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Original Excel Files/"/>
    </mc:Choice>
  </mc:AlternateContent>
  <xr:revisionPtr revIDLastSave="104" documentId="13_ncr:1_{F4A42E1F-F59B-4F8F-8089-3F6FC4F68DB4}" xr6:coauthVersionLast="47" xr6:coauthVersionMax="47" xr10:uidLastSave="{80A00873-1CD8-4B71-BDBE-E3A65CEF2244}"/>
  <bookViews>
    <workbookView xWindow="-120" yWindow="-120" windowWidth="29040" windowHeight="17520" firstSheet="17" activeTab="17" xr2:uid="{2A8DB268-EA83-4DB3-9BC4-C76664263030}"/>
  </bookViews>
  <sheets>
    <sheet name="Site Information" sheetId="2" r:id="rId1"/>
    <sheet name="Gas 17-18" sheetId="33" r:id="rId2"/>
    <sheet name="Gas 18-19" sheetId="35" r:id="rId3"/>
    <sheet name="Gas 19-20" sheetId="13" r:id="rId4"/>
    <sheet name="Gas 20-21" sheetId="16" r:id="rId5"/>
    <sheet name="Gas 21-22" sheetId="14" r:id="rId6"/>
    <sheet name="Gas 22-23" sheetId="7" r:id="rId7"/>
    <sheet name="Gas 23-24" sheetId="55" r:id="rId8"/>
    <sheet name="Elec 17-18" sheetId="32" r:id="rId9"/>
    <sheet name="Elec 18-19" sheetId="34" r:id="rId10"/>
    <sheet name="Elec 19-20" sheetId="9" r:id="rId11"/>
    <sheet name="Elec 20-21" sheetId="10" r:id="rId12"/>
    <sheet name="Elec 21-22" sheetId="11" r:id="rId13"/>
    <sheet name="Elec 22-23" sheetId="4" r:id="rId14"/>
    <sheet name="Electricity 23-24" sheetId="56" r:id="rId15"/>
    <sheet name="Electricity" sheetId="36" r:id="rId16"/>
    <sheet name="Emissions Factors" sheetId="15" r:id="rId17"/>
    <sheet name="Carbon Emissions" sheetId="1" r:id="rId18"/>
    <sheet name="Carbon as a percentage" sheetId="42" r:id="rId19"/>
    <sheet name="Gas sites as a percentage" sheetId="41" r:id="rId20"/>
    <sheet name="Elec as a percentage" sheetId="45" r:id="rId21"/>
    <sheet name="Annual HDD" sheetId="30" r:id="rId22"/>
    <sheet name="Gas" sheetId="38" r:id="rId23"/>
    <sheet name="kWh per HDD" sheetId="3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4" i="38" l="1"/>
  <c r="N1" i="41"/>
  <c r="I2" i="1"/>
  <c r="E2" i="36"/>
  <c r="E25" i="36"/>
  <c r="C8" i="38"/>
  <c r="B342" i="55" l="1"/>
  <c r="B332" i="55"/>
  <c r="B319" i="55"/>
  <c r="B181" i="55"/>
  <c r="B11" i="55"/>
  <c r="H3" i="45"/>
  <c r="H4" i="45"/>
  <c r="H5" i="45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49" i="45"/>
  <c r="H50" i="45"/>
  <c r="H51" i="45"/>
  <c r="H52" i="45"/>
  <c r="H53" i="45"/>
  <c r="H54" i="45"/>
  <c r="H55" i="45"/>
  <c r="H56" i="45"/>
  <c r="H57" i="45"/>
  <c r="H58" i="45"/>
  <c r="H59" i="45"/>
  <c r="H60" i="45"/>
  <c r="H61" i="45"/>
  <c r="H62" i="45"/>
  <c r="H63" i="45"/>
  <c r="H64" i="45"/>
  <c r="H65" i="45"/>
  <c r="H66" i="45"/>
  <c r="H67" i="45"/>
  <c r="H68" i="45"/>
  <c r="H69" i="45"/>
  <c r="H70" i="45"/>
  <c r="H71" i="45"/>
  <c r="H72" i="45"/>
  <c r="H73" i="45"/>
  <c r="H74" i="45"/>
  <c r="H75" i="45"/>
  <c r="H76" i="45"/>
  <c r="H77" i="45"/>
  <c r="H78" i="45"/>
  <c r="H79" i="45"/>
  <c r="H80" i="45"/>
  <c r="H81" i="45"/>
  <c r="H82" i="45"/>
  <c r="H83" i="45"/>
  <c r="H84" i="45"/>
  <c r="H85" i="45"/>
  <c r="H86" i="45"/>
  <c r="H87" i="45"/>
  <c r="H88" i="45"/>
  <c r="H89" i="45"/>
  <c r="H90" i="45"/>
  <c r="H91" i="45"/>
  <c r="H92" i="45"/>
  <c r="H93" i="45"/>
  <c r="H94" i="45"/>
  <c r="H95" i="45"/>
  <c r="H96" i="45"/>
  <c r="H97" i="45"/>
  <c r="H98" i="45"/>
  <c r="H99" i="45"/>
  <c r="H100" i="45"/>
  <c r="H101" i="45"/>
  <c r="H102" i="45"/>
  <c r="H103" i="45"/>
  <c r="H104" i="45"/>
  <c r="H105" i="45"/>
  <c r="H106" i="45"/>
  <c r="H107" i="45"/>
  <c r="H108" i="45"/>
  <c r="H109" i="45"/>
  <c r="H110" i="45"/>
  <c r="H111" i="45"/>
  <c r="H112" i="45"/>
  <c r="H113" i="45"/>
  <c r="H114" i="45"/>
  <c r="H115" i="45"/>
  <c r="H116" i="45"/>
  <c r="H117" i="45"/>
  <c r="H118" i="45"/>
  <c r="H119" i="45"/>
  <c r="H120" i="45"/>
  <c r="H121" i="45"/>
  <c r="H122" i="45"/>
  <c r="H123" i="45"/>
  <c r="H124" i="45"/>
  <c r="H125" i="45"/>
  <c r="H126" i="45"/>
  <c r="H127" i="45"/>
  <c r="H128" i="45"/>
  <c r="H129" i="45"/>
  <c r="H130" i="45"/>
  <c r="H131" i="45"/>
  <c r="H132" i="45"/>
  <c r="H133" i="45"/>
  <c r="H134" i="45"/>
  <c r="H135" i="45"/>
  <c r="H136" i="45"/>
  <c r="H137" i="45"/>
  <c r="H138" i="45"/>
  <c r="H139" i="45"/>
  <c r="H140" i="45"/>
  <c r="H141" i="45"/>
  <c r="H142" i="45"/>
  <c r="H143" i="45"/>
  <c r="H144" i="45"/>
  <c r="H145" i="45"/>
  <c r="H146" i="45"/>
  <c r="H147" i="45"/>
  <c r="H148" i="45"/>
  <c r="H149" i="45"/>
  <c r="H150" i="45"/>
  <c r="H151" i="45"/>
  <c r="H152" i="45"/>
  <c r="H153" i="45"/>
  <c r="H154" i="45"/>
  <c r="H155" i="45"/>
  <c r="H156" i="45"/>
  <c r="H157" i="45"/>
  <c r="H158" i="45"/>
  <c r="H159" i="45"/>
  <c r="H160" i="45"/>
  <c r="H161" i="45"/>
  <c r="H162" i="45"/>
  <c r="H163" i="45"/>
  <c r="H164" i="45"/>
  <c r="H165" i="45"/>
  <c r="H166" i="45"/>
  <c r="H167" i="45"/>
  <c r="H168" i="45"/>
  <c r="H169" i="45"/>
  <c r="H170" i="45"/>
  <c r="H171" i="45"/>
  <c r="H172" i="45"/>
  <c r="H173" i="45"/>
  <c r="H174" i="45"/>
  <c r="H175" i="45"/>
  <c r="H176" i="45"/>
  <c r="H177" i="45"/>
  <c r="H178" i="45"/>
  <c r="H179" i="45"/>
  <c r="H180" i="45"/>
  <c r="H181" i="45"/>
  <c r="H182" i="45"/>
  <c r="H183" i="45"/>
  <c r="H184" i="45"/>
  <c r="H185" i="45"/>
  <c r="H186" i="45"/>
  <c r="H187" i="45"/>
  <c r="H188" i="45"/>
  <c r="H189" i="45"/>
  <c r="H190" i="45"/>
  <c r="H191" i="45"/>
  <c r="H192" i="45"/>
  <c r="H193" i="45"/>
  <c r="H194" i="45"/>
  <c r="H195" i="45"/>
  <c r="H196" i="45"/>
  <c r="H197" i="45"/>
  <c r="H198" i="45"/>
  <c r="H199" i="45"/>
  <c r="H200" i="45"/>
  <c r="H201" i="45"/>
  <c r="H202" i="45"/>
  <c r="H203" i="45"/>
  <c r="H204" i="45"/>
  <c r="H205" i="45"/>
  <c r="H206" i="45"/>
  <c r="H207" i="45"/>
  <c r="H208" i="45"/>
  <c r="H209" i="45"/>
  <c r="H210" i="45"/>
  <c r="H211" i="45"/>
  <c r="H212" i="45"/>
  <c r="H213" i="45"/>
  <c r="H214" i="45"/>
  <c r="H215" i="45"/>
  <c r="H216" i="45"/>
  <c r="H217" i="45"/>
  <c r="H218" i="45"/>
  <c r="H219" i="45"/>
  <c r="H220" i="45"/>
  <c r="H221" i="45"/>
  <c r="H222" i="45"/>
  <c r="H223" i="45"/>
  <c r="H224" i="45"/>
  <c r="H225" i="45"/>
  <c r="H226" i="45"/>
  <c r="H227" i="45"/>
  <c r="H228" i="45"/>
  <c r="H229" i="45"/>
  <c r="H230" i="45"/>
  <c r="H231" i="45"/>
  <c r="H232" i="45"/>
  <c r="H233" i="45"/>
  <c r="H234" i="45"/>
  <c r="H235" i="45"/>
  <c r="H236" i="45"/>
  <c r="H237" i="45"/>
  <c r="H238" i="45"/>
  <c r="H239" i="45"/>
  <c r="H240" i="45"/>
  <c r="H241" i="45"/>
  <c r="H242" i="45"/>
  <c r="H243" i="45"/>
  <c r="H244" i="45"/>
  <c r="H245" i="45"/>
  <c r="H246" i="45"/>
  <c r="H247" i="45"/>
  <c r="H248" i="45"/>
  <c r="H249" i="45"/>
  <c r="H250" i="45"/>
  <c r="H251" i="45"/>
  <c r="H252" i="45"/>
  <c r="H253" i="45"/>
  <c r="H254" i="45"/>
  <c r="H255" i="45"/>
  <c r="H256" i="45"/>
  <c r="H257" i="45"/>
  <c r="H258" i="45"/>
  <c r="H259" i="45"/>
  <c r="H260" i="45"/>
  <c r="H261" i="45"/>
  <c r="H262" i="45"/>
  <c r="H263" i="45"/>
  <c r="H264" i="45"/>
  <c r="H265" i="45"/>
  <c r="H266" i="45"/>
  <c r="H267" i="45"/>
  <c r="H268" i="45"/>
  <c r="H269" i="45"/>
  <c r="H270" i="45"/>
  <c r="H271" i="45"/>
  <c r="H272" i="45"/>
  <c r="H273" i="45"/>
  <c r="H274" i="45"/>
  <c r="H275" i="45"/>
  <c r="H276" i="45"/>
  <c r="H277" i="45"/>
  <c r="H278" i="45"/>
  <c r="H279" i="45"/>
  <c r="H280" i="45"/>
  <c r="H281" i="45"/>
  <c r="H282" i="45"/>
  <c r="H283" i="45"/>
  <c r="H284" i="45"/>
  <c r="H285" i="45"/>
  <c r="H286" i="45"/>
  <c r="H287" i="45"/>
  <c r="H288" i="45"/>
  <c r="H289" i="45"/>
  <c r="H290" i="45"/>
  <c r="H291" i="45"/>
  <c r="H292" i="45"/>
  <c r="H293" i="45"/>
  <c r="H294" i="45"/>
  <c r="H295" i="45"/>
  <c r="H296" i="45"/>
  <c r="H297" i="45"/>
  <c r="H298" i="45"/>
  <c r="H299" i="45"/>
  <c r="H300" i="45"/>
  <c r="H301" i="45"/>
  <c r="H302" i="45"/>
  <c r="H303" i="45"/>
  <c r="H304" i="45"/>
  <c r="H305" i="45"/>
  <c r="H306" i="45"/>
  <c r="H307" i="45"/>
  <c r="H308" i="45"/>
  <c r="H309" i="45"/>
  <c r="H310" i="45"/>
  <c r="H311" i="45"/>
  <c r="H312" i="45"/>
  <c r="H313" i="45"/>
  <c r="H314" i="45"/>
  <c r="H315" i="45"/>
  <c r="H316" i="45"/>
  <c r="H317" i="45"/>
  <c r="H318" i="45"/>
  <c r="H319" i="45"/>
  <c r="H320" i="45"/>
  <c r="H321" i="45"/>
  <c r="H322" i="45"/>
  <c r="H323" i="45"/>
  <c r="H324" i="45"/>
  <c r="H325" i="45"/>
  <c r="H326" i="45"/>
  <c r="H327" i="45"/>
  <c r="H328" i="45"/>
  <c r="H329" i="45"/>
  <c r="H330" i="45"/>
  <c r="H331" i="45"/>
  <c r="H332" i="45"/>
  <c r="H333" i="45"/>
  <c r="H334" i="45"/>
  <c r="H335" i="45"/>
  <c r="H336" i="45"/>
  <c r="H337" i="45"/>
  <c r="H338" i="45"/>
  <c r="H339" i="45"/>
  <c r="H340" i="45"/>
  <c r="H341" i="45"/>
  <c r="H342" i="45"/>
  <c r="H343" i="45"/>
  <c r="H344" i="45"/>
  <c r="H345" i="45"/>
  <c r="H346" i="45"/>
  <c r="H347" i="45"/>
  <c r="H348" i="45"/>
  <c r="H349" i="45"/>
  <c r="H350" i="45"/>
  <c r="H351" i="45"/>
  <c r="H352" i="45"/>
  <c r="H353" i="45"/>
  <c r="H354" i="45"/>
  <c r="H355" i="45"/>
  <c r="H356" i="45"/>
  <c r="H357" i="45"/>
  <c r="H358" i="45"/>
  <c r="H359" i="45"/>
  <c r="H360" i="45"/>
  <c r="H361" i="45"/>
  <c r="H362" i="45"/>
  <c r="H363" i="45"/>
  <c r="H364" i="45"/>
  <c r="H365" i="45"/>
  <c r="H366" i="45"/>
  <c r="H367" i="45"/>
  <c r="H368" i="45"/>
  <c r="H369" i="45"/>
  <c r="H370" i="45"/>
  <c r="H371" i="45"/>
  <c r="H372" i="45"/>
  <c r="H373" i="45"/>
  <c r="H374" i="45"/>
  <c r="H375" i="45"/>
  <c r="H376" i="45"/>
  <c r="H377" i="45"/>
  <c r="H378" i="45"/>
  <c r="H379" i="45"/>
  <c r="H380" i="45"/>
  <c r="H381" i="45"/>
  <c r="H382" i="45"/>
  <c r="H383" i="45"/>
  <c r="H384" i="45"/>
  <c r="H385" i="45"/>
  <c r="H386" i="45"/>
  <c r="H387" i="45"/>
  <c r="H388" i="45"/>
  <c r="H389" i="45"/>
  <c r="H390" i="45"/>
  <c r="H391" i="45"/>
  <c r="H392" i="45"/>
  <c r="H393" i="45"/>
  <c r="H394" i="45"/>
  <c r="H395" i="45"/>
  <c r="H396" i="45"/>
  <c r="H397" i="45"/>
  <c r="H398" i="45"/>
  <c r="H399" i="45"/>
  <c r="H400" i="45"/>
  <c r="H401" i="45"/>
  <c r="H402" i="45"/>
  <c r="H403" i="45"/>
  <c r="H404" i="45"/>
  <c r="H405" i="45"/>
  <c r="H406" i="45"/>
  <c r="H407" i="45"/>
  <c r="H408" i="45"/>
  <c r="H409" i="45"/>
  <c r="H410" i="45"/>
  <c r="H411" i="45"/>
  <c r="H412" i="45"/>
  <c r="H413" i="45"/>
  <c r="H414" i="45"/>
  <c r="H415" i="45"/>
  <c r="H416" i="45"/>
  <c r="H417" i="45"/>
  <c r="H418" i="45"/>
  <c r="H419" i="45"/>
  <c r="H420" i="45"/>
  <c r="H421" i="45"/>
  <c r="H422" i="45"/>
  <c r="H423" i="45"/>
  <c r="H424" i="45"/>
  <c r="H425" i="45"/>
  <c r="H426" i="45"/>
  <c r="H427" i="45"/>
  <c r="H428" i="45"/>
  <c r="H429" i="45"/>
  <c r="H430" i="45"/>
  <c r="H431" i="45"/>
  <c r="H432" i="45"/>
  <c r="H433" i="45"/>
  <c r="H434" i="45"/>
  <c r="H435" i="45"/>
  <c r="H436" i="45"/>
  <c r="H437" i="45"/>
  <c r="H438" i="45"/>
  <c r="H439" i="45"/>
  <c r="H440" i="45"/>
  <c r="H441" i="45"/>
  <c r="H442" i="45"/>
  <c r="H443" i="45"/>
  <c r="H444" i="45"/>
  <c r="H445" i="45"/>
  <c r="H446" i="45"/>
  <c r="H447" i="45"/>
  <c r="H448" i="45"/>
  <c r="H449" i="45"/>
  <c r="H450" i="45"/>
  <c r="H451" i="45"/>
  <c r="H452" i="45"/>
  <c r="H453" i="45"/>
  <c r="H454" i="45"/>
  <c r="H455" i="45"/>
  <c r="H456" i="45"/>
  <c r="H457" i="45"/>
  <c r="H458" i="45"/>
  <c r="H459" i="45"/>
  <c r="H460" i="45"/>
  <c r="H461" i="45"/>
  <c r="H462" i="45"/>
  <c r="H463" i="45"/>
  <c r="H464" i="45"/>
  <c r="H465" i="45"/>
  <c r="H466" i="45"/>
  <c r="H467" i="45"/>
  <c r="H468" i="45"/>
  <c r="H469" i="45"/>
  <c r="H470" i="45"/>
  <c r="H471" i="45"/>
  <c r="H472" i="45"/>
  <c r="H473" i="45"/>
  <c r="H474" i="45"/>
  <c r="H475" i="45"/>
  <c r="H476" i="45"/>
  <c r="H477" i="45"/>
  <c r="H478" i="45"/>
  <c r="H479" i="45"/>
  <c r="H480" i="45"/>
  <c r="H481" i="45"/>
  <c r="H482" i="45"/>
  <c r="H483" i="45"/>
  <c r="H484" i="45"/>
  <c r="H485" i="45"/>
  <c r="H486" i="45"/>
  <c r="H487" i="45"/>
  <c r="H488" i="45"/>
  <c r="H489" i="45"/>
  <c r="H490" i="45"/>
  <c r="H491" i="45"/>
  <c r="H492" i="45"/>
  <c r="H493" i="45"/>
  <c r="H494" i="45"/>
  <c r="H495" i="45"/>
  <c r="H496" i="45"/>
  <c r="H497" i="45"/>
  <c r="H498" i="45"/>
  <c r="H499" i="45"/>
  <c r="H500" i="45"/>
  <c r="H501" i="45"/>
  <c r="H502" i="45"/>
  <c r="H503" i="45"/>
  <c r="H504" i="45"/>
  <c r="H505" i="45"/>
  <c r="H506" i="45"/>
  <c r="H507" i="45"/>
  <c r="H508" i="45"/>
  <c r="H509" i="45"/>
  <c r="H510" i="45"/>
  <c r="H511" i="45"/>
  <c r="H512" i="45"/>
  <c r="H513" i="45"/>
  <c r="H514" i="45"/>
  <c r="H515" i="45"/>
  <c r="H516" i="45"/>
  <c r="H517" i="45"/>
  <c r="H518" i="45"/>
  <c r="H519" i="45"/>
  <c r="H520" i="45"/>
  <c r="H521" i="45"/>
  <c r="H522" i="45"/>
  <c r="H523" i="45"/>
  <c r="H524" i="45"/>
  <c r="H525" i="45"/>
  <c r="H526" i="45"/>
  <c r="H527" i="45"/>
  <c r="H528" i="45"/>
  <c r="H529" i="45"/>
  <c r="H530" i="45"/>
  <c r="H531" i="45"/>
  <c r="H532" i="45"/>
  <c r="H533" i="45"/>
  <c r="H534" i="45"/>
  <c r="H535" i="45"/>
  <c r="H536" i="45"/>
  <c r="H537" i="45"/>
  <c r="H538" i="45"/>
  <c r="H539" i="45"/>
  <c r="H540" i="45"/>
  <c r="H541" i="45"/>
  <c r="H542" i="45"/>
  <c r="H543" i="45"/>
  <c r="H544" i="45"/>
  <c r="H545" i="45"/>
  <c r="H546" i="45"/>
  <c r="H547" i="45"/>
  <c r="H548" i="45"/>
  <c r="H549" i="45"/>
  <c r="H550" i="45"/>
  <c r="H551" i="45"/>
  <c r="H552" i="45"/>
  <c r="H553" i="45"/>
  <c r="H554" i="45"/>
  <c r="H555" i="45"/>
  <c r="H556" i="45"/>
  <c r="H557" i="45"/>
  <c r="H558" i="45"/>
  <c r="H559" i="45"/>
  <c r="H560" i="45"/>
  <c r="H561" i="45"/>
  <c r="H562" i="45"/>
  <c r="H563" i="45"/>
  <c r="H564" i="45"/>
  <c r="H565" i="45"/>
  <c r="H566" i="45"/>
  <c r="H567" i="45"/>
  <c r="H568" i="45"/>
  <c r="H569" i="45"/>
  <c r="H570" i="45"/>
  <c r="H571" i="45"/>
  <c r="H572" i="45"/>
  <c r="H573" i="45"/>
  <c r="H574" i="45"/>
  <c r="H575" i="45"/>
  <c r="H576" i="45"/>
  <c r="H577" i="45"/>
  <c r="H578" i="45"/>
  <c r="H579" i="45"/>
  <c r="H580" i="45"/>
  <c r="H581" i="45"/>
  <c r="H582" i="45"/>
  <c r="H583" i="45"/>
  <c r="H584" i="45"/>
  <c r="H585" i="45"/>
  <c r="H586" i="45"/>
  <c r="H587" i="45"/>
  <c r="H588" i="45"/>
  <c r="H589" i="45"/>
  <c r="H590" i="45"/>
  <c r="H591" i="45"/>
  <c r="H592" i="45"/>
  <c r="H593" i="45"/>
  <c r="H594" i="45"/>
  <c r="H595" i="45"/>
  <c r="H596" i="45"/>
  <c r="H597" i="45"/>
  <c r="H598" i="45"/>
  <c r="H599" i="45"/>
  <c r="H600" i="45"/>
  <c r="H601" i="45"/>
  <c r="H602" i="45"/>
  <c r="H603" i="45"/>
  <c r="H604" i="45"/>
  <c r="H605" i="45"/>
  <c r="H606" i="45"/>
  <c r="H607" i="45"/>
  <c r="H608" i="45"/>
  <c r="H609" i="45"/>
  <c r="H610" i="45"/>
  <c r="H611" i="45"/>
  <c r="H612" i="45"/>
  <c r="H613" i="45"/>
  <c r="H614" i="45"/>
  <c r="H615" i="45"/>
  <c r="H616" i="45"/>
  <c r="H617" i="45"/>
  <c r="H618" i="45"/>
  <c r="H619" i="45"/>
  <c r="H620" i="45"/>
  <c r="H621" i="45"/>
  <c r="H622" i="45"/>
  <c r="H623" i="45"/>
  <c r="H624" i="45"/>
  <c r="H625" i="45"/>
  <c r="H626" i="45"/>
  <c r="H627" i="45"/>
  <c r="H628" i="45"/>
  <c r="H629" i="45"/>
  <c r="H630" i="45"/>
  <c r="H631" i="45"/>
  <c r="H632" i="45"/>
  <c r="H633" i="45"/>
  <c r="H634" i="45"/>
  <c r="H635" i="45"/>
  <c r="H636" i="45"/>
  <c r="H637" i="45"/>
  <c r="H638" i="45"/>
  <c r="H639" i="45"/>
  <c r="H640" i="45"/>
  <c r="H641" i="45"/>
  <c r="H642" i="45"/>
  <c r="H643" i="45"/>
  <c r="H644" i="45"/>
  <c r="H645" i="45"/>
  <c r="H646" i="45"/>
  <c r="H647" i="45"/>
  <c r="H648" i="45"/>
  <c r="H649" i="45"/>
  <c r="H650" i="45"/>
  <c r="H651" i="45"/>
  <c r="H652" i="45"/>
  <c r="H653" i="45"/>
  <c r="H654" i="45"/>
  <c r="H655" i="45"/>
  <c r="H656" i="45"/>
  <c r="H657" i="45"/>
  <c r="H658" i="45"/>
  <c r="H659" i="45"/>
  <c r="H660" i="45"/>
  <c r="H661" i="45"/>
  <c r="H662" i="45"/>
  <c r="H663" i="45"/>
  <c r="H664" i="45"/>
  <c r="H665" i="45"/>
  <c r="H666" i="45"/>
  <c r="H667" i="45"/>
  <c r="H668" i="45"/>
  <c r="H669" i="45"/>
  <c r="H670" i="45"/>
  <c r="H671" i="45"/>
  <c r="H672" i="45"/>
  <c r="H673" i="45"/>
  <c r="H674" i="45"/>
  <c r="H675" i="45"/>
  <c r="H676" i="45"/>
  <c r="H677" i="45"/>
  <c r="G3" i="45"/>
  <c r="G4" i="45"/>
  <c r="G5" i="45"/>
  <c r="G6" i="45"/>
  <c r="G7" i="45"/>
  <c r="G8" i="45"/>
  <c r="G9" i="45"/>
  <c r="G10" i="45"/>
  <c r="G11" i="45"/>
  <c r="G12" i="45"/>
  <c r="G13" i="45"/>
  <c r="G14" i="45"/>
  <c r="G15" i="45"/>
  <c r="G16" i="45"/>
  <c r="G17" i="45"/>
  <c r="G18" i="45"/>
  <c r="G19" i="45"/>
  <c r="G20" i="45"/>
  <c r="G21" i="45"/>
  <c r="G22" i="45"/>
  <c r="G23" i="45"/>
  <c r="G24" i="45"/>
  <c r="G25" i="45"/>
  <c r="G26" i="45"/>
  <c r="G27" i="45"/>
  <c r="G28" i="45"/>
  <c r="G29" i="45"/>
  <c r="G30" i="45"/>
  <c r="G31" i="45"/>
  <c r="G32" i="45"/>
  <c r="G33" i="45"/>
  <c r="G34" i="45"/>
  <c r="G35" i="45"/>
  <c r="G36" i="45"/>
  <c r="G37" i="45"/>
  <c r="G38" i="45"/>
  <c r="G39" i="45"/>
  <c r="G40" i="45"/>
  <c r="G41" i="45"/>
  <c r="G42" i="45"/>
  <c r="G43" i="45"/>
  <c r="G44" i="45"/>
  <c r="G45" i="45"/>
  <c r="G46" i="45"/>
  <c r="G47" i="45"/>
  <c r="G48" i="45"/>
  <c r="G49" i="45"/>
  <c r="G50" i="45"/>
  <c r="G51" i="45"/>
  <c r="G52" i="45"/>
  <c r="G53" i="45"/>
  <c r="G54" i="45"/>
  <c r="G55" i="45"/>
  <c r="G56" i="45"/>
  <c r="G57" i="45"/>
  <c r="G58" i="45"/>
  <c r="G59" i="45"/>
  <c r="G60" i="45"/>
  <c r="G61" i="45"/>
  <c r="G62" i="45"/>
  <c r="G63" i="45"/>
  <c r="G64" i="45"/>
  <c r="G65" i="45"/>
  <c r="G66" i="45"/>
  <c r="G67" i="45"/>
  <c r="G68" i="45"/>
  <c r="G69" i="45"/>
  <c r="G70" i="45"/>
  <c r="G71" i="45"/>
  <c r="G72" i="45"/>
  <c r="G73" i="45"/>
  <c r="G74" i="45"/>
  <c r="G75" i="45"/>
  <c r="G76" i="45"/>
  <c r="G77" i="45"/>
  <c r="G78" i="45"/>
  <c r="G79" i="45"/>
  <c r="G80" i="45"/>
  <c r="G81" i="45"/>
  <c r="G82" i="45"/>
  <c r="G83" i="45"/>
  <c r="G84" i="45"/>
  <c r="G85" i="45"/>
  <c r="G86" i="45"/>
  <c r="G87" i="45"/>
  <c r="G88" i="45"/>
  <c r="G89" i="45"/>
  <c r="G90" i="45"/>
  <c r="G91" i="45"/>
  <c r="G92" i="45"/>
  <c r="G93" i="45"/>
  <c r="G94" i="45"/>
  <c r="G95" i="45"/>
  <c r="G96" i="45"/>
  <c r="G97" i="45"/>
  <c r="G98" i="45"/>
  <c r="G99" i="45"/>
  <c r="G100" i="45"/>
  <c r="G101" i="45"/>
  <c r="G102" i="45"/>
  <c r="G103" i="45"/>
  <c r="G104" i="45"/>
  <c r="G105" i="45"/>
  <c r="G106" i="45"/>
  <c r="G107" i="45"/>
  <c r="G108" i="45"/>
  <c r="G109" i="45"/>
  <c r="G110" i="45"/>
  <c r="G111" i="45"/>
  <c r="G112" i="45"/>
  <c r="G113" i="45"/>
  <c r="G114" i="45"/>
  <c r="G115" i="45"/>
  <c r="G116" i="45"/>
  <c r="G117" i="45"/>
  <c r="G118" i="45"/>
  <c r="G119" i="45"/>
  <c r="G120" i="45"/>
  <c r="G121" i="45"/>
  <c r="G122" i="45"/>
  <c r="G123" i="45"/>
  <c r="G124" i="45"/>
  <c r="G125" i="45"/>
  <c r="G126" i="45"/>
  <c r="G127" i="45"/>
  <c r="G128" i="45"/>
  <c r="G129" i="45"/>
  <c r="G130" i="45"/>
  <c r="G131" i="45"/>
  <c r="G132" i="45"/>
  <c r="G133" i="45"/>
  <c r="G134" i="45"/>
  <c r="G135" i="45"/>
  <c r="G136" i="45"/>
  <c r="G137" i="45"/>
  <c r="G138" i="45"/>
  <c r="G139" i="45"/>
  <c r="G140" i="45"/>
  <c r="G141" i="45"/>
  <c r="G142" i="45"/>
  <c r="G143" i="45"/>
  <c r="G144" i="45"/>
  <c r="G145" i="45"/>
  <c r="G146" i="45"/>
  <c r="G147" i="45"/>
  <c r="G148" i="45"/>
  <c r="G149" i="45"/>
  <c r="G150" i="45"/>
  <c r="G151" i="45"/>
  <c r="G152" i="45"/>
  <c r="G153" i="45"/>
  <c r="G154" i="45"/>
  <c r="G155" i="45"/>
  <c r="G156" i="45"/>
  <c r="G157" i="45"/>
  <c r="G158" i="45"/>
  <c r="G159" i="45"/>
  <c r="G160" i="45"/>
  <c r="G161" i="45"/>
  <c r="G162" i="45"/>
  <c r="G163" i="45"/>
  <c r="G164" i="45"/>
  <c r="G165" i="45"/>
  <c r="G166" i="45"/>
  <c r="G167" i="45"/>
  <c r="G168" i="45"/>
  <c r="G169" i="45"/>
  <c r="G170" i="45"/>
  <c r="G171" i="45"/>
  <c r="G172" i="45"/>
  <c r="G173" i="45"/>
  <c r="G174" i="45"/>
  <c r="G175" i="45"/>
  <c r="G176" i="45"/>
  <c r="G177" i="45"/>
  <c r="G178" i="45"/>
  <c r="G179" i="45"/>
  <c r="G180" i="45"/>
  <c r="G181" i="45"/>
  <c r="G182" i="45"/>
  <c r="G183" i="45"/>
  <c r="G184" i="45"/>
  <c r="G185" i="45"/>
  <c r="G186" i="45"/>
  <c r="G187" i="45"/>
  <c r="G188" i="45"/>
  <c r="G189" i="45"/>
  <c r="G190" i="45"/>
  <c r="G191" i="45"/>
  <c r="G192" i="45"/>
  <c r="G193" i="45"/>
  <c r="G194" i="45"/>
  <c r="G195" i="45"/>
  <c r="G196" i="45"/>
  <c r="G197" i="45"/>
  <c r="G198" i="45"/>
  <c r="G199" i="45"/>
  <c r="G200" i="45"/>
  <c r="G201" i="45"/>
  <c r="G202" i="45"/>
  <c r="G203" i="45"/>
  <c r="G204" i="45"/>
  <c r="G205" i="45"/>
  <c r="G206" i="45"/>
  <c r="G207" i="45"/>
  <c r="G208" i="45"/>
  <c r="G209" i="45"/>
  <c r="G210" i="45"/>
  <c r="G211" i="45"/>
  <c r="G212" i="45"/>
  <c r="G213" i="45"/>
  <c r="G214" i="45"/>
  <c r="G215" i="45"/>
  <c r="G216" i="45"/>
  <c r="G217" i="45"/>
  <c r="G218" i="45"/>
  <c r="G219" i="45"/>
  <c r="G220" i="45"/>
  <c r="G221" i="45"/>
  <c r="G222" i="45"/>
  <c r="G223" i="45"/>
  <c r="G224" i="45"/>
  <c r="G225" i="45"/>
  <c r="G226" i="45"/>
  <c r="G227" i="45"/>
  <c r="G228" i="45"/>
  <c r="G229" i="45"/>
  <c r="G230" i="45"/>
  <c r="G231" i="45"/>
  <c r="G232" i="45"/>
  <c r="G233" i="45"/>
  <c r="G234" i="45"/>
  <c r="G235" i="45"/>
  <c r="G236" i="45"/>
  <c r="G237" i="45"/>
  <c r="G238" i="45"/>
  <c r="G239" i="45"/>
  <c r="G240" i="45"/>
  <c r="G241" i="45"/>
  <c r="G242" i="45"/>
  <c r="G243" i="45"/>
  <c r="G244" i="45"/>
  <c r="G245" i="45"/>
  <c r="G246" i="45"/>
  <c r="G247" i="45"/>
  <c r="G248" i="45"/>
  <c r="G249" i="45"/>
  <c r="G250" i="45"/>
  <c r="G251" i="45"/>
  <c r="G252" i="45"/>
  <c r="G253" i="45"/>
  <c r="G254" i="45"/>
  <c r="G255" i="45"/>
  <c r="G256" i="45"/>
  <c r="G257" i="45"/>
  <c r="G258" i="45"/>
  <c r="G259" i="45"/>
  <c r="G260" i="45"/>
  <c r="G261" i="45"/>
  <c r="G262" i="45"/>
  <c r="G263" i="45"/>
  <c r="G264" i="45"/>
  <c r="G265" i="45"/>
  <c r="G266" i="45"/>
  <c r="G267" i="45"/>
  <c r="G268" i="45"/>
  <c r="G269" i="45"/>
  <c r="G270" i="45"/>
  <c r="G271" i="45"/>
  <c r="G272" i="45"/>
  <c r="G273" i="45"/>
  <c r="G274" i="45"/>
  <c r="G275" i="45"/>
  <c r="G276" i="45"/>
  <c r="G277" i="45"/>
  <c r="G278" i="45"/>
  <c r="G279" i="45"/>
  <c r="G280" i="45"/>
  <c r="G281" i="45"/>
  <c r="G282" i="45"/>
  <c r="G283" i="45"/>
  <c r="G284" i="45"/>
  <c r="G285" i="45"/>
  <c r="G286" i="45"/>
  <c r="G287" i="45"/>
  <c r="G288" i="45"/>
  <c r="G289" i="45"/>
  <c r="G290" i="45"/>
  <c r="G291" i="45"/>
  <c r="G292" i="45"/>
  <c r="G293" i="45"/>
  <c r="G294" i="45"/>
  <c r="G295" i="45"/>
  <c r="G296" i="45"/>
  <c r="G297" i="45"/>
  <c r="G298" i="45"/>
  <c r="G299" i="45"/>
  <c r="G300" i="45"/>
  <c r="G301" i="45"/>
  <c r="G302" i="45"/>
  <c r="G303" i="45"/>
  <c r="G304" i="45"/>
  <c r="G305" i="45"/>
  <c r="G306" i="45"/>
  <c r="G307" i="45"/>
  <c r="G308" i="45"/>
  <c r="G309" i="45"/>
  <c r="G310" i="45"/>
  <c r="G311" i="45"/>
  <c r="G312" i="45"/>
  <c r="G313" i="45"/>
  <c r="G314" i="45"/>
  <c r="G315" i="45"/>
  <c r="G316" i="45"/>
  <c r="G317" i="45"/>
  <c r="G318" i="45"/>
  <c r="G319" i="45"/>
  <c r="G320" i="45"/>
  <c r="G321" i="45"/>
  <c r="G322" i="45"/>
  <c r="G323" i="45"/>
  <c r="G324" i="45"/>
  <c r="G325" i="45"/>
  <c r="G326" i="45"/>
  <c r="G327" i="45"/>
  <c r="G328" i="45"/>
  <c r="G329" i="45"/>
  <c r="G330" i="45"/>
  <c r="G331" i="45"/>
  <c r="G332" i="45"/>
  <c r="G333" i="45"/>
  <c r="G334" i="45"/>
  <c r="G335" i="45"/>
  <c r="G336" i="45"/>
  <c r="G337" i="45"/>
  <c r="G338" i="45"/>
  <c r="G339" i="45"/>
  <c r="G340" i="45"/>
  <c r="G341" i="45"/>
  <c r="G342" i="45"/>
  <c r="G343" i="45"/>
  <c r="G344" i="45"/>
  <c r="G345" i="45"/>
  <c r="G346" i="45"/>
  <c r="G347" i="45"/>
  <c r="G348" i="45"/>
  <c r="G349" i="45"/>
  <c r="G350" i="45"/>
  <c r="G351" i="45"/>
  <c r="G352" i="45"/>
  <c r="G353" i="45"/>
  <c r="G354" i="45"/>
  <c r="G355" i="45"/>
  <c r="G356" i="45"/>
  <c r="G357" i="45"/>
  <c r="G358" i="45"/>
  <c r="G359" i="45"/>
  <c r="G360" i="45"/>
  <c r="G361" i="45"/>
  <c r="G362" i="45"/>
  <c r="G363" i="45"/>
  <c r="G364" i="45"/>
  <c r="G365" i="45"/>
  <c r="G366" i="45"/>
  <c r="G367" i="45"/>
  <c r="G368" i="45"/>
  <c r="G369" i="45"/>
  <c r="G370" i="45"/>
  <c r="G371" i="45"/>
  <c r="G372" i="45"/>
  <c r="G373" i="45"/>
  <c r="G374" i="45"/>
  <c r="G375" i="45"/>
  <c r="G376" i="45"/>
  <c r="G377" i="45"/>
  <c r="G378" i="45"/>
  <c r="G379" i="45"/>
  <c r="G380" i="45"/>
  <c r="G381" i="45"/>
  <c r="G382" i="45"/>
  <c r="G383" i="45"/>
  <c r="G384" i="45"/>
  <c r="G385" i="45"/>
  <c r="G386" i="45"/>
  <c r="G387" i="45"/>
  <c r="G388" i="45"/>
  <c r="G389" i="45"/>
  <c r="G390" i="45"/>
  <c r="G391" i="45"/>
  <c r="G392" i="45"/>
  <c r="G393" i="45"/>
  <c r="G394" i="45"/>
  <c r="G395" i="45"/>
  <c r="G396" i="45"/>
  <c r="G397" i="45"/>
  <c r="G398" i="45"/>
  <c r="G399" i="45"/>
  <c r="G400" i="45"/>
  <c r="G401" i="45"/>
  <c r="G402" i="45"/>
  <c r="G403" i="45"/>
  <c r="G404" i="45"/>
  <c r="G405" i="45"/>
  <c r="G406" i="45"/>
  <c r="G407" i="45"/>
  <c r="G408" i="45"/>
  <c r="G409" i="45"/>
  <c r="G410" i="45"/>
  <c r="G411" i="45"/>
  <c r="G412" i="45"/>
  <c r="G413" i="45"/>
  <c r="G414" i="45"/>
  <c r="G415" i="45"/>
  <c r="G416" i="45"/>
  <c r="G417" i="45"/>
  <c r="G418" i="45"/>
  <c r="G419" i="45"/>
  <c r="G420" i="45"/>
  <c r="G421" i="45"/>
  <c r="G422" i="45"/>
  <c r="G423" i="45"/>
  <c r="G424" i="45"/>
  <c r="G425" i="45"/>
  <c r="G426" i="45"/>
  <c r="G427" i="45"/>
  <c r="G428" i="45"/>
  <c r="G429" i="45"/>
  <c r="G430" i="45"/>
  <c r="G431" i="45"/>
  <c r="G432" i="45"/>
  <c r="G433" i="45"/>
  <c r="G434" i="45"/>
  <c r="G435" i="45"/>
  <c r="G436" i="45"/>
  <c r="G437" i="45"/>
  <c r="G438" i="45"/>
  <c r="G439" i="45"/>
  <c r="G440" i="45"/>
  <c r="G441" i="45"/>
  <c r="G442" i="45"/>
  <c r="G443" i="45"/>
  <c r="G444" i="45"/>
  <c r="G445" i="45"/>
  <c r="G446" i="45"/>
  <c r="G447" i="45"/>
  <c r="G448" i="45"/>
  <c r="G449" i="45"/>
  <c r="G450" i="45"/>
  <c r="G451" i="45"/>
  <c r="G452" i="45"/>
  <c r="G453" i="45"/>
  <c r="G454" i="45"/>
  <c r="G455" i="45"/>
  <c r="G456" i="45"/>
  <c r="G457" i="45"/>
  <c r="G458" i="45"/>
  <c r="G459" i="45"/>
  <c r="G460" i="45"/>
  <c r="G461" i="45"/>
  <c r="G462" i="45"/>
  <c r="G463" i="45"/>
  <c r="G464" i="45"/>
  <c r="G465" i="45"/>
  <c r="G466" i="45"/>
  <c r="G467" i="45"/>
  <c r="G468" i="45"/>
  <c r="G469" i="45"/>
  <c r="G470" i="45"/>
  <c r="G471" i="45"/>
  <c r="G472" i="45"/>
  <c r="G473" i="45"/>
  <c r="G474" i="45"/>
  <c r="G475" i="45"/>
  <c r="G476" i="45"/>
  <c r="G477" i="45"/>
  <c r="G478" i="45"/>
  <c r="G479" i="45"/>
  <c r="G480" i="45"/>
  <c r="G481" i="45"/>
  <c r="G482" i="45"/>
  <c r="G483" i="45"/>
  <c r="G484" i="45"/>
  <c r="G485" i="45"/>
  <c r="G486" i="45"/>
  <c r="G487" i="45"/>
  <c r="G488" i="45"/>
  <c r="G489" i="45"/>
  <c r="G490" i="45"/>
  <c r="G491" i="45"/>
  <c r="G492" i="45"/>
  <c r="G493" i="45"/>
  <c r="G494" i="45"/>
  <c r="G495" i="45"/>
  <c r="G496" i="45"/>
  <c r="G497" i="45"/>
  <c r="G498" i="45"/>
  <c r="G499" i="45"/>
  <c r="G500" i="45"/>
  <c r="G501" i="45"/>
  <c r="G502" i="45"/>
  <c r="G503" i="45"/>
  <c r="G504" i="45"/>
  <c r="G505" i="45"/>
  <c r="G506" i="45"/>
  <c r="G507" i="45"/>
  <c r="G508" i="45"/>
  <c r="G509" i="45"/>
  <c r="G510" i="45"/>
  <c r="G511" i="45"/>
  <c r="G512" i="45"/>
  <c r="G513" i="45"/>
  <c r="G514" i="45"/>
  <c r="G515" i="45"/>
  <c r="G516" i="45"/>
  <c r="G517" i="45"/>
  <c r="G518" i="45"/>
  <c r="G519" i="45"/>
  <c r="G520" i="45"/>
  <c r="G521" i="45"/>
  <c r="G522" i="45"/>
  <c r="G523" i="45"/>
  <c r="G524" i="45"/>
  <c r="G525" i="45"/>
  <c r="G526" i="45"/>
  <c r="G527" i="45"/>
  <c r="G528" i="45"/>
  <c r="G529" i="45"/>
  <c r="G530" i="45"/>
  <c r="G531" i="45"/>
  <c r="G532" i="45"/>
  <c r="G533" i="45"/>
  <c r="G534" i="45"/>
  <c r="G535" i="45"/>
  <c r="G536" i="45"/>
  <c r="G537" i="45"/>
  <c r="G538" i="45"/>
  <c r="G539" i="45"/>
  <c r="G540" i="45"/>
  <c r="G541" i="45"/>
  <c r="G542" i="45"/>
  <c r="G543" i="45"/>
  <c r="G544" i="45"/>
  <c r="G545" i="45"/>
  <c r="G546" i="45"/>
  <c r="G547" i="45"/>
  <c r="G548" i="45"/>
  <c r="G549" i="45"/>
  <c r="G550" i="45"/>
  <c r="G551" i="45"/>
  <c r="G552" i="45"/>
  <c r="G553" i="45"/>
  <c r="G554" i="45"/>
  <c r="G555" i="45"/>
  <c r="G556" i="45"/>
  <c r="G557" i="45"/>
  <c r="G558" i="45"/>
  <c r="G559" i="45"/>
  <c r="G560" i="45"/>
  <c r="G561" i="45"/>
  <c r="G562" i="45"/>
  <c r="G563" i="45"/>
  <c r="G564" i="45"/>
  <c r="G565" i="45"/>
  <c r="G566" i="45"/>
  <c r="G567" i="45"/>
  <c r="G568" i="45"/>
  <c r="G569" i="45"/>
  <c r="G570" i="45"/>
  <c r="G571" i="45"/>
  <c r="G572" i="45"/>
  <c r="G573" i="45"/>
  <c r="G574" i="45"/>
  <c r="G575" i="45"/>
  <c r="G576" i="45"/>
  <c r="G577" i="45"/>
  <c r="G578" i="45"/>
  <c r="G579" i="45"/>
  <c r="G580" i="45"/>
  <c r="G581" i="45"/>
  <c r="G582" i="45"/>
  <c r="G583" i="45"/>
  <c r="G584" i="45"/>
  <c r="G585" i="45"/>
  <c r="G586" i="45"/>
  <c r="G587" i="45"/>
  <c r="G588" i="45"/>
  <c r="G589" i="45"/>
  <c r="G590" i="45"/>
  <c r="G591" i="45"/>
  <c r="G592" i="45"/>
  <c r="G593" i="45"/>
  <c r="G594" i="45"/>
  <c r="G595" i="45"/>
  <c r="G596" i="45"/>
  <c r="G597" i="45"/>
  <c r="G598" i="45"/>
  <c r="G599" i="45"/>
  <c r="G600" i="45"/>
  <c r="G601" i="45"/>
  <c r="G602" i="45"/>
  <c r="G603" i="45"/>
  <c r="G604" i="45"/>
  <c r="G605" i="45"/>
  <c r="G606" i="45"/>
  <c r="G607" i="45"/>
  <c r="G608" i="45"/>
  <c r="G609" i="45"/>
  <c r="G610" i="45"/>
  <c r="G611" i="45"/>
  <c r="G612" i="45"/>
  <c r="G613" i="45"/>
  <c r="G614" i="45"/>
  <c r="G615" i="45"/>
  <c r="G616" i="45"/>
  <c r="G617" i="45"/>
  <c r="G618" i="45"/>
  <c r="G619" i="45"/>
  <c r="G620" i="45"/>
  <c r="G621" i="45"/>
  <c r="G622" i="45"/>
  <c r="G623" i="45"/>
  <c r="G624" i="45"/>
  <c r="G625" i="45"/>
  <c r="G626" i="45"/>
  <c r="G627" i="45"/>
  <c r="G628" i="45"/>
  <c r="G629" i="45"/>
  <c r="G630" i="45"/>
  <c r="G631" i="45"/>
  <c r="G632" i="45"/>
  <c r="G633" i="45"/>
  <c r="G634" i="45"/>
  <c r="G635" i="45"/>
  <c r="G636" i="45"/>
  <c r="G637" i="45"/>
  <c r="G638" i="45"/>
  <c r="G639" i="45"/>
  <c r="G640" i="45"/>
  <c r="G641" i="45"/>
  <c r="G642" i="45"/>
  <c r="G643" i="45"/>
  <c r="G644" i="45"/>
  <c r="G645" i="45"/>
  <c r="G646" i="45"/>
  <c r="G647" i="45"/>
  <c r="G648" i="45"/>
  <c r="G649" i="45"/>
  <c r="G650" i="45"/>
  <c r="G651" i="45"/>
  <c r="G652" i="45"/>
  <c r="G653" i="45"/>
  <c r="G654" i="45"/>
  <c r="G655" i="45"/>
  <c r="G656" i="45"/>
  <c r="G657" i="45"/>
  <c r="G658" i="45"/>
  <c r="G659" i="45"/>
  <c r="G660" i="45"/>
  <c r="G661" i="45"/>
  <c r="G662" i="45"/>
  <c r="G663" i="45"/>
  <c r="G664" i="45"/>
  <c r="G665" i="45"/>
  <c r="G666" i="45"/>
  <c r="G667" i="45"/>
  <c r="G668" i="45"/>
  <c r="G669" i="45"/>
  <c r="G670" i="45"/>
  <c r="G671" i="45"/>
  <c r="G672" i="45"/>
  <c r="G673" i="45"/>
  <c r="G674" i="45"/>
  <c r="G675" i="45"/>
  <c r="G676" i="45"/>
  <c r="G677" i="45"/>
  <c r="M20" i="38"/>
  <c r="M38" i="38"/>
  <c r="M19" i="38"/>
  <c r="M28" i="38"/>
  <c r="M8" i="38"/>
  <c r="M32" i="38"/>
  <c r="M14" i="38"/>
  <c r="M46" i="38"/>
  <c r="L20" i="38"/>
  <c r="L3" i="38"/>
  <c r="M3" i="38" s="1"/>
  <c r="L26" i="38"/>
  <c r="M26" i="38" s="1"/>
  <c r="L4" i="38"/>
  <c r="M4" i="38" s="1"/>
  <c r="L16" i="38"/>
  <c r="M16" i="38" s="1"/>
  <c r="L45" i="38"/>
  <c r="L38" i="38"/>
  <c r="L5" i="38"/>
  <c r="L19" i="38"/>
  <c r="L6" i="38"/>
  <c r="M6" i="38" s="1"/>
  <c r="L42" i="38"/>
  <c r="M42" i="38" s="1"/>
  <c r="L18" i="38"/>
  <c r="M18" i="38" s="1"/>
  <c r="L22" i="38"/>
  <c r="M22" i="38" s="1"/>
  <c r="L7" i="38"/>
  <c r="M7" i="38" s="1"/>
  <c r="L28" i="38"/>
  <c r="L34" i="38"/>
  <c r="L8" i="38"/>
  <c r="L9" i="38"/>
  <c r="M9" i="38" s="1"/>
  <c r="L2" i="38"/>
  <c r="M2" i="38" s="1"/>
  <c r="L35" i="38"/>
  <c r="M35" i="38" s="1"/>
  <c r="L10" i="38"/>
  <c r="M10" i="38" s="1"/>
  <c r="L11" i="38"/>
  <c r="M11" i="38" s="1"/>
  <c r="L32" i="38"/>
  <c r="L12" i="38"/>
  <c r="M12" i="38" s="1"/>
  <c r="L39" i="38"/>
  <c r="L41" i="38"/>
  <c r="M41" i="38" s="1"/>
  <c r="L36" i="38"/>
  <c r="M36" i="38" s="1"/>
  <c r="L13" i="38"/>
  <c r="M13" i="38" s="1"/>
  <c r="L43" i="38"/>
  <c r="M43" i="38" s="1"/>
  <c r="L33" i="38"/>
  <c r="M33" i="38" s="1"/>
  <c r="L14" i="38"/>
  <c r="L25" i="38"/>
  <c r="M25" i="38" s="1"/>
  <c r="L30" i="38"/>
  <c r="L37" i="38"/>
  <c r="M37" i="38" s="1"/>
  <c r="L44" i="38"/>
  <c r="M44" i="38" s="1"/>
  <c r="L31" i="38"/>
  <c r="M31" i="38" s="1"/>
  <c r="L17" i="38"/>
  <c r="M17" i="38" s="1"/>
  <c r="L27" i="38"/>
  <c r="M27" i="38" s="1"/>
  <c r="L46" i="38"/>
  <c r="L15" i="38"/>
  <c r="M15" i="38" s="1"/>
  <c r="L23" i="38"/>
  <c r="L40" i="38"/>
  <c r="M40" i="38" s="1"/>
  <c r="L21" i="38"/>
  <c r="M21" i="38" s="1"/>
  <c r="L29" i="38"/>
  <c r="M29" i="38" s="1"/>
  <c r="K20" i="38"/>
  <c r="K38" i="38"/>
  <c r="K19" i="38"/>
  <c r="K28" i="38"/>
  <c r="K8" i="38"/>
  <c r="K32" i="38"/>
  <c r="K39" i="38"/>
  <c r="K14" i="38"/>
  <c r="K30" i="38"/>
  <c r="K46" i="38"/>
  <c r="K23" i="38"/>
  <c r="J20" i="38"/>
  <c r="J3" i="38"/>
  <c r="K3" i="38" s="1"/>
  <c r="J26" i="38"/>
  <c r="K26" i="38" s="1"/>
  <c r="J4" i="38"/>
  <c r="K4" i="38" s="1"/>
  <c r="J16" i="38"/>
  <c r="K16" i="38" s="1"/>
  <c r="J45" i="38"/>
  <c r="M45" i="38" s="1"/>
  <c r="J38" i="38"/>
  <c r="J5" i="38"/>
  <c r="M5" i="38" s="1"/>
  <c r="J19" i="38"/>
  <c r="J6" i="38"/>
  <c r="K6" i="38" s="1"/>
  <c r="J42" i="38"/>
  <c r="K42" i="38" s="1"/>
  <c r="J18" i="38"/>
  <c r="K18" i="38" s="1"/>
  <c r="J22" i="38"/>
  <c r="K22" i="38" s="1"/>
  <c r="J7" i="38"/>
  <c r="J28" i="38"/>
  <c r="J34" i="38"/>
  <c r="M34" i="38" s="1"/>
  <c r="J8" i="38"/>
  <c r="J9" i="38"/>
  <c r="K9" i="38" s="1"/>
  <c r="J2" i="38"/>
  <c r="K2" i="38" s="1"/>
  <c r="J35" i="38"/>
  <c r="K35" i="38" s="1"/>
  <c r="J10" i="38"/>
  <c r="K10" i="38" s="1"/>
  <c r="J11" i="38"/>
  <c r="J32" i="38"/>
  <c r="J12" i="38"/>
  <c r="J39" i="38"/>
  <c r="M39" i="38" s="1"/>
  <c r="J41" i="38"/>
  <c r="K41" i="38" s="1"/>
  <c r="J36" i="38"/>
  <c r="K36" i="38" s="1"/>
  <c r="J13" i="38"/>
  <c r="K13" i="38" s="1"/>
  <c r="J43" i="38"/>
  <c r="K43" i="38" s="1"/>
  <c r="J33" i="38"/>
  <c r="J14" i="38"/>
  <c r="J25" i="38"/>
  <c r="J30" i="38"/>
  <c r="M30" i="38" s="1"/>
  <c r="J37" i="38"/>
  <c r="K37" i="38" s="1"/>
  <c r="J44" i="38"/>
  <c r="K44" i="38" s="1"/>
  <c r="J31" i="38"/>
  <c r="K31" i="38" s="1"/>
  <c r="J17" i="38"/>
  <c r="K17" i="38" s="1"/>
  <c r="J27" i="38"/>
  <c r="K27" i="38" s="1"/>
  <c r="J46" i="38"/>
  <c r="J15" i="38"/>
  <c r="K15" i="38" s="1"/>
  <c r="J23" i="38"/>
  <c r="M23" i="38" s="1"/>
  <c r="J40" i="38"/>
  <c r="K40" i="38" s="1"/>
  <c r="J21" i="38"/>
  <c r="K21" i="38" s="1"/>
  <c r="J29" i="38"/>
  <c r="K29" i="38" s="1"/>
  <c r="I20" i="38"/>
  <c r="I38" i="38"/>
  <c r="I5" i="38"/>
  <c r="I19" i="38"/>
  <c r="I28" i="38"/>
  <c r="I8" i="38"/>
  <c r="I32" i="38"/>
  <c r="I39" i="38"/>
  <c r="I14" i="38"/>
  <c r="I30" i="38"/>
  <c r="I46" i="38"/>
  <c r="I23" i="38"/>
  <c r="H20" i="38"/>
  <c r="H3" i="38"/>
  <c r="I3" i="38" s="1"/>
  <c r="H26" i="38"/>
  <c r="I26" i="38" s="1"/>
  <c r="H4" i="38"/>
  <c r="I4" i="38" s="1"/>
  <c r="H16" i="38"/>
  <c r="I16" i="38" s="1"/>
  <c r="H45" i="38"/>
  <c r="K45" i="38" s="1"/>
  <c r="H38" i="38"/>
  <c r="H5" i="38"/>
  <c r="K5" i="38" s="1"/>
  <c r="H19" i="38"/>
  <c r="H6" i="38"/>
  <c r="I6" i="38" s="1"/>
  <c r="H42" i="38"/>
  <c r="I42" i="38" s="1"/>
  <c r="H18" i="38"/>
  <c r="I18" i="38" s="1"/>
  <c r="H22" i="38"/>
  <c r="I22" i="38" s="1"/>
  <c r="H7" i="38"/>
  <c r="K7" i="38" s="1"/>
  <c r="H28" i="38"/>
  <c r="H34" i="38"/>
  <c r="K34" i="38" s="1"/>
  <c r="H8" i="38"/>
  <c r="H9" i="38"/>
  <c r="I9" i="38" s="1"/>
  <c r="H2" i="38"/>
  <c r="I2" i="38" s="1"/>
  <c r="H35" i="38"/>
  <c r="I35" i="38" s="1"/>
  <c r="H10" i="38"/>
  <c r="I10" i="38" s="1"/>
  <c r="H11" i="38"/>
  <c r="K11" i="38" s="1"/>
  <c r="H32" i="38"/>
  <c r="H12" i="38"/>
  <c r="K12" i="38" s="1"/>
  <c r="H39" i="38"/>
  <c r="H41" i="38"/>
  <c r="I41" i="38" s="1"/>
  <c r="H36" i="38"/>
  <c r="I36" i="38" s="1"/>
  <c r="H13" i="38"/>
  <c r="I13" i="38" s="1"/>
  <c r="H43" i="38"/>
  <c r="I43" i="38" s="1"/>
  <c r="H33" i="38"/>
  <c r="K33" i="38" s="1"/>
  <c r="H14" i="38"/>
  <c r="H25" i="38"/>
  <c r="K25" i="38" s="1"/>
  <c r="H30" i="38"/>
  <c r="H37" i="38"/>
  <c r="I37" i="38" s="1"/>
  <c r="H44" i="38"/>
  <c r="I44" i="38" s="1"/>
  <c r="H31" i="38"/>
  <c r="I31" i="38" s="1"/>
  <c r="H17" i="38"/>
  <c r="I17" i="38" s="1"/>
  <c r="H27" i="38"/>
  <c r="H46" i="38"/>
  <c r="H15" i="38"/>
  <c r="H23" i="38"/>
  <c r="H40" i="38"/>
  <c r="I40" i="38" s="1"/>
  <c r="H21" i="38"/>
  <c r="I21" i="38" s="1"/>
  <c r="H29" i="38"/>
  <c r="I29" i="38" s="1"/>
  <c r="G20" i="38"/>
  <c r="G45" i="38"/>
  <c r="G38" i="38"/>
  <c r="G5" i="38"/>
  <c r="G19" i="38"/>
  <c r="G7" i="38"/>
  <c r="G28" i="38"/>
  <c r="G34" i="38"/>
  <c r="G8" i="38"/>
  <c r="G11" i="38"/>
  <c r="G32" i="38"/>
  <c r="G12" i="38"/>
  <c r="G39" i="38"/>
  <c r="G14" i="38"/>
  <c r="G30" i="38"/>
  <c r="G46" i="38"/>
  <c r="G23" i="38"/>
  <c r="F20" i="38"/>
  <c r="F3" i="38"/>
  <c r="G3" i="38" s="1"/>
  <c r="F26" i="38"/>
  <c r="G26" i="38" s="1"/>
  <c r="F4" i="38"/>
  <c r="G4" i="38" s="1"/>
  <c r="F16" i="38"/>
  <c r="G16" i="38" s="1"/>
  <c r="F45" i="38"/>
  <c r="I45" i="38" s="1"/>
  <c r="F38" i="38"/>
  <c r="F5" i="38"/>
  <c r="F19" i="38"/>
  <c r="F6" i="38"/>
  <c r="G6" i="38" s="1"/>
  <c r="F42" i="38"/>
  <c r="G42" i="38" s="1"/>
  <c r="F18" i="38"/>
  <c r="G18" i="38" s="1"/>
  <c r="F22" i="38"/>
  <c r="G22" i="38" s="1"/>
  <c r="F7" i="38"/>
  <c r="I7" i="38" s="1"/>
  <c r="F28" i="38"/>
  <c r="F34" i="38"/>
  <c r="I34" i="38" s="1"/>
  <c r="F8" i="38"/>
  <c r="F9" i="38"/>
  <c r="G9" i="38" s="1"/>
  <c r="F2" i="38"/>
  <c r="G2" i="38" s="1"/>
  <c r="F35" i="38"/>
  <c r="G35" i="38" s="1"/>
  <c r="F10" i="38"/>
  <c r="G10" i="38" s="1"/>
  <c r="F11" i="38"/>
  <c r="I11" i="38" s="1"/>
  <c r="F32" i="38"/>
  <c r="F12" i="38"/>
  <c r="I12" i="38" s="1"/>
  <c r="F39" i="38"/>
  <c r="F41" i="38"/>
  <c r="G41" i="38" s="1"/>
  <c r="F36" i="38"/>
  <c r="G36" i="38" s="1"/>
  <c r="F13" i="38"/>
  <c r="G13" i="38" s="1"/>
  <c r="F43" i="38"/>
  <c r="G43" i="38" s="1"/>
  <c r="F33" i="38"/>
  <c r="I33" i="38" s="1"/>
  <c r="F14" i="38"/>
  <c r="F25" i="38"/>
  <c r="I25" i="38" s="1"/>
  <c r="F30" i="38"/>
  <c r="F37" i="38"/>
  <c r="G37" i="38" s="1"/>
  <c r="F44" i="38"/>
  <c r="G44" i="38" s="1"/>
  <c r="F31" i="38"/>
  <c r="G31" i="38" s="1"/>
  <c r="F17" i="38"/>
  <c r="G17" i="38" s="1"/>
  <c r="F27" i="38"/>
  <c r="I27" i="38" s="1"/>
  <c r="F46" i="38"/>
  <c r="F15" i="38"/>
  <c r="I15" i="38" s="1"/>
  <c r="F23" i="38"/>
  <c r="F40" i="38"/>
  <c r="G40" i="38" s="1"/>
  <c r="F21" i="38"/>
  <c r="G21" i="38" s="1"/>
  <c r="F29" i="38"/>
  <c r="G29" i="38" s="1"/>
  <c r="D20" i="38"/>
  <c r="D3" i="38"/>
  <c r="E3" i="38" s="1"/>
  <c r="D26" i="38"/>
  <c r="E26" i="38" s="1"/>
  <c r="D4" i="38"/>
  <c r="E4" i="38" s="1"/>
  <c r="D16" i="38"/>
  <c r="E16" i="38" s="1"/>
  <c r="D45" i="38"/>
  <c r="D38" i="38"/>
  <c r="D5" i="38"/>
  <c r="D19" i="38"/>
  <c r="D6" i="38"/>
  <c r="E6" i="38" s="1"/>
  <c r="D42" i="38"/>
  <c r="E42" i="38" s="1"/>
  <c r="D18" i="38"/>
  <c r="E18" i="38" s="1"/>
  <c r="D22" i="38"/>
  <c r="E22" i="38" s="1"/>
  <c r="D7" i="38"/>
  <c r="D28" i="38"/>
  <c r="D34" i="38"/>
  <c r="D8" i="38"/>
  <c r="D9" i="38"/>
  <c r="E9" i="38" s="1"/>
  <c r="D2" i="38"/>
  <c r="E2" i="38" s="1"/>
  <c r="D35" i="38"/>
  <c r="E35" i="38" s="1"/>
  <c r="D10" i="38"/>
  <c r="E10" i="38" s="1"/>
  <c r="D11" i="38"/>
  <c r="D32" i="38"/>
  <c r="D12" i="38"/>
  <c r="D39" i="38"/>
  <c r="D41" i="38"/>
  <c r="E41" i="38" s="1"/>
  <c r="D36" i="38"/>
  <c r="E36" i="38" s="1"/>
  <c r="D13" i="38"/>
  <c r="E13" i="38" s="1"/>
  <c r="D43" i="38"/>
  <c r="E43" i="38" s="1"/>
  <c r="D33" i="38"/>
  <c r="G33" i="38" s="1"/>
  <c r="D14" i="38"/>
  <c r="D25" i="38"/>
  <c r="G25" i="38" s="1"/>
  <c r="D30" i="38"/>
  <c r="D37" i="38"/>
  <c r="E37" i="38" s="1"/>
  <c r="D44" i="38"/>
  <c r="E44" i="38" s="1"/>
  <c r="D31" i="38"/>
  <c r="E31" i="38" s="1"/>
  <c r="D17" i="38"/>
  <c r="E17" i="38" s="1"/>
  <c r="D27" i="38"/>
  <c r="G27" i="38" s="1"/>
  <c r="D46" i="38"/>
  <c r="D15" i="38"/>
  <c r="G15" i="38" s="1"/>
  <c r="D23" i="38"/>
  <c r="D40" i="38"/>
  <c r="E40" i="38" s="1"/>
  <c r="D21" i="38"/>
  <c r="E21" i="38" s="1"/>
  <c r="D29" i="38"/>
  <c r="E29" i="38" s="1"/>
  <c r="C20" i="38"/>
  <c r="E20" i="38" s="1"/>
  <c r="C3" i="38"/>
  <c r="C26" i="38"/>
  <c r="C4" i="38"/>
  <c r="C16" i="38"/>
  <c r="C45" i="38"/>
  <c r="E45" i="38" s="1"/>
  <c r="C38" i="38"/>
  <c r="E38" i="38" s="1"/>
  <c r="C5" i="38"/>
  <c r="E5" i="38" s="1"/>
  <c r="C19" i="38"/>
  <c r="E19" i="38" s="1"/>
  <c r="C6" i="38"/>
  <c r="C42" i="38"/>
  <c r="C18" i="38"/>
  <c r="C22" i="38"/>
  <c r="C7" i="38"/>
  <c r="E7" i="38" s="1"/>
  <c r="C28" i="38"/>
  <c r="E28" i="38" s="1"/>
  <c r="C34" i="38"/>
  <c r="E34" i="38" s="1"/>
  <c r="E8" i="38"/>
  <c r="C9" i="38"/>
  <c r="C2" i="38"/>
  <c r="C35" i="38"/>
  <c r="C10" i="38"/>
  <c r="C11" i="38"/>
  <c r="E11" i="38" s="1"/>
  <c r="C32" i="38"/>
  <c r="E32" i="38" s="1"/>
  <c r="C12" i="38"/>
  <c r="E12" i="38" s="1"/>
  <c r="C39" i="38"/>
  <c r="E39" i="38" s="1"/>
  <c r="C41" i="38"/>
  <c r="C36" i="38"/>
  <c r="C13" i="38"/>
  <c r="C43" i="38"/>
  <c r="C33" i="38"/>
  <c r="E33" i="38" s="1"/>
  <c r="C14" i="38"/>
  <c r="E14" i="38" s="1"/>
  <c r="C25" i="38"/>
  <c r="E25" i="38" s="1"/>
  <c r="C30" i="38"/>
  <c r="E30" i="38" s="1"/>
  <c r="C37" i="38"/>
  <c r="C44" i="38"/>
  <c r="C31" i="38"/>
  <c r="C17" i="38"/>
  <c r="C27" i="38"/>
  <c r="E27" i="38" s="1"/>
  <c r="C46" i="38"/>
  <c r="E46" i="38" s="1"/>
  <c r="C15" i="38"/>
  <c r="E15" i="38" s="1"/>
  <c r="C23" i="38"/>
  <c r="E23" i="38" s="1"/>
  <c r="C40" i="38"/>
  <c r="C21" i="38"/>
  <c r="C29" i="38"/>
  <c r="J93" i="45"/>
  <c r="J546" i="45"/>
  <c r="J628" i="45"/>
  <c r="U437" i="1" l="1"/>
  <c r="U415" i="1"/>
  <c r="U444" i="1"/>
  <c r="U389" i="1"/>
  <c r="U382" i="1"/>
  <c r="U672" i="1"/>
  <c r="U445" i="1"/>
  <c r="U446" i="1"/>
  <c r="U492" i="1"/>
  <c r="U248" i="1"/>
  <c r="U234" i="1"/>
  <c r="U470" i="1"/>
  <c r="U100" i="1"/>
  <c r="U70" i="1"/>
  <c r="U390" i="1"/>
  <c r="U49" i="1"/>
  <c r="U369" i="1"/>
  <c r="U363" i="1"/>
  <c r="U43" i="1"/>
  <c r="U357" i="1"/>
  <c r="U348" i="1"/>
  <c r="U323" i="1"/>
  <c r="U26" i="1"/>
  <c r="U271" i="1"/>
  <c r="U268" i="1"/>
  <c r="U217" i="1"/>
  <c r="U8" i="1"/>
  <c r="U198" i="1"/>
  <c r="U194" i="1"/>
  <c r="U166" i="1"/>
  <c r="U130" i="1"/>
  <c r="U126" i="1"/>
  <c r="U81" i="1"/>
  <c r="U79" i="1"/>
  <c r="U74" i="1"/>
  <c r="U449" i="1"/>
  <c r="U448" i="1"/>
  <c r="U447" i="1"/>
  <c r="U675" i="1"/>
  <c r="U674" i="1"/>
  <c r="J658" i="45" l="1"/>
  <c r="J329" i="45"/>
  <c r="J104" i="45"/>
  <c r="J380" i="45"/>
  <c r="J396" i="45"/>
  <c r="J57" i="45"/>
  <c r="J129" i="45"/>
  <c r="J581" i="45"/>
  <c r="J83" i="45"/>
  <c r="J116" i="45"/>
  <c r="J484" i="45"/>
  <c r="J238" i="45"/>
  <c r="J414" i="45"/>
  <c r="J405" i="45"/>
  <c r="J591" i="45"/>
  <c r="J177" i="45"/>
  <c r="J165" i="45"/>
  <c r="J261" i="45"/>
  <c r="J448" i="45"/>
  <c r="J52" i="45"/>
  <c r="J162" i="45"/>
  <c r="J185" i="45"/>
  <c r="J387" i="45"/>
  <c r="J620" i="45"/>
  <c r="V2" i="1"/>
  <c r="V701" i="1"/>
  <c r="V702" i="1"/>
  <c r="V709" i="1"/>
  <c r="V707" i="1"/>
  <c r="V704" i="1"/>
  <c r="V711" i="1"/>
  <c r="V708" i="1"/>
  <c r="V727" i="1"/>
  <c r="V15" i="1"/>
  <c r="N22" i="38" s="1"/>
  <c r="O22" i="38" s="1"/>
  <c r="V17" i="1"/>
  <c r="N28" i="38" s="1"/>
  <c r="O28" i="38" s="1"/>
  <c r="V18" i="1"/>
  <c r="N34" i="38" s="1"/>
  <c r="O34" i="38" s="1"/>
  <c r="V717" i="1"/>
  <c r="V20" i="1"/>
  <c r="N9" i="38" s="1"/>
  <c r="O9" i="38" s="1"/>
  <c r="V21" i="1"/>
  <c r="N2" i="38" s="1"/>
  <c r="V22" i="1"/>
  <c r="N35" i="38" s="1"/>
  <c r="O35" i="38" s="1"/>
  <c r="V712" i="1"/>
  <c r="V714" i="1"/>
  <c r="V721" i="1"/>
  <c r="V713" i="1"/>
  <c r="V29" i="1"/>
  <c r="N36" i="38" s="1"/>
  <c r="O36" i="38" s="1"/>
  <c r="V30" i="1"/>
  <c r="N13" i="38" s="1"/>
  <c r="O13" i="38" s="1"/>
  <c r="V725" i="1"/>
  <c r="V744" i="1"/>
  <c r="V724" i="1"/>
  <c r="V39" i="1"/>
  <c r="N17" i="38" s="1"/>
  <c r="O17" i="38" s="1"/>
  <c r="V40" i="1"/>
  <c r="N27" i="38" s="1"/>
  <c r="O27" i="38" s="1"/>
  <c r="V726" i="1"/>
  <c r="V728" i="1"/>
  <c r="V45" i="1"/>
  <c r="N21" i="38" s="1"/>
  <c r="O21" i="38" s="1"/>
  <c r="V46" i="1"/>
  <c r="N29" i="38" s="1"/>
  <c r="O29" i="38" s="1"/>
  <c r="V736" i="1"/>
  <c r="V51" i="1"/>
  <c r="V53" i="1"/>
  <c r="V731" i="1"/>
  <c r="V3" i="1"/>
  <c r="N20" i="38" s="1"/>
  <c r="O20" i="38" s="1"/>
  <c r="V740" i="1"/>
  <c r="V57" i="1"/>
  <c r="V733" i="1"/>
  <c r="V60" i="1"/>
  <c r="V735" i="1"/>
  <c r="V62" i="1"/>
  <c r="V738" i="1"/>
  <c r="V737" i="1"/>
  <c r="V745" i="1"/>
  <c r="V729" i="1"/>
  <c r="V741" i="1"/>
  <c r="V739" i="1"/>
  <c r="V72" i="1"/>
  <c r="V73" i="1"/>
  <c r="V74" i="1"/>
  <c r="V743" i="1"/>
  <c r="V76" i="1"/>
  <c r="V77" i="1"/>
  <c r="V78" i="1"/>
  <c r="V79" i="1"/>
  <c r="V80" i="1"/>
  <c r="V81" i="1"/>
  <c r="V82" i="1"/>
  <c r="V83" i="1"/>
  <c r="V84" i="1"/>
  <c r="V87" i="1"/>
  <c r="V89" i="1"/>
  <c r="V742" i="1"/>
  <c r="V746" i="1"/>
  <c r="V95" i="1"/>
  <c r="V4" i="1"/>
  <c r="V747" i="1"/>
  <c r="V99" i="1"/>
  <c r="V748" i="1"/>
  <c r="V101" i="1"/>
  <c r="V102" i="1"/>
  <c r="V754" i="1"/>
  <c r="V104" i="1"/>
  <c r="V105" i="1"/>
  <c r="V107" i="1"/>
  <c r="V108" i="1"/>
  <c r="V110" i="1"/>
  <c r="V749" i="1"/>
  <c r="V113" i="1"/>
  <c r="V114" i="1"/>
  <c r="V5" i="1"/>
  <c r="V116" i="1"/>
  <c r="V758" i="1"/>
  <c r="V120" i="1"/>
  <c r="V121" i="1"/>
  <c r="V122" i="1"/>
  <c r="V762" i="1"/>
  <c r="V124" i="1"/>
  <c r="V125" i="1"/>
  <c r="V126" i="1"/>
  <c r="V128" i="1"/>
  <c r="V130" i="1"/>
  <c r="V132" i="1"/>
  <c r="V135" i="1"/>
  <c r="V138" i="1"/>
  <c r="V139" i="1"/>
  <c r="V756" i="1"/>
  <c r="V6" i="1"/>
  <c r="V751" i="1"/>
  <c r="V146" i="1"/>
  <c r="V148" i="1"/>
  <c r="V152" i="1"/>
  <c r="V153" i="1"/>
  <c r="V764" i="1"/>
  <c r="V155" i="1"/>
  <c r="V156" i="1"/>
  <c r="V761" i="1"/>
  <c r="V755" i="1"/>
  <c r="V159" i="1"/>
  <c r="V162" i="1"/>
  <c r="V163" i="1"/>
  <c r="V164" i="1"/>
  <c r="V165" i="1"/>
  <c r="V166" i="1"/>
  <c r="V167" i="1"/>
  <c r="V168" i="1"/>
  <c r="V169" i="1"/>
  <c r="V170" i="1"/>
  <c r="V171" i="1"/>
  <c r="V753" i="1"/>
  <c r="V174" i="1"/>
  <c r="V175" i="1"/>
  <c r="V176" i="1"/>
  <c r="V179" i="1"/>
  <c r="V181" i="1"/>
  <c r="V182" i="1"/>
  <c r="V183" i="1"/>
  <c r="V184" i="1"/>
  <c r="V185" i="1"/>
  <c r="V187" i="1"/>
  <c r="V188" i="1"/>
  <c r="V189" i="1"/>
  <c r="V190" i="1"/>
  <c r="V192" i="1"/>
  <c r="V194" i="1"/>
  <c r="V196" i="1"/>
  <c r="V197" i="1"/>
  <c r="V198" i="1"/>
  <c r="V7" i="1"/>
  <c r="N16" i="38" s="1"/>
  <c r="O16" i="38" s="1"/>
  <c r="V201" i="1"/>
  <c r="V202" i="1"/>
  <c r="V203" i="1"/>
  <c r="V765" i="1"/>
  <c r="V205" i="1"/>
  <c r="V206" i="1"/>
  <c r="V8" i="1"/>
  <c r="N45" i="38" s="1"/>
  <c r="O45" i="38" s="1"/>
  <c r="V210" i="1"/>
  <c r="V211" i="1"/>
  <c r="V212" i="1"/>
  <c r="V214" i="1"/>
  <c r="V217" i="1"/>
  <c r="V218" i="1"/>
  <c r="V767" i="1"/>
  <c r="V220" i="1"/>
  <c r="V221" i="1"/>
  <c r="V222" i="1"/>
  <c r="V766" i="1"/>
  <c r="V9" i="1"/>
  <c r="N38" i="38" s="1"/>
  <c r="O38" i="38" s="1"/>
  <c r="V225" i="1"/>
  <c r="V226" i="1"/>
  <c r="V227" i="1"/>
  <c r="V230" i="1"/>
  <c r="V231" i="1"/>
  <c r="V770" i="1"/>
  <c r="V235" i="1"/>
  <c r="V236" i="1"/>
  <c r="V238" i="1"/>
  <c r="V773" i="1"/>
  <c r="V240" i="1"/>
  <c r="V241" i="1"/>
  <c r="V242" i="1"/>
  <c r="V833" i="1"/>
  <c r="V244" i="1"/>
  <c r="V769" i="1"/>
  <c r="V246" i="1"/>
  <c r="V247" i="1"/>
  <c r="V768" i="1"/>
  <c r="V10" i="1"/>
  <c r="N5" i="38" s="1"/>
  <c r="O5" i="38" s="1"/>
  <c r="V251" i="1"/>
  <c r="V252" i="1"/>
  <c r="V253" i="1"/>
  <c r="V254" i="1"/>
  <c r="V771" i="1"/>
  <c r="V256" i="1"/>
  <c r="V257" i="1"/>
  <c r="V772" i="1"/>
  <c r="V259" i="1"/>
  <c r="V260" i="1"/>
  <c r="V774" i="1"/>
  <c r="V262" i="1"/>
  <c r="V783" i="1"/>
  <c r="V264" i="1"/>
  <c r="V265" i="1"/>
  <c r="V11" i="1"/>
  <c r="N19" i="38" s="1"/>
  <c r="O19" i="38" s="1"/>
  <c r="V268" i="1"/>
  <c r="V776" i="1"/>
  <c r="V270" i="1"/>
  <c r="V273" i="1"/>
  <c r="V274" i="1"/>
  <c r="V276" i="1"/>
  <c r="V777" i="1"/>
  <c r="V279" i="1"/>
  <c r="V280" i="1"/>
  <c r="V281" i="1"/>
  <c r="V282" i="1"/>
  <c r="V791" i="1"/>
  <c r="V779" i="1"/>
  <c r="V12" i="1"/>
  <c r="N6" i="38" s="1"/>
  <c r="O6" i="38" s="1"/>
  <c r="V13" i="1"/>
  <c r="N42" i="38" s="1"/>
  <c r="O42" i="38" s="1"/>
  <c r="V287" i="1"/>
  <c r="V784" i="1"/>
  <c r="V289" i="1"/>
  <c r="V19" i="1"/>
  <c r="N8" i="38" s="1"/>
  <c r="O8" i="38" s="1"/>
  <c r="V291" i="1"/>
  <c r="V292" i="1"/>
  <c r="V293" i="1"/>
  <c r="V295" i="1"/>
  <c r="V782" i="1"/>
  <c r="V297" i="1"/>
  <c r="V778" i="1"/>
  <c r="V299" i="1"/>
  <c r="V793" i="1"/>
  <c r="V301" i="1"/>
  <c r="V23" i="1"/>
  <c r="N10" i="38" s="1"/>
  <c r="O10" i="38" s="1"/>
  <c r="V303" i="1"/>
  <c r="V304" i="1"/>
  <c r="V305" i="1"/>
  <c r="V817" i="1"/>
  <c r="V307" i="1"/>
  <c r="V24" i="1"/>
  <c r="N11" i="38" s="1"/>
  <c r="O11" i="38" s="1"/>
  <c r="V786" i="1"/>
  <c r="V785" i="1"/>
  <c r="V792" i="1"/>
  <c r="V790" i="1"/>
  <c r="V796" i="1"/>
  <c r="V781" i="1"/>
  <c r="V315" i="1"/>
  <c r="V25" i="1"/>
  <c r="N32" i="38" s="1"/>
  <c r="O32" i="38" s="1"/>
  <c r="V317" i="1"/>
  <c r="V26" i="1"/>
  <c r="N12" i="38" s="1"/>
  <c r="O12" i="38" s="1"/>
  <c r="V787" i="1"/>
  <c r="V27" i="1"/>
  <c r="N39" i="38" s="1"/>
  <c r="O39" i="38" s="1"/>
  <c r="V321" i="1"/>
  <c r="V323" i="1"/>
  <c r="V324" i="1"/>
  <c r="V780" i="1"/>
  <c r="V795" i="1"/>
  <c r="V327" i="1"/>
  <c r="V328" i="1"/>
  <c r="V33" i="1"/>
  <c r="N14" i="38" s="1"/>
  <c r="O14" i="38" s="1"/>
  <c r="V798" i="1"/>
  <c r="V799" i="1"/>
  <c r="V797" i="1"/>
  <c r="V334" i="1"/>
  <c r="V816" i="1"/>
  <c r="V801" i="1"/>
  <c r="V802" i="1"/>
  <c r="V806" i="1"/>
  <c r="V35" i="1"/>
  <c r="N30" i="38" s="1"/>
  <c r="O30" i="38" s="1"/>
  <c r="V910" i="1"/>
  <c r="V342" i="1"/>
  <c r="V832" i="1"/>
  <c r="V813" i="1"/>
  <c r="V821" i="1"/>
  <c r="V346" i="1"/>
  <c r="V839" i="1"/>
  <c r="V348" i="1"/>
  <c r="V820" i="1"/>
  <c r="V350" i="1"/>
  <c r="V827" i="1"/>
  <c r="V818" i="1"/>
  <c r="V826" i="1"/>
  <c r="V825" i="1"/>
  <c r="V38" i="1"/>
  <c r="N31" i="38" s="1"/>
  <c r="O31" i="38" s="1"/>
  <c r="V357" i="1"/>
  <c r="V824" i="1"/>
  <c r="V359" i="1"/>
  <c r="V828" i="1"/>
  <c r="V829" i="1"/>
  <c r="V43" i="1"/>
  <c r="N23" i="38" s="1"/>
  <c r="O23" i="38" s="1"/>
  <c r="V363" i="1"/>
  <c r="V823" i="1"/>
  <c r="V860" i="1"/>
  <c r="V840" i="1"/>
  <c r="V836" i="1"/>
  <c r="V44" i="1"/>
  <c r="N40" i="38" s="1"/>
  <c r="O40" i="38" s="1"/>
  <c r="V369" i="1"/>
  <c r="V47" i="1"/>
  <c r="V841" i="1"/>
  <c r="V842" i="1"/>
  <c r="V847" i="1"/>
  <c r="V835" i="1"/>
  <c r="V376" i="1"/>
  <c r="V845" i="1"/>
  <c r="V378" i="1"/>
  <c r="V850" i="1"/>
  <c r="V837" i="1"/>
  <c r="V838" i="1"/>
  <c r="V49" i="1"/>
  <c r="V54" i="1"/>
  <c r="V55" i="1"/>
  <c r="V385" i="1"/>
  <c r="V853" i="1"/>
  <c r="V387" i="1"/>
  <c r="V56" i="1"/>
  <c r="V58" i="1"/>
  <c r="V390" i="1"/>
  <c r="V852" i="1"/>
  <c r="V392" i="1"/>
  <c r="V61" i="1"/>
  <c r="V848" i="1"/>
  <c r="V851" i="1"/>
  <c r="V396" i="1"/>
  <c r="V397" i="1"/>
  <c r="V864" i="1"/>
  <c r="V854" i="1"/>
  <c r="V63" i="1"/>
  <c r="V401" i="1"/>
  <c r="V906" i="1"/>
  <c r="V64" i="1"/>
  <c r="V66" i="1"/>
  <c r="V849" i="1"/>
  <c r="V67" i="1"/>
  <c r="V862" i="1"/>
  <c r="V409" i="1"/>
  <c r="V863" i="1"/>
  <c r="V411" i="1"/>
  <c r="V69" i="1"/>
  <c r="V866" i="1"/>
  <c r="V414" i="1"/>
  <c r="V894" i="1"/>
  <c r="V861" i="1"/>
  <c r="V417" i="1"/>
  <c r="V70" i="1"/>
  <c r="V865" i="1"/>
  <c r="V868" i="1"/>
  <c r="V421" i="1"/>
  <c r="V898" i="1"/>
  <c r="V75" i="1"/>
  <c r="V940" i="1"/>
  <c r="V856" i="1"/>
  <c r="V91" i="1"/>
  <c r="V875" i="1"/>
  <c r="V937" i="1"/>
  <c r="V878" i="1"/>
  <c r="V905" i="1"/>
  <c r="V800" i="1"/>
  <c r="V871" i="1"/>
  <c r="V93" i="1"/>
  <c r="V96" i="1"/>
  <c r="V879" i="1"/>
  <c r="V98" i="1"/>
  <c r="V881" i="1"/>
  <c r="V438" i="1"/>
  <c r="V100" i="1"/>
  <c r="V887" i="1"/>
  <c r="V844" i="1"/>
  <c r="V442" i="1"/>
  <c r="V869" i="1"/>
  <c r="V859" i="1"/>
  <c r="V103" i="1"/>
  <c r="V112" i="1"/>
  <c r="V115" i="1"/>
  <c r="V899" i="1"/>
  <c r="V895" i="1"/>
  <c r="V117" i="1"/>
  <c r="V897" i="1"/>
  <c r="V908" i="1"/>
  <c r="V453" i="1"/>
  <c r="V913" i="1"/>
  <c r="V904" i="1"/>
  <c r="V118" i="1"/>
  <c r="V123" i="1"/>
  <c r="V902" i="1"/>
  <c r="V140" i="1"/>
  <c r="V460" i="1"/>
  <c r="V141" i="1"/>
  <c r="V891" i="1"/>
  <c r="V914" i="1"/>
  <c r="V142" i="1"/>
  <c r="V900" i="1"/>
  <c r="V911" i="1"/>
  <c r="V145" i="1"/>
  <c r="V468" i="1"/>
  <c r="V154" i="1"/>
  <c r="V470" i="1"/>
  <c r="V909" i="1"/>
  <c r="V157" i="1"/>
  <c r="V158" i="1"/>
  <c r="V172" i="1"/>
  <c r="V199" i="1"/>
  <c r="V204" i="1"/>
  <c r="V477" i="1"/>
  <c r="V207" i="1"/>
  <c r="V219" i="1"/>
  <c r="V223" i="1"/>
  <c r="V224" i="1"/>
  <c r="V483" i="1"/>
  <c r="V907" i="1"/>
  <c r="V234" i="1"/>
  <c r="V239" i="1"/>
  <c r="V487" i="1"/>
  <c r="V243" i="1"/>
  <c r="V245" i="1"/>
  <c r="V248" i="1"/>
  <c r="V249" i="1"/>
  <c r="V492" i="1"/>
  <c r="V255" i="1"/>
  <c r="V258" i="1"/>
  <c r="V261" i="1"/>
  <c r="V263" i="1"/>
  <c r="V267" i="1"/>
  <c r="V269" i="1"/>
  <c r="V277" i="1"/>
  <c r="V500" i="1"/>
  <c r="V278" i="1"/>
  <c r="V283" i="1"/>
  <c r="V284" i="1"/>
  <c r="V285" i="1"/>
  <c r="V286" i="1"/>
  <c r="V288" i="1"/>
  <c r="V290" i="1"/>
  <c r="V296" i="1"/>
  <c r="V509" i="1"/>
  <c r="V510" i="1"/>
  <c r="V298" i="1"/>
  <c r="V300" i="1"/>
  <c r="V302" i="1"/>
  <c r="V306" i="1"/>
  <c r="V308" i="1"/>
  <c r="V516" i="1"/>
  <c r="V309" i="1"/>
  <c r="V518" i="1"/>
  <c r="V519" i="1"/>
  <c r="V310" i="1"/>
  <c r="V311" i="1"/>
  <c r="V522" i="1"/>
  <c r="V916" i="1"/>
  <c r="V524" i="1"/>
  <c r="V312" i="1"/>
  <c r="V313" i="1"/>
  <c r="V314" i="1"/>
  <c r="V528" i="1"/>
  <c r="V529" i="1"/>
  <c r="V316" i="1"/>
  <c r="V318" i="1"/>
  <c r="V319" i="1"/>
  <c r="V915" i="1"/>
  <c r="V320" i="1"/>
  <c r="V535" i="1"/>
  <c r="V325" i="1"/>
  <c r="V326" i="1"/>
  <c r="V329" i="1"/>
  <c r="V330" i="1"/>
  <c r="V331" i="1"/>
  <c r="V332" i="1"/>
  <c r="V333" i="1"/>
  <c r="V335" i="1"/>
  <c r="V336" i="1"/>
  <c r="V337" i="1"/>
  <c r="V338" i="1"/>
  <c r="V547" i="1"/>
  <c r="V339" i="1"/>
  <c r="V340" i="1"/>
  <c r="V550" i="1"/>
  <c r="V341" i="1"/>
  <c r="V552" i="1"/>
  <c r="V343" i="1"/>
  <c r="V344" i="1"/>
  <c r="V555" i="1"/>
  <c r="V345" i="1"/>
  <c r="V557" i="1"/>
  <c r="V347" i="1"/>
  <c r="V349" i="1"/>
  <c r="V351" i="1"/>
  <c r="V939" i="1"/>
  <c r="V352" i="1"/>
  <c r="V353" i="1"/>
  <c r="V354" i="1"/>
  <c r="V565" i="1"/>
  <c r="V938" i="1"/>
  <c r="V355" i="1"/>
  <c r="V356" i="1"/>
  <c r="V358" i="1"/>
  <c r="V360" i="1"/>
  <c r="V361" i="1"/>
  <c r="V572" i="1"/>
  <c r="V362" i="1"/>
  <c r="V364" i="1"/>
  <c r="V365" i="1"/>
  <c r="V366" i="1"/>
  <c r="V367" i="1"/>
  <c r="V368" i="1"/>
  <c r="V370" i="1"/>
  <c r="V371" i="1"/>
  <c r="V372" i="1"/>
  <c r="V373" i="1"/>
  <c r="V374" i="1"/>
  <c r="V375" i="1"/>
  <c r="V585" i="1"/>
  <c r="V377" i="1"/>
  <c r="V379" i="1"/>
  <c r="V936" i="1"/>
  <c r="V589" i="1"/>
  <c r="V380" i="1"/>
  <c r="V381" i="1"/>
  <c r="V382" i="1"/>
  <c r="V383" i="1"/>
  <c r="V594" i="1"/>
  <c r="V384" i="1"/>
  <c r="V386" i="1"/>
  <c r="V388" i="1"/>
  <c r="V598" i="1"/>
  <c r="V599" i="1"/>
  <c r="V389" i="1"/>
  <c r="V391" i="1"/>
  <c r="V393" i="1"/>
  <c r="V394" i="1"/>
  <c r="V604" i="1"/>
  <c r="V395" i="1"/>
  <c r="V398" i="1"/>
  <c r="V399" i="1"/>
  <c r="V400" i="1"/>
  <c r="V403" i="1"/>
  <c r="V404" i="1"/>
  <c r="V611" i="1"/>
  <c r="V612" i="1"/>
  <c r="V613" i="1"/>
  <c r="V614" i="1"/>
  <c r="V615" i="1"/>
  <c r="V405" i="1"/>
  <c r="V617" i="1"/>
  <c r="V618" i="1"/>
  <c r="V406" i="1"/>
  <c r="V620" i="1"/>
  <c r="V621" i="1"/>
  <c r="V622" i="1"/>
  <c r="V407" i="1"/>
  <c r="V408" i="1"/>
  <c r="V625" i="1"/>
  <c r="V410" i="1"/>
  <c r="V412" i="1"/>
  <c r="V413" i="1"/>
  <c r="V415" i="1"/>
  <c r="V630" i="1"/>
  <c r="V416" i="1"/>
  <c r="V632" i="1"/>
  <c r="V633" i="1"/>
  <c r="V418" i="1"/>
  <c r="V419" i="1"/>
  <c r="V636" i="1"/>
  <c r="V637" i="1"/>
  <c r="V420" i="1"/>
  <c r="V422" i="1"/>
  <c r="V423" i="1"/>
  <c r="V641" i="1"/>
  <c r="V642" i="1"/>
  <c r="V424" i="1"/>
  <c r="V425" i="1"/>
  <c r="V426" i="1"/>
  <c r="V427" i="1"/>
  <c r="V428" i="1"/>
  <c r="V429" i="1"/>
  <c r="V649" i="1"/>
  <c r="V650" i="1"/>
  <c r="V651" i="1"/>
  <c r="V652" i="1"/>
  <c r="V430" i="1"/>
  <c r="V654" i="1"/>
  <c r="V431" i="1"/>
  <c r="V432" i="1"/>
  <c r="V657" i="1"/>
  <c r="V658" i="1"/>
  <c r="V433" i="1"/>
  <c r="V434" i="1"/>
  <c r="V435" i="1"/>
  <c r="V436" i="1"/>
  <c r="V437" i="1"/>
  <c r="V439" i="1"/>
  <c r="V665" i="1"/>
  <c r="V440" i="1"/>
  <c r="V441" i="1"/>
  <c r="V668" i="1"/>
  <c r="V443" i="1"/>
  <c r="V444" i="1"/>
  <c r="V445" i="1"/>
  <c r="V672" i="1"/>
  <c r="V446" i="1"/>
  <c r="V674" i="1"/>
  <c r="V675" i="1"/>
  <c r="V447" i="1"/>
  <c r="V448" i="1"/>
  <c r="V449" i="1"/>
  <c r="V450" i="1"/>
  <c r="V451" i="1"/>
  <c r="V452" i="1"/>
  <c r="V454" i="1"/>
  <c r="V455" i="1"/>
  <c r="V456" i="1"/>
  <c r="V457" i="1"/>
  <c r="V458" i="1"/>
  <c r="V459" i="1"/>
  <c r="V461" i="1"/>
  <c r="V462" i="1"/>
  <c r="V463" i="1"/>
  <c r="V464" i="1"/>
  <c r="V465" i="1"/>
  <c r="V693" i="1"/>
  <c r="V466" i="1"/>
  <c r="V695" i="1"/>
  <c r="V696" i="1"/>
  <c r="V697" i="1"/>
  <c r="V698" i="1"/>
  <c r="V699" i="1"/>
  <c r="V700" i="1"/>
  <c r="V467" i="1"/>
  <c r="V469" i="1"/>
  <c r="V703" i="1"/>
  <c r="V471" i="1"/>
  <c r="V705" i="1"/>
  <c r="V706" i="1"/>
  <c r="V472" i="1"/>
  <c r="V473" i="1"/>
  <c r="V474" i="1"/>
  <c r="V710" i="1"/>
  <c r="V475" i="1"/>
  <c r="V476" i="1"/>
  <c r="V478" i="1"/>
  <c r="V479" i="1"/>
  <c r="V480" i="1"/>
  <c r="V716" i="1"/>
  <c r="V481" i="1"/>
  <c r="V718" i="1"/>
  <c r="V482" i="1"/>
  <c r="V720" i="1"/>
  <c r="V484" i="1"/>
  <c r="V722" i="1"/>
  <c r="V723" i="1"/>
  <c r="V485" i="1"/>
  <c r="V486" i="1"/>
  <c r="V488" i="1"/>
  <c r="V489" i="1"/>
  <c r="V490" i="1"/>
  <c r="V491" i="1"/>
  <c r="V730" i="1"/>
  <c r="V493" i="1"/>
  <c r="V494" i="1"/>
  <c r="V495" i="1"/>
  <c r="V734" i="1"/>
  <c r="V496" i="1"/>
  <c r="V497" i="1"/>
  <c r="V498" i="1"/>
  <c r="V499" i="1"/>
  <c r="V501" i="1"/>
  <c r="V502" i="1"/>
  <c r="V503" i="1"/>
  <c r="V504" i="1"/>
  <c r="V505" i="1"/>
  <c r="V506" i="1"/>
  <c r="V507" i="1"/>
  <c r="V508" i="1"/>
  <c r="V511" i="1"/>
  <c r="V512" i="1"/>
  <c r="V513" i="1"/>
  <c r="V750" i="1"/>
  <c r="V514" i="1"/>
  <c r="V515" i="1"/>
  <c r="V517" i="1"/>
  <c r="V520" i="1"/>
  <c r="V521" i="1"/>
  <c r="V523" i="1"/>
  <c r="V757" i="1"/>
  <c r="V525" i="1"/>
  <c r="V526" i="1"/>
  <c r="V760" i="1"/>
  <c r="V527" i="1"/>
  <c r="V530" i="1"/>
  <c r="V763" i="1"/>
  <c r="V531" i="1"/>
  <c r="V532" i="1"/>
  <c r="V533" i="1"/>
  <c r="V534" i="1"/>
  <c r="V536" i="1"/>
  <c r="V537" i="1"/>
  <c r="V538" i="1"/>
  <c r="V539" i="1"/>
  <c r="V540" i="1"/>
  <c r="V541" i="1"/>
  <c r="V542" i="1"/>
  <c r="V543" i="1"/>
  <c r="V544" i="1"/>
  <c r="V545" i="1"/>
  <c r="V546" i="1"/>
  <c r="V548" i="1"/>
  <c r="V549" i="1"/>
  <c r="V551" i="1"/>
  <c r="V553" i="1"/>
  <c r="V554" i="1"/>
  <c r="V556" i="1"/>
  <c r="V558" i="1"/>
  <c r="V559" i="1"/>
  <c r="V560" i="1"/>
  <c r="V788" i="1"/>
  <c r="V789" i="1"/>
  <c r="V561" i="1"/>
  <c r="V562" i="1"/>
  <c r="V563" i="1"/>
  <c r="V564" i="1"/>
  <c r="V794" i="1"/>
  <c r="V566" i="1"/>
  <c r="V567" i="1"/>
  <c r="V568" i="1"/>
  <c r="V569" i="1"/>
  <c r="V570" i="1"/>
  <c r="V571" i="1"/>
  <c r="V573" i="1"/>
  <c r="V574" i="1"/>
  <c r="V575" i="1"/>
  <c r="V804" i="1"/>
  <c r="V805" i="1"/>
  <c r="V576" i="1"/>
  <c r="V577" i="1"/>
  <c r="V808" i="1"/>
  <c r="V809" i="1"/>
  <c r="V810" i="1"/>
  <c r="V811" i="1"/>
  <c r="V812" i="1"/>
  <c r="V578" i="1"/>
  <c r="V814" i="1"/>
  <c r="V815" i="1"/>
  <c r="V579" i="1"/>
  <c r="V580" i="1"/>
  <c r="V581" i="1"/>
  <c r="V582" i="1"/>
  <c r="V583" i="1"/>
  <c r="V584" i="1"/>
  <c r="V822" i="1"/>
  <c r="V586" i="1"/>
  <c r="V587" i="1"/>
  <c r="V588" i="1"/>
  <c r="V590" i="1"/>
  <c r="V591" i="1"/>
  <c r="V592" i="1"/>
  <c r="V593" i="1"/>
  <c r="V831" i="1"/>
  <c r="V595" i="1"/>
  <c r="V596" i="1"/>
  <c r="V834" i="1"/>
  <c r="V597" i="1"/>
  <c r="V600" i="1"/>
  <c r="V601" i="1"/>
  <c r="V602" i="1"/>
  <c r="V603" i="1"/>
  <c r="V605" i="1"/>
  <c r="V606" i="1"/>
  <c r="V607" i="1"/>
  <c r="V843" i="1"/>
  <c r="V608" i="1"/>
  <c r="V609" i="1"/>
  <c r="V846" i="1"/>
  <c r="V610" i="1"/>
  <c r="V616" i="1"/>
  <c r="V619" i="1"/>
  <c r="V623" i="1"/>
  <c r="V624" i="1"/>
  <c r="V626" i="1"/>
  <c r="V627" i="1"/>
  <c r="V628" i="1"/>
  <c r="V855" i="1"/>
  <c r="V629" i="1"/>
  <c r="V857" i="1"/>
  <c r="V858" i="1"/>
  <c r="V631" i="1"/>
  <c r="V634" i="1"/>
  <c r="V635" i="1"/>
  <c r="V638" i="1"/>
  <c r="V639" i="1"/>
  <c r="V640" i="1"/>
  <c r="V643" i="1"/>
  <c r="V644" i="1"/>
  <c r="V867" i="1"/>
  <c r="V645" i="1"/>
  <c r="V646" i="1"/>
  <c r="V870" i="1"/>
  <c r="V647" i="1"/>
  <c r="V872" i="1"/>
  <c r="V873" i="1"/>
  <c r="V874" i="1"/>
  <c r="V648" i="1"/>
  <c r="V876" i="1"/>
  <c r="V877" i="1"/>
  <c r="V653" i="1"/>
  <c r="V655" i="1"/>
  <c r="V880" i="1"/>
  <c r="V656" i="1"/>
  <c r="V882" i="1"/>
  <c r="V883" i="1"/>
  <c r="V884" i="1"/>
  <c r="V885" i="1"/>
  <c r="V886" i="1"/>
  <c r="V659" i="1"/>
  <c r="V888" i="1"/>
  <c r="V889" i="1"/>
  <c r="V890" i="1"/>
  <c r="V660" i="1"/>
  <c r="V892" i="1"/>
  <c r="V661" i="1"/>
  <c r="V662" i="1"/>
  <c r="V663" i="1"/>
  <c r="V896" i="1"/>
  <c r="V664" i="1"/>
  <c r="V666" i="1"/>
  <c r="V667" i="1"/>
  <c r="V669" i="1"/>
  <c r="V901" i="1"/>
  <c r="V670" i="1"/>
  <c r="V903" i="1"/>
  <c r="V671" i="1"/>
  <c r="V673" i="1"/>
  <c r="V676" i="1"/>
  <c r="V677" i="1"/>
  <c r="V678" i="1"/>
  <c r="V679" i="1"/>
  <c r="V680" i="1"/>
  <c r="V681" i="1"/>
  <c r="V682" i="1"/>
  <c r="V683" i="1"/>
  <c r="V684" i="1"/>
  <c r="V685" i="1"/>
  <c r="V68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687" i="1"/>
  <c r="V688" i="1"/>
  <c r="V689" i="1"/>
  <c r="V690" i="1"/>
  <c r="V691" i="1"/>
  <c r="V941" i="1"/>
  <c r="U692" i="1"/>
  <c r="U702" i="1"/>
  <c r="U450" i="1"/>
  <c r="U451" i="1"/>
  <c r="O26" i="36" s="1"/>
  <c r="U452" i="1"/>
  <c r="U454" i="1"/>
  <c r="U455" i="1"/>
  <c r="U456" i="1"/>
  <c r="U457" i="1"/>
  <c r="U458" i="1"/>
  <c r="U459" i="1"/>
  <c r="U461" i="1"/>
  <c r="U462" i="1"/>
  <c r="U463" i="1"/>
  <c r="U464" i="1"/>
  <c r="U465" i="1"/>
  <c r="U693" i="1"/>
  <c r="U466" i="1"/>
  <c r="U695" i="1"/>
  <c r="U696" i="1"/>
  <c r="U697" i="1"/>
  <c r="U698" i="1"/>
  <c r="U699" i="1"/>
  <c r="U700" i="1"/>
  <c r="U467" i="1"/>
  <c r="U469" i="1"/>
  <c r="U703" i="1"/>
  <c r="U471" i="1"/>
  <c r="U705" i="1"/>
  <c r="U706" i="1"/>
  <c r="U472" i="1"/>
  <c r="U473" i="1"/>
  <c r="U474" i="1"/>
  <c r="U710" i="1"/>
  <c r="U475" i="1"/>
  <c r="U476" i="1"/>
  <c r="U478" i="1"/>
  <c r="U479" i="1"/>
  <c r="U480" i="1"/>
  <c r="U716" i="1"/>
  <c r="U481" i="1"/>
  <c r="U718" i="1"/>
  <c r="U482" i="1"/>
  <c r="U720" i="1"/>
  <c r="U484" i="1"/>
  <c r="U722" i="1"/>
  <c r="U723" i="1"/>
  <c r="U485" i="1"/>
  <c r="U486" i="1"/>
  <c r="U488" i="1"/>
  <c r="U489" i="1"/>
  <c r="U490" i="1"/>
  <c r="U491" i="1"/>
  <c r="U730" i="1"/>
  <c r="U493" i="1"/>
  <c r="U494" i="1"/>
  <c r="U495" i="1"/>
  <c r="U734" i="1"/>
  <c r="U496" i="1"/>
  <c r="U497" i="1"/>
  <c r="U498" i="1"/>
  <c r="U499" i="1"/>
  <c r="U501" i="1"/>
  <c r="U502" i="1"/>
  <c r="U503" i="1"/>
  <c r="U504" i="1"/>
  <c r="U505" i="1"/>
  <c r="U506" i="1"/>
  <c r="U507" i="1"/>
  <c r="U508" i="1"/>
  <c r="U511" i="1"/>
  <c r="U512" i="1"/>
  <c r="U513" i="1"/>
  <c r="U750" i="1"/>
  <c r="U514" i="1"/>
  <c r="U515" i="1"/>
  <c r="U517" i="1"/>
  <c r="U520" i="1"/>
  <c r="U521" i="1"/>
  <c r="U523" i="1"/>
  <c r="U757" i="1"/>
  <c r="U525" i="1"/>
  <c r="U526" i="1"/>
  <c r="U760" i="1"/>
  <c r="U527" i="1"/>
  <c r="U530" i="1"/>
  <c r="U763" i="1"/>
  <c r="U531" i="1"/>
  <c r="U532" i="1"/>
  <c r="U533" i="1"/>
  <c r="U534" i="1"/>
  <c r="U536" i="1"/>
  <c r="U537" i="1"/>
  <c r="U538" i="1"/>
  <c r="U539" i="1"/>
  <c r="U540" i="1"/>
  <c r="U541" i="1"/>
  <c r="U542" i="1"/>
  <c r="U543" i="1"/>
  <c r="U544" i="1"/>
  <c r="U545" i="1"/>
  <c r="U546" i="1"/>
  <c r="U548" i="1"/>
  <c r="U549" i="1"/>
  <c r="U551" i="1"/>
  <c r="U553" i="1"/>
  <c r="U554" i="1"/>
  <c r="U556" i="1"/>
  <c r="U558" i="1"/>
  <c r="U559" i="1"/>
  <c r="U560" i="1"/>
  <c r="U788" i="1"/>
  <c r="U789" i="1"/>
  <c r="U561" i="1"/>
  <c r="U562" i="1"/>
  <c r="U563" i="1"/>
  <c r="U564" i="1"/>
  <c r="U794" i="1"/>
  <c r="U566" i="1"/>
  <c r="U567" i="1"/>
  <c r="U568" i="1"/>
  <c r="U569" i="1"/>
  <c r="U570" i="1"/>
  <c r="U571" i="1"/>
  <c r="U573" i="1"/>
  <c r="U574" i="1"/>
  <c r="U575" i="1"/>
  <c r="U804" i="1"/>
  <c r="U805" i="1"/>
  <c r="U576" i="1"/>
  <c r="U577" i="1"/>
  <c r="U808" i="1"/>
  <c r="U809" i="1"/>
  <c r="U810" i="1"/>
  <c r="U811" i="1"/>
  <c r="U812" i="1"/>
  <c r="U578" i="1"/>
  <c r="U814" i="1"/>
  <c r="U815" i="1"/>
  <c r="U579" i="1"/>
  <c r="U580" i="1"/>
  <c r="U581" i="1"/>
  <c r="U582" i="1"/>
  <c r="U583" i="1"/>
  <c r="U584" i="1"/>
  <c r="U822" i="1"/>
  <c r="U586" i="1"/>
  <c r="U587" i="1"/>
  <c r="U588" i="1"/>
  <c r="U590" i="1"/>
  <c r="U591" i="1"/>
  <c r="U592" i="1"/>
  <c r="U593" i="1"/>
  <c r="U830" i="1"/>
  <c r="U831" i="1"/>
  <c r="U595" i="1"/>
  <c r="U596" i="1"/>
  <c r="U834" i="1"/>
  <c r="U597" i="1"/>
  <c r="U600" i="1"/>
  <c r="U601" i="1"/>
  <c r="U602" i="1"/>
  <c r="U603" i="1"/>
  <c r="U605" i="1"/>
  <c r="U606" i="1"/>
  <c r="U607" i="1"/>
  <c r="U843" i="1"/>
  <c r="U608" i="1"/>
  <c r="U609" i="1"/>
  <c r="U846" i="1"/>
  <c r="U610" i="1"/>
  <c r="U616" i="1"/>
  <c r="U619" i="1"/>
  <c r="U623" i="1"/>
  <c r="U624" i="1"/>
  <c r="U626" i="1"/>
  <c r="U627" i="1"/>
  <c r="U628" i="1"/>
  <c r="U855" i="1"/>
  <c r="U629" i="1"/>
  <c r="U857" i="1"/>
  <c r="U858" i="1"/>
  <c r="U631" i="1"/>
  <c r="U634" i="1"/>
  <c r="U635" i="1"/>
  <c r="U638" i="1"/>
  <c r="U639" i="1"/>
  <c r="U640" i="1"/>
  <c r="U643" i="1"/>
  <c r="U644" i="1"/>
  <c r="U867" i="1"/>
  <c r="U645" i="1"/>
  <c r="U646" i="1"/>
  <c r="U870" i="1"/>
  <c r="U647" i="1"/>
  <c r="U872" i="1"/>
  <c r="U873" i="1"/>
  <c r="U874" i="1"/>
  <c r="U648" i="1"/>
  <c r="U876" i="1"/>
  <c r="U877" i="1"/>
  <c r="U653" i="1"/>
  <c r="U655" i="1"/>
  <c r="U880" i="1"/>
  <c r="U656" i="1"/>
  <c r="U882" i="1"/>
  <c r="U883" i="1"/>
  <c r="U884" i="1"/>
  <c r="U885" i="1"/>
  <c r="U886" i="1"/>
  <c r="U659" i="1"/>
  <c r="U888" i="1"/>
  <c r="U889" i="1"/>
  <c r="U890" i="1"/>
  <c r="U660" i="1"/>
  <c r="U892" i="1"/>
  <c r="U661" i="1"/>
  <c r="U662" i="1"/>
  <c r="U663" i="1"/>
  <c r="U896" i="1"/>
  <c r="U664" i="1"/>
  <c r="U666" i="1"/>
  <c r="U667" i="1"/>
  <c r="U669" i="1"/>
  <c r="U901" i="1"/>
  <c r="U670" i="1"/>
  <c r="U903" i="1"/>
  <c r="U671" i="1"/>
  <c r="U673" i="1"/>
  <c r="U676" i="1"/>
  <c r="U677" i="1"/>
  <c r="U678" i="1"/>
  <c r="U679" i="1"/>
  <c r="U680" i="1"/>
  <c r="U681" i="1"/>
  <c r="U682" i="1"/>
  <c r="U683" i="1"/>
  <c r="U684" i="1"/>
  <c r="U685" i="1"/>
  <c r="U68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687" i="1"/>
  <c r="U688" i="1"/>
  <c r="U689" i="1"/>
  <c r="U690" i="1"/>
  <c r="U691" i="1"/>
  <c r="U941" i="1"/>
  <c r="N4" i="38" l="1"/>
  <c r="O4" i="38" s="1"/>
  <c r="N3" i="38"/>
  <c r="O3" i="38" s="1"/>
  <c r="N26" i="38"/>
  <c r="O26" i="38" s="1"/>
  <c r="I10" i="41"/>
  <c r="I35" i="41"/>
  <c r="I24" i="41"/>
  <c r="I7" i="41"/>
  <c r="I39" i="41"/>
  <c r="I20" i="41"/>
  <c r="J669" i="45"/>
  <c r="J675" i="45"/>
  <c r="J671" i="45"/>
  <c r="I45" i="41"/>
  <c r="I23" i="41"/>
  <c r="I13" i="41"/>
  <c r="I11" i="41"/>
  <c r="I46" i="41"/>
  <c r="N24" i="38"/>
  <c r="O24" i="38" s="1"/>
  <c r="I2" i="41"/>
  <c r="J674" i="45"/>
  <c r="J670" i="45"/>
  <c r="J666" i="45"/>
  <c r="I4" i="41"/>
  <c r="I3" i="41"/>
  <c r="I43" i="41"/>
  <c r="I38" i="41"/>
  <c r="I33" i="41"/>
  <c r="I5" i="41"/>
  <c r="I18" i="41"/>
  <c r="J672" i="45"/>
  <c r="I26" i="41"/>
  <c r="I44" i="41"/>
  <c r="I17" i="41"/>
  <c r="J677" i="45"/>
  <c r="J668" i="45"/>
  <c r="J667" i="45"/>
  <c r="I27" i="41"/>
  <c r="I25" i="41"/>
  <c r="I19" i="41"/>
  <c r="I9" i="41"/>
  <c r="I30" i="41"/>
  <c r="I22" i="41"/>
  <c r="I15" i="41"/>
  <c r="I8" i="41"/>
  <c r="J665" i="45"/>
  <c r="J676" i="45"/>
  <c r="I12" i="41"/>
  <c r="I6" i="41"/>
  <c r="I40" i="41"/>
  <c r="I29" i="41"/>
  <c r="I21" i="41"/>
  <c r="D892" i="56"/>
  <c r="D890" i="56"/>
  <c r="D886" i="56"/>
  <c r="D880" i="56"/>
  <c r="D878" i="56"/>
  <c r="D877" i="56"/>
  <c r="D876" i="56"/>
  <c r="D865" i="56"/>
  <c r="D863" i="56"/>
  <c r="D836" i="56"/>
  <c r="D835" i="56"/>
  <c r="D834" i="56"/>
  <c r="D833" i="56"/>
  <c r="D832" i="56"/>
  <c r="D831" i="56"/>
  <c r="D830" i="56"/>
  <c r="D829" i="56"/>
  <c r="D828" i="56"/>
  <c r="D827" i="56"/>
  <c r="D826" i="56"/>
  <c r="D825" i="56"/>
  <c r="D824" i="56"/>
  <c r="D823" i="56"/>
  <c r="D822" i="56"/>
  <c r="D821" i="56"/>
  <c r="D820" i="56"/>
  <c r="D819" i="56"/>
  <c r="D818" i="56"/>
  <c r="D817" i="56"/>
  <c r="D816" i="56"/>
  <c r="D815" i="56"/>
  <c r="D814" i="56"/>
  <c r="D813" i="56"/>
  <c r="D812" i="56"/>
  <c r="D811" i="56"/>
  <c r="D810" i="56"/>
  <c r="D809" i="56"/>
  <c r="D808" i="56"/>
  <c r="D807" i="56"/>
  <c r="D806" i="56"/>
  <c r="D805" i="56"/>
  <c r="D804" i="56"/>
  <c r="D803" i="56"/>
  <c r="D802" i="56"/>
  <c r="D801" i="56"/>
  <c r="D800" i="56"/>
  <c r="D799" i="56"/>
  <c r="D798" i="56"/>
  <c r="D797" i="56"/>
  <c r="D796" i="56"/>
  <c r="D795" i="56"/>
  <c r="D794" i="56"/>
  <c r="D793" i="56"/>
  <c r="D792" i="56"/>
  <c r="D791" i="56"/>
  <c r="D790" i="56"/>
  <c r="D789" i="56"/>
  <c r="D788" i="56"/>
  <c r="D787" i="56"/>
  <c r="D786" i="56"/>
  <c r="D785" i="56"/>
  <c r="D784" i="56"/>
  <c r="D783" i="56"/>
  <c r="D782" i="56"/>
  <c r="D781" i="56"/>
  <c r="D780" i="56"/>
  <c r="D779" i="56"/>
  <c r="D778" i="56"/>
  <c r="D777" i="56"/>
  <c r="D776" i="56"/>
  <c r="D775" i="56"/>
  <c r="D774" i="56"/>
  <c r="D773" i="56"/>
  <c r="D772" i="56"/>
  <c r="D771" i="56"/>
  <c r="D770" i="56"/>
  <c r="D769" i="56"/>
  <c r="D768" i="56"/>
  <c r="D767" i="56"/>
  <c r="D766" i="56"/>
  <c r="D765" i="56"/>
  <c r="D764" i="56"/>
  <c r="D763" i="56"/>
  <c r="D762" i="56"/>
  <c r="D761" i="56"/>
  <c r="D760" i="56"/>
  <c r="D759" i="56"/>
  <c r="D758" i="56"/>
  <c r="D757" i="56"/>
  <c r="D756" i="56"/>
  <c r="D755" i="56"/>
  <c r="D754" i="56"/>
  <c r="D753" i="56"/>
  <c r="D752" i="56"/>
  <c r="D751" i="56"/>
  <c r="D750" i="56"/>
  <c r="D749" i="56"/>
  <c r="D748" i="56"/>
  <c r="D747" i="56"/>
  <c r="D746" i="56"/>
  <c r="D745" i="56"/>
  <c r="D744" i="56"/>
  <c r="D743" i="56"/>
  <c r="D742" i="56"/>
  <c r="D741" i="56"/>
  <c r="D740" i="56"/>
  <c r="D715" i="56"/>
  <c r="D714" i="56"/>
  <c r="D711" i="56"/>
  <c r="D706" i="56"/>
  <c r="D705" i="56"/>
  <c r="D701" i="56"/>
  <c r="D695" i="56"/>
  <c r="D693" i="56"/>
  <c r="D692" i="56"/>
  <c r="D684" i="56"/>
  <c r="D679" i="56"/>
  <c r="D677" i="56"/>
  <c r="D675" i="56"/>
  <c r="D674" i="56"/>
  <c r="D673" i="56"/>
  <c r="D672" i="56"/>
  <c r="D664" i="56"/>
  <c r="D653" i="56"/>
  <c r="D651" i="56"/>
  <c r="D648" i="56"/>
  <c r="D642" i="56"/>
  <c r="D641" i="56"/>
  <c r="D628" i="56"/>
  <c r="D611" i="56"/>
  <c r="D603" i="56"/>
  <c r="D600" i="56"/>
  <c r="D594" i="56"/>
  <c r="D592" i="56"/>
  <c r="D591" i="56"/>
  <c r="D588" i="56"/>
  <c r="D585" i="56"/>
  <c r="D584" i="56"/>
  <c r="D581" i="56"/>
  <c r="D562" i="56"/>
  <c r="D560" i="56"/>
  <c r="D558" i="56"/>
  <c r="D554" i="56"/>
  <c r="D528" i="56"/>
  <c r="D527" i="56"/>
  <c r="D526" i="56"/>
  <c r="D525" i="56"/>
  <c r="D499" i="56"/>
  <c r="D492" i="56"/>
  <c r="D488" i="56"/>
  <c r="D478" i="56"/>
  <c r="D471" i="56"/>
  <c r="D467" i="56"/>
  <c r="D458" i="56"/>
  <c r="D456" i="56"/>
  <c r="D453" i="56"/>
  <c r="D440" i="56"/>
  <c r="D435" i="56"/>
  <c r="D431" i="56"/>
  <c r="D430" i="56"/>
  <c r="D429" i="56"/>
  <c r="D427" i="56"/>
  <c r="D425" i="56"/>
  <c r="D423" i="56"/>
  <c r="D417" i="56"/>
  <c r="D412" i="56"/>
  <c r="D409" i="56"/>
  <c r="D401" i="56"/>
  <c r="D392" i="56"/>
  <c r="D389" i="56"/>
  <c r="D377" i="56"/>
  <c r="D372" i="56"/>
  <c r="D370" i="56"/>
  <c r="D368" i="56"/>
  <c r="D362" i="56"/>
  <c r="D353" i="56"/>
  <c r="D343" i="56"/>
  <c r="D333" i="56"/>
  <c r="D310" i="56"/>
  <c r="D309" i="56"/>
  <c r="D308" i="56"/>
  <c r="D303" i="56"/>
  <c r="D299" i="56"/>
  <c r="D292" i="56"/>
  <c r="D290" i="56"/>
  <c r="D289" i="56"/>
  <c r="D282" i="56"/>
  <c r="D243" i="56"/>
  <c r="D237" i="56"/>
  <c r="D232" i="56"/>
  <c r="D223" i="56"/>
  <c r="D219" i="56"/>
  <c r="D217" i="56"/>
  <c r="D215" i="56"/>
  <c r="D214" i="56"/>
  <c r="D213" i="56"/>
  <c r="D206" i="56"/>
  <c r="D205" i="56"/>
  <c r="D192" i="56"/>
  <c r="D190" i="56"/>
  <c r="D181" i="56"/>
  <c r="D176" i="56"/>
  <c r="D169" i="56"/>
  <c r="D168" i="56"/>
  <c r="D159" i="56"/>
  <c r="D144" i="56"/>
  <c r="D141" i="56"/>
  <c r="D124" i="56"/>
  <c r="D118" i="56"/>
  <c r="D113" i="56"/>
  <c r="D110" i="56"/>
  <c r="D89" i="56"/>
  <c r="D75" i="56"/>
  <c r="D68" i="56"/>
  <c r="D66" i="56"/>
  <c r="D62" i="56"/>
  <c r="D50" i="56"/>
  <c r="D47" i="56"/>
  <c r="D35" i="56"/>
  <c r="D34" i="56"/>
  <c r="D27" i="56"/>
  <c r="D10" i="56"/>
  <c r="C4" i="56" a="1"/>
  <c r="B613" i="55"/>
  <c r="V59" i="1" s="1"/>
  <c r="B606" i="55"/>
  <c r="V127" i="1" s="1"/>
  <c r="B603" i="55"/>
  <c r="V775" i="1" s="1"/>
  <c r="B595" i="55"/>
  <c r="V28" i="1" s="1"/>
  <c r="N41" i="38" s="1"/>
  <c r="O41" i="38" s="1"/>
  <c r="B589" i="55"/>
  <c r="V131" i="1" s="1"/>
  <c r="B581" i="55"/>
  <c r="V31" i="1" s="1"/>
  <c r="N43" i="38" s="1"/>
  <c r="O43" i="38" s="1"/>
  <c r="B567" i="55"/>
  <c r="V137" i="1" s="1"/>
  <c r="B564" i="55"/>
  <c r="V173" i="1" s="1"/>
  <c r="B559" i="55"/>
  <c r="V144" i="1" s="1"/>
  <c r="B546" i="55"/>
  <c r="V32" i="1" s="1"/>
  <c r="N33" i="38" s="1"/>
  <c r="O33" i="38" s="1"/>
  <c r="B542" i="55"/>
  <c r="V106" i="1" s="1"/>
  <c r="B538" i="55"/>
  <c r="V215" i="1" s="1"/>
  <c r="B535" i="55"/>
  <c r="V68" i="1" s="1"/>
  <c r="B532" i="55"/>
  <c r="V86" i="1" s="1"/>
  <c r="B527" i="55"/>
  <c r="V759" i="1" s="1"/>
  <c r="B511" i="55"/>
  <c r="V233" i="1" s="1"/>
  <c r="B505" i="55"/>
  <c r="V208" i="1" s="1"/>
  <c r="B501" i="55"/>
  <c r="V322" i="1" s="1"/>
  <c r="B497" i="55"/>
  <c r="V160" i="1" s="1"/>
  <c r="B490" i="55"/>
  <c r="V14" i="1" s="1"/>
  <c r="N18" i="38" s="1"/>
  <c r="O18" i="38" s="1"/>
  <c r="B485" i="55"/>
  <c r="V136" i="1" s="1"/>
  <c r="B477" i="55"/>
  <c r="V232" i="1" s="1"/>
  <c r="B469" i="55"/>
  <c r="V34" i="1" s="1"/>
  <c r="N25" i="38" s="1"/>
  <c r="O25" i="38" s="1"/>
  <c r="B466" i="55"/>
  <c r="V294" i="1" s="1"/>
  <c r="B451" i="55"/>
  <c r="V52" i="1" s="1"/>
  <c r="B447" i="55"/>
  <c r="V143" i="1" s="1"/>
  <c r="B440" i="55"/>
  <c r="V402" i="1" s="1"/>
  <c r="B424" i="55"/>
  <c r="V48" i="1" s="1"/>
  <c r="B406" i="55"/>
  <c r="V151" i="1" s="1"/>
  <c r="B402" i="55"/>
  <c r="V200" i="1" s="1"/>
  <c r="B398" i="55"/>
  <c r="V180" i="1" s="1"/>
  <c r="B392" i="55"/>
  <c r="V893" i="1" s="1"/>
  <c r="B349" i="55"/>
  <c r="V213" i="1" s="1"/>
  <c r="V692" i="1"/>
  <c r="V149" i="1"/>
  <c r="B327" i="55"/>
  <c r="V275" i="1" s="1"/>
  <c r="V807" i="1"/>
  <c r="B314" i="55"/>
  <c r="V50" i="1" s="1"/>
  <c r="B310" i="55"/>
  <c r="V134" i="1" s="1"/>
  <c r="B307" i="55"/>
  <c r="V90" i="1" s="1"/>
  <c r="B302" i="55"/>
  <c r="V111" i="1" s="1"/>
  <c r="B298" i="55"/>
  <c r="V178" i="1" s="1"/>
  <c r="B293" i="55"/>
  <c r="V36" i="1" s="1"/>
  <c r="N37" i="38" s="1"/>
  <c r="O37" i="38" s="1"/>
  <c r="B290" i="55"/>
  <c r="V94" i="1" s="1"/>
  <c r="B283" i="55"/>
  <c r="V88" i="1" s="1"/>
  <c r="B279" i="55"/>
  <c r="V191" i="1" s="1"/>
  <c r="B265" i="55"/>
  <c r="V228" i="1" s="1"/>
  <c r="B262" i="55"/>
  <c r="V912" i="1" s="1"/>
  <c r="B258" i="55"/>
  <c r="V109" i="1" s="1"/>
  <c r="B251" i="55"/>
  <c r="V830" i="1" s="1"/>
  <c r="B243" i="55"/>
  <c r="V715" i="1" s="1"/>
  <c r="B235" i="55"/>
  <c r="V16" i="1" s="1"/>
  <c r="N7" i="38" s="1"/>
  <c r="O7" i="38" s="1"/>
  <c r="B232" i="55"/>
  <c r="V92" i="1" s="1"/>
  <c r="B224" i="55"/>
  <c r="V752" i="1" s="1"/>
  <c r="B213" i="55"/>
  <c r="V272" i="1" s="1"/>
  <c r="B208" i="55"/>
  <c r="V193" i="1" s="1"/>
  <c r="B203" i="55"/>
  <c r="V161" i="1" s="1"/>
  <c r="B192" i="55"/>
  <c r="V147" i="1" s="1"/>
  <c r="V129" i="1"/>
  <c r="B178" i="55"/>
  <c r="V42" i="1" s="1"/>
  <c r="N15" i="38" s="1"/>
  <c r="O15" i="38" s="1"/>
  <c r="B171" i="55"/>
  <c r="V819" i="1" s="1"/>
  <c r="B161" i="55"/>
  <c r="V37" i="1" s="1"/>
  <c r="N44" i="38" s="1"/>
  <c r="O44" i="38" s="1"/>
  <c r="B157" i="55"/>
  <c r="V119" i="1" s="1"/>
  <c r="B151" i="55"/>
  <c r="V65" i="1" s="1"/>
  <c r="B143" i="55"/>
  <c r="V216" i="1" s="1"/>
  <c r="B140" i="55"/>
  <c r="V694" i="1" s="1"/>
  <c r="B136" i="55"/>
  <c r="V177" i="1" s="1"/>
  <c r="B132" i="55"/>
  <c r="V229" i="1" s="1"/>
  <c r="B125" i="55"/>
  <c r="V186" i="1" s="1"/>
  <c r="B114" i="55"/>
  <c r="V271" i="1" s="1"/>
  <c r="B108" i="55"/>
  <c r="V732" i="1" s="1"/>
  <c r="V719" i="1"/>
  <c r="B96" i="55"/>
  <c r="V150" i="1" s="1"/>
  <c r="B92" i="55"/>
  <c r="V133" i="1" s="1"/>
  <c r="B83" i="55"/>
  <c r="V209" i="1" s="1"/>
  <c r="B79" i="55"/>
  <c r="V97" i="1" s="1"/>
  <c r="B76" i="55"/>
  <c r="V195" i="1" s="1"/>
  <c r="B72" i="55"/>
  <c r="V71" i="1" s="1"/>
  <c r="B64" i="55"/>
  <c r="B60" i="55"/>
  <c r="V266" i="1" s="1"/>
  <c r="B56" i="55"/>
  <c r="V250" i="1" s="1"/>
  <c r="B52" i="55"/>
  <c r="V85" i="1" s="1"/>
  <c r="B46" i="55"/>
  <c r="V41" i="1" s="1"/>
  <c r="N46" i="38" s="1"/>
  <c r="O46" i="38" s="1"/>
  <c r="B40" i="55"/>
  <c r="V803" i="1" s="1"/>
  <c r="B15" i="55"/>
  <c r="V237" i="1"/>
  <c r="I14" i="41" l="1"/>
  <c r="I36" i="41"/>
  <c r="I37" i="41"/>
  <c r="I31" i="41"/>
  <c r="I41" i="41"/>
  <c r="I34" i="41"/>
  <c r="I42" i="41"/>
  <c r="I16" i="41"/>
  <c r="I32" i="41"/>
  <c r="I28" i="41"/>
  <c r="D897" i="56"/>
  <c r="U907" i="1" s="1"/>
  <c r="D891" i="56"/>
  <c r="U704" i="1" s="1"/>
  <c r="D885" i="56"/>
  <c r="U182" i="1" s="1"/>
  <c r="D879" i="56"/>
  <c r="U230" i="1" s="1"/>
  <c r="D873" i="56"/>
  <c r="U898" i="1" s="1"/>
  <c r="D867" i="56"/>
  <c r="U833" i="1" s="1"/>
  <c r="D861" i="56"/>
  <c r="U131" i="1" s="1"/>
  <c r="D855" i="56"/>
  <c r="U184" i="1" s="1"/>
  <c r="D849" i="56"/>
  <c r="U319" i="1" s="1"/>
  <c r="D843" i="56"/>
  <c r="U375" i="1" s="1"/>
  <c r="D837" i="56"/>
  <c r="U362" i="1" s="1"/>
  <c r="D735" i="56"/>
  <c r="U519" i="1" s="1"/>
  <c r="D729" i="56"/>
  <c r="U377" i="1" s="1"/>
  <c r="D723" i="56"/>
  <c r="U388" i="1" s="1"/>
  <c r="D717" i="56"/>
  <c r="U123" i="1" s="1"/>
  <c r="D699" i="56"/>
  <c r="U749" i="1" s="1"/>
  <c r="D687" i="56"/>
  <c r="U518" i="1" s="1"/>
  <c r="D896" i="56"/>
  <c r="U124" i="1" s="1"/>
  <c r="D884" i="56"/>
  <c r="D872" i="56"/>
  <c r="U128" i="1" s="1"/>
  <c r="D866" i="56"/>
  <c r="U802" i="1" s="1"/>
  <c r="D860" i="56"/>
  <c r="U428" i="1" s="1"/>
  <c r="D854" i="56"/>
  <c r="D848" i="56"/>
  <c r="U157" i="1" s="1"/>
  <c r="D842" i="56"/>
  <c r="U306" i="1" s="1"/>
  <c r="D734" i="56"/>
  <c r="U758" i="1" s="1"/>
  <c r="D728" i="56"/>
  <c r="U443" i="1" s="1"/>
  <c r="D722" i="56"/>
  <c r="U353" i="1" s="1"/>
  <c r="D716" i="56"/>
  <c r="U7" i="1" s="1"/>
  <c r="D710" i="56"/>
  <c r="U173" i="1" s="1"/>
  <c r="D704" i="56"/>
  <c r="D698" i="56"/>
  <c r="U721" i="1" s="1"/>
  <c r="D686" i="56"/>
  <c r="U547" i="1" s="1"/>
  <c r="D680" i="56"/>
  <c r="U338" i="1" s="1"/>
  <c r="D668" i="56"/>
  <c r="U245" i="1" s="1"/>
  <c r="D662" i="56"/>
  <c r="U289" i="1" s="1"/>
  <c r="D656" i="56"/>
  <c r="U188" i="1" s="1"/>
  <c r="D650" i="56"/>
  <c r="U438" i="1" s="1"/>
  <c r="D644" i="56"/>
  <c r="U208" i="1" s="1"/>
  <c r="D638" i="56"/>
  <c r="U148" i="1" s="1"/>
  <c r="D632" i="56"/>
  <c r="D626" i="56"/>
  <c r="U766" i="1" s="1"/>
  <c r="D620" i="56"/>
  <c r="U254" i="1" s="1"/>
  <c r="D614" i="56"/>
  <c r="D608" i="56"/>
  <c r="U235" i="1" s="1"/>
  <c r="D602" i="56"/>
  <c r="U711" i="1" s="1"/>
  <c r="D596" i="56"/>
  <c r="U881" i="1" s="1"/>
  <c r="D590" i="56"/>
  <c r="U58" i="1" s="1"/>
  <c r="D578" i="56"/>
  <c r="U330" i="1" s="1"/>
  <c r="D572" i="56"/>
  <c r="U509" i="1" s="1"/>
  <c r="D566" i="56"/>
  <c r="U745" i="1" s="1"/>
  <c r="D548" i="56"/>
  <c r="U477" i="1" s="1"/>
  <c r="D542" i="56"/>
  <c r="U866" i="1" s="1"/>
  <c r="D536" i="56"/>
  <c r="U847" i="1" s="1"/>
  <c r="D530" i="56"/>
  <c r="U740" i="1" s="1"/>
  <c r="D524" i="56"/>
  <c r="U799" i="1" s="1"/>
  <c r="D518" i="56"/>
  <c r="U460" i="1" s="1"/>
  <c r="D512" i="56"/>
  <c r="U668" i="1" s="1"/>
  <c r="D506" i="56"/>
  <c r="D500" i="56"/>
  <c r="U11" i="1" s="1"/>
  <c r="D494" i="56"/>
  <c r="U145" i="1" s="1"/>
  <c r="D482" i="56"/>
  <c r="U47" i="1" s="1"/>
  <c r="D476" i="56"/>
  <c r="U66" i="1" s="1"/>
  <c r="D470" i="56"/>
  <c r="U378" i="1" s="1"/>
  <c r="D464" i="56"/>
  <c r="U786" i="1" s="1"/>
  <c r="D452" i="56"/>
  <c r="U299" i="1" s="1"/>
  <c r="D446" i="56"/>
  <c r="U894" i="1" s="1"/>
  <c r="D434" i="56"/>
  <c r="U293" i="1" s="1"/>
  <c r="D428" i="56"/>
  <c r="D422" i="56"/>
  <c r="D416" i="56"/>
  <c r="U725" i="1" s="1"/>
  <c r="D410" i="56"/>
  <c r="U426" i="1" s="1"/>
  <c r="D404" i="56"/>
  <c r="U275" i="1" s="1"/>
  <c r="D398" i="56"/>
  <c r="U701" i="1" s="1"/>
  <c r="D386" i="56"/>
  <c r="U868" i="1" s="1"/>
  <c r="D380" i="56"/>
  <c r="U424" i="1" s="1"/>
  <c r="D374" i="56"/>
  <c r="D356" i="56"/>
  <c r="U875" i="1" s="1"/>
  <c r="D350" i="56"/>
  <c r="U853" i="1" s="1"/>
  <c r="D344" i="56"/>
  <c r="U453" i="1" s="1"/>
  <c r="D338" i="56"/>
  <c r="U337" i="1" s="1"/>
  <c r="D332" i="56"/>
  <c r="U30" i="1" s="1"/>
  <c r="D326" i="56"/>
  <c r="U288" i="1" s="1"/>
  <c r="D320" i="56"/>
  <c r="U379" i="1" s="1"/>
  <c r="D314" i="56"/>
  <c r="U358" i="1" s="1"/>
  <c r="D302" i="56"/>
  <c r="U223" i="1" s="1"/>
  <c r="D296" i="56"/>
  <c r="U430" i="1" s="1"/>
  <c r="D284" i="56"/>
  <c r="U140" i="1" s="1"/>
  <c r="D278" i="56"/>
  <c r="U360" i="1" s="1"/>
  <c r="D272" i="56"/>
  <c r="U816" i="1" s="1"/>
  <c r="D266" i="56"/>
  <c r="U310" i="1" s="1"/>
  <c r="D260" i="56"/>
  <c r="U333" i="1" s="1"/>
  <c r="D254" i="56"/>
  <c r="U374" i="1" s="1"/>
  <c r="D895" i="56"/>
  <c r="U421" i="1" s="1"/>
  <c r="D889" i="56"/>
  <c r="U84" i="1" s="1"/>
  <c r="D883" i="56"/>
  <c r="U726" i="1" s="1"/>
  <c r="D871" i="56"/>
  <c r="U835" i="1" s="1"/>
  <c r="O43" i="36" s="1"/>
  <c r="D859" i="56"/>
  <c r="U878" i="1" s="1"/>
  <c r="D853" i="56"/>
  <c r="U468" i="1" s="1"/>
  <c r="D847" i="56"/>
  <c r="U325" i="1" s="1"/>
  <c r="D841" i="56"/>
  <c r="U413" i="1" s="1"/>
  <c r="D739" i="56"/>
  <c r="D733" i="56"/>
  <c r="U791" i="1" s="1"/>
  <c r="D727" i="56"/>
  <c r="U300" i="1" s="1"/>
  <c r="D721" i="56"/>
  <c r="U436" i="1" s="1"/>
  <c r="D709" i="56"/>
  <c r="U869" i="1" s="1"/>
  <c r="D703" i="56"/>
  <c r="D697" i="56"/>
  <c r="U826" i="1" s="1"/>
  <c r="D691" i="56"/>
  <c r="U106" i="1" s="1"/>
  <c r="D685" i="56"/>
  <c r="D667" i="56"/>
  <c r="U61" i="1" s="1"/>
  <c r="D661" i="56"/>
  <c r="U189" i="1" s="1"/>
  <c r="D655" i="56"/>
  <c r="U121" i="1" s="1"/>
  <c r="D649" i="56"/>
  <c r="U233" i="1" s="1"/>
  <c r="D643" i="56"/>
  <c r="U404" i="1" s="1"/>
  <c r="D637" i="56"/>
  <c r="U160" i="1" s="1"/>
  <c r="D631" i="56"/>
  <c r="U442" i="1" s="1"/>
  <c r="D625" i="56"/>
  <c r="U265" i="1" s="1"/>
  <c r="D619" i="56"/>
  <c r="U197" i="1" s="1"/>
  <c r="D613" i="56"/>
  <c r="U294" i="1" s="1"/>
  <c r="D607" i="56"/>
  <c r="U318" i="1" s="1"/>
  <c r="D601" i="56"/>
  <c r="U4" i="1" s="1"/>
  <c r="O4" i="36" s="1"/>
  <c r="D595" i="56"/>
  <c r="U243" i="1" s="1"/>
  <c r="D589" i="56"/>
  <c r="D583" i="56"/>
  <c r="U52" i="1" s="1"/>
  <c r="D577" i="56"/>
  <c r="U487" i="1" s="1"/>
  <c r="D571" i="56"/>
  <c r="U557" i="1" s="1"/>
  <c r="D565" i="56"/>
  <c r="U820" i="1" s="1"/>
  <c r="D559" i="56"/>
  <c r="U89" i="1" s="1"/>
  <c r="D553" i="56"/>
  <c r="U98" i="1" s="1"/>
  <c r="D547" i="56"/>
  <c r="U658" i="1" s="1"/>
  <c r="D541" i="56"/>
  <c r="U48" i="1" s="1"/>
  <c r="D535" i="56"/>
  <c r="U743" i="1" s="1"/>
  <c r="D529" i="56"/>
  <c r="U908" i="1" s="1"/>
  <c r="D523" i="56"/>
  <c r="U817" i="1" s="1"/>
  <c r="D517" i="56"/>
  <c r="U335" i="1" s="1"/>
  <c r="D511" i="56"/>
  <c r="D505" i="56"/>
  <c r="U516" i="1" s="1"/>
  <c r="D493" i="56"/>
  <c r="U768" i="1" s="1"/>
  <c r="D487" i="56"/>
  <c r="U156" i="1" s="1"/>
  <c r="D481" i="56"/>
  <c r="U340" i="1" s="1"/>
  <c r="D475" i="56"/>
  <c r="U864" i="1" s="1"/>
  <c r="D469" i="56"/>
  <c r="U622" i="1" s="1"/>
  <c r="D463" i="56"/>
  <c r="U777" i="1" s="1"/>
  <c r="D457" i="56"/>
  <c r="U287" i="1" s="1"/>
  <c r="D451" i="56"/>
  <c r="U270" i="1" s="1"/>
  <c r="D445" i="56"/>
  <c r="U170" i="1" s="1"/>
  <c r="D439" i="56"/>
  <c r="U99" i="1" s="1"/>
  <c r="D433" i="56"/>
  <c r="U179" i="1" s="1"/>
  <c r="D421" i="56"/>
  <c r="U72" i="1" s="1"/>
  <c r="D415" i="56"/>
  <c r="U236" i="1" s="1"/>
  <c r="D403" i="56"/>
  <c r="U276" i="1" s="1"/>
  <c r="D397" i="56"/>
  <c r="D391" i="56"/>
  <c r="U50" i="1" s="1"/>
  <c r="D385" i="56"/>
  <c r="U311" i="1" s="1"/>
  <c r="D379" i="56"/>
  <c r="U267" i="1" s="1"/>
  <c r="D373" i="56"/>
  <c r="U381" i="1" s="1"/>
  <c r="D367" i="56"/>
  <c r="U392" i="1" s="1"/>
  <c r="D361" i="56"/>
  <c r="U321" i="1" s="1"/>
  <c r="D355" i="56"/>
  <c r="U796" i="1" s="1"/>
  <c r="D349" i="56"/>
  <c r="U101" i="1" s="1"/>
  <c r="D337" i="56"/>
  <c r="U5" i="1" s="1"/>
  <c r="D331" i="56"/>
  <c r="U774" i="1" s="1"/>
  <c r="D325" i="56"/>
  <c r="U314" i="1" s="1"/>
  <c r="D319" i="56"/>
  <c r="U368" i="1" s="1"/>
  <c r="D313" i="56"/>
  <c r="U224" i="1" s="1"/>
  <c r="D307" i="56"/>
  <c r="U715" i="1" s="1"/>
  <c r="D301" i="56"/>
  <c r="U708" i="1" s="1"/>
  <c r="D295" i="56"/>
  <c r="U352" i="1" s="1"/>
  <c r="D283" i="56"/>
  <c r="U336" i="1" s="1"/>
  <c r="D277" i="56"/>
  <c r="U911" i="1" s="1"/>
  <c r="D271" i="56"/>
  <c r="U272" i="1" s="1"/>
  <c r="D265" i="56"/>
  <c r="U349" i="1" s="1"/>
  <c r="D259" i="56"/>
  <c r="D253" i="56"/>
  <c r="U399" i="1" s="1"/>
  <c r="D247" i="56"/>
  <c r="U261" i="1" s="1"/>
  <c r="D241" i="56"/>
  <c r="U161" i="1" s="1"/>
  <c r="D235" i="56"/>
  <c r="U736" i="1" s="1"/>
  <c r="D894" i="56"/>
  <c r="U113" i="1" s="1"/>
  <c r="D888" i="56"/>
  <c r="D882" i="56"/>
  <c r="U204" i="1" s="1"/>
  <c r="D870" i="56"/>
  <c r="U797" i="1" s="1"/>
  <c r="D864" i="56"/>
  <c r="U82" i="1" s="1"/>
  <c r="D858" i="56"/>
  <c r="U162" i="1" s="1"/>
  <c r="D852" i="56"/>
  <c r="U735" i="1" s="1"/>
  <c r="D846" i="56"/>
  <c r="U361" i="1" s="1"/>
  <c r="D840" i="56"/>
  <c r="U391" i="1" s="1"/>
  <c r="D738" i="56"/>
  <c r="U771" i="1" s="1"/>
  <c r="D732" i="56"/>
  <c r="U256" i="1" s="1"/>
  <c r="D726" i="56"/>
  <c r="U419" i="1" s="1"/>
  <c r="D720" i="56"/>
  <c r="U332" i="1" s="1"/>
  <c r="D708" i="56"/>
  <c r="U144" i="1" s="1"/>
  <c r="D702" i="56"/>
  <c r="U202" i="1" s="1"/>
  <c r="D696" i="56"/>
  <c r="U412" i="1" s="1"/>
  <c r="D690" i="56"/>
  <c r="U741" i="1" s="1"/>
  <c r="D678" i="56"/>
  <c r="D666" i="56"/>
  <c r="U856" i="1" s="1"/>
  <c r="D660" i="56"/>
  <c r="U304" i="1" s="1"/>
  <c r="D654" i="56"/>
  <c r="U247" i="1" s="1"/>
  <c r="D636" i="56"/>
  <c r="U210" i="1" s="1"/>
  <c r="D630" i="56"/>
  <c r="U187" i="1" s="1"/>
  <c r="D624" i="56"/>
  <c r="U411" i="1" s="1"/>
  <c r="D618" i="56"/>
  <c r="U232" i="1" s="1"/>
  <c r="D612" i="56"/>
  <c r="D606" i="56"/>
  <c r="U427" i="1" s="1"/>
  <c r="D582" i="56"/>
  <c r="U865" i="1" s="1"/>
  <c r="D576" i="56"/>
  <c r="U528" i="1" s="1"/>
  <c r="D570" i="56"/>
  <c r="U402" i="1" s="1"/>
  <c r="D564" i="56"/>
  <c r="D552" i="56"/>
  <c r="U364" i="1" s="1"/>
  <c r="D546" i="56"/>
  <c r="U657" i="1" s="1"/>
  <c r="D540" i="56"/>
  <c r="U77" i="1" s="1"/>
  <c r="D534" i="56"/>
  <c r="D522" i="56"/>
  <c r="U87" i="1" s="1"/>
  <c r="D516" i="56"/>
  <c r="U615" i="1" s="1"/>
  <c r="D510" i="56"/>
  <c r="U599" i="1" s="1"/>
  <c r="D504" i="56"/>
  <c r="U522" i="1" s="1"/>
  <c r="D498" i="56"/>
  <c r="U180" i="1" s="1"/>
  <c r="D486" i="56"/>
  <c r="U199" i="1" s="1"/>
  <c r="D480" i="56"/>
  <c r="U751" i="1" s="1"/>
  <c r="D474" i="56"/>
  <c r="U320" i="1" s="1"/>
  <c r="D468" i="56"/>
  <c r="U117" i="1" s="1"/>
  <c r="D462" i="56"/>
  <c r="U153" i="1" s="1"/>
  <c r="D450" i="56"/>
  <c r="U849" i="1" s="1"/>
  <c r="D444" i="56"/>
  <c r="U425" i="1" s="1"/>
  <c r="D438" i="56"/>
  <c r="U165" i="1" s="1"/>
  <c r="D432" i="56"/>
  <c r="U213" i="1" s="1"/>
  <c r="D426" i="56"/>
  <c r="D420" i="56"/>
  <c r="U900" i="1" s="1"/>
  <c r="D414" i="56"/>
  <c r="U185" i="1" s="1"/>
  <c r="D408" i="56"/>
  <c r="U149" i="1" s="1"/>
  <c r="D402" i="56"/>
  <c r="U435" i="1" s="1"/>
  <c r="D396" i="56"/>
  <c r="D390" i="56"/>
  <c r="U134" i="1" s="1"/>
  <c r="D384" i="56"/>
  <c r="U111" i="1" s="1"/>
  <c r="D378" i="56"/>
  <c r="U178" i="1" s="1"/>
  <c r="D366" i="56"/>
  <c r="U264" i="1" s="1"/>
  <c r="D360" i="56"/>
  <c r="D354" i="56"/>
  <c r="U387" i="1" s="1"/>
  <c r="D348" i="56"/>
  <c r="U784" i="1" s="1"/>
  <c r="D342" i="56"/>
  <c r="U912" i="1" s="1"/>
  <c r="D336" i="56"/>
  <c r="U326" i="1" s="1"/>
  <c r="D330" i="56"/>
  <c r="U744" i="1" s="1"/>
  <c r="D324" i="56"/>
  <c r="U249" i="1" s="1"/>
  <c r="D318" i="56"/>
  <c r="D312" i="56"/>
  <c r="U255" i="1" s="1"/>
  <c r="D306" i="56"/>
  <c r="U315" i="1" s="1"/>
  <c r="D300" i="56"/>
  <c r="D294" i="56"/>
  <c r="U171" i="1" s="1"/>
  <c r="D288" i="56"/>
  <c r="U400" i="1" s="1"/>
  <c r="D276" i="56"/>
  <c r="U138" i="1" s="1"/>
  <c r="D270" i="56"/>
  <c r="U738" i="1" s="1"/>
  <c r="D264" i="56"/>
  <c r="U308" i="1" s="1"/>
  <c r="D258" i="56"/>
  <c r="D252" i="56"/>
  <c r="D246" i="56"/>
  <c r="U193" i="1" s="1"/>
  <c r="D240" i="56"/>
  <c r="U800" i="1" s="1"/>
  <c r="D234" i="56"/>
  <c r="U827" i="1" s="1"/>
  <c r="D228" i="56"/>
  <c r="U147" i="1" s="1"/>
  <c r="D222" i="56"/>
  <c r="U301" i="1" s="1"/>
  <c r="D216" i="56"/>
  <c r="U129" i="1" s="1"/>
  <c r="D893" i="56"/>
  <c r="U863" i="1" s="1"/>
  <c r="D887" i="56"/>
  <c r="U59" i="1" s="1"/>
  <c r="D881" i="56"/>
  <c r="U397" i="1" s="1"/>
  <c r="D875" i="56"/>
  <c r="U127" i="1" s="1"/>
  <c r="D869" i="56"/>
  <c r="D857" i="56"/>
  <c r="U203" i="1" s="1"/>
  <c r="D851" i="56"/>
  <c r="U155" i="1" s="1"/>
  <c r="D845" i="56"/>
  <c r="U418" i="1" s="1"/>
  <c r="D839" i="56"/>
  <c r="U345" i="1" s="1"/>
  <c r="D737" i="56"/>
  <c r="U221" i="1" s="1"/>
  <c r="D731" i="56"/>
  <c r="U939" i="1" s="1"/>
  <c r="D725" i="56"/>
  <c r="U298" i="1" s="1"/>
  <c r="D719" i="56"/>
  <c r="U344" i="1" s="1"/>
  <c r="D713" i="56"/>
  <c r="U137" i="1" s="1"/>
  <c r="D707" i="56"/>
  <c r="U767" i="1" s="1"/>
  <c r="D689" i="56"/>
  <c r="U215" i="1" s="1"/>
  <c r="D683" i="56"/>
  <c r="U86" i="1" s="1"/>
  <c r="D671" i="56"/>
  <c r="U759" i="1" s="1"/>
  <c r="D665" i="56"/>
  <c r="U57" i="1" s="1"/>
  <c r="D659" i="56"/>
  <c r="U242" i="1" s="1"/>
  <c r="D647" i="56"/>
  <c r="U105" i="1" s="1"/>
  <c r="D635" i="56"/>
  <c r="U238" i="1" s="1"/>
  <c r="D629" i="56"/>
  <c r="U212" i="1" s="1"/>
  <c r="D623" i="56"/>
  <c r="U220" i="1" s="1"/>
  <c r="D617" i="56"/>
  <c r="U205" i="1" s="1"/>
  <c r="D605" i="56"/>
  <c r="U728" i="1" s="1"/>
  <c r="D599" i="56"/>
  <c r="U181" i="1" s="1"/>
  <c r="D593" i="56"/>
  <c r="U190" i="1" s="1"/>
  <c r="D587" i="56"/>
  <c r="U116" i="1" s="1"/>
  <c r="D575" i="56"/>
  <c r="U346" i="1" s="1"/>
  <c r="D569" i="56"/>
  <c r="U168" i="1" s="1"/>
  <c r="D563" i="56"/>
  <c r="U850" i="1" s="1"/>
  <c r="D557" i="56"/>
  <c r="U76" i="1" s="1"/>
  <c r="D551" i="56"/>
  <c r="U712" i="1" s="1"/>
  <c r="D545" i="56"/>
  <c r="U552" i="1" s="1"/>
  <c r="D539" i="56"/>
  <c r="U114" i="1" s="1"/>
  <c r="D533" i="56"/>
  <c r="U841" i="1" s="1"/>
  <c r="D521" i="56"/>
  <c r="U852" i="1" s="1"/>
  <c r="D515" i="56"/>
  <c r="U617" i="1" s="1"/>
  <c r="D509" i="56"/>
  <c r="U611" i="1" s="1"/>
  <c r="D503" i="56"/>
  <c r="U618" i="1" s="1"/>
  <c r="D497" i="56"/>
  <c r="U422" i="1" s="1"/>
  <c r="D491" i="56"/>
  <c r="U893" i="1" s="1"/>
  <c r="D485" i="56"/>
  <c r="U764" i="1" s="1"/>
  <c r="D479" i="56"/>
  <c r="U792" i="1" s="1"/>
  <c r="D473" i="56"/>
  <c r="U107" i="1" s="1"/>
  <c r="D461" i="56"/>
  <c r="U823" i="1" s="1"/>
  <c r="D455" i="56"/>
  <c r="U104" i="1" s="1"/>
  <c r="D449" i="56"/>
  <c r="U214" i="1" s="1"/>
  <c r="D443" i="56"/>
  <c r="U861" i="1" s="1"/>
  <c r="D437" i="56"/>
  <c r="D419" i="56"/>
  <c r="U871" i="1" s="1"/>
  <c r="D413" i="56"/>
  <c r="U403" i="1" s="1"/>
  <c r="D407" i="56"/>
  <c r="U798" i="1" s="1"/>
  <c r="D395" i="56"/>
  <c r="U937" i="1" s="1"/>
  <c r="D383" i="56"/>
  <c r="U176" i="1" s="1"/>
  <c r="D371" i="56"/>
  <c r="U94" i="1" s="1"/>
  <c r="D365" i="56"/>
  <c r="D359" i="56"/>
  <c r="U191" i="1" s="1"/>
  <c r="D347" i="56"/>
  <c r="U206" i="1" s="1"/>
  <c r="D341" i="56"/>
  <c r="U729" i="1" s="1"/>
  <c r="D335" i="56"/>
  <c r="U6" i="1" s="1"/>
  <c r="D329" i="56"/>
  <c r="D323" i="56"/>
  <c r="U821" i="1" s="1"/>
  <c r="D317" i="56"/>
  <c r="U739" i="1" s="1"/>
  <c r="D311" i="56"/>
  <c r="U366" i="1" s="1"/>
  <c r="D305" i="56"/>
  <c r="U60" i="1" s="1"/>
  <c r="D293" i="56"/>
  <c r="U241" i="1" s="1"/>
  <c r="D287" i="56"/>
  <c r="U899" i="1" s="1"/>
  <c r="D281" i="56"/>
  <c r="D275" i="56"/>
  <c r="D269" i="56"/>
  <c r="U259" i="1" s="1"/>
  <c r="D263" i="56"/>
  <c r="U614" i="1" s="1"/>
  <c r="D257" i="56"/>
  <c r="D251" i="56"/>
  <c r="U331" i="1" s="1"/>
  <c r="D245" i="56"/>
  <c r="U848" i="1" s="1"/>
  <c r="D239" i="56"/>
  <c r="U762" i="1" s="1"/>
  <c r="D233" i="56"/>
  <c r="D227" i="56"/>
  <c r="U938" i="1" s="1"/>
  <c r="D874" i="56"/>
  <c r="U775" i="1" s="1"/>
  <c r="D868" i="56"/>
  <c r="U55" i="1" s="1"/>
  <c r="D862" i="56"/>
  <c r="D856" i="56"/>
  <c r="U940" i="1" s="1"/>
  <c r="D850" i="56"/>
  <c r="U125" i="1" s="1"/>
  <c r="D844" i="56"/>
  <c r="U407" i="1" s="1"/>
  <c r="D838" i="56"/>
  <c r="U118" i="1" s="1"/>
  <c r="D736" i="56"/>
  <c r="U854" i="1" s="1"/>
  <c r="D730" i="56"/>
  <c r="U380" i="1" s="1"/>
  <c r="D724" i="56"/>
  <c r="U384" i="1" s="1"/>
  <c r="D718" i="56"/>
  <c r="U279" i="1" s="1"/>
  <c r="D712" i="56"/>
  <c r="U13" i="1" s="1"/>
  <c r="D700" i="56"/>
  <c r="U825" i="1" s="1"/>
  <c r="D694" i="56"/>
  <c r="D688" i="56"/>
  <c r="U68" i="1" s="1"/>
  <c r="D682" i="56"/>
  <c r="U64" i="1" s="1"/>
  <c r="D676" i="56"/>
  <c r="U262" i="1" s="1"/>
  <c r="D670" i="56"/>
  <c r="U163" i="1" s="1"/>
  <c r="D658" i="56"/>
  <c r="U342" i="1" s="1"/>
  <c r="D652" i="56"/>
  <c r="U396" i="1" s="1"/>
  <c r="D646" i="56"/>
  <c r="U174" i="1" s="1"/>
  <c r="D640" i="56"/>
  <c r="D634" i="56"/>
  <c r="U246" i="1" s="1"/>
  <c r="D622" i="56"/>
  <c r="U649" i="1" s="1"/>
  <c r="D616" i="56"/>
  <c r="U317" i="1" s="1"/>
  <c r="D610" i="56"/>
  <c r="U63" i="1" s="1"/>
  <c r="D604" i="56"/>
  <c r="U910" i="1" s="1"/>
  <c r="D598" i="56"/>
  <c r="U253" i="1" s="1"/>
  <c r="D586" i="56"/>
  <c r="U500" i="1" s="1"/>
  <c r="D580" i="56"/>
  <c r="U143" i="1" s="1"/>
  <c r="D574" i="56"/>
  <c r="D568" i="56"/>
  <c r="U651" i="1" s="1"/>
  <c r="D556" i="56"/>
  <c r="U252" i="1" s="1"/>
  <c r="D550" i="56"/>
  <c r="U806" i="1" s="1"/>
  <c r="D544" i="56"/>
  <c r="U222" i="1" s="1"/>
  <c r="D538" i="56"/>
  <c r="U754" i="1" s="1"/>
  <c r="D532" i="56"/>
  <c r="U283" i="1" s="1"/>
  <c r="D520" i="56"/>
  <c r="U151" i="1" s="1"/>
  <c r="D514" i="56"/>
  <c r="U612" i="1" s="1"/>
  <c r="D508" i="56"/>
  <c r="U604" i="1" s="1"/>
  <c r="D502" i="56"/>
  <c r="U395" i="1" s="1"/>
  <c r="D496" i="56"/>
  <c r="U324" i="1" s="1"/>
  <c r="D490" i="56"/>
  <c r="U175" i="1" s="1"/>
  <c r="D484" i="56"/>
  <c r="U761" i="1" s="1"/>
  <c r="D472" i="56"/>
  <c r="U776" i="1" s="1"/>
  <c r="D466" i="56"/>
  <c r="U51" i="1" s="1"/>
  <c r="D460" i="56"/>
  <c r="U227" i="1" s="1"/>
  <c r="D454" i="56"/>
  <c r="U183" i="1" s="1"/>
  <c r="D448" i="56"/>
  <c r="U132" i="1" s="1"/>
  <c r="D442" i="56"/>
  <c r="U707" i="1" s="1"/>
  <c r="D436" i="56"/>
  <c r="U432" i="1" s="1"/>
  <c r="D424" i="56"/>
  <c r="D418" i="56"/>
  <c r="U717" i="1" s="1"/>
  <c r="D406" i="56"/>
  <c r="U746" i="1" s="1"/>
  <c r="D400" i="56"/>
  <c r="U146" i="1" s="1"/>
  <c r="D394" i="56"/>
  <c r="U807" i="1" s="1"/>
  <c r="D388" i="56"/>
  <c r="U90" i="1" s="1"/>
  <c r="D382" i="56"/>
  <c r="U431" i="1" s="1"/>
  <c r="D376" i="56"/>
  <c r="U36" i="1" s="1"/>
  <c r="D364" i="56"/>
  <c r="U88" i="1" s="1"/>
  <c r="D358" i="56"/>
  <c r="U844" i="1" s="1"/>
  <c r="D352" i="56"/>
  <c r="U915" i="1" s="1"/>
  <c r="D346" i="56"/>
  <c r="U228" i="1" s="1"/>
  <c r="D340" i="56"/>
  <c r="U296" i="1" s="1"/>
  <c r="D334" i="56"/>
  <c r="U109" i="1" s="1"/>
  <c r="D328" i="56"/>
  <c r="U860" i="1" s="1"/>
  <c r="D322" i="56"/>
  <c r="U309" i="1" s="1"/>
  <c r="D316" i="56"/>
  <c r="U278" i="1" s="1"/>
  <c r="D304" i="56"/>
  <c r="U334" i="1" s="1"/>
  <c r="D298" i="56"/>
  <c r="U92" i="1" s="1"/>
  <c r="D38" i="56"/>
  <c r="U862" i="1" s="1"/>
  <c r="D98" i="56"/>
  <c r="U665" i="1" s="1"/>
  <c r="D128" i="56"/>
  <c r="U240" i="1" s="1"/>
  <c r="D158" i="56"/>
  <c r="U327" i="1" s="1"/>
  <c r="D188" i="56"/>
  <c r="U891" i="1" s="1"/>
  <c r="D267" i="56"/>
  <c r="U285" i="1" s="1"/>
  <c r="D477" i="56"/>
  <c r="U727" i="1" s="1"/>
  <c r="D495" i="56"/>
  <c r="U778" i="1" s="1"/>
  <c r="D543" i="56"/>
  <c r="U405" i="1" s="1"/>
  <c r="D561" i="56"/>
  <c r="U782" i="1" s="1"/>
  <c r="D597" i="56"/>
  <c r="U354" i="1" s="1"/>
  <c r="D621" i="56"/>
  <c r="U652" i="1" s="1"/>
  <c r="D663" i="56"/>
  <c r="U282" i="1" s="1"/>
  <c r="D32" i="56"/>
  <c r="U851" i="1" s="1"/>
  <c r="O5" i="36" s="1"/>
  <c r="D92" i="56"/>
  <c r="U286" i="1" s="1"/>
  <c r="D122" i="56"/>
  <c r="U95" i="1" s="1"/>
  <c r="D152" i="56"/>
  <c r="U339" i="1" s="1"/>
  <c r="D182" i="56"/>
  <c r="U355" i="1" s="1"/>
  <c r="D212" i="56"/>
  <c r="D15" i="56"/>
  <c r="U218" i="1" s="1"/>
  <c r="D45" i="56"/>
  <c r="U386" i="1" s="1"/>
  <c r="D69" i="56"/>
  <c r="U312" i="1" s="1"/>
  <c r="D81" i="56"/>
  <c r="U158" i="1" s="1"/>
  <c r="D87" i="56"/>
  <c r="D93" i="56"/>
  <c r="U159" i="1" s="1"/>
  <c r="D99" i="56"/>
  <c r="U555" i="1" s="1"/>
  <c r="D105" i="56"/>
  <c r="U565" i="1" s="1"/>
  <c r="D111" i="56"/>
  <c r="U133" i="1" s="1"/>
  <c r="D117" i="56"/>
  <c r="U550" i="1" s="1"/>
  <c r="D123" i="56"/>
  <c r="U732" i="1" s="1"/>
  <c r="D129" i="56"/>
  <c r="U589" i="1" s="1"/>
  <c r="D135" i="56"/>
  <c r="U714" i="1" s="1"/>
  <c r="D147" i="56"/>
  <c r="U96" i="1" s="1"/>
  <c r="D153" i="56"/>
  <c r="U483" i="1" s="1"/>
  <c r="D165" i="56"/>
  <c r="U216" i="1" s="1"/>
  <c r="D171" i="56"/>
  <c r="U408" i="1" s="1"/>
  <c r="D177" i="56"/>
  <c r="U724" i="1" s="1"/>
  <c r="D183" i="56"/>
  <c r="U142" i="1" s="1"/>
  <c r="D189" i="56"/>
  <c r="U119" i="1" s="1"/>
  <c r="D195" i="56"/>
  <c r="U936" i="1" s="1"/>
  <c r="D201" i="56"/>
  <c r="U93" i="1" s="1"/>
  <c r="D207" i="56"/>
  <c r="U122" i="1" s="1"/>
  <c r="D220" i="56"/>
  <c r="U733" i="1" s="1"/>
  <c r="D229" i="56"/>
  <c r="U225" i="1" s="1"/>
  <c r="D238" i="56"/>
  <c r="U585" i="1" s="1"/>
  <c r="D250" i="56"/>
  <c r="D268" i="56"/>
  <c r="D285" i="56"/>
  <c r="U394" i="1" s="1"/>
  <c r="D297" i="56"/>
  <c r="U839" i="1" s="1"/>
  <c r="D315" i="56"/>
  <c r="U269" i="1" s="1"/>
  <c r="D345" i="56"/>
  <c r="U12" i="1" s="1"/>
  <c r="O12" i="36" s="1"/>
  <c r="D381" i="56"/>
  <c r="U441" i="1" s="1"/>
  <c r="D549" i="56"/>
  <c r="U409" i="1" s="1"/>
  <c r="D627" i="56"/>
  <c r="U136" i="1" s="1"/>
  <c r="D645" i="56"/>
  <c r="U297" i="1" s="1"/>
  <c r="D20" i="56"/>
  <c r="U257" i="1" s="1"/>
  <c r="D80" i="56"/>
  <c r="D140" i="56"/>
  <c r="U69" i="1" s="1"/>
  <c r="D399" i="56"/>
  <c r="U284" i="1" s="1"/>
  <c r="D51" i="56"/>
  <c r="U909" i="1" s="1"/>
  <c r="D22" i="56"/>
  <c r="D40" i="56"/>
  <c r="U803" i="1" s="1"/>
  <c r="D58" i="56"/>
  <c r="U373" i="1" s="1"/>
  <c r="D76" i="56"/>
  <c r="U343" i="1" s="1"/>
  <c r="D82" i="56"/>
  <c r="U71" i="1" s="1"/>
  <c r="D88" i="56"/>
  <c r="U385" i="1" s="1"/>
  <c r="D94" i="56"/>
  <c r="U291" i="1" s="1"/>
  <c r="D100" i="56"/>
  <c r="U636" i="1" s="1"/>
  <c r="D106" i="56"/>
  <c r="U633" i="1" s="1"/>
  <c r="D112" i="56"/>
  <c r="U150" i="1" s="1"/>
  <c r="D130" i="56"/>
  <c r="U440" i="1" s="1"/>
  <c r="D136" i="56"/>
  <c r="U316" i="1" s="1"/>
  <c r="D142" i="56"/>
  <c r="U27" i="1" s="1"/>
  <c r="D148" i="56"/>
  <c r="U251" i="1" s="1"/>
  <c r="D154" i="56"/>
  <c r="U747" i="1" s="1"/>
  <c r="D160" i="56"/>
  <c r="U177" i="1" s="1"/>
  <c r="D166" i="56"/>
  <c r="U895" i="1" s="1"/>
  <c r="D172" i="56"/>
  <c r="U416" i="1" s="1"/>
  <c r="D178" i="56"/>
  <c r="U115" i="1" s="1"/>
  <c r="D184" i="56"/>
  <c r="U510" i="1" s="1"/>
  <c r="D196" i="56"/>
  <c r="U370" i="1" s="1"/>
  <c r="D202" i="56"/>
  <c r="D208" i="56"/>
  <c r="D221" i="56"/>
  <c r="U753" i="1" s="1"/>
  <c r="D230" i="56"/>
  <c r="U840" i="1" s="1"/>
  <c r="D242" i="56"/>
  <c r="U417" i="1" s="1"/>
  <c r="D255" i="56"/>
  <c r="D273" i="56"/>
  <c r="U879" i="1" s="1"/>
  <c r="D286" i="56"/>
  <c r="U302" i="1" s="1"/>
  <c r="D321" i="56"/>
  <c r="U887" i="1" s="1"/>
  <c r="D351" i="56"/>
  <c r="U765" i="1" s="1"/>
  <c r="D369" i="56"/>
  <c r="U328" i="1" s="1"/>
  <c r="D387" i="56"/>
  <c r="U201" i="1" s="1"/>
  <c r="D405" i="56"/>
  <c r="U620" i="1" s="1"/>
  <c r="D459" i="56"/>
  <c r="U273" i="1" s="1"/>
  <c r="D483" i="56"/>
  <c r="U56" i="1" s="1"/>
  <c r="D501" i="56"/>
  <c r="U742" i="1" s="1"/>
  <c r="D567" i="56"/>
  <c r="U572" i="1" s="1"/>
  <c r="D669" i="56"/>
  <c r="U54" i="1" s="1"/>
  <c r="D14" i="56"/>
  <c r="D44" i="56"/>
  <c r="U731" i="1" s="1"/>
  <c r="O7" i="36" s="1"/>
  <c r="D74" i="56"/>
  <c r="U67" i="1" s="1"/>
  <c r="D104" i="56"/>
  <c r="U625" i="1" s="1"/>
  <c r="D134" i="56"/>
  <c r="U139" i="1" s="1"/>
  <c r="D164" i="56"/>
  <c r="U290" i="1" s="1"/>
  <c r="D194" i="56"/>
  <c r="U135" i="1" s="1"/>
  <c r="D226" i="56"/>
  <c r="U781" i="1" s="1"/>
  <c r="D249" i="56"/>
  <c r="U429" i="1" s="1"/>
  <c r="C4" i="56"/>
  <c r="D4" i="56" s="1"/>
  <c r="U258" i="1" s="1"/>
  <c r="D21" i="56"/>
  <c r="U313" i="1" s="1"/>
  <c r="D39" i="56"/>
  <c r="U773" i="1" s="1"/>
  <c r="D63" i="56"/>
  <c r="U897" i="1" s="1"/>
  <c r="D16" i="56"/>
  <c r="U237" i="1" s="1"/>
  <c r="D52" i="56"/>
  <c r="U85" i="1" s="1"/>
  <c r="D70" i="56"/>
  <c r="U406" i="1" s="1"/>
  <c r="D11" i="56"/>
  <c r="U529" i="1" s="1"/>
  <c r="D53" i="56"/>
  <c r="U154" i="1" s="1"/>
  <c r="D71" i="56"/>
  <c r="U365" i="1" s="1"/>
  <c r="D107" i="56"/>
  <c r="U594" i="1" s="1"/>
  <c r="D119" i="56"/>
  <c r="U787" i="1" s="1"/>
  <c r="D125" i="56"/>
  <c r="U906" i="1" s="1"/>
  <c r="O13" i="36" s="1"/>
  <c r="D131" i="56"/>
  <c r="U376" i="1" s="1"/>
  <c r="D137" i="56"/>
  <c r="D143" i="56"/>
  <c r="U524" i="1" s="1"/>
  <c r="D149" i="56"/>
  <c r="U186" i="1" s="1"/>
  <c r="D155" i="56"/>
  <c r="U423" i="1" s="1"/>
  <c r="D161" i="56"/>
  <c r="U770" i="1" s="1"/>
  <c r="D167" i="56"/>
  <c r="U19" i="1" s="1"/>
  <c r="O19" i="36" s="1"/>
  <c r="D173" i="56"/>
  <c r="U359" i="1" s="1"/>
  <c r="D179" i="56"/>
  <c r="U837" i="1" s="1"/>
  <c r="D185" i="56"/>
  <c r="U231" i="1" s="1"/>
  <c r="D191" i="56"/>
  <c r="D197" i="56"/>
  <c r="U410" i="1" s="1"/>
  <c r="D203" i="56"/>
  <c r="U713" i="1" s="1"/>
  <c r="D209" i="56"/>
  <c r="U756" i="1" s="1"/>
  <c r="D231" i="56"/>
  <c r="U274" i="1" s="1"/>
  <c r="D256" i="56"/>
  <c r="U263" i="1" s="1"/>
  <c r="D274" i="56"/>
  <c r="U824" i="1" s="1"/>
  <c r="D327" i="56"/>
  <c r="U383" i="1" s="1"/>
  <c r="D441" i="56"/>
  <c r="U818" i="1" s="1"/>
  <c r="D465" i="56"/>
  <c r="U902" i="1" s="1"/>
  <c r="D507" i="56"/>
  <c r="U598" i="1" s="1"/>
  <c r="D555" i="56"/>
  <c r="U367" i="1" s="1"/>
  <c r="D573" i="56"/>
  <c r="U535" i="1" s="1"/>
  <c r="D609" i="56"/>
  <c r="U152" i="1" s="1"/>
  <c r="D633" i="56"/>
  <c r="U281" i="1" s="1"/>
  <c r="D681" i="56"/>
  <c r="U779" i="1" s="1"/>
  <c r="D8" i="56"/>
  <c r="U836" i="1" s="1"/>
  <c r="D26" i="56"/>
  <c r="U196" i="1" s="1"/>
  <c r="D56" i="56"/>
  <c r="U650" i="1" s="1"/>
  <c r="D86" i="56"/>
  <c r="U226" i="1" s="1"/>
  <c r="D116" i="56"/>
  <c r="U793" i="1" s="1"/>
  <c r="O11" i="36" s="1"/>
  <c r="D146" i="56"/>
  <c r="U828" i="1" s="1"/>
  <c r="D170" i="56"/>
  <c r="D200" i="56"/>
  <c r="U244" i="1" s="1"/>
  <c r="D363" i="56"/>
  <c r="U75" i="1" s="1"/>
  <c r="D9" i="56"/>
  <c r="U53" i="1" s="1"/>
  <c r="D33" i="56"/>
  <c r="U780" i="1" s="1"/>
  <c r="D57" i="56"/>
  <c r="U102" i="1" s="1"/>
  <c r="D28" i="56"/>
  <c r="U398" i="1" s="1"/>
  <c r="D46" i="56"/>
  <c r="D64" i="56"/>
  <c r="U351" i="1" s="1"/>
  <c r="D5" i="56"/>
  <c r="D17" i="56"/>
  <c r="D29" i="56"/>
  <c r="U372" i="1" s="1"/>
  <c r="D41" i="56"/>
  <c r="U801" i="1" s="1"/>
  <c r="D65" i="56"/>
  <c r="U401" i="1" s="1"/>
  <c r="D83" i="56"/>
  <c r="U195" i="1" s="1"/>
  <c r="D101" i="56"/>
  <c r="U630" i="1" s="1"/>
  <c r="D6" i="56"/>
  <c r="D12" i="56"/>
  <c r="U307" i="1" s="1"/>
  <c r="D18" i="56"/>
  <c r="U904" i="1" s="1"/>
  <c r="D24" i="56"/>
  <c r="U905" i="1" s="1"/>
  <c r="D30" i="56"/>
  <c r="U280" i="1" s="1"/>
  <c r="D36" i="56"/>
  <c r="U78" i="1" s="1"/>
  <c r="D42" i="56"/>
  <c r="U414" i="1" s="1"/>
  <c r="D48" i="56"/>
  <c r="U192" i="1" s="1"/>
  <c r="D54" i="56"/>
  <c r="U292" i="1" s="1"/>
  <c r="D60" i="56"/>
  <c r="U108" i="1" s="1"/>
  <c r="D72" i="56"/>
  <c r="U813" i="1" s="1"/>
  <c r="D78" i="56"/>
  <c r="U80" i="1" s="1"/>
  <c r="D84" i="56"/>
  <c r="U439" i="1" s="1"/>
  <c r="D90" i="56"/>
  <c r="U209" i="1" s="1"/>
  <c r="D96" i="56"/>
  <c r="U83" i="1" s="1"/>
  <c r="D102" i="56"/>
  <c r="U632" i="1" s="1"/>
  <c r="D108" i="56"/>
  <c r="U393" i="1" s="1"/>
  <c r="D114" i="56"/>
  <c r="U790" i="1" s="1"/>
  <c r="D120" i="56"/>
  <c r="U785" i="1" s="1"/>
  <c r="D126" i="56"/>
  <c r="U755" i="1" s="1"/>
  <c r="D132" i="56"/>
  <c r="U120" i="1" s="1"/>
  <c r="D138" i="56"/>
  <c r="U172" i="1" s="1"/>
  <c r="D150" i="56"/>
  <c r="U829" i="1" s="1"/>
  <c r="D156" i="56"/>
  <c r="U229" i="1" s="1"/>
  <c r="D162" i="56"/>
  <c r="U694" i="1" s="1"/>
  <c r="D174" i="56"/>
  <c r="U737" i="1" s="1"/>
  <c r="D180" i="56"/>
  <c r="U65" i="1" s="1"/>
  <c r="D186" i="56"/>
  <c r="U420" i="1" s="1"/>
  <c r="D198" i="56"/>
  <c r="U112" i="1" s="1"/>
  <c r="D204" i="56"/>
  <c r="U819" i="1" s="1"/>
  <c r="D210" i="56"/>
  <c r="U772" i="1" s="1"/>
  <c r="D224" i="56"/>
  <c r="U859" i="1" s="1"/>
  <c r="D244" i="56"/>
  <c r="U110" i="1" s="1"/>
  <c r="D261" i="56"/>
  <c r="U219" i="1" s="1"/>
  <c r="D279" i="56"/>
  <c r="U341" i="1" s="1"/>
  <c r="D357" i="56"/>
  <c r="U141" i="1" s="1"/>
  <c r="D411" i="56"/>
  <c r="U350" i="1" s="1"/>
  <c r="D447" i="56"/>
  <c r="D489" i="56"/>
  <c r="U914" i="1" s="1"/>
  <c r="D513" i="56"/>
  <c r="U613" i="1" s="1"/>
  <c r="D531" i="56"/>
  <c r="U769" i="1" s="1"/>
  <c r="D579" i="56"/>
  <c r="U211" i="1" s="1"/>
  <c r="D639" i="56"/>
  <c r="U322" i="1" s="1"/>
  <c r="D23" i="56"/>
  <c r="U91" i="1" s="1"/>
  <c r="D59" i="56"/>
  <c r="U266" i="1" s="1"/>
  <c r="D77" i="56"/>
  <c r="U434" i="1" s="1"/>
  <c r="D95" i="56"/>
  <c r="U845" i="1" s="1"/>
  <c r="D7" i="56"/>
  <c r="D13" i="56"/>
  <c r="U748" i="1" s="1"/>
  <c r="D19" i="56"/>
  <c r="U709" i="1" s="1"/>
  <c r="D25" i="56"/>
  <c r="U305" i="1" s="1"/>
  <c r="D31" i="56"/>
  <c r="U20" i="1" s="1"/>
  <c r="D37" i="56"/>
  <c r="U371" i="1" s="1"/>
  <c r="O6" i="36" s="1"/>
  <c r="D43" i="56"/>
  <c r="U641" i="1" s="1"/>
  <c r="D49" i="56"/>
  <c r="U295" i="1" s="1"/>
  <c r="D55" i="56"/>
  <c r="U250" i="1" s="1"/>
  <c r="D61" i="56"/>
  <c r="U637" i="1" s="1"/>
  <c r="D67" i="56"/>
  <c r="D73" i="56"/>
  <c r="U433" i="1" s="1"/>
  <c r="D79" i="56"/>
  <c r="U167" i="1" s="1"/>
  <c r="D85" i="56"/>
  <c r="U97" i="1" s="1"/>
  <c r="D91" i="56"/>
  <c r="U303" i="1" s="1"/>
  <c r="D97" i="56"/>
  <c r="U621" i="1" s="1"/>
  <c r="D103" i="56"/>
  <c r="U642" i="1" s="1"/>
  <c r="D109" i="56"/>
  <c r="U207" i="1" s="1"/>
  <c r="D115" i="56"/>
  <c r="U719" i="1" s="1"/>
  <c r="D121" i="56"/>
  <c r="D127" i="56"/>
  <c r="U329" i="1" s="1"/>
  <c r="D133" i="56"/>
  <c r="U913" i="1" s="1"/>
  <c r="D139" i="56"/>
  <c r="U347" i="1" s="1"/>
  <c r="D145" i="56"/>
  <c r="U654" i="1" s="1"/>
  <c r="D151" i="56"/>
  <c r="U838" i="1" s="1"/>
  <c r="D157" i="56"/>
  <c r="D163" i="56"/>
  <c r="U356" i="1" s="1"/>
  <c r="D175" i="56"/>
  <c r="U783" i="1" s="1"/>
  <c r="D187" i="56"/>
  <c r="U164" i="1" s="1"/>
  <c r="D193" i="56"/>
  <c r="U916" i="1" s="1"/>
  <c r="D199" i="56"/>
  <c r="U62" i="1" s="1"/>
  <c r="D211" i="56"/>
  <c r="U103" i="1" s="1"/>
  <c r="D218" i="56"/>
  <c r="D225" i="56"/>
  <c r="U73" i="1" s="1"/>
  <c r="D236" i="56"/>
  <c r="U10" i="1" s="1"/>
  <c r="D248" i="56"/>
  <c r="U277" i="1" s="1"/>
  <c r="D262" i="56"/>
  <c r="D280" i="56"/>
  <c r="U832" i="1" s="1"/>
  <c r="D291" i="56"/>
  <c r="U752" i="1" s="1"/>
  <c r="D339" i="56"/>
  <c r="U239" i="1" s="1"/>
  <c r="D375" i="56"/>
  <c r="D393" i="56"/>
  <c r="D519" i="56"/>
  <c r="U200" i="1" s="1"/>
  <c r="D537" i="56"/>
  <c r="D615" i="56"/>
  <c r="U169" i="1" s="1"/>
  <c r="D657" i="56"/>
  <c r="U260" i="1" s="1"/>
  <c r="U25" i="1" l="1"/>
  <c r="U21" i="1"/>
  <c r="O21" i="36" s="1"/>
  <c r="U41" i="1"/>
  <c r="J41" i="45" s="1"/>
  <c r="U39" i="1"/>
  <c r="J39" i="45" s="1"/>
  <c r="U38" i="1"/>
  <c r="O38" i="36" s="1"/>
  <c r="U32" i="1"/>
  <c r="O32" i="36" s="1"/>
  <c r="U24" i="1"/>
  <c r="J24" i="45" s="1"/>
  <c r="U22" i="1"/>
  <c r="J22" i="45" s="1"/>
  <c r="U29" i="1"/>
  <c r="J29" i="45" s="1"/>
  <c r="U44" i="1"/>
  <c r="O44" i="36" s="1"/>
  <c r="U31" i="1"/>
  <c r="O31" i="36" s="1"/>
  <c r="U9" i="1"/>
  <c r="J9" i="45" s="1"/>
  <c r="U40" i="1"/>
  <c r="O40" i="36" s="1"/>
  <c r="U37" i="1"/>
  <c r="O37" i="36" s="1"/>
  <c r="U2" i="1"/>
  <c r="J2" i="45" s="1"/>
  <c r="U15" i="1"/>
  <c r="J15" i="45" s="1"/>
  <c r="U42" i="1"/>
  <c r="O42" i="36" s="1"/>
  <c r="U46" i="1"/>
  <c r="J46" i="45" s="1"/>
  <c r="U17" i="1"/>
  <c r="J17" i="45" s="1"/>
  <c r="U18" i="1"/>
  <c r="J18" i="45" s="1"/>
  <c r="U34" i="1"/>
  <c r="O34" i="36" s="1"/>
  <c r="U35" i="1"/>
  <c r="O35" i="36" s="1"/>
  <c r="O27" i="36"/>
  <c r="U842" i="1"/>
  <c r="U45" i="1"/>
  <c r="O45" i="36" s="1"/>
  <c r="U28" i="1"/>
  <c r="J28" i="45" s="1"/>
  <c r="O25" i="36"/>
  <c r="U33" i="1"/>
  <c r="O33" i="36" s="1"/>
  <c r="U14" i="1"/>
  <c r="J14" i="45" s="1"/>
  <c r="U795" i="1"/>
  <c r="U3" i="1"/>
  <c r="J3" i="45" s="1"/>
  <c r="U23" i="1"/>
  <c r="O23" i="36" s="1"/>
  <c r="U16" i="1"/>
  <c r="J16" i="45" s="1"/>
  <c r="O10" i="36"/>
  <c r="J10" i="45"/>
  <c r="L1" i="41"/>
  <c r="J275" i="45"/>
  <c r="J612" i="45"/>
  <c r="J298" i="45"/>
  <c r="J77" i="45"/>
  <c r="J363" i="45"/>
  <c r="J589" i="45"/>
  <c r="J251" i="45"/>
  <c r="J438" i="45"/>
  <c r="J502" i="45"/>
  <c r="J561" i="45"/>
  <c r="J494" i="45"/>
  <c r="J182" i="45"/>
  <c r="J611" i="45"/>
  <c r="J474" i="45"/>
  <c r="J194" i="45"/>
  <c r="J151" i="45"/>
  <c r="J537" i="45"/>
  <c r="J309" i="45"/>
  <c r="J662" i="45"/>
  <c r="J577" i="45"/>
  <c r="J423" i="45"/>
  <c r="J125" i="45"/>
  <c r="J503" i="45"/>
  <c r="J135" i="45"/>
  <c r="J306" i="45"/>
  <c r="J335" i="45"/>
  <c r="J461" i="45"/>
  <c r="J514" i="45"/>
  <c r="J437" i="45"/>
  <c r="J103" i="45"/>
  <c r="J224" i="45"/>
  <c r="J646" i="45"/>
  <c r="J285" i="45"/>
  <c r="J278" i="45"/>
  <c r="J48" i="45"/>
  <c r="J446" i="45"/>
  <c r="J249" i="45"/>
  <c r="J523" i="45"/>
  <c r="J504" i="45"/>
  <c r="J179" i="45"/>
  <c r="J101" i="45"/>
  <c r="J425" i="45"/>
  <c r="J608" i="45"/>
  <c r="J137" i="45"/>
  <c r="J270" i="45"/>
  <c r="J98" i="45"/>
  <c r="J65" i="45"/>
  <c r="J540" i="45"/>
  <c r="J279" i="45"/>
  <c r="J428" i="45"/>
  <c r="J58" i="45"/>
  <c r="J450" i="45"/>
  <c r="J159" i="45"/>
  <c r="J140" i="45"/>
  <c r="J362" i="45"/>
  <c r="J590" i="45"/>
  <c r="J560" i="45"/>
  <c r="J313" i="45"/>
  <c r="J227" i="45"/>
  <c r="J557" i="45"/>
  <c r="J12" i="45"/>
  <c r="J456" i="45"/>
  <c r="J68" i="45"/>
  <c r="J353" i="45"/>
  <c r="J489" i="45"/>
  <c r="J75" i="45"/>
  <c r="J440" i="45"/>
  <c r="J241" i="45"/>
  <c r="J318" i="45"/>
  <c r="J427" i="45"/>
  <c r="J63" i="45"/>
  <c r="J366" i="45"/>
  <c r="J575" i="45"/>
  <c r="J434" i="45"/>
  <c r="J640" i="45"/>
  <c r="J280" i="45"/>
  <c r="J70" i="45"/>
  <c r="J412" i="45"/>
  <c r="J258" i="45"/>
  <c r="J205" i="45"/>
  <c r="J300" i="45"/>
  <c r="J215" i="45"/>
  <c r="J399" i="45"/>
  <c r="J160" i="45"/>
  <c r="J496" i="45"/>
  <c r="J468" i="45"/>
  <c r="J105" i="45"/>
  <c r="J134" i="45"/>
  <c r="J370" i="45"/>
  <c r="J232" i="45"/>
  <c r="J467" i="45"/>
  <c r="J197" i="45"/>
  <c r="J86" i="45"/>
  <c r="J343" i="45"/>
  <c r="J264" i="45"/>
  <c r="J192" i="45"/>
  <c r="J334" i="45"/>
  <c r="J332" i="45"/>
  <c r="J365" i="45"/>
  <c r="J376" i="45"/>
  <c r="J310" i="45"/>
  <c r="J214" i="45"/>
  <c r="J132" i="45"/>
  <c r="J435" i="45"/>
  <c r="J246" i="45"/>
  <c r="J420" i="45"/>
  <c r="J393" i="45"/>
  <c r="J203" i="45"/>
  <c r="J127" i="45"/>
  <c r="J626" i="45"/>
  <c r="J51" i="45"/>
  <c r="J407" i="45"/>
  <c r="J242" i="45"/>
  <c r="J520" i="45"/>
  <c r="J283" i="45"/>
  <c r="J515" i="45"/>
  <c r="J606" i="45"/>
  <c r="J281" i="45"/>
  <c r="J454" i="45"/>
  <c r="J525" i="45"/>
  <c r="J128" i="45"/>
  <c r="J154" i="45"/>
  <c r="J543" i="45"/>
  <c r="J263" i="45"/>
  <c r="J498" i="45"/>
  <c r="J248" i="45"/>
  <c r="J613" i="45"/>
  <c r="J653" i="45"/>
  <c r="J91" i="45"/>
  <c r="J156" i="45"/>
  <c r="J149" i="45"/>
  <c r="J143" i="45"/>
  <c r="J619" i="45"/>
  <c r="J78" i="45"/>
  <c r="J556" i="45"/>
  <c r="J476" i="45"/>
  <c r="J25" i="45"/>
  <c r="J385" i="45"/>
  <c r="J432" i="45"/>
  <c r="J452" i="45"/>
  <c r="J20" i="45"/>
  <c r="J444" i="45"/>
  <c r="J55" i="45"/>
  <c r="J495" i="45"/>
  <c r="J559" i="45"/>
  <c r="J487" i="45"/>
  <c r="J551" i="45"/>
  <c r="J161" i="45"/>
  <c r="J290" i="45"/>
  <c r="J186" i="45"/>
  <c r="J477" i="45"/>
  <c r="J569" i="45"/>
  <c r="J607" i="45"/>
  <c r="J629" i="45"/>
  <c r="J352" i="45"/>
  <c r="J89" i="45"/>
  <c r="J269" i="45"/>
  <c r="J231" i="45"/>
  <c r="J250" i="45"/>
  <c r="J321" i="45"/>
  <c r="J457" i="45"/>
  <c r="J382" i="45"/>
  <c r="J312" i="45"/>
  <c r="J431" i="45"/>
  <c r="J660" i="45"/>
  <c r="J268" i="45"/>
  <c r="J291" i="45"/>
  <c r="J614" i="45"/>
  <c r="J605" i="45"/>
  <c r="J66" i="45"/>
  <c r="J293" i="45"/>
  <c r="J524" i="45"/>
  <c r="J211" i="45"/>
  <c r="J499" i="45"/>
  <c r="J360" i="45"/>
  <c r="J90" i="45"/>
  <c r="J200" i="45"/>
  <c r="J56" i="45"/>
  <c r="J538" i="45"/>
  <c r="J191" i="45"/>
  <c r="J445" i="45"/>
  <c r="J225" i="45"/>
  <c r="J599" i="45"/>
  <c r="J447" i="45"/>
  <c r="J656" i="45"/>
  <c r="J112" i="45"/>
  <c r="J282" i="45"/>
  <c r="J181" i="45"/>
  <c r="J572" i="45"/>
  <c r="J308" i="45"/>
  <c r="J106" i="45"/>
  <c r="J627" i="45"/>
  <c r="J188" i="45"/>
  <c r="J67" i="45"/>
  <c r="J216" i="45"/>
  <c r="J422" i="45"/>
  <c r="J355" i="45"/>
  <c r="J138" i="45"/>
  <c r="J108" i="45"/>
  <c r="J397" i="45"/>
  <c r="J527" i="45"/>
  <c r="J347" i="45"/>
  <c r="J274" i="45"/>
  <c r="J262" i="45"/>
  <c r="J463" i="45"/>
  <c r="J516" i="45"/>
  <c r="J326" i="45"/>
  <c r="J378" i="45"/>
  <c r="J43" i="45"/>
  <c r="O30" i="36"/>
  <c r="J638" i="45"/>
  <c r="J236" i="45"/>
  <c r="J663" i="45"/>
  <c r="J408" i="45"/>
  <c r="J109" i="45"/>
  <c r="J530" i="45"/>
  <c r="J548" i="45"/>
  <c r="J642" i="45"/>
  <c r="J206" i="45"/>
  <c r="J571" i="45"/>
  <c r="J207" i="45"/>
  <c r="J471" i="45"/>
  <c r="J631" i="45"/>
  <c r="J364" i="45"/>
  <c r="J145" i="45"/>
  <c r="J597" i="45"/>
  <c r="J433" i="45"/>
  <c r="J315" i="45"/>
  <c r="J576" i="45"/>
  <c r="J97" i="45"/>
  <c r="J244" i="45"/>
  <c r="J625" i="45"/>
  <c r="J120" i="45"/>
  <c r="J475" i="45"/>
  <c r="J164" i="45"/>
  <c r="J384" i="45"/>
  <c r="J299" i="45"/>
  <c r="J346" i="45"/>
  <c r="J61" i="45"/>
  <c r="J558" i="45"/>
  <c r="J260" i="45"/>
  <c r="J233" i="45"/>
  <c r="J6" i="45"/>
  <c r="J85" i="45"/>
  <c r="J84" i="45"/>
  <c r="J87" i="45"/>
  <c r="J555" i="45"/>
  <c r="J190" i="45"/>
  <c r="J50" i="45"/>
  <c r="J411" i="45"/>
  <c r="J259" i="45"/>
  <c r="J636" i="45"/>
  <c r="J60" i="45"/>
  <c r="J173" i="45"/>
  <c r="J381" i="45"/>
  <c r="J356" i="45"/>
  <c r="J327" i="45"/>
  <c r="J337" i="45"/>
  <c r="J81" i="45"/>
  <c r="J131" i="45"/>
  <c r="J621" i="45"/>
  <c r="J167" i="45"/>
  <c r="J223" i="45"/>
  <c r="J247" i="45"/>
  <c r="J582" i="45"/>
  <c r="J617" i="45"/>
  <c r="J357" i="45"/>
  <c r="J473" i="45"/>
  <c r="J610" i="45"/>
  <c r="J451" i="45"/>
  <c r="J616" i="45"/>
  <c r="J342" i="45"/>
  <c r="J196" i="45"/>
  <c r="J416" i="45"/>
  <c r="J359" i="45"/>
  <c r="J119" i="45"/>
  <c r="J338" i="45"/>
  <c r="J351" i="45"/>
  <c r="J330" i="45"/>
  <c r="J421" i="45"/>
  <c r="J578" i="45"/>
  <c r="J183" i="45"/>
  <c r="J204" i="45"/>
  <c r="J19" i="45"/>
  <c r="J417" i="45"/>
  <c r="J95" i="45"/>
  <c r="O36" i="36"/>
  <c r="J136" i="45"/>
  <c r="J176" i="45"/>
  <c r="J596" i="45"/>
  <c r="J255" i="45"/>
  <c r="J459" i="45"/>
  <c r="J271" i="45"/>
  <c r="J193" i="45"/>
  <c r="J287" i="45"/>
  <c r="J163" i="45"/>
  <c r="J302" i="45"/>
  <c r="J562" i="45"/>
  <c r="J198" i="45"/>
  <c r="J388" i="45"/>
  <c r="J170" i="45"/>
  <c r="J633" i="45"/>
  <c r="J117" i="45"/>
  <c r="J413" i="45"/>
  <c r="J284" i="45"/>
  <c r="J94" i="45"/>
  <c r="J482" i="45"/>
  <c r="J288" i="45"/>
  <c r="J144" i="45"/>
  <c r="J171" i="45"/>
  <c r="J36" i="45"/>
  <c r="J218" i="45"/>
  <c r="J184" i="45"/>
  <c r="J639" i="45"/>
  <c r="J404" i="45"/>
  <c r="J623" i="45"/>
  <c r="J148" i="45"/>
  <c r="J49" i="45"/>
  <c r="J354" i="45"/>
  <c r="J69" i="45"/>
  <c r="J219" i="45"/>
  <c r="J565" i="45"/>
  <c r="J564" i="45"/>
  <c r="J325" i="45"/>
  <c r="J130" i="45"/>
  <c r="J273" i="45"/>
  <c r="J533" i="45"/>
  <c r="J371" i="45"/>
  <c r="J123" i="45"/>
  <c r="J443" i="45"/>
  <c r="J350" i="45"/>
  <c r="J265" i="45"/>
  <c r="J657" i="45"/>
  <c r="J390" i="45"/>
  <c r="J570" i="45"/>
  <c r="J648" i="45"/>
  <c r="J529" i="45"/>
  <c r="J442" i="45"/>
  <c r="J297" i="45"/>
  <c r="J379" i="45"/>
  <c r="J88" i="45"/>
  <c r="J245" i="45"/>
  <c r="J202" i="45"/>
  <c r="J531" i="45"/>
  <c r="J664" i="45"/>
  <c r="J336" i="45"/>
  <c r="J377" i="45"/>
  <c r="J513" i="45"/>
  <c r="J234" i="45"/>
  <c r="J403" i="45"/>
  <c r="J100" i="45"/>
  <c r="J333" i="45"/>
  <c r="J553" i="45"/>
  <c r="J155" i="45"/>
  <c r="J54" i="45"/>
  <c r="J267" i="45"/>
  <c r="J82" i="45"/>
  <c r="J72" i="45"/>
  <c r="J394" i="45"/>
  <c r="J79" i="45"/>
  <c r="J573" i="45"/>
  <c r="J587" i="45"/>
  <c r="J490" i="45"/>
  <c r="J465" i="45"/>
  <c r="J424" i="45"/>
  <c r="J147" i="45"/>
  <c r="J166" i="45"/>
  <c r="J659" i="45"/>
  <c r="J367" i="45"/>
  <c r="J510" i="45"/>
  <c r="J505" i="45"/>
  <c r="J481" i="45"/>
  <c r="J272" i="45"/>
  <c r="J314" i="45"/>
  <c r="J374" i="45"/>
  <c r="J152" i="45"/>
  <c r="J585" i="45"/>
  <c r="J76" i="45"/>
  <c r="J358" i="45"/>
  <c r="J430" i="45"/>
  <c r="J402" i="45"/>
  <c r="J252" i="45"/>
  <c r="J328" i="45"/>
  <c r="J645" i="45"/>
  <c r="J392" i="45"/>
  <c r="J635" i="45"/>
  <c r="J643" i="45"/>
  <c r="J301" i="45"/>
  <c r="J419" i="45"/>
  <c r="J622" i="45"/>
  <c r="J511" i="45"/>
  <c r="J254" i="45"/>
  <c r="J501" i="45"/>
  <c r="J594" i="45"/>
  <c r="J647" i="45"/>
  <c r="J472" i="45"/>
  <c r="J478" i="45"/>
  <c r="J650" i="45"/>
  <c r="J595" i="45"/>
  <c r="J319" i="45"/>
  <c r="J294" i="45"/>
  <c r="J586" i="45"/>
  <c r="J141" i="45"/>
  <c r="J62" i="45"/>
  <c r="J383" i="45"/>
  <c r="J111" i="45"/>
  <c r="J107" i="45"/>
  <c r="J545" i="45"/>
  <c r="J289" i="45"/>
  <c r="J429" i="45"/>
  <c r="J74" i="45"/>
  <c r="J276" i="45"/>
  <c r="J453" i="45"/>
  <c r="J311" i="45"/>
  <c r="J331" i="45"/>
  <c r="J172" i="45"/>
  <c r="J492" i="45"/>
  <c r="J296" i="45"/>
  <c r="J30" i="45"/>
  <c r="J307" i="45"/>
  <c r="J483" i="45"/>
  <c r="J480" i="45"/>
  <c r="J526" i="45"/>
  <c r="J418" i="45"/>
  <c r="J369" i="45"/>
  <c r="J5" i="45"/>
  <c r="J230" i="45"/>
  <c r="J221" i="45"/>
  <c r="J426" i="45"/>
  <c r="J479" i="45"/>
  <c r="J27" i="45"/>
  <c r="J348" i="45"/>
  <c r="J199" i="45"/>
  <c r="J178" i="45"/>
  <c r="J588" i="45"/>
  <c r="J150" i="45"/>
  <c r="J439" i="45"/>
  <c r="J122" i="45"/>
  <c r="J519" i="45"/>
  <c r="J469" i="45"/>
  <c r="J174" i="45"/>
  <c r="J568" i="45"/>
  <c r="J228" i="45"/>
  <c r="J13" i="45"/>
  <c r="J317" i="45"/>
  <c r="J566" i="45"/>
  <c r="J73" i="45"/>
  <c r="J550" i="45"/>
  <c r="J124" i="45"/>
  <c r="J212" i="45"/>
  <c r="J4" i="45"/>
  <c r="J521" i="45"/>
  <c r="J208" i="45"/>
  <c r="J375" i="45"/>
  <c r="J92" i="45"/>
  <c r="J341" i="45"/>
  <c r="J630" i="45"/>
  <c r="J292" i="45"/>
  <c r="J539" i="45"/>
  <c r="J96" i="45"/>
  <c r="J373" i="45"/>
  <c r="J644" i="45"/>
  <c r="J458" i="45"/>
  <c r="J649" i="45"/>
  <c r="J409" i="45"/>
  <c r="J654" i="45"/>
  <c r="J567" i="45"/>
  <c r="J386" i="45"/>
  <c r="J535" i="45"/>
  <c r="J593" i="45"/>
  <c r="J237" i="45"/>
  <c r="J544" i="45"/>
  <c r="J634" i="45"/>
  <c r="J324" i="45"/>
  <c r="J158" i="45"/>
  <c r="J257" i="45"/>
  <c r="J361" i="45"/>
  <c r="J189" i="45"/>
  <c r="J157" i="45"/>
  <c r="J615" i="45"/>
  <c r="J552" i="45"/>
  <c r="J126" i="45"/>
  <c r="J47" i="45"/>
  <c r="J372" i="45"/>
  <c r="J26" i="45"/>
  <c r="J460" i="45"/>
  <c r="J59" i="45"/>
  <c r="J239" i="45"/>
  <c r="J600" i="45"/>
  <c r="J609" i="45"/>
  <c r="J536" i="45"/>
  <c r="J217" i="45"/>
  <c r="J277" i="45"/>
  <c r="J518" i="45"/>
  <c r="J226" i="45"/>
  <c r="J142" i="45"/>
  <c r="J470" i="45"/>
  <c r="J195" i="45"/>
  <c r="J618" i="45"/>
  <c r="J398" i="45"/>
  <c r="J528" i="45"/>
  <c r="J508" i="45"/>
  <c r="J349" i="45"/>
  <c r="J175" i="45"/>
  <c r="J64" i="45"/>
  <c r="J168" i="45"/>
  <c r="J542" i="45"/>
  <c r="J637" i="45"/>
  <c r="J113" i="45"/>
  <c r="O20" i="36"/>
  <c r="J655" i="45"/>
  <c r="J604" i="45"/>
  <c r="J415" i="45"/>
  <c r="J632" i="45"/>
  <c r="J401" i="45"/>
  <c r="J624" i="45"/>
  <c r="J102" i="45"/>
  <c r="J584" i="45"/>
  <c r="J286" i="45"/>
  <c r="J256" i="45"/>
  <c r="J169" i="45"/>
  <c r="J563" i="45"/>
  <c r="J455" i="45"/>
  <c r="J220" i="45"/>
  <c r="J187" i="45"/>
  <c r="J583" i="45"/>
  <c r="J240" i="45"/>
  <c r="J344" i="45"/>
  <c r="J115" i="45"/>
  <c r="J201" i="45"/>
  <c r="J485" i="45"/>
  <c r="J8" i="45"/>
  <c r="J449" i="45"/>
  <c r="J661" i="45"/>
  <c r="J71" i="45"/>
  <c r="J466" i="45"/>
  <c r="J462" i="45"/>
  <c r="J339" i="45"/>
  <c r="J146" i="45"/>
  <c r="J534" i="45"/>
  <c r="J400" i="45"/>
  <c r="J532" i="45"/>
  <c r="J549" i="45"/>
  <c r="J491" i="45"/>
  <c r="J340" i="45"/>
  <c r="J229" i="45"/>
  <c r="J133" i="45"/>
  <c r="J651" i="45"/>
  <c r="J222" i="45"/>
  <c r="J603" i="45"/>
  <c r="J243" i="45"/>
  <c r="J410" i="45"/>
  <c r="J368" i="45"/>
  <c r="J139" i="45"/>
  <c r="J579" i="45"/>
  <c r="J213" i="45"/>
  <c r="J391" i="45"/>
  <c r="J436" i="45"/>
  <c r="J493" i="45"/>
  <c r="J80" i="45"/>
  <c r="J602" i="45"/>
  <c r="J11" i="45"/>
  <c r="J266" i="45"/>
  <c r="J345" i="45"/>
  <c r="J305" i="45"/>
  <c r="J304" i="45"/>
  <c r="J118" i="45"/>
  <c r="J153" i="45"/>
  <c r="J488" i="45"/>
  <c r="J322" i="45"/>
  <c r="J506" i="45"/>
  <c r="J114" i="45"/>
  <c r="J673" i="45"/>
  <c r="J121" i="45"/>
  <c r="J500" i="45"/>
  <c r="J652" i="45"/>
  <c r="J641" i="45"/>
  <c r="J180" i="45"/>
  <c r="J323" i="45"/>
  <c r="J592" i="45"/>
  <c r="J406" i="45"/>
  <c r="J598" i="45"/>
  <c r="J547" i="45"/>
  <c r="J316" i="45"/>
  <c r="J580" i="45"/>
  <c r="J235" i="45"/>
  <c r="J303" i="45"/>
  <c r="J320" i="45"/>
  <c r="J99" i="45"/>
  <c r="J541" i="45"/>
  <c r="J512" i="45"/>
  <c r="J601" i="45"/>
  <c r="J110" i="45"/>
  <c r="J509" i="45"/>
  <c r="J441" i="45"/>
  <c r="J497" i="45"/>
  <c r="J554" i="45"/>
  <c r="J395" i="45"/>
  <c r="J253" i="45"/>
  <c r="J464" i="45"/>
  <c r="J389" i="45"/>
  <c r="J53" i="45"/>
  <c r="J522" i="45"/>
  <c r="J295" i="45"/>
  <c r="J210" i="45"/>
  <c r="J486" i="45"/>
  <c r="J517" i="45"/>
  <c r="J574" i="45"/>
  <c r="J209" i="45"/>
  <c r="J507" i="45"/>
  <c r="J7" i="45"/>
  <c r="O8" i="36"/>
  <c r="O39" i="36" l="1"/>
  <c r="J21" i="45"/>
  <c r="O22" i="36"/>
  <c r="J32" i="45"/>
  <c r="O41" i="36"/>
  <c r="J38" i="45"/>
  <c r="O29" i="36"/>
  <c r="O24" i="36"/>
  <c r="O9" i="36"/>
  <c r="J31" i="45"/>
  <c r="J42" i="45"/>
  <c r="O15" i="36"/>
  <c r="J44" i="45"/>
  <c r="O2" i="36"/>
  <c r="O46" i="36"/>
  <c r="O17" i="36"/>
  <c r="J40" i="45"/>
  <c r="J34" i="45"/>
  <c r="J37" i="45"/>
  <c r="J33" i="45"/>
  <c r="J35" i="45"/>
  <c r="O14" i="36"/>
  <c r="O28" i="36"/>
  <c r="O16" i="36"/>
  <c r="O18" i="36"/>
  <c r="J23" i="45"/>
  <c r="O3" i="36"/>
  <c r="J45" i="45"/>
  <c r="J28" i="41"/>
  <c r="J6" i="41"/>
  <c r="J40" i="41"/>
  <c r="J24" i="41"/>
  <c r="J38" i="41"/>
  <c r="J2" i="41"/>
  <c r="J12" i="41"/>
  <c r="J30" i="41"/>
  <c r="J45" i="41"/>
  <c r="J27" i="41"/>
  <c r="J26" i="41"/>
  <c r="J22" i="41"/>
  <c r="J8" i="41"/>
  <c r="J10" i="41"/>
  <c r="J11" i="41"/>
  <c r="J9" i="41"/>
  <c r="J13" i="41"/>
  <c r="J29" i="41"/>
  <c r="J23" i="41"/>
  <c r="J43" i="41"/>
  <c r="J19" i="41"/>
  <c r="J15" i="41"/>
  <c r="J39" i="41"/>
  <c r="J17" i="41"/>
  <c r="J44" i="41"/>
  <c r="J3" i="41"/>
  <c r="J18" i="41"/>
  <c r="J46" i="41"/>
  <c r="J4" i="41"/>
  <c r="J5" i="41"/>
  <c r="J21" i="41"/>
  <c r="J33" i="41"/>
  <c r="J35" i="41"/>
  <c r="J20" i="41"/>
  <c r="J7" i="41"/>
  <c r="J25" i="41"/>
  <c r="J34" i="41"/>
  <c r="J16" i="41"/>
  <c r="J14" i="41"/>
  <c r="J41" i="41"/>
  <c r="J42" i="41"/>
  <c r="J36" i="41"/>
  <c r="J37" i="41"/>
  <c r="J31" i="41"/>
  <c r="J32" i="41"/>
  <c r="O947" i="38"/>
  <c r="O948" i="38"/>
  <c r="O949" i="38"/>
  <c r="O950" i="38"/>
  <c r="O951" i="38"/>
  <c r="O952" i="38"/>
  <c r="O953" i="38"/>
  <c r="O954" i="38"/>
  <c r="O955" i="38"/>
  <c r="O956" i="38"/>
  <c r="O957" i="38"/>
  <c r="O958" i="38"/>
  <c r="O959" i="38"/>
  <c r="O960" i="38"/>
  <c r="O961" i="38"/>
  <c r="O962" i="38"/>
  <c r="O963" i="38"/>
  <c r="O964" i="38"/>
  <c r="O965" i="38"/>
  <c r="O966" i="38"/>
  <c r="O967" i="38"/>
  <c r="O968" i="38"/>
  <c r="O969" i="38"/>
  <c r="O970" i="38"/>
  <c r="O971" i="38"/>
  <c r="O972" i="38"/>
  <c r="O973" i="38"/>
  <c r="O974" i="38"/>
  <c r="O975" i="38"/>
  <c r="O976" i="38"/>
  <c r="O977" i="38"/>
  <c r="O978" i="38"/>
  <c r="O979" i="38"/>
  <c r="O980" i="38"/>
  <c r="O981" i="38"/>
  <c r="O982" i="38"/>
  <c r="O983" i="38"/>
  <c r="O984" i="38"/>
  <c r="O985" i="38"/>
  <c r="O986" i="38"/>
  <c r="O987" i="38"/>
  <c r="O988" i="38"/>
  <c r="O989" i="38"/>
  <c r="O990" i="38"/>
  <c r="O991" i="38"/>
  <c r="O992" i="38"/>
  <c r="O993" i="38"/>
  <c r="O994" i="38"/>
  <c r="O995" i="38"/>
  <c r="O996" i="38"/>
  <c r="O997" i="38"/>
  <c r="O1" i="45" l="1"/>
  <c r="K535" i="45" s="1"/>
  <c r="W702" i="1"/>
  <c r="W45" i="1"/>
  <c r="W3" i="1"/>
  <c r="W74" i="1"/>
  <c r="W79" i="1"/>
  <c r="W81" i="1"/>
  <c r="W126" i="1"/>
  <c r="W130" i="1"/>
  <c r="W166" i="1"/>
  <c r="W194" i="1"/>
  <c r="W198" i="1"/>
  <c r="W8" i="1"/>
  <c r="W217" i="1"/>
  <c r="W268" i="1"/>
  <c r="W26" i="1"/>
  <c r="H26" i="42" s="1"/>
  <c r="W323" i="1"/>
  <c r="W348" i="1"/>
  <c r="W357" i="1"/>
  <c r="W43" i="1"/>
  <c r="W363" i="1"/>
  <c r="W369" i="1"/>
  <c r="W390" i="1"/>
  <c r="W70" i="1"/>
  <c r="W100" i="1"/>
  <c r="W470" i="1"/>
  <c r="W234" i="1"/>
  <c r="W248" i="1"/>
  <c r="W492" i="1"/>
  <c r="W382" i="1"/>
  <c r="W389" i="1"/>
  <c r="W415" i="1"/>
  <c r="W444" i="1"/>
  <c r="W445" i="1"/>
  <c r="W672" i="1"/>
  <c r="W446" i="1"/>
  <c r="W674" i="1"/>
  <c r="W675" i="1"/>
  <c r="W447" i="1"/>
  <c r="W448" i="1"/>
  <c r="W449" i="1"/>
  <c r="W450" i="1"/>
  <c r="W451" i="1"/>
  <c r="W452" i="1"/>
  <c r="W454" i="1"/>
  <c r="W455" i="1"/>
  <c r="W456" i="1"/>
  <c r="W457" i="1"/>
  <c r="W458" i="1"/>
  <c r="W461" i="1"/>
  <c r="W462" i="1"/>
  <c r="W463" i="1"/>
  <c r="W464" i="1"/>
  <c r="W465" i="1"/>
  <c r="W693" i="1"/>
  <c r="W466" i="1"/>
  <c r="W695" i="1"/>
  <c r="W696" i="1"/>
  <c r="W697" i="1"/>
  <c r="W698" i="1"/>
  <c r="W699" i="1"/>
  <c r="W700" i="1"/>
  <c r="W467" i="1"/>
  <c r="W469" i="1"/>
  <c r="W703" i="1"/>
  <c r="W471" i="1"/>
  <c r="W705" i="1"/>
  <c r="W706" i="1"/>
  <c r="W472" i="1"/>
  <c r="W474" i="1"/>
  <c r="W710" i="1"/>
  <c r="W475" i="1"/>
  <c r="W476" i="1"/>
  <c r="W478" i="1"/>
  <c r="W479" i="1"/>
  <c r="W480" i="1"/>
  <c r="W716" i="1"/>
  <c r="W481" i="1"/>
  <c r="W718" i="1"/>
  <c r="W482" i="1"/>
  <c r="W720" i="1"/>
  <c r="W484" i="1"/>
  <c r="W722" i="1"/>
  <c r="W723" i="1"/>
  <c r="W485" i="1"/>
  <c r="W486" i="1"/>
  <c r="W488" i="1"/>
  <c r="W489" i="1"/>
  <c r="W490" i="1"/>
  <c r="W491" i="1"/>
  <c r="W730" i="1"/>
  <c r="W493" i="1"/>
  <c r="W494" i="1"/>
  <c r="W495" i="1"/>
  <c r="W734" i="1"/>
  <c r="W496" i="1"/>
  <c r="W497" i="1"/>
  <c r="W498" i="1"/>
  <c r="W499" i="1"/>
  <c r="W501" i="1"/>
  <c r="W502" i="1"/>
  <c r="W503" i="1"/>
  <c r="W504" i="1"/>
  <c r="W505" i="1"/>
  <c r="W506" i="1"/>
  <c r="W507" i="1"/>
  <c r="W508" i="1"/>
  <c r="W511" i="1"/>
  <c r="W512" i="1"/>
  <c r="W513" i="1"/>
  <c r="W750" i="1"/>
  <c r="W514" i="1"/>
  <c r="W515" i="1"/>
  <c r="W517" i="1"/>
  <c r="W520" i="1"/>
  <c r="W521" i="1"/>
  <c r="W523" i="1"/>
  <c r="W757" i="1"/>
  <c r="W525" i="1"/>
  <c r="W526" i="1"/>
  <c r="W760" i="1"/>
  <c r="W527" i="1"/>
  <c r="W530" i="1"/>
  <c r="W763" i="1"/>
  <c r="W531" i="1"/>
  <c r="W532" i="1"/>
  <c r="W533" i="1"/>
  <c r="W534" i="1"/>
  <c r="W536" i="1"/>
  <c r="W537" i="1"/>
  <c r="W538" i="1"/>
  <c r="W539" i="1"/>
  <c r="W540" i="1"/>
  <c r="W541" i="1"/>
  <c r="W542" i="1"/>
  <c r="W543" i="1"/>
  <c r="W544" i="1"/>
  <c r="W545" i="1"/>
  <c r="W546" i="1"/>
  <c r="W548" i="1"/>
  <c r="W549" i="1"/>
  <c r="W551" i="1"/>
  <c r="W553" i="1"/>
  <c r="W554" i="1"/>
  <c r="W556" i="1"/>
  <c r="W558" i="1"/>
  <c r="W559" i="1"/>
  <c r="W560" i="1"/>
  <c r="W788" i="1"/>
  <c r="W789" i="1"/>
  <c r="W562" i="1"/>
  <c r="W563" i="1"/>
  <c r="W564" i="1"/>
  <c r="W794" i="1"/>
  <c r="W566" i="1"/>
  <c r="W568" i="1"/>
  <c r="W569" i="1"/>
  <c r="W570" i="1"/>
  <c r="W571" i="1"/>
  <c r="W573" i="1"/>
  <c r="W574" i="1"/>
  <c r="W575" i="1"/>
  <c r="W805" i="1"/>
  <c r="W576" i="1"/>
  <c r="W577" i="1"/>
  <c r="W809" i="1"/>
  <c r="W578" i="1"/>
  <c r="W815" i="1"/>
  <c r="W580" i="1"/>
  <c r="W581" i="1"/>
  <c r="W582" i="1"/>
  <c r="W583" i="1"/>
  <c r="W584" i="1"/>
  <c r="W822" i="1"/>
  <c r="W586" i="1"/>
  <c r="W587" i="1"/>
  <c r="W588" i="1"/>
  <c r="W590" i="1"/>
  <c r="W591" i="1"/>
  <c r="W592" i="1"/>
  <c r="W593" i="1"/>
  <c r="W831" i="1"/>
  <c r="W595" i="1"/>
  <c r="W596" i="1"/>
  <c r="W834" i="1"/>
  <c r="W597" i="1"/>
  <c r="W600" i="1"/>
  <c r="W601" i="1"/>
  <c r="W602" i="1"/>
  <c r="W603" i="1"/>
  <c r="W605" i="1"/>
  <c r="W606" i="1"/>
  <c r="W607" i="1"/>
  <c r="W843" i="1"/>
  <c r="W608" i="1"/>
  <c r="W846" i="1"/>
  <c r="W610" i="1"/>
  <c r="W616" i="1"/>
  <c r="W619" i="1"/>
  <c r="W623" i="1"/>
  <c r="W624" i="1"/>
  <c r="W626" i="1"/>
  <c r="W627" i="1"/>
  <c r="W628" i="1"/>
  <c r="W855" i="1"/>
  <c r="W629" i="1"/>
  <c r="W857" i="1"/>
  <c r="W858" i="1"/>
  <c r="W631" i="1"/>
  <c r="W634" i="1"/>
  <c r="W635" i="1"/>
  <c r="W638" i="1"/>
  <c r="W639" i="1"/>
  <c r="W640" i="1"/>
  <c r="W643" i="1"/>
  <c r="W644" i="1"/>
  <c r="W867" i="1"/>
  <c r="W645" i="1"/>
  <c r="W646" i="1"/>
  <c r="W870" i="1"/>
  <c r="W647" i="1"/>
  <c r="W872" i="1"/>
  <c r="W873" i="1"/>
  <c r="W874" i="1"/>
  <c r="W648" i="1"/>
  <c r="W653" i="1"/>
  <c r="W655" i="1"/>
  <c r="W880" i="1"/>
  <c r="W656" i="1"/>
  <c r="W882" i="1"/>
  <c r="W883" i="1"/>
  <c r="W884" i="1"/>
  <c r="W886" i="1"/>
  <c r="W659" i="1"/>
  <c r="W888" i="1"/>
  <c r="W889" i="1"/>
  <c r="W890" i="1"/>
  <c r="W660" i="1"/>
  <c r="W892" i="1"/>
  <c r="W661" i="1"/>
  <c r="W662" i="1"/>
  <c r="W663" i="1"/>
  <c r="W896" i="1"/>
  <c r="W664" i="1"/>
  <c r="W666" i="1"/>
  <c r="W669" i="1"/>
  <c r="W901" i="1"/>
  <c r="W670" i="1"/>
  <c r="W903" i="1"/>
  <c r="W671" i="1"/>
  <c r="W673" i="1"/>
  <c r="W676" i="1"/>
  <c r="W677" i="1"/>
  <c r="W678" i="1"/>
  <c r="W679" i="1"/>
  <c r="W680" i="1"/>
  <c r="W681" i="1"/>
  <c r="W682" i="1"/>
  <c r="W683" i="1"/>
  <c r="W684" i="1"/>
  <c r="W685" i="1"/>
  <c r="W68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687" i="1"/>
  <c r="W688" i="1"/>
  <c r="W689" i="1"/>
  <c r="W691" i="1"/>
  <c r="W941" i="1"/>
  <c r="O10" i="30"/>
  <c r="K229" i="45" l="1"/>
  <c r="K20" i="45"/>
  <c r="K128" i="45"/>
  <c r="K28" i="45"/>
  <c r="K284" i="45"/>
  <c r="K392" i="45"/>
  <c r="K608" i="45"/>
  <c r="K460" i="45"/>
  <c r="K653" i="45"/>
  <c r="K238" i="45"/>
  <c r="K234" i="45"/>
  <c r="K577" i="45"/>
  <c r="K319" i="45"/>
  <c r="K50" i="45"/>
  <c r="K158" i="45"/>
  <c r="K206" i="45"/>
  <c r="K314" i="45"/>
  <c r="K422" i="45"/>
  <c r="K669" i="45"/>
  <c r="K640" i="45"/>
  <c r="K228" i="45"/>
  <c r="K101" i="45"/>
  <c r="K179" i="45"/>
  <c r="K600" i="45"/>
  <c r="K337" i="45"/>
  <c r="K56" i="45"/>
  <c r="K164" i="45"/>
  <c r="K212" i="45"/>
  <c r="K320" i="45"/>
  <c r="K428" i="45"/>
  <c r="K82" i="45"/>
  <c r="K71" i="45"/>
  <c r="K141" i="45"/>
  <c r="K527" i="45"/>
  <c r="K617" i="45"/>
  <c r="K583" i="45"/>
  <c r="K103" i="45"/>
  <c r="K427" i="45"/>
  <c r="K86" i="45"/>
  <c r="K27" i="45"/>
  <c r="K242" i="45"/>
  <c r="K350" i="45"/>
  <c r="K470" i="45"/>
  <c r="K166" i="45"/>
  <c r="K269" i="45"/>
  <c r="K273" i="45"/>
  <c r="K22" i="45"/>
  <c r="K24" i="45"/>
  <c r="K336" i="45"/>
  <c r="K121" i="45"/>
  <c r="K445" i="45"/>
  <c r="K92" i="45"/>
  <c r="K39" i="45"/>
  <c r="K248" i="45"/>
  <c r="K356" i="45"/>
  <c r="K494" i="45"/>
  <c r="K220" i="45"/>
  <c r="K365" i="45"/>
  <c r="K417" i="45"/>
  <c r="K598" i="45"/>
  <c r="K370" i="45"/>
  <c r="K666" i="45"/>
  <c r="K211" i="45"/>
  <c r="K14" i="45"/>
  <c r="K122" i="45"/>
  <c r="K16" i="45"/>
  <c r="K278" i="45"/>
  <c r="K386" i="45"/>
  <c r="K572" i="45"/>
  <c r="K376" i="45"/>
  <c r="K557" i="45"/>
  <c r="K567" i="45"/>
  <c r="K425" i="45"/>
  <c r="K606" i="45"/>
  <c r="K259" i="45"/>
  <c r="K390" i="45"/>
  <c r="K147" i="45"/>
  <c r="K285" i="45"/>
  <c r="K579" i="45"/>
  <c r="K280" i="45"/>
  <c r="K125" i="45"/>
  <c r="K551" i="45"/>
  <c r="K40" i="45"/>
  <c r="K622" i="45"/>
  <c r="K449" i="45"/>
  <c r="K258" i="45"/>
  <c r="K203" i="45"/>
  <c r="K635" i="45"/>
  <c r="K30" i="45"/>
  <c r="K412" i="45"/>
  <c r="K624" i="45"/>
  <c r="K655" i="45"/>
  <c r="K618" i="45"/>
  <c r="K601" i="45"/>
  <c r="K360" i="45"/>
  <c r="K313" i="45"/>
  <c r="K139" i="45"/>
  <c r="K247" i="45"/>
  <c r="K355" i="45"/>
  <c r="K463" i="45"/>
  <c r="K26" i="45"/>
  <c r="K62" i="45"/>
  <c r="K98" i="45"/>
  <c r="K134" i="45"/>
  <c r="K170" i="45"/>
  <c r="K51" i="45"/>
  <c r="K182" i="45"/>
  <c r="K218" i="45"/>
  <c r="K254" i="45"/>
  <c r="K290" i="45"/>
  <c r="K326" i="45"/>
  <c r="K362" i="45"/>
  <c r="K398" i="45"/>
  <c r="K434" i="45"/>
  <c r="K506" i="45"/>
  <c r="K614" i="45"/>
  <c r="K94" i="45"/>
  <c r="K232" i="45"/>
  <c r="K472" i="45"/>
  <c r="K89" i="45"/>
  <c r="K389" i="45"/>
  <c r="K677" i="45"/>
  <c r="K408" i="45"/>
  <c r="K189" i="45"/>
  <c r="K321" i="45"/>
  <c r="K465" i="45"/>
  <c r="K621" i="45"/>
  <c r="K364" i="45"/>
  <c r="K245" i="45"/>
  <c r="K671" i="45"/>
  <c r="K334" i="45"/>
  <c r="K143" i="45"/>
  <c r="K563" i="45"/>
  <c r="K5" i="45"/>
  <c r="K329" i="45"/>
  <c r="K162" i="45"/>
  <c r="K70" i="45"/>
  <c r="K520" i="45"/>
  <c r="K205" i="45"/>
  <c r="K453" i="45"/>
  <c r="K91" i="45"/>
  <c r="K656" i="45"/>
  <c r="K450" i="45"/>
  <c r="K673" i="45"/>
  <c r="K505" i="45"/>
  <c r="K423" i="45"/>
  <c r="K559" i="45"/>
  <c r="K2" i="45"/>
  <c r="K157" i="45"/>
  <c r="K265" i="45"/>
  <c r="K373" i="45"/>
  <c r="K481" i="45"/>
  <c r="K32" i="45"/>
  <c r="K68" i="45"/>
  <c r="K104" i="45"/>
  <c r="K140" i="45"/>
  <c r="K176" i="45"/>
  <c r="K63" i="45"/>
  <c r="K188" i="45"/>
  <c r="K224" i="45"/>
  <c r="K260" i="45"/>
  <c r="K296" i="45"/>
  <c r="K332" i="45"/>
  <c r="K368" i="45"/>
  <c r="K404" i="45"/>
  <c r="K440" i="45"/>
  <c r="K518" i="45"/>
  <c r="K626" i="45"/>
  <c r="K106" i="45"/>
  <c r="K244" i="45"/>
  <c r="K514" i="45"/>
  <c r="K113" i="45"/>
  <c r="K413" i="45"/>
  <c r="K54" i="45"/>
  <c r="K432" i="45"/>
  <c r="K195" i="45"/>
  <c r="K327" i="45"/>
  <c r="K471" i="45"/>
  <c r="K633" i="45"/>
  <c r="K382" i="45"/>
  <c r="K257" i="45"/>
  <c r="K66" i="45"/>
  <c r="K352" i="45"/>
  <c r="K167" i="45"/>
  <c r="K587" i="45"/>
  <c r="K11" i="45"/>
  <c r="K353" i="45"/>
  <c r="K174" i="45"/>
  <c r="K88" i="45"/>
  <c r="K538" i="45"/>
  <c r="K241" i="45"/>
  <c r="K537" i="45"/>
  <c r="K187" i="45"/>
  <c r="K279" i="45"/>
  <c r="K456" i="45"/>
  <c r="K512" i="45"/>
  <c r="K9" i="45"/>
  <c r="K25" i="45"/>
  <c r="K45" i="45"/>
  <c r="K61" i="45"/>
  <c r="K31" i="45"/>
  <c r="K67" i="45"/>
  <c r="K97" i="45"/>
  <c r="K109" i="45"/>
  <c r="K151" i="45"/>
  <c r="K163" i="45"/>
  <c r="K13" i="45"/>
  <c r="K33" i="45"/>
  <c r="K49" i="45"/>
  <c r="K19" i="45"/>
  <c r="K115" i="45"/>
  <c r="K235" i="45"/>
  <c r="K277" i="45"/>
  <c r="K397" i="45"/>
  <c r="K439" i="45"/>
  <c r="K511" i="45"/>
  <c r="K21" i="45"/>
  <c r="K73" i="45"/>
  <c r="K34" i="45"/>
  <c r="K127" i="45"/>
  <c r="K169" i="45"/>
  <c r="K289" i="45"/>
  <c r="K331" i="45"/>
  <c r="K451" i="45"/>
  <c r="K37" i="45"/>
  <c r="K129" i="45"/>
  <c r="K171" i="45"/>
  <c r="K55" i="45"/>
  <c r="K181" i="45"/>
  <c r="K223" i="45"/>
  <c r="K343" i="45"/>
  <c r="K385" i="45"/>
  <c r="K499" i="45"/>
  <c r="K529" i="45"/>
  <c r="K57" i="45"/>
  <c r="K306" i="45"/>
  <c r="K530" i="45"/>
  <c r="K183" i="45"/>
  <c r="K225" i="45"/>
  <c r="K664" i="45"/>
  <c r="K102" i="45"/>
  <c r="K345" i="45"/>
  <c r="K556" i="45"/>
  <c r="K426" i="45"/>
  <c r="K468" i="45"/>
  <c r="K500" i="45"/>
  <c r="K144" i="45"/>
  <c r="K387" i="45"/>
  <c r="K584" i="45"/>
  <c r="K638" i="45"/>
  <c r="K610" i="45"/>
  <c r="K264" i="45"/>
  <c r="K609" i="45"/>
  <c r="K625" i="45"/>
  <c r="K475" i="45"/>
  <c r="K199" i="45"/>
  <c r="K489" i="45"/>
  <c r="K649" i="45"/>
  <c r="K648" i="45"/>
  <c r="K540" i="45"/>
  <c r="K444" i="45"/>
  <c r="K318" i="45"/>
  <c r="K663" i="45"/>
  <c r="K566" i="45"/>
  <c r="K571" i="45"/>
  <c r="K349" i="45"/>
  <c r="K7" i="45"/>
  <c r="K588" i="45"/>
  <c r="K486" i="45"/>
  <c r="K399" i="45"/>
  <c r="K565" i="45"/>
  <c r="K367" i="45"/>
  <c r="K133" i="45"/>
  <c r="K582" i="45"/>
  <c r="K646" i="45"/>
  <c r="K490" i="45"/>
  <c r="K358" i="45"/>
  <c r="K196" i="45"/>
  <c r="K312" i="45"/>
  <c r="K18" i="45"/>
  <c r="K300" i="45"/>
  <c r="K132" i="45"/>
  <c r="K593" i="45"/>
  <c r="K443" i="45"/>
  <c r="K311" i="45"/>
  <c r="K155" i="45"/>
  <c r="K47" i="45"/>
  <c r="K402" i="45"/>
  <c r="K216" i="45"/>
  <c r="K60" i="45"/>
  <c r="K539" i="45"/>
  <c r="K401" i="45"/>
  <c r="K251" i="45"/>
  <c r="K119" i="45"/>
  <c r="K580" i="45"/>
  <c r="K448" i="45"/>
  <c r="K298" i="45"/>
  <c r="K10" i="45"/>
  <c r="K240" i="45"/>
  <c r="K647" i="45"/>
  <c r="K503" i="45"/>
  <c r="K359" i="45"/>
  <c r="K221" i="45"/>
  <c r="K77" i="45"/>
  <c r="K502" i="45"/>
  <c r="K346" i="45"/>
  <c r="K226" i="45"/>
  <c r="K675" i="45"/>
  <c r="K615" i="45"/>
  <c r="K561" i="45"/>
  <c r="K507" i="45"/>
  <c r="K459" i="45"/>
  <c r="K411" i="45"/>
  <c r="K363" i="45"/>
  <c r="K315" i="45"/>
  <c r="K267" i="45"/>
  <c r="K219" i="45"/>
  <c r="K177" i="45"/>
  <c r="K135" i="45"/>
  <c r="K87" i="45"/>
  <c r="K366" i="45"/>
  <c r="K138" i="45"/>
  <c r="K629" i="45"/>
  <c r="K485" i="45"/>
  <c r="K341" i="45"/>
  <c r="K185" i="45"/>
  <c r="K35" i="45"/>
  <c r="K568" i="45"/>
  <c r="K436" i="45"/>
  <c r="K286" i="45"/>
  <c r="K202" i="45"/>
  <c r="K130" i="45"/>
  <c r="K76" i="45"/>
  <c r="K650" i="45"/>
  <c r="K596" i="45"/>
  <c r="K542" i="45"/>
  <c r="K488" i="45"/>
  <c r="K452" i="45"/>
  <c r="K477" i="45"/>
  <c r="K607" i="45"/>
  <c r="K433" i="45"/>
  <c r="K145" i="45"/>
  <c r="K291" i="45"/>
  <c r="K631" i="45"/>
  <c r="K630" i="45"/>
  <c r="K522" i="45"/>
  <c r="K438" i="45"/>
  <c r="K252" i="45"/>
  <c r="K555" i="45"/>
  <c r="K661" i="45"/>
  <c r="K541" i="45"/>
  <c r="K295" i="45"/>
  <c r="K672" i="45"/>
  <c r="K570" i="45"/>
  <c r="K474" i="45"/>
  <c r="K237" i="45"/>
  <c r="K547" i="45"/>
  <c r="K325" i="45"/>
  <c r="K43" i="45"/>
  <c r="K564" i="45"/>
  <c r="K628" i="45"/>
  <c r="K478" i="45"/>
  <c r="K316" i="45"/>
  <c r="K154" i="45"/>
  <c r="K48" i="45"/>
  <c r="K12" i="45"/>
  <c r="K270" i="45"/>
  <c r="K108" i="45"/>
  <c r="K569" i="45"/>
  <c r="K419" i="45"/>
  <c r="K287" i="45"/>
  <c r="K131" i="45"/>
  <c r="K29" i="45"/>
  <c r="K378" i="45"/>
  <c r="K192" i="45"/>
  <c r="K665" i="45"/>
  <c r="K515" i="45"/>
  <c r="K377" i="45"/>
  <c r="K227" i="45"/>
  <c r="K95" i="45"/>
  <c r="K562" i="45"/>
  <c r="K430" i="45"/>
  <c r="K268" i="45"/>
  <c r="K384" i="45"/>
  <c r="K180" i="45"/>
  <c r="K623" i="45"/>
  <c r="K479" i="45"/>
  <c r="K335" i="45"/>
  <c r="K197" i="45"/>
  <c r="K41" i="45"/>
  <c r="K484" i="45"/>
  <c r="K328" i="45"/>
  <c r="K214" i="45"/>
  <c r="K657" i="45"/>
  <c r="K603" i="45"/>
  <c r="K549" i="45"/>
  <c r="K501" i="45"/>
  <c r="K447" i="45"/>
  <c r="K405" i="45"/>
  <c r="K357" i="45"/>
  <c r="K309" i="45"/>
  <c r="K261" i="45"/>
  <c r="K213" i="45"/>
  <c r="K165" i="45"/>
  <c r="K123" i="45"/>
  <c r="K81" i="45"/>
  <c r="K330" i="45"/>
  <c r="K114" i="45"/>
  <c r="K611" i="45"/>
  <c r="K461" i="45"/>
  <c r="K317" i="45"/>
  <c r="K161" i="45"/>
  <c r="K676" i="45"/>
  <c r="K550" i="45"/>
  <c r="K418" i="45"/>
  <c r="K274" i="45"/>
  <c r="K190" i="45"/>
  <c r="K118" i="45"/>
  <c r="K64" i="45"/>
  <c r="K644" i="45"/>
  <c r="K590" i="45"/>
  <c r="K536" i="45"/>
  <c r="K482" i="45"/>
  <c r="K446" i="45"/>
  <c r="K333" i="45"/>
  <c r="K589" i="45"/>
  <c r="K421" i="45"/>
  <c r="K79" i="45"/>
  <c r="K674" i="45"/>
  <c r="K613" i="45"/>
  <c r="K612" i="45"/>
  <c r="K504" i="45"/>
  <c r="K414" i="45"/>
  <c r="K210" i="45"/>
  <c r="K519" i="45"/>
  <c r="K637" i="45"/>
  <c r="K523" i="45"/>
  <c r="K253" i="45"/>
  <c r="K654" i="45"/>
  <c r="K552" i="45"/>
  <c r="K462" i="45"/>
  <c r="K620" i="45"/>
  <c r="K517" i="45"/>
  <c r="K307" i="45"/>
  <c r="K660" i="45"/>
  <c r="K546" i="45"/>
  <c r="K592" i="45"/>
  <c r="K466" i="45"/>
  <c r="K304" i="45"/>
  <c r="K142" i="45"/>
  <c r="K42" i="45"/>
  <c r="K6" i="45"/>
  <c r="K246" i="45"/>
  <c r="K72" i="45"/>
  <c r="K545" i="45"/>
  <c r="K395" i="45"/>
  <c r="K263" i="45"/>
  <c r="K107" i="45"/>
  <c r="K23" i="45"/>
  <c r="K354" i="45"/>
  <c r="K168" i="45"/>
  <c r="K641" i="45"/>
  <c r="K491" i="45"/>
  <c r="K347" i="45"/>
  <c r="K209" i="45"/>
  <c r="K53" i="45"/>
  <c r="K544" i="45"/>
  <c r="K406" i="45"/>
  <c r="K52" i="45"/>
  <c r="K348" i="45"/>
  <c r="K150" i="45"/>
  <c r="K599" i="45"/>
  <c r="K455" i="45"/>
  <c r="K299" i="45"/>
  <c r="K173" i="45"/>
  <c r="K670" i="45"/>
  <c r="K442" i="45"/>
  <c r="K310" i="45"/>
  <c r="K184" i="45"/>
  <c r="K651" i="45"/>
  <c r="K597" i="45"/>
  <c r="K543" i="45"/>
  <c r="K495" i="45"/>
  <c r="K435" i="45"/>
  <c r="K393" i="45"/>
  <c r="K351" i="45"/>
  <c r="K303" i="45"/>
  <c r="K255" i="45"/>
  <c r="K207" i="45"/>
  <c r="K159" i="45"/>
  <c r="K111" i="45"/>
  <c r="K69" i="45"/>
  <c r="K282" i="45"/>
  <c r="K84" i="45"/>
  <c r="K581" i="45"/>
  <c r="K437" i="45"/>
  <c r="K293" i="45"/>
  <c r="K137" i="45"/>
  <c r="K652" i="45"/>
  <c r="K532" i="45"/>
  <c r="K394" i="45"/>
  <c r="K256" i="45"/>
  <c r="K178" i="45"/>
  <c r="K112" i="45"/>
  <c r="K58" i="45"/>
  <c r="K632" i="45"/>
  <c r="K578" i="45"/>
  <c r="K524" i="45"/>
  <c r="K476" i="45"/>
  <c r="K117" i="45"/>
  <c r="K553" i="45"/>
  <c r="K361" i="45"/>
  <c r="K645" i="45"/>
  <c r="K602" i="45"/>
  <c r="K595" i="45"/>
  <c r="K594" i="45"/>
  <c r="K480" i="45"/>
  <c r="K372" i="45"/>
  <c r="K198" i="45"/>
  <c r="K441" i="45"/>
  <c r="K619" i="45"/>
  <c r="K493" i="45"/>
  <c r="K217" i="45"/>
  <c r="K636" i="45"/>
  <c r="K534" i="45"/>
  <c r="K627" i="45"/>
  <c r="K548" i="45"/>
  <c r="K469" i="45"/>
  <c r="K271" i="45"/>
  <c r="K642" i="45"/>
  <c r="K528" i="45"/>
  <c r="K574" i="45"/>
  <c r="K424" i="45"/>
  <c r="K262" i="45"/>
  <c r="K100" i="45"/>
  <c r="K36" i="45"/>
  <c r="K420" i="45"/>
  <c r="K222" i="45"/>
  <c r="K659" i="45"/>
  <c r="K521" i="45"/>
  <c r="K371" i="45"/>
  <c r="K233" i="45"/>
  <c r="K83" i="45"/>
  <c r="K17" i="45"/>
  <c r="K288" i="45"/>
  <c r="K120" i="45"/>
  <c r="K605" i="45"/>
  <c r="K473" i="45"/>
  <c r="K323" i="45"/>
  <c r="K191" i="45"/>
  <c r="K658" i="45"/>
  <c r="K508" i="45"/>
  <c r="K388" i="45"/>
  <c r="K46" i="45"/>
  <c r="K324" i="45"/>
  <c r="K126" i="45"/>
  <c r="K575" i="45"/>
  <c r="K431" i="45"/>
  <c r="K281" i="45"/>
  <c r="K149" i="45"/>
  <c r="K634" i="45"/>
  <c r="K400" i="45"/>
  <c r="K292" i="45"/>
  <c r="K172" i="45"/>
  <c r="K639" i="45"/>
  <c r="K585" i="45"/>
  <c r="K531" i="45"/>
  <c r="K483" i="45"/>
  <c r="K429" i="45"/>
  <c r="K381" i="45"/>
  <c r="K339" i="45"/>
  <c r="K297" i="45"/>
  <c r="K249" i="45"/>
  <c r="K201" i="45"/>
  <c r="K153" i="45"/>
  <c r="K105" i="45"/>
  <c r="K175" i="45"/>
  <c r="K283" i="45"/>
  <c r="K391" i="45"/>
  <c r="K487" i="45"/>
  <c r="K38" i="45"/>
  <c r="K74" i="45"/>
  <c r="K110" i="45"/>
  <c r="K146" i="45"/>
  <c r="K3" i="45"/>
  <c r="K75" i="45"/>
  <c r="K194" i="45"/>
  <c r="K230" i="45"/>
  <c r="K266" i="45"/>
  <c r="K302" i="45"/>
  <c r="K338" i="45"/>
  <c r="K374" i="45"/>
  <c r="K410" i="45"/>
  <c r="K458" i="45"/>
  <c r="K554" i="45"/>
  <c r="K662" i="45"/>
  <c r="K136" i="45"/>
  <c r="K322" i="45"/>
  <c r="K586" i="45"/>
  <c r="K215" i="45"/>
  <c r="K509" i="45"/>
  <c r="K186" i="45"/>
  <c r="K93" i="45"/>
  <c r="K231" i="45"/>
  <c r="K369" i="45"/>
  <c r="K513" i="45"/>
  <c r="K124" i="45"/>
  <c r="K526" i="45"/>
  <c r="K383" i="45"/>
  <c r="K276" i="45"/>
  <c r="K454" i="45"/>
  <c r="K275" i="45"/>
  <c r="K78" i="45"/>
  <c r="K59" i="45"/>
  <c r="K467" i="45"/>
  <c r="K342" i="45"/>
  <c r="K208" i="45"/>
  <c r="K492" i="45"/>
  <c r="K379" i="45"/>
  <c r="K498" i="45"/>
  <c r="K403" i="45"/>
  <c r="K90" i="45"/>
  <c r="K558" i="45"/>
  <c r="K573" i="45"/>
  <c r="K643" i="45"/>
  <c r="K85" i="45"/>
  <c r="K193" i="45"/>
  <c r="K301" i="45"/>
  <c r="K409" i="45"/>
  <c r="K8" i="45"/>
  <c r="K44" i="45"/>
  <c r="K80" i="45"/>
  <c r="K116" i="45"/>
  <c r="K152" i="45"/>
  <c r="K15" i="45"/>
  <c r="K4" i="45"/>
  <c r="K200" i="45"/>
  <c r="K236" i="45"/>
  <c r="K272" i="45"/>
  <c r="K308" i="45"/>
  <c r="K344" i="45"/>
  <c r="K380" i="45"/>
  <c r="K416" i="45"/>
  <c r="K464" i="45"/>
  <c r="K560" i="45"/>
  <c r="K668" i="45"/>
  <c r="K148" i="45"/>
  <c r="K340" i="45"/>
  <c r="K604" i="45"/>
  <c r="K239" i="45"/>
  <c r="K533" i="45"/>
  <c r="K204" i="45"/>
  <c r="K99" i="45"/>
  <c r="K243" i="45"/>
  <c r="K375" i="45"/>
  <c r="K525" i="45"/>
  <c r="K160" i="45"/>
  <c r="K616" i="45"/>
  <c r="K407" i="45"/>
  <c r="K294" i="45"/>
  <c r="K496" i="45"/>
  <c r="K305" i="45"/>
  <c r="K96" i="45"/>
  <c r="K65" i="45"/>
  <c r="K497" i="45"/>
  <c r="K396" i="45"/>
  <c r="K250" i="45"/>
  <c r="K510" i="45"/>
  <c r="K415" i="45"/>
  <c r="K516" i="45"/>
  <c r="K457" i="45"/>
  <c r="K156" i="45"/>
  <c r="K576" i="45"/>
  <c r="K591" i="45"/>
  <c r="K667" i="45"/>
  <c r="R4" i="1"/>
  <c r="E299" i="45"/>
  <c r="F507" i="45"/>
  <c r="E507" i="45"/>
  <c r="D507" i="45"/>
  <c r="C507" i="45"/>
  <c r="B507" i="45"/>
  <c r="F160" i="45"/>
  <c r="E160" i="45"/>
  <c r="D160" i="45"/>
  <c r="C160" i="45"/>
  <c r="B160" i="45"/>
  <c r="F326" i="45"/>
  <c r="E326" i="45"/>
  <c r="D326" i="45"/>
  <c r="C326" i="45"/>
  <c r="B326" i="45"/>
  <c r="F154" i="45"/>
  <c r="E154" i="45"/>
  <c r="D154" i="45"/>
  <c r="C154" i="45"/>
  <c r="B154" i="45"/>
  <c r="F445" i="45"/>
  <c r="E445" i="45"/>
  <c r="D445" i="45"/>
  <c r="C445" i="45"/>
  <c r="B445" i="45"/>
  <c r="F23" i="45"/>
  <c r="E23" i="45"/>
  <c r="D23" i="45"/>
  <c r="C23" i="45"/>
  <c r="B23" i="45"/>
  <c r="F78" i="45"/>
  <c r="E78" i="45"/>
  <c r="D78" i="45"/>
  <c r="C78" i="45"/>
  <c r="B78" i="45"/>
  <c r="F21" i="45"/>
  <c r="E21" i="45"/>
  <c r="D21" i="45"/>
  <c r="C21" i="45"/>
  <c r="B21" i="45"/>
  <c r="F51" i="45"/>
  <c r="E51" i="45"/>
  <c r="D51" i="45"/>
  <c r="C51" i="45"/>
  <c r="B51" i="45"/>
  <c r="F234" i="45"/>
  <c r="E234" i="45"/>
  <c r="D234" i="45"/>
  <c r="C234" i="45"/>
  <c r="B234" i="45"/>
  <c r="F517" i="45"/>
  <c r="E517" i="45"/>
  <c r="D517" i="45"/>
  <c r="C517" i="45"/>
  <c r="B517" i="45"/>
  <c r="F63" i="45"/>
  <c r="E63" i="45"/>
  <c r="D63" i="45"/>
  <c r="C63" i="45"/>
  <c r="B63" i="45"/>
  <c r="F406" i="45"/>
  <c r="E406" i="45"/>
  <c r="D406" i="45"/>
  <c r="C406" i="45"/>
  <c r="B406" i="45"/>
  <c r="F279" i="45"/>
  <c r="E279" i="45"/>
  <c r="D279" i="45"/>
  <c r="C279" i="45"/>
  <c r="B279" i="45"/>
  <c r="F207" i="45"/>
  <c r="E207" i="45"/>
  <c r="D207" i="45"/>
  <c r="C207" i="45"/>
  <c r="B207" i="45"/>
  <c r="F118" i="45"/>
  <c r="E118" i="45"/>
  <c r="D118" i="45"/>
  <c r="C118" i="45"/>
  <c r="B118" i="45"/>
  <c r="F310" i="45"/>
  <c r="E310" i="45"/>
  <c r="D310" i="45"/>
  <c r="C310" i="45"/>
  <c r="B310" i="45"/>
  <c r="F487" i="45"/>
  <c r="E487" i="45"/>
  <c r="D487" i="45"/>
  <c r="C487" i="45"/>
  <c r="B487" i="45"/>
  <c r="F178" i="45"/>
  <c r="E178" i="45"/>
  <c r="D178" i="45"/>
  <c r="C178" i="45"/>
  <c r="B178" i="45"/>
  <c r="F441" i="45"/>
  <c r="E441" i="45"/>
  <c r="D441" i="45"/>
  <c r="C441" i="45"/>
  <c r="B441" i="45"/>
  <c r="F398" i="45"/>
  <c r="E398" i="45"/>
  <c r="D398" i="45"/>
  <c r="C398" i="45"/>
  <c r="B398" i="45"/>
  <c r="F32" i="45"/>
  <c r="E32" i="45"/>
  <c r="D32" i="45"/>
  <c r="C32" i="45"/>
  <c r="B32" i="45"/>
  <c r="F249" i="45"/>
  <c r="E249" i="45"/>
  <c r="D249" i="45"/>
  <c r="C249" i="45"/>
  <c r="B249" i="45"/>
  <c r="F468" i="45"/>
  <c r="E468" i="45"/>
  <c r="D468" i="45"/>
  <c r="C468" i="45"/>
  <c r="B468" i="45"/>
  <c r="F261" i="45"/>
  <c r="E261" i="45"/>
  <c r="D261" i="45"/>
  <c r="C261" i="45"/>
  <c r="B261" i="45"/>
  <c r="F336" i="45"/>
  <c r="E336" i="45"/>
  <c r="D336" i="45"/>
  <c r="C336" i="45"/>
  <c r="B336" i="45"/>
  <c r="F69" i="45"/>
  <c r="E69" i="45"/>
  <c r="D69" i="45"/>
  <c r="C69" i="45"/>
  <c r="B69" i="45"/>
  <c r="F213" i="45"/>
  <c r="E213" i="45"/>
  <c r="D213" i="45"/>
  <c r="C213" i="45"/>
  <c r="B213" i="45"/>
  <c r="F209" i="45"/>
  <c r="E209" i="45"/>
  <c r="D209" i="45"/>
  <c r="C209" i="45"/>
  <c r="B209" i="45"/>
  <c r="F642" i="45"/>
  <c r="E642" i="45"/>
  <c r="D642" i="45"/>
  <c r="C642" i="45"/>
  <c r="B642" i="45"/>
  <c r="F480" i="45"/>
  <c r="E480" i="45"/>
  <c r="D480" i="45"/>
  <c r="C480" i="45"/>
  <c r="B480" i="45"/>
  <c r="F188" i="45"/>
  <c r="E188" i="45"/>
  <c r="D188" i="45"/>
  <c r="C188" i="45"/>
  <c r="B188" i="45"/>
  <c r="F288" i="45"/>
  <c r="E288" i="45"/>
  <c r="D288" i="45"/>
  <c r="C288" i="45"/>
  <c r="B288" i="45"/>
  <c r="F460" i="45"/>
  <c r="E460" i="45"/>
  <c r="D460" i="45"/>
  <c r="C460" i="45"/>
  <c r="B460" i="45"/>
  <c r="F150" i="45"/>
  <c r="E150" i="45"/>
  <c r="D150" i="45"/>
  <c r="C150" i="45"/>
  <c r="B150" i="45"/>
  <c r="F34" i="45"/>
  <c r="E34" i="45"/>
  <c r="D34" i="45"/>
  <c r="C34" i="45"/>
  <c r="B34" i="45"/>
  <c r="F390" i="45"/>
  <c r="E390" i="45"/>
  <c r="D390" i="45"/>
  <c r="C390" i="45"/>
  <c r="B390" i="45"/>
  <c r="F128" i="45"/>
  <c r="E128" i="45"/>
  <c r="D128" i="45"/>
  <c r="C128" i="45"/>
  <c r="B128" i="45"/>
  <c r="F191" i="45"/>
  <c r="E191" i="45"/>
  <c r="D191" i="45"/>
  <c r="C191" i="45"/>
  <c r="B191" i="45"/>
  <c r="F163" i="45"/>
  <c r="E163" i="45"/>
  <c r="D163" i="45"/>
  <c r="C163" i="45"/>
  <c r="B163" i="45"/>
  <c r="F513" i="45"/>
  <c r="E513" i="45"/>
  <c r="D513" i="45"/>
  <c r="C513" i="45"/>
  <c r="B513" i="45"/>
  <c r="F399" i="45"/>
  <c r="E399" i="45"/>
  <c r="D399" i="45"/>
  <c r="C399" i="45"/>
  <c r="B399" i="45"/>
  <c r="F516" i="45"/>
  <c r="E516" i="45"/>
  <c r="D516" i="45"/>
  <c r="C516" i="45"/>
  <c r="B516" i="45"/>
  <c r="F557" i="45"/>
  <c r="E557" i="45"/>
  <c r="D557" i="45"/>
  <c r="C557" i="45"/>
  <c r="B557" i="45"/>
  <c r="F626" i="45"/>
  <c r="E626" i="45"/>
  <c r="D626" i="45"/>
  <c r="C626" i="45"/>
  <c r="B626" i="45"/>
  <c r="F614" i="45"/>
  <c r="E614" i="45"/>
  <c r="D614" i="45"/>
  <c r="C614" i="45"/>
  <c r="B614" i="45"/>
  <c r="F571" i="45"/>
  <c r="E571" i="45"/>
  <c r="D571" i="45"/>
  <c r="C571" i="45"/>
  <c r="B571" i="45"/>
  <c r="F486" i="45"/>
  <c r="E486" i="45"/>
  <c r="D486" i="45"/>
  <c r="C486" i="45"/>
  <c r="B486" i="45"/>
  <c r="F619" i="45"/>
  <c r="E619" i="45"/>
  <c r="D619" i="45"/>
  <c r="C619" i="45"/>
  <c r="B619" i="45"/>
  <c r="F592" i="45"/>
  <c r="E592" i="45"/>
  <c r="D592" i="45"/>
  <c r="C592" i="45"/>
  <c r="B592" i="45"/>
  <c r="F540" i="45"/>
  <c r="E540" i="45"/>
  <c r="D540" i="45"/>
  <c r="C540" i="45"/>
  <c r="B540" i="45"/>
  <c r="F376" i="45"/>
  <c r="E376" i="45"/>
  <c r="D376" i="45"/>
  <c r="C376" i="45"/>
  <c r="B376" i="45"/>
  <c r="F559" i="45"/>
  <c r="E559" i="45"/>
  <c r="D559" i="45"/>
  <c r="C559" i="45"/>
  <c r="B559" i="45"/>
  <c r="H2" i="45"/>
  <c r="G2" i="45"/>
  <c r="F2" i="45"/>
  <c r="E2" i="45"/>
  <c r="D2" i="45"/>
  <c r="C2" i="45"/>
  <c r="B2" i="45"/>
  <c r="F276" i="45"/>
  <c r="E276" i="45"/>
  <c r="D276" i="45"/>
  <c r="C276" i="45"/>
  <c r="B276" i="45"/>
  <c r="F304" i="45"/>
  <c r="E304" i="45"/>
  <c r="D304" i="45"/>
  <c r="C304" i="45"/>
  <c r="B304" i="45"/>
  <c r="F446" i="45"/>
  <c r="E446" i="45"/>
  <c r="D446" i="45"/>
  <c r="C446" i="45"/>
  <c r="B446" i="45"/>
  <c r="F496" i="45"/>
  <c r="E496" i="45"/>
  <c r="D496" i="45"/>
  <c r="C496" i="45"/>
  <c r="B496" i="45"/>
  <c r="F199" i="45"/>
  <c r="E199" i="45"/>
  <c r="D199" i="45"/>
  <c r="C199" i="45"/>
  <c r="B199" i="45"/>
  <c r="F509" i="45"/>
  <c r="E509" i="45"/>
  <c r="D509" i="45"/>
  <c r="C509" i="45"/>
  <c r="B509" i="45"/>
  <c r="F354" i="45"/>
  <c r="E354" i="45"/>
  <c r="D354" i="45"/>
  <c r="C354" i="45"/>
  <c r="B354" i="45"/>
  <c r="F545" i="45"/>
  <c r="E545" i="45"/>
  <c r="D545" i="45"/>
  <c r="C545" i="45"/>
  <c r="B545" i="45"/>
  <c r="F579" i="45"/>
  <c r="E579" i="45"/>
  <c r="D579" i="45"/>
  <c r="C579" i="45"/>
  <c r="B579" i="45"/>
  <c r="F574" i="45"/>
  <c r="E574" i="45"/>
  <c r="D574" i="45"/>
  <c r="C574" i="45"/>
  <c r="B574" i="45"/>
  <c r="F664" i="45"/>
  <c r="E664" i="45"/>
  <c r="D664" i="45"/>
  <c r="C664" i="45"/>
  <c r="B664" i="45"/>
  <c r="F483" i="45"/>
  <c r="E483" i="45"/>
  <c r="D483" i="45"/>
  <c r="C483" i="45"/>
  <c r="B483" i="45"/>
  <c r="F627" i="45"/>
  <c r="E627" i="45"/>
  <c r="D627" i="45"/>
  <c r="C627" i="45"/>
  <c r="B627" i="45"/>
  <c r="F482" i="45"/>
  <c r="E482" i="45"/>
  <c r="D482" i="45"/>
  <c r="C482" i="45"/>
  <c r="B482" i="45"/>
  <c r="F586" i="45"/>
  <c r="E586" i="45"/>
  <c r="D586" i="45"/>
  <c r="C586" i="45"/>
  <c r="B586" i="45"/>
  <c r="F588" i="45"/>
  <c r="E588" i="45"/>
  <c r="D588" i="45"/>
  <c r="C588" i="45"/>
  <c r="B588" i="45"/>
  <c r="F548" i="45"/>
  <c r="E548" i="45"/>
  <c r="D548" i="45"/>
  <c r="C548" i="45"/>
  <c r="B548" i="45"/>
  <c r="F657" i="45"/>
  <c r="E657" i="45"/>
  <c r="D657" i="45"/>
  <c r="C657" i="45"/>
  <c r="B657" i="45"/>
  <c r="F546" i="45"/>
  <c r="E546" i="45"/>
  <c r="D546" i="45"/>
  <c r="C546" i="45"/>
  <c r="B546" i="45"/>
  <c r="F525" i="45"/>
  <c r="E525" i="45"/>
  <c r="D525" i="45"/>
  <c r="C525" i="45"/>
  <c r="B525" i="45"/>
  <c r="F538" i="45"/>
  <c r="E538" i="45"/>
  <c r="D538" i="45"/>
  <c r="C538" i="45"/>
  <c r="B538" i="45"/>
  <c r="F287" i="45"/>
  <c r="E287" i="45"/>
  <c r="D287" i="45"/>
  <c r="C287" i="45"/>
  <c r="B287" i="45"/>
  <c r="F377" i="45"/>
  <c r="E377" i="45"/>
  <c r="D377" i="45"/>
  <c r="C377" i="45"/>
  <c r="B377" i="45"/>
  <c r="F55" i="45"/>
  <c r="E55" i="45"/>
  <c r="D55" i="45"/>
  <c r="C55" i="45"/>
  <c r="B55" i="45"/>
  <c r="F127" i="45"/>
  <c r="E127" i="45"/>
  <c r="D127" i="45"/>
  <c r="C127" i="45"/>
  <c r="B127" i="45"/>
  <c r="F87" i="45"/>
  <c r="E87" i="45"/>
  <c r="D87" i="45"/>
  <c r="C87" i="45"/>
  <c r="B87" i="45"/>
  <c r="F215" i="45"/>
  <c r="E215" i="45"/>
  <c r="D215" i="45"/>
  <c r="C215" i="45"/>
  <c r="B215" i="45"/>
  <c r="F463" i="45"/>
  <c r="E463" i="45"/>
  <c r="D463" i="45"/>
  <c r="C463" i="45"/>
  <c r="B463" i="45"/>
  <c r="F227" i="45"/>
  <c r="E227" i="45"/>
  <c r="D227" i="45"/>
  <c r="C227" i="45"/>
  <c r="B227" i="45"/>
  <c r="F65" i="45"/>
  <c r="E65" i="45"/>
  <c r="D65" i="45"/>
  <c r="C65" i="45"/>
  <c r="B65" i="45"/>
  <c r="F143" i="45"/>
  <c r="E143" i="45"/>
  <c r="D143" i="45"/>
  <c r="C143" i="45"/>
  <c r="B143" i="45"/>
  <c r="F323" i="45"/>
  <c r="E323" i="45"/>
  <c r="D323" i="45"/>
  <c r="C323" i="45"/>
  <c r="B323" i="45"/>
  <c r="F365" i="45"/>
  <c r="E365" i="45"/>
  <c r="D365" i="45"/>
  <c r="C365" i="45"/>
  <c r="B365" i="45"/>
  <c r="F206" i="45"/>
  <c r="E206" i="45"/>
  <c r="D206" i="45"/>
  <c r="C206" i="45"/>
  <c r="B206" i="45"/>
  <c r="F38" i="45"/>
  <c r="E38" i="45"/>
  <c r="D38" i="45"/>
  <c r="C38" i="45"/>
  <c r="B38" i="45"/>
  <c r="F427" i="45"/>
  <c r="E427" i="45"/>
  <c r="D427" i="45"/>
  <c r="C427" i="45"/>
  <c r="B427" i="45"/>
  <c r="F618" i="45"/>
  <c r="E618" i="45"/>
  <c r="D618" i="45"/>
  <c r="C618" i="45"/>
  <c r="B618" i="45"/>
  <c r="F48" i="45"/>
  <c r="E48" i="45"/>
  <c r="D48" i="45"/>
  <c r="C48" i="45"/>
  <c r="B48" i="45"/>
  <c r="F110" i="45"/>
  <c r="E110" i="45"/>
  <c r="D110" i="45"/>
  <c r="C110" i="45"/>
  <c r="B110" i="45"/>
  <c r="F49" i="45"/>
  <c r="E49" i="45"/>
  <c r="D49" i="45"/>
  <c r="C49" i="45"/>
  <c r="B49" i="45"/>
  <c r="F305" i="45"/>
  <c r="E305" i="45"/>
  <c r="D305" i="45"/>
  <c r="C305" i="45"/>
  <c r="B305" i="45"/>
  <c r="F139" i="45"/>
  <c r="E139" i="45"/>
  <c r="D139" i="45"/>
  <c r="C139" i="45"/>
  <c r="B139" i="45"/>
  <c r="F495" i="45"/>
  <c r="E495" i="45"/>
  <c r="D495" i="45"/>
  <c r="C495" i="45"/>
  <c r="B495" i="45"/>
  <c r="F531" i="45"/>
  <c r="E531" i="45"/>
  <c r="D531" i="45"/>
  <c r="C531" i="45"/>
  <c r="B531" i="45"/>
  <c r="F677" i="45"/>
  <c r="E677" i="45"/>
  <c r="D677" i="45"/>
  <c r="C677" i="45"/>
  <c r="B677" i="45"/>
  <c r="F107" i="45"/>
  <c r="E107" i="45"/>
  <c r="D107" i="45"/>
  <c r="C107" i="45"/>
  <c r="B107" i="45"/>
  <c r="F294" i="45"/>
  <c r="E294" i="45"/>
  <c r="D294" i="45"/>
  <c r="C294" i="45"/>
  <c r="B294" i="45"/>
  <c r="F290" i="45"/>
  <c r="E290" i="45"/>
  <c r="D290" i="45"/>
  <c r="C290" i="45"/>
  <c r="B290" i="45"/>
  <c r="F530" i="45"/>
  <c r="E530" i="45"/>
  <c r="D530" i="45"/>
  <c r="C530" i="45"/>
  <c r="B530" i="45"/>
  <c r="F106" i="45"/>
  <c r="E106" i="45"/>
  <c r="D106" i="45"/>
  <c r="C106" i="45"/>
  <c r="B106" i="45"/>
  <c r="F193" i="45"/>
  <c r="E193" i="45"/>
  <c r="D193" i="45"/>
  <c r="C193" i="45"/>
  <c r="B193" i="45"/>
  <c r="F591" i="45"/>
  <c r="E591" i="45"/>
  <c r="D591" i="45"/>
  <c r="C591" i="45"/>
  <c r="B591" i="45"/>
  <c r="F380" i="45"/>
  <c r="E380" i="45"/>
  <c r="D380" i="45"/>
  <c r="C380" i="45"/>
  <c r="B380" i="45"/>
  <c r="F94" i="45"/>
  <c r="E94" i="45"/>
  <c r="D94" i="45"/>
  <c r="C94" i="45"/>
  <c r="B94" i="45"/>
  <c r="F291" i="45"/>
  <c r="E291" i="45"/>
  <c r="D291" i="45"/>
  <c r="C291" i="45"/>
  <c r="B291" i="45"/>
  <c r="F244" i="45"/>
  <c r="E244" i="45"/>
  <c r="D244" i="45"/>
  <c r="C244" i="45"/>
  <c r="B244" i="45"/>
  <c r="F444" i="45"/>
  <c r="E444" i="45"/>
  <c r="D444" i="45"/>
  <c r="C444" i="45"/>
  <c r="B444" i="45"/>
  <c r="F265" i="45"/>
  <c r="E265" i="45"/>
  <c r="D265" i="45"/>
  <c r="C265" i="45"/>
  <c r="B265" i="45"/>
  <c r="F454" i="45"/>
  <c r="E454" i="45"/>
  <c r="D454" i="45"/>
  <c r="C454" i="45"/>
  <c r="B454" i="45"/>
  <c r="F56" i="45"/>
  <c r="E56" i="45"/>
  <c r="D56" i="45"/>
  <c r="C56" i="45"/>
  <c r="B56" i="45"/>
  <c r="F204" i="45"/>
  <c r="E204" i="45"/>
  <c r="D204" i="45"/>
  <c r="C204" i="45"/>
  <c r="B204" i="45"/>
  <c r="F300" i="45"/>
  <c r="E300" i="45"/>
  <c r="D300" i="45"/>
  <c r="C300" i="45"/>
  <c r="B300" i="45"/>
  <c r="F262" i="45"/>
  <c r="E262" i="45"/>
  <c r="D262" i="45"/>
  <c r="C262" i="45"/>
  <c r="B262" i="45"/>
  <c r="F313" i="45"/>
  <c r="E313" i="45"/>
  <c r="D313" i="45"/>
  <c r="C313" i="45"/>
  <c r="B313" i="45"/>
  <c r="F203" i="45"/>
  <c r="E203" i="45"/>
  <c r="D203" i="45"/>
  <c r="C203" i="45"/>
  <c r="B203" i="45"/>
  <c r="F332" i="45"/>
  <c r="E332" i="45"/>
  <c r="D332" i="45"/>
  <c r="C332" i="45"/>
  <c r="B332" i="45"/>
  <c r="F275" i="45"/>
  <c r="E275" i="45"/>
  <c r="D275" i="45"/>
  <c r="C275" i="45"/>
  <c r="B275" i="45"/>
  <c r="F210" i="45"/>
  <c r="E210" i="45"/>
  <c r="D210" i="45"/>
  <c r="C210" i="45"/>
  <c r="B210" i="45"/>
  <c r="F149" i="45"/>
  <c r="E149" i="45"/>
  <c r="D149" i="45"/>
  <c r="C149" i="45"/>
  <c r="B149" i="45"/>
  <c r="F180" i="45"/>
  <c r="E180" i="45"/>
  <c r="D180" i="45"/>
  <c r="C180" i="45"/>
  <c r="B180" i="45"/>
  <c r="F278" i="45"/>
  <c r="E278" i="45"/>
  <c r="D278" i="45"/>
  <c r="C278" i="45"/>
  <c r="B278" i="45"/>
  <c r="F348" i="45"/>
  <c r="E348" i="45"/>
  <c r="D348" i="45"/>
  <c r="C348" i="45"/>
  <c r="B348" i="45"/>
  <c r="F318" i="45"/>
  <c r="E318" i="45"/>
  <c r="D318" i="45"/>
  <c r="C318" i="45"/>
  <c r="B318" i="45"/>
  <c r="F98" i="45"/>
  <c r="E98" i="45"/>
  <c r="D98" i="45"/>
  <c r="C98" i="45"/>
  <c r="B98" i="45"/>
  <c r="F368" i="45"/>
  <c r="E368" i="45"/>
  <c r="D368" i="45"/>
  <c r="C368" i="45"/>
  <c r="B368" i="45"/>
  <c r="F330" i="45"/>
  <c r="E330" i="45"/>
  <c r="D330" i="45"/>
  <c r="C330" i="45"/>
  <c r="B330" i="45"/>
  <c r="F202" i="45"/>
  <c r="E202" i="45"/>
  <c r="D202" i="45"/>
  <c r="C202" i="45"/>
  <c r="B202" i="45"/>
  <c r="F601" i="45"/>
  <c r="E601" i="45"/>
  <c r="D601" i="45"/>
  <c r="C601" i="45"/>
  <c r="B601" i="45"/>
  <c r="F26" i="45"/>
  <c r="E26" i="45"/>
  <c r="D26" i="45"/>
  <c r="C26" i="45"/>
  <c r="B26" i="45"/>
  <c r="F384" i="45"/>
  <c r="E384" i="45"/>
  <c r="D384" i="45"/>
  <c r="C384" i="45"/>
  <c r="B384" i="45"/>
  <c r="F109" i="45"/>
  <c r="E109" i="45"/>
  <c r="D109" i="45"/>
  <c r="C109" i="45"/>
  <c r="B109" i="45"/>
  <c r="F307" i="45"/>
  <c r="E307" i="45"/>
  <c r="D307" i="45"/>
  <c r="C307" i="45"/>
  <c r="B307" i="45"/>
  <c r="F195" i="45"/>
  <c r="E195" i="45"/>
  <c r="D195" i="45"/>
  <c r="C195" i="45"/>
  <c r="B195" i="45"/>
  <c r="F345" i="45"/>
  <c r="E345" i="45"/>
  <c r="D345" i="45"/>
  <c r="C345" i="45"/>
  <c r="B345" i="45"/>
  <c r="F271" i="45"/>
  <c r="E271" i="45"/>
  <c r="D271" i="45"/>
  <c r="C271" i="45"/>
  <c r="B271" i="45"/>
  <c r="F269" i="45"/>
  <c r="E269" i="45"/>
  <c r="D269" i="45"/>
  <c r="C269" i="45"/>
  <c r="B269" i="45"/>
  <c r="F20" i="45"/>
  <c r="E20" i="45"/>
  <c r="D20" i="45"/>
  <c r="C20" i="45"/>
  <c r="B20" i="45"/>
  <c r="F350" i="45"/>
  <c r="E350" i="45"/>
  <c r="D350" i="45"/>
  <c r="C350" i="45"/>
  <c r="B350" i="45"/>
  <c r="F148" i="45"/>
  <c r="E148" i="45"/>
  <c r="D148" i="45"/>
  <c r="C148" i="45"/>
  <c r="B148" i="45"/>
  <c r="F217" i="45"/>
  <c r="E217" i="45"/>
  <c r="D217" i="45"/>
  <c r="C217" i="45"/>
  <c r="B217" i="45"/>
  <c r="F189" i="45"/>
  <c r="E189" i="45"/>
  <c r="D189" i="45"/>
  <c r="C189" i="45"/>
  <c r="B189" i="45"/>
  <c r="F205" i="45"/>
  <c r="E205" i="45"/>
  <c r="D205" i="45"/>
  <c r="C205" i="45"/>
  <c r="B205" i="45"/>
  <c r="F274" i="45"/>
  <c r="E274" i="45"/>
  <c r="D274" i="45"/>
  <c r="C274" i="45"/>
  <c r="B274" i="45"/>
  <c r="F308" i="45"/>
  <c r="E308" i="45"/>
  <c r="D308" i="45"/>
  <c r="C308" i="45"/>
  <c r="B308" i="45"/>
  <c r="F284" i="45"/>
  <c r="E284" i="45"/>
  <c r="D284" i="45"/>
  <c r="C284" i="45"/>
  <c r="B284" i="45"/>
  <c r="F644" i="45"/>
  <c r="E644" i="45"/>
  <c r="D644" i="45"/>
  <c r="C644" i="45"/>
  <c r="B644" i="45"/>
  <c r="F647" i="45"/>
  <c r="E647" i="45"/>
  <c r="D647" i="45"/>
  <c r="C647" i="45"/>
  <c r="B647" i="45"/>
  <c r="F295" i="45"/>
  <c r="E295" i="45"/>
  <c r="D295" i="45"/>
  <c r="C295" i="45"/>
  <c r="B295" i="45"/>
  <c r="F156" i="45"/>
  <c r="E156" i="45"/>
  <c r="D156" i="45"/>
  <c r="C156" i="45"/>
  <c r="B156" i="45"/>
  <c r="F281" i="45"/>
  <c r="E281" i="45"/>
  <c r="D281" i="45"/>
  <c r="C281" i="45"/>
  <c r="B281" i="45"/>
  <c r="F200" i="45"/>
  <c r="E200" i="45"/>
  <c r="D200" i="45"/>
  <c r="C200" i="45"/>
  <c r="B200" i="45"/>
  <c r="F334" i="45"/>
  <c r="E334" i="45"/>
  <c r="D334" i="45"/>
  <c r="C334" i="45"/>
  <c r="B334" i="45"/>
  <c r="F122" i="45"/>
  <c r="E122" i="45"/>
  <c r="D122" i="45"/>
  <c r="C122" i="45"/>
  <c r="B122" i="45"/>
  <c r="F27" i="45"/>
  <c r="E27" i="45"/>
  <c r="D27" i="45"/>
  <c r="C27" i="45"/>
  <c r="B27" i="45"/>
  <c r="F241" i="45"/>
  <c r="E241" i="45"/>
  <c r="D241" i="45"/>
  <c r="C241" i="45"/>
  <c r="B241" i="45"/>
  <c r="F28" i="45"/>
  <c r="E28" i="45"/>
  <c r="D28" i="45"/>
  <c r="C28" i="45"/>
  <c r="B28" i="45"/>
  <c r="F285" i="45"/>
  <c r="E285" i="45"/>
  <c r="D285" i="45"/>
  <c r="C285" i="45"/>
  <c r="B285" i="45"/>
  <c r="F247" i="45"/>
  <c r="E247" i="45"/>
  <c r="D247" i="45"/>
  <c r="C247" i="45"/>
  <c r="B247" i="45"/>
  <c r="F245" i="45"/>
  <c r="E245" i="45"/>
  <c r="D245" i="45"/>
  <c r="C245" i="45"/>
  <c r="B245" i="45"/>
  <c r="F512" i="45"/>
  <c r="E512" i="45"/>
  <c r="D512" i="45"/>
  <c r="C512" i="45"/>
  <c r="B512" i="45"/>
  <c r="F641" i="45"/>
  <c r="E641" i="45"/>
  <c r="D641" i="45"/>
  <c r="C641" i="45"/>
  <c r="B641" i="45"/>
  <c r="F37" i="45"/>
  <c r="E37" i="45"/>
  <c r="D37" i="45"/>
  <c r="C37" i="45"/>
  <c r="B37" i="45"/>
  <c r="F410" i="45"/>
  <c r="E410" i="45"/>
  <c r="D410" i="45"/>
  <c r="C410" i="45"/>
  <c r="B410" i="45"/>
  <c r="F16" i="45"/>
  <c r="E16" i="45"/>
  <c r="D16" i="45"/>
  <c r="C16" i="45"/>
  <c r="B16" i="45"/>
  <c r="F30" i="45"/>
  <c r="E30" i="45"/>
  <c r="D30" i="45"/>
  <c r="C30" i="45"/>
  <c r="B30" i="45"/>
  <c r="F270" i="45"/>
  <c r="E270" i="45"/>
  <c r="D270" i="45"/>
  <c r="C270" i="45"/>
  <c r="B270" i="45"/>
  <c r="F319" i="45"/>
  <c r="E319" i="45"/>
  <c r="D319" i="45"/>
  <c r="C319" i="45"/>
  <c r="B319" i="45"/>
  <c r="F549" i="45"/>
  <c r="E549" i="45"/>
  <c r="D549" i="45"/>
  <c r="C549" i="45"/>
  <c r="B549" i="45"/>
  <c r="F452" i="45"/>
  <c r="E452" i="45"/>
  <c r="D452" i="45"/>
  <c r="C452" i="45"/>
  <c r="B452" i="45"/>
  <c r="F443" i="45"/>
  <c r="E443" i="45"/>
  <c r="D443" i="45"/>
  <c r="C443" i="45"/>
  <c r="B443" i="45"/>
  <c r="F266" i="45"/>
  <c r="E266" i="45"/>
  <c r="D266" i="45"/>
  <c r="C266" i="45"/>
  <c r="B266" i="45"/>
  <c r="F258" i="45"/>
  <c r="E258" i="45"/>
  <c r="D258" i="45"/>
  <c r="C258" i="45"/>
  <c r="B258" i="45"/>
  <c r="F52" i="45"/>
  <c r="E52" i="45"/>
  <c r="D52" i="45"/>
  <c r="C52" i="45"/>
  <c r="B52" i="45"/>
  <c r="F111" i="45"/>
  <c r="E111" i="45"/>
  <c r="D111" i="45"/>
  <c r="C111" i="45"/>
  <c r="B111" i="45"/>
  <c r="F459" i="45"/>
  <c r="E459" i="45"/>
  <c r="D459" i="45"/>
  <c r="C459" i="45"/>
  <c r="B459" i="45"/>
  <c r="F91" i="45"/>
  <c r="E91" i="45"/>
  <c r="D91" i="45"/>
  <c r="C91" i="45"/>
  <c r="B91" i="45"/>
  <c r="F470" i="45"/>
  <c r="E470" i="45"/>
  <c r="D470" i="45"/>
  <c r="C470" i="45"/>
  <c r="B470" i="45"/>
  <c r="F152" i="45"/>
  <c r="E152" i="45"/>
  <c r="D152" i="45"/>
  <c r="C152" i="45"/>
  <c r="B152" i="45"/>
  <c r="F173" i="45"/>
  <c r="E173" i="45"/>
  <c r="D173" i="45"/>
  <c r="C173" i="45"/>
  <c r="B173" i="45"/>
  <c r="F522" i="45"/>
  <c r="E522" i="45"/>
  <c r="D522" i="45"/>
  <c r="C522" i="45"/>
  <c r="B522" i="45"/>
  <c r="F440" i="45"/>
  <c r="E440" i="45"/>
  <c r="D440" i="45"/>
  <c r="C440" i="45"/>
  <c r="B440" i="45"/>
  <c r="F623" i="45"/>
  <c r="E623" i="45"/>
  <c r="D623" i="45"/>
  <c r="C623" i="45"/>
  <c r="B623" i="45"/>
  <c r="F413" i="45"/>
  <c r="E413" i="45"/>
  <c r="D413" i="45"/>
  <c r="C413" i="45"/>
  <c r="B413" i="45"/>
  <c r="F676" i="45"/>
  <c r="E676" i="45"/>
  <c r="D676" i="45"/>
  <c r="C676" i="45"/>
  <c r="B676" i="45"/>
  <c r="F634" i="45"/>
  <c r="E634" i="45"/>
  <c r="D634" i="45"/>
  <c r="C634" i="45"/>
  <c r="B634" i="45"/>
  <c r="F479" i="45"/>
  <c r="E479" i="45"/>
  <c r="D479" i="45"/>
  <c r="C479" i="45"/>
  <c r="B479" i="45"/>
  <c r="F541" i="45"/>
  <c r="E541" i="45"/>
  <c r="D541" i="45"/>
  <c r="C541" i="45"/>
  <c r="B541" i="45"/>
  <c r="F572" i="45"/>
  <c r="E572" i="45"/>
  <c r="D572" i="45"/>
  <c r="C572" i="45"/>
  <c r="B572" i="45"/>
  <c r="F90" i="45"/>
  <c r="E90" i="45"/>
  <c r="D90" i="45"/>
  <c r="C90" i="45"/>
  <c r="B90" i="45"/>
  <c r="F646" i="45"/>
  <c r="E646" i="45"/>
  <c r="D646" i="45"/>
  <c r="C646" i="45"/>
  <c r="B646" i="45"/>
  <c r="F558" i="45"/>
  <c r="E558" i="45"/>
  <c r="D558" i="45"/>
  <c r="C558" i="45"/>
  <c r="B558" i="45"/>
  <c r="F88" i="45"/>
  <c r="E88" i="45"/>
  <c r="D88" i="45"/>
  <c r="C88" i="45"/>
  <c r="B88" i="45"/>
  <c r="F296" i="45"/>
  <c r="E296" i="45"/>
  <c r="D296" i="45"/>
  <c r="C296" i="45"/>
  <c r="B296" i="45"/>
  <c r="F620" i="45"/>
  <c r="E620" i="45"/>
  <c r="D620" i="45"/>
  <c r="C620" i="45"/>
  <c r="B620" i="45"/>
  <c r="F393" i="45"/>
  <c r="E393" i="45"/>
  <c r="D393" i="45"/>
  <c r="C393" i="45"/>
  <c r="B393" i="45"/>
  <c r="F306" i="45"/>
  <c r="E306" i="45"/>
  <c r="D306" i="45"/>
  <c r="C306" i="45"/>
  <c r="B306" i="45"/>
  <c r="F123" i="45"/>
  <c r="E123" i="45"/>
  <c r="D123" i="45"/>
  <c r="C123" i="45"/>
  <c r="B123" i="45"/>
  <c r="F137" i="45"/>
  <c r="E137" i="45"/>
  <c r="D137" i="45"/>
  <c r="C137" i="45"/>
  <c r="B137" i="45"/>
  <c r="F243" i="45"/>
  <c r="E243" i="45"/>
  <c r="D243" i="45"/>
  <c r="C243" i="45"/>
  <c r="B243" i="45"/>
  <c r="F563" i="45"/>
  <c r="E563" i="45"/>
  <c r="D563" i="45"/>
  <c r="C563" i="45"/>
  <c r="B563" i="45"/>
  <c r="F347" i="45"/>
  <c r="E347" i="45"/>
  <c r="D347" i="45"/>
  <c r="C347" i="45"/>
  <c r="B347" i="45"/>
  <c r="F560" i="45"/>
  <c r="E560" i="45"/>
  <c r="D560" i="45"/>
  <c r="C560" i="45"/>
  <c r="B560" i="45"/>
  <c r="F11" i="45"/>
  <c r="E11" i="45"/>
  <c r="D11" i="45"/>
  <c r="C11" i="45"/>
  <c r="B11" i="45"/>
  <c r="F372" i="45"/>
  <c r="E372" i="45"/>
  <c r="D372" i="45"/>
  <c r="C372" i="45"/>
  <c r="B372" i="45"/>
  <c r="F462" i="45"/>
  <c r="E462" i="45"/>
  <c r="D462" i="45"/>
  <c r="C462" i="45"/>
  <c r="B462" i="45"/>
  <c r="F408" i="45"/>
  <c r="E408" i="45"/>
  <c r="D408" i="45"/>
  <c r="C408" i="45"/>
  <c r="B408" i="45"/>
  <c r="F653" i="45"/>
  <c r="E653" i="45"/>
  <c r="D653" i="45"/>
  <c r="C653" i="45"/>
  <c r="B653" i="45"/>
  <c r="F652" i="45"/>
  <c r="E652" i="45"/>
  <c r="D652" i="45"/>
  <c r="C652" i="45"/>
  <c r="B652" i="45"/>
  <c r="F536" i="45"/>
  <c r="E536" i="45"/>
  <c r="D536" i="45"/>
  <c r="C536" i="45"/>
  <c r="B536" i="45"/>
  <c r="F255" i="45"/>
  <c r="E255" i="45"/>
  <c r="D255" i="45"/>
  <c r="C255" i="45"/>
  <c r="B255" i="45"/>
  <c r="F607" i="45"/>
  <c r="E607" i="45"/>
  <c r="D607" i="45"/>
  <c r="C607" i="45"/>
  <c r="B607" i="45"/>
  <c r="F432" i="45"/>
  <c r="E432" i="45"/>
  <c r="D432" i="45"/>
  <c r="C432" i="45"/>
  <c r="B432" i="45"/>
  <c r="F387" i="45"/>
  <c r="E387" i="45"/>
  <c r="D387" i="45"/>
  <c r="C387" i="45"/>
  <c r="B387" i="45"/>
  <c r="F75" i="45"/>
  <c r="E75" i="45"/>
  <c r="D75" i="45"/>
  <c r="C75" i="45"/>
  <c r="B75" i="45"/>
  <c r="F74" i="45"/>
  <c r="E74" i="45"/>
  <c r="D74" i="45"/>
  <c r="C74" i="45"/>
  <c r="B74" i="45"/>
  <c r="F117" i="45"/>
  <c r="E117" i="45"/>
  <c r="D117" i="45"/>
  <c r="C117" i="45"/>
  <c r="B117" i="45"/>
  <c r="F84" i="45"/>
  <c r="E84" i="45"/>
  <c r="D84" i="45"/>
  <c r="C84" i="45"/>
  <c r="B84" i="45"/>
  <c r="F412" i="45"/>
  <c r="E412" i="45"/>
  <c r="D412" i="45"/>
  <c r="C412" i="45"/>
  <c r="B412" i="45"/>
  <c r="F99" i="45"/>
  <c r="E99" i="45"/>
  <c r="D99" i="45"/>
  <c r="C99" i="45"/>
  <c r="B99" i="45"/>
  <c r="F29" i="45"/>
  <c r="E29" i="45"/>
  <c r="D29" i="45"/>
  <c r="C29" i="45"/>
  <c r="B29" i="45"/>
  <c r="F360" i="45"/>
  <c r="E360" i="45"/>
  <c r="D360" i="45"/>
  <c r="C360" i="45"/>
  <c r="B360" i="45"/>
  <c r="F484" i="45"/>
  <c r="E484" i="45"/>
  <c r="D484" i="45"/>
  <c r="C484" i="45"/>
  <c r="B484" i="45"/>
  <c r="F329" i="45"/>
  <c r="E329" i="45"/>
  <c r="D329" i="45"/>
  <c r="C329" i="45"/>
  <c r="B329" i="45"/>
  <c r="F465" i="45"/>
  <c r="E465" i="45"/>
  <c r="D465" i="45"/>
  <c r="C465" i="45"/>
  <c r="B465" i="45"/>
  <c r="F76" i="45"/>
  <c r="E76" i="45"/>
  <c r="D76" i="45"/>
  <c r="C76" i="45"/>
  <c r="B76" i="45"/>
  <c r="F53" i="45"/>
  <c r="E53" i="45"/>
  <c r="D53" i="45"/>
  <c r="C53" i="45"/>
  <c r="B53" i="45"/>
  <c r="F492" i="45"/>
  <c r="E492" i="45"/>
  <c r="D492" i="45"/>
  <c r="C492" i="45"/>
  <c r="B492" i="45"/>
  <c r="F426" i="45"/>
  <c r="E426" i="45"/>
  <c r="D426" i="45"/>
  <c r="C426" i="45"/>
  <c r="B426" i="45"/>
  <c r="F371" i="45"/>
  <c r="E371" i="45"/>
  <c r="D371" i="45"/>
  <c r="C371" i="45"/>
  <c r="B371" i="45"/>
  <c r="F181" i="45"/>
  <c r="E181" i="45"/>
  <c r="D181" i="45"/>
  <c r="C181" i="45"/>
  <c r="B181" i="45"/>
  <c r="F420" i="45"/>
  <c r="E420" i="45"/>
  <c r="D420" i="45"/>
  <c r="C420" i="45"/>
  <c r="B420" i="45"/>
  <c r="F224" i="45"/>
  <c r="E224" i="45"/>
  <c r="D224" i="45"/>
  <c r="C224" i="45"/>
  <c r="B224" i="45"/>
  <c r="F190" i="45"/>
  <c r="E190" i="45"/>
  <c r="D190" i="45"/>
  <c r="C190" i="45"/>
  <c r="B190" i="45"/>
  <c r="F379" i="45"/>
  <c r="E379" i="45"/>
  <c r="D379" i="45"/>
  <c r="C379" i="45"/>
  <c r="B379" i="45"/>
  <c r="F527" i="45"/>
  <c r="E527" i="45"/>
  <c r="D527" i="45"/>
  <c r="C527" i="45"/>
  <c r="B527" i="45"/>
  <c r="F606" i="45"/>
  <c r="E606" i="45"/>
  <c r="D606" i="45"/>
  <c r="C606" i="45"/>
  <c r="B606" i="45"/>
  <c r="F608" i="45"/>
  <c r="E608" i="45"/>
  <c r="D608" i="45"/>
  <c r="C608" i="45"/>
  <c r="B608" i="45"/>
  <c r="F603" i="45"/>
  <c r="E603" i="45"/>
  <c r="D603" i="45"/>
  <c r="C603" i="45"/>
  <c r="B603" i="45"/>
  <c r="F604" i="45"/>
  <c r="E604" i="45"/>
  <c r="D604" i="45"/>
  <c r="C604" i="45"/>
  <c r="B604" i="45"/>
  <c r="F663" i="45"/>
  <c r="E663" i="45"/>
  <c r="D663" i="45"/>
  <c r="C663" i="45"/>
  <c r="B663" i="45"/>
  <c r="F675" i="45"/>
  <c r="E675" i="45"/>
  <c r="D675" i="45"/>
  <c r="C675" i="45"/>
  <c r="B675" i="45"/>
  <c r="F590" i="45"/>
  <c r="E590" i="45"/>
  <c r="D590" i="45"/>
  <c r="C590" i="45"/>
  <c r="B590" i="45"/>
  <c r="F602" i="45"/>
  <c r="E602" i="45"/>
  <c r="D602" i="45"/>
  <c r="C602" i="45"/>
  <c r="B602" i="45"/>
  <c r="F595" i="45"/>
  <c r="E595" i="45"/>
  <c r="D595" i="45"/>
  <c r="C595" i="45"/>
  <c r="B595" i="45"/>
  <c r="F589" i="45"/>
  <c r="E589" i="45"/>
  <c r="D589" i="45"/>
  <c r="C589" i="45"/>
  <c r="B589" i="45"/>
  <c r="F674" i="45"/>
  <c r="E674" i="45"/>
  <c r="D674" i="45"/>
  <c r="C674" i="45"/>
  <c r="B674" i="45"/>
  <c r="F489" i="45"/>
  <c r="E489" i="45"/>
  <c r="D489" i="45"/>
  <c r="C489" i="45"/>
  <c r="B489" i="45"/>
  <c r="F500" i="45"/>
  <c r="E500" i="45"/>
  <c r="D500" i="45"/>
  <c r="C500" i="45"/>
  <c r="B500" i="45"/>
  <c r="F609" i="45"/>
  <c r="E609" i="45"/>
  <c r="D609" i="45"/>
  <c r="C609" i="45"/>
  <c r="B609" i="45"/>
  <c r="F596" i="45"/>
  <c r="E596" i="45"/>
  <c r="D596" i="45"/>
  <c r="C596" i="45"/>
  <c r="B596" i="45"/>
  <c r="F342" i="45"/>
  <c r="E342" i="45"/>
  <c r="D342" i="45"/>
  <c r="C342" i="45"/>
  <c r="B342" i="45"/>
  <c r="F70" i="45"/>
  <c r="E70" i="45"/>
  <c r="D70" i="45"/>
  <c r="C70" i="45"/>
  <c r="B70" i="45"/>
  <c r="F142" i="45"/>
  <c r="E142" i="45"/>
  <c r="D142" i="45"/>
  <c r="C142" i="45"/>
  <c r="B142" i="45"/>
  <c r="F633" i="45"/>
  <c r="E633" i="45"/>
  <c r="D633" i="45"/>
  <c r="C633" i="45"/>
  <c r="B633" i="45"/>
  <c r="F373" i="45"/>
  <c r="E373" i="45"/>
  <c r="D373" i="45"/>
  <c r="C373" i="45"/>
  <c r="B373" i="45"/>
  <c r="F314" i="45"/>
  <c r="E314" i="45"/>
  <c r="D314" i="45"/>
  <c r="C314" i="45"/>
  <c r="B314" i="45"/>
  <c r="F389" i="45"/>
  <c r="E389" i="45"/>
  <c r="D389" i="45"/>
  <c r="C389" i="45"/>
  <c r="B389" i="45"/>
  <c r="F320" i="45"/>
  <c r="E320" i="45"/>
  <c r="D320" i="45"/>
  <c r="C320" i="45"/>
  <c r="B320" i="45"/>
  <c r="F499" i="45"/>
  <c r="E499" i="45"/>
  <c r="D499" i="45"/>
  <c r="C499" i="45"/>
  <c r="B499" i="45"/>
  <c r="F164" i="45"/>
  <c r="E164" i="45"/>
  <c r="D164" i="45"/>
  <c r="C164" i="45"/>
  <c r="B164" i="45"/>
  <c r="F551" i="45"/>
  <c r="E551" i="45"/>
  <c r="D551" i="45"/>
  <c r="C551" i="45"/>
  <c r="B551" i="45"/>
  <c r="F172" i="45"/>
  <c r="E172" i="45"/>
  <c r="D172" i="45"/>
  <c r="C172" i="45"/>
  <c r="B172" i="45"/>
  <c r="F404" i="45"/>
  <c r="E404" i="45"/>
  <c r="D404" i="45"/>
  <c r="C404" i="45"/>
  <c r="B404" i="45"/>
  <c r="F246" i="45"/>
  <c r="E246" i="45"/>
  <c r="D246" i="45"/>
  <c r="C246" i="45"/>
  <c r="B246" i="45"/>
  <c r="F103" i="45"/>
  <c r="E103" i="45"/>
  <c r="D103" i="45"/>
  <c r="C103" i="45"/>
  <c r="B103" i="45"/>
  <c r="F257" i="45"/>
  <c r="E257" i="45"/>
  <c r="D257" i="45"/>
  <c r="C257" i="45"/>
  <c r="B257" i="45"/>
  <c r="F221" i="45"/>
  <c r="E221" i="45"/>
  <c r="D221" i="45"/>
  <c r="C221" i="45"/>
  <c r="B221" i="45"/>
  <c r="F533" i="45"/>
  <c r="E533" i="45"/>
  <c r="D533" i="45"/>
  <c r="C533" i="45"/>
  <c r="B533" i="45"/>
  <c r="F282" i="45"/>
  <c r="E282" i="45"/>
  <c r="D282" i="45"/>
  <c r="C282" i="45"/>
  <c r="B282" i="45"/>
  <c r="F425" i="45"/>
  <c r="E425" i="45"/>
  <c r="D425" i="45"/>
  <c r="C425" i="45"/>
  <c r="B425" i="45"/>
  <c r="F19" i="45"/>
  <c r="E19" i="45"/>
  <c r="D19" i="45"/>
  <c r="C19" i="45"/>
  <c r="B19" i="45"/>
  <c r="F162" i="45"/>
  <c r="E162" i="45"/>
  <c r="D162" i="45"/>
  <c r="C162" i="45"/>
  <c r="B162" i="45"/>
  <c r="F297" i="45"/>
  <c r="E297" i="45"/>
  <c r="D297" i="45"/>
  <c r="C297" i="45"/>
  <c r="B297" i="45"/>
  <c r="F397" i="45"/>
  <c r="E397" i="45"/>
  <c r="D397" i="45"/>
  <c r="C397" i="45"/>
  <c r="B397" i="45"/>
  <c r="F515" i="45"/>
  <c r="E515" i="45"/>
  <c r="D515" i="45"/>
  <c r="C515" i="45"/>
  <c r="B515" i="45"/>
  <c r="F80" i="45"/>
  <c r="E80" i="45"/>
  <c r="D80" i="45"/>
  <c r="C80" i="45"/>
  <c r="B80" i="45"/>
  <c r="F222" i="45"/>
  <c r="E222" i="45"/>
  <c r="D222" i="45"/>
  <c r="C222" i="45"/>
  <c r="B222" i="45"/>
  <c r="F236" i="45"/>
  <c r="E236" i="45"/>
  <c r="D236" i="45"/>
  <c r="C236" i="45"/>
  <c r="B236" i="45"/>
  <c r="F613" i="45"/>
  <c r="E613" i="45"/>
  <c r="D613" i="45"/>
  <c r="C613" i="45"/>
  <c r="B613" i="45"/>
  <c r="F362" i="45"/>
  <c r="E362" i="45"/>
  <c r="D362" i="45"/>
  <c r="C362" i="45"/>
  <c r="B362" i="45"/>
  <c r="F47" i="45"/>
  <c r="E47" i="45"/>
  <c r="D47" i="45"/>
  <c r="C47" i="45"/>
  <c r="B47" i="45"/>
  <c r="F467" i="45"/>
  <c r="E467" i="45"/>
  <c r="D467" i="45"/>
  <c r="C467" i="45"/>
  <c r="B467" i="45"/>
  <c r="F385" i="45"/>
  <c r="E385" i="45"/>
  <c r="D385" i="45"/>
  <c r="C385" i="45"/>
  <c r="B385" i="45"/>
  <c r="F353" i="45"/>
  <c r="E353" i="45"/>
  <c r="D353" i="45"/>
  <c r="C353" i="45"/>
  <c r="B353" i="45"/>
  <c r="F121" i="45"/>
  <c r="E121" i="45"/>
  <c r="D121" i="45"/>
  <c r="C121" i="45"/>
  <c r="B121" i="45"/>
  <c r="F383" i="45"/>
  <c r="E383" i="45"/>
  <c r="D383" i="45"/>
  <c r="C383" i="45"/>
  <c r="B383" i="45"/>
  <c r="F176" i="45"/>
  <c r="E176" i="45"/>
  <c r="D176" i="45"/>
  <c r="C176" i="45"/>
  <c r="B176" i="45"/>
  <c r="F201" i="45"/>
  <c r="E201" i="45"/>
  <c r="D201" i="45"/>
  <c r="C201" i="45"/>
  <c r="B201" i="45"/>
  <c r="F303" i="45"/>
  <c r="E303" i="45"/>
  <c r="D303" i="45"/>
  <c r="C303" i="45"/>
  <c r="B303" i="45"/>
  <c r="F170" i="45"/>
  <c r="E170" i="45"/>
  <c r="D170" i="45"/>
  <c r="C170" i="45"/>
  <c r="B170" i="45"/>
  <c r="F268" i="45"/>
  <c r="E268" i="45"/>
  <c r="D268" i="45"/>
  <c r="C268" i="45"/>
  <c r="B268" i="45"/>
  <c r="F280" i="45"/>
  <c r="E280" i="45"/>
  <c r="D280" i="45"/>
  <c r="C280" i="45"/>
  <c r="B280" i="45"/>
  <c r="F331" i="45"/>
  <c r="E331" i="45"/>
  <c r="D331" i="45"/>
  <c r="C331" i="45"/>
  <c r="B331" i="45"/>
  <c r="F429" i="45"/>
  <c r="E429" i="45"/>
  <c r="D429" i="45"/>
  <c r="C429" i="45"/>
  <c r="B429" i="45"/>
  <c r="F211" i="45"/>
  <c r="E211" i="45"/>
  <c r="D211" i="45"/>
  <c r="C211" i="45"/>
  <c r="B211" i="45"/>
  <c r="F124" i="45"/>
  <c r="E124" i="45"/>
  <c r="D124" i="45"/>
  <c r="C124" i="45"/>
  <c r="B124" i="45"/>
  <c r="F18" i="45"/>
  <c r="E18" i="45"/>
  <c r="D18" i="45"/>
  <c r="C18" i="45"/>
  <c r="B18" i="45"/>
  <c r="F464" i="45"/>
  <c r="E464" i="45"/>
  <c r="D464" i="45"/>
  <c r="C464" i="45"/>
  <c r="B464" i="45"/>
  <c r="F273" i="45"/>
  <c r="E273" i="45"/>
  <c r="D273" i="45"/>
  <c r="C273" i="45"/>
  <c r="B273" i="45"/>
  <c r="F639" i="45"/>
  <c r="E639" i="45"/>
  <c r="D639" i="45"/>
  <c r="C639" i="45"/>
  <c r="B639" i="45"/>
  <c r="F435" i="45"/>
  <c r="E435" i="45"/>
  <c r="D435" i="45"/>
  <c r="C435" i="45"/>
  <c r="B435" i="45"/>
  <c r="F14" i="45"/>
  <c r="E14" i="45"/>
  <c r="D14" i="45"/>
  <c r="C14" i="45"/>
  <c r="B14" i="45"/>
  <c r="F414" i="45"/>
  <c r="E414" i="45"/>
  <c r="D414" i="45"/>
  <c r="C414" i="45"/>
  <c r="B414" i="45"/>
  <c r="F185" i="45"/>
  <c r="E185" i="45"/>
  <c r="D185" i="45"/>
  <c r="C185" i="45"/>
  <c r="B185" i="45"/>
  <c r="F367" i="45"/>
  <c r="E367" i="45"/>
  <c r="D367" i="45"/>
  <c r="C367" i="45"/>
  <c r="B367" i="45"/>
  <c r="F108" i="45"/>
  <c r="E108" i="45"/>
  <c r="D108" i="45"/>
  <c r="C108" i="45"/>
  <c r="B108" i="45"/>
  <c r="F112" i="45"/>
  <c r="E112" i="45"/>
  <c r="D112" i="45"/>
  <c r="C112" i="45"/>
  <c r="B112" i="45"/>
  <c r="F101" i="45"/>
  <c r="E101" i="45"/>
  <c r="D101" i="45"/>
  <c r="C101" i="45"/>
  <c r="B101" i="45"/>
  <c r="F651" i="45"/>
  <c r="E651" i="45"/>
  <c r="D651" i="45"/>
  <c r="C651" i="45"/>
  <c r="B651" i="45"/>
  <c r="F230" i="45"/>
  <c r="E230" i="45"/>
  <c r="D230" i="45"/>
  <c r="C230" i="45"/>
  <c r="B230" i="45"/>
  <c r="F248" i="45"/>
  <c r="E248" i="45"/>
  <c r="D248" i="45"/>
  <c r="C248" i="45"/>
  <c r="B248" i="45"/>
  <c r="F283" i="45"/>
  <c r="E283" i="45"/>
  <c r="D283" i="45"/>
  <c r="C283" i="45"/>
  <c r="B283" i="45"/>
  <c r="F3" i="45"/>
  <c r="E3" i="45"/>
  <c r="D3" i="45"/>
  <c r="C3" i="45"/>
  <c r="B3" i="45"/>
  <c r="F68" i="45"/>
  <c r="E68" i="45"/>
  <c r="D68" i="45"/>
  <c r="C68" i="45"/>
  <c r="B68" i="45"/>
  <c r="F673" i="45"/>
  <c r="E673" i="45"/>
  <c r="D673" i="45"/>
  <c r="C673" i="45"/>
  <c r="B673" i="45"/>
  <c r="F493" i="45"/>
  <c r="E493" i="45"/>
  <c r="D493" i="45"/>
  <c r="C493" i="45"/>
  <c r="B493" i="45"/>
  <c r="F136" i="45"/>
  <c r="E136" i="45"/>
  <c r="D136" i="45"/>
  <c r="C136" i="45"/>
  <c r="B136" i="45"/>
  <c r="F25" i="45"/>
  <c r="E25" i="45"/>
  <c r="D25" i="45"/>
  <c r="C25" i="45"/>
  <c r="B25" i="45"/>
  <c r="F235" i="45"/>
  <c r="E235" i="45"/>
  <c r="D235" i="45"/>
  <c r="C235" i="45"/>
  <c r="B235" i="45"/>
  <c r="F226" i="45"/>
  <c r="E226" i="45"/>
  <c r="D226" i="45"/>
  <c r="C226" i="45"/>
  <c r="B226" i="45"/>
  <c r="F600" i="45"/>
  <c r="E600" i="45"/>
  <c r="D600" i="45"/>
  <c r="C600" i="45"/>
  <c r="B600" i="45"/>
  <c r="F166" i="45"/>
  <c r="E166" i="45"/>
  <c r="D166" i="45"/>
  <c r="C166" i="45"/>
  <c r="B166" i="45"/>
  <c r="F396" i="45"/>
  <c r="E396" i="45"/>
  <c r="D396" i="45"/>
  <c r="C396" i="45"/>
  <c r="B396" i="45"/>
  <c r="F640" i="45"/>
  <c r="E640" i="45"/>
  <c r="D640" i="45"/>
  <c r="C640" i="45"/>
  <c r="B640" i="45"/>
  <c r="F184" i="45"/>
  <c r="E184" i="45"/>
  <c r="D184" i="45"/>
  <c r="C184" i="45"/>
  <c r="B184" i="45"/>
  <c r="F388" i="45"/>
  <c r="E388" i="45"/>
  <c r="D388" i="45"/>
  <c r="C388" i="45"/>
  <c r="B388" i="45"/>
  <c r="F85" i="45"/>
  <c r="E85" i="45"/>
  <c r="D85" i="45"/>
  <c r="C85" i="45"/>
  <c r="B85" i="45"/>
  <c r="F611" i="45"/>
  <c r="E611" i="45"/>
  <c r="D611" i="45"/>
  <c r="C611" i="45"/>
  <c r="B611" i="45"/>
  <c r="F253" i="45"/>
  <c r="E253" i="45"/>
  <c r="D253" i="45"/>
  <c r="C253" i="45"/>
  <c r="B253" i="45"/>
  <c r="F311" i="45"/>
  <c r="E311" i="45"/>
  <c r="D311" i="45"/>
  <c r="C311" i="45"/>
  <c r="B311" i="45"/>
  <c r="F656" i="45"/>
  <c r="E656" i="45"/>
  <c r="D656" i="45"/>
  <c r="C656" i="45"/>
  <c r="B656" i="45"/>
  <c r="F192" i="45"/>
  <c r="E192" i="45"/>
  <c r="D192" i="45"/>
  <c r="C192" i="45"/>
  <c r="B192" i="45"/>
  <c r="F466" i="45"/>
  <c r="E466" i="45"/>
  <c r="D466" i="45"/>
  <c r="C466" i="45"/>
  <c r="B466" i="45"/>
  <c r="F5" i="45"/>
  <c r="E5" i="45"/>
  <c r="D5" i="45"/>
  <c r="C5" i="45"/>
  <c r="B5" i="45"/>
  <c r="F130" i="45"/>
  <c r="E130" i="45"/>
  <c r="D130" i="45"/>
  <c r="C130" i="45"/>
  <c r="B130" i="45"/>
  <c r="F524" i="45"/>
  <c r="E524" i="45"/>
  <c r="D524" i="45"/>
  <c r="C524" i="45"/>
  <c r="B524" i="45"/>
  <c r="F437" i="45"/>
  <c r="E437" i="45"/>
  <c r="D437" i="45"/>
  <c r="C437" i="45"/>
  <c r="B437" i="45"/>
  <c r="F672" i="45"/>
  <c r="E672" i="45"/>
  <c r="D672" i="45"/>
  <c r="C672" i="45"/>
  <c r="B672" i="45"/>
  <c r="F138" i="45"/>
  <c r="E138" i="45"/>
  <c r="D138" i="45"/>
  <c r="C138" i="45"/>
  <c r="B138" i="45"/>
  <c r="F140" i="45"/>
  <c r="E140" i="45"/>
  <c r="D140" i="45"/>
  <c r="C140" i="45"/>
  <c r="B140" i="45"/>
  <c r="F133" i="45"/>
  <c r="E133" i="45"/>
  <c r="D133" i="45"/>
  <c r="C133" i="45"/>
  <c r="B133" i="45"/>
  <c r="F197" i="45"/>
  <c r="E197" i="45"/>
  <c r="D197" i="45"/>
  <c r="C197" i="45"/>
  <c r="B197" i="45"/>
  <c r="F442" i="45"/>
  <c r="E442" i="45"/>
  <c r="D442" i="45"/>
  <c r="C442" i="45"/>
  <c r="B442" i="45"/>
  <c r="F498" i="45"/>
  <c r="E498" i="45"/>
  <c r="D498" i="45"/>
  <c r="C498" i="45"/>
  <c r="B498" i="45"/>
  <c r="F114" i="45"/>
  <c r="E114" i="45"/>
  <c r="D114" i="45"/>
  <c r="C114" i="45"/>
  <c r="B114" i="45"/>
  <c r="F132" i="45"/>
  <c r="E132" i="45"/>
  <c r="D132" i="45"/>
  <c r="C132" i="45"/>
  <c r="B132" i="45"/>
  <c r="F650" i="45"/>
  <c r="E650" i="45"/>
  <c r="D650" i="45"/>
  <c r="C650" i="45"/>
  <c r="B650" i="45"/>
  <c r="F662" i="45"/>
  <c r="E662" i="45"/>
  <c r="D662" i="45"/>
  <c r="C662" i="45"/>
  <c r="B662" i="45"/>
  <c r="F638" i="45"/>
  <c r="E638" i="45"/>
  <c r="D638" i="45"/>
  <c r="C638" i="45"/>
  <c r="B638" i="45"/>
  <c r="F456" i="45"/>
  <c r="E456" i="45"/>
  <c r="D456" i="45"/>
  <c r="C456" i="45"/>
  <c r="B456" i="45"/>
  <c r="F289" i="45"/>
  <c r="E289" i="45"/>
  <c r="D289" i="45"/>
  <c r="C289" i="45"/>
  <c r="B289" i="45"/>
  <c r="F22" i="45"/>
  <c r="E22" i="45"/>
  <c r="D22" i="45"/>
  <c r="C22" i="45"/>
  <c r="B22" i="45"/>
  <c r="F175" i="45"/>
  <c r="E175" i="45"/>
  <c r="D175" i="45"/>
  <c r="C175" i="45"/>
  <c r="B175" i="45"/>
  <c r="F580" i="45"/>
  <c r="E580" i="45"/>
  <c r="D580" i="45"/>
  <c r="C580" i="45"/>
  <c r="B580" i="45"/>
  <c r="F179" i="45"/>
  <c r="E179" i="45"/>
  <c r="D179" i="45"/>
  <c r="C179" i="45"/>
  <c r="B179" i="45"/>
  <c r="F341" i="45"/>
  <c r="E341" i="45"/>
  <c r="D341" i="45"/>
  <c r="C341" i="45"/>
  <c r="B341" i="45"/>
  <c r="F349" i="45"/>
  <c r="E349" i="45"/>
  <c r="D349" i="45"/>
  <c r="C349" i="45"/>
  <c r="B349" i="45"/>
  <c r="F218" i="45"/>
  <c r="E218" i="45"/>
  <c r="D218" i="45"/>
  <c r="C218" i="45"/>
  <c r="B218" i="45"/>
  <c r="F96" i="45"/>
  <c r="E96" i="45"/>
  <c r="D96" i="45"/>
  <c r="C96" i="45"/>
  <c r="B96" i="45"/>
  <c r="F328" i="45"/>
  <c r="E328" i="45"/>
  <c r="D328" i="45"/>
  <c r="C328" i="45"/>
  <c r="B328" i="45"/>
  <c r="F325" i="45"/>
  <c r="E325" i="45"/>
  <c r="D325" i="45"/>
  <c r="C325" i="45"/>
  <c r="B325" i="45"/>
  <c r="F239" i="45"/>
  <c r="E239" i="45"/>
  <c r="D239" i="45"/>
  <c r="C239" i="45"/>
  <c r="B239" i="45"/>
  <c r="F629" i="45"/>
  <c r="E629" i="45"/>
  <c r="D629" i="45"/>
  <c r="C629" i="45"/>
  <c r="B629" i="45"/>
  <c r="F381" i="45"/>
  <c r="E381" i="45"/>
  <c r="D381" i="45"/>
  <c r="C381" i="45"/>
  <c r="B381" i="45"/>
  <c r="F434" i="45"/>
  <c r="E434" i="45"/>
  <c r="D434" i="45"/>
  <c r="C434" i="45"/>
  <c r="B434" i="45"/>
  <c r="F355" i="45"/>
  <c r="E355" i="45"/>
  <c r="D355" i="45"/>
  <c r="C355" i="45"/>
  <c r="B355" i="45"/>
  <c r="F520" i="45"/>
  <c r="E520" i="45"/>
  <c r="D520" i="45"/>
  <c r="C520" i="45"/>
  <c r="B520" i="45"/>
  <c r="F514" i="45"/>
  <c r="E514" i="45"/>
  <c r="D514" i="45"/>
  <c r="C514" i="45"/>
  <c r="B514" i="45"/>
  <c r="F196" i="45"/>
  <c r="E196" i="45"/>
  <c r="D196" i="45"/>
  <c r="C196" i="45"/>
  <c r="B196" i="45"/>
  <c r="F238" i="45"/>
  <c r="E238" i="45"/>
  <c r="D238" i="45"/>
  <c r="C238" i="45"/>
  <c r="B238" i="45"/>
  <c r="F395" i="45"/>
  <c r="E395" i="45"/>
  <c r="D395" i="45"/>
  <c r="C395" i="45"/>
  <c r="B395" i="45"/>
  <c r="F263" i="45"/>
  <c r="E263" i="45"/>
  <c r="D263" i="45"/>
  <c r="C263" i="45"/>
  <c r="B263" i="45"/>
  <c r="F159" i="45"/>
  <c r="E159" i="45"/>
  <c r="D159" i="45"/>
  <c r="C159" i="45"/>
  <c r="B159" i="45"/>
  <c r="F198" i="45"/>
  <c r="E198" i="45"/>
  <c r="D198" i="45"/>
  <c r="C198" i="45"/>
  <c r="B198" i="45"/>
  <c r="F229" i="45"/>
  <c r="E229" i="45"/>
  <c r="D229" i="45"/>
  <c r="C229" i="45"/>
  <c r="B229" i="45"/>
  <c r="F86" i="45"/>
  <c r="E86" i="45"/>
  <c r="D86" i="45"/>
  <c r="C86" i="45"/>
  <c r="B86" i="45"/>
  <c r="F369" i="45"/>
  <c r="E369" i="45"/>
  <c r="D369" i="45"/>
  <c r="C369" i="45"/>
  <c r="B369" i="45"/>
  <c r="F506" i="45"/>
  <c r="E506" i="45"/>
  <c r="D506" i="45"/>
  <c r="C506" i="45"/>
  <c r="B506" i="45"/>
  <c r="F293" i="45"/>
  <c r="E293" i="45"/>
  <c r="D293" i="45"/>
  <c r="C293" i="45"/>
  <c r="B293" i="45"/>
  <c r="F671" i="45"/>
  <c r="E671" i="45"/>
  <c r="D671" i="45"/>
  <c r="C671" i="45"/>
  <c r="B671" i="45"/>
  <c r="F478" i="45"/>
  <c r="E478" i="45"/>
  <c r="D478" i="45"/>
  <c r="C478" i="45"/>
  <c r="B478" i="45"/>
  <c r="F439" i="45"/>
  <c r="E439" i="45"/>
  <c r="D439" i="45"/>
  <c r="C439" i="45"/>
  <c r="B439" i="45"/>
  <c r="F529" i="45"/>
  <c r="E529" i="45"/>
  <c r="D529" i="45"/>
  <c r="C529" i="45"/>
  <c r="B529" i="45"/>
  <c r="F35" i="45"/>
  <c r="E35" i="45"/>
  <c r="D35" i="45"/>
  <c r="C35" i="45"/>
  <c r="B35" i="45"/>
  <c r="F518" i="45"/>
  <c r="E518" i="45"/>
  <c r="D518" i="45"/>
  <c r="C518" i="45"/>
  <c r="B518" i="45"/>
  <c r="F46" i="45"/>
  <c r="E46" i="45"/>
  <c r="D46" i="45"/>
  <c r="C46" i="45"/>
  <c r="B46" i="45"/>
  <c r="F95" i="45"/>
  <c r="E95" i="45"/>
  <c r="D95" i="45"/>
  <c r="C95" i="45"/>
  <c r="B95" i="45"/>
  <c r="F43" i="45"/>
  <c r="E43" i="45"/>
  <c r="D43" i="45"/>
  <c r="C43" i="45"/>
  <c r="B43" i="45"/>
  <c r="F316" i="45"/>
  <c r="E316" i="45"/>
  <c r="D316" i="45"/>
  <c r="C316" i="45"/>
  <c r="B316" i="45"/>
  <c r="F36" i="45"/>
  <c r="E36" i="45"/>
  <c r="D36" i="45"/>
  <c r="C36" i="45"/>
  <c r="B36" i="45"/>
  <c r="F93" i="45"/>
  <c r="E93" i="45"/>
  <c r="D93" i="45"/>
  <c r="C93" i="45"/>
  <c r="B93" i="45"/>
  <c r="F374" i="45"/>
  <c r="E374" i="45"/>
  <c r="D374" i="45"/>
  <c r="C374" i="45"/>
  <c r="B374" i="45"/>
  <c r="F582" i="45"/>
  <c r="E582" i="45"/>
  <c r="D582" i="45"/>
  <c r="C582" i="45"/>
  <c r="B582" i="45"/>
  <c r="F476" i="45"/>
  <c r="E476" i="45"/>
  <c r="D476" i="45"/>
  <c r="C476" i="45"/>
  <c r="B476" i="45"/>
  <c r="F508" i="45"/>
  <c r="E508" i="45"/>
  <c r="D508" i="45"/>
  <c r="C508" i="45"/>
  <c r="B508" i="45"/>
  <c r="F447" i="45"/>
  <c r="E447" i="45"/>
  <c r="D447" i="45"/>
  <c r="C447" i="45"/>
  <c r="B447" i="45"/>
  <c r="F436" i="45"/>
  <c r="E436" i="45"/>
  <c r="D436" i="45"/>
  <c r="C436" i="45"/>
  <c r="B436" i="45"/>
  <c r="F490" i="45"/>
  <c r="E490" i="45"/>
  <c r="D490" i="45"/>
  <c r="C490" i="45"/>
  <c r="B490" i="45"/>
  <c r="F419" i="45"/>
  <c r="E419" i="45"/>
  <c r="D419" i="45"/>
  <c r="C419" i="45"/>
  <c r="B419" i="45"/>
  <c r="F575" i="45"/>
  <c r="E575" i="45"/>
  <c r="D575" i="45"/>
  <c r="C575" i="45"/>
  <c r="B575" i="45"/>
  <c r="F564" i="45"/>
  <c r="E564" i="45"/>
  <c r="D564" i="45"/>
  <c r="C564" i="45"/>
  <c r="B564" i="45"/>
  <c r="F62" i="45"/>
  <c r="E62" i="45"/>
  <c r="D62" i="45"/>
  <c r="C62" i="45"/>
  <c r="B62" i="45"/>
  <c r="F461" i="45"/>
  <c r="E461" i="45"/>
  <c r="D461" i="45"/>
  <c r="C461" i="45"/>
  <c r="B461" i="45"/>
  <c r="F457" i="45"/>
  <c r="E457" i="45"/>
  <c r="D457" i="45"/>
  <c r="C457" i="45"/>
  <c r="B457" i="45"/>
  <c r="F554" i="45"/>
  <c r="E554" i="45"/>
  <c r="D554" i="45"/>
  <c r="C554" i="45"/>
  <c r="B554" i="45"/>
  <c r="F422" i="45"/>
  <c r="E422" i="45"/>
  <c r="D422" i="45"/>
  <c r="C422" i="45"/>
  <c r="B422" i="45"/>
  <c r="F450" i="45"/>
  <c r="E450" i="45"/>
  <c r="D450" i="45"/>
  <c r="C450" i="45"/>
  <c r="B450" i="45"/>
  <c r="F562" i="45"/>
  <c r="E562" i="45"/>
  <c r="D562" i="45"/>
  <c r="C562" i="45"/>
  <c r="B562" i="45"/>
  <c r="F15" i="45"/>
  <c r="E15" i="45"/>
  <c r="D15" i="45"/>
  <c r="C15" i="45"/>
  <c r="B15" i="45"/>
  <c r="F322" i="45"/>
  <c r="E322" i="45"/>
  <c r="D322" i="45"/>
  <c r="C322" i="45"/>
  <c r="B322" i="45"/>
  <c r="F66" i="45"/>
  <c r="E66" i="45"/>
  <c r="D66" i="45"/>
  <c r="C66" i="45"/>
  <c r="B66" i="45"/>
  <c r="F340" i="45"/>
  <c r="E340" i="45"/>
  <c r="D340" i="45"/>
  <c r="C340" i="45"/>
  <c r="B340" i="45"/>
  <c r="F418" i="45"/>
  <c r="E418" i="45"/>
  <c r="D418" i="45"/>
  <c r="C418" i="45"/>
  <c r="B418" i="45"/>
  <c r="F12" i="45"/>
  <c r="E12" i="45"/>
  <c r="D12" i="45"/>
  <c r="C12" i="45"/>
  <c r="B12" i="45"/>
  <c r="F17" i="45"/>
  <c r="E17" i="45"/>
  <c r="D17" i="45"/>
  <c r="C17" i="45"/>
  <c r="B17" i="45"/>
  <c r="F126" i="45"/>
  <c r="E126" i="45"/>
  <c r="D126" i="45"/>
  <c r="C126" i="45"/>
  <c r="B126" i="45"/>
  <c r="F421" i="45"/>
  <c r="E421" i="45"/>
  <c r="D421" i="45"/>
  <c r="C421" i="45"/>
  <c r="B421" i="45"/>
  <c r="F448" i="45"/>
  <c r="E448" i="45"/>
  <c r="D448" i="45"/>
  <c r="C448" i="45"/>
  <c r="B448" i="45"/>
  <c r="F648" i="45"/>
  <c r="E648" i="45"/>
  <c r="D648" i="45"/>
  <c r="C648" i="45"/>
  <c r="B648" i="45"/>
  <c r="F547" i="45"/>
  <c r="E547" i="45"/>
  <c r="D547" i="45"/>
  <c r="C547" i="45"/>
  <c r="B547" i="45"/>
  <c r="F171" i="45"/>
  <c r="E171" i="45"/>
  <c r="D171" i="45"/>
  <c r="C171" i="45"/>
  <c r="B171" i="45"/>
  <c r="F214" i="45"/>
  <c r="E214" i="45"/>
  <c r="D214" i="45"/>
  <c r="C214" i="45"/>
  <c r="B214" i="45"/>
  <c r="F161" i="45"/>
  <c r="E161" i="45"/>
  <c r="D161" i="45"/>
  <c r="C161" i="45"/>
  <c r="B161" i="45"/>
  <c r="F599" i="45"/>
  <c r="E599" i="45"/>
  <c r="D599" i="45"/>
  <c r="C599" i="45"/>
  <c r="B599" i="45"/>
  <c r="F504" i="45"/>
  <c r="E504" i="45"/>
  <c r="D504" i="45"/>
  <c r="C504" i="45"/>
  <c r="B504" i="45"/>
  <c r="F485" i="45"/>
  <c r="E485" i="45"/>
  <c r="D485" i="45"/>
  <c r="C485" i="45"/>
  <c r="B485" i="45"/>
  <c r="F594" i="45"/>
  <c r="E594" i="45"/>
  <c r="D594" i="45"/>
  <c r="C594" i="45"/>
  <c r="B594" i="45"/>
  <c r="F378" i="45"/>
  <c r="E378" i="45"/>
  <c r="D378" i="45"/>
  <c r="C378" i="45"/>
  <c r="B378" i="45"/>
  <c r="F528" i="45"/>
  <c r="E528" i="45"/>
  <c r="D528" i="45"/>
  <c r="C528" i="45"/>
  <c r="B528" i="45"/>
  <c r="F670" i="45"/>
  <c r="E670" i="45"/>
  <c r="D670" i="45"/>
  <c r="C670" i="45"/>
  <c r="B670" i="45"/>
  <c r="F424" i="45"/>
  <c r="E424" i="45"/>
  <c r="D424" i="45"/>
  <c r="C424" i="45"/>
  <c r="B424" i="45"/>
  <c r="F535" i="45"/>
  <c r="E535" i="45"/>
  <c r="D535" i="45"/>
  <c r="C535" i="45"/>
  <c r="B535" i="45"/>
  <c r="F556" i="45"/>
  <c r="E556" i="45"/>
  <c r="D556" i="45"/>
  <c r="C556" i="45"/>
  <c r="B556" i="45"/>
  <c r="F565" i="45"/>
  <c r="E565" i="45"/>
  <c r="D565" i="45"/>
  <c r="C565" i="45"/>
  <c r="B565" i="45"/>
  <c r="F242" i="45"/>
  <c r="E242" i="45"/>
  <c r="D242" i="45"/>
  <c r="C242" i="45"/>
  <c r="B242" i="45"/>
  <c r="F59" i="45"/>
  <c r="E59" i="45"/>
  <c r="D59" i="45"/>
  <c r="C59" i="45"/>
  <c r="B59" i="45"/>
  <c r="F392" i="45"/>
  <c r="E392" i="45"/>
  <c r="D392" i="45"/>
  <c r="C392" i="45"/>
  <c r="B392" i="45"/>
  <c r="F474" i="45"/>
  <c r="E474" i="45"/>
  <c r="D474" i="45"/>
  <c r="C474" i="45"/>
  <c r="B474" i="45"/>
  <c r="F366" i="45"/>
  <c r="E366" i="45"/>
  <c r="D366" i="45"/>
  <c r="C366" i="45"/>
  <c r="B366" i="45"/>
  <c r="F216" i="45"/>
  <c r="E216" i="45"/>
  <c r="D216" i="45"/>
  <c r="C216" i="45"/>
  <c r="B216" i="45"/>
  <c r="F58" i="45"/>
  <c r="E58" i="45"/>
  <c r="D58" i="45"/>
  <c r="C58" i="45"/>
  <c r="B58" i="45"/>
  <c r="F302" i="45"/>
  <c r="E302" i="45"/>
  <c r="D302" i="45"/>
  <c r="C302" i="45"/>
  <c r="B302" i="45"/>
  <c r="F472" i="45"/>
  <c r="E472" i="45"/>
  <c r="D472" i="45"/>
  <c r="C472" i="45"/>
  <c r="B472" i="45"/>
  <c r="F497" i="45"/>
  <c r="E497" i="45"/>
  <c r="D497" i="45"/>
  <c r="C497" i="45"/>
  <c r="B497" i="45"/>
  <c r="F543" i="45"/>
  <c r="E543" i="45"/>
  <c r="D543" i="45"/>
  <c r="C543" i="45"/>
  <c r="B543" i="45"/>
  <c r="F488" i="45"/>
  <c r="E488" i="45"/>
  <c r="D488" i="45"/>
  <c r="C488" i="45"/>
  <c r="B488" i="45"/>
  <c r="F605" i="45"/>
  <c r="E605" i="45"/>
  <c r="D605" i="45"/>
  <c r="C605" i="45"/>
  <c r="B605" i="45"/>
  <c r="F415" i="45"/>
  <c r="E415" i="45"/>
  <c r="D415" i="45"/>
  <c r="C415" i="45"/>
  <c r="B415" i="45"/>
  <c r="F526" i="45"/>
  <c r="E526" i="45"/>
  <c r="D526" i="45"/>
  <c r="C526" i="45"/>
  <c r="B526" i="45"/>
  <c r="F455" i="45"/>
  <c r="E455" i="45"/>
  <c r="D455" i="45"/>
  <c r="C455" i="45"/>
  <c r="B455" i="45"/>
  <c r="F570" i="45"/>
  <c r="E570" i="45"/>
  <c r="D570" i="45"/>
  <c r="C570" i="45"/>
  <c r="B570" i="45"/>
  <c r="F598" i="45"/>
  <c r="E598" i="45"/>
  <c r="D598" i="45"/>
  <c r="C598" i="45"/>
  <c r="B598" i="45"/>
  <c r="F523" i="45"/>
  <c r="E523" i="45"/>
  <c r="D523" i="45"/>
  <c r="C523" i="45"/>
  <c r="B523" i="45"/>
  <c r="F643" i="45"/>
  <c r="E643" i="45"/>
  <c r="D643" i="45"/>
  <c r="C643" i="45"/>
  <c r="B643" i="45"/>
  <c r="F458" i="45"/>
  <c r="E458" i="45"/>
  <c r="D458" i="45"/>
  <c r="C458" i="45"/>
  <c r="B458" i="45"/>
  <c r="F453" i="45"/>
  <c r="E453" i="45"/>
  <c r="D453" i="45"/>
  <c r="C453" i="45"/>
  <c r="B453" i="45"/>
  <c r="F225" i="45"/>
  <c r="E225" i="45"/>
  <c r="D225" i="45"/>
  <c r="C225" i="45"/>
  <c r="B225" i="45"/>
  <c r="F391" i="45"/>
  <c r="E391" i="45"/>
  <c r="D391" i="45"/>
  <c r="C391" i="45"/>
  <c r="B391" i="45"/>
  <c r="F134" i="45"/>
  <c r="E134" i="45"/>
  <c r="D134" i="45"/>
  <c r="C134" i="45"/>
  <c r="B134" i="45"/>
  <c r="F321" i="45"/>
  <c r="E321" i="45"/>
  <c r="D321" i="45"/>
  <c r="C321" i="45"/>
  <c r="B321" i="45"/>
  <c r="F219" i="45"/>
  <c r="E219" i="45"/>
  <c r="D219" i="45"/>
  <c r="C219" i="45"/>
  <c r="B219" i="45"/>
  <c r="F407" i="45"/>
  <c r="E407" i="45"/>
  <c r="D407" i="45"/>
  <c r="C407" i="45"/>
  <c r="B407" i="45"/>
  <c r="F141" i="45"/>
  <c r="E141" i="45"/>
  <c r="D141" i="45"/>
  <c r="C141" i="45"/>
  <c r="B141" i="45"/>
  <c r="F573" i="45"/>
  <c r="E573" i="45"/>
  <c r="D573" i="45"/>
  <c r="C573" i="45"/>
  <c r="B573" i="45"/>
  <c r="F64" i="45"/>
  <c r="E64" i="45"/>
  <c r="D64" i="45"/>
  <c r="C64" i="45"/>
  <c r="B64" i="45"/>
  <c r="F67" i="45"/>
  <c r="E67" i="45"/>
  <c r="D67" i="45"/>
  <c r="C67" i="45"/>
  <c r="B67" i="45"/>
  <c r="F428" i="45"/>
  <c r="E428" i="45"/>
  <c r="D428" i="45"/>
  <c r="C428" i="45"/>
  <c r="B428" i="45"/>
  <c r="F251" i="45"/>
  <c r="E251" i="45"/>
  <c r="D251" i="45"/>
  <c r="C251" i="45"/>
  <c r="B251" i="45"/>
  <c r="F416" i="45"/>
  <c r="E416" i="45"/>
  <c r="D416" i="45"/>
  <c r="C416" i="45"/>
  <c r="B416" i="45"/>
  <c r="F292" i="45"/>
  <c r="E292" i="45"/>
  <c r="D292" i="45"/>
  <c r="C292" i="45"/>
  <c r="B292" i="45"/>
  <c r="F153" i="45"/>
  <c r="E153" i="45"/>
  <c r="D153" i="45"/>
  <c r="C153" i="45"/>
  <c r="B153" i="45"/>
  <c r="F555" i="45"/>
  <c r="E555" i="45"/>
  <c r="D555" i="45"/>
  <c r="C555" i="45"/>
  <c r="B555" i="45"/>
  <c r="F344" i="45"/>
  <c r="E344" i="45"/>
  <c r="D344" i="45"/>
  <c r="C344" i="45"/>
  <c r="B344" i="45"/>
  <c r="F105" i="45"/>
  <c r="E105" i="45"/>
  <c r="D105" i="45"/>
  <c r="C105" i="45"/>
  <c r="B105" i="45"/>
  <c r="F469" i="45"/>
  <c r="E469" i="45"/>
  <c r="D469" i="45"/>
  <c r="C469" i="45"/>
  <c r="B469" i="45"/>
  <c r="F277" i="45"/>
  <c r="E277" i="45"/>
  <c r="D277" i="45"/>
  <c r="C277" i="45"/>
  <c r="B277" i="45"/>
  <c r="F361" i="45"/>
  <c r="E361" i="45"/>
  <c r="D361" i="45"/>
  <c r="C361" i="45"/>
  <c r="B361" i="45"/>
  <c r="F41" i="45"/>
  <c r="E41" i="45"/>
  <c r="D41" i="45"/>
  <c r="C41" i="45"/>
  <c r="B41" i="45"/>
  <c r="F144" i="45"/>
  <c r="E144" i="45"/>
  <c r="D144" i="45"/>
  <c r="C144" i="45"/>
  <c r="B144" i="45"/>
  <c r="F24" i="45"/>
  <c r="E24" i="45"/>
  <c r="D24" i="45"/>
  <c r="C24" i="45"/>
  <c r="B24" i="45"/>
  <c r="F352" i="45"/>
  <c r="E352" i="45"/>
  <c r="D352" i="45"/>
  <c r="C352" i="45"/>
  <c r="B352" i="45"/>
  <c r="F299" i="45"/>
  <c r="D299" i="45"/>
  <c r="C299" i="45"/>
  <c r="B299" i="45"/>
  <c r="F72" i="45"/>
  <c r="E72" i="45"/>
  <c r="D72" i="45"/>
  <c r="C72" i="45"/>
  <c r="B72" i="45"/>
  <c r="F8" i="45"/>
  <c r="E8" i="45"/>
  <c r="D8" i="45"/>
  <c r="C8" i="45"/>
  <c r="B8" i="45"/>
  <c r="F157" i="45"/>
  <c r="E157" i="45"/>
  <c r="D157" i="45"/>
  <c r="C157" i="45"/>
  <c r="B157" i="45"/>
  <c r="F356" i="45"/>
  <c r="E356" i="45"/>
  <c r="D356" i="45"/>
  <c r="C356" i="45"/>
  <c r="B356" i="45"/>
  <c r="F61" i="45"/>
  <c r="E61" i="45"/>
  <c r="D61" i="45"/>
  <c r="C61" i="45"/>
  <c r="B61" i="45"/>
  <c r="F339" i="45"/>
  <c r="E339" i="45"/>
  <c r="D339" i="45"/>
  <c r="C339" i="45"/>
  <c r="B339" i="45"/>
  <c r="F256" i="45"/>
  <c r="E256" i="45"/>
  <c r="D256" i="45"/>
  <c r="C256" i="45"/>
  <c r="B256" i="45"/>
  <c r="F50" i="45"/>
  <c r="E50" i="45"/>
  <c r="D50" i="45"/>
  <c r="C50" i="45"/>
  <c r="B50" i="45"/>
  <c r="F57" i="45"/>
  <c r="E57" i="45"/>
  <c r="D57" i="45"/>
  <c r="C57" i="45"/>
  <c r="B57" i="45"/>
  <c r="F358" i="45"/>
  <c r="E358" i="45"/>
  <c r="D358" i="45"/>
  <c r="C358" i="45"/>
  <c r="B358" i="45"/>
  <c r="F617" i="45"/>
  <c r="E617" i="45"/>
  <c r="D617" i="45"/>
  <c r="C617" i="45"/>
  <c r="B617" i="45"/>
  <c r="F566" i="45"/>
  <c r="E566" i="45"/>
  <c r="D566" i="45"/>
  <c r="C566" i="45"/>
  <c r="B566" i="45"/>
  <c r="F577" i="45"/>
  <c r="E577" i="45"/>
  <c r="D577" i="45"/>
  <c r="C577" i="45"/>
  <c r="B577" i="45"/>
  <c r="F182" i="45"/>
  <c r="E182" i="45"/>
  <c r="D182" i="45"/>
  <c r="C182" i="45"/>
  <c r="B182" i="45"/>
  <c r="F585" i="45"/>
  <c r="E585" i="45"/>
  <c r="D585" i="45"/>
  <c r="C585" i="45"/>
  <c r="B585" i="45"/>
  <c r="F33" i="45"/>
  <c r="E33" i="45"/>
  <c r="D33" i="45"/>
  <c r="C33" i="45"/>
  <c r="B33" i="45"/>
  <c r="F120" i="45"/>
  <c r="E120" i="45"/>
  <c r="D120" i="45"/>
  <c r="C120" i="45"/>
  <c r="B120" i="45"/>
  <c r="F491" i="45"/>
  <c r="E491" i="45"/>
  <c r="D491" i="45"/>
  <c r="C491" i="45"/>
  <c r="B491" i="45"/>
  <c r="F168" i="45"/>
  <c r="E168" i="45"/>
  <c r="D168" i="45"/>
  <c r="C168" i="45"/>
  <c r="B168" i="45"/>
  <c r="F632" i="45"/>
  <c r="E632" i="45"/>
  <c r="D632" i="45"/>
  <c r="C632" i="45"/>
  <c r="B632" i="45"/>
  <c r="F220" i="45"/>
  <c r="E220" i="45"/>
  <c r="D220" i="45"/>
  <c r="C220" i="45"/>
  <c r="B220" i="45"/>
  <c r="F481" i="45"/>
  <c r="E481" i="45"/>
  <c r="D481" i="45"/>
  <c r="C481" i="45"/>
  <c r="B481" i="45"/>
  <c r="F83" i="45"/>
  <c r="E83" i="45"/>
  <c r="D83" i="45"/>
  <c r="C83" i="45"/>
  <c r="B83" i="45"/>
  <c r="F382" i="45"/>
  <c r="E382" i="45"/>
  <c r="D382" i="45"/>
  <c r="C382" i="45"/>
  <c r="B382" i="45"/>
  <c r="F552" i="45"/>
  <c r="E552" i="45"/>
  <c r="D552" i="45"/>
  <c r="C552" i="45"/>
  <c r="B552" i="45"/>
  <c r="F669" i="45"/>
  <c r="E669" i="45"/>
  <c r="D669" i="45"/>
  <c r="C669" i="45"/>
  <c r="B669" i="45"/>
  <c r="F100" i="45"/>
  <c r="E100" i="45"/>
  <c r="D100" i="45"/>
  <c r="C100" i="45"/>
  <c r="B100" i="45"/>
  <c r="F438" i="45"/>
  <c r="E438" i="45"/>
  <c r="D438" i="45"/>
  <c r="C438" i="45"/>
  <c r="B438" i="45"/>
  <c r="F359" i="45"/>
  <c r="E359" i="45"/>
  <c r="D359" i="45"/>
  <c r="C359" i="45"/>
  <c r="B359" i="45"/>
  <c r="F129" i="45"/>
  <c r="E129" i="45"/>
  <c r="D129" i="45"/>
  <c r="C129" i="45"/>
  <c r="B129" i="45"/>
  <c r="F40" i="45"/>
  <c r="E40" i="45"/>
  <c r="D40" i="45"/>
  <c r="C40" i="45"/>
  <c r="B40" i="45"/>
  <c r="F403" i="45"/>
  <c r="E403" i="45"/>
  <c r="D403" i="45"/>
  <c r="C403" i="45"/>
  <c r="B403" i="45"/>
  <c r="F54" i="45"/>
  <c r="E54" i="45"/>
  <c r="D54" i="45"/>
  <c r="C54" i="45"/>
  <c r="B54" i="45"/>
  <c r="F186" i="45"/>
  <c r="E186" i="45"/>
  <c r="D186" i="45"/>
  <c r="C186" i="45"/>
  <c r="B186" i="45"/>
  <c r="F622" i="45"/>
  <c r="E622" i="45"/>
  <c r="D622" i="45"/>
  <c r="C622" i="45"/>
  <c r="B622" i="45"/>
  <c r="F615" i="45"/>
  <c r="E615" i="45"/>
  <c r="D615" i="45"/>
  <c r="C615" i="45"/>
  <c r="B615" i="45"/>
  <c r="F668" i="45"/>
  <c r="E668" i="45"/>
  <c r="D668" i="45"/>
  <c r="C668" i="45"/>
  <c r="B668" i="45"/>
  <c r="F92" i="45"/>
  <c r="E92" i="45"/>
  <c r="D92" i="45"/>
  <c r="C92" i="45"/>
  <c r="B92" i="45"/>
  <c r="F449" i="45"/>
  <c r="E449" i="45"/>
  <c r="D449" i="45"/>
  <c r="C449" i="45"/>
  <c r="B449" i="45"/>
  <c r="F146" i="45"/>
  <c r="E146" i="45"/>
  <c r="D146" i="45"/>
  <c r="C146" i="45"/>
  <c r="B146" i="45"/>
  <c r="F477" i="45"/>
  <c r="E477" i="45"/>
  <c r="D477" i="45"/>
  <c r="C477" i="45"/>
  <c r="B477" i="45"/>
  <c r="F553" i="45"/>
  <c r="E553" i="45"/>
  <c r="D553" i="45"/>
  <c r="C553" i="45"/>
  <c r="B553" i="45"/>
  <c r="F4" i="45"/>
  <c r="E4" i="45"/>
  <c r="D4" i="45"/>
  <c r="C4" i="45"/>
  <c r="B4" i="45"/>
  <c r="F357" i="45"/>
  <c r="E357" i="45"/>
  <c r="D357" i="45"/>
  <c r="C357" i="45"/>
  <c r="B357" i="45"/>
  <c r="F194" i="45"/>
  <c r="E194" i="45"/>
  <c r="D194" i="45"/>
  <c r="C194" i="45"/>
  <c r="B194" i="45"/>
  <c r="F335" i="45"/>
  <c r="E335" i="45"/>
  <c r="D335" i="45"/>
  <c r="C335" i="45"/>
  <c r="B335" i="45"/>
  <c r="F327" i="45"/>
  <c r="E327" i="45"/>
  <c r="D327" i="45"/>
  <c r="C327" i="45"/>
  <c r="B327" i="45"/>
  <c r="F635" i="45"/>
  <c r="E635" i="45"/>
  <c r="D635" i="45"/>
  <c r="C635" i="45"/>
  <c r="B635" i="45"/>
  <c r="F79" i="45"/>
  <c r="E79" i="45"/>
  <c r="D79" i="45"/>
  <c r="C79" i="45"/>
  <c r="B79" i="45"/>
  <c r="F423" i="45"/>
  <c r="E423" i="45"/>
  <c r="D423" i="45"/>
  <c r="C423" i="45"/>
  <c r="B423" i="45"/>
  <c r="F532" i="45"/>
  <c r="E532" i="45"/>
  <c r="D532" i="45"/>
  <c r="C532" i="45"/>
  <c r="B532" i="45"/>
  <c r="F411" i="45"/>
  <c r="E411" i="45"/>
  <c r="D411" i="45"/>
  <c r="C411" i="45"/>
  <c r="B411" i="45"/>
  <c r="F430" i="45"/>
  <c r="E430" i="45"/>
  <c r="D430" i="45"/>
  <c r="C430" i="45"/>
  <c r="B430" i="45"/>
  <c r="F10" i="45"/>
  <c r="E10" i="45"/>
  <c r="D10" i="45"/>
  <c r="C10" i="45"/>
  <c r="B10" i="45"/>
  <c r="F187" i="45"/>
  <c r="E187" i="45"/>
  <c r="D187" i="45"/>
  <c r="C187" i="45"/>
  <c r="B187" i="45"/>
  <c r="F260" i="45"/>
  <c r="E260" i="45"/>
  <c r="D260" i="45"/>
  <c r="C260" i="45"/>
  <c r="B260" i="45"/>
  <c r="F177" i="45"/>
  <c r="E177" i="45"/>
  <c r="D177" i="45"/>
  <c r="C177" i="45"/>
  <c r="B177" i="45"/>
  <c r="F343" i="45"/>
  <c r="E343" i="45"/>
  <c r="D343" i="45"/>
  <c r="C343" i="45"/>
  <c r="B343" i="45"/>
  <c r="F228" i="45"/>
  <c r="E228" i="45"/>
  <c r="D228" i="45"/>
  <c r="C228" i="45"/>
  <c r="B228" i="45"/>
  <c r="F649" i="45"/>
  <c r="E649" i="45"/>
  <c r="D649" i="45"/>
  <c r="C649" i="45"/>
  <c r="B649" i="45"/>
  <c r="F502" i="45"/>
  <c r="E502" i="45"/>
  <c r="D502" i="45"/>
  <c r="C502" i="45"/>
  <c r="B502" i="45"/>
  <c r="F119" i="45"/>
  <c r="E119" i="45"/>
  <c r="D119" i="45"/>
  <c r="C119" i="45"/>
  <c r="B119" i="45"/>
  <c r="F309" i="45"/>
  <c r="E309" i="45"/>
  <c r="D309" i="45"/>
  <c r="C309" i="45"/>
  <c r="B309" i="45"/>
  <c r="F542" i="45"/>
  <c r="E542" i="45"/>
  <c r="D542" i="45"/>
  <c r="C542" i="45"/>
  <c r="B542" i="45"/>
  <c r="F401" i="45"/>
  <c r="E401" i="45"/>
  <c r="D401" i="45"/>
  <c r="C401" i="45"/>
  <c r="B401" i="45"/>
  <c r="F13" i="45"/>
  <c r="E13" i="45"/>
  <c r="D13" i="45"/>
  <c r="C13" i="45"/>
  <c r="B13" i="45"/>
  <c r="F511" i="45"/>
  <c r="E511" i="45"/>
  <c r="D511" i="45"/>
  <c r="C511" i="45"/>
  <c r="B511" i="45"/>
  <c r="F6" i="45"/>
  <c r="E6" i="45"/>
  <c r="D6" i="45"/>
  <c r="C6" i="45"/>
  <c r="B6" i="45"/>
  <c r="F250" i="45"/>
  <c r="E250" i="45"/>
  <c r="D250" i="45"/>
  <c r="C250" i="45"/>
  <c r="B250" i="45"/>
  <c r="F471" i="45"/>
  <c r="E471" i="45"/>
  <c r="D471" i="45"/>
  <c r="C471" i="45"/>
  <c r="B471" i="45"/>
  <c r="F145" i="45"/>
  <c r="E145" i="45"/>
  <c r="D145" i="45"/>
  <c r="C145" i="45"/>
  <c r="B145" i="45"/>
  <c r="F231" i="45"/>
  <c r="E231" i="45"/>
  <c r="D231" i="45"/>
  <c r="C231" i="45"/>
  <c r="B231" i="45"/>
  <c r="F661" i="45"/>
  <c r="E661" i="45"/>
  <c r="D661" i="45"/>
  <c r="C661" i="45"/>
  <c r="B661" i="45"/>
  <c r="F578" i="45"/>
  <c r="E578" i="45"/>
  <c r="D578" i="45"/>
  <c r="C578" i="45"/>
  <c r="B578" i="45"/>
  <c r="F264" i="45"/>
  <c r="E264" i="45"/>
  <c r="D264" i="45"/>
  <c r="C264" i="45"/>
  <c r="B264" i="45"/>
  <c r="F519" i="45"/>
  <c r="E519" i="45"/>
  <c r="D519" i="45"/>
  <c r="C519" i="45"/>
  <c r="B519" i="45"/>
  <c r="F97" i="45"/>
  <c r="E97" i="45"/>
  <c r="D97" i="45"/>
  <c r="C97" i="45"/>
  <c r="B97" i="45"/>
  <c r="F473" i="45"/>
  <c r="E473" i="45"/>
  <c r="D473" i="45"/>
  <c r="C473" i="45"/>
  <c r="B473" i="45"/>
  <c r="F39" i="45"/>
  <c r="E39" i="45"/>
  <c r="D39" i="45"/>
  <c r="C39" i="45"/>
  <c r="B39" i="45"/>
  <c r="F135" i="45"/>
  <c r="E135" i="45"/>
  <c r="D135" i="45"/>
  <c r="C135" i="45"/>
  <c r="B135" i="45"/>
  <c r="F667" i="45"/>
  <c r="E667" i="45"/>
  <c r="D667" i="45"/>
  <c r="C667" i="45"/>
  <c r="B667" i="45"/>
  <c r="F346" i="45"/>
  <c r="E346" i="45"/>
  <c r="D346" i="45"/>
  <c r="C346" i="45"/>
  <c r="B346" i="45"/>
  <c r="F324" i="45"/>
  <c r="E324" i="45"/>
  <c r="D324" i="45"/>
  <c r="C324" i="45"/>
  <c r="B324" i="45"/>
  <c r="F534" i="45"/>
  <c r="E534" i="45"/>
  <c r="D534" i="45"/>
  <c r="C534" i="45"/>
  <c r="B534" i="45"/>
  <c r="F375" i="45"/>
  <c r="E375" i="45"/>
  <c r="D375" i="45"/>
  <c r="C375" i="45"/>
  <c r="B375" i="45"/>
  <c r="F44" i="45"/>
  <c r="E44" i="45"/>
  <c r="D44" i="45"/>
  <c r="C44" i="45"/>
  <c r="B44" i="45"/>
  <c r="F337" i="45"/>
  <c r="E337" i="45"/>
  <c r="D337" i="45"/>
  <c r="C337" i="45"/>
  <c r="B337" i="45"/>
  <c r="F151" i="45"/>
  <c r="E151" i="45"/>
  <c r="D151" i="45"/>
  <c r="C151" i="45"/>
  <c r="B151" i="45"/>
  <c r="F125" i="45"/>
  <c r="E125" i="45"/>
  <c r="D125" i="45"/>
  <c r="C125" i="45"/>
  <c r="B125" i="45"/>
  <c r="F409" i="45"/>
  <c r="E409" i="45"/>
  <c r="D409" i="45"/>
  <c r="C409" i="45"/>
  <c r="B409" i="45"/>
  <c r="F593" i="45"/>
  <c r="E593" i="45"/>
  <c r="D593" i="45"/>
  <c r="C593" i="45"/>
  <c r="B593" i="45"/>
  <c r="F583" i="45"/>
  <c r="E583" i="45"/>
  <c r="D583" i="45"/>
  <c r="C583" i="45"/>
  <c r="B583" i="45"/>
  <c r="F625" i="45"/>
  <c r="E625" i="45"/>
  <c r="D625" i="45"/>
  <c r="C625" i="45"/>
  <c r="B625" i="45"/>
  <c r="F550" i="45"/>
  <c r="E550" i="45"/>
  <c r="D550" i="45"/>
  <c r="C550" i="45"/>
  <c r="B550" i="45"/>
  <c r="F616" i="45"/>
  <c r="E616" i="45"/>
  <c r="D616" i="45"/>
  <c r="C616" i="45"/>
  <c r="B616" i="45"/>
  <c r="F637" i="45"/>
  <c r="E637" i="45"/>
  <c r="D637" i="45"/>
  <c r="C637" i="45"/>
  <c r="B637" i="45"/>
  <c r="F624" i="45"/>
  <c r="E624" i="45"/>
  <c r="D624" i="45"/>
  <c r="C624" i="45"/>
  <c r="B624" i="45"/>
  <c r="F621" i="45"/>
  <c r="E621" i="45"/>
  <c r="D621" i="45"/>
  <c r="C621" i="45"/>
  <c r="B621" i="45"/>
  <c r="F630" i="45"/>
  <c r="E630" i="45"/>
  <c r="D630" i="45"/>
  <c r="C630" i="45"/>
  <c r="B630" i="45"/>
  <c r="F539" i="45"/>
  <c r="E539" i="45"/>
  <c r="D539" i="45"/>
  <c r="C539" i="45"/>
  <c r="B539" i="45"/>
  <c r="F660" i="45"/>
  <c r="E660" i="45"/>
  <c r="D660" i="45"/>
  <c r="C660" i="45"/>
  <c r="B660" i="45"/>
  <c r="F612" i="45"/>
  <c r="E612" i="45"/>
  <c r="D612" i="45"/>
  <c r="C612" i="45"/>
  <c r="B612" i="45"/>
  <c r="F77" i="45"/>
  <c r="E77" i="45"/>
  <c r="D77" i="45"/>
  <c r="C77" i="45"/>
  <c r="B77" i="45"/>
  <c r="F386" i="45"/>
  <c r="E386" i="45"/>
  <c r="D386" i="45"/>
  <c r="C386" i="45"/>
  <c r="B386" i="45"/>
  <c r="F338" i="45"/>
  <c r="E338" i="45"/>
  <c r="D338" i="45"/>
  <c r="C338" i="45"/>
  <c r="B338" i="45"/>
  <c r="F183" i="45"/>
  <c r="E183" i="45"/>
  <c r="D183" i="45"/>
  <c r="C183" i="45"/>
  <c r="B183" i="45"/>
  <c r="F475" i="45"/>
  <c r="E475" i="45"/>
  <c r="D475" i="45"/>
  <c r="C475" i="45"/>
  <c r="B475" i="45"/>
  <c r="F315" i="45"/>
  <c r="E315" i="45"/>
  <c r="D315" i="45"/>
  <c r="C315" i="45"/>
  <c r="B315" i="45"/>
  <c r="F232" i="45"/>
  <c r="E232" i="45"/>
  <c r="D232" i="45"/>
  <c r="C232" i="45"/>
  <c r="B232" i="45"/>
  <c r="F254" i="45"/>
  <c r="E254" i="45"/>
  <c r="D254" i="45"/>
  <c r="C254" i="45"/>
  <c r="B254" i="45"/>
  <c r="F666" i="45"/>
  <c r="E666" i="45"/>
  <c r="D666" i="45"/>
  <c r="C666" i="45"/>
  <c r="B666" i="45"/>
  <c r="F223" i="45"/>
  <c r="E223" i="45"/>
  <c r="D223" i="45"/>
  <c r="C223" i="45"/>
  <c r="B223" i="45"/>
  <c r="F147" i="45"/>
  <c r="E147" i="45"/>
  <c r="D147" i="45"/>
  <c r="C147" i="45"/>
  <c r="B147" i="45"/>
  <c r="F659" i="45"/>
  <c r="E659" i="45"/>
  <c r="D659" i="45"/>
  <c r="C659" i="45"/>
  <c r="B659" i="45"/>
  <c r="F252" i="45"/>
  <c r="E252" i="45"/>
  <c r="D252" i="45"/>
  <c r="C252" i="45"/>
  <c r="B252" i="45"/>
  <c r="F71" i="45"/>
  <c r="E71" i="45"/>
  <c r="D71" i="45"/>
  <c r="C71" i="45"/>
  <c r="B71" i="45"/>
  <c r="F400" i="45"/>
  <c r="E400" i="45"/>
  <c r="D400" i="45"/>
  <c r="C400" i="45"/>
  <c r="B400" i="45"/>
  <c r="F73" i="45"/>
  <c r="E73" i="45"/>
  <c r="D73" i="45"/>
  <c r="C73" i="45"/>
  <c r="B73" i="45"/>
  <c r="F259" i="45"/>
  <c r="E259" i="45"/>
  <c r="D259" i="45"/>
  <c r="C259" i="45"/>
  <c r="B259" i="45"/>
  <c r="F81" i="45"/>
  <c r="E81" i="45"/>
  <c r="D81" i="45"/>
  <c r="C81" i="45"/>
  <c r="B81" i="45"/>
  <c r="F655" i="45"/>
  <c r="E655" i="45"/>
  <c r="D655" i="45"/>
  <c r="C655" i="45"/>
  <c r="B655" i="45"/>
  <c r="F537" i="45"/>
  <c r="E537" i="45"/>
  <c r="D537" i="45"/>
  <c r="C537" i="45"/>
  <c r="B537" i="45"/>
  <c r="F301" i="45"/>
  <c r="E301" i="45"/>
  <c r="D301" i="45"/>
  <c r="C301" i="45"/>
  <c r="B301" i="45"/>
  <c r="F654" i="45"/>
  <c r="E654" i="45"/>
  <c r="D654" i="45"/>
  <c r="C654" i="45"/>
  <c r="B654" i="45"/>
  <c r="F402" i="45"/>
  <c r="E402" i="45"/>
  <c r="D402" i="45"/>
  <c r="C402" i="45"/>
  <c r="B402" i="45"/>
  <c r="F561" i="45"/>
  <c r="E561" i="45"/>
  <c r="D561" i="45"/>
  <c r="C561" i="45"/>
  <c r="B561" i="45"/>
  <c r="F610" i="45"/>
  <c r="E610" i="45"/>
  <c r="D610" i="45"/>
  <c r="C610" i="45"/>
  <c r="B610" i="45"/>
  <c r="F503" i="45"/>
  <c r="E503" i="45"/>
  <c r="D503" i="45"/>
  <c r="C503" i="45"/>
  <c r="B503" i="45"/>
  <c r="F113" i="45"/>
  <c r="E113" i="45"/>
  <c r="D113" i="45"/>
  <c r="C113" i="45"/>
  <c r="B113" i="45"/>
  <c r="F286" i="45"/>
  <c r="E286" i="45"/>
  <c r="D286" i="45"/>
  <c r="C286" i="45"/>
  <c r="B286" i="45"/>
  <c r="F544" i="45"/>
  <c r="E544" i="45"/>
  <c r="D544" i="45"/>
  <c r="C544" i="45"/>
  <c r="B544" i="45"/>
  <c r="F45" i="45"/>
  <c r="E45" i="45"/>
  <c r="D45" i="45"/>
  <c r="C45" i="45"/>
  <c r="B45" i="45"/>
  <c r="F165" i="45"/>
  <c r="E165" i="45"/>
  <c r="D165" i="45"/>
  <c r="C165" i="45"/>
  <c r="B165" i="45"/>
  <c r="F494" i="45"/>
  <c r="E494" i="45"/>
  <c r="D494" i="45"/>
  <c r="C494" i="45"/>
  <c r="B494" i="45"/>
  <c r="F631" i="45"/>
  <c r="E631" i="45"/>
  <c r="D631" i="45"/>
  <c r="C631" i="45"/>
  <c r="B631" i="45"/>
  <c r="F102" i="45"/>
  <c r="E102" i="45"/>
  <c r="D102" i="45"/>
  <c r="C102" i="45"/>
  <c r="B102" i="45"/>
  <c r="F298" i="45"/>
  <c r="E298" i="45"/>
  <c r="D298" i="45"/>
  <c r="C298" i="45"/>
  <c r="B298" i="45"/>
  <c r="F569" i="45"/>
  <c r="E569" i="45"/>
  <c r="D569" i="45"/>
  <c r="C569" i="45"/>
  <c r="B569" i="45"/>
  <c r="F82" i="45"/>
  <c r="E82" i="45"/>
  <c r="D82" i="45"/>
  <c r="C82" i="45"/>
  <c r="B82" i="45"/>
  <c r="F645" i="45"/>
  <c r="E645" i="45"/>
  <c r="D645" i="45"/>
  <c r="C645" i="45"/>
  <c r="B645" i="45"/>
  <c r="F155" i="45"/>
  <c r="E155" i="45"/>
  <c r="D155" i="45"/>
  <c r="C155" i="45"/>
  <c r="B155" i="45"/>
  <c r="F333" i="45"/>
  <c r="E333" i="45"/>
  <c r="D333" i="45"/>
  <c r="C333" i="45"/>
  <c r="B333" i="45"/>
  <c r="F394" i="45"/>
  <c r="E394" i="45"/>
  <c r="D394" i="45"/>
  <c r="C394" i="45"/>
  <c r="B394" i="45"/>
  <c r="F158" i="45"/>
  <c r="E158" i="45"/>
  <c r="D158" i="45"/>
  <c r="C158" i="45"/>
  <c r="B158" i="45"/>
  <c r="F501" i="45"/>
  <c r="E501" i="45"/>
  <c r="D501" i="45"/>
  <c r="C501" i="45"/>
  <c r="B501" i="45"/>
  <c r="F212" i="45"/>
  <c r="E212" i="45"/>
  <c r="D212" i="45"/>
  <c r="C212" i="45"/>
  <c r="B212" i="45"/>
  <c r="F174" i="45"/>
  <c r="E174" i="45"/>
  <c r="D174" i="45"/>
  <c r="C174" i="45"/>
  <c r="B174" i="45"/>
  <c r="F31" i="45"/>
  <c r="E31" i="45"/>
  <c r="D31" i="45"/>
  <c r="C31" i="45"/>
  <c r="B31" i="45"/>
  <c r="F587" i="45"/>
  <c r="E587" i="45"/>
  <c r="D587" i="45"/>
  <c r="C587" i="45"/>
  <c r="B587" i="45"/>
  <c r="F115" i="45"/>
  <c r="E115" i="45"/>
  <c r="D115" i="45"/>
  <c r="C115" i="45"/>
  <c r="B115" i="45"/>
  <c r="F636" i="45"/>
  <c r="E636" i="45"/>
  <c r="D636" i="45"/>
  <c r="C636" i="45"/>
  <c r="B636" i="45"/>
  <c r="F521" i="45"/>
  <c r="E521" i="45"/>
  <c r="D521" i="45"/>
  <c r="C521" i="45"/>
  <c r="B521" i="45"/>
  <c r="F363" i="45"/>
  <c r="E363" i="45"/>
  <c r="D363" i="45"/>
  <c r="C363" i="45"/>
  <c r="B363" i="45"/>
  <c r="F272" i="45"/>
  <c r="E272" i="45"/>
  <c r="D272" i="45"/>
  <c r="C272" i="45"/>
  <c r="B272" i="45"/>
  <c r="F317" i="45"/>
  <c r="E317" i="45"/>
  <c r="D317" i="45"/>
  <c r="C317" i="45"/>
  <c r="B317" i="45"/>
  <c r="F417" i="45"/>
  <c r="E417" i="45"/>
  <c r="D417" i="45"/>
  <c r="C417" i="45"/>
  <c r="B417" i="45"/>
  <c r="F567" i="45"/>
  <c r="E567" i="45"/>
  <c r="D567" i="45"/>
  <c r="C567" i="45"/>
  <c r="B567" i="45"/>
  <c r="F131" i="45"/>
  <c r="E131" i="45"/>
  <c r="D131" i="45"/>
  <c r="C131" i="45"/>
  <c r="B131" i="45"/>
  <c r="F208" i="45"/>
  <c r="E208" i="45"/>
  <c r="D208" i="45"/>
  <c r="C208" i="45"/>
  <c r="B208" i="45"/>
  <c r="F431" i="45"/>
  <c r="E431" i="45"/>
  <c r="D431" i="45"/>
  <c r="C431" i="45"/>
  <c r="B431" i="45"/>
  <c r="F9" i="45"/>
  <c r="E9" i="45"/>
  <c r="D9" i="45"/>
  <c r="C9" i="45"/>
  <c r="B9" i="45"/>
  <c r="F42" i="45"/>
  <c r="E42" i="45"/>
  <c r="D42" i="45"/>
  <c r="C42" i="45"/>
  <c r="B42" i="45"/>
  <c r="F237" i="45"/>
  <c r="E237" i="45"/>
  <c r="D237" i="45"/>
  <c r="C237" i="45"/>
  <c r="B237" i="45"/>
  <c r="F568" i="45"/>
  <c r="E568" i="45"/>
  <c r="D568" i="45"/>
  <c r="C568" i="45"/>
  <c r="B568" i="45"/>
  <c r="F597" i="45"/>
  <c r="E597" i="45"/>
  <c r="D597" i="45"/>
  <c r="C597" i="45"/>
  <c r="B597" i="45"/>
  <c r="F169" i="45"/>
  <c r="E169" i="45"/>
  <c r="D169" i="45"/>
  <c r="C169" i="45"/>
  <c r="B169" i="45"/>
  <c r="F364" i="45"/>
  <c r="E364" i="45"/>
  <c r="D364" i="45"/>
  <c r="C364" i="45"/>
  <c r="B364" i="45"/>
  <c r="F584" i="45"/>
  <c r="E584" i="45"/>
  <c r="D584" i="45"/>
  <c r="C584" i="45"/>
  <c r="B584" i="45"/>
  <c r="F104" i="45"/>
  <c r="E104" i="45"/>
  <c r="D104" i="45"/>
  <c r="C104" i="45"/>
  <c r="B104" i="45"/>
  <c r="F351" i="45"/>
  <c r="E351" i="45"/>
  <c r="D351" i="45"/>
  <c r="C351" i="45"/>
  <c r="B351" i="45"/>
  <c r="F505" i="45"/>
  <c r="E505" i="45"/>
  <c r="D505" i="45"/>
  <c r="C505" i="45"/>
  <c r="B505" i="45"/>
  <c r="F576" i="45"/>
  <c r="E576" i="45"/>
  <c r="D576" i="45"/>
  <c r="C576" i="45"/>
  <c r="B576" i="45"/>
  <c r="F233" i="45"/>
  <c r="E233" i="45"/>
  <c r="D233" i="45"/>
  <c r="C233" i="45"/>
  <c r="B233" i="45"/>
  <c r="F7" i="45"/>
  <c r="E7" i="45"/>
  <c r="D7" i="45"/>
  <c r="C7" i="45"/>
  <c r="B7" i="45"/>
  <c r="F370" i="45"/>
  <c r="E370" i="45"/>
  <c r="D370" i="45"/>
  <c r="C370" i="45"/>
  <c r="B370" i="45"/>
  <c r="F581" i="45"/>
  <c r="E581" i="45"/>
  <c r="D581" i="45"/>
  <c r="C581" i="45"/>
  <c r="B581" i="45"/>
  <c r="F116" i="45"/>
  <c r="E116" i="45"/>
  <c r="D116" i="45"/>
  <c r="C116" i="45"/>
  <c r="B116" i="45"/>
  <c r="F405" i="45"/>
  <c r="E405" i="45"/>
  <c r="D405" i="45"/>
  <c r="C405" i="45"/>
  <c r="B405" i="45"/>
  <c r="F240" i="45"/>
  <c r="E240" i="45"/>
  <c r="D240" i="45"/>
  <c r="C240" i="45"/>
  <c r="B240" i="45"/>
  <c r="F312" i="45"/>
  <c r="E312" i="45"/>
  <c r="D312" i="45"/>
  <c r="C312" i="45"/>
  <c r="B312" i="45"/>
  <c r="F628" i="45"/>
  <c r="E628" i="45"/>
  <c r="D628" i="45"/>
  <c r="C628" i="45"/>
  <c r="B628" i="45"/>
  <c r="F89" i="45"/>
  <c r="E89" i="45"/>
  <c r="D89" i="45"/>
  <c r="C89" i="45"/>
  <c r="B89" i="45"/>
  <c r="F267" i="45"/>
  <c r="E267" i="45"/>
  <c r="D267" i="45"/>
  <c r="C267" i="45"/>
  <c r="B267" i="45"/>
  <c r="F510" i="45"/>
  <c r="E510" i="45"/>
  <c r="D510" i="45"/>
  <c r="C510" i="45"/>
  <c r="B510" i="45"/>
  <c r="F167" i="45"/>
  <c r="E167" i="45"/>
  <c r="D167" i="45"/>
  <c r="C167" i="45"/>
  <c r="B167" i="45"/>
  <c r="F433" i="45"/>
  <c r="E433" i="45"/>
  <c r="D433" i="45"/>
  <c r="C433" i="45"/>
  <c r="B433" i="45"/>
  <c r="F60" i="45"/>
  <c r="E60" i="45"/>
  <c r="D60" i="45"/>
  <c r="C60" i="45"/>
  <c r="B60" i="45"/>
  <c r="F665" i="45"/>
  <c r="E665" i="45"/>
  <c r="D665" i="45"/>
  <c r="C665" i="45"/>
  <c r="B665" i="45"/>
  <c r="F658" i="45"/>
  <c r="E658" i="45"/>
  <c r="D658" i="45"/>
  <c r="C658" i="45"/>
  <c r="B658" i="45"/>
  <c r="F451" i="45"/>
  <c r="E451" i="45"/>
  <c r="D451" i="45"/>
  <c r="C451" i="45"/>
  <c r="B451" i="45"/>
  <c r="B131" i="11"/>
  <c r="B122" i="11"/>
  <c r="B133" i="10"/>
  <c r="B124" i="10"/>
  <c r="B133" i="9"/>
  <c r="B124" i="9"/>
  <c r="B140" i="4"/>
  <c r="B128" i="4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3" i="1"/>
  <c r="Q671" i="1"/>
  <c r="Q670" i="1"/>
  <c r="Q669" i="1"/>
  <c r="Q667" i="1"/>
  <c r="Q666" i="1"/>
  <c r="Q664" i="1"/>
  <c r="Q663" i="1"/>
  <c r="Q662" i="1"/>
  <c r="Q661" i="1"/>
  <c r="Q660" i="1"/>
  <c r="Q659" i="1"/>
  <c r="Q656" i="1"/>
  <c r="Q655" i="1"/>
  <c r="Q653" i="1"/>
  <c r="Q648" i="1"/>
  <c r="Q647" i="1"/>
  <c r="Q646" i="1"/>
  <c r="Q645" i="1"/>
  <c r="Q644" i="1"/>
  <c r="Q643" i="1"/>
  <c r="Q629" i="1"/>
  <c r="Q628" i="1"/>
  <c r="Q627" i="1"/>
  <c r="Q626" i="1"/>
  <c r="Q624" i="1"/>
  <c r="Q623" i="1"/>
  <c r="Q619" i="1"/>
  <c r="Q616" i="1"/>
  <c r="Q610" i="1"/>
  <c r="Q609" i="1"/>
  <c r="Q608" i="1"/>
  <c r="Q603" i="1"/>
  <c r="Q602" i="1"/>
  <c r="Q601" i="1"/>
  <c r="Q597" i="1"/>
  <c r="Q596" i="1"/>
  <c r="Q595" i="1"/>
  <c r="Q593" i="1"/>
  <c r="Q592" i="1"/>
  <c r="Q577" i="1"/>
  <c r="Q576" i="1"/>
  <c r="Q575" i="1"/>
  <c r="Q574" i="1"/>
  <c r="Q573" i="1"/>
  <c r="Q571" i="1"/>
  <c r="Q570" i="1"/>
  <c r="Q569" i="1"/>
  <c r="Q568" i="1"/>
  <c r="Q567" i="1"/>
  <c r="Q566" i="1"/>
  <c r="Q564" i="1"/>
  <c r="Q563" i="1"/>
  <c r="Q562" i="1"/>
  <c r="Q561" i="1"/>
  <c r="Q560" i="1"/>
  <c r="Q559" i="1"/>
  <c r="Q558" i="1"/>
  <c r="Q556" i="1"/>
  <c r="Q554" i="1"/>
  <c r="Q553" i="1"/>
  <c r="Q551" i="1"/>
  <c r="Q549" i="1"/>
  <c r="Q548" i="1"/>
  <c r="Q546" i="1"/>
  <c r="Q545" i="1"/>
  <c r="Q544" i="1"/>
  <c r="Q543" i="1"/>
  <c r="Q542" i="1"/>
  <c r="Q541" i="1"/>
  <c r="Q539" i="1"/>
  <c r="Q538" i="1"/>
  <c r="Q537" i="1"/>
  <c r="Q536" i="1"/>
  <c r="Q534" i="1"/>
  <c r="Q533" i="1"/>
  <c r="Q532" i="1"/>
  <c r="Q531" i="1"/>
  <c r="Q530" i="1"/>
  <c r="Q527" i="1"/>
  <c r="Q526" i="1"/>
  <c r="Q525" i="1"/>
  <c r="Q523" i="1"/>
  <c r="Q521" i="1"/>
  <c r="Q520" i="1"/>
  <c r="Q517" i="1"/>
  <c r="Q515" i="1"/>
  <c r="Q514" i="1"/>
  <c r="Q513" i="1"/>
  <c r="Q512" i="1"/>
  <c r="Q511" i="1"/>
  <c r="Q508" i="1"/>
  <c r="Q507" i="1"/>
  <c r="Q506" i="1"/>
  <c r="Q505" i="1"/>
  <c r="Q504" i="1"/>
  <c r="Q503" i="1"/>
  <c r="Q502" i="1"/>
  <c r="Q501" i="1"/>
  <c r="Q499" i="1"/>
  <c r="Q498" i="1"/>
  <c r="Q497" i="1"/>
  <c r="Q496" i="1"/>
  <c r="Q495" i="1"/>
  <c r="Q494" i="1"/>
  <c r="Q493" i="1"/>
  <c r="Q491" i="1"/>
  <c r="Q490" i="1"/>
  <c r="Q489" i="1"/>
  <c r="Q488" i="1"/>
  <c r="Q486" i="1"/>
  <c r="Q485" i="1"/>
  <c r="Q484" i="1"/>
  <c r="Q482" i="1"/>
  <c r="Q481" i="1"/>
  <c r="Q480" i="1"/>
  <c r="Q479" i="1"/>
  <c r="Q478" i="1"/>
  <c r="Q476" i="1"/>
  <c r="Q475" i="1"/>
  <c r="Q474" i="1"/>
  <c r="Q473" i="1"/>
  <c r="Q472" i="1"/>
  <c r="Q471" i="1"/>
  <c r="Q469" i="1"/>
  <c r="Q467" i="1"/>
  <c r="Q466" i="1"/>
  <c r="Q465" i="1"/>
  <c r="Q464" i="1"/>
  <c r="Q463" i="1"/>
  <c r="Q462" i="1"/>
  <c r="Q461" i="1"/>
  <c r="Q459" i="1"/>
  <c r="Q458" i="1"/>
  <c r="Q457" i="1"/>
  <c r="Q456" i="1"/>
  <c r="Q455" i="1"/>
  <c r="Q454" i="1"/>
  <c r="Q452" i="1"/>
  <c r="Q451" i="1"/>
  <c r="Q450" i="1"/>
  <c r="Q449" i="1"/>
  <c r="Q448" i="1"/>
  <c r="Q447" i="1"/>
  <c r="Q446" i="1"/>
  <c r="Q445" i="1"/>
  <c r="Q444" i="1"/>
  <c r="Q443" i="1"/>
  <c r="Q441" i="1"/>
  <c r="Q440" i="1"/>
  <c r="Q439" i="1"/>
  <c r="Q437" i="1"/>
  <c r="Q436" i="1"/>
  <c r="Q435" i="1"/>
  <c r="Q434" i="1"/>
  <c r="Q433" i="1"/>
  <c r="Q432" i="1"/>
  <c r="Q431" i="1"/>
  <c r="Q430" i="1"/>
  <c r="Q429" i="1"/>
  <c r="Q428" i="1"/>
  <c r="Q427" i="1"/>
  <c r="Q426" i="1"/>
  <c r="Q425" i="1"/>
  <c r="Q424" i="1"/>
  <c r="Q423" i="1"/>
  <c r="Q422" i="1"/>
  <c r="Q420" i="1"/>
  <c r="Q419" i="1"/>
  <c r="Q418" i="1"/>
  <c r="Q416" i="1"/>
  <c r="Q415" i="1"/>
  <c r="Q413" i="1"/>
  <c r="Q412" i="1"/>
  <c r="Q410" i="1"/>
  <c r="Q408" i="1"/>
  <c r="Q407" i="1"/>
  <c r="Q406" i="1"/>
  <c r="Q405" i="1"/>
  <c r="Q404" i="1"/>
  <c r="Q403" i="1"/>
  <c r="Q399" i="1"/>
  <c r="Q398" i="1"/>
  <c r="Q395" i="1"/>
  <c r="Q393" i="1"/>
  <c r="Q391" i="1"/>
  <c r="Q389" i="1"/>
  <c r="Q388" i="1"/>
  <c r="Q386" i="1"/>
  <c r="Q384" i="1"/>
  <c r="Q383" i="1"/>
  <c r="Q382" i="1"/>
  <c r="Q381" i="1"/>
  <c r="Q380" i="1"/>
  <c r="Q936" i="1"/>
  <c r="Q377" i="1"/>
  <c r="Q375" i="1"/>
  <c r="Q374" i="1"/>
  <c r="Q373" i="1"/>
  <c r="Q372" i="1"/>
  <c r="Q371" i="1"/>
  <c r="Q370" i="1"/>
  <c r="Q367" i="1"/>
  <c r="Q366" i="1"/>
  <c r="Q365" i="1"/>
  <c r="Q364" i="1"/>
  <c r="Q362" i="1"/>
  <c r="Q361" i="1"/>
  <c r="Q356" i="1"/>
  <c r="Q355" i="1"/>
  <c r="Q938" i="1"/>
  <c r="Q354" i="1"/>
  <c r="Q353" i="1"/>
  <c r="Q352" i="1"/>
  <c r="Q939" i="1"/>
  <c r="Q351" i="1"/>
  <c r="Q349" i="1"/>
  <c r="Q347" i="1"/>
  <c r="Q345" i="1"/>
  <c r="Q344" i="1"/>
  <c r="Q343" i="1"/>
  <c r="Q339" i="1"/>
  <c r="Q338" i="1"/>
  <c r="Q335" i="1"/>
  <c r="Q333" i="1"/>
  <c r="Q332" i="1"/>
  <c r="Q331" i="1"/>
  <c r="Q330" i="1"/>
  <c r="Q329" i="1"/>
  <c r="Q325" i="1"/>
  <c r="Q320" i="1"/>
  <c r="Q915" i="1"/>
  <c r="Q319" i="1"/>
  <c r="Q318" i="1"/>
  <c r="Q316" i="1"/>
  <c r="Q313" i="1"/>
  <c r="Q312" i="1"/>
  <c r="Q916" i="1"/>
  <c r="Q311" i="1"/>
  <c r="Q310" i="1"/>
  <c r="Q308" i="1"/>
  <c r="Q306" i="1"/>
  <c r="Q300" i="1"/>
  <c r="Q298" i="1"/>
  <c r="Q290" i="1"/>
  <c r="Q286" i="1"/>
  <c r="Q285" i="1"/>
  <c r="Q284" i="1"/>
  <c r="Q283" i="1"/>
  <c r="Q277" i="1"/>
  <c r="Q267" i="1"/>
  <c r="Q263" i="1"/>
  <c r="Q261" i="1"/>
  <c r="Q258" i="1"/>
  <c r="Q255" i="1"/>
  <c r="Q245" i="1"/>
  <c r="Q243" i="1"/>
  <c r="Q234" i="1"/>
  <c r="Q907" i="1"/>
  <c r="Q912" i="1"/>
  <c r="Q223" i="1"/>
  <c r="Q219" i="1"/>
  <c r="Q207" i="1"/>
  <c r="Q204" i="1"/>
  <c r="Q158" i="1"/>
  <c r="Q157" i="1"/>
  <c r="Q909" i="1"/>
  <c r="Q154" i="1"/>
  <c r="Q145" i="1"/>
  <c r="Q900" i="1"/>
  <c r="Q142" i="1"/>
  <c r="Q914" i="1"/>
  <c r="Q891" i="1"/>
  <c r="Q902" i="1"/>
  <c r="Q123" i="1"/>
  <c r="Q118" i="1"/>
  <c r="Q904" i="1"/>
  <c r="Q913" i="1"/>
  <c r="Q908" i="1"/>
  <c r="Q897" i="1"/>
  <c r="Q117" i="1"/>
  <c r="Q895" i="1"/>
  <c r="Q115" i="1"/>
  <c r="Q112" i="1"/>
  <c r="Q103" i="1"/>
  <c r="Q859" i="1"/>
  <c r="Q869" i="1"/>
  <c r="Q844" i="1"/>
  <c r="Q100" i="1"/>
  <c r="Q881" i="1"/>
  <c r="Q98" i="1"/>
  <c r="Q879" i="1"/>
  <c r="Q93" i="1"/>
  <c r="Q871" i="1"/>
  <c r="Q800" i="1"/>
  <c r="Q905" i="1"/>
  <c r="Q878" i="1"/>
  <c r="Q937" i="1"/>
  <c r="Q875" i="1"/>
  <c r="Q91" i="1"/>
  <c r="Q856" i="1"/>
  <c r="Q940" i="1"/>
  <c r="Q75" i="1"/>
  <c r="Q898" i="1"/>
  <c r="Q865" i="1"/>
  <c r="Q861" i="1"/>
  <c r="Q894" i="1"/>
  <c r="Q866" i="1"/>
  <c r="Q69" i="1"/>
  <c r="Q863" i="1"/>
  <c r="Q862" i="1"/>
  <c r="Q67" i="1"/>
  <c r="Q66" i="1"/>
  <c r="Q64" i="1"/>
  <c r="Q906" i="1"/>
  <c r="Q63" i="1"/>
  <c r="Q854" i="1"/>
  <c r="Q864" i="1"/>
  <c r="Q851" i="1"/>
  <c r="Q61" i="1"/>
  <c r="Q852" i="1"/>
  <c r="Q58" i="1"/>
  <c r="Q853" i="1"/>
  <c r="Q55" i="1"/>
  <c r="Q54" i="1"/>
  <c r="Q49" i="1"/>
  <c r="Q838" i="1"/>
  <c r="Q837" i="1"/>
  <c r="Q850" i="1"/>
  <c r="Q845" i="1"/>
  <c r="Q835" i="1"/>
  <c r="Q847" i="1"/>
  <c r="Q842" i="1"/>
  <c r="Q893" i="1"/>
  <c r="Q44" i="1"/>
  <c r="Q840" i="1"/>
  <c r="Q860" i="1"/>
  <c r="Q43" i="1"/>
  <c r="Q829" i="1"/>
  <c r="Q828" i="1"/>
  <c r="Q824" i="1"/>
  <c r="Q38" i="1"/>
  <c r="Q825" i="1"/>
  <c r="Q819" i="1"/>
  <c r="Q818" i="1"/>
  <c r="Q827" i="1"/>
  <c r="Q820" i="1"/>
  <c r="Q839" i="1"/>
  <c r="Q910" i="1"/>
  <c r="Q802" i="1"/>
  <c r="Q807" i="1"/>
  <c r="Q801" i="1"/>
  <c r="Q816" i="1"/>
  <c r="Q797" i="1"/>
  <c r="Q799" i="1"/>
  <c r="Q798" i="1"/>
  <c r="Q803" i="1"/>
  <c r="Q33" i="1"/>
  <c r="Q795" i="1"/>
  <c r="Q780" i="1"/>
  <c r="Q27" i="1"/>
  <c r="Q787" i="1"/>
  <c r="Q26" i="1"/>
  <c r="Q25" i="1"/>
  <c r="Q781" i="1"/>
  <c r="Q796" i="1"/>
  <c r="Q790" i="1"/>
  <c r="Q792" i="1"/>
  <c r="Q785" i="1"/>
  <c r="Q24" i="1"/>
  <c r="Q23" i="1"/>
  <c r="Q793" i="1"/>
  <c r="Q778" i="1"/>
  <c r="Q782" i="1"/>
  <c r="Q19" i="1"/>
  <c r="Q784" i="1"/>
  <c r="Q13" i="1"/>
  <c r="Q12" i="1"/>
  <c r="Q779" i="1"/>
  <c r="Q791" i="1"/>
  <c r="Q776" i="1"/>
  <c r="Q11" i="1"/>
  <c r="Q783" i="1"/>
  <c r="Q774" i="1"/>
  <c r="Q772" i="1"/>
  <c r="Q768" i="1"/>
  <c r="Q833" i="1"/>
  <c r="Q770" i="1"/>
  <c r="Q9" i="1"/>
  <c r="Q766" i="1"/>
  <c r="Q767" i="1"/>
  <c r="Q8" i="1"/>
  <c r="Q7" i="1"/>
  <c r="Q753" i="1"/>
  <c r="Q755" i="1"/>
  <c r="Q759" i="1"/>
  <c r="Q751" i="1"/>
  <c r="Q756" i="1"/>
  <c r="Q762" i="1"/>
  <c r="Q758" i="1"/>
  <c r="Q754" i="1"/>
  <c r="Q748" i="1"/>
  <c r="Q4" i="1"/>
  <c r="Q746" i="1"/>
  <c r="Q742" i="1"/>
  <c r="Q743" i="1"/>
  <c r="Q741" i="1"/>
  <c r="Q729" i="1"/>
  <c r="Q745" i="1"/>
  <c r="Q740" i="1"/>
  <c r="Q3" i="1"/>
  <c r="Q731" i="1"/>
  <c r="Q732" i="1"/>
  <c r="Q726" i="1"/>
  <c r="Q724" i="1"/>
  <c r="Q744" i="1"/>
  <c r="Q725" i="1"/>
  <c r="Q713" i="1"/>
  <c r="Q715" i="1"/>
  <c r="Q721" i="1"/>
  <c r="Q714" i="1"/>
  <c r="Q712" i="1"/>
  <c r="Q717" i="1"/>
  <c r="Q702" i="1"/>
  <c r="B43" i="42"/>
  <c r="B41" i="42"/>
  <c r="B40" i="42"/>
  <c r="B39" i="42"/>
  <c r="B37" i="42"/>
  <c r="B36" i="42"/>
  <c r="B35" i="42"/>
  <c r="B34" i="42"/>
  <c r="B33" i="42"/>
  <c r="B32" i="42"/>
  <c r="B31" i="42"/>
  <c r="B30" i="42"/>
  <c r="B29" i="42"/>
  <c r="B28" i="42"/>
  <c r="B27" i="42"/>
  <c r="B26" i="42"/>
  <c r="B25" i="42"/>
  <c r="B23" i="42"/>
  <c r="B22" i="42"/>
  <c r="B21" i="42"/>
  <c r="B20" i="42"/>
  <c r="B19" i="42"/>
  <c r="B18" i="42"/>
  <c r="B17" i="42"/>
  <c r="B16" i="42"/>
  <c r="B15" i="42"/>
  <c r="B13" i="42"/>
  <c r="B12" i="42"/>
  <c r="B11" i="42"/>
  <c r="B10" i="42"/>
  <c r="B9" i="42"/>
  <c r="B8" i="42"/>
  <c r="B7" i="42"/>
  <c r="B6" i="42"/>
  <c r="B5" i="42"/>
  <c r="B4" i="42"/>
  <c r="B42" i="42"/>
  <c r="B38" i="42"/>
  <c r="B3" i="42"/>
  <c r="B24" i="42"/>
  <c r="B14" i="42"/>
  <c r="B2" i="42"/>
  <c r="H45" i="41"/>
  <c r="G45" i="41"/>
  <c r="F45" i="41"/>
  <c r="E45" i="41"/>
  <c r="D45" i="41"/>
  <c r="C45" i="41"/>
  <c r="B45" i="41"/>
  <c r="H43" i="41"/>
  <c r="G43" i="41"/>
  <c r="F43" i="41"/>
  <c r="E43" i="41"/>
  <c r="D43" i="41"/>
  <c r="C43" i="41"/>
  <c r="B43" i="41"/>
  <c r="H38" i="41"/>
  <c r="G38" i="41"/>
  <c r="F38" i="41"/>
  <c r="E38" i="41"/>
  <c r="D38" i="41"/>
  <c r="C38" i="41"/>
  <c r="B38" i="41"/>
  <c r="H35" i="41"/>
  <c r="G35" i="41"/>
  <c r="F35" i="41"/>
  <c r="E35" i="41"/>
  <c r="D35" i="41"/>
  <c r="C35" i="41"/>
  <c r="B35" i="41"/>
  <c r="H33" i="41"/>
  <c r="G33" i="41"/>
  <c r="F33" i="41"/>
  <c r="E33" i="41"/>
  <c r="D33" i="41"/>
  <c r="C33" i="41"/>
  <c r="B33" i="41"/>
  <c r="H27" i="41"/>
  <c r="G27" i="41"/>
  <c r="F27" i="41"/>
  <c r="E27" i="41"/>
  <c r="D27" i="41"/>
  <c r="C27" i="41"/>
  <c r="B27" i="41"/>
  <c r="H26" i="41"/>
  <c r="G26" i="41"/>
  <c r="F26" i="41"/>
  <c r="E26" i="41"/>
  <c r="D26" i="41"/>
  <c r="C26" i="41"/>
  <c r="B26" i="41"/>
  <c r="H25" i="41"/>
  <c r="G25" i="41"/>
  <c r="F25" i="41"/>
  <c r="E25" i="41"/>
  <c r="D25" i="41"/>
  <c r="C25" i="41"/>
  <c r="B25" i="41"/>
  <c r="H24" i="41"/>
  <c r="G24" i="41"/>
  <c r="F24" i="41"/>
  <c r="E24" i="41"/>
  <c r="D24" i="41"/>
  <c r="C24" i="41"/>
  <c r="B24" i="41"/>
  <c r="H23" i="41"/>
  <c r="G23" i="41"/>
  <c r="F23" i="41"/>
  <c r="E23" i="41"/>
  <c r="D23" i="41"/>
  <c r="C23" i="41"/>
  <c r="B23" i="41"/>
  <c r="H19" i="41"/>
  <c r="G19" i="41"/>
  <c r="F19" i="41"/>
  <c r="E19" i="41"/>
  <c r="D19" i="41"/>
  <c r="C19" i="41"/>
  <c r="B19" i="41"/>
  <c r="H13" i="41"/>
  <c r="G13" i="41"/>
  <c r="F13" i="41"/>
  <c r="E13" i="41"/>
  <c r="D13" i="41"/>
  <c r="C13" i="41"/>
  <c r="B13" i="41"/>
  <c r="H12" i="41"/>
  <c r="G12" i="41"/>
  <c r="F12" i="41"/>
  <c r="E12" i="41"/>
  <c r="D12" i="41"/>
  <c r="C12" i="41"/>
  <c r="B12" i="41"/>
  <c r="H11" i="41"/>
  <c r="G11" i="41"/>
  <c r="F11" i="41"/>
  <c r="E11" i="41"/>
  <c r="D11" i="41"/>
  <c r="C11" i="41"/>
  <c r="B11" i="41"/>
  <c r="H10" i="41"/>
  <c r="G10" i="41"/>
  <c r="F10" i="41"/>
  <c r="E10" i="41"/>
  <c r="D10" i="41"/>
  <c r="C10" i="41"/>
  <c r="B10" i="41"/>
  <c r="H9" i="41"/>
  <c r="G9" i="41"/>
  <c r="F9" i="41"/>
  <c r="E9" i="41"/>
  <c r="D9" i="41"/>
  <c r="C9" i="41"/>
  <c r="B9" i="41"/>
  <c r="H7" i="41"/>
  <c r="G7" i="41"/>
  <c r="F7" i="41"/>
  <c r="E7" i="41"/>
  <c r="D7" i="41"/>
  <c r="C7" i="41"/>
  <c r="B7" i="41"/>
  <c r="H6" i="41"/>
  <c r="G6" i="41"/>
  <c r="F6" i="41"/>
  <c r="E6" i="41"/>
  <c r="D6" i="41"/>
  <c r="C6" i="41"/>
  <c r="B6" i="41"/>
  <c r="H46" i="41"/>
  <c r="G46" i="41"/>
  <c r="F46" i="41"/>
  <c r="E46" i="41"/>
  <c r="D46" i="41"/>
  <c r="C46" i="41"/>
  <c r="B46" i="41"/>
  <c r="H5" i="41"/>
  <c r="G5" i="41"/>
  <c r="F5" i="41"/>
  <c r="E5" i="41"/>
  <c r="D5" i="41"/>
  <c r="C5" i="41"/>
  <c r="B5" i="41"/>
  <c r="H44" i="41"/>
  <c r="G44" i="41"/>
  <c r="F44" i="41"/>
  <c r="E44" i="41"/>
  <c r="D44" i="41"/>
  <c r="C44" i="41"/>
  <c r="B44" i="41"/>
  <c r="H42" i="41"/>
  <c r="G42" i="41"/>
  <c r="F42" i="41"/>
  <c r="E42" i="41"/>
  <c r="D42" i="41"/>
  <c r="C42" i="41"/>
  <c r="B42" i="41"/>
  <c r="H41" i="41"/>
  <c r="G41" i="41"/>
  <c r="F41" i="41"/>
  <c r="E41" i="41"/>
  <c r="D41" i="41"/>
  <c r="C41" i="41"/>
  <c r="B41" i="41"/>
  <c r="H40" i="41"/>
  <c r="G40" i="41"/>
  <c r="F40" i="41"/>
  <c r="E40" i="41"/>
  <c r="D40" i="41"/>
  <c r="C40" i="41"/>
  <c r="B40" i="41"/>
  <c r="H39" i="41"/>
  <c r="G39" i="41"/>
  <c r="F39" i="41"/>
  <c r="E39" i="41"/>
  <c r="D39" i="41"/>
  <c r="C39" i="41"/>
  <c r="B39" i="41"/>
  <c r="H37" i="41"/>
  <c r="G37" i="41"/>
  <c r="F37" i="41"/>
  <c r="E37" i="41"/>
  <c r="D37" i="41"/>
  <c r="C37" i="41"/>
  <c r="B37" i="41"/>
  <c r="H36" i="41"/>
  <c r="G36" i="41"/>
  <c r="F36" i="41"/>
  <c r="E36" i="41"/>
  <c r="D36" i="41"/>
  <c r="C36" i="41"/>
  <c r="B36" i="41"/>
  <c r="H34" i="41"/>
  <c r="G34" i="41"/>
  <c r="F34" i="41"/>
  <c r="E34" i="41"/>
  <c r="D34" i="41"/>
  <c r="C34" i="41"/>
  <c r="B34" i="41"/>
  <c r="H32" i="41"/>
  <c r="G32" i="41"/>
  <c r="F32" i="41"/>
  <c r="E32" i="41"/>
  <c r="D32" i="41"/>
  <c r="C32" i="41"/>
  <c r="B32" i="41"/>
  <c r="H31" i="41"/>
  <c r="G31" i="41"/>
  <c r="F31" i="41"/>
  <c r="E31" i="41"/>
  <c r="D31" i="41"/>
  <c r="C31" i="41"/>
  <c r="B31" i="41"/>
  <c r="H30" i="41"/>
  <c r="G30" i="41"/>
  <c r="F30" i="41"/>
  <c r="E30" i="41"/>
  <c r="D30" i="41"/>
  <c r="C30" i="41"/>
  <c r="B30" i="41"/>
  <c r="H29" i="41"/>
  <c r="G29" i="41"/>
  <c r="F29" i="41"/>
  <c r="E29" i="41"/>
  <c r="D29" i="41"/>
  <c r="C29" i="41"/>
  <c r="B29" i="41"/>
  <c r="H28" i="41"/>
  <c r="G28" i="41"/>
  <c r="F28" i="41"/>
  <c r="E28" i="41"/>
  <c r="D28" i="41"/>
  <c r="C28" i="41"/>
  <c r="B28" i="41"/>
  <c r="H22" i="41"/>
  <c r="G22" i="41"/>
  <c r="F22" i="41"/>
  <c r="E22" i="41"/>
  <c r="D22" i="41"/>
  <c r="C22" i="41"/>
  <c r="B22" i="41"/>
  <c r="H21" i="41"/>
  <c r="G21" i="41"/>
  <c r="F21" i="41"/>
  <c r="E21" i="41"/>
  <c r="D21" i="41"/>
  <c r="C21" i="41"/>
  <c r="B21" i="41"/>
  <c r="H20" i="41"/>
  <c r="G20" i="41"/>
  <c r="F20" i="41"/>
  <c r="E20" i="41"/>
  <c r="D20" i="41"/>
  <c r="C20" i="41"/>
  <c r="B20" i="41"/>
  <c r="H18" i="41"/>
  <c r="G18" i="41"/>
  <c r="F18" i="41"/>
  <c r="E18" i="41"/>
  <c r="D18" i="41"/>
  <c r="C18" i="41"/>
  <c r="B18" i="41"/>
  <c r="H17" i="41"/>
  <c r="G17" i="41"/>
  <c r="F17" i="41"/>
  <c r="E17" i="41"/>
  <c r="D17" i="41"/>
  <c r="C17" i="41"/>
  <c r="B17" i="41"/>
  <c r="H16" i="41"/>
  <c r="G16" i="41"/>
  <c r="F16" i="41"/>
  <c r="E16" i="41"/>
  <c r="D16" i="41"/>
  <c r="C16" i="41"/>
  <c r="B16" i="41"/>
  <c r="H15" i="41"/>
  <c r="G15" i="41"/>
  <c r="F15" i="41"/>
  <c r="E15" i="41"/>
  <c r="D15" i="41"/>
  <c r="C15" i="41"/>
  <c r="B15" i="41"/>
  <c r="H14" i="41"/>
  <c r="G14" i="41"/>
  <c r="F14" i="41"/>
  <c r="E14" i="41"/>
  <c r="D14" i="41"/>
  <c r="C14" i="41"/>
  <c r="B14" i="41"/>
  <c r="H4" i="41"/>
  <c r="G4" i="41"/>
  <c r="F4" i="41"/>
  <c r="E4" i="41"/>
  <c r="D4" i="41"/>
  <c r="C4" i="41"/>
  <c r="B4" i="41"/>
  <c r="H8" i="41"/>
  <c r="G8" i="41"/>
  <c r="F8" i="41"/>
  <c r="E8" i="41"/>
  <c r="D8" i="41"/>
  <c r="C8" i="41"/>
  <c r="B8" i="41"/>
  <c r="H3" i="41"/>
  <c r="G3" i="41"/>
  <c r="F3" i="41"/>
  <c r="E3" i="41"/>
  <c r="D3" i="41"/>
  <c r="C3" i="41"/>
  <c r="B3" i="41"/>
  <c r="H2" i="41"/>
  <c r="G2" i="41"/>
  <c r="F2" i="41"/>
  <c r="E2" i="41"/>
  <c r="D2" i="41"/>
  <c r="C2" i="41"/>
  <c r="B2" i="41"/>
  <c r="M1" i="45" l="1"/>
  <c r="I79" i="45" s="1"/>
  <c r="Q2" i="1"/>
  <c r="Q694" i="1"/>
  <c r="Q701" i="1"/>
  <c r="Q692" i="1"/>
  <c r="Q719" i="1"/>
  <c r="Q707" i="1"/>
  <c r="Q709" i="1"/>
  <c r="Q704" i="1"/>
  <c r="Q711" i="1"/>
  <c r="Q708" i="1"/>
  <c r="Q727" i="1"/>
  <c r="Q14" i="1"/>
  <c r="Q15" i="1"/>
  <c r="Q16" i="1"/>
  <c r="Q17" i="1"/>
  <c r="Q18" i="1"/>
  <c r="Q20" i="1"/>
  <c r="Q21" i="1"/>
  <c r="Q22" i="1"/>
  <c r="Q28" i="1"/>
  <c r="Q29" i="1"/>
  <c r="Q30" i="1"/>
  <c r="Q31" i="1"/>
  <c r="Q32" i="1"/>
  <c r="Q34" i="1"/>
  <c r="Q36" i="1"/>
  <c r="Q37" i="1"/>
  <c r="Q39" i="1"/>
  <c r="Q40" i="1"/>
  <c r="Q41" i="1"/>
  <c r="Q42" i="1"/>
  <c r="Q728" i="1"/>
  <c r="Q45" i="1"/>
  <c r="Q46" i="1"/>
  <c r="Q48" i="1"/>
  <c r="Q736" i="1"/>
  <c r="Q50" i="1"/>
  <c r="Q51" i="1"/>
  <c r="Q52" i="1"/>
  <c r="Q53" i="1"/>
  <c r="Q57" i="1"/>
  <c r="Q733" i="1"/>
  <c r="Q59" i="1"/>
  <c r="Q60" i="1"/>
  <c r="Q735" i="1"/>
  <c r="Q62" i="1"/>
  <c r="Q738" i="1"/>
  <c r="Q737" i="1"/>
  <c r="Q65" i="1"/>
  <c r="Q68" i="1"/>
  <c r="Q739" i="1"/>
  <c r="Q71" i="1"/>
  <c r="Q72" i="1"/>
  <c r="Q73" i="1"/>
  <c r="Q74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2" i="1"/>
  <c r="Q94" i="1"/>
  <c r="Q95" i="1"/>
  <c r="Q97" i="1"/>
  <c r="Q747" i="1"/>
  <c r="Q99" i="1"/>
  <c r="Q101" i="1"/>
  <c r="Q102" i="1"/>
  <c r="Q104" i="1"/>
  <c r="Q105" i="1"/>
  <c r="Q106" i="1"/>
  <c r="Q107" i="1"/>
  <c r="Q108" i="1"/>
  <c r="Q109" i="1"/>
  <c r="Q110" i="1"/>
  <c r="Q111" i="1"/>
  <c r="Q749" i="1"/>
  <c r="Q113" i="1"/>
  <c r="Q114" i="1"/>
  <c r="Q5" i="1"/>
  <c r="Q116" i="1"/>
  <c r="Q752" i="1"/>
  <c r="Q119" i="1"/>
  <c r="Q120" i="1"/>
  <c r="Q121" i="1"/>
  <c r="Q122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6" i="1"/>
  <c r="Q143" i="1"/>
  <c r="Q144" i="1"/>
  <c r="Q146" i="1"/>
  <c r="Q147" i="1"/>
  <c r="Q148" i="1"/>
  <c r="Q149" i="1"/>
  <c r="Q150" i="1"/>
  <c r="Q151" i="1"/>
  <c r="Q152" i="1"/>
  <c r="Q153" i="1"/>
  <c r="Q764" i="1"/>
  <c r="Q155" i="1"/>
  <c r="Q156" i="1"/>
  <c r="Q761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200" i="1"/>
  <c r="Q201" i="1"/>
  <c r="Q202" i="1"/>
  <c r="Q203" i="1"/>
  <c r="Q765" i="1"/>
  <c r="Q205" i="1"/>
  <c r="Q206" i="1"/>
  <c r="Q208" i="1"/>
  <c r="Q209" i="1"/>
  <c r="Q210" i="1"/>
  <c r="Q211" i="1"/>
  <c r="Q212" i="1"/>
  <c r="Q213" i="1"/>
  <c r="Q214" i="1"/>
  <c r="Q215" i="1"/>
  <c r="Q216" i="1"/>
  <c r="Q217" i="1"/>
  <c r="Q218" i="1"/>
  <c r="Q220" i="1"/>
  <c r="Q221" i="1"/>
  <c r="Q222" i="1"/>
  <c r="Q225" i="1"/>
  <c r="Q226" i="1"/>
  <c r="Q227" i="1"/>
  <c r="Q228" i="1"/>
  <c r="Q229" i="1"/>
  <c r="Q230" i="1"/>
  <c r="Q231" i="1"/>
  <c r="Q232" i="1"/>
  <c r="Q233" i="1"/>
  <c r="Q235" i="1"/>
  <c r="Q236" i="1"/>
  <c r="Q237" i="1"/>
  <c r="Q238" i="1"/>
  <c r="Q773" i="1"/>
  <c r="Q240" i="1"/>
  <c r="Q241" i="1"/>
  <c r="Q242" i="1"/>
  <c r="Q244" i="1"/>
  <c r="Q769" i="1"/>
  <c r="Q246" i="1"/>
  <c r="Q247" i="1"/>
  <c r="Q10" i="1"/>
  <c r="Q250" i="1"/>
  <c r="Q251" i="1"/>
  <c r="Q252" i="1"/>
  <c r="Q253" i="1"/>
  <c r="Q254" i="1"/>
  <c r="Q771" i="1"/>
  <c r="Q256" i="1"/>
  <c r="Q257" i="1"/>
  <c r="Q259" i="1"/>
  <c r="Q260" i="1"/>
  <c r="Q262" i="1"/>
  <c r="Q264" i="1"/>
  <c r="Q265" i="1"/>
  <c r="Q266" i="1"/>
  <c r="Q268" i="1"/>
  <c r="Q270" i="1"/>
  <c r="Q271" i="1"/>
  <c r="Q272" i="1"/>
  <c r="Q273" i="1"/>
  <c r="Q274" i="1"/>
  <c r="Q275" i="1"/>
  <c r="Q276" i="1"/>
  <c r="Q775" i="1"/>
  <c r="Q777" i="1"/>
  <c r="Q279" i="1"/>
  <c r="Q280" i="1"/>
  <c r="Q281" i="1"/>
  <c r="Q282" i="1"/>
  <c r="Q287" i="1"/>
  <c r="Q289" i="1"/>
  <c r="Q291" i="1"/>
  <c r="Q292" i="1"/>
  <c r="Q293" i="1"/>
  <c r="Q294" i="1"/>
  <c r="Q295" i="1"/>
  <c r="Q297" i="1"/>
  <c r="Q299" i="1"/>
  <c r="Q301" i="1"/>
  <c r="Q303" i="1"/>
  <c r="Q304" i="1"/>
  <c r="Q305" i="1"/>
  <c r="Q817" i="1"/>
  <c r="Q307" i="1"/>
  <c r="Q786" i="1"/>
  <c r="Q315" i="1"/>
  <c r="Q317" i="1"/>
  <c r="Q321" i="1"/>
  <c r="Q322" i="1"/>
  <c r="Q323" i="1"/>
  <c r="Q324" i="1"/>
  <c r="Q327" i="1"/>
  <c r="Q328" i="1"/>
  <c r="Q334" i="1"/>
  <c r="Q806" i="1"/>
  <c r="Q35" i="1"/>
  <c r="Q342" i="1"/>
  <c r="Q832" i="1"/>
  <c r="Q813" i="1"/>
  <c r="Q821" i="1"/>
  <c r="Q346" i="1"/>
  <c r="Q348" i="1"/>
  <c r="Q350" i="1"/>
  <c r="Q826" i="1"/>
  <c r="Q357" i="1"/>
  <c r="Q359" i="1"/>
  <c r="Q363" i="1"/>
  <c r="Q823" i="1"/>
  <c r="Q836" i="1"/>
  <c r="Q369" i="1"/>
  <c r="Q47" i="1"/>
  <c r="Q841" i="1"/>
  <c r="Q376" i="1"/>
  <c r="Q378" i="1"/>
  <c r="Q385" i="1"/>
  <c r="Q387" i="1"/>
  <c r="Q56" i="1"/>
  <c r="Q390" i="1"/>
  <c r="Q392" i="1"/>
  <c r="Q848" i="1"/>
  <c r="Q396" i="1"/>
  <c r="Q397" i="1"/>
  <c r="Q401" i="1"/>
  <c r="Q402" i="1"/>
  <c r="Q849" i="1"/>
  <c r="Q409" i="1"/>
  <c r="Q411" i="1"/>
  <c r="Q414" i="1"/>
  <c r="Q417" i="1"/>
  <c r="Q70" i="1"/>
  <c r="Q868" i="1"/>
  <c r="Q421" i="1"/>
  <c r="Q96" i="1"/>
  <c r="Q438" i="1"/>
  <c r="Q887" i="1"/>
  <c r="Q442" i="1"/>
  <c r="Q899" i="1"/>
  <c r="Q453" i="1"/>
  <c r="Q140" i="1"/>
  <c r="Q460" i="1"/>
  <c r="Q141" i="1"/>
  <c r="Q911" i="1"/>
  <c r="Q468" i="1"/>
  <c r="Q470" i="1"/>
  <c r="Q172" i="1"/>
  <c r="Q199" i="1"/>
  <c r="Q477" i="1"/>
  <c r="Q224" i="1"/>
  <c r="Q483" i="1"/>
  <c r="Q239" i="1"/>
  <c r="Q487" i="1"/>
  <c r="Q248" i="1"/>
  <c r="Q249" i="1"/>
  <c r="Q492" i="1"/>
  <c r="Q269" i="1"/>
  <c r="Q500" i="1"/>
  <c r="Q278" i="1"/>
  <c r="Q288" i="1"/>
  <c r="Q296" i="1"/>
  <c r="Q509" i="1"/>
  <c r="Q510" i="1"/>
  <c r="Q302" i="1"/>
  <c r="Q516" i="1"/>
  <c r="Q309" i="1"/>
  <c r="Q518" i="1"/>
  <c r="Q519" i="1"/>
  <c r="Q522" i="1"/>
  <c r="Q524" i="1"/>
  <c r="Q314" i="1"/>
  <c r="Q528" i="1"/>
  <c r="Q529" i="1"/>
  <c r="Q535" i="1"/>
  <c r="Q326" i="1"/>
  <c r="Q336" i="1"/>
  <c r="Q337" i="1"/>
  <c r="Q547" i="1"/>
  <c r="Q340" i="1"/>
  <c r="Q550" i="1"/>
  <c r="Q341" i="1"/>
  <c r="Q552" i="1"/>
  <c r="Q555" i="1"/>
  <c r="Q557" i="1"/>
  <c r="Q565" i="1"/>
  <c r="Q358" i="1"/>
  <c r="Q360" i="1"/>
  <c r="Q572" i="1"/>
  <c r="Q368" i="1"/>
  <c r="Q585" i="1"/>
  <c r="Q379" i="1"/>
  <c r="Q589" i="1"/>
  <c r="Q594" i="1"/>
  <c r="Q598" i="1"/>
  <c r="Q599" i="1"/>
  <c r="Q394" i="1"/>
  <c r="Q604" i="1"/>
  <c r="Q400" i="1"/>
  <c r="Q611" i="1"/>
  <c r="Q612" i="1"/>
  <c r="Q613" i="1"/>
  <c r="Q614" i="1"/>
  <c r="Q615" i="1"/>
  <c r="Q617" i="1"/>
  <c r="Q618" i="1"/>
  <c r="Q620" i="1"/>
  <c r="Q621" i="1"/>
  <c r="Q622" i="1"/>
  <c r="Q625" i="1"/>
  <c r="Q630" i="1"/>
  <c r="Q632" i="1"/>
  <c r="Q633" i="1"/>
  <c r="Q636" i="1"/>
  <c r="Q637" i="1"/>
  <c r="Q641" i="1"/>
  <c r="Q642" i="1"/>
  <c r="Q649" i="1"/>
  <c r="Q650" i="1"/>
  <c r="Q651" i="1"/>
  <c r="Q652" i="1"/>
  <c r="Q654" i="1"/>
  <c r="Q657" i="1"/>
  <c r="Q658" i="1"/>
  <c r="Q665" i="1"/>
  <c r="Q668" i="1"/>
  <c r="Q672" i="1"/>
  <c r="Q674" i="1"/>
  <c r="Q675" i="1"/>
  <c r="Q693" i="1"/>
  <c r="Q695" i="1"/>
  <c r="Q696" i="1"/>
  <c r="Q697" i="1"/>
  <c r="Q698" i="1"/>
  <c r="Q699" i="1"/>
  <c r="Q700" i="1"/>
  <c r="Q703" i="1"/>
  <c r="Q705" i="1"/>
  <c r="Q706" i="1"/>
  <c r="Q710" i="1"/>
  <c r="Q716" i="1"/>
  <c r="Q718" i="1"/>
  <c r="Q720" i="1"/>
  <c r="Q722" i="1"/>
  <c r="Q723" i="1"/>
  <c r="Q730" i="1"/>
  <c r="Q734" i="1"/>
  <c r="Q750" i="1"/>
  <c r="Q757" i="1"/>
  <c r="Q760" i="1"/>
  <c r="Q763" i="1"/>
  <c r="Q540" i="1"/>
  <c r="Q788" i="1"/>
  <c r="Q789" i="1"/>
  <c r="Q794" i="1"/>
  <c r="Q804" i="1"/>
  <c r="Q805" i="1"/>
  <c r="Q808" i="1"/>
  <c r="Q809" i="1"/>
  <c r="Q810" i="1"/>
  <c r="Q811" i="1"/>
  <c r="Q812" i="1"/>
  <c r="Q578" i="1"/>
  <c r="Q814" i="1"/>
  <c r="Q815" i="1"/>
  <c r="Q579" i="1"/>
  <c r="Q580" i="1"/>
  <c r="Q581" i="1"/>
  <c r="Q582" i="1"/>
  <c r="Q583" i="1"/>
  <c r="Q584" i="1"/>
  <c r="Q822" i="1"/>
  <c r="Q586" i="1"/>
  <c r="Q587" i="1"/>
  <c r="Q588" i="1"/>
  <c r="Q590" i="1"/>
  <c r="Q591" i="1"/>
  <c r="Q830" i="1"/>
  <c r="Q831" i="1"/>
  <c r="Q834" i="1"/>
  <c r="Q600" i="1"/>
  <c r="Q605" i="1"/>
  <c r="Q606" i="1"/>
  <c r="Q607" i="1"/>
  <c r="Q843" i="1"/>
  <c r="Q846" i="1"/>
  <c r="Q855" i="1"/>
  <c r="Q857" i="1"/>
  <c r="Q858" i="1"/>
  <c r="Q631" i="1"/>
  <c r="Q634" i="1"/>
  <c r="Q635" i="1"/>
  <c r="Q638" i="1"/>
  <c r="Q639" i="1"/>
  <c r="Q640" i="1"/>
  <c r="Q867" i="1"/>
  <c r="Q870" i="1"/>
  <c r="Q872" i="1"/>
  <c r="Q873" i="1"/>
  <c r="Q874" i="1"/>
  <c r="Q876" i="1"/>
  <c r="Q877" i="1"/>
  <c r="Q880" i="1"/>
  <c r="Q882" i="1"/>
  <c r="Q883" i="1"/>
  <c r="Q884" i="1"/>
  <c r="Q885" i="1"/>
  <c r="Q886" i="1"/>
  <c r="Q888" i="1"/>
  <c r="Q889" i="1"/>
  <c r="Q890" i="1"/>
  <c r="Q892" i="1"/>
  <c r="Q896" i="1"/>
  <c r="Q901" i="1"/>
  <c r="Q903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41" i="1"/>
  <c r="M2" i="1"/>
  <c r="M694" i="1"/>
  <c r="M701" i="1"/>
  <c r="M692" i="1"/>
  <c r="M719" i="1"/>
  <c r="M707" i="1"/>
  <c r="M709" i="1"/>
  <c r="M704" i="1"/>
  <c r="M711" i="1"/>
  <c r="M708" i="1"/>
  <c r="M727" i="1"/>
  <c r="M702" i="1"/>
  <c r="M14" i="1"/>
  <c r="M15" i="1"/>
  <c r="M16" i="1"/>
  <c r="M17" i="1"/>
  <c r="M18" i="1"/>
  <c r="M717" i="1"/>
  <c r="M20" i="1"/>
  <c r="M21" i="1"/>
  <c r="M22" i="1"/>
  <c r="M712" i="1"/>
  <c r="M714" i="1"/>
  <c r="M721" i="1"/>
  <c r="M715" i="1"/>
  <c r="M713" i="1"/>
  <c r="M28" i="1"/>
  <c r="M29" i="1"/>
  <c r="M30" i="1"/>
  <c r="M31" i="1"/>
  <c r="M32" i="1"/>
  <c r="M725" i="1"/>
  <c r="M34" i="1"/>
  <c r="M744" i="1"/>
  <c r="M36" i="1"/>
  <c r="M37" i="1"/>
  <c r="M724" i="1"/>
  <c r="M39" i="1"/>
  <c r="M40" i="1"/>
  <c r="M41" i="1"/>
  <c r="M42" i="1"/>
  <c r="M726" i="1"/>
  <c r="M728" i="1"/>
  <c r="M45" i="1"/>
  <c r="M46" i="1"/>
  <c r="M732" i="1"/>
  <c r="M48" i="1"/>
  <c r="M736" i="1"/>
  <c r="M50" i="1"/>
  <c r="M51" i="1"/>
  <c r="M52" i="1"/>
  <c r="M53" i="1"/>
  <c r="M731" i="1"/>
  <c r="M3" i="1"/>
  <c r="M740" i="1"/>
  <c r="M57" i="1"/>
  <c r="M733" i="1"/>
  <c r="M59" i="1"/>
  <c r="M60" i="1"/>
  <c r="M735" i="1"/>
  <c r="M62" i="1"/>
  <c r="M738" i="1"/>
  <c r="M737" i="1"/>
  <c r="M65" i="1"/>
  <c r="M745" i="1"/>
  <c r="M729" i="1"/>
  <c r="M68" i="1"/>
  <c r="M741" i="1"/>
  <c r="M739" i="1"/>
  <c r="M71" i="1"/>
  <c r="M72" i="1"/>
  <c r="M73" i="1"/>
  <c r="M74" i="1"/>
  <c r="M743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742" i="1"/>
  <c r="M92" i="1"/>
  <c r="M746" i="1"/>
  <c r="M94" i="1"/>
  <c r="M95" i="1"/>
  <c r="M4" i="1"/>
  <c r="M97" i="1"/>
  <c r="M747" i="1"/>
  <c r="M99" i="1"/>
  <c r="M748" i="1"/>
  <c r="M101" i="1"/>
  <c r="M102" i="1"/>
  <c r="M754" i="1"/>
  <c r="M104" i="1"/>
  <c r="M105" i="1"/>
  <c r="M106" i="1"/>
  <c r="M107" i="1"/>
  <c r="M108" i="1"/>
  <c r="M109" i="1"/>
  <c r="M110" i="1"/>
  <c r="M111" i="1"/>
  <c r="M749" i="1"/>
  <c r="M113" i="1"/>
  <c r="M114" i="1"/>
  <c r="M5" i="1"/>
  <c r="M116" i="1"/>
  <c r="M752" i="1"/>
  <c r="M758" i="1"/>
  <c r="M119" i="1"/>
  <c r="M120" i="1"/>
  <c r="M121" i="1"/>
  <c r="M122" i="1"/>
  <c r="M762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756" i="1"/>
  <c r="M6" i="1"/>
  <c r="M751" i="1"/>
  <c r="M143" i="1"/>
  <c r="M144" i="1"/>
  <c r="M759" i="1"/>
  <c r="M146" i="1"/>
  <c r="M147" i="1"/>
  <c r="M148" i="1"/>
  <c r="M149" i="1"/>
  <c r="M150" i="1"/>
  <c r="M151" i="1"/>
  <c r="M152" i="1"/>
  <c r="M153" i="1"/>
  <c r="M764" i="1"/>
  <c r="M155" i="1"/>
  <c r="M156" i="1"/>
  <c r="M761" i="1"/>
  <c r="M755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753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7" i="1"/>
  <c r="M200" i="1"/>
  <c r="M201" i="1"/>
  <c r="M202" i="1"/>
  <c r="M203" i="1"/>
  <c r="M765" i="1"/>
  <c r="M205" i="1"/>
  <c r="M206" i="1"/>
  <c r="M8" i="1"/>
  <c r="M208" i="1"/>
  <c r="M209" i="1"/>
  <c r="M210" i="1"/>
  <c r="M211" i="1"/>
  <c r="M212" i="1"/>
  <c r="M213" i="1"/>
  <c r="M214" i="1"/>
  <c r="M215" i="1"/>
  <c r="M216" i="1"/>
  <c r="M217" i="1"/>
  <c r="M218" i="1"/>
  <c r="M767" i="1"/>
  <c r="M220" i="1"/>
  <c r="M221" i="1"/>
  <c r="M222" i="1"/>
  <c r="M766" i="1"/>
  <c r="M9" i="1"/>
  <c r="M225" i="1"/>
  <c r="M226" i="1"/>
  <c r="M227" i="1"/>
  <c r="M228" i="1"/>
  <c r="M229" i="1"/>
  <c r="M230" i="1"/>
  <c r="M231" i="1"/>
  <c r="M232" i="1"/>
  <c r="M233" i="1"/>
  <c r="M770" i="1"/>
  <c r="M235" i="1"/>
  <c r="M236" i="1"/>
  <c r="M237" i="1"/>
  <c r="M238" i="1"/>
  <c r="M773" i="1"/>
  <c r="M240" i="1"/>
  <c r="M241" i="1"/>
  <c r="M242" i="1"/>
  <c r="M833" i="1"/>
  <c r="M244" i="1"/>
  <c r="M769" i="1"/>
  <c r="M246" i="1"/>
  <c r="M247" i="1"/>
  <c r="M768" i="1"/>
  <c r="M10" i="1"/>
  <c r="M250" i="1"/>
  <c r="M251" i="1"/>
  <c r="M252" i="1"/>
  <c r="M253" i="1"/>
  <c r="M254" i="1"/>
  <c r="M771" i="1"/>
  <c r="M256" i="1"/>
  <c r="M257" i="1"/>
  <c r="M772" i="1"/>
  <c r="M259" i="1"/>
  <c r="M260" i="1"/>
  <c r="M774" i="1"/>
  <c r="M262" i="1"/>
  <c r="M783" i="1"/>
  <c r="M264" i="1"/>
  <c r="M265" i="1"/>
  <c r="M266" i="1"/>
  <c r="M11" i="1"/>
  <c r="M268" i="1"/>
  <c r="M776" i="1"/>
  <c r="M270" i="1"/>
  <c r="M271" i="1"/>
  <c r="M272" i="1"/>
  <c r="M273" i="1"/>
  <c r="M274" i="1"/>
  <c r="M275" i="1"/>
  <c r="M276" i="1"/>
  <c r="M775" i="1"/>
  <c r="M777" i="1"/>
  <c r="M279" i="1"/>
  <c r="M280" i="1"/>
  <c r="M281" i="1"/>
  <c r="M282" i="1"/>
  <c r="M791" i="1"/>
  <c r="M779" i="1"/>
  <c r="M12" i="1"/>
  <c r="M13" i="1"/>
  <c r="M287" i="1"/>
  <c r="M784" i="1"/>
  <c r="M289" i="1"/>
  <c r="M19" i="1"/>
  <c r="M291" i="1"/>
  <c r="M292" i="1"/>
  <c r="M293" i="1"/>
  <c r="M294" i="1"/>
  <c r="M295" i="1"/>
  <c r="M782" i="1"/>
  <c r="M297" i="1"/>
  <c r="M778" i="1"/>
  <c r="M299" i="1"/>
  <c r="M793" i="1"/>
  <c r="M301" i="1"/>
  <c r="M23" i="1"/>
  <c r="M303" i="1"/>
  <c r="M304" i="1"/>
  <c r="M305" i="1"/>
  <c r="M817" i="1"/>
  <c r="M307" i="1"/>
  <c r="M24" i="1"/>
  <c r="M786" i="1"/>
  <c r="M785" i="1"/>
  <c r="M792" i="1"/>
  <c r="M790" i="1"/>
  <c r="M796" i="1"/>
  <c r="M781" i="1"/>
  <c r="M315" i="1"/>
  <c r="M25" i="1"/>
  <c r="M317" i="1"/>
  <c r="M26" i="1"/>
  <c r="M787" i="1"/>
  <c r="M27" i="1"/>
  <c r="M321" i="1"/>
  <c r="M322" i="1"/>
  <c r="M323" i="1"/>
  <c r="M324" i="1"/>
  <c r="M780" i="1"/>
  <c r="M795" i="1"/>
  <c r="M327" i="1"/>
  <c r="M328" i="1"/>
  <c r="M33" i="1"/>
  <c r="M803" i="1"/>
  <c r="M798" i="1"/>
  <c r="M799" i="1"/>
  <c r="M797" i="1"/>
  <c r="M334" i="1"/>
  <c r="M816" i="1"/>
  <c r="M801" i="1"/>
  <c r="M807" i="1"/>
  <c r="M802" i="1"/>
  <c r="M806" i="1"/>
  <c r="M35" i="1"/>
  <c r="M910" i="1"/>
  <c r="M342" i="1"/>
  <c r="M832" i="1"/>
  <c r="M813" i="1"/>
  <c r="M821" i="1"/>
  <c r="M346" i="1"/>
  <c r="M839" i="1"/>
  <c r="M348" i="1"/>
  <c r="M820" i="1"/>
  <c r="M350" i="1"/>
  <c r="M827" i="1"/>
  <c r="M818" i="1"/>
  <c r="M819" i="1"/>
  <c r="M826" i="1"/>
  <c r="M825" i="1"/>
  <c r="M38" i="1"/>
  <c r="M357" i="1"/>
  <c r="M824" i="1"/>
  <c r="M359" i="1"/>
  <c r="M828" i="1"/>
  <c r="M829" i="1"/>
  <c r="M43" i="1"/>
  <c r="M363" i="1"/>
  <c r="M823" i="1"/>
  <c r="M860" i="1"/>
  <c r="M840" i="1"/>
  <c r="M836" i="1"/>
  <c r="M44" i="1"/>
  <c r="M369" i="1"/>
  <c r="M893" i="1"/>
  <c r="M47" i="1"/>
  <c r="M841" i="1"/>
  <c r="M842" i="1"/>
  <c r="M847" i="1"/>
  <c r="M835" i="1"/>
  <c r="M376" i="1"/>
  <c r="M845" i="1"/>
  <c r="M378" i="1"/>
  <c r="M850" i="1"/>
  <c r="M837" i="1"/>
  <c r="M838" i="1"/>
  <c r="M49" i="1"/>
  <c r="M54" i="1"/>
  <c r="M55" i="1"/>
  <c r="M385" i="1"/>
  <c r="M853" i="1"/>
  <c r="M387" i="1"/>
  <c r="M56" i="1"/>
  <c r="M58" i="1"/>
  <c r="M390" i="1"/>
  <c r="M852" i="1"/>
  <c r="M392" i="1"/>
  <c r="M61" i="1"/>
  <c r="M848" i="1"/>
  <c r="M851" i="1"/>
  <c r="M396" i="1"/>
  <c r="M397" i="1"/>
  <c r="M864" i="1"/>
  <c r="M854" i="1"/>
  <c r="M63" i="1"/>
  <c r="M401" i="1"/>
  <c r="M402" i="1"/>
  <c r="M906" i="1"/>
  <c r="M64" i="1"/>
  <c r="M66" i="1"/>
  <c r="M849" i="1"/>
  <c r="M67" i="1"/>
  <c r="M862" i="1"/>
  <c r="M409" i="1"/>
  <c r="M863" i="1"/>
  <c r="M411" i="1"/>
  <c r="M69" i="1"/>
  <c r="M866" i="1"/>
  <c r="M414" i="1"/>
  <c r="M894" i="1"/>
  <c r="M861" i="1"/>
  <c r="M417" i="1"/>
  <c r="M70" i="1"/>
  <c r="M865" i="1"/>
  <c r="M868" i="1"/>
  <c r="M421" i="1"/>
  <c r="M898" i="1"/>
  <c r="M75" i="1"/>
  <c r="M940" i="1"/>
  <c r="M856" i="1"/>
  <c r="M91" i="1"/>
  <c r="M875" i="1"/>
  <c r="M937" i="1"/>
  <c r="M878" i="1"/>
  <c r="M905" i="1"/>
  <c r="M800" i="1"/>
  <c r="M871" i="1"/>
  <c r="M93" i="1"/>
  <c r="M96" i="1"/>
  <c r="M879" i="1"/>
  <c r="M98" i="1"/>
  <c r="M881" i="1"/>
  <c r="M438" i="1"/>
  <c r="M100" i="1"/>
  <c r="M887" i="1"/>
  <c r="M844" i="1"/>
  <c r="M442" i="1"/>
  <c r="M869" i="1"/>
  <c r="M859" i="1"/>
  <c r="M103" i="1"/>
  <c r="M112" i="1"/>
  <c r="M115" i="1"/>
  <c r="M899" i="1"/>
  <c r="M895" i="1"/>
  <c r="M117" i="1"/>
  <c r="M897" i="1"/>
  <c r="M908" i="1"/>
  <c r="M453" i="1"/>
  <c r="M913" i="1"/>
  <c r="M904" i="1"/>
  <c r="M118" i="1"/>
  <c r="M123" i="1"/>
  <c r="M902" i="1"/>
  <c r="M140" i="1"/>
  <c r="M460" i="1"/>
  <c r="M141" i="1"/>
  <c r="M891" i="1"/>
  <c r="M914" i="1"/>
  <c r="M142" i="1"/>
  <c r="M900" i="1"/>
  <c r="M911" i="1"/>
  <c r="M145" i="1"/>
  <c r="M468" i="1"/>
  <c r="M154" i="1"/>
  <c r="M470" i="1"/>
  <c r="M909" i="1"/>
  <c r="M157" i="1"/>
  <c r="M158" i="1"/>
  <c r="M172" i="1"/>
  <c r="M199" i="1"/>
  <c r="M204" i="1"/>
  <c r="M477" i="1"/>
  <c r="M207" i="1"/>
  <c r="M219" i="1"/>
  <c r="M223" i="1"/>
  <c r="M912" i="1"/>
  <c r="M224" i="1"/>
  <c r="M483" i="1"/>
  <c r="M907" i="1"/>
  <c r="M234" i="1"/>
  <c r="M239" i="1"/>
  <c r="M487" i="1"/>
  <c r="M243" i="1"/>
  <c r="M245" i="1"/>
  <c r="M248" i="1"/>
  <c r="M249" i="1"/>
  <c r="M492" i="1"/>
  <c r="M255" i="1"/>
  <c r="M258" i="1"/>
  <c r="M261" i="1"/>
  <c r="M263" i="1"/>
  <c r="M267" i="1"/>
  <c r="M269" i="1"/>
  <c r="M277" i="1"/>
  <c r="M500" i="1"/>
  <c r="M278" i="1"/>
  <c r="M283" i="1"/>
  <c r="M284" i="1"/>
  <c r="M285" i="1"/>
  <c r="M286" i="1"/>
  <c r="M288" i="1"/>
  <c r="M290" i="1"/>
  <c r="M296" i="1"/>
  <c r="M509" i="1"/>
  <c r="M510" i="1"/>
  <c r="M298" i="1"/>
  <c r="M300" i="1"/>
  <c r="M302" i="1"/>
  <c r="M306" i="1"/>
  <c r="M308" i="1"/>
  <c r="M516" i="1"/>
  <c r="M309" i="1"/>
  <c r="M518" i="1"/>
  <c r="M519" i="1"/>
  <c r="M310" i="1"/>
  <c r="M311" i="1"/>
  <c r="M522" i="1"/>
  <c r="M916" i="1"/>
  <c r="M524" i="1"/>
  <c r="M312" i="1"/>
  <c r="M313" i="1"/>
  <c r="M314" i="1"/>
  <c r="M528" i="1"/>
  <c r="M529" i="1"/>
  <c r="M316" i="1"/>
  <c r="M318" i="1"/>
  <c r="M319" i="1"/>
  <c r="M915" i="1"/>
  <c r="M320" i="1"/>
  <c r="M535" i="1"/>
  <c r="M325" i="1"/>
  <c r="M326" i="1"/>
  <c r="M329" i="1"/>
  <c r="M330" i="1"/>
  <c r="M331" i="1"/>
  <c r="M332" i="1"/>
  <c r="M333" i="1"/>
  <c r="M335" i="1"/>
  <c r="M336" i="1"/>
  <c r="M337" i="1"/>
  <c r="M338" i="1"/>
  <c r="M547" i="1"/>
  <c r="M339" i="1"/>
  <c r="M340" i="1"/>
  <c r="M550" i="1"/>
  <c r="M341" i="1"/>
  <c r="M552" i="1"/>
  <c r="M343" i="1"/>
  <c r="M344" i="1"/>
  <c r="M555" i="1"/>
  <c r="M345" i="1"/>
  <c r="M557" i="1"/>
  <c r="M347" i="1"/>
  <c r="M349" i="1"/>
  <c r="M351" i="1"/>
  <c r="M939" i="1"/>
  <c r="M352" i="1"/>
  <c r="M353" i="1"/>
  <c r="M354" i="1"/>
  <c r="M565" i="1"/>
  <c r="M938" i="1"/>
  <c r="M355" i="1"/>
  <c r="M356" i="1"/>
  <c r="M358" i="1"/>
  <c r="M360" i="1"/>
  <c r="M361" i="1"/>
  <c r="M572" i="1"/>
  <c r="M362" i="1"/>
  <c r="M364" i="1"/>
  <c r="M365" i="1"/>
  <c r="M366" i="1"/>
  <c r="M367" i="1"/>
  <c r="M368" i="1"/>
  <c r="M370" i="1"/>
  <c r="M371" i="1"/>
  <c r="M372" i="1"/>
  <c r="M373" i="1"/>
  <c r="M374" i="1"/>
  <c r="M375" i="1"/>
  <c r="M585" i="1"/>
  <c r="M377" i="1"/>
  <c r="M379" i="1"/>
  <c r="M936" i="1"/>
  <c r="M589" i="1"/>
  <c r="M380" i="1"/>
  <c r="M381" i="1"/>
  <c r="M382" i="1"/>
  <c r="M383" i="1"/>
  <c r="M594" i="1"/>
  <c r="M384" i="1"/>
  <c r="M386" i="1"/>
  <c r="M388" i="1"/>
  <c r="M598" i="1"/>
  <c r="M599" i="1"/>
  <c r="M389" i="1"/>
  <c r="M391" i="1"/>
  <c r="M393" i="1"/>
  <c r="M394" i="1"/>
  <c r="M604" i="1"/>
  <c r="M395" i="1"/>
  <c r="M398" i="1"/>
  <c r="M399" i="1"/>
  <c r="M400" i="1"/>
  <c r="M403" i="1"/>
  <c r="M404" i="1"/>
  <c r="M611" i="1"/>
  <c r="M612" i="1"/>
  <c r="M613" i="1"/>
  <c r="M614" i="1"/>
  <c r="M615" i="1"/>
  <c r="M405" i="1"/>
  <c r="M617" i="1"/>
  <c r="M618" i="1"/>
  <c r="M406" i="1"/>
  <c r="M620" i="1"/>
  <c r="M621" i="1"/>
  <c r="M622" i="1"/>
  <c r="M407" i="1"/>
  <c r="M408" i="1"/>
  <c r="M625" i="1"/>
  <c r="M410" i="1"/>
  <c r="M412" i="1"/>
  <c r="M413" i="1"/>
  <c r="M415" i="1"/>
  <c r="M630" i="1"/>
  <c r="M416" i="1"/>
  <c r="M632" i="1"/>
  <c r="M633" i="1"/>
  <c r="M418" i="1"/>
  <c r="M419" i="1"/>
  <c r="M636" i="1"/>
  <c r="M637" i="1"/>
  <c r="M420" i="1"/>
  <c r="M422" i="1"/>
  <c r="M423" i="1"/>
  <c r="M641" i="1"/>
  <c r="M642" i="1"/>
  <c r="M424" i="1"/>
  <c r="M425" i="1"/>
  <c r="M426" i="1"/>
  <c r="M427" i="1"/>
  <c r="M428" i="1"/>
  <c r="M429" i="1"/>
  <c r="M649" i="1"/>
  <c r="M650" i="1"/>
  <c r="M651" i="1"/>
  <c r="M652" i="1"/>
  <c r="M430" i="1"/>
  <c r="M654" i="1"/>
  <c r="M431" i="1"/>
  <c r="M432" i="1"/>
  <c r="M657" i="1"/>
  <c r="M658" i="1"/>
  <c r="M433" i="1"/>
  <c r="M434" i="1"/>
  <c r="M435" i="1"/>
  <c r="M436" i="1"/>
  <c r="M437" i="1"/>
  <c r="M439" i="1"/>
  <c r="M665" i="1"/>
  <c r="M440" i="1"/>
  <c r="M441" i="1"/>
  <c r="M668" i="1"/>
  <c r="M443" i="1"/>
  <c r="M444" i="1"/>
  <c r="M445" i="1"/>
  <c r="M672" i="1"/>
  <c r="M446" i="1"/>
  <c r="M674" i="1"/>
  <c r="M675" i="1"/>
  <c r="M447" i="1"/>
  <c r="M448" i="1"/>
  <c r="M449" i="1"/>
  <c r="M450" i="1"/>
  <c r="M451" i="1"/>
  <c r="M452" i="1"/>
  <c r="M454" i="1"/>
  <c r="M455" i="1"/>
  <c r="M456" i="1"/>
  <c r="M457" i="1"/>
  <c r="M458" i="1"/>
  <c r="M459" i="1"/>
  <c r="M461" i="1"/>
  <c r="M462" i="1"/>
  <c r="M463" i="1"/>
  <c r="M464" i="1"/>
  <c r="M465" i="1"/>
  <c r="M693" i="1"/>
  <c r="M466" i="1"/>
  <c r="M695" i="1"/>
  <c r="M696" i="1"/>
  <c r="M697" i="1"/>
  <c r="M698" i="1"/>
  <c r="M699" i="1"/>
  <c r="M700" i="1"/>
  <c r="M467" i="1"/>
  <c r="M469" i="1"/>
  <c r="M703" i="1"/>
  <c r="M471" i="1"/>
  <c r="M705" i="1"/>
  <c r="M706" i="1"/>
  <c r="M472" i="1"/>
  <c r="M473" i="1"/>
  <c r="M474" i="1"/>
  <c r="M710" i="1"/>
  <c r="M475" i="1"/>
  <c r="M476" i="1"/>
  <c r="M478" i="1"/>
  <c r="M479" i="1"/>
  <c r="M480" i="1"/>
  <c r="M716" i="1"/>
  <c r="M481" i="1"/>
  <c r="M718" i="1"/>
  <c r="M482" i="1"/>
  <c r="M720" i="1"/>
  <c r="M484" i="1"/>
  <c r="M722" i="1"/>
  <c r="M723" i="1"/>
  <c r="M485" i="1"/>
  <c r="M486" i="1"/>
  <c r="M488" i="1"/>
  <c r="M489" i="1"/>
  <c r="M490" i="1"/>
  <c r="M491" i="1"/>
  <c r="M730" i="1"/>
  <c r="M493" i="1"/>
  <c r="M494" i="1"/>
  <c r="M495" i="1"/>
  <c r="M734" i="1"/>
  <c r="M496" i="1"/>
  <c r="M497" i="1"/>
  <c r="M498" i="1"/>
  <c r="M499" i="1"/>
  <c r="M501" i="1"/>
  <c r="M502" i="1"/>
  <c r="M503" i="1"/>
  <c r="M504" i="1"/>
  <c r="M505" i="1"/>
  <c r="M506" i="1"/>
  <c r="M507" i="1"/>
  <c r="M508" i="1"/>
  <c r="M511" i="1"/>
  <c r="M512" i="1"/>
  <c r="M513" i="1"/>
  <c r="M750" i="1"/>
  <c r="M514" i="1"/>
  <c r="M515" i="1"/>
  <c r="M517" i="1"/>
  <c r="M520" i="1"/>
  <c r="M521" i="1"/>
  <c r="M523" i="1"/>
  <c r="M757" i="1"/>
  <c r="M525" i="1"/>
  <c r="M526" i="1"/>
  <c r="M760" i="1"/>
  <c r="M527" i="1"/>
  <c r="M530" i="1"/>
  <c r="M763" i="1"/>
  <c r="M531" i="1"/>
  <c r="M532" i="1"/>
  <c r="M533" i="1"/>
  <c r="M534" i="1"/>
  <c r="M536" i="1"/>
  <c r="M537" i="1"/>
  <c r="M538" i="1"/>
  <c r="M539" i="1"/>
  <c r="M540" i="1"/>
  <c r="M541" i="1"/>
  <c r="M542" i="1"/>
  <c r="M543" i="1"/>
  <c r="M544" i="1"/>
  <c r="M545" i="1"/>
  <c r="M546" i="1"/>
  <c r="M548" i="1"/>
  <c r="M549" i="1"/>
  <c r="M551" i="1"/>
  <c r="M553" i="1"/>
  <c r="M554" i="1"/>
  <c r="M556" i="1"/>
  <c r="M558" i="1"/>
  <c r="M559" i="1"/>
  <c r="M560" i="1"/>
  <c r="M788" i="1"/>
  <c r="M789" i="1"/>
  <c r="M561" i="1"/>
  <c r="M562" i="1"/>
  <c r="M563" i="1"/>
  <c r="M564" i="1"/>
  <c r="M794" i="1"/>
  <c r="M566" i="1"/>
  <c r="M567" i="1"/>
  <c r="M568" i="1"/>
  <c r="M569" i="1"/>
  <c r="M570" i="1"/>
  <c r="M571" i="1"/>
  <c r="M573" i="1"/>
  <c r="M574" i="1"/>
  <c r="M575" i="1"/>
  <c r="M804" i="1"/>
  <c r="M805" i="1"/>
  <c r="M576" i="1"/>
  <c r="M577" i="1"/>
  <c r="M808" i="1"/>
  <c r="M809" i="1"/>
  <c r="M810" i="1"/>
  <c r="M811" i="1"/>
  <c r="M812" i="1"/>
  <c r="M578" i="1"/>
  <c r="M814" i="1"/>
  <c r="M815" i="1"/>
  <c r="M579" i="1"/>
  <c r="M580" i="1"/>
  <c r="M581" i="1"/>
  <c r="M582" i="1"/>
  <c r="M583" i="1"/>
  <c r="M584" i="1"/>
  <c r="M822" i="1"/>
  <c r="M586" i="1"/>
  <c r="M587" i="1"/>
  <c r="M588" i="1"/>
  <c r="M590" i="1"/>
  <c r="M591" i="1"/>
  <c r="M592" i="1"/>
  <c r="M593" i="1"/>
  <c r="M830" i="1"/>
  <c r="M831" i="1"/>
  <c r="M595" i="1"/>
  <c r="M596" i="1"/>
  <c r="M834" i="1"/>
  <c r="M597" i="1"/>
  <c r="M600" i="1"/>
  <c r="M601" i="1"/>
  <c r="M602" i="1"/>
  <c r="M603" i="1"/>
  <c r="M605" i="1"/>
  <c r="M606" i="1"/>
  <c r="M607" i="1"/>
  <c r="M843" i="1"/>
  <c r="M608" i="1"/>
  <c r="M609" i="1"/>
  <c r="M846" i="1"/>
  <c r="M610" i="1"/>
  <c r="M616" i="1"/>
  <c r="M619" i="1"/>
  <c r="M623" i="1"/>
  <c r="M624" i="1"/>
  <c r="M626" i="1"/>
  <c r="M627" i="1"/>
  <c r="M628" i="1"/>
  <c r="M855" i="1"/>
  <c r="M629" i="1"/>
  <c r="M857" i="1"/>
  <c r="M858" i="1"/>
  <c r="M631" i="1"/>
  <c r="M634" i="1"/>
  <c r="M635" i="1"/>
  <c r="M638" i="1"/>
  <c r="M639" i="1"/>
  <c r="M640" i="1"/>
  <c r="M643" i="1"/>
  <c r="M644" i="1"/>
  <c r="M867" i="1"/>
  <c r="M645" i="1"/>
  <c r="M646" i="1"/>
  <c r="M870" i="1"/>
  <c r="M647" i="1"/>
  <c r="M872" i="1"/>
  <c r="M873" i="1"/>
  <c r="M874" i="1"/>
  <c r="M648" i="1"/>
  <c r="M876" i="1"/>
  <c r="M877" i="1"/>
  <c r="M653" i="1"/>
  <c r="M655" i="1"/>
  <c r="M880" i="1"/>
  <c r="M656" i="1"/>
  <c r="M882" i="1"/>
  <c r="M883" i="1"/>
  <c r="M884" i="1"/>
  <c r="M885" i="1"/>
  <c r="M886" i="1"/>
  <c r="M659" i="1"/>
  <c r="M888" i="1"/>
  <c r="M889" i="1"/>
  <c r="M890" i="1"/>
  <c r="M660" i="1"/>
  <c r="M892" i="1"/>
  <c r="M661" i="1"/>
  <c r="M662" i="1"/>
  <c r="M663" i="1"/>
  <c r="M896" i="1"/>
  <c r="M664" i="1"/>
  <c r="M666" i="1"/>
  <c r="M667" i="1"/>
  <c r="M669" i="1"/>
  <c r="M901" i="1"/>
  <c r="M670" i="1"/>
  <c r="M903" i="1"/>
  <c r="M671" i="1"/>
  <c r="M673" i="1"/>
  <c r="M676" i="1"/>
  <c r="M677" i="1"/>
  <c r="M678" i="1"/>
  <c r="M679" i="1"/>
  <c r="M680" i="1"/>
  <c r="M681" i="1"/>
  <c r="M682" i="1"/>
  <c r="M683" i="1"/>
  <c r="M684" i="1"/>
  <c r="M685" i="1"/>
  <c r="M68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687" i="1"/>
  <c r="M688" i="1"/>
  <c r="M689" i="1"/>
  <c r="M690" i="1"/>
  <c r="M691" i="1"/>
  <c r="M941" i="1"/>
  <c r="L2" i="36"/>
  <c r="P2" i="36" s="1"/>
  <c r="L3" i="36"/>
  <c r="P3" i="36" s="1"/>
  <c r="L4" i="36"/>
  <c r="P4" i="36" s="1"/>
  <c r="L5" i="36"/>
  <c r="P5" i="36" s="1"/>
  <c r="L6" i="36"/>
  <c r="P6" i="36" s="1"/>
  <c r="L7" i="36"/>
  <c r="P7" i="36" s="1"/>
  <c r="L8" i="36"/>
  <c r="P8" i="36" s="1"/>
  <c r="L9" i="36"/>
  <c r="P9" i="36" s="1"/>
  <c r="L10" i="36"/>
  <c r="P10" i="36" s="1"/>
  <c r="L11" i="36"/>
  <c r="P11" i="36" s="1"/>
  <c r="L12" i="36"/>
  <c r="P12" i="36" s="1"/>
  <c r="L13" i="36"/>
  <c r="P13" i="36" s="1"/>
  <c r="L14" i="36"/>
  <c r="P14" i="36" s="1"/>
  <c r="L15" i="36"/>
  <c r="P15" i="36" s="1"/>
  <c r="L16" i="36"/>
  <c r="P16" i="36" s="1"/>
  <c r="L17" i="36"/>
  <c r="P17" i="36" s="1"/>
  <c r="L18" i="36"/>
  <c r="P18" i="36" s="1"/>
  <c r="L19" i="36"/>
  <c r="P19" i="36" s="1"/>
  <c r="L20" i="36"/>
  <c r="P20" i="36" s="1"/>
  <c r="L21" i="36"/>
  <c r="P21" i="36" s="1"/>
  <c r="L22" i="36"/>
  <c r="P22" i="36" s="1"/>
  <c r="L23" i="36"/>
  <c r="P23" i="36" s="1"/>
  <c r="L24" i="36"/>
  <c r="P24" i="36" s="1"/>
  <c r="L25" i="36"/>
  <c r="P25" i="36" s="1"/>
  <c r="L26" i="36"/>
  <c r="P26" i="36" s="1"/>
  <c r="L27" i="36"/>
  <c r="P27" i="36" s="1"/>
  <c r="L28" i="36"/>
  <c r="P28" i="36" s="1"/>
  <c r="L29" i="36"/>
  <c r="P29" i="36" s="1"/>
  <c r="L30" i="36"/>
  <c r="P30" i="36" s="1"/>
  <c r="L31" i="36"/>
  <c r="P31" i="36" s="1"/>
  <c r="L32" i="36"/>
  <c r="P32" i="36" s="1"/>
  <c r="L33" i="36"/>
  <c r="P33" i="36" s="1"/>
  <c r="L34" i="36"/>
  <c r="P34" i="36" s="1"/>
  <c r="L35" i="36"/>
  <c r="P35" i="36" s="1"/>
  <c r="L36" i="36"/>
  <c r="P36" i="36" s="1"/>
  <c r="L37" i="36"/>
  <c r="P37" i="36" s="1"/>
  <c r="L38" i="36"/>
  <c r="P38" i="36" s="1"/>
  <c r="L39" i="36"/>
  <c r="P39" i="36" s="1"/>
  <c r="L40" i="36"/>
  <c r="P40" i="36" s="1"/>
  <c r="L41" i="36"/>
  <c r="P41" i="36" s="1"/>
  <c r="L42" i="36"/>
  <c r="P42" i="36" s="1"/>
  <c r="L43" i="36"/>
  <c r="P43" i="36" s="1"/>
  <c r="L44" i="36"/>
  <c r="P44" i="36" s="1"/>
  <c r="L45" i="36"/>
  <c r="P45" i="36" s="1"/>
  <c r="L46" i="36"/>
  <c r="P46" i="36" s="1"/>
  <c r="J2" i="36"/>
  <c r="J3" i="36"/>
  <c r="J4" i="36"/>
  <c r="J5" i="36"/>
  <c r="J6" i="36"/>
  <c r="J7" i="36"/>
  <c r="J8" i="36"/>
  <c r="J9" i="36"/>
  <c r="J10" i="36"/>
  <c r="J11" i="36"/>
  <c r="J12" i="36"/>
  <c r="J13" i="36"/>
  <c r="J14" i="36"/>
  <c r="J15" i="36"/>
  <c r="J16" i="36"/>
  <c r="J17" i="36"/>
  <c r="J18" i="36"/>
  <c r="J19" i="36"/>
  <c r="J20" i="36"/>
  <c r="J21" i="36"/>
  <c r="J22" i="36"/>
  <c r="J23" i="36"/>
  <c r="J24" i="36"/>
  <c r="J25" i="36"/>
  <c r="J26" i="36"/>
  <c r="J27" i="36"/>
  <c r="J28" i="36"/>
  <c r="J29" i="36"/>
  <c r="J30" i="36"/>
  <c r="J31" i="36"/>
  <c r="J32" i="36"/>
  <c r="J33" i="36"/>
  <c r="J34" i="36"/>
  <c r="J35" i="36"/>
  <c r="J36" i="36"/>
  <c r="J37" i="36"/>
  <c r="J38" i="36"/>
  <c r="J39" i="36"/>
  <c r="J40" i="36"/>
  <c r="J41" i="36"/>
  <c r="J42" i="36"/>
  <c r="J43" i="36"/>
  <c r="J44" i="36"/>
  <c r="J45" i="36"/>
  <c r="J46" i="36"/>
  <c r="H2" i="36"/>
  <c r="H3" i="36"/>
  <c r="H4" i="36"/>
  <c r="H5" i="36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F2" i="36"/>
  <c r="F3" i="36"/>
  <c r="F4" i="36"/>
  <c r="F5" i="36"/>
  <c r="F6" i="36"/>
  <c r="F7" i="36"/>
  <c r="F8" i="36"/>
  <c r="F9" i="36"/>
  <c r="F10" i="36"/>
  <c r="F11" i="36"/>
  <c r="F12" i="36"/>
  <c r="F13" i="36"/>
  <c r="F14" i="36"/>
  <c r="F15" i="36"/>
  <c r="F16" i="36"/>
  <c r="F17" i="36"/>
  <c r="F18" i="36"/>
  <c r="F19" i="36"/>
  <c r="F20" i="36"/>
  <c r="F21" i="36"/>
  <c r="F22" i="36"/>
  <c r="F23" i="36"/>
  <c r="F24" i="36"/>
  <c r="F25" i="36"/>
  <c r="F26" i="36"/>
  <c r="F27" i="36"/>
  <c r="F28" i="36"/>
  <c r="F29" i="36"/>
  <c r="F30" i="36"/>
  <c r="F31" i="36"/>
  <c r="F32" i="36"/>
  <c r="F33" i="36"/>
  <c r="F34" i="36"/>
  <c r="F35" i="36"/>
  <c r="F36" i="36"/>
  <c r="F37" i="36"/>
  <c r="F38" i="36"/>
  <c r="F39" i="36"/>
  <c r="F40" i="36"/>
  <c r="F41" i="36"/>
  <c r="F42" i="36"/>
  <c r="F43" i="36"/>
  <c r="F44" i="36"/>
  <c r="F45" i="36"/>
  <c r="F46" i="36"/>
  <c r="J2" i="1"/>
  <c r="J694" i="1"/>
  <c r="J701" i="1"/>
  <c r="J692" i="1"/>
  <c r="J719" i="1"/>
  <c r="J707" i="1"/>
  <c r="J709" i="1"/>
  <c r="J704" i="1"/>
  <c r="J711" i="1"/>
  <c r="J708" i="1"/>
  <c r="J727" i="1"/>
  <c r="J702" i="1"/>
  <c r="J14" i="1"/>
  <c r="J15" i="1"/>
  <c r="J16" i="1"/>
  <c r="J17" i="1"/>
  <c r="J18" i="1"/>
  <c r="J717" i="1"/>
  <c r="J20" i="1"/>
  <c r="J21" i="1"/>
  <c r="J22" i="1"/>
  <c r="J712" i="1"/>
  <c r="J714" i="1"/>
  <c r="J721" i="1"/>
  <c r="J715" i="1"/>
  <c r="J713" i="1"/>
  <c r="J28" i="1"/>
  <c r="J29" i="1"/>
  <c r="J30" i="1"/>
  <c r="J31" i="1"/>
  <c r="J32" i="1"/>
  <c r="J725" i="1"/>
  <c r="J34" i="1"/>
  <c r="J744" i="1"/>
  <c r="J36" i="1"/>
  <c r="J37" i="1"/>
  <c r="J724" i="1"/>
  <c r="J39" i="1"/>
  <c r="J40" i="1"/>
  <c r="J41" i="1"/>
  <c r="J42" i="1"/>
  <c r="J726" i="1"/>
  <c r="J728" i="1"/>
  <c r="J45" i="1"/>
  <c r="J46" i="1"/>
  <c r="J732" i="1"/>
  <c r="J48" i="1"/>
  <c r="J736" i="1"/>
  <c r="J50" i="1"/>
  <c r="J51" i="1"/>
  <c r="J52" i="1"/>
  <c r="J53" i="1"/>
  <c r="J731" i="1"/>
  <c r="J3" i="1"/>
  <c r="J740" i="1"/>
  <c r="J57" i="1"/>
  <c r="J733" i="1"/>
  <c r="J59" i="1"/>
  <c r="J60" i="1"/>
  <c r="J735" i="1"/>
  <c r="J62" i="1"/>
  <c r="J738" i="1"/>
  <c r="J737" i="1"/>
  <c r="J65" i="1"/>
  <c r="J745" i="1"/>
  <c r="J729" i="1"/>
  <c r="J68" i="1"/>
  <c r="J741" i="1"/>
  <c r="J739" i="1"/>
  <c r="J71" i="1"/>
  <c r="J72" i="1"/>
  <c r="J73" i="1"/>
  <c r="J74" i="1"/>
  <c r="J743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742" i="1"/>
  <c r="J92" i="1"/>
  <c r="J746" i="1"/>
  <c r="J94" i="1"/>
  <c r="J95" i="1"/>
  <c r="J4" i="1"/>
  <c r="J97" i="1"/>
  <c r="J747" i="1"/>
  <c r="J99" i="1"/>
  <c r="J748" i="1"/>
  <c r="J101" i="1"/>
  <c r="J102" i="1"/>
  <c r="J754" i="1"/>
  <c r="J104" i="1"/>
  <c r="J105" i="1"/>
  <c r="J106" i="1"/>
  <c r="J107" i="1"/>
  <c r="J108" i="1"/>
  <c r="J109" i="1"/>
  <c r="J110" i="1"/>
  <c r="J111" i="1"/>
  <c r="J749" i="1"/>
  <c r="J113" i="1"/>
  <c r="J114" i="1"/>
  <c r="J5" i="1"/>
  <c r="J116" i="1"/>
  <c r="J752" i="1"/>
  <c r="J758" i="1"/>
  <c r="J119" i="1"/>
  <c r="J120" i="1"/>
  <c r="J121" i="1"/>
  <c r="J122" i="1"/>
  <c r="J762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756" i="1"/>
  <c r="J6" i="1"/>
  <c r="J751" i="1"/>
  <c r="J143" i="1"/>
  <c r="J144" i="1"/>
  <c r="J759" i="1"/>
  <c r="J146" i="1"/>
  <c r="J147" i="1"/>
  <c r="J148" i="1"/>
  <c r="J149" i="1"/>
  <c r="J150" i="1"/>
  <c r="J151" i="1"/>
  <c r="J152" i="1"/>
  <c r="J153" i="1"/>
  <c r="J764" i="1"/>
  <c r="J155" i="1"/>
  <c r="J156" i="1"/>
  <c r="J761" i="1"/>
  <c r="J755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753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7" i="1"/>
  <c r="J200" i="1"/>
  <c r="J201" i="1"/>
  <c r="J202" i="1"/>
  <c r="J203" i="1"/>
  <c r="J765" i="1"/>
  <c r="J205" i="1"/>
  <c r="J206" i="1"/>
  <c r="J8" i="1"/>
  <c r="J208" i="1"/>
  <c r="J209" i="1"/>
  <c r="J210" i="1"/>
  <c r="J211" i="1"/>
  <c r="J212" i="1"/>
  <c r="J213" i="1"/>
  <c r="J214" i="1"/>
  <c r="J215" i="1"/>
  <c r="J216" i="1"/>
  <c r="J217" i="1"/>
  <c r="J218" i="1"/>
  <c r="J767" i="1"/>
  <c r="J220" i="1"/>
  <c r="J221" i="1"/>
  <c r="J222" i="1"/>
  <c r="J766" i="1"/>
  <c r="J9" i="1"/>
  <c r="J225" i="1"/>
  <c r="J226" i="1"/>
  <c r="J227" i="1"/>
  <c r="J228" i="1"/>
  <c r="J229" i="1"/>
  <c r="J230" i="1"/>
  <c r="J231" i="1"/>
  <c r="J232" i="1"/>
  <c r="J233" i="1"/>
  <c r="J770" i="1"/>
  <c r="J235" i="1"/>
  <c r="J236" i="1"/>
  <c r="J237" i="1"/>
  <c r="J238" i="1"/>
  <c r="J773" i="1"/>
  <c r="J240" i="1"/>
  <c r="J241" i="1"/>
  <c r="J242" i="1"/>
  <c r="J833" i="1"/>
  <c r="J244" i="1"/>
  <c r="J769" i="1"/>
  <c r="J246" i="1"/>
  <c r="J247" i="1"/>
  <c r="J768" i="1"/>
  <c r="J10" i="1"/>
  <c r="J250" i="1"/>
  <c r="J251" i="1"/>
  <c r="J252" i="1"/>
  <c r="J253" i="1"/>
  <c r="J254" i="1"/>
  <c r="J771" i="1"/>
  <c r="J256" i="1"/>
  <c r="J257" i="1"/>
  <c r="J772" i="1"/>
  <c r="J259" i="1"/>
  <c r="J260" i="1"/>
  <c r="J774" i="1"/>
  <c r="J262" i="1"/>
  <c r="J783" i="1"/>
  <c r="J264" i="1"/>
  <c r="J265" i="1"/>
  <c r="J266" i="1"/>
  <c r="J11" i="1"/>
  <c r="J268" i="1"/>
  <c r="J776" i="1"/>
  <c r="J270" i="1"/>
  <c r="J271" i="1"/>
  <c r="J272" i="1"/>
  <c r="J273" i="1"/>
  <c r="J274" i="1"/>
  <c r="J275" i="1"/>
  <c r="J276" i="1"/>
  <c r="J775" i="1"/>
  <c r="J777" i="1"/>
  <c r="J279" i="1"/>
  <c r="J280" i="1"/>
  <c r="J281" i="1"/>
  <c r="J282" i="1"/>
  <c r="J791" i="1"/>
  <c r="J779" i="1"/>
  <c r="J12" i="1"/>
  <c r="J13" i="1"/>
  <c r="J287" i="1"/>
  <c r="J784" i="1"/>
  <c r="J289" i="1"/>
  <c r="J19" i="1"/>
  <c r="J291" i="1"/>
  <c r="J292" i="1"/>
  <c r="J293" i="1"/>
  <c r="J294" i="1"/>
  <c r="J295" i="1"/>
  <c r="J782" i="1"/>
  <c r="J297" i="1"/>
  <c r="J778" i="1"/>
  <c r="J299" i="1"/>
  <c r="J793" i="1"/>
  <c r="J301" i="1"/>
  <c r="J23" i="1"/>
  <c r="J303" i="1"/>
  <c r="J304" i="1"/>
  <c r="J305" i="1"/>
  <c r="J817" i="1"/>
  <c r="J307" i="1"/>
  <c r="J24" i="1"/>
  <c r="J786" i="1"/>
  <c r="J785" i="1"/>
  <c r="J792" i="1"/>
  <c r="J790" i="1"/>
  <c r="J796" i="1"/>
  <c r="J781" i="1"/>
  <c r="J315" i="1"/>
  <c r="J25" i="1"/>
  <c r="J317" i="1"/>
  <c r="J26" i="1"/>
  <c r="J787" i="1"/>
  <c r="J27" i="1"/>
  <c r="J321" i="1"/>
  <c r="J322" i="1"/>
  <c r="J323" i="1"/>
  <c r="J324" i="1"/>
  <c r="J780" i="1"/>
  <c r="J795" i="1"/>
  <c r="J327" i="1"/>
  <c r="J328" i="1"/>
  <c r="J33" i="1"/>
  <c r="J803" i="1"/>
  <c r="J798" i="1"/>
  <c r="J799" i="1"/>
  <c r="J797" i="1"/>
  <c r="J334" i="1"/>
  <c r="J816" i="1"/>
  <c r="J801" i="1"/>
  <c r="J807" i="1"/>
  <c r="J802" i="1"/>
  <c r="J806" i="1"/>
  <c r="J35" i="1"/>
  <c r="J910" i="1"/>
  <c r="J342" i="1"/>
  <c r="J832" i="1"/>
  <c r="J813" i="1"/>
  <c r="J821" i="1"/>
  <c r="J346" i="1"/>
  <c r="J839" i="1"/>
  <c r="J348" i="1"/>
  <c r="J820" i="1"/>
  <c r="J350" i="1"/>
  <c r="J827" i="1"/>
  <c r="J818" i="1"/>
  <c r="J819" i="1"/>
  <c r="J826" i="1"/>
  <c r="J825" i="1"/>
  <c r="J38" i="1"/>
  <c r="J357" i="1"/>
  <c r="J824" i="1"/>
  <c r="J359" i="1"/>
  <c r="J828" i="1"/>
  <c r="J829" i="1"/>
  <c r="J43" i="1"/>
  <c r="J363" i="1"/>
  <c r="J823" i="1"/>
  <c r="J860" i="1"/>
  <c r="J840" i="1"/>
  <c r="J836" i="1"/>
  <c r="J44" i="1"/>
  <c r="J369" i="1"/>
  <c r="J893" i="1"/>
  <c r="J47" i="1"/>
  <c r="J841" i="1"/>
  <c r="J842" i="1"/>
  <c r="J847" i="1"/>
  <c r="J835" i="1"/>
  <c r="J376" i="1"/>
  <c r="J845" i="1"/>
  <c r="J378" i="1"/>
  <c r="J850" i="1"/>
  <c r="J837" i="1"/>
  <c r="J838" i="1"/>
  <c r="J49" i="1"/>
  <c r="J54" i="1"/>
  <c r="J55" i="1"/>
  <c r="J385" i="1"/>
  <c r="J853" i="1"/>
  <c r="J387" i="1"/>
  <c r="J56" i="1"/>
  <c r="J58" i="1"/>
  <c r="J390" i="1"/>
  <c r="J852" i="1"/>
  <c r="J392" i="1"/>
  <c r="J61" i="1"/>
  <c r="J848" i="1"/>
  <c r="J851" i="1"/>
  <c r="J396" i="1"/>
  <c r="J397" i="1"/>
  <c r="J864" i="1"/>
  <c r="J854" i="1"/>
  <c r="J63" i="1"/>
  <c r="J401" i="1"/>
  <c r="J402" i="1"/>
  <c r="J906" i="1"/>
  <c r="J64" i="1"/>
  <c r="J66" i="1"/>
  <c r="J849" i="1"/>
  <c r="J67" i="1"/>
  <c r="J862" i="1"/>
  <c r="J409" i="1"/>
  <c r="J863" i="1"/>
  <c r="J411" i="1"/>
  <c r="J69" i="1"/>
  <c r="J866" i="1"/>
  <c r="J414" i="1"/>
  <c r="J894" i="1"/>
  <c r="J861" i="1"/>
  <c r="J417" i="1"/>
  <c r="J70" i="1"/>
  <c r="J865" i="1"/>
  <c r="J868" i="1"/>
  <c r="J421" i="1"/>
  <c r="J898" i="1"/>
  <c r="J75" i="1"/>
  <c r="J940" i="1"/>
  <c r="J856" i="1"/>
  <c r="J91" i="1"/>
  <c r="J875" i="1"/>
  <c r="J937" i="1"/>
  <c r="J878" i="1"/>
  <c r="J905" i="1"/>
  <c r="J800" i="1"/>
  <c r="J871" i="1"/>
  <c r="J93" i="1"/>
  <c r="J96" i="1"/>
  <c r="J879" i="1"/>
  <c r="J98" i="1"/>
  <c r="J881" i="1"/>
  <c r="J438" i="1"/>
  <c r="J100" i="1"/>
  <c r="J887" i="1"/>
  <c r="J844" i="1"/>
  <c r="J442" i="1"/>
  <c r="J869" i="1"/>
  <c r="J859" i="1"/>
  <c r="J103" i="1"/>
  <c r="J112" i="1"/>
  <c r="J115" i="1"/>
  <c r="J899" i="1"/>
  <c r="J895" i="1"/>
  <c r="J117" i="1"/>
  <c r="J897" i="1"/>
  <c r="J908" i="1"/>
  <c r="J453" i="1"/>
  <c r="J913" i="1"/>
  <c r="J904" i="1"/>
  <c r="J118" i="1"/>
  <c r="J123" i="1"/>
  <c r="J902" i="1"/>
  <c r="J140" i="1"/>
  <c r="J460" i="1"/>
  <c r="J141" i="1"/>
  <c r="J891" i="1"/>
  <c r="J914" i="1"/>
  <c r="J142" i="1"/>
  <c r="J900" i="1"/>
  <c r="J911" i="1"/>
  <c r="J145" i="1"/>
  <c r="J468" i="1"/>
  <c r="J154" i="1"/>
  <c r="J470" i="1"/>
  <c r="J909" i="1"/>
  <c r="J157" i="1"/>
  <c r="J158" i="1"/>
  <c r="J172" i="1"/>
  <c r="J199" i="1"/>
  <c r="J204" i="1"/>
  <c r="J477" i="1"/>
  <c r="J207" i="1"/>
  <c r="J219" i="1"/>
  <c r="J223" i="1"/>
  <c r="J912" i="1"/>
  <c r="J224" i="1"/>
  <c r="J483" i="1"/>
  <c r="J907" i="1"/>
  <c r="J234" i="1"/>
  <c r="J239" i="1"/>
  <c r="J487" i="1"/>
  <c r="J243" i="1"/>
  <c r="J245" i="1"/>
  <c r="J248" i="1"/>
  <c r="J249" i="1"/>
  <c r="J492" i="1"/>
  <c r="J255" i="1"/>
  <c r="J258" i="1"/>
  <c r="J261" i="1"/>
  <c r="J263" i="1"/>
  <c r="J267" i="1"/>
  <c r="J269" i="1"/>
  <c r="J277" i="1"/>
  <c r="J500" i="1"/>
  <c r="J278" i="1"/>
  <c r="J283" i="1"/>
  <c r="J284" i="1"/>
  <c r="J285" i="1"/>
  <c r="J286" i="1"/>
  <c r="J288" i="1"/>
  <c r="J290" i="1"/>
  <c r="J296" i="1"/>
  <c r="J509" i="1"/>
  <c r="J510" i="1"/>
  <c r="J298" i="1"/>
  <c r="J300" i="1"/>
  <c r="J302" i="1"/>
  <c r="J306" i="1"/>
  <c r="J308" i="1"/>
  <c r="J516" i="1"/>
  <c r="J309" i="1"/>
  <c r="J518" i="1"/>
  <c r="J519" i="1"/>
  <c r="J310" i="1"/>
  <c r="J311" i="1"/>
  <c r="J522" i="1"/>
  <c r="J916" i="1"/>
  <c r="J524" i="1"/>
  <c r="J312" i="1"/>
  <c r="J313" i="1"/>
  <c r="J314" i="1"/>
  <c r="J528" i="1"/>
  <c r="J529" i="1"/>
  <c r="J316" i="1"/>
  <c r="J318" i="1"/>
  <c r="J319" i="1"/>
  <c r="J915" i="1"/>
  <c r="J320" i="1"/>
  <c r="J535" i="1"/>
  <c r="J325" i="1"/>
  <c r="J326" i="1"/>
  <c r="J329" i="1"/>
  <c r="J330" i="1"/>
  <c r="J331" i="1"/>
  <c r="J332" i="1"/>
  <c r="J333" i="1"/>
  <c r="J335" i="1"/>
  <c r="J336" i="1"/>
  <c r="J337" i="1"/>
  <c r="J338" i="1"/>
  <c r="J547" i="1"/>
  <c r="J339" i="1"/>
  <c r="J340" i="1"/>
  <c r="J550" i="1"/>
  <c r="J341" i="1"/>
  <c r="J552" i="1"/>
  <c r="J343" i="1"/>
  <c r="J344" i="1"/>
  <c r="J555" i="1"/>
  <c r="J345" i="1"/>
  <c r="J557" i="1"/>
  <c r="J347" i="1"/>
  <c r="J349" i="1"/>
  <c r="J351" i="1"/>
  <c r="J939" i="1"/>
  <c r="J352" i="1"/>
  <c r="J353" i="1"/>
  <c r="J354" i="1"/>
  <c r="J565" i="1"/>
  <c r="J938" i="1"/>
  <c r="J355" i="1"/>
  <c r="J356" i="1"/>
  <c r="J358" i="1"/>
  <c r="J360" i="1"/>
  <c r="J361" i="1"/>
  <c r="J572" i="1"/>
  <c r="J362" i="1"/>
  <c r="J364" i="1"/>
  <c r="J365" i="1"/>
  <c r="J366" i="1"/>
  <c r="J367" i="1"/>
  <c r="J368" i="1"/>
  <c r="J370" i="1"/>
  <c r="J371" i="1"/>
  <c r="J372" i="1"/>
  <c r="J373" i="1"/>
  <c r="J374" i="1"/>
  <c r="J375" i="1"/>
  <c r="J585" i="1"/>
  <c r="J377" i="1"/>
  <c r="J379" i="1"/>
  <c r="J936" i="1"/>
  <c r="J589" i="1"/>
  <c r="J380" i="1"/>
  <c r="J381" i="1"/>
  <c r="J382" i="1"/>
  <c r="J383" i="1"/>
  <c r="J594" i="1"/>
  <c r="J384" i="1"/>
  <c r="J386" i="1"/>
  <c r="J388" i="1"/>
  <c r="J598" i="1"/>
  <c r="J599" i="1"/>
  <c r="J389" i="1"/>
  <c r="J391" i="1"/>
  <c r="J393" i="1"/>
  <c r="J394" i="1"/>
  <c r="J604" i="1"/>
  <c r="J395" i="1"/>
  <c r="J398" i="1"/>
  <c r="J399" i="1"/>
  <c r="J400" i="1"/>
  <c r="J403" i="1"/>
  <c r="J404" i="1"/>
  <c r="J611" i="1"/>
  <c r="J612" i="1"/>
  <c r="J613" i="1"/>
  <c r="J614" i="1"/>
  <c r="J615" i="1"/>
  <c r="J405" i="1"/>
  <c r="J617" i="1"/>
  <c r="J618" i="1"/>
  <c r="J406" i="1"/>
  <c r="J620" i="1"/>
  <c r="J621" i="1"/>
  <c r="J622" i="1"/>
  <c r="J407" i="1"/>
  <c r="J408" i="1"/>
  <c r="J625" i="1"/>
  <c r="J410" i="1"/>
  <c r="J412" i="1"/>
  <c r="J413" i="1"/>
  <c r="J415" i="1"/>
  <c r="J630" i="1"/>
  <c r="J416" i="1"/>
  <c r="J632" i="1"/>
  <c r="J633" i="1"/>
  <c r="J418" i="1"/>
  <c r="J419" i="1"/>
  <c r="J636" i="1"/>
  <c r="J637" i="1"/>
  <c r="J420" i="1"/>
  <c r="J422" i="1"/>
  <c r="J423" i="1"/>
  <c r="J641" i="1"/>
  <c r="J642" i="1"/>
  <c r="J424" i="1"/>
  <c r="J425" i="1"/>
  <c r="J426" i="1"/>
  <c r="J427" i="1"/>
  <c r="J428" i="1"/>
  <c r="J429" i="1"/>
  <c r="J649" i="1"/>
  <c r="J650" i="1"/>
  <c r="J651" i="1"/>
  <c r="J652" i="1"/>
  <c r="J430" i="1"/>
  <c r="J654" i="1"/>
  <c r="J431" i="1"/>
  <c r="J432" i="1"/>
  <c r="J657" i="1"/>
  <c r="J658" i="1"/>
  <c r="J433" i="1"/>
  <c r="J434" i="1"/>
  <c r="J435" i="1"/>
  <c r="J436" i="1"/>
  <c r="J437" i="1"/>
  <c r="J439" i="1"/>
  <c r="J665" i="1"/>
  <c r="J440" i="1"/>
  <c r="J441" i="1"/>
  <c r="J668" i="1"/>
  <c r="J443" i="1"/>
  <c r="J444" i="1"/>
  <c r="J445" i="1"/>
  <c r="J672" i="1"/>
  <c r="J446" i="1"/>
  <c r="J674" i="1"/>
  <c r="J675" i="1"/>
  <c r="J447" i="1"/>
  <c r="J448" i="1"/>
  <c r="J449" i="1"/>
  <c r="J450" i="1"/>
  <c r="J451" i="1"/>
  <c r="J452" i="1"/>
  <c r="J454" i="1"/>
  <c r="J455" i="1"/>
  <c r="J456" i="1"/>
  <c r="J457" i="1"/>
  <c r="J458" i="1"/>
  <c r="J459" i="1"/>
  <c r="J461" i="1"/>
  <c r="J462" i="1"/>
  <c r="J463" i="1"/>
  <c r="J464" i="1"/>
  <c r="J465" i="1"/>
  <c r="J693" i="1"/>
  <c r="J466" i="1"/>
  <c r="J695" i="1"/>
  <c r="J696" i="1"/>
  <c r="J697" i="1"/>
  <c r="J698" i="1"/>
  <c r="J699" i="1"/>
  <c r="J700" i="1"/>
  <c r="J467" i="1"/>
  <c r="J469" i="1"/>
  <c r="J703" i="1"/>
  <c r="J471" i="1"/>
  <c r="J705" i="1"/>
  <c r="J706" i="1"/>
  <c r="J472" i="1"/>
  <c r="J473" i="1"/>
  <c r="J474" i="1"/>
  <c r="J710" i="1"/>
  <c r="J475" i="1"/>
  <c r="J476" i="1"/>
  <c r="J478" i="1"/>
  <c r="J479" i="1"/>
  <c r="J480" i="1"/>
  <c r="J716" i="1"/>
  <c r="J481" i="1"/>
  <c r="J718" i="1"/>
  <c r="J482" i="1"/>
  <c r="J720" i="1"/>
  <c r="J484" i="1"/>
  <c r="J722" i="1"/>
  <c r="J723" i="1"/>
  <c r="J485" i="1"/>
  <c r="J486" i="1"/>
  <c r="J488" i="1"/>
  <c r="J489" i="1"/>
  <c r="J490" i="1"/>
  <c r="J491" i="1"/>
  <c r="J730" i="1"/>
  <c r="J493" i="1"/>
  <c r="J494" i="1"/>
  <c r="J495" i="1"/>
  <c r="J734" i="1"/>
  <c r="J496" i="1"/>
  <c r="J497" i="1"/>
  <c r="J498" i="1"/>
  <c r="J499" i="1"/>
  <c r="J501" i="1"/>
  <c r="J502" i="1"/>
  <c r="J503" i="1"/>
  <c r="J504" i="1"/>
  <c r="J505" i="1"/>
  <c r="J506" i="1"/>
  <c r="J507" i="1"/>
  <c r="J508" i="1"/>
  <c r="J511" i="1"/>
  <c r="J512" i="1"/>
  <c r="J513" i="1"/>
  <c r="J750" i="1"/>
  <c r="J514" i="1"/>
  <c r="J515" i="1"/>
  <c r="J517" i="1"/>
  <c r="J520" i="1"/>
  <c r="J521" i="1"/>
  <c r="J523" i="1"/>
  <c r="J757" i="1"/>
  <c r="J525" i="1"/>
  <c r="J526" i="1"/>
  <c r="J760" i="1"/>
  <c r="J527" i="1"/>
  <c r="J530" i="1"/>
  <c r="J763" i="1"/>
  <c r="J531" i="1"/>
  <c r="J532" i="1"/>
  <c r="J533" i="1"/>
  <c r="J534" i="1"/>
  <c r="J536" i="1"/>
  <c r="J537" i="1"/>
  <c r="J538" i="1"/>
  <c r="J539" i="1"/>
  <c r="J540" i="1"/>
  <c r="J541" i="1"/>
  <c r="J542" i="1"/>
  <c r="J543" i="1"/>
  <c r="J544" i="1"/>
  <c r="J545" i="1"/>
  <c r="J546" i="1"/>
  <c r="J548" i="1"/>
  <c r="J549" i="1"/>
  <c r="J551" i="1"/>
  <c r="J553" i="1"/>
  <c r="J554" i="1"/>
  <c r="J556" i="1"/>
  <c r="J558" i="1"/>
  <c r="J559" i="1"/>
  <c r="J560" i="1"/>
  <c r="J788" i="1"/>
  <c r="J789" i="1"/>
  <c r="J561" i="1"/>
  <c r="J562" i="1"/>
  <c r="J563" i="1"/>
  <c r="J564" i="1"/>
  <c r="J794" i="1"/>
  <c r="J566" i="1"/>
  <c r="J567" i="1"/>
  <c r="J568" i="1"/>
  <c r="J569" i="1"/>
  <c r="J570" i="1"/>
  <c r="J571" i="1"/>
  <c r="J573" i="1"/>
  <c r="J574" i="1"/>
  <c r="J575" i="1"/>
  <c r="J804" i="1"/>
  <c r="J805" i="1"/>
  <c r="J576" i="1"/>
  <c r="J577" i="1"/>
  <c r="J808" i="1"/>
  <c r="J809" i="1"/>
  <c r="J810" i="1"/>
  <c r="J811" i="1"/>
  <c r="J812" i="1"/>
  <c r="J578" i="1"/>
  <c r="J814" i="1"/>
  <c r="J815" i="1"/>
  <c r="J579" i="1"/>
  <c r="J580" i="1"/>
  <c r="J581" i="1"/>
  <c r="J582" i="1"/>
  <c r="J583" i="1"/>
  <c r="J584" i="1"/>
  <c r="J822" i="1"/>
  <c r="J586" i="1"/>
  <c r="J587" i="1"/>
  <c r="J588" i="1"/>
  <c r="J590" i="1"/>
  <c r="J591" i="1"/>
  <c r="J592" i="1"/>
  <c r="J593" i="1"/>
  <c r="J830" i="1"/>
  <c r="J831" i="1"/>
  <c r="J595" i="1"/>
  <c r="J596" i="1"/>
  <c r="J834" i="1"/>
  <c r="J597" i="1"/>
  <c r="J600" i="1"/>
  <c r="J601" i="1"/>
  <c r="J602" i="1"/>
  <c r="J603" i="1"/>
  <c r="J605" i="1"/>
  <c r="J606" i="1"/>
  <c r="J607" i="1"/>
  <c r="J843" i="1"/>
  <c r="J608" i="1"/>
  <c r="J609" i="1"/>
  <c r="J846" i="1"/>
  <c r="J610" i="1"/>
  <c r="J616" i="1"/>
  <c r="J619" i="1"/>
  <c r="J623" i="1"/>
  <c r="J624" i="1"/>
  <c r="J626" i="1"/>
  <c r="J627" i="1"/>
  <c r="J628" i="1"/>
  <c r="J855" i="1"/>
  <c r="J629" i="1"/>
  <c r="J857" i="1"/>
  <c r="J858" i="1"/>
  <c r="J631" i="1"/>
  <c r="J634" i="1"/>
  <c r="J635" i="1"/>
  <c r="J638" i="1"/>
  <c r="J639" i="1"/>
  <c r="J640" i="1"/>
  <c r="J643" i="1"/>
  <c r="J644" i="1"/>
  <c r="J867" i="1"/>
  <c r="J645" i="1"/>
  <c r="J646" i="1"/>
  <c r="J870" i="1"/>
  <c r="J647" i="1"/>
  <c r="J872" i="1"/>
  <c r="J873" i="1"/>
  <c r="J874" i="1"/>
  <c r="J648" i="1"/>
  <c r="J876" i="1"/>
  <c r="J877" i="1"/>
  <c r="J653" i="1"/>
  <c r="J655" i="1"/>
  <c r="J880" i="1"/>
  <c r="J656" i="1"/>
  <c r="J882" i="1"/>
  <c r="J883" i="1"/>
  <c r="J884" i="1"/>
  <c r="J885" i="1"/>
  <c r="J886" i="1"/>
  <c r="J659" i="1"/>
  <c r="J888" i="1"/>
  <c r="J889" i="1"/>
  <c r="J890" i="1"/>
  <c r="J660" i="1"/>
  <c r="J892" i="1"/>
  <c r="J661" i="1"/>
  <c r="J662" i="1"/>
  <c r="J663" i="1"/>
  <c r="J896" i="1"/>
  <c r="J664" i="1"/>
  <c r="J666" i="1"/>
  <c r="J667" i="1"/>
  <c r="J669" i="1"/>
  <c r="J901" i="1"/>
  <c r="J670" i="1"/>
  <c r="J903" i="1"/>
  <c r="J671" i="1"/>
  <c r="J673" i="1"/>
  <c r="J676" i="1"/>
  <c r="J677" i="1"/>
  <c r="J678" i="1"/>
  <c r="J679" i="1"/>
  <c r="J680" i="1"/>
  <c r="J681" i="1"/>
  <c r="J682" i="1"/>
  <c r="J683" i="1"/>
  <c r="J684" i="1"/>
  <c r="J685" i="1"/>
  <c r="J68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687" i="1"/>
  <c r="J688" i="1"/>
  <c r="J689" i="1"/>
  <c r="J690" i="1"/>
  <c r="J691" i="1"/>
  <c r="J941" i="1"/>
  <c r="G2" i="1"/>
  <c r="G694" i="1"/>
  <c r="G701" i="1"/>
  <c r="G692" i="1"/>
  <c r="G719" i="1"/>
  <c r="G707" i="1"/>
  <c r="G709" i="1"/>
  <c r="G704" i="1"/>
  <c r="G711" i="1"/>
  <c r="G708" i="1"/>
  <c r="G727" i="1"/>
  <c r="G702" i="1"/>
  <c r="G14" i="1"/>
  <c r="G15" i="1"/>
  <c r="G16" i="1"/>
  <c r="G17" i="1"/>
  <c r="G18" i="1"/>
  <c r="G717" i="1"/>
  <c r="G20" i="1"/>
  <c r="G21" i="1"/>
  <c r="G22" i="1"/>
  <c r="G712" i="1"/>
  <c r="G714" i="1"/>
  <c r="G721" i="1"/>
  <c r="G715" i="1"/>
  <c r="G713" i="1"/>
  <c r="G28" i="1"/>
  <c r="G29" i="1"/>
  <c r="G30" i="1"/>
  <c r="G31" i="1"/>
  <c r="G32" i="1"/>
  <c r="G725" i="1"/>
  <c r="G34" i="1"/>
  <c r="G744" i="1"/>
  <c r="G36" i="1"/>
  <c r="G37" i="1"/>
  <c r="G724" i="1"/>
  <c r="G39" i="1"/>
  <c r="G40" i="1"/>
  <c r="G41" i="1"/>
  <c r="G42" i="1"/>
  <c r="G726" i="1"/>
  <c r="G728" i="1"/>
  <c r="G45" i="1"/>
  <c r="G46" i="1"/>
  <c r="G732" i="1"/>
  <c r="G48" i="1"/>
  <c r="G736" i="1"/>
  <c r="G50" i="1"/>
  <c r="G51" i="1"/>
  <c r="G52" i="1"/>
  <c r="G53" i="1"/>
  <c r="G731" i="1"/>
  <c r="G3" i="1"/>
  <c r="G740" i="1"/>
  <c r="G57" i="1"/>
  <c r="G733" i="1"/>
  <c r="G59" i="1"/>
  <c r="G60" i="1"/>
  <c r="G735" i="1"/>
  <c r="G62" i="1"/>
  <c r="G738" i="1"/>
  <c r="G737" i="1"/>
  <c r="G65" i="1"/>
  <c r="G745" i="1"/>
  <c r="G729" i="1"/>
  <c r="G68" i="1"/>
  <c r="G741" i="1"/>
  <c r="G739" i="1"/>
  <c r="G71" i="1"/>
  <c r="G72" i="1"/>
  <c r="G73" i="1"/>
  <c r="G74" i="1"/>
  <c r="G743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742" i="1"/>
  <c r="G92" i="1"/>
  <c r="G746" i="1"/>
  <c r="G94" i="1"/>
  <c r="G95" i="1"/>
  <c r="G4" i="1"/>
  <c r="G97" i="1"/>
  <c r="G747" i="1"/>
  <c r="G99" i="1"/>
  <c r="G748" i="1"/>
  <c r="G101" i="1"/>
  <c r="G102" i="1"/>
  <c r="G754" i="1"/>
  <c r="G104" i="1"/>
  <c r="G105" i="1"/>
  <c r="G106" i="1"/>
  <c r="G107" i="1"/>
  <c r="G108" i="1"/>
  <c r="G109" i="1"/>
  <c r="G110" i="1"/>
  <c r="G111" i="1"/>
  <c r="G749" i="1"/>
  <c r="G113" i="1"/>
  <c r="G114" i="1"/>
  <c r="G5" i="1"/>
  <c r="G116" i="1"/>
  <c r="G752" i="1"/>
  <c r="G758" i="1"/>
  <c r="G119" i="1"/>
  <c r="G120" i="1"/>
  <c r="G121" i="1"/>
  <c r="G122" i="1"/>
  <c r="G762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756" i="1"/>
  <c r="G6" i="1"/>
  <c r="G751" i="1"/>
  <c r="G143" i="1"/>
  <c r="G144" i="1"/>
  <c r="G759" i="1"/>
  <c r="G146" i="1"/>
  <c r="G147" i="1"/>
  <c r="G148" i="1"/>
  <c r="G149" i="1"/>
  <c r="G150" i="1"/>
  <c r="G151" i="1"/>
  <c r="G152" i="1"/>
  <c r="G153" i="1"/>
  <c r="G764" i="1"/>
  <c r="G155" i="1"/>
  <c r="G156" i="1"/>
  <c r="G761" i="1"/>
  <c r="G755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753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7" i="1"/>
  <c r="G200" i="1"/>
  <c r="G201" i="1"/>
  <c r="G202" i="1"/>
  <c r="G203" i="1"/>
  <c r="G765" i="1"/>
  <c r="G205" i="1"/>
  <c r="G206" i="1"/>
  <c r="G8" i="1"/>
  <c r="G208" i="1"/>
  <c r="G209" i="1"/>
  <c r="G210" i="1"/>
  <c r="G211" i="1"/>
  <c r="G212" i="1"/>
  <c r="G213" i="1"/>
  <c r="G214" i="1"/>
  <c r="G215" i="1"/>
  <c r="G216" i="1"/>
  <c r="G217" i="1"/>
  <c r="G218" i="1"/>
  <c r="G767" i="1"/>
  <c r="G220" i="1"/>
  <c r="G221" i="1"/>
  <c r="G222" i="1"/>
  <c r="G766" i="1"/>
  <c r="G9" i="1"/>
  <c r="G225" i="1"/>
  <c r="G226" i="1"/>
  <c r="G227" i="1"/>
  <c r="G228" i="1"/>
  <c r="G229" i="1"/>
  <c r="G230" i="1"/>
  <c r="G231" i="1"/>
  <c r="G232" i="1"/>
  <c r="G233" i="1"/>
  <c r="G770" i="1"/>
  <c r="G235" i="1"/>
  <c r="G236" i="1"/>
  <c r="G237" i="1"/>
  <c r="G238" i="1"/>
  <c r="G773" i="1"/>
  <c r="G240" i="1"/>
  <c r="G241" i="1"/>
  <c r="G242" i="1"/>
  <c r="G833" i="1"/>
  <c r="G244" i="1"/>
  <c r="G769" i="1"/>
  <c r="G246" i="1"/>
  <c r="G247" i="1"/>
  <c r="G768" i="1"/>
  <c r="G10" i="1"/>
  <c r="G250" i="1"/>
  <c r="G251" i="1"/>
  <c r="G252" i="1"/>
  <c r="G253" i="1"/>
  <c r="G254" i="1"/>
  <c r="G771" i="1"/>
  <c r="G256" i="1"/>
  <c r="G257" i="1"/>
  <c r="G772" i="1"/>
  <c r="G259" i="1"/>
  <c r="G260" i="1"/>
  <c r="G774" i="1"/>
  <c r="G262" i="1"/>
  <c r="G783" i="1"/>
  <c r="G264" i="1"/>
  <c r="G265" i="1"/>
  <c r="G266" i="1"/>
  <c r="G11" i="1"/>
  <c r="G268" i="1"/>
  <c r="G776" i="1"/>
  <c r="G270" i="1"/>
  <c r="G271" i="1"/>
  <c r="G272" i="1"/>
  <c r="G273" i="1"/>
  <c r="G274" i="1"/>
  <c r="G275" i="1"/>
  <c r="G276" i="1"/>
  <c r="G775" i="1"/>
  <c r="G777" i="1"/>
  <c r="G279" i="1"/>
  <c r="G280" i="1"/>
  <c r="G281" i="1"/>
  <c r="G282" i="1"/>
  <c r="G791" i="1"/>
  <c r="G779" i="1"/>
  <c r="G12" i="1"/>
  <c r="G13" i="1"/>
  <c r="G287" i="1"/>
  <c r="G784" i="1"/>
  <c r="G289" i="1"/>
  <c r="G19" i="1"/>
  <c r="G291" i="1"/>
  <c r="G292" i="1"/>
  <c r="G293" i="1"/>
  <c r="G294" i="1"/>
  <c r="G295" i="1"/>
  <c r="G782" i="1"/>
  <c r="G297" i="1"/>
  <c r="G778" i="1"/>
  <c r="G299" i="1"/>
  <c r="G793" i="1"/>
  <c r="G301" i="1"/>
  <c r="G23" i="1"/>
  <c r="G303" i="1"/>
  <c r="G304" i="1"/>
  <c r="G305" i="1"/>
  <c r="G817" i="1"/>
  <c r="G307" i="1"/>
  <c r="G24" i="1"/>
  <c r="G786" i="1"/>
  <c r="G785" i="1"/>
  <c r="G792" i="1"/>
  <c r="G790" i="1"/>
  <c r="G796" i="1"/>
  <c r="G781" i="1"/>
  <c r="G315" i="1"/>
  <c r="G25" i="1"/>
  <c r="G317" i="1"/>
  <c r="G26" i="1"/>
  <c r="G787" i="1"/>
  <c r="G27" i="1"/>
  <c r="G321" i="1"/>
  <c r="G322" i="1"/>
  <c r="G323" i="1"/>
  <c r="G324" i="1"/>
  <c r="G780" i="1"/>
  <c r="G795" i="1"/>
  <c r="G327" i="1"/>
  <c r="G328" i="1"/>
  <c r="G33" i="1"/>
  <c r="G803" i="1"/>
  <c r="G798" i="1"/>
  <c r="G799" i="1"/>
  <c r="G797" i="1"/>
  <c r="G334" i="1"/>
  <c r="G816" i="1"/>
  <c r="G801" i="1"/>
  <c r="G807" i="1"/>
  <c r="G802" i="1"/>
  <c r="G806" i="1"/>
  <c r="G35" i="1"/>
  <c r="G910" i="1"/>
  <c r="G342" i="1"/>
  <c r="G832" i="1"/>
  <c r="G813" i="1"/>
  <c r="G821" i="1"/>
  <c r="G346" i="1"/>
  <c r="G839" i="1"/>
  <c r="G348" i="1"/>
  <c r="G820" i="1"/>
  <c r="G350" i="1"/>
  <c r="G827" i="1"/>
  <c r="G818" i="1"/>
  <c r="G819" i="1"/>
  <c r="G826" i="1"/>
  <c r="G825" i="1"/>
  <c r="G38" i="1"/>
  <c r="G357" i="1"/>
  <c r="G824" i="1"/>
  <c r="G359" i="1"/>
  <c r="G828" i="1"/>
  <c r="G829" i="1"/>
  <c r="G43" i="1"/>
  <c r="G363" i="1"/>
  <c r="G823" i="1"/>
  <c r="G860" i="1"/>
  <c r="G840" i="1"/>
  <c r="G836" i="1"/>
  <c r="G44" i="1"/>
  <c r="G369" i="1"/>
  <c r="G893" i="1"/>
  <c r="G47" i="1"/>
  <c r="G841" i="1"/>
  <c r="G842" i="1"/>
  <c r="G847" i="1"/>
  <c r="G835" i="1"/>
  <c r="G376" i="1"/>
  <c r="G845" i="1"/>
  <c r="G378" i="1"/>
  <c r="G850" i="1"/>
  <c r="G837" i="1"/>
  <c r="G838" i="1"/>
  <c r="G49" i="1"/>
  <c r="G54" i="1"/>
  <c r="G55" i="1"/>
  <c r="G385" i="1"/>
  <c r="G853" i="1"/>
  <c r="G387" i="1"/>
  <c r="G56" i="1"/>
  <c r="G58" i="1"/>
  <c r="G390" i="1"/>
  <c r="G852" i="1"/>
  <c r="G392" i="1"/>
  <c r="G61" i="1"/>
  <c r="G848" i="1"/>
  <c r="G851" i="1"/>
  <c r="G396" i="1"/>
  <c r="G397" i="1"/>
  <c r="G864" i="1"/>
  <c r="G854" i="1"/>
  <c r="G63" i="1"/>
  <c r="G401" i="1"/>
  <c r="G402" i="1"/>
  <c r="G906" i="1"/>
  <c r="G64" i="1"/>
  <c r="G66" i="1"/>
  <c r="G849" i="1"/>
  <c r="G67" i="1"/>
  <c r="G862" i="1"/>
  <c r="G409" i="1"/>
  <c r="G863" i="1"/>
  <c r="G411" i="1"/>
  <c r="G69" i="1"/>
  <c r="G866" i="1"/>
  <c r="G414" i="1"/>
  <c r="G894" i="1"/>
  <c r="G861" i="1"/>
  <c r="G417" i="1"/>
  <c r="G70" i="1"/>
  <c r="G865" i="1"/>
  <c r="G868" i="1"/>
  <c r="G421" i="1"/>
  <c r="G898" i="1"/>
  <c r="G75" i="1"/>
  <c r="G940" i="1"/>
  <c r="G856" i="1"/>
  <c r="G91" i="1"/>
  <c r="G875" i="1"/>
  <c r="G937" i="1"/>
  <c r="G878" i="1"/>
  <c r="G905" i="1"/>
  <c r="G800" i="1"/>
  <c r="G871" i="1"/>
  <c r="G93" i="1"/>
  <c r="G96" i="1"/>
  <c r="G879" i="1"/>
  <c r="G98" i="1"/>
  <c r="G881" i="1"/>
  <c r="G438" i="1"/>
  <c r="G100" i="1"/>
  <c r="G887" i="1"/>
  <c r="G844" i="1"/>
  <c r="G442" i="1"/>
  <c r="G869" i="1"/>
  <c r="G859" i="1"/>
  <c r="G103" i="1"/>
  <c r="G112" i="1"/>
  <c r="G115" i="1"/>
  <c r="G899" i="1"/>
  <c r="G895" i="1"/>
  <c r="G117" i="1"/>
  <c r="G897" i="1"/>
  <c r="G908" i="1"/>
  <c r="G453" i="1"/>
  <c r="G913" i="1"/>
  <c r="G904" i="1"/>
  <c r="G118" i="1"/>
  <c r="G123" i="1"/>
  <c r="G902" i="1"/>
  <c r="G140" i="1"/>
  <c r="G460" i="1"/>
  <c r="G141" i="1"/>
  <c r="G891" i="1"/>
  <c r="G914" i="1"/>
  <c r="G142" i="1"/>
  <c r="G900" i="1"/>
  <c r="G911" i="1"/>
  <c r="G145" i="1"/>
  <c r="G468" i="1"/>
  <c r="G154" i="1"/>
  <c r="G470" i="1"/>
  <c r="G909" i="1"/>
  <c r="G157" i="1"/>
  <c r="G158" i="1"/>
  <c r="G172" i="1"/>
  <c r="G199" i="1"/>
  <c r="G204" i="1"/>
  <c r="G477" i="1"/>
  <c r="G207" i="1"/>
  <c r="G219" i="1"/>
  <c r="G223" i="1"/>
  <c r="G912" i="1"/>
  <c r="G224" i="1"/>
  <c r="G483" i="1"/>
  <c r="G907" i="1"/>
  <c r="G234" i="1"/>
  <c r="G239" i="1"/>
  <c r="G487" i="1"/>
  <c r="G243" i="1"/>
  <c r="G245" i="1"/>
  <c r="G248" i="1"/>
  <c r="G249" i="1"/>
  <c r="G492" i="1"/>
  <c r="G255" i="1"/>
  <c r="G258" i="1"/>
  <c r="G261" i="1"/>
  <c r="G263" i="1"/>
  <c r="G267" i="1"/>
  <c r="G269" i="1"/>
  <c r="G277" i="1"/>
  <c r="G500" i="1"/>
  <c r="G278" i="1"/>
  <c r="G283" i="1"/>
  <c r="G284" i="1"/>
  <c r="G285" i="1"/>
  <c r="G286" i="1"/>
  <c r="G288" i="1"/>
  <c r="G290" i="1"/>
  <c r="G296" i="1"/>
  <c r="G509" i="1"/>
  <c r="G510" i="1"/>
  <c r="G298" i="1"/>
  <c r="G300" i="1"/>
  <c r="G302" i="1"/>
  <c r="G306" i="1"/>
  <c r="G308" i="1"/>
  <c r="G516" i="1"/>
  <c r="G309" i="1"/>
  <c r="G518" i="1"/>
  <c r="G519" i="1"/>
  <c r="G310" i="1"/>
  <c r="G311" i="1"/>
  <c r="G522" i="1"/>
  <c r="G916" i="1"/>
  <c r="G524" i="1"/>
  <c r="G312" i="1"/>
  <c r="G313" i="1"/>
  <c r="G314" i="1"/>
  <c r="G528" i="1"/>
  <c r="G529" i="1"/>
  <c r="G316" i="1"/>
  <c r="G318" i="1"/>
  <c r="G319" i="1"/>
  <c r="G915" i="1"/>
  <c r="G320" i="1"/>
  <c r="G535" i="1"/>
  <c r="G325" i="1"/>
  <c r="G326" i="1"/>
  <c r="G329" i="1"/>
  <c r="G330" i="1"/>
  <c r="G331" i="1"/>
  <c r="G332" i="1"/>
  <c r="G333" i="1"/>
  <c r="G335" i="1"/>
  <c r="G336" i="1"/>
  <c r="G337" i="1"/>
  <c r="G338" i="1"/>
  <c r="G547" i="1"/>
  <c r="G339" i="1"/>
  <c r="G340" i="1"/>
  <c r="G550" i="1"/>
  <c r="G341" i="1"/>
  <c r="G552" i="1"/>
  <c r="G343" i="1"/>
  <c r="G344" i="1"/>
  <c r="G555" i="1"/>
  <c r="G345" i="1"/>
  <c r="G557" i="1"/>
  <c r="G347" i="1"/>
  <c r="G349" i="1"/>
  <c r="G351" i="1"/>
  <c r="G939" i="1"/>
  <c r="G352" i="1"/>
  <c r="G353" i="1"/>
  <c r="G354" i="1"/>
  <c r="G565" i="1"/>
  <c r="G938" i="1"/>
  <c r="G355" i="1"/>
  <c r="G356" i="1"/>
  <c r="G358" i="1"/>
  <c r="G360" i="1"/>
  <c r="G361" i="1"/>
  <c r="G572" i="1"/>
  <c r="G362" i="1"/>
  <c r="G364" i="1"/>
  <c r="G365" i="1"/>
  <c r="G366" i="1"/>
  <c r="G367" i="1"/>
  <c r="G368" i="1"/>
  <c r="G370" i="1"/>
  <c r="G371" i="1"/>
  <c r="G372" i="1"/>
  <c r="G373" i="1"/>
  <c r="G374" i="1"/>
  <c r="G375" i="1"/>
  <c r="G585" i="1"/>
  <c r="G377" i="1"/>
  <c r="G379" i="1"/>
  <c r="G936" i="1"/>
  <c r="G589" i="1"/>
  <c r="G380" i="1"/>
  <c r="G381" i="1"/>
  <c r="G382" i="1"/>
  <c r="G383" i="1"/>
  <c r="G594" i="1"/>
  <c r="G384" i="1"/>
  <c r="G386" i="1"/>
  <c r="G388" i="1"/>
  <c r="G598" i="1"/>
  <c r="G599" i="1"/>
  <c r="G389" i="1"/>
  <c r="G391" i="1"/>
  <c r="G393" i="1"/>
  <c r="G394" i="1"/>
  <c r="G604" i="1"/>
  <c r="G395" i="1"/>
  <c r="G398" i="1"/>
  <c r="G399" i="1"/>
  <c r="G400" i="1"/>
  <c r="G403" i="1"/>
  <c r="G404" i="1"/>
  <c r="G611" i="1"/>
  <c r="G612" i="1"/>
  <c r="G613" i="1"/>
  <c r="G614" i="1"/>
  <c r="G615" i="1"/>
  <c r="G405" i="1"/>
  <c r="G617" i="1"/>
  <c r="G618" i="1"/>
  <c r="G406" i="1"/>
  <c r="G620" i="1"/>
  <c r="G621" i="1"/>
  <c r="G622" i="1"/>
  <c r="G407" i="1"/>
  <c r="G408" i="1"/>
  <c r="G625" i="1"/>
  <c r="G410" i="1"/>
  <c r="G412" i="1"/>
  <c r="G413" i="1"/>
  <c r="G415" i="1"/>
  <c r="G630" i="1"/>
  <c r="G416" i="1"/>
  <c r="G632" i="1"/>
  <c r="G633" i="1"/>
  <c r="G418" i="1"/>
  <c r="G419" i="1"/>
  <c r="G636" i="1"/>
  <c r="G637" i="1"/>
  <c r="G420" i="1"/>
  <c r="G422" i="1"/>
  <c r="G423" i="1"/>
  <c r="G641" i="1"/>
  <c r="G642" i="1"/>
  <c r="G424" i="1"/>
  <c r="G425" i="1"/>
  <c r="G426" i="1"/>
  <c r="G427" i="1"/>
  <c r="G428" i="1"/>
  <c r="G429" i="1"/>
  <c r="G649" i="1"/>
  <c r="G650" i="1"/>
  <c r="G651" i="1"/>
  <c r="G652" i="1"/>
  <c r="G430" i="1"/>
  <c r="G654" i="1"/>
  <c r="G431" i="1"/>
  <c r="G432" i="1"/>
  <c r="G657" i="1"/>
  <c r="G658" i="1"/>
  <c r="G433" i="1"/>
  <c r="G434" i="1"/>
  <c r="G435" i="1"/>
  <c r="G436" i="1"/>
  <c r="G437" i="1"/>
  <c r="G439" i="1"/>
  <c r="G665" i="1"/>
  <c r="G440" i="1"/>
  <c r="G441" i="1"/>
  <c r="G668" i="1"/>
  <c r="G443" i="1"/>
  <c r="G444" i="1"/>
  <c r="G445" i="1"/>
  <c r="G672" i="1"/>
  <c r="G446" i="1"/>
  <c r="G674" i="1"/>
  <c r="G675" i="1"/>
  <c r="G447" i="1"/>
  <c r="G448" i="1"/>
  <c r="G449" i="1"/>
  <c r="G450" i="1"/>
  <c r="G451" i="1"/>
  <c r="G452" i="1"/>
  <c r="G454" i="1"/>
  <c r="G455" i="1"/>
  <c r="G456" i="1"/>
  <c r="G457" i="1"/>
  <c r="G458" i="1"/>
  <c r="G459" i="1"/>
  <c r="G461" i="1"/>
  <c r="G462" i="1"/>
  <c r="G463" i="1"/>
  <c r="G464" i="1"/>
  <c r="G465" i="1"/>
  <c r="G693" i="1"/>
  <c r="G466" i="1"/>
  <c r="G695" i="1"/>
  <c r="G696" i="1"/>
  <c r="G697" i="1"/>
  <c r="G698" i="1"/>
  <c r="G699" i="1"/>
  <c r="G700" i="1"/>
  <c r="G467" i="1"/>
  <c r="G469" i="1"/>
  <c r="G703" i="1"/>
  <c r="G471" i="1"/>
  <c r="G705" i="1"/>
  <c r="G706" i="1"/>
  <c r="G472" i="1"/>
  <c r="G473" i="1"/>
  <c r="G474" i="1"/>
  <c r="G710" i="1"/>
  <c r="G475" i="1"/>
  <c r="G476" i="1"/>
  <c r="G478" i="1"/>
  <c r="G479" i="1"/>
  <c r="G480" i="1"/>
  <c r="G716" i="1"/>
  <c r="G481" i="1"/>
  <c r="G718" i="1"/>
  <c r="G482" i="1"/>
  <c r="G720" i="1"/>
  <c r="G484" i="1"/>
  <c r="G722" i="1"/>
  <c r="G723" i="1"/>
  <c r="G485" i="1"/>
  <c r="G486" i="1"/>
  <c r="G488" i="1"/>
  <c r="G489" i="1"/>
  <c r="G490" i="1"/>
  <c r="G491" i="1"/>
  <c r="G730" i="1"/>
  <c r="G493" i="1"/>
  <c r="G494" i="1"/>
  <c r="G495" i="1"/>
  <c r="G734" i="1"/>
  <c r="G496" i="1"/>
  <c r="G497" i="1"/>
  <c r="G498" i="1"/>
  <c r="G499" i="1"/>
  <c r="G501" i="1"/>
  <c r="G502" i="1"/>
  <c r="G503" i="1"/>
  <c r="G504" i="1"/>
  <c r="G505" i="1"/>
  <c r="G506" i="1"/>
  <c r="G507" i="1"/>
  <c r="G508" i="1"/>
  <c r="G511" i="1"/>
  <c r="G512" i="1"/>
  <c r="G513" i="1"/>
  <c r="G750" i="1"/>
  <c r="G514" i="1"/>
  <c r="G515" i="1"/>
  <c r="G517" i="1"/>
  <c r="G520" i="1"/>
  <c r="G521" i="1"/>
  <c r="G523" i="1"/>
  <c r="G757" i="1"/>
  <c r="G525" i="1"/>
  <c r="G526" i="1"/>
  <c r="G760" i="1"/>
  <c r="G527" i="1"/>
  <c r="G530" i="1"/>
  <c r="G763" i="1"/>
  <c r="G531" i="1"/>
  <c r="G532" i="1"/>
  <c r="G533" i="1"/>
  <c r="G534" i="1"/>
  <c r="G536" i="1"/>
  <c r="G537" i="1"/>
  <c r="G538" i="1"/>
  <c r="G539" i="1"/>
  <c r="G540" i="1"/>
  <c r="G541" i="1"/>
  <c r="G542" i="1"/>
  <c r="G543" i="1"/>
  <c r="G544" i="1"/>
  <c r="G545" i="1"/>
  <c r="G546" i="1"/>
  <c r="G548" i="1"/>
  <c r="G549" i="1"/>
  <c r="G551" i="1"/>
  <c r="G553" i="1"/>
  <c r="G554" i="1"/>
  <c r="G556" i="1"/>
  <c r="G558" i="1"/>
  <c r="G559" i="1"/>
  <c r="G560" i="1"/>
  <c r="G788" i="1"/>
  <c r="G789" i="1"/>
  <c r="G561" i="1"/>
  <c r="G562" i="1"/>
  <c r="G563" i="1"/>
  <c r="G564" i="1"/>
  <c r="G794" i="1"/>
  <c r="G566" i="1"/>
  <c r="G567" i="1"/>
  <c r="G568" i="1"/>
  <c r="G569" i="1"/>
  <c r="G570" i="1"/>
  <c r="G571" i="1"/>
  <c r="G573" i="1"/>
  <c r="G574" i="1"/>
  <c r="G575" i="1"/>
  <c r="G804" i="1"/>
  <c r="G805" i="1"/>
  <c r="G576" i="1"/>
  <c r="G577" i="1"/>
  <c r="G808" i="1"/>
  <c r="G809" i="1"/>
  <c r="G810" i="1"/>
  <c r="G811" i="1"/>
  <c r="G812" i="1"/>
  <c r="G578" i="1"/>
  <c r="G814" i="1"/>
  <c r="G815" i="1"/>
  <c r="G579" i="1"/>
  <c r="G580" i="1"/>
  <c r="G581" i="1"/>
  <c r="G582" i="1"/>
  <c r="G583" i="1"/>
  <c r="G584" i="1"/>
  <c r="G822" i="1"/>
  <c r="G586" i="1"/>
  <c r="G587" i="1"/>
  <c r="G588" i="1"/>
  <c r="G590" i="1"/>
  <c r="G591" i="1"/>
  <c r="G592" i="1"/>
  <c r="G593" i="1"/>
  <c r="G830" i="1"/>
  <c r="G831" i="1"/>
  <c r="G595" i="1"/>
  <c r="G596" i="1"/>
  <c r="G834" i="1"/>
  <c r="G597" i="1"/>
  <c r="G600" i="1"/>
  <c r="G601" i="1"/>
  <c r="G602" i="1"/>
  <c r="G603" i="1"/>
  <c r="G605" i="1"/>
  <c r="G606" i="1"/>
  <c r="G607" i="1"/>
  <c r="G843" i="1"/>
  <c r="G608" i="1"/>
  <c r="G609" i="1"/>
  <c r="G846" i="1"/>
  <c r="G610" i="1"/>
  <c r="G616" i="1"/>
  <c r="G619" i="1"/>
  <c r="G623" i="1"/>
  <c r="G624" i="1"/>
  <c r="G626" i="1"/>
  <c r="G627" i="1"/>
  <c r="G628" i="1"/>
  <c r="G855" i="1"/>
  <c r="G629" i="1"/>
  <c r="G857" i="1"/>
  <c r="G858" i="1"/>
  <c r="G631" i="1"/>
  <c r="G634" i="1"/>
  <c r="G635" i="1"/>
  <c r="G638" i="1"/>
  <c r="G639" i="1"/>
  <c r="G640" i="1"/>
  <c r="G643" i="1"/>
  <c r="G644" i="1"/>
  <c r="G867" i="1"/>
  <c r="G645" i="1"/>
  <c r="G646" i="1"/>
  <c r="G870" i="1"/>
  <c r="G647" i="1"/>
  <c r="G872" i="1"/>
  <c r="G873" i="1"/>
  <c r="G874" i="1"/>
  <c r="G648" i="1"/>
  <c r="G876" i="1"/>
  <c r="G877" i="1"/>
  <c r="G653" i="1"/>
  <c r="G655" i="1"/>
  <c r="G880" i="1"/>
  <c r="G656" i="1"/>
  <c r="G882" i="1"/>
  <c r="G883" i="1"/>
  <c r="G884" i="1"/>
  <c r="G885" i="1"/>
  <c r="G886" i="1"/>
  <c r="G659" i="1"/>
  <c r="G888" i="1"/>
  <c r="G889" i="1"/>
  <c r="G890" i="1"/>
  <c r="G660" i="1"/>
  <c r="G892" i="1"/>
  <c r="G661" i="1"/>
  <c r="G662" i="1"/>
  <c r="G663" i="1"/>
  <c r="G896" i="1"/>
  <c r="G664" i="1"/>
  <c r="G666" i="1"/>
  <c r="G667" i="1"/>
  <c r="G669" i="1"/>
  <c r="G901" i="1"/>
  <c r="G670" i="1"/>
  <c r="G903" i="1"/>
  <c r="G671" i="1"/>
  <c r="G673" i="1"/>
  <c r="G676" i="1"/>
  <c r="G677" i="1"/>
  <c r="G678" i="1"/>
  <c r="G679" i="1"/>
  <c r="G680" i="1"/>
  <c r="G681" i="1"/>
  <c r="G682" i="1"/>
  <c r="G683" i="1"/>
  <c r="G684" i="1"/>
  <c r="G685" i="1"/>
  <c r="G68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687" i="1"/>
  <c r="G688" i="1"/>
  <c r="G689" i="1"/>
  <c r="G690" i="1"/>
  <c r="G691" i="1"/>
  <c r="G941" i="1"/>
  <c r="D2" i="36"/>
  <c r="D3" i="36"/>
  <c r="D4" i="36"/>
  <c r="D5" i="36"/>
  <c r="D6" i="36"/>
  <c r="D7" i="36"/>
  <c r="D8" i="36"/>
  <c r="D9" i="36"/>
  <c r="G9" i="36" s="1"/>
  <c r="D10" i="36"/>
  <c r="D11" i="36"/>
  <c r="D12" i="36"/>
  <c r="D13" i="36"/>
  <c r="D14" i="36"/>
  <c r="D15" i="36"/>
  <c r="D16" i="36"/>
  <c r="D17" i="36"/>
  <c r="G17" i="36" s="1"/>
  <c r="D18" i="36"/>
  <c r="D19" i="36"/>
  <c r="D20" i="36"/>
  <c r="D21" i="36"/>
  <c r="D22" i="36"/>
  <c r="D23" i="36"/>
  <c r="D24" i="36"/>
  <c r="D25" i="36"/>
  <c r="G25" i="36" s="1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G41" i="36" s="1"/>
  <c r="D42" i="36"/>
  <c r="D43" i="36"/>
  <c r="D44" i="36"/>
  <c r="D45" i="36"/>
  <c r="D46" i="36"/>
  <c r="E2" i="1"/>
  <c r="E694" i="1"/>
  <c r="E701" i="1"/>
  <c r="E692" i="1"/>
  <c r="E719" i="1"/>
  <c r="E707" i="1"/>
  <c r="E709" i="1"/>
  <c r="E704" i="1"/>
  <c r="E711" i="1"/>
  <c r="E708" i="1"/>
  <c r="E727" i="1"/>
  <c r="E702" i="1"/>
  <c r="E14" i="1"/>
  <c r="E15" i="1"/>
  <c r="E16" i="1"/>
  <c r="E17" i="1"/>
  <c r="E18" i="1"/>
  <c r="E717" i="1"/>
  <c r="E20" i="1"/>
  <c r="E21" i="1"/>
  <c r="E22" i="1"/>
  <c r="E712" i="1"/>
  <c r="E714" i="1"/>
  <c r="E721" i="1"/>
  <c r="E715" i="1"/>
  <c r="E713" i="1"/>
  <c r="E28" i="1"/>
  <c r="E29" i="1"/>
  <c r="E30" i="1"/>
  <c r="E31" i="1"/>
  <c r="E32" i="1"/>
  <c r="E725" i="1"/>
  <c r="E34" i="1"/>
  <c r="E744" i="1"/>
  <c r="E36" i="1"/>
  <c r="E37" i="1"/>
  <c r="E724" i="1"/>
  <c r="E39" i="1"/>
  <c r="E40" i="1"/>
  <c r="E41" i="1"/>
  <c r="E42" i="1"/>
  <c r="E726" i="1"/>
  <c r="E728" i="1"/>
  <c r="E45" i="1"/>
  <c r="E46" i="1"/>
  <c r="E732" i="1"/>
  <c r="E48" i="1"/>
  <c r="E736" i="1"/>
  <c r="E50" i="1"/>
  <c r="E51" i="1"/>
  <c r="E52" i="1"/>
  <c r="E53" i="1"/>
  <c r="E731" i="1"/>
  <c r="E3" i="1"/>
  <c r="E740" i="1"/>
  <c r="E57" i="1"/>
  <c r="E733" i="1"/>
  <c r="E59" i="1"/>
  <c r="E60" i="1"/>
  <c r="E735" i="1"/>
  <c r="E62" i="1"/>
  <c r="E738" i="1"/>
  <c r="E737" i="1"/>
  <c r="E65" i="1"/>
  <c r="E745" i="1"/>
  <c r="E729" i="1"/>
  <c r="E68" i="1"/>
  <c r="E741" i="1"/>
  <c r="E739" i="1"/>
  <c r="E71" i="1"/>
  <c r="E72" i="1"/>
  <c r="E73" i="1"/>
  <c r="E74" i="1"/>
  <c r="E743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742" i="1"/>
  <c r="E92" i="1"/>
  <c r="E746" i="1"/>
  <c r="E94" i="1"/>
  <c r="E95" i="1"/>
  <c r="E4" i="1"/>
  <c r="E97" i="1"/>
  <c r="E747" i="1"/>
  <c r="E99" i="1"/>
  <c r="E748" i="1"/>
  <c r="E101" i="1"/>
  <c r="E102" i="1"/>
  <c r="E754" i="1"/>
  <c r="E104" i="1"/>
  <c r="E105" i="1"/>
  <c r="E106" i="1"/>
  <c r="E107" i="1"/>
  <c r="E108" i="1"/>
  <c r="E109" i="1"/>
  <c r="E110" i="1"/>
  <c r="E111" i="1"/>
  <c r="E749" i="1"/>
  <c r="E113" i="1"/>
  <c r="E114" i="1"/>
  <c r="E5" i="1"/>
  <c r="E116" i="1"/>
  <c r="E752" i="1"/>
  <c r="E758" i="1"/>
  <c r="E119" i="1"/>
  <c r="E120" i="1"/>
  <c r="E121" i="1"/>
  <c r="E122" i="1"/>
  <c r="E762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756" i="1"/>
  <c r="E6" i="1"/>
  <c r="E751" i="1"/>
  <c r="E143" i="1"/>
  <c r="E144" i="1"/>
  <c r="E759" i="1"/>
  <c r="E146" i="1"/>
  <c r="E147" i="1"/>
  <c r="E148" i="1"/>
  <c r="E149" i="1"/>
  <c r="E150" i="1"/>
  <c r="E151" i="1"/>
  <c r="E152" i="1"/>
  <c r="E153" i="1"/>
  <c r="E764" i="1"/>
  <c r="E155" i="1"/>
  <c r="E156" i="1"/>
  <c r="E761" i="1"/>
  <c r="E755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753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7" i="1"/>
  <c r="E200" i="1"/>
  <c r="E201" i="1"/>
  <c r="E202" i="1"/>
  <c r="E203" i="1"/>
  <c r="E765" i="1"/>
  <c r="E205" i="1"/>
  <c r="E206" i="1"/>
  <c r="E8" i="1"/>
  <c r="E208" i="1"/>
  <c r="E209" i="1"/>
  <c r="E210" i="1"/>
  <c r="E211" i="1"/>
  <c r="E212" i="1"/>
  <c r="E213" i="1"/>
  <c r="E214" i="1"/>
  <c r="E215" i="1"/>
  <c r="E216" i="1"/>
  <c r="E217" i="1"/>
  <c r="E218" i="1"/>
  <c r="E767" i="1"/>
  <c r="E220" i="1"/>
  <c r="E221" i="1"/>
  <c r="E222" i="1"/>
  <c r="E766" i="1"/>
  <c r="E9" i="1"/>
  <c r="E225" i="1"/>
  <c r="E226" i="1"/>
  <c r="E227" i="1"/>
  <c r="E228" i="1"/>
  <c r="E229" i="1"/>
  <c r="E230" i="1"/>
  <c r="E231" i="1"/>
  <c r="E232" i="1"/>
  <c r="E233" i="1"/>
  <c r="E770" i="1"/>
  <c r="E235" i="1"/>
  <c r="E236" i="1"/>
  <c r="E237" i="1"/>
  <c r="E238" i="1"/>
  <c r="E773" i="1"/>
  <c r="E240" i="1"/>
  <c r="E241" i="1"/>
  <c r="E242" i="1"/>
  <c r="E833" i="1"/>
  <c r="E244" i="1"/>
  <c r="E769" i="1"/>
  <c r="E246" i="1"/>
  <c r="E247" i="1"/>
  <c r="E768" i="1"/>
  <c r="E10" i="1"/>
  <c r="E250" i="1"/>
  <c r="E251" i="1"/>
  <c r="E252" i="1"/>
  <c r="E253" i="1"/>
  <c r="E254" i="1"/>
  <c r="E771" i="1"/>
  <c r="E256" i="1"/>
  <c r="E257" i="1"/>
  <c r="E772" i="1"/>
  <c r="E259" i="1"/>
  <c r="E260" i="1"/>
  <c r="E774" i="1"/>
  <c r="E262" i="1"/>
  <c r="E783" i="1"/>
  <c r="E264" i="1"/>
  <c r="E265" i="1"/>
  <c r="E266" i="1"/>
  <c r="E11" i="1"/>
  <c r="E268" i="1"/>
  <c r="E776" i="1"/>
  <c r="E270" i="1"/>
  <c r="E271" i="1"/>
  <c r="E272" i="1"/>
  <c r="E273" i="1"/>
  <c r="E274" i="1"/>
  <c r="E275" i="1"/>
  <c r="E276" i="1"/>
  <c r="E775" i="1"/>
  <c r="E777" i="1"/>
  <c r="E279" i="1"/>
  <c r="E280" i="1"/>
  <c r="E281" i="1"/>
  <c r="E282" i="1"/>
  <c r="E791" i="1"/>
  <c r="E779" i="1"/>
  <c r="E12" i="1"/>
  <c r="E13" i="1"/>
  <c r="E287" i="1"/>
  <c r="E784" i="1"/>
  <c r="E289" i="1"/>
  <c r="E19" i="1"/>
  <c r="E291" i="1"/>
  <c r="E292" i="1"/>
  <c r="E293" i="1"/>
  <c r="E294" i="1"/>
  <c r="E295" i="1"/>
  <c r="E782" i="1"/>
  <c r="E297" i="1"/>
  <c r="E778" i="1"/>
  <c r="E299" i="1"/>
  <c r="E793" i="1"/>
  <c r="E301" i="1"/>
  <c r="E23" i="1"/>
  <c r="E303" i="1"/>
  <c r="E304" i="1"/>
  <c r="E305" i="1"/>
  <c r="E817" i="1"/>
  <c r="E307" i="1"/>
  <c r="E24" i="1"/>
  <c r="E786" i="1"/>
  <c r="E785" i="1"/>
  <c r="E792" i="1"/>
  <c r="E790" i="1"/>
  <c r="E796" i="1"/>
  <c r="E781" i="1"/>
  <c r="E315" i="1"/>
  <c r="E25" i="1"/>
  <c r="E317" i="1"/>
  <c r="E26" i="1"/>
  <c r="E787" i="1"/>
  <c r="E27" i="1"/>
  <c r="E321" i="1"/>
  <c r="E322" i="1"/>
  <c r="E323" i="1"/>
  <c r="E324" i="1"/>
  <c r="E780" i="1"/>
  <c r="E795" i="1"/>
  <c r="E327" i="1"/>
  <c r="E328" i="1"/>
  <c r="E33" i="1"/>
  <c r="E803" i="1"/>
  <c r="E798" i="1"/>
  <c r="E799" i="1"/>
  <c r="E797" i="1"/>
  <c r="E334" i="1"/>
  <c r="E816" i="1"/>
  <c r="E801" i="1"/>
  <c r="E807" i="1"/>
  <c r="E802" i="1"/>
  <c r="E806" i="1"/>
  <c r="E35" i="1"/>
  <c r="E910" i="1"/>
  <c r="E342" i="1"/>
  <c r="E832" i="1"/>
  <c r="E813" i="1"/>
  <c r="E821" i="1"/>
  <c r="E346" i="1"/>
  <c r="E839" i="1"/>
  <c r="E348" i="1"/>
  <c r="E820" i="1"/>
  <c r="E350" i="1"/>
  <c r="E827" i="1"/>
  <c r="E818" i="1"/>
  <c r="E819" i="1"/>
  <c r="E826" i="1"/>
  <c r="E825" i="1"/>
  <c r="E38" i="1"/>
  <c r="E357" i="1"/>
  <c r="E824" i="1"/>
  <c r="E359" i="1"/>
  <c r="E828" i="1"/>
  <c r="E829" i="1"/>
  <c r="E43" i="1"/>
  <c r="E363" i="1"/>
  <c r="E823" i="1"/>
  <c r="E860" i="1"/>
  <c r="E840" i="1"/>
  <c r="E836" i="1"/>
  <c r="E44" i="1"/>
  <c r="E369" i="1"/>
  <c r="E893" i="1"/>
  <c r="E47" i="1"/>
  <c r="E841" i="1"/>
  <c r="E842" i="1"/>
  <c r="E847" i="1"/>
  <c r="E835" i="1"/>
  <c r="E376" i="1"/>
  <c r="E845" i="1"/>
  <c r="E378" i="1"/>
  <c r="E850" i="1"/>
  <c r="E837" i="1"/>
  <c r="E838" i="1"/>
  <c r="E49" i="1"/>
  <c r="E54" i="1"/>
  <c r="E55" i="1"/>
  <c r="E385" i="1"/>
  <c r="E853" i="1"/>
  <c r="E387" i="1"/>
  <c r="E56" i="1"/>
  <c r="E58" i="1"/>
  <c r="E390" i="1"/>
  <c r="E852" i="1"/>
  <c r="E392" i="1"/>
  <c r="E61" i="1"/>
  <c r="E848" i="1"/>
  <c r="E851" i="1"/>
  <c r="E396" i="1"/>
  <c r="E397" i="1"/>
  <c r="E864" i="1"/>
  <c r="E854" i="1"/>
  <c r="E63" i="1"/>
  <c r="E401" i="1"/>
  <c r="E402" i="1"/>
  <c r="E906" i="1"/>
  <c r="E64" i="1"/>
  <c r="E66" i="1"/>
  <c r="E849" i="1"/>
  <c r="E67" i="1"/>
  <c r="E862" i="1"/>
  <c r="E409" i="1"/>
  <c r="E863" i="1"/>
  <c r="E411" i="1"/>
  <c r="E69" i="1"/>
  <c r="E866" i="1"/>
  <c r="E414" i="1"/>
  <c r="E894" i="1"/>
  <c r="E861" i="1"/>
  <c r="E417" i="1"/>
  <c r="E70" i="1"/>
  <c r="E865" i="1"/>
  <c r="E868" i="1"/>
  <c r="E421" i="1"/>
  <c r="E898" i="1"/>
  <c r="E75" i="1"/>
  <c r="E940" i="1"/>
  <c r="E856" i="1"/>
  <c r="E91" i="1"/>
  <c r="E875" i="1"/>
  <c r="E937" i="1"/>
  <c r="E878" i="1"/>
  <c r="E905" i="1"/>
  <c r="E800" i="1"/>
  <c r="E871" i="1"/>
  <c r="E93" i="1"/>
  <c r="E96" i="1"/>
  <c r="E879" i="1"/>
  <c r="E98" i="1"/>
  <c r="E881" i="1"/>
  <c r="E438" i="1"/>
  <c r="E100" i="1"/>
  <c r="E887" i="1"/>
  <c r="E844" i="1"/>
  <c r="E442" i="1"/>
  <c r="E869" i="1"/>
  <c r="E859" i="1"/>
  <c r="E103" i="1"/>
  <c r="E112" i="1"/>
  <c r="E115" i="1"/>
  <c r="E899" i="1"/>
  <c r="E895" i="1"/>
  <c r="E117" i="1"/>
  <c r="E897" i="1"/>
  <c r="E908" i="1"/>
  <c r="E453" i="1"/>
  <c r="E913" i="1"/>
  <c r="E904" i="1"/>
  <c r="E118" i="1"/>
  <c r="E123" i="1"/>
  <c r="E902" i="1"/>
  <c r="E140" i="1"/>
  <c r="E460" i="1"/>
  <c r="E141" i="1"/>
  <c r="E891" i="1"/>
  <c r="E914" i="1"/>
  <c r="E142" i="1"/>
  <c r="E900" i="1"/>
  <c r="E911" i="1"/>
  <c r="E145" i="1"/>
  <c r="E468" i="1"/>
  <c r="E154" i="1"/>
  <c r="E470" i="1"/>
  <c r="E909" i="1"/>
  <c r="E157" i="1"/>
  <c r="E158" i="1"/>
  <c r="E172" i="1"/>
  <c r="E199" i="1"/>
  <c r="E204" i="1"/>
  <c r="E477" i="1"/>
  <c r="E207" i="1"/>
  <c r="E219" i="1"/>
  <c r="E223" i="1"/>
  <c r="E912" i="1"/>
  <c r="E224" i="1"/>
  <c r="E483" i="1"/>
  <c r="E907" i="1"/>
  <c r="E234" i="1"/>
  <c r="E239" i="1"/>
  <c r="E487" i="1"/>
  <c r="E243" i="1"/>
  <c r="E245" i="1"/>
  <c r="E248" i="1"/>
  <c r="E249" i="1"/>
  <c r="E492" i="1"/>
  <c r="E255" i="1"/>
  <c r="E258" i="1"/>
  <c r="E261" i="1"/>
  <c r="E263" i="1"/>
  <c r="E267" i="1"/>
  <c r="E269" i="1"/>
  <c r="E277" i="1"/>
  <c r="E500" i="1"/>
  <c r="E278" i="1"/>
  <c r="E283" i="1"/>
  <c r="E284" i="1"/>
  <c r="E285" i="1"/>
  <c r="E286" i="1"/>
  <c r="E288" i="1"/>
  <c r="E290" i="1"/>
  <c r="E296" i="1"/>
  <c r="E509" i="1"/>
  <c r="E510" i="1"/>
  <c r="E298" i="1"/>
  <c r="E300" i="1"/>
  <c r="E302" i="1"/>
  <c r="E306" i="1"/>
  <c r="E308" i="1"/>
  <c r="E516" i="1"/>
  <c r="E309" i="1"/>
  <c r="E518" i="1"/>
  <c r="E519" i="1"/>
  <c r="E310" i="1"/>
  <c r="E311" i="1"/>
  <c r="E522" i="1"/>
  <c r="E916" i="1"/>
  <c r="E524" i="1"/>
  <c r="E312" i="1"/>
  <c r="E313" i="1"/>
  <c r="E314" i="1"/>
  <c r="E528" i="1"/>
  <c r="E529" i="1"/>
  <c r="E316" i="1"/>
  <c r="E318" i="1"/>
  <c r="E319" i="1"/>
  <c r="E915" i="1"/>
  <c r="E320" i="1"/>
  <c r="E535" i="1"/>
  <c r="E325" i="1"/>
  <c r="E326" i="1"/>
  <c r="E329" i="1"/>
  <c r="E330" i="1"/>
  <c r="E331" i="1"/>
  <c r="E332" i="1"/>
  <c r="E333" i="1"/>
  <c r="E335" i="1"/>
  <c r="E336" i="1"/>
  <c r="E337" i="1"/>
  <c r="E338" i="1"/>
  <c r="E547" i="1"/>
  <c r="E339" i="1"/>
  <c r="E340" i="1"/>
  <c r="E550" i="1"/>
  <c r="E341" i="1"/>
  <c r="E552" i="1"/>
  <c r="E343" i="1"/>
  <c r="E344" i="1"/>
  <c r="E555" i="1"/>
  <c r="E345" i="1"/>
  <c r="E557" i="1"/>
  <c r="E347" i="1"/>
  <c r="E349" i="1"/>
  <c r="E351" i="1"/>
  <c r="E939" i="1"/>
  <c r="E352" i="1"/>
  <c r="E353" i="1"/>
  <c r="E354" i="1"/>
  <c r="E565" i="1"/>
  <c r="E938" i="1"/>
  <c r="E355" i="1"/>
  <c r="E356" i="1"/>
  <c r="E358" i="1"/>
  <c r="E360" i="1"/>
  <c r="E361" i="1"/>
  <c r="E572" i="1"/>
  <c r="E362" i="1"/>
  <c r="E364" i="1"/>
  <c r="E365" i="1"/>
  <c r="E366" i="1"/>
  <c r="E367" i="1"/>
  <c r="E368" i="1"/>
  <c r="E370" i="1"/>
  <c r="E371" i="1"/>
  <c r="E372" i="1"/>
  <c r="E373" i="1"/>
  <c r="E374" i="1"/>
  <c r="E375" i="1"/>
  <c r="E585" i="1"/>
  <c r="E377" i="1"/>
  <c r="E379" i="1"/>
  <c r="E936" i="1"/>
  <c r="E589" i="1"/>
  <c r="E380" i="1"/>
  <c r="E381" i="1"/>
  <c r="E382" i="1"/>
  <c r="E383" i="1"/>
  <c r="E594" i="1"/>
  <c r="E384" i="1"/>
  <c r="E386" i="1"/>
  <c r="E388" i="1"/>
  <c r="E598" i="1"/>
  <c r="E599" i="1"/>
  <c r="E389" i="1"/>
  <c r="E391" i="1"/>
  <c r="E393" i="1"/>
  <c r="E394" i="1"/>
  <c r="E604" i="1"/>
  <c r="E395" i="1"/>
  <c r="E398" i="1"/>
  <c r="E399" i="1"/>
  <c r="E400" i="1"/>
  <c r="E403" i="1"/>
  <c r="E404" i="1"/>
  <c r="E611" i="1"/>
  <c r="E612" i="1"/>
  <c r="E613" i="1"/>
  <c r="E614" i="1"/>
  <c r="E615" i="1"/>
  <c r="E405" i="1"/>
  <c r="E617" i="1"/>
  <c r="E618" i="1"/>
  <c r="E406" i="1"/>
  <c r="E620" i="1"/>
  <c r="E621" i="1"/>
  <c r="E622" i="1"/>
  <c r="E407" i="1"/>
  <c r="E408" i="1"/>
  <c r="E625" i="1"/>
  <c r="E410" i="1"/>
  <c r="E412" i="1"/>
  <c r="E413" i="1"/>
  <c r="E415" i="1"/>
  <c r="E630" i="1"/>
  <c r="E416" i="1"/>
  <c r="E632" i="1"/>
  <c r="E633" i="1"/>
  <c r="E418" i="1"/>
  <c r="E419" i="1"/>
  <c r="E636" i="1"/>
  <c r="E637" i="1"/>
  <c r="E420" i="1"/>
  <c r="E422" i="1"/>
  <c r="E423" i="1"/>
  <c r="E641" i="1"/>
  <c r="E642" i="1"/>
  <c r="E424" i="1"/>
  <c r="E425" i="1"/>
  <c r="E426" i="1"/>
  <c r="E427" i="1"/>
  <c r="E428" i="1"/>
  <c r="E429" i="1"/>
  <c r="E649" i="1"/>
  <c r="E650" i="1"/>
  <c r="E651" i="1"/>
  <c r="E652" i="1"/>
  <c r="E430" i="1"/>
  <c r="E654" i="1"/>
  <c r="E431" i="1"/>
  <c r="E432" i="1"/>
  <c r="E657" i="1"/>
  <c r="E658" i="1"/>
  <c r="E433" i="1"/>
  <c r="E434" i="1"/>
  <c r="E435" i="1"/>
  <c r="E436" i="1"/>
  <c r="E437" i="1"/>
  <c r="E439" i="1"/>
  <c r="E665" i="1"/>
  <c r="E440" i="1"/>
  <c r="E441" i="1"/>
  <c r="E668" i="1"/>
  <c r="E443" i="1"/>
  <c r="E444" i="1"/>
  <c r="E445" i="1"/>
  <c r="E672" i="1"/>
  <c r="E446" i="1"/>
  <c r="E674" i="1"/>
  <c r="E675" i="1"/>
  <c r="E447" i="1"/>
  <c r="E448" i="1"/>
  <c r="E449" i="1"/>
  <c r="E450" i="1"/>
  <c r="E451" i="1"/>
  <c r="E452" i="1"/>
  <c r="E454" i="1"/>
  <c r="E455" i="1"/>
  <c r="E456" i="1"/>
  <c r="E457" i="1"/>
  <c r="E458" i="1"/>
  <c r="E459" i="1"/>
  <c r="E461" i="1"/>
  <c r="E462" i="1"/>
  <c r="E463" i="1"/>
  <c r="E464" i="1"/>
  <c r="E465" i="1"/>
  <c r="E693" i="1"/>
  <c r="E466" i="1"/>
  <c r="E695" i="1"/>
  <c r="E696" i="1"/>
  <c r="E697" i="1"/>
  <c r="E698" i="1"/>
  <c r="E699" i="1"/>
  <c r="E700" i="1"/>
  <c r="E467" i="1"/>
  <c r="E469" i="1"/>
  <c r="E703" i="1"/>
  <c r="E471" i="1"/>
  <c r="E705" i="1"/>
  <c r="E706" i="1"/>
  <c r="E472" i="1"/>
  <c r="E473" i="1"/>
  <c r="E474" i="1"/>
  <c r="E710" i="1"/>
  <c r="E475" i="1"/>
  <c r="E476" i="1"/>
  <c r="E478" i="1"/>
  <c r="E479" i="1"/>
  <c r="E480" i="1"/>
  <c r="E716" i="1"/>
  <c r="E481" i="1"/>
  <c r="E718" i="1"/>
  <c r="E482" i="1"/>
  <c r="E720" i="1"/>
  <c r="E484" i="1"/>
  <c r="E722" i="1"/>
  <c r="E723" i="1"/>
  <c r="E485" i="1"/>
  <c r="E486" i="1"/>
  <c r="E488" i="1"/>
  <c r="E489" i="1"/>
  <c r="E490" i="1"/>
  <c r="E491" i="1"/>
  <c r="E730" i="1"/>
  <c r="E493" i="1"/>
  <c r="E494" i="1"/>
  <c r="E495" i="1"/>
  <c r="E734" i="1"/>
  <c r="E496" i="1"/>
  <c r="E497" i="1"/>
  <c r="E498" i="1"/>
  <c r="E499" i="1"/>
  <c r="E501" i="1"/>
  <c r="E502" i="1"/>
  <c r="E503" i="1"/>
  <c r="E504" i="1"/>
  <c r="E505" i="1"/>
  <c r="E506" i="1"/>
  <c r="E507" i="1"/>
  <c r="E508" i="1"/>
  <c r="E511" i="1"/>
  <c r="E512" i="1"/>
  <c r="E513" i="1"/>
  <c r="E750" i="1"/>
  <c r="E514" i="1"/>
  <c r="E515" i="1"/>
  <c r="E517" i="1"/>
  <c r="E520" i="1"/>
  <c r="E521" i="1"/>
  <c r="E523" i="1"/>
  <c r="E757" i="1"/>
  <c r="E525" i="1"/>
  <c r="E526" i="1"/>
  <c r="E760" i="1"/>
  <c r="E527" i="1"/>
  <c r="E530" i="1"/>
  <c r="E763" i="1"/>
  <c r="E531" i="1"/>
  <c r="E532" i="1"/>
  <c r="E533" i="1"/>
  <c r="E534" i="1"/>
  <c r="E536" i="1"/>
  <c r="E537" i="1"/>
  <c r="E538" i="1"/>
  <c r="E539" i="1"/>
  <c r="E540" i="1"/>
  <c r="E541" i="1"/>
  <c r="E542" i="1"/>
  <c r="E543" i="1"/>
  <c r="E544" i="1"/>
  <c r="E545" i="1"/>
  <c r="E546" i="1"/>
  <c r="E548" i="1"/>
  <c r="E549" i="1"/>
  <c r="E551" i="1"/>
  <c r="E553" i="1"/>
  <c r="E554" i="1"/>
  <c r="E556" i="1"/>
  <c r="E558" i="1"/>
  <c r="E559" i="1"/>
  <c r="E560" i="1"/>
  <c r="E788" i="1"/>
  <c r="E789" i="1"/>
  <c r="E561" i="1"/>
  <c r="E562" i="1"/>
  <c r="E563" i="1"/>
  <c r="E564" i="1"/>
  <c r="E794" i="1"/>
  <c r="E566" i="1"/>
  <c r="E567" i="1"/>
  <c r="E568" i="1"/>
  <c r="E569" i="1"/>
  <c r="E570" i="1"/>
  <c r="E571" i="1"/>
  <c r="E573" i="1"/>
  <c r="E574" i="1"/>
  <c r="E575" i="1"/>
  <c r="E804" i="1"/>
  <c r="E805" i="1"/>
  <c r="E576" i="1"/>
  <c r="E577" i="1"/>
  <c r="E808" i="1"/>
  <c r="E809" i="1"/>
  <c r="E810" i="1"/>
  <c r="E811" i="1"/>
  <c r="E812" i="1"/>
  <c r="E578" i="1"/>
  <c r="E814" i="1"/>
  <c r="E815" i="1"/>
  <c r="E579" i="1"/>
  <c r="E580" i="1"/>
  <c r="E581" i="1"/>
  <c r="E582" i="1"/>
  <c r="E583" i="1"/>
  <c r="E584" i="1"/>
  <c r="E822" i="1"/>
  <c r="E586" i="1"/>
  <c r="E587" i="1"/>
  <c r="E588" i="1"/>
  <c r="E590" i="1"/>
  <c r="E591" i="1"/>
  <c r="E592" i="1"/>
  <c r="E593" i="1"/>
  <c r="E830" i="1"/>
  <c r="E831" i="1"/>
  <c r="E595" i="1"/>
  <c r="E596" i="1"/>
  <c r="E834" i="1"/>
  <c r="E597" i="1"/>
  <c r="E600" i="1"/>
  <c r="E601" i="1"/>
  <c r="E602" i="1"/>
  <c r="E603" i="1"/>
  <c r="E605" i="1"/>
  <c r="E606" i="1"/>
  <c r="E607" i="1"/>
  <c r="E843" i="1"/>
  <c r="E608" i="1"/>
  <c r="E609" i="1"/>
  <c r="E846" i="1"/>
  <c r="E610" i="1"/>
  <c r="E616" i="1"/>
  <c r="E619" i="1"/>
  <c r="E623" i="1"/>
  <c r="E624" i="1"/>
  <c r="E626" i="1"/>
  <c r="E627" i="1"/>
  <c r="E628" i="1"/>
  <c r="E855" i="1"/>
  <c r="E629" i="1"/>
  <c r="E857" i="1"/>
  <c r="E858" i="1"/>
  <c r="E631" i="1"/>
  <c r="E634" i="1"/>
  <c r="E635" i="1"/>
  <c r="E638" i="1"/>
  <c r="E639" i="1"/>
  <c r="E640" i="1"/>
  <c r="E643" i="1"/>
  <c r="E644" i="1"/>
  <c r="E867" i="1"/>
  <c r="E645" i="1"/>
  <c r="E646" i="1"/>
  <c r="E870" i="1"/>
  <c r="E647" i="1"/>
  <c r="E872" i="1"/>
  <c r="E873" i="1"/>
  <c r="E874" i="1"/>
  <c r="E648" i="1"/>
  <c r="E876" i="1"/>
  <c r="E877" i="1"/>
  <c r="E653" i="1"/>
  <c r="E655" i="1"/>
  <c r="E880" i="1"/>
  <c r="E656" i="1"/>
  <c r="E882" i="1"/>
  <c r="E883" i="1"/>
  <c r="E884" i="1"/>
  <c r="E885" i="1"/>
  <c r="E886" i="1"/>
  <c r="E659" i="1"/>
  <c r="E888" i="1"/>
  <c r="E889" i="1"/>
  <c r="E890" i="1"/>
  <c r="E660" i="1"/>
  <c r="E892" i="1"/>
  <c r="E661" i="1"/>
  <c r="E662" i="1"/>
  <c r="E663" i="1"/>
  <c r="E896" i="1"/>
  <c r="E664" i="1"/>
  <c r="E666" i="1"/>
  <c r="E667" i="1"/>
  <c r="E669" i="1"/>
  <c r="E901" i="1"/>
  <c r="E670" i="1"/>
  <c r="E903" i="1"/>
  <c r="E671" i="1"/>
  <c r="E673" i="1"/>
  <c r="E676" i="1"/>
  <c r="E677" i="1"/>
  <c r="E678" i="1"/>
  <c r="E679" i="1"/>
  <c r="E680" i="1"/>
  <c r="E681" i="1"/>
  <c r="E682" i="1"/>
  <c r="E683" i="1"/>
  <c r="E684" i="1"/>
  <c r="E685" i="1"/>
  <c r="E68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687" i="1"/>
  <c r="E688" i="1"/>
  <c r="E689" i="1"/>
  <c r="E690" i="1"/>
  <c r="E691" i="1"/>
  <c r="E941" i="1"/>
  <c r="L24" i="38"/>
  <c r="O2" i="38"/>
  <c r="B19" i="38"/>
  <c r="B5" i="38"/>
  <c r="B38" i="38"/>
  <c r="B16" i="38"/>
  <c r="B4" i="38"/>
  <c r="B26" i="38"/>
  <c r="B3" i="38"/>
  <c r="B20" i="38"/>
  <c r="C11" i="37"/>
  <c r="B29" i="38"/>
  <c r="B21" i="38"/>
  <c r="B40" i="38"/>
  <c r="B15" i="38"/>
  <c r="B46" i="38"/>
  <c r="B27" i="38"/>
  <c r="B17" i="38"/>
  <c r="B44" i="38"/>
  <c r="B37" i="38"/>
  <c r="C34" i="37"/>
  <c r="B25" i="38"/>
  <c r="C10" i="37"/>
  <c r="B33" i="38"/>
  <c r="B43" i="38"/>
  <c r="B13" i="38"/>
  <c r="B36" i="38"/>
  <c r="B41" i="38"/>
  <c r="B23" i="38"/>
  <c r="C21" i="37"/>
  <c r="B35" i="38"/>
  <c r="B2" i="38"/>
  <c r="B9" i="38"/>
  <c r="C22" i="37"/>
  <c r="B30" i="38"/>
  <c r="C17" i="37"/>
  <c r="B34" i="38"/>
  <c r="B28" i="38"/>
  <c r="B7" i="38"/>
  <c r="B22" i="38"/>
  <c r="B18" i="38"/>
  <c r="B11" i="38"/>
  <c r="B12" i="38"/>
  <c r="B14" i="38"/>
  <c r="B39" i="38"/>
  <c r="C5" i="37"/>
  <c r="B32" i="38"/>
  <c r="B45" i="38"/>
  <c r="C6" i="37"/>
  <c r="B10" i="38"/>
  <c r="C4" i="37"/>
  <c r="B42" i="38"/>
  <c r="C24" i="37"/>
  <c r="B31" i="38"/>
  <c r="B6" i="38"/>
  <c r="C3" i="37"/>
  <c r="B8" i="38"/>
  <c r="H24" i="38"/>
  <c r="F24" i="38"/>
  <c r="D24" i="38"/>
  <c r="C24" i="38"/>
  <c r="B24" i="38"/>
  <c r="B11" i="37"/>
  <c r="B46" i="37"/>
  <c r="B37" i="37"/>
  <c r="B32" i="37"/>
  <c r="B45" i="37"/>
  <c r="B44" i="37"/>
  <c r="B43" i="37"/>
  <c r="B42" i="37"/>
  <c r="B41" i="37"/>
  <c r="B40" i="37"/>
  <c r="B39" i="37"/>
  <c r="B38" i="37"/>
  <c r="B26" i="37"/>
  <c r="B36" i="37"/>
  <c r="B35" i="37"/>
  <c r="B33" i="37"/>
  <c r="B10" i="37"/>
  <c r="B31" i="37"/>
  <c r="B30" i="37"/>
  <c r="B29" i="37"/>
  <c r="B28" i="37"/>
  <c r="B27" i="37"/>
  <c r="B23" i="37"/>
  <c r="B34" i="37"/>
  <c r="B25" i="37"/>
  <c r="B18" i="37"/>
  <c r="B21" i="37"/>
  <c r="B20" i="37"/>
  <c r="B19" i="37"/>
  <c r="B22" i="37"/>
  <c r="B17" i="37"/>
  <c r="B16" i="37"/>
  <c r="B15" i="37"/>
  <c r="B14" i="37"/>
  <c r="B13" i="37"/>
  <c r="B12" i="37"/>
  <c r="B9" i="37"/>
  <c r="B8" i="37"/>
  <c r="B5" i="37"/>
  <c r="B7" i="37"/>
  <c r="B6" i="37"/>
  <c r="B4" i="37"/>
  <c r="B24" i="37"/>
  <c r="B2" i="37"/>
  <c r="B3" i="37"/>
  <c r="H2" i="1"/>
  <c r="H694" i="1"/>
  <c r="H701" i="1"/>
  <c r="H692" i="1"/>
  <c r="H719" i="1"/>
  <c r="H707" i="1"/>
  <c r="H709" i="1"/>
  <c r="H704" i="1"/>
  <c r="H711" i="1"/>
  <c r="H708" i="1"/>
  <c r="H727" i="1"/>
  <c r="H702" i="1"/>
  <c r="H14" i="1"/>
  <c r="H15" i="1"/>
  <c r="H16" i="1"/>
  <c r="H17" i="1"/>
  <c r="H18" i="1"/>
  <c r="H717" i="1"/>
  <c r="H20" i="1"/>
  <c r="H21" i="1"/>
  <c r="H22" i="1"/>
  <c r="H712" i="1"/>
  <c r="H714" i="1"/>
  <c r="H721" i="1"/>
  <c r="H715" i="1"/>
  <c r="H713" i="1"/>
  <c r="H28" i="1"/>
  <c r="H29" i="1"/>
  <c r="H30" i="1"/>
  <c r="H31" i="1"/>
  <c r="H32" i="1"/>
  <c r="H725" i="1"/>
  <c r="H34" i="1"/>
  <c r="H744" i="1"/>
  <c r="H36" i="1"/>
  <c r="H37" i="1"/>
  <c r="H724" i="1"/>
  <c r="H39" i="1"/>
  <c r="H40" i="1"/>
  <c r="H41" i="1"/>
  <c r="H42" i="1"/>
  <c r="H726" i="1"/>
  <c r="H728" i="1"/>
  <c r="H45" i="1"/>
  <c r="H46" i="1"/>
  <c r="H732" i="1"/>
  <c r="H48" i="1"/>
  <c r="H736" i="1"/>
  <c r="H50" i="1"/>
  <c r="H51" i="1"/>
  <c r="H52" i="1"/>
  <c r="H53" i="1"/>
  <c r="H731" i="1"/>
  <c r="H3" i="1"/>
  <c r="H740" i="1"/>
  <c r="H57" i="1"/>
  <c r="H733" i="1"/>
  <c r="H59" i="1"/>
  <c r="H60" i="1"/>
  <c r="H735" i="1"/>
  <c r="H62" i="1"/>
  <c r="H738" i="1"/>
  <c r="H737" i="1"/>
  <c r="H65" i="1"/>
  <c r="H745" i="1"/>
  <c r="H729" i="1"/>
  <c r="H68" i="1"/>
  <c r="H741" i="1"/>
  <c r="H739" i="1"/>
  <c r="H71" i="1"/>
  <c r="H72" i="1"/>
  <c r="H73" i="1"/>
  <c r="H74" i="1"/>
  <c r="H743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742" i="1"/>
  <c r="H92" i="1"/>
  <c r="H746" i="1"/>
  <c r="H94" i="1"/>
  <c r="H95" i="1"/>
  <c r="H4" i="1"/>
  <c r="H97" i="1"/>
  <c r="H747" i="1"/>
  <c r="H99" i="1"/>
  <c r="H748" i="1"/>
  <c r="H101" i="1"/>
  <c r="H102" i="1"/>
  <c r="H754" i="1"/>
  <c r="H104" i="1"/>
  <c r="H105" i="1"/>
  <c r="H106" i="1"/>
  <c r="H107" i="1"/>
  <c r="H108" i="1"/>
  <c r="H109" i="1"/>
  <c r="H110" i="1"/>
  <c r="H111" i="1"/>
  <c r="H749" i="1"/>
  <c r="H113" i="1"/>
  <c r="H114" i="1"/>
  <c r="H5" i="1"/>
  <c r="H116" i="1"/>
  <c r="H752" i="1"/>
  <c r="H758" i="1"/>
  <c r="H119" i="1"/>
  <c r="H120" i="1"/>
  <c r="H121" i="1"/>
  <c r="H122" i="1"/>
  <c r="H762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756" i="1"/>
  <c r="H6" i="1"/>
  <c r="H751" i="1"/>
  <c r="H143" i="1"/>
  <c r="H144" i="1"/>
  <c r="H759" i="1"/>
  <c r="H146" i="1"/>
  <c r="H147" i="1"/>
  <c r="H148" i="1"/>
  <c r="H149" i="1"/>
  <c r="H150" i="1"/>
  <c r="H151" i="1"/>
  <c r="H152" i="1"/>
  <c r="H153" i="1"/>
  <c r="H764" i="1"/>
  <c r="H155" i="1"/>
  <c r="H156" i="1"/>
  <c r="H761" i="1"/>
  <c r="H755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753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7" i="1"/>
  <c r="H200" i="1"/>
  <c r="H201" i="1"/>
  <c r="H202" i="1"/>
  <c r="H203" i="1"/>
  <c r="H765" i="1"/>
  <c r="H205" i="1"/>
  <c r="H206" i="1"/>
  <c r="H8" i="1"/>
  <c r="H208" i="1"/>
  <c r="H209" i="1"/>
  <c r="H210" i="1"/>
  <c r="H211" i="1"/>
  <c r="H212" i="1"/>
  <c r="H213" i="1"/>
  <c r="H214" i="1"/>
  <c r="H215" i="1"/>
  <c r="H216" i="1"/>
  <c r="H217" i="1"/>
  <c r="H218" i="1"/>
  <c r="H767" i="1"/>
  <c r="H220" i="1"/>
  <c r="H221" i="1"/>
  <c r="H222" i="1"/>
  <c r="H766" i="1"/>
  <c r="H9" i="1"/>
  <c r="H225" i="1"/>
  <c r="H226" i="1"/>
  <c r="H227" i="1"/>
  <c r="H228" i="1"/>
  <c r="H229" i="1"/>
  <c r="H230" i="1"/>
  <c r="H231" i="1"/>
  <c r="H232" i="1"/>
  <c r="H233" i="1"/>
  <c r="H770" i="1"/>
  <c r="H235" i="1"/>
  <c r="H236" i="1"/>
  <c r="H237" i="1"/>
  <c r="H238" i="1"/>
  <c r="H773" i="1"/>
  <c r="H240" i="1"/>
  <c r="H241" i="1"/>
  <c r="H242" i="1"/>
  <c r="H833" i="1"/>
  <c r="H244" i="1"/>
  <c r="H769" i="1"/>
  <c r="H246" i="1"/>
  <c r="H247" i="1"/>
  <c r="H768" i="1"/>
  <c r="H10" i="1"/>
  <c r="H250" i="1"/>
  <c r="H251" i="1"/>
  <c r="H252" i="1"/>
  <c r="H253" i="1"/>
  <c r="H254" i="1"/>
  <c r="H771" i="1"/>
  <c r="H256" i="1"/>
  <c r="H257" i="1"/>
  <c r="H772" i="1"/>
  <c r="H259" i="1"/>
  <c r="H260" i="1"/>
  <c r="H774" i="1"/>
  <c r="H262" i="1"/>
  <c r="H783" i="1"/>
  <c r="H264" i="1"/>
  <c r="H265" i="1"/>
  <c r="H266" i="1"/>
  <c r="H11" i="1"/>
  <c r="H268" i="1"/>
  <c r="H776" i="1"/>
  <c r="H270" i="1"/>
  <c r="H271" i="1"/>
  <c r="H272" i="1"/>
  <c r="H273" i="1"/>
  <c r="H274" i="1"/>
  <c r="H275" i="1"/>
  <c r="H276" i="1"/>
  <c r="H775" i="1"/>
  <c r="H777" i="1"/>
  <c r="H279" i="1"/>
  <c r="H280" i="1"/>
  <c r="H281" i="1"/>
  <c r="H282" i="1"/>
  <c r="H791" i="1"/>
  <c r="H779" i="1"/>
  <c r="H12" i="1"/>
  <c r="H13" i="1"/>
  <c r="H287" i="1"/>
  <c r="H784" i="1"/>
  <c r="H289" i="1"/>
  <c r="H19" i="1"/>
  <c r="H291" i="1"/>
  <c r="H292" i="1"/>
  <c r="H293" i="1"/>
  <c r="H294" i="1"/>
  <c r="H295" i="1"/>
  <c r="H782" i="1"/>
  <c r="H297" i="1"/>
  <c r="H778" i="1"/>
  <c r="H299" i="1"/>
  <c r="H793" i="1"/>
  <c r="H301" i="1"/>
  <c r="H23" i="1"/>
  <c r="H303" i="1"/>
  <c r="H304" i="1"/>
  <c r="H305" i="1"/>
  <c r="H817" i="1"/>
  <c r="H307" i="1"/>
  <c r="H24" i="1"/>
  <c r="H786" i="1"/>
  <c r="H785" i="1"/>
  <c r="H792" i="1"/>
  <c r="H790" i="1"/>
  <c r="H796" i="1"/>
  <c r="H781" i="1"/>
  <c r="H315" i="1"/>
  <c r="H25" i="1"/>
  <c r="H317" i="1"/>
  <c r="H26" i="1"/>
  <c r="H787" i="1"/>
  <c r="H27" i="1"/>
  <c r="H321" i="1"/>
  <c r="H322" i="1"/>
  <c r="H323" i="1"/>
  <c r="H324" i="1"/>
  <c r="H780" i="1"/>
  <c r="H795" i="1"/>
  <c r="H327" i="1"/>
  <c r="H328" i="1"/>
  <c r="H33" i="1"/>
  <c r="H803" i="1"/>
  <c r="H798" i="1"/>
  <c r="H799" i="1"/>
  <c r="H797" i="1"/>
  <c r="H334" i="1"/>
  <c r="H816" i="1"/>
  <c r="H801" i="1"/>
  <c r="H807" i="1"/>
  <c r="H802" i="1"/>
  <c r="H806" i="1"/>
  <c r="H35" i="1"/>
  <c r="H910" i="1"/>
  <c r="H342" i="1"/>
  <c r="H832" i="1"/>
  <c r="H813" i="1"/>
  <c r="H821" i="1"/>
  <c r="H346" i="1"/>
  <c r="H839" i="1"/>
  <c r="H348" i="1"/>
  <c r="H820" i="1"/>
  <c r="H350" i="1"/>
  <c r="H827" i="1"/>
  <c r="H818" i="1"/>
  <c r="H819" i="1"/>
  <c r="H826" i="1"/>
  <c r="H825" i="1"/>
  <c r="H38" i="1"/>
  <c r="H357" i="1"/>
  <c r="H824" i="1"/>
  <c r="H359" i="1"/>
  <c r="H828" i="1"/>
  <c r="H829" i="1"/>
  <c r="H43" i="1"/>
  <c r="H363" i="1"/>
  <c r="H823" i="1"/>
  <c r="H860" i="1"/>
  <c r="H840" i="1"/>
  <c r="H836" i="1"/>
  <c r="H44" i="1"/>
  <c r="H369" i="1"/>
  <c r="H893" i="1"/>
  <c r="H47" i="1"/>
  <c r="H841" i="1"/>
  <c r="H842" i="1"/>
  <c r="H847" i="1"/>
  <c r="H835" i="1"/>
  <c r="H376" i="1"/>
  <c r="H845" i="1"/>
  <c r="H378" i="1"/>
  <c r="H850" i="1"/>
  <c r="H837" i="1"/>
  <c r="H838" i="1"/>
  <c r="H49" i="1"/>
  <c r="H54" i="1"/>
  <c r="H55" i="1"/>
  <c r="H385" i="1"/>
  <c r="H853" i="1"/>
  <c r="H387" i="1"/>
  <c r="H56" i="1"/>
  <c r="H58" i="1"/>
  <c r="H390" i="1"/>
  <c r="H852" i="1"/>
  <c r="H392" i="1"/>
  <c r="H61" i="1"/>
  <c r="H848" i="1"/>
  <c r="H851" i="1"/>
  <c r="H396" i="1"/>
  <c r="H397" i="1"/>
  <c r="H864" i="1"/>
  <c r="H854" i="1"/>
  <c r="H63" i="1"/>
  <c r="H401" i="1"/>
  <c r="H402" i="1"/>
  <c r="H906" i="1"/>
  <c r="H64" i="1"/>
  <c r="H66" i="1"/>
  <c r="H849" i="1"/>
  <c r="H67" i="1"/>
  <c r="H862" i="1"/>
  <c r="H409" i="1"/>
  <c r="H863" i="1"/>
  <c r="H411" i="1"/>
  <c r="H69" i="1"/>
  <c r="H866" i="1"/>
  <c r="H414" i="1"/>
  <c r="H894" i="1"/>
  <c r="H861" i="1"/>
  <c r="H417" i="1"/>
  <c r="H70" i="1"/>
  <c r="H865" i="1"/>
  <c r="H868" i="1"/>
  <c r="H421" i="1"/>
  <c r="H898" i="1"/>
  <c r="H75" i="1"/>
  <c r="H940" i="1"/>
  <c r="H856" i="1"/>
  <c r="H91" i="1"/>
  <c r="H875" i="1"/>
  <c r="H937" i="1"/>
  <c r="H878" i="1"/>
  <c r="H905" i="1"/>
  <c r="H800" i="1"/>
  <c r="H871" i="1"/>
  <c r="H93" i="1"/>
  <c r="H96" i="1"/>
  <c r="H879" i="1"/>
  <c r="H98" i="1"/>
  <c r="H881" i="1"/>
  <c r="H438" i="1"/>
  <c r="H100" i="1"/>
  <c r="H887" i="1"/>
  <c r="H844" i="1"/>
  <c r="H442" i="1"/>
  <c r="H869" i="1"/>
  <c r="H859" i="1"/>
  <c r="H103" i="1"/>
  <c r="H112" i="1"/>
  <c r="H115" i="1"/>
  <c r="H899" i="1"/>
  <c r="H895" i="1"/>
  <c r="H117" i="1"/>
  <c r="H897" i="1"/>
  <c r="H908" i="1"/>
  <c r="H453" i="1"/>
  <c r="H913" i="1"/>
  <c r="H904" i="1"/>
  <c r="H118" i="1"/>
  <c r="H123" i="1"/>
  <c r="H902" i="1"/>
  <c r="H140" i="1"/>
  <c r="H460" i="1"/>
  <c r="H141" i="1"/>
  <c r="H891" i="1"/>
  <c r="H914" i="1"/>
  <c r="H142" i="1"/>
  <c r="H900" i="1"/>
  <c r="H911" i="1"/>
  <c r="H145" i="1"/>
  <c r="H468" i="1"/>
  <c r="H154" i="1"/>
  <c r="H470" i="1"/>
  <c r="H909" i="1"/>
  <c r="H157" i="1"/>
  <c r="H158" i="1"/>
  <c r="H172" i="1"/>
  <c r="H199" i="1"/>
  <c r="H204" i="1"/>
  <c r="H477" i="1"/>
  <c r="H207" i="1"/>
  <c r="H219" i="1"/>
  <c r="H223" i="1"/>
  <c r="H912" i="1"/>
  <c r="H224" i="1"/>
  <c r="H483" i="1"/>
  <c r="H907" i="1"/>
  <c r="H234" i="1"/>
  <c r="H239" i="1"/>
  <c r="H487" i="1"/>
  <c r="H243" i="1"/>
  <c r="H245" i="1"/>
  <c r="H248" i="1"/>
  <c r="H249" i="1"/>
  <c r="H492" i="1"/>
  <c r="H255" i="1"/>
  <c r="H258" i="1"/>
  <c r="H261" i="1"/>
  <c r="H263" i="1"/>
  <c r="H267" i="1"/>
  <c r="H269" i="1"/>
  <c r="H277" i="1"/>
  <c r="H500" i="1"/>
  <c r="H278" i="1"/>
  <c r="H283" i="1"/>
  <c r="H284" i="1"/>
  <c r="H285" i="1"/>
  <c r="H286" i="1"/>
  <c r="H288" i="1"/>
  <c r="H290" i="1"/>
  <c r="H296" i="1"/>
  <c r="H509" i="1"/>
  <c r="H510" i="1"/>
  <c r="H298" i="1"/>
  <c r="H300" i="1"/>
  <c r="H302" i="1"/>
  <c r="H306" i="1"/>
  <c r="H308" i="1"/>
  <c r="H516" i="1"/>
  <c r="H309" i="1"/>
  <c r="H518" i="1"/>
  <c r="H519" i="1"/>
  <c r="H310" i="1"/>
  <c r="H311" i="1"/>
  <c r="H522" i="1"/>
  <c r="H916" i="1"/>
  <c r="H524" i="1"/>
  <c r="H312" i="1"/>
  <c r="H313" i="1"/>
  <c r="H314" i="1"/>
  <c r="H528" i="1"/>
  <c r="H529" i="1"/>
  <c r="H316" i="1"/>
  <c r="H318" i="1"/>
  <c r="H319" i="1"/>
  <c r="H915" i="1"/>
  <c r="H320" i="1"/>
  <c r="H535" i="1"/>
  <c r="H325" i="1"/>
  <c r="H326" i="1"/>
  <c r="H329" i="1"/>
  <c r="H330" i="1"/>
  <c r="H331" i="1"/>
  <c r="H332" i="1"/>
  <c r="H333" i="1"/>
  <c r="H335" i="1"/>
  <c r="H336" i="1"/>
  <c r="H337" i="1"/>
  <c r="H338" i="1"/>
  <c r="H547" i="1"/>
  <c r="H339" i="1"/>
  <c r="H340" i="1"/>
  <c r="H550" i="1"/>
  <c r="H341" i="1"/>
  <c r="H552" i="1"/>
  <c r="H343" i="1"/>
  <c r="H344" i="1"/>
  <c r="H555" i="1"/>
  <c r="H345" i="1"/>
  <c r="H557" i="1"/>
  <c r="H347" i="1"/>
  <c r="H349" i="1"/>
  <c r="H351" i="1"/>
  <c r="H939" i="1"/>
  <c r="H352" i="1"/>
  <c r="H353" i="1"/>
  <c r="H354" i="1"/>
  <c r="H565" i="1"/>
  <c r="H938" i="1"/>
  <c r="H355" i="1"/>
  <c r="H356" i="1"/>
  <c r="H358" i="1"/>
  <c r="H360" i="1"/>
  <c r="H361" i="1"/>
  <c r="H572" i="1"/>
  <c r="H362" i="1"/>
  <c r="H364" i="1"/>
  <c r="H365" i="1"/>
  <c r="H366" i="1"/>
  <c r="H367" i="1"/>
  <c r="H368" i="1"/>
  <c r="H370" i="1"/>
  <c r="H371" i="1"/>
  <c r="H372" i="1"/>
  <c r="H373" i="1"/>
  <c r="H374" i="1"/>
  <c r="H375" i="1"/>
  <c r="H585" i="1"/>
  <c r="H377" i="1"/>
  <c r="H379" i="1"/>
  <c r="H936" i="1"/>
  <c r="H589" i="1"/>
  <c r="H380" i="1"/>
  <c r="H381" i="1"/>
  <c r="H382" i="1"/>
  <c r="H383" i="1"/>
  <c r="H594" i="1"/>
  <c r="H384" i="1"/>
  <c r="H386" i="1"/>
  <c r="H388" i="1"/>
  <c r="H598" i="1"/>
  <c r="H599" i="1"/>
  <c r="H389" i="1"/>
  <c r="H391" i="1"/>
  <c r="H393" i="1"/>
  <c r="H394" i="1"/>
  <c r="H604" i="1"/>
  <c r="H395" i="1"/>
  <c r="H398" i="1"/>
  <c r="H399" i="1"/>
  <c r="H400" i="1"/>
  <c r="H403" i="1"/>
  <c r="H404" i="1"/>
  <c r="H611" i="1"/>
  <c r="H612" i="1"/>
  <c r="H613" i="1"/>
  <c r="H614" i="1"/>
  <c r="H615" i="1"/>
  <c r="H405" i="1"/>
  <c r="H617" i="1"/>
  <c r="H618" i="1"/>
  <c r="H406" i="1"/>
  <c r="H620" i="1"/>
  <c r="H621" i="1"/>
  <c r="H622" i="1"/>
  <c r="H407" i="1"/>
  <c r="H408" i="1"/>
  <c r="H625" i="1"/>
  <c r="H410" i="1"/>
  <c r="H412" i="1"/>
  <c r="H413" i="1"/>
  <c r="H415" i="1"/>
  <c r="H630" i="1"/>
  <c r="H416" i="1"/>
  <c r="H632" i="1"/>
  <c r="H633" i="1"/>
  <c r="H418" i="1"/>
  <c r="H419" i="1"/>
  <c r="H636" i="1"/>
  <c r="H637" i="1"/>
  <c r="H420" i="1"/>
  <c r="H422" i="1"/>
  <c r="H423" i="1"/>
  <c r="H641" i="1"/>
  <c r="H642" i="1"/>
  <c r="H424" i="1"/>
  <c r="H425" i="1"/>
  <c r="H426" i="1"/>
  <c r="H427" i="1"/>
  <c r="H428" i="1"/>
  <c r="H429" i="1"/>
  <c r="H649" i="1"/>
  <c r="H650" i="1"/>
  <c r="H651" i="1"/>
  <c r="H652" i="1"/>
  <c r="H430" i="1"/>
  <c r="H654" i="1"/>
  <c r="H431" i="1"/>
  <c r="H432" i="1"/>
  <c r="H657" i="1"/>
  <c r="H658" i="1"/>
  <c r="H433" i="1"/>
  <c r="H434" i="1"/>
  <c r="H435" i="1"/>
  <c r="H436" i="1"/>
  <c r="H437" i="1"/>
  <c r="H439" i="1"/>
  <c r="H665" i="1"/>
  <c r="H440" i="1"/>
  <c r="H441" i="1"/>
  <c r="H668" i="1"/>
  <c r="H443" i="1"/>
  <c r="H444" i="1"/>
  <c r="H445" i="1"/>
  <c r="H672" i="1"/>
  <c r="H446" i="1"/>
  <c r="H674" i="1"/>
  <c r="H675" i="1"/>
  <c r="H447" i="1"/>
  <c r="H448" i="1"/>
  <c r="H449" i="1"/>
  <c r="H450" i="1"/>
  <c r="H451" i="1"/>
  <c r="H452" i="1"/>
  <c r="H454" i="1"/>
  <c r="H455" i="1"/>
  <c r="H456" i="1"/>
  <c r="H457" i="1"/>
  <c r="H458" i="1"/>
  <c r="H459" i="1"/>
  <c r="H461" i="1"/>
  <c r="H462" i="1"/>
  <c r="H463" i="1"/>
  <c r="H464" i="1"/>
  <c r="H465" i="1"/>
  <c r="H693" i="1"/>
  <c r="H466" i="1"/>
  <c r="H695" i="1"/>
  <c r="H696" i="1"/>
  <c r="H697" i="1"/>
  <c r="H698" i="1"/>
  <c r="H699" i="1"/>
  <c r="H700" i="1"/>
  <c r="H467" i="1"/>
  <c r="H469" i="1"/>
  <c r="H703" i="1"/>
  <c r="H471" i="1"/>
  <c r="H705" i="1"/>
  <c r="H706" i="1"/>
  <c r="H472" i="1"/>
  <c r="H473" i="1"/>
  <c r="H474" i="1"/>
  <c r="H710" i="1"/>
  <c r="H475" i="1"/>
  <c r="H476" i="1"/>
  <c r="H478" i="1"/>
  <c r="H479" i="1"/>
  <c r="H480" i="1"/>
  <c r="H716" i="1"/>
  <c r="H481" i="1"/>
  <c r="H718" i="1"/>
  <c r="H482" i="1"/>
  <c r="H720" i="1"/>
  <c r="H484" i="1"/>
  <c r="H722" i="1"/>
  <c r="H723" i="1"/>
  <c r="H485" i="1"/>
  <c r="H486" i="1"/>
  <c r="H488" i="1"/>
  <c r="H489" i="1"/>
  <c r="H490" i="1"/>
  <c r="H491" i="1"/>
  <c r="H730" i="1"/>
  <c r="H493" i="1"/>
  <c r="H494" i="1"/>
  <c r="H495" i="1"/>
  <c r="H734" i="1"/>
  <c r="H496" i="1"/>
  <c r="H497" i="1"/>
  <c r="H498" i="1"/>
  <c r="H499" i="1"/>
  <c r="H501" i="1"/>
  <c r="H502" i="1"/>
  <c r="H503" i="1"/>
  <c r="H504" i="1"/>
  <c r="H505" i="1"/>
  <c r="H506" i="1"/>
  <c r="H507" i="1"/>
  <c r="H508" i="1"/>
  <c r="H511" i="1"/>
  <c r="H512" i="1"/>
  <c r="H513" i="1"/>
  <c r="H750" i="1"/>
  <c r="H514" i="1"/>
  <c r="H515" i="1"/>
  <c r="H517" i="1"/>
  <c r="H520" i="1"/>
  <c r="H521" i="1"/>
  <c r="H523" i="1"/>
  <c r="H757" i="1"/>
  <c r="H525" i="1"/>
  <c r="H526" i="1"/>
  <c r="H760" i="1"/>
  <c r="H527" i="1"/>
  <c r="H530" i="1"/>
  <c r="H763" i="1"/>
  <c r="H531" i="1"/>
  <c r="H532" i="1"/>
  <c r="H533" i="1"/>
  <c r="H534" i="1"/>
  <c r="H536" i="1"/>
  <c r="H537" i="1"/>
  <c r="H538" i="1"/>
  <c r="H539" i="1"/>
  <c r="H540" i="1"/>
  <c r="H541" i="1"/>
  <c r="H542" i="1"/>
  <c r="H543" i="1"/>
  <c r="H544" i="1"/>
  <c r="H545" i="1"/>
  <c r="H546" i="1"/>
  <c r="H548" i="1"/>
  <c r="H549" i="1"/>
  <c r="H551" i="1"/>
  <c r="H553" i="1"/>
  <c r="H554" i="1"/>
  <c r="H556" i="1"/>
  <c r="H558" i="1"/>
  <c r="H559" i="1"/>
  <c r="H560" i="1"/>
  <c r="H788" i="1"/>
  <c r="H789" i="1"/>
  <c r="H561" i="1"/>
  <c r="H562" i="1"/>
  <c r="H563" i="1"/>
  <c r="H564" i="1"/>
  <c r="H794" i="1"/>
  <c r="H566" i="1"/>
  <c r="H567" i="1"/>
  <c r="H568" i="1"/>
  <c r="H569" i="1"/>
  <c r="H570" i="1"/>
  <c r="H571" i="1"/>
  <c r="H573" i="1"/>
  <c r="H574" i="1"/>
  <c r="H575" i="1"/>
  <c r="H804" i="1"/>
  <c r="H805" i="1"/>
  <c r="H576" i="1"/>
  <c r="H577" i="1"/>
  <c r="H808" i="1"/>
  <c r="H809" i="1"/>
  <c r="H810" i="1"/>
  <c r="H811" i="1"/>
  <c r="H812" i="1"/>
  <c r="H578" i="1"/>
  <c r="H814" i="1"/>
  <c r="H815" i="1"/>
  <c r="H579" i="1"/>
  <c r="H580" i="1"/>
  <c r="H581" i="1"/>
  <c r="H582" i="1"/>
  <c r="H583" i="1"/>
  <c r="H584" i="1"/>
  <c r="H822" i="1"/>
  <c r="H586" i="1"/>
  <c r="H587" i="1"/>
  <c r="H588" i="1"/>
  <c r="H590" i="1"/>
  <c r="H591" i="1"/>
  <c r="H592" i="1"/>
  <c r="H593" i="1"/>
  <c r="H830" i="1"/>
  <c r="H831" i="1"/>
  <c r="H595" i="1"/>
  <c r="H596" i="1"/>
  <c r="H834" i="1"/>
  <c r="H597" i="1"/>
  <c r="H600" i="1"/>
  <c r="H601" i="1"/>
  <c r="H602" i="1"/>
  <c r="H603" i="1"/>
  <c r="H605" i="1"/>
  <c r="H606" i="1"/>
  <c r="H607" i="1"/>
  <c r="H843" i="1"/>
  <c r="H608" i="1"/>
  <c r="H609" i="1"/>
  <c r="H846" i="1"/>
  <c r="H610" i="1"/>
  <c r="H616" i="1"/>
  <c r="H619" i="1"/>
  <c r="H623" i="1"/>
  <c r="H624" i="1"/>
  <c r="H626" i="1"/>
  <c r="H627" i="1"/>
  <c r="H628" i="1"/>
  <c r="H855" i="1"/>
  <c r="H629" i="1"/>
  <c r="H857" i="1"/>
  <c r="H858" i="1"/>
  <c r="H631" i="1"/>
  <c r="H634" i="1"/>
  <c r="H635" i="1"/>
  <c r="H638" i="1"/>
  <c r="H639" i="1"/>
  <c r="H640" i="1"/>
  <c r="H643" i="1"/>
  <c r="H644" i="1"/>
  <c r="H867" i="1"/>
  <c r="H645" i="1"/>
  <c r="H646" i="1"/>
  <c r="H870" i="1"/>
  <c r="H647" i="1"/>
  <c r="H872" i="1"/>
  <c r="H873" i="1"/>
  <c r="H874" i="1"/>
  <c r="H648" i="1"/>
  <c r="H876" i="1"/>
  <c r="H877" i="1"/>
  <c r="H653" i="1"/>
  <c r="H655" i="1"/>
  <c r="H880" i="1"/>
  <c r="H656" i="1"/>
  <c r="H882" i="1"/>
  <c r="H883" i="1"/>
  <c r="H884" i="1"/>
  <c r="H885" i="1"/>
  <c r="H886" i="1"/>
  <c r="H659" i="1"/>
  <c r="H888" i="1"/>
  <c r="H889" i="1"/>
  <c r="H890" i="1"/>
  <c r="H660" i="1"/>
  <c r="H892" i="1"/>
  <c r="H661" i="1"/>
  <c r="H662" i="1"/>
  <c r="H663" i="1"/>
  <c r="H896" i="1"/>
  <c r="H664" i="1"/>
  <c r="H666" i="1"/>
  <c r="H667" i="1"/>
  <c r="H669" i="1"/>
  <c r="H901" i="1"/>
  <c r="H670" i="1"/>
  <c r="H903" i="1"/>
  <c r="H671" i="1"/>
  <c r="H673" i="1"/>
  <c r="H676" i="1"/>
  <c r="H677" i="1"/>
  <c r="H678" i="1"/>
  <c r="H679" i="1"/>
  <c r="H680" i="1"/>
  <c r="H681" i="1"/>
  <c r="H682" i="1"/>
  <c r="H683" i="1"/>
  <c r="H684" i="1"/>
  <c r="H685" i="1"/>
  <c r="H68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687" i="1"/>
  <c r="H688" i="1"/>
  <c r="H689" i="1"/>
  <c r="H690" i="1"/>
  <c r="H691" i="1"/>
  <c r="H941" i="1"/>
  <c r="F2" i="1"/>
  <c r="F694" i="1"/>
  <c r="F701" i="1"/>
  <c r="F692" i="1"/>
  <c r="F719" i="1"/>
  <c r="F707" i="1"/>
  <c r="F709" i="1"/>
  <c r="F704" i="1"/>
  <c r="F711" i="1"/>
  <c r="F708" i="1"/>
  <c r="F727" i="1"/>
  <c r="F702" i="1"/>
  <c r="F14" i="1"/>
  <c r="F15" i="1"/>
  <c r="F16" i="1"/>
  <c r="F17" i="1"/>
  <c r="F18" i="1"/>
  <c r="F717" i="1"/>
  <c r="F20" i="1"/>
  <c r="F21" i="1"/>
  <c r="F22" i="1"/>
  <c r="F712" i="1"/>
  <c r="F714" i="1"/>
  <c r="F721" i="1"/>
  <c r="F715" i="1"/>
  <c r="F713" i="1"/>
  <c r="F28" i="1"/>
  <c r="F29" i="1"/>
  <c r="F30" i="1"/>
  <c r="F31" i="1"/>
  <c r="F32" i="1"/>
  <c r="F725" i="1"/>
  <c r="F34" i="1"/>
  <c r="F744" i="1"/>
  <c r="F36" i="1"/>
  <c r="F37" i="1"/>
  <c r="F724" i="1"/>
  <c r="F39" i="1"/>
  <c r="F40" i="1"/>
  <c r="F41" i="1"/>
  <c r="F42" i="1"/>
  <c r="F726" i="1"/>
  <c r="F728" i="1"/>
  <c r="F45" i="1"/>
  <c r="F46" i="1"/>
  <c r="F732" i="1"/>
  <c r="F48" i="1"/>
  <c r="F736" i="1"/>
  <c r="F50" i="1"/>
  <c r="F51" i="1"/>
  <c r="F52" i="1"/>
  <c r="F53" i="1"/>
  <c r="F731" i="1"/>
  <c r="F3" i="1"/>
  <c r="F740" i="1"/>
  <c r="F57" i="1"/>
  <c r="F733" i="1"/>
  <c r="F59" i="1"/>
  <c r="F60" i="1"/>
  <c r="F735" i="1"/>
  <c r="F62" i="1"/>
  <c r="F738" i="1"/>
  <c r="F737" i="1"/>
  <c r="F65" i="1"/>
  <c r="F745" i="1"/>
  <c r="F729" i="1"/>
  <c r="F68" i="1"/>
  <c r="F741" i="1"/>
  <c r="F739" i="1"/>
  <c r="F71" i="1"/>
  <c r="F72" i="1"/>
  <c r="F73" i="1"/>
  <c r="F74" i="1"/>
  <c r="F743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742" i="1"/>
  <c r="F92" i="1"/>
  <c r="F746" i="1"/>
  <c r="F94" i="1"/>
  <c r="F95" i="1"/>
  <c r="F4" i="1"/>
  <c r="F97" i="1"/>
  <c r="F747" i="1"/>
  <c r="F99" i="1"/>
  <c r="F748" i="1"/>
  <c r="F101" i="1"/>
  <c r="F102" i="1"/>
  <c r="F754" i="1"/>
  <c r="F104" i="1"/>
  <c r="F105" i="1"/>
  <c r="F106" i="1"/>
  <c r="F107" i="1"/>
  <c r="F108" i="1"/>
  <c r="F109" i="1"/>
  <c r="F110" i="1"/>
  <c r="F111" i="1"/>
  <c r="F749" i="1"/>
  <c r="F113" i="1"/>
  <c r="F114" i="1"/>
  <c r="F5" i="1"/>
  <c r="F116" i="1"/>
  <c r="F752" i="1"/>
  <c r="F758" i="1"/>
  <c r="F119" i="1"/>
  <c r="F120" i="1"/>
  <c r="F121" i="1"/>
  <c r="F122" i="1"/>
  <c r="F762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756" i="1"/>
  <c r="F6" i="1"/>
  <c r="F751" i="1"/>
  <c r="F143" i="1"/>
  <c r="F144" i="1"/>
  <c r="F759" i="1"/>
  <c r="F146" i="1"/>
  <c r="F147" i="1"/>
  <c r="F148" i="1"/>
  <c r="F149" i="1"/>
  <c r="F150" i="1"/>
  <c r="F151" i="1"/>
  <c r="F152" i="1"/>
  <c r="F153" i="1"/>
  <c r="F764" i="1"/>
  <c r="F155" i="1"/>
  <c r="F156" i="1"/>
  <c r="F761" i="1"/>
  <c r="F755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753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7" i="1"/>
  <c r="F200" i="1"/>
  <c r="F201" i="1"/>
  <c r="F202" i="1"/>
  <c r="F203" i="1"/>
  <c r="F765" i="1"/>
  <c r="F205" i="1"/>
  <c r="F206" i="1"/>
  <c r="F8" i="1"/>
  <c r="F208" i="1"/>
  <c r="F209" i="1"/>
  <c r="F210" i="1"/>
  <c r="F211" i="1"/>
  <c r="F212" i="1"/>
  <c r="F213" i="1"/>
  <c r="F214" i="1"/>
  <c r="F215" i="1"/>
  <c r="F216" i="1"/>
  <c r="F217" i="1"/>
  <c r="F218" i="1"/>
  <c r="F767" i="1"/>
  <c r="F220" i="1"/>
  <c r="F221" i="1"/>
  <c r="F222" i="1"/>
  <c r="F766" i="1"/>
  <c r="F9" i="1"/>
  <c r="F225" i="1"/>
  <c r="F226" i="1"/>
  <c r="F227" i="1"/>
  <c r="F228" i="1"/>
  <c r="F229" i="1"/>
  <c r="F230" i="1"/>
  <c r="F231" i="1"/>
  <c r="F232" i="1"/>
  <c r="F233" i="1"/>
  <c r="F770" i="1"/>
  <c r="F235" i="1"/>
  <c r="F236" i="1"/>
  <c r="F237" i="1"/>
  <c r="F238" i="1"/>
  <c r="F773" i="1"/>
  <c r="F240" i="1"/>
  <c r="F241" i="1"/>
  <c r="F242" i="1"/>
  <c r="F833" i="1"/>
  <c r="F244" i="1"/>
  <c r="F769" i="1"/>
  <c r="F246" i="1"/>
  <c r="F247" i="1"/>
  <c r="F768" i="1"/>
  <c r="F10" i="1"/>
  <c r="F250" i="1"/>
  <c r="F251" i="1"/>
  <c r="F252" i="1"/>
  <c r="F253" i="1"/>
  <c r="F254" i="1"/>
  <c r="F771" i="1"/>
  <c r="F256" i="1"/>
  <c r="F257" i="1"/>
  <c r="F772" i="1"/>
  <c r="F259" i="1"/>
  <c r="F260" i="1"/>
  <c r="F774" i="1"/>
  <c r="F262" i="1"/>
  <c r="F783" i="1"/>
  <c r="F264" i="1"/>
  <c r="F265" i="1"/>
  <c r="F266" i="1"/>
  <c r="F11" i="1"/>
  <c r="F268" i="1"/>
  <c r="F776" i="1"/>
  <c r="F270" i="1"/>
  <c r="F271" i="1"/>
  <c r="F272" i="1"/>
  <c r="F273" i="1"/>
  <c r="F274" i="1"/>
  <c r="F275" i="1"/>
  <c r="F276" i="1"/>
  <c r="F775" i="1"/>
  <c r="F777" i="1"/>
  <c r="F279" i="1"/>
  <c r="F280" i="1"/>
  <c r="F281" i="1"/>
  <c r="F282" i="1"/>
  <c r="F791" i="1"/>
  <c r="F779" i="1"/>
  <c r="F12" i="1"/>
  <c r="F13" i="1"/>
  <c r="F287" i="1"/>
  <c r="F784" i="1"/>
  <c r="F289" i="1"/>
  <c r="F19" i="1"/>
  <c r="F291" i="1"/>
  <c r="F292" i="1"/>
  <c r="F293" i="1"/>
  <c r="F294" i="1"/>
  <c r="F295" i="1"/>
  <c r="F782" i="1"/>
  <c r="F297" i="1"/>
  <c r="F778" i="1"/>
  <c r="F299" i="1"/>
  <c r="F793" i="1"/>
  <c r="F301" i="1"/>
  <c r="F23" i="1"/>
  <c r="F303" i="1"/>
  <c r="F304" i="1"/>
  <c r="F305" i="1"/>
  <c r="F817" i="1"/>
  <c r="F307" i="1"/>
  <c r="F24" i="1"/>
  <c r="F786" i="1"/>
  <c r="F785" i="1"/>
  <c r="F792" i="1"/>
  <c r="F790" i="1"/>
  <c r="F796" i="1"/>
  <c r="F781" i="1"/>
  <c r="F315" i="1"/>
  <c r="F25" i="1"/>
  <c r="F317" i="1"/>
  <c r="F26" i="1"/>
  <c r="F787" i="1"/>
  <c r="F27" i="1"/>
  <c r="F321" i="1"/>
  <c r="F322" i="1"/>
  <c r="F323" i="1"/>
  <c r="F324" i="1"/>
  <c r="F780" i="1"/>
  <c r="F795" i="1"/>
  <c r="F327" i="1"/>
  <c r="F328" i="1"/>
  <c r="F33" i="1"/>
  <c r="F803" i="1"/>
  <c r="F798" i="1"/>
  <c r="F799" i="1"/>
  <c r="F797" i="1"/>
  <c r="F334" i="1"/>
  <c r="F816" i="1"/>
  <c r="F801" i="1"/>
  <c r="F807" i="1"/>
  <c r="F802" i="1"/>
  <c r="F806" i="1"/>
  <c r="F35" i="1"/>
  <c r="F910" i="1"/>
  <c r="F342" i="1"/>
  <c r="F832" i="1"/>
  <c r="F813" i="1"/>
  <c r="F821" i="1"/>
  <c r="F346" i="1"/>
  <c r="F839" i="1"/>
  <c r="F348" i="1"/>
  <c r="F820" i="1"/>
  <c r="F350" i="1"/>
  <c r="F827" i="1"/>
  <c r="F818" i="1"/>
  <c r="F819" i="1"/>
  <c r="F826" i="1"/>
  <c r="F825" i="1"/>
  <c r="F38" i="1"/>
  <c r="F357" i="1"/>
  <c r="F824" i="1"/>
  <c r="F359" i="1"/>
  <c r="F828" i="1"/>
  <c r="F829" i="1"/>
  <c r="F43" i="1"/>
  <c r="F363" i="1"/>
  <c r="F823" i="1"/>
  <c r="F860" i="1"/>
  <c r="F840" i="1"/>
  <c r="F836" i="1"/>
  <c r="F44" i="1"/>
  <c r="F369" i="1"/>
  <c r="F893" i="1"/>
  <c r="F47" i="1"/>
  <c r="F841" i="1"/>
  <c r="F842" i="1"/>
  <c r="F847" i="1"/>
  <c r="F835" i="1"/>
  <c r="F376" i="1"/>
  <c r="F845" i="1"/>
  <c r="F378" i="1"/>
  <c r="F850" i="1"/>
  <c r="F837" i="1"/>
  <c r="F838" i="1"/>
  <c r="F49" i="1"/>
  <c r="F54" i="1"/>
  <c r="F55" i="1"/>
  <c r="F385" i="1"/>
  <c r="F853" i="1"/>
  <c r="F387" i="1"/>
  <c r="F56" i="1"/>
  <c r="F58" i="1"/>
  <c r="F390" i="1"/>
  <c r="F852" i="1"/>
  <c r="F392" i="1"/>
  <c r="F61" i="1"/>
  <c r="F848" i="1"/>
  <c r="F851" i="1"/>
  <c r="F396" i="1"/>
  <c r="F397" i="1"/>
  <c r="F864" i="1"/>
  <c r="F854" i="1"/>
  <c r="F63" i="1"/>
  <c r="F401" i="1"/>
  <c r="F402" i="1"/>
  <c r="F906" i="1"/>
  <c r="F64" i="1"/>
  <c r="F66" i="1"/>
  <c r="F849" i="1"/>
  <c r="F67" i="1"/>
  <c r="F862" i="1"/>
  <c r="F409" i="1"/>
  <c r="F863" i="1"/>
  <c r="F411" i="1"/>
  <c r="F69" i="1"/>
  <c r="F866" i="1"/>
  <c r="F414" i="1"/>
  <c r="F894" i="1"/>
  <c r="F861" i="1"/>
  <c r="F417" i="1"/>
  <c r="F70" i="1"/>
  <c r="F865" i="1"/>
  <c r="F868" i="1"/>
  <c r="F421" i="1"/>
  <c r="F898" i="1"/>
  <c r="F75" i="1"/>
  <c r="F940" i="1"/>
  <c r="F856" i="1"/>
  <c r="F91" i="1"/>
  <c r="F875" i="1"/>
  <c r="F937" i="1"/>
  <c r="F878" i="1"/>
  <c r="F905" i="1"/>
  <c r="F800" i="1"/>
  <c r="F871" i="1"/>
  <c r="F93" i="1"/>
  <c r="F96" i="1"/>
  <c r="F879" i="1"/>
  <c r="F98" i="1"/>
  <c r="F881" i="1"/>
  <c r="F438" i="1"/>
  <c r="F100" i="1"/>
  <c r="F887" i="1"/>
  <c r="F844" i="1"/>
  <c r="F442" i="1"/>
  <c r="F869" i="1"/>
  <c r="F859" i="1"/>
  <c r="F103" i="1"/>
  <c r="F112" i="1"/>
  <c r="F115" i="1"/>
  <c r="F899" i="1"/>
  <c r="F895" i="1"/>
  <c r="F117" i="1"/>
  <c r="F897" i="1"/>
  <c r="F908" i="1"/>
  <c r="F453" i="1"/>
  <c r="F913" i="1"/>
  <c r="F904" i="1"/>
  <c r="F118" i="1"/>
  <c r="F123" i="1"/>
  <c r="F902" i="1"/>
  <c r="F140" i="1"/>
  <c r="F460" i="1"/>
  <c r="F141" i="1"/>
  <c r="F891" i="1"/>
  <c r="F914" i="1"/>
  <c r="F142" i="1"/>
  <c r="F900" i="1"/>
  <c r="F911" i="1"/>
  <c r="F145" i="1"/>
  <c r="F468" i="1"/>
  <c r="F154" i="1"/>
  <c r="F470" i="1"/>
  <c r="F909" i="1"/>
  <c r="F157" i="1"/>
  <c r="F158" i="1"/>
  <c r="F172" i="1"/>
  <c r="F199" i="1"/>
  <c r="F204" i="1"/>
  <c r="F477" i="1"/>
  <c r="F207" i="1"/>
  <c r="F219" i="1"/>
  <c r="F223" i="1"/>
  <c r="F912" i="1"/>
  <c r="F224" i="1"/>
  <c r="F483" i="1"/>
  <c r="F907" i="1"/>
  <c r="F234" i="1"/>
  <c r="F239" i="1"/>
  <c r="F487" i="1"/>
  <c r="F243" i="1"/>
  <c r="F245" i="1"/>
  <c r="F248" i="1"/>
  <c r="F249" i="1"/>
  <c r="F492" i="1"/>
  <c r="F255" i="1"/>
  <c r="F258" i="1"/>
  <c r="F261" i="1"/>
  <c r="F263" i="1"/>
  <c r="F267" i="1"/>
  <c r="F269" i="1"/>
  <c r="F277" i="1"/>
  <c r="F500" i="1"/>
  <c r="F278" i="1"/>
  <c r="F283" i="1"/>
  <c r="F284" i="1"/>
  <c r="F285" i="1"/>
  <c r="F286" i="1"/>
  <c r="F288" i="1"/>
  <c r="F290" i="1"/>
  <c r="F296" i="1"/>
  <c r="F509" i="1"/>
  <c r="F510" i="1"/>
  <c r="F298" i="1"/>
  <c r="F300" i="1"/>
  <c r="F302" i="1"/>
  <c r="F306" i="1"/>
  <c r="F308" i="1"/>
  <c r="F516" i="1"/>
  <c r="F309" i="1"/>
  <c r="F518" i="1"/>
  <c r="F519" i="1"/>
  <c r="F310" i="1"/>
  <c r="F311" i="1"/>
  <c r="F522" i="1"/>
  <c r="F916" i="1"/>
  <c r="F524" i="1"/>
  <c r="F312" i="1"/>
  <c r="F313" i="1"/>
  <c r="F314" i="1"/>
  <c r="F528" i="1"/>
  <c r="F529" i="1"/>
  <c r="F316" i="1"/>
  <c r="F318" i="1"/>
  <c r="F319" i="1"/>
  <c r="F915" i="1"/>
  <c r="F320" i="1"/>
  <c r="F535" i="1"/>
  <c r="F325" i="1"/>
  <c r="F326" i="1"/>
  <c r="F329" i="1"/>
  <c r="F330" i="1"/>
  <c r="F331" i="1"/>
  <c r="F332" i="1"/>
  <c r="F333" i="1"/>
  <c r="F335" i="1"/>
  <c r="F336" i="1"/>
  <c r="F337" i="1"/>
  <c r="F338" i="1"/>
  <c r="F547" i="1"/>
  <c r="F339" i="1"/>
  <c r="F340" i="1"/>
  <c r="F550" i="1"/>
  <c r="F341" i="1"/>
  <c r="F552" i="1"/>
  <c r="F343" i="1"/>
  <c r="F344" i="1"/>
  <c r="F555" i="1"/>
  <c r="F345" i="1"/>
  <c r="F557" i="1"/>
  <c r="F347" i="1"/>
  <c r="F349" i="1"/>
  <c r="F351" i="1"/>
  <c r="F939" i="1"/>
  <c r="F352" i="1"/>
  <c r="F353" i="1"/>
  <c r="F354" i="1"/>
  <c r="F565" i="1"/>
  <c r="F938" i="1"/>
  <c r="F355" i="1"/>
  <c r="F356" i="1"/>
  <c r="F358" i="1"/>
  <c r="F360" i="1"/>
  <c r="F361" i="1"/>
  <c r="F572" i="1"/>
  <c r="F362" i="1"/>
  <c r="F364" i="1"/>
  <c r="F365" i="1"/>
  <c r="F366" i="1"/>
  <c r="F367" i="1"/>
  <c r="F368" i="1"/>
  <c r="F370" i="1"/>
  <c r="F371" i="1"/>
  <c r="F372" i="1"/>
  <c r="F373" i="1"/>
  <c r="F374" i="1"/>
  <c r="F375" i="1"/>
  <c r="F585" i="1"/>
  <c r="F377" i="1"/>
  <c r="F379" i="1"/>
  <c r="F936" i="1"/>
  <c r="F589" i="1"/>
  <c r="F380" i="1"/>
  <c r="F381" i="1"/>
  <c r="F382" i="1"/>
  <c r="F383" i="1"/>
  <c r="F594" i="1"/>
  <c r="F384" i="1"/>
  <c r="F386" i="1"/>
  <c r="F388" i="1"/>
  <c r="F598" i="1"/>
  <c r="F599" i="1"/>
  <c r="F389" i="1"/>
  <c r="F391" i="1"/>
  <c r="F393" i="1"/>
  <c r="F394" i="1"/>
  <c r="F604" i="1"/>
  <c r="F395" i="1"/>
  <c r="F398" i="1"/>
  <c r="F399" i="1"/>
  <c r="F400" i="1"/>
  <c r="F403" i="1"/>
  <c r="F404" i="1"/>
  <c r="F611" i="1"/>
  <c r="F612" i="1"/>
  <c r="F613" i="1"/>
  <c r="F614" i="1"/>
  <c r="F615" i="1"/>
  <c r="F405" i="1"/>
  <c r="F617" i="1"/>
  <c r="F618" i="1"/>
  <c r="F406" i="1"/>
  <c r="F620" i="1"/>
  <c r="F621" i="1"/>
  <c r="F622" i="1"/>
  <c r="F407" i="1"/>
  <c r="F408" i="1"/>
  <c r="F625" i="1"/>
  <c r="F410" i="1"/>
  <c r="F412" i="1"/>
  <c r="F413" i="1"/>
  <c r="F415" i="1"/>
  <c r="F630" i="1"/>
  <c r="F416" i="1"/>
  <c r="F632" i="1"/>
  <c r="F633" i="1"/>
  <c r="F418" i="1"/>
  <c r="F419" i="1"/>
  <c r="F636" i="1"/>
  <c r="F637" i="1"/>
  <c r="F420" i="1"/>
  <c r="F422" i="1"/>
  <c r="F423" i="1"/>
  <c r="F641" i="1"/>
  <c r="F642" i="1"/>
  <c r="F424" i="1"/>
  <c r="F425" i="1"/>
  <c r="F426" i="1"/>
  <c r="F427" i="1"/>
  <c r="F428" i="1"/>
  <c r="F429" i="1"/>
  <c r="F649" i="1"/>
  <c r="F650" i="1"/>
  <c r="F651" i="1"/>
  <c r="F652" i="1"/>
  <c r="F430" i="1"/>
  <c r="F654" i="1"/>
  <c r="F431" i="1"/>
  <c r="F432" i="1"/>
  <c r="F657" i="1"/>
  <c r="F658" i="1"/>
  <c r="F433" i="1"/>
  <c r="F434" i="1"/>
  <c r="F435" i="1"/>
  <c r="F436" i="1"/>
  <c r="F437" i="1"/>
  <c r="F439" i="1"/>
  <c r="F665" i="1"/>
  <c r="F440" i="1"/>
  <c r="F441" i="1"/>
  <c r="F668" i="1"/>
  <c r="F443" i="1"/>
  <c r="F444" i="1"/>
  <c r="F445" i="1"/>
  <c r="F672" i="1"/>
  <c r="F446" i="1"/>
  <c r="F674" i="1"/>
  <c r="F675" i="1"/>
  <c r="F447" i="1"/>
  <c r="F448" i="1"/>
  <c r="F449" i="1"/>
  <c r="F450" i="1"/>
  <c r="F451" i="1"/>
  <c r="F452" i="1"/>
  <c r="F454" i="1"/>
  <c r="F455" i="1"/>
  <c r="F456" i="1"/>
  <c r="F457" i="1"/>
  <c r="F458" i="1"/>
  <c r="F459" i="1"/>
  <c r="F461" i="1"/>
  <c r="F462" i="1"/>
  <c r="F463" i="1"/>
  <c r="F464" i="1"/>
  <c r="F465" i="1"/>
  <c r="F693" i="1"/>
  <c r="F466" i="1"/>
  <c r="F695" i="1"/>
  <c r="F696" i="1"/>
  <c r="F697" i="1"/>
  <c r="F698" i="1"/>
  <c r="F699" i="1"/>
  <c r="F700" i="1"/>
  <c r="F467" i="1"/>
  <c r="F469" i="1"/>
  <c r="F703" i="1"/>
  <c r="F471" i="1"/>
  <c r="F705" i="1"/>
  <c r="F706" i="1"/>
  <c r="F472" i="1"/>
  <c r="F473" i="1"/>
  <c r="F474" i="1"/>
  <c r="F710" i="1"/>
  <c r="F475" i="1"/>
  <c r="F476" i="1"/>
  <c r="F478" i="1"/>
  <c r="F479" i="1"/>
  <c r="F480" i="1"/>
  <c r="F716" i="1"/>
  <c r="F481" i="1"/>
  <c r="F718" i="1"/>
  <c r="F482" i="1"/>
  <c r="F720" i="1"/>
  <c r="F484" i="1"/>
  <c r="F722" i="1"/>
  <c r="F723" i="1"/>
  <c r="F485" i="1"/>
  <c r="F486" i="1"/>
  <c r="F488" i="1"/>
  <c r="F489" i="1"/>
  <c r="F490" i="1"/>
  <c r="F491" i="1"/>
  <c r="F730" i="1"/>
  <c r="F493" i="1"/>
  <c r="F494" i="1"/>
  <c r="F495" i="1"/>
  <c r="F734" i="1"/>
  <c r="F496" i="1"/>
  <c r="F497" i="1"/>
  <c r="F498" i="1"/>
  <c r="F499" i="1"/>
  <c r="F501" i="1"/>
  <c r="F502" i="1"/>
  <c r="F503" i="1"/>
  <c r="F504" i="1"/>
  <c r="F505" i="1"/>
  <c r="F506" i="1"/>
  <c r="F507" i="1"/>
  <c r="F508" i="1"/>
  <c r="F511" i="1"/>
  <c r="F512" i="1"/>
  <c r="F513" i="1"/>
  <c r="F750" i="1"/>
  <c r="F514" i="1"/>
  <c r="F515" i="1"/>
  <c r="F517" i="1"/>
  <c r="F520" i="1"/>
  <c r="F521" i="1"/>
  <c r="F523" i="1"/>
  <c r="F757" i="1"/>
  <c r="F525" i="1"/>
  <c r="F526" i="1"/>
  <c r="F760" i="1"/>
  <c r="F527" i="1"/>
  <c r="F530" i="1"/>
  <c r="F763" i="1"/>
  <c r="F531" i="1"/>
  <c r="F532" i="1"/>
  <c r="F533" i="1"/>
  <c r="F534" i="1"/>
  <c r="F536" i="1"/>
  <c r="F537" i="1"/>
  <c r="F538" i="1"/>
  <c r="F539" i="1"/>
  <c r="F540" i="1"/>
  <c r="F541" i="1"/>
  <c r="F542" i="1"/>
  <c r="F543" i="1"/>
  <c r="F544" i="1"/>
  <c r="F545" i="1"/>
  <c r="F546" i="1"/>
  <c r="F548" i="1"/>
  <c r="F549" i="1"/>
  <c r="F551" i="1"/>
  <c r="F553" i="1"/>
  <c r="F554" i="1"/>
  <c r="F556" i="1"/>
  <c r="F558" i="1"/>
  <c r="F559" i="1"/>
  <c r="F560" i="1"/>
  <c r="F788" i="1"/>
  <c r="F789" i="1"/>
  <c r="F561" i="1"/>
  <c r="F562" i="1"/>
  <c r="F563" i="1"/>
  <c r="F564" i="1"/>
  <c r="F794" i="1"/>
  <c r="F566" i="1"/>
  <c r="F567" i="1"/>
  <c r="F568" i="1"/>
  <c r="F569" i="1"/>
  <c r="F570" i="1"/>
  <c r="F571" i="1"/>
  <c r="F573" i="1"/>
  <c r="F574" i="1"/>
  <c r="F575" i="1"/>
  <c r="F804" i="1"/>
  <c r="F805" i="1"/>
  <c r="F576" i="1"/>
  <c r="F577" i="1"/>
  <c r="F808" i="1"/>
  <c r="F809" i="1"/>
  <c r="F810" i="1"/>
  <c r="F811" i="1"/>
  <c r="F812" i="1"/>
  <c r="F578" i="1"/>
  <c r="F814" i="1"/>
  <c r="F815" i="1"/>
  <c r="F579" i="1"/>
  <c r="F580" i="1"/>
  <c r="F581" i="1"/>
  <c r="F582" i="1"/>
  <c r="F583" i="1"/>
  <c r="F584" i="1"/>
  <c r="F822" i="1"/>
  <c r="F586" i="1"/>
  <c r="F587" i="1"/>
  <c r="F588" i="1"/>
  <c r="F590" i="1"/>
  <c r="F591" i="1"/>
  <c r="F592" i="1"/>
  <c r="F593" i="1"/>
  <c r="F830" i="1"/>
  <c r="F831" i="1"/>
  <c r="F595" i="1"/>
  <c r="F596" i="1"/>
  <c r="F834" i="1"/>
  <c r="F597" i="1"/>
  <c r="F600" i="1"/>
  <c r="F601" i="1"/>
  <c r="F602" i="1"/>
  <c r="F603" i="1"/>
  <c r="F605" i="1"/>
  <c r="F606" i="1"/>
  <c r="F607" i="1"/>
  <c r="F843" i="1"/>
  <c r="F608" i="1"/>
  <c r="F609" i="1"/>
  <c r="F846" i="1"/>
  <c r="F610" i="1"/>
  <c r="F616" i="1"/>
  <c r="F619" i="1"/>
  <c r="F623" i="1"/>
  <c r="F624" i="1"/>
  <c r="F626" i="1"/>
  <c r="F627" i="1"/>
  <c r="F628" i="1"/>
  <c r="F855" i="1"/>
  <c r="F629" i="1"/>
  <c r="F857" i="1"/>
  <c r="F858" i="1"/>
  <c r="F631" i="1"/>
  <c r="F634" i="1"/>
  <c r="F635" i="1"/>
  <c r="F638" i="1"/>
  <c r="F639" i="1"/>
  <c r="F640" i="1"/>
  <c r="F643" i="1"/>
  <c r="F644" i="1"/>
  <c r="F867" i="1"/>
  <c r="F645" i="1"/>
  <c r="F646" i="1"/>
  <c r="F870" i="1"/>
  <c r="F647" i="1"/>
  <c r="F872" i="1"/>
  <c r="F873" i="1"/>
  <c r="F874" i="1"/>
  <c r="F648" i="1"/>
  <c r="F876" i="1"/>
  <c r="F877" i="1"/>
  <c r="F653" i="1"/>
  <c r="F655" i="1"/>
  <c r="F880" i="1"/>
  <c r="F656" i="1"/>
  <c r="F882" i="1"/>
  <c r="F883" i="1"/>
  <c r="F884" i="1"/>
  <c r="F885" i="1"/>
  <c r="F886" i="1"/>
  <c r="F659" i="1"/>
  <c r="F888" i="1"/>
  <c r="F889" i="1"/>
  <c r="F890" i="1"/>
  <c r="F660" i="1"/>
  <c r="F892" i="1"/>
  <c r="F661" i="1"/>
  <c r="F662" i="1"/>
  <c r="F663" i="1"/>
  <c r="F896" i="1"/>
  <c r="F664" i="1"/>
  <c r="F666" i="1"/>
  <c r="F667" i="1"/>
  <c r="F669" i="1"/>
  <c r="F901" i="1"/>
  <c r="F670" i="1"/>
  <c r="F903" i="1"/>
  <c r="F671" i="1"/>
  <c r="F673" i="1"/>
  <c r="F676" i="1"/>
  <c r="F677" i="1"/>
  <c r="F678" i="1"/>
  <c r="F679" i="1"/>
  <c r="F680" i="1"/>
  <c r="F681" i="1"/>
  <c r="F682" i="1"/>
  <c r="F683" i="1"/>
  <c r="F684" i="1"/>
  <c r="F685" i="1"/>
  <c r="F68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687" i="1"/>
  <c r="F688" i="1"/>
  <c r="F689" i="1"/>
  <c r="F690" i="1"/>
  <c r="F691" i="1"/>
  <c r="F941" i="1"/>
  <c r="K2" i="1"/>
  <c r="L2" i="1" s="1"/>
  <c r="K694" i="1"/>
  <c r="K701" i="1"/>
  <c r="K692" i="1"/>
  <c r="K719" i="1"/>
  <c r="K707" i="1"/>
  <c r="K709" i="1"/>
  <c r="K704" i="1"/>
  <c r="L704" i="1" s="1"/>
  <c r="K711" i="1"/>
  <c r="K708" i="1"/>
  <c r="K727" i="1"/>
  <c r="K702" i="1"/>
  <c r="K14" i="1"/>
  <c r="K15" i="1"/>
  <c r="K16" i="1"/>
  <c r="K17" i="1"/>
  <c r="K18" i="1"/>
  <c r="K717" i="1"/>
  <c r="K20" i="1"/>
  <c r="K21" i="1"/>
  <c r="K22" i="1"/>
  <c r="K712" i="1"/>
  <c r="K714" i="1"/>
  <c r="K721" i="1"/>
  <c r="K715" i="1"/>
  <c r="L715" i="1" s="1"/>
  <c r="K713" i="1"/>
  <c r="K28" i="1"/>
  <c r="K29" i="1"/>
  <c r="K30" i="1"/>
  <c r="K31" i="1"/>
  <c r="K32" i="1"/>
  <c r="K725" i="1"/>
  <c r="K34" i="1"/>
  <c r="K744" i="1"/>
  <c r="K36" i="1"/>
  <c r="K37" i="1"/>
  <c r="K724" i="1"/>
  <c r="K39" i="1"/>
  <c r="K40" i="1"/>
  <c r="K41" i="1"/>
  <c r="L41" i="1" s="1"/>
  <c r="K42" i="1"/>
  <c r="K726" i="1"/>
  <c r="K728" i="1"/>
  <c r="K45" i="1"/>
  <c r="K46" i="1"/>
  <c r="K732" i="1"/>
  <c r="K48" i="1"/>
  <c r="K736" i="1"/>
  <c r="K50" i="1"/>
  <c r="L50" i="1" s="1"/>
  <c r="K51" i="1"/>
  <c r="K52" i="1"/>
  <c r="K53" i="1"/>
  <c r="K731" i="1"/>
  <c r="K3" i="1"/>
  <c r="K740" i="1"/>
  <c r="K57" i="1"/>
  <c r="K733" i="1"/>
  <c r="K59" i="1"/>
  <c r="K60" i="1"/>
  <c r="K735" i="1"/>
  <c r="K62" i="1"/>
  <c r="K738" i="1"/>
  <c r="K737" i="1"/>
  <c r="K65" i="1"/>
  <c r="K745" i="1"/>
  <c r="K729" i="1"/>
  <c r="K68" i="1"/>
  <c r="K741" i="1"/>
  <c r="K739" i="1"/>
  <c r="K71" i="1"/>
  <c r="K72" i="1"/>
  <c r="K73" i="1"/>
  <c r="K74" i="1"/>
  <c r="L74" i="1" s="1"/>
  <c r="K743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L89" i="1" s="1"/>
  <c r="K90" i="1"/>
  <c r="K742" i="1"/>
  <c r="K92" i="1"/>
  <c r="K746" i="1"/>
  <c r="K94" i="1"/>
  <c r="K95" i="1"/>
  <c r="K4" i="1"/>
  <c r="K97" i="1"/>
  <c r="K747" i="1"/>
  <c r="L747" i="1" s="1"/>
  <c r="K99" i="1"/>
  <c r="K748" i="1"/>
  <c r="K101" i="1"/>
  <c r="K102" i="1"/>
  <c r="K754" i="1"/>
  <c r="K104" i="1"/>
  <c r="K105" i="1"/>
  <c r="K106" i="1"/>
  <c r="K107" i="1"/>
  <c r="K108" i="1"/>
  <c r="K109" i="1"/>
  <c r="K110" i="1"/>
  <c r="K111" i="1"/>
  <c r="K749" i="1"/>
  <c r="K113" i="1"/>
  <c r="K114" i="1"/>
  <c r="K5" i="1"/>
  <c r="K116" i="1"/>
  <c r="K752" i="1"/>
  <c r="K758" i="1"/>
  <c r="K119" i="1"/>
  <c r="K120" i="1"/>
  <c r="K121" i="1"/>
  <c r="K122" i="1"/>
  <c r="L122" i="1" s="1"/>
  <c r="K762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756" i="1"/>
  <c r="K6" i="1"/>
  <c r="K751" i="1"/>
  <c r="K143" i="1"/>
  <c r="K144" i="1"/>
  <c r="K759" i="1"/>
  <c r="K146" i="1"/>
  <c r="L146" i="1" s="1"/>
  <c r="K147" i="1"/>
  <c r="K148" i="1"/>
  <c r="K149" i="1"/>
  <c r="K150" i="1"/>
  <c r="K151" i="1"/>
  <c r="K152" i="1"/>
  <c r="K153" i="1"/>
  <c r="K764" i="1"/>
  <c r="K155" i="1"/>
  <c r="K156" i="1"/>
  <c r="K761" i="1"/>
  <c r="K755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L170" i="1" s="1"/>
  <c r="K171" i="1"/>
  <c r="K753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L194" i="1" s="1"/>
  <c r="K195" i="1"/>
  <c r="K196" i="1"/>
  <c r="K197" i="1"/>
  <c r="K198" i="1"/>
  <c r="K7" i="1"/>
  <c r="K200" i="1"/>
  <c r="K201" i="1"/>
  <c r="K202" i="1"/>
  <c r="K203" i="1"/>
  <c r="K765" i="1"/>
  <c r="K205" i="1"/>
  <c r="K206" i="1"/>
  <c r="K8" i="1"/>
  <c r="K208" i="1"/>
  <c r="K209" i="1"/>
  <c r="K210" i="1"/>
  <c r="K211" i="1"/>
  <c r="K212" i="1"/>
  <c r="K213" i="1"/>
  <c r="K214" i="1"/>
  <c r="K215" i="1"/>
  <c r="K216" i="1"/>
  <c r="K217" i="1"/>
  <c r="K218" i="1"/>
  <c r="L218" i="1" s="1"/>
  <c r="K767" i="1"/>
  <c r="K220" i="1"/>
  <c r="K221" i="1"/>
  <c r="K222" i="1"/>
  <c r="K766" i="1"/>
  <c r="K9" i="1"/>
  <c r="K225" i="1"/>
  <c r="K226" i="1"/>
  <c r="K227" i="1"/>
  <c r="K228" i="1"/>
  <c r="K229" i="1"/>
  <c r="K230" i="1"/>
  <c r="K231" i="1"/>
  <c r="K232" i="1"/>
  <c r="K233" i="1"/>
  <c r="K770" i="1"/>
  <c r="K235" i="1"/>
  <c r="K236" i="1"/>
  <c r="L236" i="1" s="1"/>
  <c r="K237" i="1"/>
  <c r="K238" i="1"/>
  <c r="K773" i="1"/>
  <c r="K240" i="1"/>
  <c r="K241" i="1"/>
  <c r="K242" i="1"/>
  <c r="L242" i="1" s="1"/>
  <c r="K833" i="1"/>
  <c r="K244" i="1"/>
  <c r="K769" i="1"/>
  <c r="K246" i="1"/>
  <c r="K247" i="1"/>
  <c r="K768" i="1"/>
  <c r="K10" i="1"/>
  <c r="K250" i="1"/>
  <c r="K251" i="1"/>
  <c r="K252" i="1"/>
  <c r="K253" i="1"/>
  <c r="K254" i="1"/>
  <c r="K771" i="1"/>
  <c r="K256" i="1"/>
  <c r="K257" i="1"/>
  <c r="K772" i="1"/>
  <c r="K259" i="1"/>
  <c r="K260" i="1"/>
  <c r="K774" i="1"/>
  <c r="K262" i="1"/>
  <c r="K783" i="1"/>
  <c r="K264" i="1"/>
  <c r="K265" i="1"/>
  <c r="K266" i="1"/>
  <c r="L266" i="1" s="1"/>
  <c r="K11" i="1"/>
  <c r="K268" i="1"/>
  <c r="K776" i="1"/>
  <c r="K270" i="1"/>
  <c r="K271" i="1"/>
  <c r="K272" i="1"/>
  <c r="K273" i="1"/>
  <c r="K274" i="1"/>
  <c r="K275" i="1"/>
  <c r="K276" i="1"/>
  <c r="K775" i="1"/>
  <c r="K777" i="1"/>
  <c r="K279" i="1"/>
  <c r="K280" i="1"/>
  <c r="K281" i="1"/>
  <c r="K282" i="1"/>
  <c r="K791" i="1"/>
  <c r="K779" i="1"/>
  <c r="L779" i="1" s="1"/>
  <c r="K12" i="1"/>
  <c r="K13" i="1"/>
  <c r="K287" i="1"/>
  <c r="K784" i="1"/>
  <c r="K289" i="1"/>
  <c r="K19" i="1"/>
  <c r="L19" i="1" s="1"/>
  <c r="K291" i="1"/>
  <c r="K292" i="1"/>
  <c r="K293" i="1"/>
  <c r="K294" i="1"/>
  <c r="K295" i="1"/>
  <c r="K782" i="1"/>
  <c r="K297" i="1"/>
  <c r="K778" i="1"/>
  <c r="K299" i="1"/>
  <c r="K793" i="1"/>
  <c r="K301" i="1"/>
  <c r="K23" i="1"/>
  <c r="K303" i="1"/>
  <c r="K304" i="1"/>
  <c r="K305" i="1"/>
  <c r="K817" i="1"/>
  <c r="K307" i="1"/>
  <c r="K24" i="1"/>
  <c r="K786" i="1"/>
  <c r="K785" i="1"/>
  <c r="K792" i="1"/>
  <c r="K790" i="1"/>
  <c r="K796" i="1"/>
  <c r="K781" i="1"/>
  <c r="L781" i="1" s="1"/>
  <c r="K315" i="1"/>
  <c r="K25" i="1"/>
  <c r="K317" i="1"/>
  <c r="K26" i="1"/>
  <c r="K787" i="1"/>
  <c r="K27" i="1"/>
  <c r="K321" i="1"/>
  <c r="K322" i="1"/>
  <c r="K323" i="1"/>
  <c r="K324" i="1"/>
  <c r="K780" i="1"/>
  <c r="K795" i="1"/>
  <c r="K327" i="1"/>
  <c r="K328" i="1"/>
  <c r="K33" i="1"/>
  <c r="K803" i="1"/>
  <c r="K798" i="1"/>
  <c r="K799" i="1"/>
  <c r="K797" i="1"/>
  <c r="K334" i="1"/>
  <c r="K816" i="1"/>
  <c r="K801" i="1"/>
  <c r="K807" i="1"/>
  <c r="K802" i="1"/>
  <c r="L802" i="1" s="1"/>
  <c r="K806" i="1"/>
  <c r="K35" i="1"/>
  <c r="K910" i="1"/>
  <c r="K342" i="1"/>
  <c r="K832" i="1"/>
  <c r="K813" i="1"/>
  <c r="K821" i="1"/>
  <c r="K346" i="1"/>
  <c r="K839" i="1"/>
  <c r="K348" i="1"/>
  <c r="K820" i="1"/>
  <c r="K350" i="1"/>
  <c r="K827" i="1"/>
  <c r="K818" i="1"/>
  <c r="K819" i="1"/>
  <c r="K826" i="1"/>
  <c r="K825" i="1"/>
  <c r="K38" i="1"/>
  <c r="K357" i="1"/>
  <c r="K824" i="1"/>
  <c r="K359" i="1"/>
  <c r="K828" i="1"/>
  <c r="K829" i="1"/>
  <c r="K43" i="1"/>
  <c r="L43" i="1" s="1"/>
  <c r="K363" i="1"/>
  <c r="K823" i="1"/>
  <c r="K860" i="1"/>
  <c r="K840" i="1"/>
  <c r="K836" i="1"/>
  <c r="K44" i="1"/>
  <c r="K369" i="1"/>
  <c r="K893" i="1"/>
  <c r="K47" i="1"/>
  <c r="K841" i="1"/>
  <c r="K842" i="1"/>
  <c r="K847" i="1"/>
  <c r="K835" i="1"/>
  <c r="K376" i="1"/>
  <c r="K845" i="1"/>
  <c r="K378" i="1"/>
  <c r="K850" i="1"/>
  <c r="K837" i="1"/>
  <c r="L837" i="1" s="1"/>
  <c r="K838" i="1"/>
  <c r="K49" i="1"/>
  <c r="K54" i="1"/>
  <c r="K55" i="1"/>
  <c r="K385" i="1"/>
  <c r="K853" i="1"/>
  <c r="L853" i="1" s="1"/>
  <c r="K387" i="1"/>
  <c r="K56" i="1"/>
  <c r="K58" i="1"/>
  <c r="K390" i="1"/>
  <c r="K852" i="1"/>
  <c r="K392" i="1"/>
  <c r="K61" i="1"/>
  <c r="K848" i="1"/>
  <c r="K851" i="1"/>
  <c r="K396" i="1"/>
  <c r="K397" i="1"/>
  <c r="K864" i="1"/>
  <c r="K854" i="1"/>
  <c r="K63" i="1"/>
  <c r="K401" i="1"/>
  <c r="K402" i="1"/>
  <c r="K906" i="1"/>
  <c r="K64" i="1"/>
  <c r="K66" i="1"/>
  <c r="K849" i="1"/>
  <c r="K67" i="1"/>
  <c r="K862" i="1"/>
  <c r="K409" i="1"/>
  <c r="K863" i="1"/>
  <c r="L863" i="1" s="1"/>
  <c r="K411" i="1"/>
  <c r="K69" i="1"/>
  <c r="K866" i="1"/>
  <c r="K414" i="1"/>
  <c r="K894" i="1"/>
  <c r="K861" i="1"/>
  <c r="K417" i="1"/>
  <c r="K70" i="1"/>
  <c r="K865" i="1"/>
  <c r="K868" i="1"/>
  <c r="K421" i="1"/>
  <c r="K898" i="1"/>
  <c r="K75" i="1"/>
  <c r="K940" i="1"/>
  <c r="K856" i="1"/>
  <c r="K91" i="1"/>
  <c r="K875" i="1"/>
  <c r="K937" i="1"/>
  <c r="K878" i="1"/>
  <c r="K905" i="1"/>
  <c r="K800" i="1"/>
  <c r="K871" i="1"/>
  <c r="K93" i="1"/>
  <c r="K96" i="1"/>
  <c r="L96" i="1" s="1"/>
  <c r="K879" i="1"/>
  <c r="K98" i="1"/>
  <c r="K881" i="1"/>
  <c r="K438" i="1"/>
  <c r="K100" i="1"/>
  <c r="K887" i="1"/>
  <c r="K844" i="1"/>
  <c r="K442" i="1"/>
  <c r="K869" i="1"/>
  <c r="K859" i="1"/>
  <c r="K103" i="1"/>
  <c r="K112" i="1"/>
  <c r="K115" i="1"/>
  <c r="K899" i="1"/>
  <c r="K895" i="1"/>
  <c r="K117" i="1"/>
  <c r="K897" i="1"/>
  <c r="K908" i="1"/>
  <c r="K453" i="1"/>
  <c r="K913" i="1"/>
  <c r="K904" i="1"/>
  <c r="K118" i="1"/>
  <c r="K123" i="1"/>
  <c r="K902" i="1"/>
  <c r="L902" i="1" s="1"/>
  <c r="K140" i="1"/>
  <c r="K460" i="1"/>
  <c r="K141" i="1"/>
  <c r="K891" i="1"/>
  <c r="K914" i="1"/>
  <c r="K142" i="1"/>
  <c r="K900" i="1"/>
  <c r="K911" i="1"/>
  <c r="K145" i="1"/>
  <c r="K468" i="1"/>
  <c r="K154" i="1"/>
  <c r="K470" i="1"/>
  <c r="K909" i="1"/>
  <c r="K157" i="1"/>
  <c r="K158" i="1"/>
  <c r="K172" i="1"/>
  <c r="K199" i="1"/>
  <c r="K204" i="1"/>
  <c r="K477" i="1"/>
  <c r="K207" i="1"/>
  <c r="K219" i="1"/>
  <c r="K223" i="1"/>
  <c r="K912" i="1"/>
  <c r="K224" i="1"/>
  <c r="L224" i="1" s="1"/>
  <c r="K483" i="1"/>
  <c r="K907" i="1"/>
  <c r="K234" i="1"/>
  <c r="K239" i="1"/>
  <c r="K487" i="1"/>
  <c r="K243" i="1"/>
  <c r="K245" i="1"/>
  <c r="K248" i="1"/>
  <c r="K249" i="1"/>
  <c r="K492" i="1"/>
  <c r="K255" i="1"/>
  <c r="K258" i="1"/>
  <c r="K261" i="1"/>
  <c r="K263" i="1"/>
  <c r="K267" i="1"/>
  <c r="K269" i="1"/>
  <c r="K277" i="1"/>
  <c r="K500" i="1"/>
  <c r="L500" i="1" s="1"/>
  <c r="K278" i="1"/>
  <c r="K283" i="1"/>
  <c r="K284" i="1"/>
  <c r="K285" i="1"/>
  <c r="K286" i="1"/>
  <c r="K288" i="1"/>
  <c r="L288" i="1" s="1"/>
  <c r="K290" i="1"/>
  <c r="K296" i="1"/>
  <c r="K509" i="1"/>
  <c r="K510" i="1"/>
  <c r="K298" i="1"/>
  <c r="K300" i="1"/>
  <c r="K302" i="1"/>
  <c r="K306" i="1"/>
  <c r="K308" i="1"/>
  <c r="K516" i="1"/>
  <c r="K309" i="1"/>
  <c r="K518" i="1"/>
  <c r="K519" i="1"/>
  <c r="K310" i="1"/>
  <c r="K311" i="1"/>
  <c r="K522" i="1"/>
  <c r="K916" i="1"/>
  <c r="K524" i="1"/>
  <c r="K312" i="1"/>
  <c r="K313" i="1"/>
  <c r="K314" i="1"/>
  <c r="K528" i="1"/>
  <c r="K529" i="1"/>
  <c r="K316" i="1"/>
  <c r="L316" i="1" s="1"/>
  <c r="K318" i="1"/>
  <c r="K319" i="1"/>
  <c r="K915" i="1"/>
  <c r="K320" i="1"/>
  <c r="K535" i="1"/>
  <c r="K325" i="1"/>
  <c r="K326" i="1"/>
  <c r="K329" i="1"/>
  <c r="K330" i="1"/>
  <c r="K331" i="1"/>
  <c r="K332" i="1"/>
  <c r="K333" i="1"/>
  <c r="K335" i="1"/>
  <c r="K336" i="1"/>
  <c r="K337" i="1"/>
  <c r="K338" i="1"/>
  <c r="K547" i="1"/>
  <c r="K339" i="1"/>
  <c r="K340" i="1"/>
  <c r="K550" i="1"/>
  <c r="K341" i="1"/>
  <c r="K552" i="1"/>
  <c r="K343" i="1"/>
  <c r="K344" i="1"/>
  <c r="L344" i="1" s="1"/>
  <c r="K555" i="1"/>
  <c r="K345" i="1"/>
  <c r="K557" i="1"/>
  <c r="K347" i="1"/>
  <c r="K349" i="1"/>
  <c r="K351" i="1"/>
  <c r="K939" i="1"/>
  <c r="K352" i="1"/>
  <c r="K353" i="1"/>
  <c r="K354" i="1"/>
  <c r="K565" i="1"/>
  <c r="K938" i="1"/>
  <c r="K355" i="1"/>
  <c r="K356" i="1"/>
  <c r="K358" i="1"/>
  <c r="K360" i="1"/>
  <c r="K361" i="1"/>
  <c r="K572" i="1"/>
  <c r="K362" i="1"/>
  <c r="K364" i="1"/>
  <c r="K365" i="1"/>
  <c r="K366" i="1"/>
  <c r="K367" i="1"/>
  <c r="K368" i="1"/>
  <c r="L368" i="1" s="1"/>
  <c r="K370" i="1"/>
  <c r="K371" i="1"/>
  <c r="K372" i="1"/>
  <c r="K373" i="1"/>
  <c r="K374" i="1"/>
  <c r="K375" i="1"/>
  <c r="K585" i="1"/>
  <c r="K377" i="1"/>
  <c r="K379" i="1"/>
  <c r="K936" i="1"/>
  <c r="K589" i="1"/>
  <c r="K380" i="1"/>
  <c r="K381" i="1"/>
  <c r="K382" i="1"/>
  <c r="K383" i="1"/>
  <c r="K594" i="1"/>
  <c r="K384" i="1"/>
  <c r="K386" i="1"/>
  <c r="L386" i="1" s="1"/>
  <c r="K388" i="1"/>
  <c r="K598" i="1"/>
  <c r="K599" i="1"/>
  <c r="K389" i="1"/>
  <c r="K391" i="1"/>
  <c r="K393" i="1"/>
  <c r="L393" i="1" s="1"/>
  <c r="K394" i="1"/>
  <c r="K604" i="1"/>
  <c r="K395" i="1"/>
  <c r="K398" i="1"/>
  <c r="K399" i="1"/>
  <c r="K400" i="1"/>
  <c r="K403" i="1"/>
  <c r="K404" i="1"/>
  <c r="K611" i="1"/>
  <c r="K612" i="1"/>
  <c r="K613" i="1"/>
  <c r="K614" i="1"/>
  <c r="K615" i="1"/>
  <c r="K405" i="1"/>
  <c r="K617" i="1"/>
  <c r="K618" i="1"/>
  <c r="K406" i="1"/>
  <c r="K620" i="1"/>
  <c r="K621" i="1"/>
  <c r="K622" i="1"/>
  <c r="K407" i="1"/>
  <c r="K408" i="1"/>
  <c r="K625" i="1"/>
  <c r="K410" i="1"/>
  <c r="L410" i="1" s="1"/>
  <c r="K412" i="1"/>
  <c r="K413" i="1"/>
  <c r="K415" i="1"/>
  <c r="K630" i="1"/>
  <c r="K416" i="1"/>
  <c r="K632" i="1"/>
  <c r="K633" i="1"/>
  <c r="K418" i="1"/>
  <c r="K419" i="1"/>
  <c r="K636" i="1"/>
  <c r="K637" i="1"/>
  <c r="K420" i="1"/>
  <c r="K422" i="1"/>
  <c r="K423" i="1"/>
  <c r="K641" i="1"/>
  <c r="K642" i="1"/>
  <c r="K424" i="1"/>
  <c r="K425" i="1"/>
  <c r="K426" i="1"/>
  <c r="K427" i="1"/>
  <c r="K428" i="1"/>
  <c r="K429" i="1"/>
  <c r="K649" i="1"/>
  <c r="K650" i="1"/>
  <c r="L650" i="1" s="1"/>
  <c r="K651" i="1"/>
  <c r="K652" i="1"/>
  <c r="K430" i="1"/>
  <c r="K654" i="1"/>
  <c r="K431" i="1"/>
  <c r="K432" i="1"/>
  <c r="K657" i="1"/>
  <c r="K658" i="1"/>
  <c r="K433" i="1"/>
  <c r="K434" i="1"/>
  <c r="K435" i="1"/>
  <c r="K436" i="1"/>
  <c r="K437" i="1"/>
  <c r="K439" i="1"/>
  <c r="K665" i="1"/>
  <c r="K440" i="1"/>
  <c r="K441" i="1"/>
  <c r="K668" i="1"/>
  <c r="K443" i="1"/>
  <c r="K444" i="1"/>
  <c r="K445" i="1"/>
  <c r="K672" i="1"/>
  <c r="K446" i="1"/>
  <c r="K674" i="1"/>
  <c r="L674" i="1" s="1"/>
  <c r="K675" i="1"/>
  <c r="K447" i="1"/>
  <c r="K448" i="1"/>
  <c r="K449" i="1"/>
  <c r="K450" i="1"/>
  <c r="K451" i="1"/>
  <c r="K452" i="1"/>
  <c r="K454" i="1"/>
  <c r="K455" i="1"/>
  <c r="K456" i="1"/>
  <c r="K457" i="1"/>
  <c r="K458" i="1"/>
  <c r="K459" i="1"/>
  <c r="K461" i="1"/>
  <c r="K462" i="1"/>
  <c r="K463" i="1"/>
  <c r="K464" i="1"/>
  <c r="K465" i="1"/>
  <c r="K693" i="1"/>
  <c r="K466" i="1"/>
  <c r="K695" i="1"/>
  <c r="K696" i="1"/>
  <c r="K697" i="1"/>
  <c r="K698" i="1"/>
  <c r="L698" i="1" s="1"/>
  <c r="K699" i="1"/>
  <c r="K700" i="1"/>
  <c r="K467" i="1"/>
  <c r="K469" i="1"/>
  <c r="K703" i="1"/>
  <c r="K471" i="1"/>
  <c r="K705" i="1"/>
  <c r="K706" i="1"/>
  <c r="K472" i="1"/>
  <c r="K473" i="1"/>
  <c r="K474" i="1"/>
  <c r="K710" i="1"/>
  <c r="K475" i="1"/>
  <c r="K476" i="1"/>
  <c r="K478" i="1"/>
  <c r="K479" i="1"/>
  <c r="K480" i="1"/>
  <c r="K716" i="1"/>
  <c r="K481" i="1"/>
  <c r="K718" i="1"/>
  <c r="K482" i="1"/>
  <c r="K720" i="1"/>
  <c r="K484" i="1"/>
  <c r="K722" i="1"/>
  <c r="L722" i="1" s="1"/>
  <c r="K723" i="1"/>
  <c r="K485" i="1"/>
  <c r="K486" i="1"/>
  <c r="K488" i="1"/>
  <c r="K489" i="1"/>
  <c r="K490" i="1"/>
  <c r="K491" i="1"/>
  <c r="K730" i="1"/>
  <c r="K493" i="1"/>
  <c r="K494" i="1"/>
  <c r="K495" i="1"/>
  <c r="K734" i="1"/>
  <c r="K496" i="1"/>
  <c r="K497" i="1"/>
  <c r="K498" i="1"/>
  <c r="K499" i="1"/>
  <c r="K501" i="1"/>
  <c r="K502" i="1"/>
  <c r="K503" i="1"/>
  <c r="K504" i="1"/>
  <c r="K505" i="1"/>
  <c r="K506" i="1"/>
  <c r="K507" i="1"/>
  <c r="K508" i="1"/>
  <c r="L508" i="1" s="1"/>
  <c r="K511" i="1"/>
  <c r="K512" i="1"/>
  <c r="K513" i="1"/>
  <c r="K750" i="1"/>
  <c r="K514" i="1"/>
  <c r="K515" i="1"/>
  <c r="K517" i="1"/>
  <c r="K520" i="1"/>
  <c r="K521" i="1"/>
  <c r="K523" i="1"/>
  <c r="K757" i="1"/>
  <c r="K525" i="1"/>
  <c r="K526" i="1"/>
  <c r="K760" i="1"/>
  <c r="K527" i="1"/>
  <c r="K530" i="1"/>
  <c r="K763" i="1"/>
  <c r="K531" i="1"/>
  <c r="L531" i="1" s="1"/>
  <c r="K532" i="1"/>
  <c r="K533" i="1"/>
  <c r="K534" i="1"/>
  <c r="K536" i="1"/>
  <c r="K537" i="1"/>
  <c r="K538" i="1"/>
  <c r="L538" i="1" s="1"/>
  <c r="K539" i="1"/>
  <c r="K540" i="1"/>
  <c r="K541" i="1"/>
  <c r="K542" i="1"/>
  <c r="K543" i="1"/>
  <c r="K544" i="1"/>
  <c r="K545" i="1"/>
  <c r="K546" i="1"/>
  <c r="K548" i="1"/>
  <c r="K549" i="1"/>
  <c r="K551" i="1"/>
  <c r="K553" i="1"/>
  <c r="K554" i="1"/>
  <c r="K556" i="1"/>
  <c r="K558" i="1"/>
  <c r="K559" i="1"/>
  <c r="K560" i="1"/>
  <c r="K788" i="1"/>
  <c r="K789" i="1"/>
  <c r="K561" i="1"/>
  <c r="K562" i="1"/>
  <c r="K563" i="1"/>
  <c r="K564" i="1"/>
  <c r="K794" i="1"/>
  <c r="L794" i="1" s="1"/>
  <c r="K566" i="1"/>
  <c r="K567" i="1"/>
  <c r="K568" i="1"/>
  <c r="K569" i="1"/>
  <c r="K570" i="1"/>
  <c r="K571" i="1"/>
  <c r="K573" i="1"/>
  <c r="K574" i="1"/>
  <c r="K575" i="1"/>
  <c r="K804" i="1"/>
  <c r="K805" i="1"/>
  <c r="K576" i="1"/>
  <c r="K577" i="1"/>
  <c r="K808" i="1"/>
  <c r="K809" i="1"/>
  <c r="K810" i="1"/>
  <c r="K811" i="1"/>
  <c r="K812" i="1"/>
  <c r="K578" i="1"/>
  <c r="K814" i="1"/>
  <c r="K815" i="1"/>
  <c r="K579" i="1"/>
  <c r="K580" i="1"/>
  <c r="K581" i="1"/>
  <c r="L581" i="1" s="1"/>
  <c r="K582" i="1"/>
  <c r="K583" i="1"/>
  <c r="K584" i="1"/>
  <c r="K822" i="1"/>
  <c r="K586" i="1"/>
  <c r="K587" i="1"/>
  <c r="K588" i="1"/>
  <c r="K590" i="1"/>
  <c r="K591" i="1"/>
  <c r="K592" i="1"/>
  <c r="K593" i="1"/>
  <c r="K830" i="1"/>
  <c r="K831" i="1"/>
  <c r="K595" i="1"/>
  <c r="K596" i="1"/>
  <c r="K834" i="1"/>
  <c r="K597" i="1"/>
  <c r="K600" i="1"/>
  <c r="K601" i="1"/>
  <c r="K602" i="1"/>
  <c r="K603" i="1"/>
  <c r="K605" i="1"/>
  <c r="K606" i="1"/>
  <c r="K607" i="1"/>
  <c r="L607" i="1" s="1"/>
  <c r="K843" i="1"/>
  <c r="K608" i="1"/>
  <c r="K609" i="1"/>
  <c r="K846" i="1"/>
  <c r="K610" i="1"/>
  <c r="K616" i="1"/>
  <c r="K619" i="1"/>
  <c r="K623" i="1"/>
  <c r="K624" i="1"/>
  <c r="K626" i="1"/>
  <c r="K627" i="1"/>
  <c r="K628" i="1"/>
  <c r="K855" i="1"/>
  <c r="K629" i="1"/>
  <c r="K857" i="1"/>
  <c r="K858" i="1"/>
  <c r="K631" i="1"/>
  <c r="K634" i="1"/>
  <c r="L634" i="1" s="1"/>
  <c r="K635" i="1"/>
  <c r="K638" i="1"/>
  <c r="K639" i="1"/>
  <c r="K640" i="1"/>
  <c r="K643" i="1"/>
  <c r="K644" i="1"/>
  <c r="L644" i="1" s="1"/>
  <c r="K867" i="1"/>
  <c r="K645" i="1"/>
  <c r="K646" i="1"/>
  <c r="K870" i="1"/>
  <c r="K647" i="1"/>
  <c r="K872" i="1"/>
  <c r="K873" i="1"/>
  <c r="K874" i="1"/>
  <c r="K648" i="1"/>
  <c r="K876" i="1"/>
  <c r="K877" i="1"/>
  <c r="K653" i="1"/>
  <c r="K655" i="1"/>
  <c r="K880" i="1"/>
  <c r="K656" i="1"/>
  <c r="K882" i="1"/>
  <c r="K883" i="1"/>
  <c r="K884" i="1"/>
  <c r="K885" i="1"/>
  <c r="K886" i="1"/>
  <c r="K659" i="1"/>
  <c r="K888" i="1"/>
  <c r="K889" i="1"/>
  <c r="K890" i="1"/>
  <c r="L890" i="1" s="1"/>
  <c r="K660" i="1"/>
  <c r="K892" i="1"/>
  <c r="K661" i="1"/>
  <c r="K662" i="1"/>
  <c r="K663" i="1"/>
  <c r="K896" i="1"/>
  <c r="K664" i="1"/>
  <c r="K666" i="1"/>
  <c r="K667" i="1"/>
  <c r="K669" i="1"/>
  <c r="K901" i="1"/>
  <c r="K670" i="1"/>
  <c r="K903" i="1"/>
  <c r="K671" i="1"/>
  <c r="K673" i="1"/>
  <c r="L673" i="1" s="1"/>
  <c r="K676" i="1"/>
  <c r="K677" i="1"/>
  <c r="K678" i="1"/>
  <c r="K679" i="1"/>
  <c r="K680" i="1"/>
  <c r="K681" i="1"/>
  <c r="K682" i="1"/>
  <c r="K683" i="1"/>
  <c r="K684" i="1"/>
  <c r="K685" i="1"/>
  <c r="K68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L929" i="1" s="1"/>
  <c r="K930" i="1"/>
  <c r="K931" i="1"/>
  <c r="K932" i="1"/>
  <c r="K933" i="1"/>
  <c r="K934" i="1"/>
  <c r="K935" i="1"/>
  <c r="K687" i="1"/>
  <c r="K688" i="1"/>
  <c r="K689" i="1"/>
  <c r="K690" i="1"/>
  <c r="K691" i="1"/>
  <c r="K941" i="1"/>
  <c r="R2" i="1"/>
  <c r="R694" i="1"/>
  <c r="R701" i="1"/>
  <c r="R692" i="1"/>
  <c r="R719" i="1"/>
  <c r="R707" i="1"/>
  <c r="R709" i="1"/>
  <c r="R704" i="1"/>
  <c r="R711" i="1"/>
  <c r="R708" i="1"/>
  <c r="R727" i="1"/>
  <c r="R702" i="1"/>
  <c r="R14" i="1"/>
  <c r="R15" i="1"/>
  <c r="R16" i="1"/>
  <c r="R17" i="1"/>
  <c r="R18" i="1"/>
  <c r="R717" i="1"/>
  <c r="R20" i="1"/>
  <c r="R21" i="1"/>
  <c r="R22" i="1"/>
  <c r="R712" i="1"/>
  <c r="R714" i="1"/>
  <c r="R721" i="1"/>
  <c r="R715" i="1"/>
  <c r="R713" i="1"/>
  <c r="R28" i="1"/>
  <c r="R29" i="1"/>
  <c r="R30" i="1"/>
  <c r="R31" i="1"/>
  <c r="R32" i="1"/>
  <c r="R725" i="1"/>
  <c r="R34" i="1"/>
  <c r="R744" i="1"/>
  <c r="R36" i="1"/>
  <c r="R37" i="1"/>
  <c r="R724" i="1"/>
  <c r="R39" i="1"/>
  <c r="R40" i="1"/>
  <c r="R41" i="1"/>
  <c r="R42" i="1"/>
  <c r="R726" i="1"/>
  <c r="R728" i="1"/>
  <c r="R45" i="1"/>
  <c r="R46" i="1"/>
  <c r="R732" i="1"/>
  <c r="R48" i="1"/>
  <c r="R736" i="1"/>
  <c r="R50" i="1"/>
  <c r="R51" i="1"/>
  <c r="R52" i="1"/>
  <c r="R53" i="1"/>
  <c r="R731" i="1"/>
  <c r="R3" i="1"/>
  <c r="R740" i="1"/>
  <c r="R57" i="1"/>
  <c r="R733" i="1"/>
  <c r="R59" i="1"/>
  <c r="R60" i="1"/>
  <c r="R735" i="1"/>
  <c r="R62" i="1"/>
  <c r="R738" i="1"/>
  <c r="R737" i="1"/>
  <c r="R65" i="1"/>
  <c r="R745" i="1"/>
  <c r="R729" i="1"/>
  <c r="R68" i="1"/>
  <c r="R741" i="1"/>
  <c r="R739" i="1"/>
  <c r="R71" i="1"/>
  <c r="R72" i="1"/>
  <c r="R73" i="1"/>
  <c r="R74" i="1"/>
  <c r="R743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742" i="1"/>
  <c r="R92" i="1"/>
  <c r="R746" i="1"/>
  <c r="R94" i="1"/>
  <c r="R95" i="1"/>
  <c r="R97" i="1"/>
  <c r="R747" i="1"/>
  <c r="R99" i="1"/>
  <c r="R748" i="1"/>
  <c r="R101" i="1"/>
  <c r="R102" i="1"/>
  <c r="R754" i="1"/>
  <c r="R104" i="1"/>
  <c r="R105" i="1"/>
  <c r="R106" i="1"/>
  <c r="R107" i="1"/>
  <c r="R108" i="1"/>
  <c r="R109" i="1"/>
  <c r="R110" i="1"/>
  <c r="R111" i="1"/>
  <c r="R749" i="1"/>
  <c r="R113" i="1"/>
  <c r="R114" i="1"/>
  <c r="R5" i="1"/>
  <c r="R116" i="1"/>
  <c r="R752" i="1"/>
  <c r="R758" i="1"/>
  <c r="R119" i="1"/>
  <c r="R120" i="1"/>
  <c r="R121" i="1"/>
  <c r="R122" i="1"/>
  <c r="R762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756" i="1"/>
  <c r="R6" i="1"/>
  <c r="R751" i="1"/>
  <c r="R143" i="1"/>
  <c r="R144" i="1"/>
  <c r="R759" i="1"/>
  <c r="R146" i="1"/>
  <c r="R147" i="1"/>
  <c r="R148" i="1"/>
  <c r="R149" i="1"/>
  <c r="R150" i="1"/>
  <c r="R151" i="1"/>
  <c r="R152" i="1"/>
  <c r="R153" i="1"/>
  <c r="R764" i="1"/>
  <c r="R155" i="1"/>
  <c r="R156" i="1"/>
  <c r="R761" i="1"/>
  <c r="R755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753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7" i="1"/>
  <c r="R200" i="1"/>
  <c r="R201" i="1"/>
  <c r="R202" i="1"/>
  <c r="R203" i="1"/>
  <c r="R765" i="1"/>
  <c r="R205" i="1"/>
  <c r="R206" i="1"/>
  <c r="R8" i="1"/>
  <c r="R208" i="1"/>
  <c r="R209" i="1"/>
  <c r="R210" i="1"/>
  <c r="R211" i="1"/>
  <c r="R212" i="1"/>
  <c r="R213" i="1"/>
  <c r="R214" i="1"/>
  <c r="R215" i="1"/>
  <c r="R216" i="1"/>
  <c r="R217" i="1"/>
  <c r="R218" i="1"/>
  <c r="R767" i="1"/>
  <c r="R220" i="1"/>
  <c r="R221" i="1"/>
  <c r="R222" i="1"/>
  <c r="R766" i="1"/>
  <c r="R9" i="1"/>
  <c r="R225" i="1"/>
  <c r="R226" i="1"/>
  <c r="R227" i="1"/>
  <c r="R228" i="1"/>
  <c r="R229" i="1"/>
  <c r="R230" i="1"/>
  <c r="R231" i="1"/>
  <c r="R232" i="1"/>
  <c r="R233" i="1"/>
  <c r="R770" i="1"/>
  <c r="R235" i="1"/>
  <c r="R236" i="1"/>
  <c r="R237" i="1"/>
  <c r="R238" i="1"/>
  <c r="R773" i="1"/>
  <c r="R240" i="1"/>
  <c r="R241" i="1"/>
  <c r="R242" i="1"/>
  <c r="R833" i="1"/>
  <c r="R244" i="1"/>
  <c r="R769" i="1"/>
  <c r="R246" i="1"/>
  <c r="R247" i="1"/>
  <c r="R768" i="1"/>
  <c r="R10" i="1"/>
  <c r="R250" i="1"/>
  <c r="R251" i="1"/>
  <c r="R252" i="1"/>
  <c r="R253" i="1"/>
  <c r="R254" i="1"/>
  <c r="R771" i="1"/>
  <c r="R256" i="1"/>
  <c r="R257" i="1"/>
  <c r="R772" i="1"/>
  <c r="R259" i="1"/>
  <c r="R260" i="1"/>
  <c r="R774" i="1"/>
  <c r="R262" i="1"/>
  <c r="R783" i="1"/>
  <c r="R264" i="1"/>
  <c r="R265" i="1"/>
  <c r="R266" i="1"/>
  <c r="R11" i="1"/>
  <c r="R268" i="1"/>
  <c r="R776" i="1"/>
  <c r="R270" i="1"/>
  <c r="R271" i="1"/>
  <c r="R272" i="1"/>
  <c r="R273" i="1"/>
  <c r="R274" i="1"/>
  <c r="R275" i="1"/>
  <c r="R276" i="1"/>
  <c r="R775" i="1"/>
  <c r="R777" i="1"/>
  <c r="R279" i="1"/>
  <c r="R280" i="1"/>
  <c r="R281" i="1"/>
  <c r="R282" i="1"/>
  <c r="R791" i="1"/>
  <c r="R779" i="1"/>
  <c r="R12" i="1"/>
  <c r="R13" i="1"/>
  <c r="R287" i="1"/>
  <c r="R784" i="1"/>
  <c r="R289" i="1"/>
  <c r="R19" i="1"/>
  <c r="R291" i="1"/>
  <c r="R292" i="1"/>
  <c r="R293" i="1"/>
  <c r="R294" i="1"/>
  <c r="R295" i="1"/>
  <c r="R782" i="1"/>
  <c r="R297" i="1"/>
  <c r="R778" i="1"/>
  <c r="R299" i="1"/>
  <c r="R793" i="1"/>
  <c r="R301" i="1"/>
  <c r="R23" i="1"/>
  <c r="R303" i="1"/>
  <c r="R304" i="1"/>
  <c r="R305" i="1"/>
  <c r="R817" i="1"/>
  <c r="R307" i="1"/>
  <c r="R24" i="1"/>
  <c r="R786" i="1"/>
  <c r="R785" i="1"/>
  <c r="R792" i="1"/>
  <c r="R790" i="1"/>
  <c r="R796" i="1"/>
  <c r="R781" i="1"/>
  <c r="R315" i="1"/>
  <c r="R25" i="1"/>
  <c r="R317" i="1"/>
  <c r="R26" i="1"/>
  <c r="R787" i="1"/>
  <c r="R27" i="1"/>
  <c r="R321" i="1"/>
  <c r="R322" i="1"/>
  <c r="R323" i="1"/>
  <c r="R324" i="1"/>
  <c r="R780" i="1"/>
  <c r="R795" i="1"/>
  <c r="R327" i="1"/>
  <c r="R328" i="1"/>
  <c r="R33" i="1"/>
  <c r="R803" i="1"/>
  <c r="R798" i="1"/>
  <c r="R799" i="1"/>
  <c r="R797" i="1"/>
  <c r="R334" i="1"/>
  <c r="R816" i="1"/>
  <c r="R801" i="1"/>
  <c r="R807" i="1"/>
  <c r="R802" i="1"/>
  <c r="R806" i="1"/>
  <c r="R35" i="1"/>
  <c r="R910" i="1"/>
  <c r="R342" i="1"/>
  <c r="R832" i="1"/>
  <c r="R813" i="1"/>
  <c r="R821" i="1"/>
  <c r="R346" i="1"/>
  <c r="R839" i="1"/>
  <c r="R348" i="1"/>
  <c r="R820" i="1"/>
  <c r="R350" i="1"/>
  <c r="R827" i="1"/>
  <c r="R818" i="1"/>
  <c r="R819" i="1"/>
  <c r="R826" i="1"/>
  <c r="R825" i="1"/>
  <c r="R38" i="1"/>
  <c r="R357" i="1"/>
  <c r="R824" i="1"/>
  <c r="R359" i="1"/>
  <c r="R828" i="1"/>
  <c r="R829" i="1"/>
  <c r="R43" i="1"/>
  <c r="R363" i="1"/>
  <c r="R823" i="1"/>
  <c r="R860" i="1"/>
  <c r="R840" i="1"/>
  <c r="R836" i="1"/>
  <c r="R44" i="1"/>
  <c r="R369" i="1"/>
  <c r="R893" i="1"/>
  <c r="R47" i="1"/>
  <c r="R841" i="1"/>
  <c r="R842" i="1"/>
  <c r="R847" i="1"/>
  <c r="R835" i="1"/>
  <c r="R376" i="1"/>
  <c r="R845" i="1"/>
  <c r="R378" i="1"/>
  <c r="R850" i="1"/>
  <c r="R837" i="1"/>
  <c r="R838" i="1"/>
  <c r="R49" i="1"/>
  <c r="R54" i="1"/>
  <c r="R55" i="1"/>
  <c r="R385" i="1"/>
  <c r="R853" i="1"/>
  <c r="R387" i="1"/>
  <c r="R56" i="1"/>
  <c r="R58" i="1"/>
  <c r="R390" i="1"/>
  <c r="R852" i="1"/>
  <c r="R392" i="1"/>
  <c r="R61" i="1"/>
  <c r="R848" i="1"/>
  <c r="R851" i="1"/>
  <c r="R396" i="1"/>
  <c r="R397" i="1"/>
  <c r="R864" i="1"/>
  <c r="R854" i="1"/>
  <c r="R63" i="1"/>
  <c r="R401" i="1"/>
  <c r="R402" i="1"/>
  <c r="R906" i="1"/>
  <c r="R64" i="1"/>
  <c r="R66" i="1"/>
  <c r="R849" i="1"/>
  <c r="R67" i="1"/>
  <c r="R862" i="1"/>
  <c r="R409" i="1"/>
  <c r="R863" i="1"/>
  <c r="R411" i="1"/>
  <c r="R69" i="1"/>
  <c r="R866" i="1"/>
  <c r="R414" i="1"/>
  <c r="R894" i="1"/>
  <c r="R861" i="1"/>
  <c r="R417" i="1"/>
  <c r="R70" i="1"/>
  <c r="R865" i="1"/>
  <c r="R868" i="1"/>
  <c r="R421" i="1"/>
  <c r="R898" i="1"/>
  <c r="R75" i="1"/>
  <c r="R940" i="1"/>
  <c r="R856" i="1"/>
  <c r="R91" i="1"/>
  <c r="R875" i="1"/>
  <c r="R937" i="1"/>
  <c r="R878" i="1"/>
  <c r="R905" i="1"/>
  <c r="R800" i="1"/>
  <c r="R871" i="1"/>
  <c r="R93" i="1"/>
  <c r="R96" i="1"/>
  <c r="R879" i="1"/>
  <c r="R98" i="1"/>
  <c r="R881" i="1"/>
  <c r="R438" i="1"/>
  <c r="R100" i="1"/>
  <c r="R887" i="1"/>
  <c r="R844" i="1"/>
  <c r="R442" i="1"/>
  <c r="R869" i="1"/>
  <c r="R859" i="1"/>
  <c r="R103" i="1"/>
  <c r="R112" i="1"/>
  <c r="R115" i="1"/>
  <c r="R899" i="1"/>
  <c r="R895" i="1"/>
  <c r="R117" i="1"/>
  <c r="R897" i="1"/>
  <c r="R908" i="1"/>
  <c r="R453" i="1"/>
  <c r="R913" i="1"/>
  <c r="R904" i="1"/>
  <c r="R118" i="1"/>
  <c r="R123" i="1"/>
  <c r="R902" i="1"/>
  <c r="R140" i="1"/>
  <c r="R460" i="1"/>
  <c r="R141" i="1"/>
  <c r="R891" i="1"/>
  <c r="R914" i="1"/>
  <c r="R142" i="1"/>
  <c r="R900" i="1"/>
  <c r="R911" i="1"/>
  <c r="R145" i="1"/>
  <c r="R468" i="1"/>
  <c r="R154" i="1"/>
  <c r="R470" i="1"/>
  <c r="R909" i="1"/>
  <c r="R157" i="1"/>
  <c r="R158" i="1"/>
  <c r="R172" i="1"/>
  <c r="R199" i="1"/>
  <c r="R204" i="1"/>
  <c r="R477" i="1"/>
  <c r="R207" i="1"/>
  <c r="R219" i="1"/>
  <c r="R223" i="1"/>
  <c r="R912" i="1"/>
  <c r="R224" i="1"/>
  <c r="R483" i="1"/>
  <c r="R907" i="1"/>
  <c r="R234" i="1"/>
  <c r="R239" i="1"/>
  <c r="R487" i="1"/>
  <c r="R243" i="1"/>
  <c r="R245" i="1"/>
  <c r="R248" i="1"/>
  <c r="R249" i="1"/>
  <c r="R492" i="1"/>
  <c r="R255" i="1"/>
  <c r="R258" i="1"/>
  <c r="R261" i="1"/>
  <c r="R263" i="1"/>
  <c r="R267" i="1"/>
  <c r="R269" i="1"/>
  <c r="R277" i="1"/>
  <c r="R500" i="1"/>
  <c r="R278" i="1"/>
  <c r="R283" i="1"/>
  <c r="R284" i="1"/>
  <c r="R285" i="1"/>
  <c r="R286" i="1"/>
  <c r="R288" i="1"/>
  <c r="R290" i="1"/>
  <c r="R296" i="1"/>
  <c r="R509" i="1"/>
  <c r="R510" i="1"/>
  <c r="R298" i="1"/>
  <c r="R300" i="1"/>
  <c r="R302" i="1"/>
  <c r="R306" i="1"/>
  <c r="R308" i="1"/>
  <c r="R516" i="1"/>
  <c r="R309" i="1"/>
  <c r="R518" i="1"/>
  <c r="R519" i="1"/>
  <c r="R310" i="1"/>
  <c r="R311" i="1"/>
  <c r="R522" i="1"/>
  <c r="R916" i="1"/>
  <c r="R524" i="1"/>
  <c r="R312" i="1"/>
  <c r="R313" i="1"/>
  <c r="R314" i="1"/>
  <c r="R528" i="1"/>
  <c r="R529" i="1"/>
  <c r="R316" i="1"/>
  <c r="R318" i="1"/>
  <c r="R319" i="1"/>
  <c r="R915" i="1"/>
  <c r="R320" i="1"/>
  <c r="R535" i="1"/>
  <c r="R325" i="1"/>
  <c r="R326" i="1"/>
  <c r="R329" i="1"/>
  <c r="R330" i="1"/>
  <c r="R331" i="1"/>
  <c r="R332" i="1"/>
  <c r="R333" i="1"/>
  <c r="R335" i="1"/>
  <c r="R336" i="1"/>
  <c r="R337" i="1"/>
  <c r="R338" i="1"/>
  <c r="R547" i="1"/>
  <c r="R339" i="1"/>
  <c r="R340" i="1"/>
  <c r="R550" i="1"/>
  <c r="R341" i="1"/>
  <c r="R552" i="1"/>
  <c r="R343" i="1"/>
  <c r="R344" i="1"/>
  <c r="R555" i="1"/>
  <c r="R345" i="1"/>
  <c r="R557" i="1"/>
  <c r="R347" i="1"/>
  <c r="R349" i="1"/>
  <c r="R351" i="1"/>
  <c r="R939" i="1"/>
  <c r="R352" i="1"/>
  <c r="R353" i="1"/>
  <c r="R354" i="1"/>
  <c r="R565" i="1"/>
  <c r="R938" i="1"/>
  <c r="R355" i="1"/>
  <c r="R356" i="1"/>
  <c r="R358" i="1"/>
  <c r="R360" i="1"/>
  <c r="R361" i="1"/>
  <c r="R572" i="1"/>
  <c r="R362" i="1"/>
  <c r="R364" i="1"/>
  <c r="R365" i="1"/>
  <c r="R366" i="1"/>
  <c r="R367" i="1"/>
  <c r="R368" i="1"/>
  <c r="R370" i="1"/>
  <c r="R371" i="1"/>
  <c r="R372" i="1"/>
  <c r="R373" i="1"/>
  <c r="R374" i="1"/>
  <c r="R375" i="1"/>
  <c r="R585" i="1"/>
  <c r="R377" i="1"/>
  <c r="R379" i="1"/>
  <c r="R936" i="1"/>
  <c r="R589" i="1"/>
  <c r="R380" i="1"/>
  <c r="R381" i="1"/>
  <c r="R382" i="1"/>
  <c r="R383" i="1"/>
  <c r="R594" i="1"/>
  <c r="R384" i="1"/>
  <c r="R386" i="1"/>
  <c r="R388" i="1"/>
  <c r="R598" i="1"/>
  <c r="R599" i="1"/>
  <c r="R389" i="1"/>
  <c r="R391" i="1"/>
  <c r="R393" i="1"/>
  <c r="R394" i="1"/>
  <c r="R604" i="1"/>
  <c r="R395" i="1"/>
  <c r="R398" i="1"/>
  <c r="R399" i="1"/>
  <c r="R400" i="1"/>
  <c r="R403" i="1"/>
  <c r="R404" i="1"/>
  <c r="R611" i="1"/>
  <c r="R612" i="1"/>
  <c r="R613" i="1"/>
  <c r="R614" i="1"/>
  <c r="R615" i="1"/>
  <c r="R405" i="1"/>
  <c r="R617" i="1"/>
  <c r="R618" i="1"/>
  <c r="R406" i="1"/>
  <c r="R620" i="1"/>
  <c r="R621" i="1"/>
  <c r="R622" i="1"/>
  <c r="R407" i="1"/>
  <c r="R408" i="1"/>
  <c r="R625" i="1"/>
  <c r="R410" i="1"/>
  <c r="R412" i="1"/>
  <c r="R413" i="1"/>
  <c r="R415" i="1"/>
  <c r="R630" i="1"/>
  <c r="R416" i="1"/>
  <c r="R632" i="1"/>
  <c r="R633" i="1"/>
  <c r="R418" i="1"/>
  <c r="R419" i="1"/>
  <c r="R636" i="1"/>
  <c r="R637" i="1"/>
  <c r="R420" i="1"/>
  <c r="R422" i="1"/>
  <c r="R423" i="1"/>
  <c r="R641" i="1"/>
  <c r="R642" i="1"/>
  <c r="R424" i="1"/>
  <c r="R425" i="1"/>
  <c r="R426" i="1"/>
  <c r="R427" i="1"/>
  <c r="R428" i="1"/>
  <c r="R429" i="1"/>
  <c r="R649" i="1"/>
  <c r="R650" i="1"/>
  <c r="R651" i="1"/>
  <c r="R652" i="1"/>
  <c r="R430" i="1"/>
  <c r="R654" i="1"/>
  <c r="R431" i="1"/>
  <c r="R432" i="1"/>
  <c r="R657" i="1"/>
  <c r="R658" i="1"/>
  <c r="R433" i="1"/>
  <c r="R434" i="1"/>
  <c r="R435" i="1"/>
  <c r="R436" i="1"/>
  <c r="R437" i="1"/>
  <c r="R439" i="1"/>
  <c r="R665" i="1"/>
  <c r="R440" i="1"/>
  <c r="R441" i="1"/>
  <c r="R668" i="1"/>
  <c r="R443" i="1"/>
  <c r="R444" i="1"/>
  <c r="R445" i="1"/>
  <c r="R672" i="1"/>
  <c r="R446" i="1"/>
  <c r="R674" i="1"/>
  <c r="R675" i="1"/>
  <c r="R447" i="1"/>
  <c r="R448" i="1"/>
  <c r="R449" i="1"/>
  <c r="R450" i="1"/>
  <c r="R451" i="1"/>
  <c r="R452" i="1"/>
  <c r="R454" i="1"/>
  <c r="R455" i="1"/>
  <c r="R456" i="1"/>
  <c r="R457" i="1"/>
  <c r="R458" i="1"/>
  <c r="R459" i="1"/>
  <c r="R461" i="1"/>
  <c r="R462" i="1"/>
  <c r="R463" i="1"/>
  <c r="R464" i="1"/>
  <c r="R465" i="1"/>
  <c r="R693" i="1"/>
  <c r="R466" i="1"/>
  <c r="R695" i="1"/>
  <c r="R696" i="1"/>
  <c r="R697" i="1"/>
  <c r="R698" i="1"/>
  <c r="R699" i="1"/>
  <c r="R700" i="1"/>
  <c r="R467" i="1"/>
  <c r="R469" i="1"/>
  <c r="R703" i="1"/>
  <c r="R471" i="1"/>
  <c r="R705" i="1"/>
  <c r="R706" i="1"/>
  <c r="R472" i="1"/>
  <c r="R473" i="1"/>
  <c r="R474" i="1"/>
  <c r="R710" i="1"/>
  <c r="R475" i="1"/>
  <c r="R476" i="1"/>
  <c r="R478" i="1"/>
  <c r="R479" i="1"/>
  <c r="R480" i="1"/>
  <c r="R716" i="1"/>
  <c r="R481" i="1"/>
  <c r="R718" i="1"/>
  <c r="R482" i="1"/>
  <c r="R720" i="1"/>
  <c r="R484" i="1"/>
  <c r="R722" i="1"/>
  <c r="R723" i="1"/>
  <c r="R485" i="1"/>
  <c r="R486" i="1"/>
  <c r="R488" i="1"/>
  <c r="R489" i="1"/>
  <c r="R490" i="1"/>
  <c r="R491" i="1"/>
  <c r="R730" i="1"/>
  <c r="R493" i="1"/>
  <c r="R494" i="1"/>
  <c r="R495" i="1"/>
  <c r="R734" i="1"/>
  <c r="R496" i="1"/>
  <c r="R497" i="1"/>
  <c r="R498" i="1"/>
  <c r="R499" i="1"/>
  <c r="R501" i="1"/>
  <c r="R502" i="1"/>
  <c r="R503" i="1"/>
  <c r="R504" i="1"/>
  <c r="R505" i="1"/>
  <c r="R506" i="1"/>
  <c r="R507" i="1"/>
  <c r="R508" i="1"/>
  <c r="R511" i="1"/>
  <c r="R512" i="1"/>
  <c r="R513" i="1"/>
  <c r="R750" i="1"/>
  <c r="R514" i="1"/>
  <c r="R515" i="1"/>
  <c r="R517" i="1"/>
  <c r="R520" i="1"/>
  <c r="R521" i="1"/>
  <c r="R523" i="1"/>
  <c r="R757" i="1"/>
  <c r="R525" i="1"/>
  <c r="R526" i="1"/>
  <c r="R760" i="1"/>
  <c r="R527" i="1"/>
  <c r="R530" i="1"/>
  <c r="R763" i="1"/>
  <c r="R531" i="1"/>
  <c r="R532" i="1"/>
  <c r="R533" i="1"/>
  <c r="R534" i="1"/>
  <c r="R536" i="1"/>
  <c r="R537" i="1"/>
  <c r="R538" i="1"/>
  <c r="R539" i="1"/>
  <c r="R540" i="1"/>
  <c r="R541" i="1"/>
  <c r="R542" i="1"/>
  <c r="R543" i="1"/>
  <c r="R544" i="1"/>
  <c r="R545" i="1"/>
  <c r="R546" i="1"/>
  <c r="R548" i="1"/>
  <c r="R549" i="1"/>
  <c r="R551" i="1"/>
  <c r="R553" i="1"/>
  <c r="R554" i="1"/>
  <c r="R556" i="1"/>
  <c r="R558" i="1"/>
  <c r="R559" i="1"/>
  <c r="R560" i="1"/>
  <c r="R788" i="1"/>
  <c r="R789" i="1"/>
  <c r="R561" i="1"/>
  <c r="R562" i="1"/>
  <c r="R563" i="1"/>
  <c r="R564" i="1"/>
  <c r="R794" i="1"/>
  <c r="R566" i="1"/>
  <c r="R567" i="1"/>
  <c r="R568" i="1"/>
  <c r="R569" i="1"/>
  <c r="R570" i="1"/>
  <c r="R571" i="1"/>
  <c r="R573" i="1"/>
  <c r="R574" i="1"/>
  <c r="R575" i="1"/>
  <c r="R804" i="1"/>
  <c r="R805" i="1"/>
  <c r="R576" i="1"/>
  <c r="R577" i="1"/>
  <c r="R808" i="1"/>
  <c r="R809" i="1"/>
  <c r="R810" i="1"/>
  <c r="R811" i="1"/>
  <c r="R812" i="1"/>
  <c r="R578" i="1"/>
  <c r="R814" i="1"/>
  <c r="R815" i="1"/>
  <c r="R579" i="1"/>
  <c r="R580" i="1"/>
  <c r="R581" i="1"/>
  <c r="R582" i="1"/>
  <c r="R583" i="1"/>
  <c r="R584" i="1"/>
  <c r="R822" i="1"/>
  <c r="R586" i="1"/>
  <c r="R587" i="1"/>
  <c r="R588" i="1"/>
  <c r="R590" i="1"/>
  <c r="R591" i="1"/>
  <c r="R592" i="1"/>
  <c r="R593" i="1"/>
  <c r="R830" i="1"/>
  <c r="R831" i="1"/>
  <c r="R595" i="1"/>
  <c r="R596" i="1"/>
  <c r="R834" i="1"/>
  <c r="R597" i="1"/>
  <c r="R600" i="1"/>
  <c r="R601" i="1"/>
  <c r="R602" i="1"/>
  <c r="R603" i="1"/>
  <c r="R605" i="1"/>
  <c r="R606" i="1"/>
  <c r="R607" i="1"/>
  <c r="R843" i="1"/>
  <c r="R608" i="1"/>
  <c r="R609" i="1"/>
  <c r="R846" i="1"/>
  <c r="R610" i="1"/>
  <c r="R616" i="1"/>
  <c r="R619" i="1"/>
  <c r="R623" i="1"/>
  <c r="R624" i="1"/>
  <c r="R626" i="1"/>
  <c r="R627" i="1"/>
  <c r="R628" i="1"/>
  <c r="R855" i="1"/>
  <c r="R629" i="1"/>
  <c r="R857" i="1"/>
  <c r="R858" i="1"/>
  <c r="R631" i="1"/>
  <c r="R634" i="1"/>
  <c r="R635" i="1"/>
  <c r="R638" i="1"/>
  <c r="R639" i="1"/>
  <c r="R640" i="1"/>
  <c r="R643" i="1"/>
  <c r="R644" i="1"/>
  <c r="R867" i="1"/>
  <c r="R645" i="1"/>
  <c r="R646" i="1"/>
  <c r="R870" i="1"/>
  <c r="R647" i="1"/>
  <c r="R872" i="1"/>
  <c r="R873" i="1"/>
  <c r="R874" i="1"/>
  <c r="R648" i="1"/>
  <c r="R876" i="1"/>
  <c r="R877" i="1"/>
  <c r="R653" i="1"/>
  <c r="R655" i="1"/>
  <c r="R880" i="1"/>
  <c r="R656" i="1"/>
  <c r="R882" i="1"/>
  <c r="R883" i="1"/>
  <c r="R884" i="1"/>
  <c r="R885" i="1"/>
  <c r="R886" i="1"/>
  <c r="R659" i="1"/>
  <c r="R888" i="1"/>
  <c r="R889" i="1"/>
  <c r="R890" i="1"/>
  <c r="R660" i="1"/>
  <c r="R892" i="1"/>
  <c r="R661" i="1"/>
  <c r="R662" i="1"/>
  <c r="R663" i="1"/>
  <c r="R896" i="1"/>
  <c r="R664" i="1"/>
  <c r="R666" i="1"/>
  <c r="R667" i="1"/>
  <c r="R669" i="1"/>
  <c r="R901" i="1"/>
  <c r="R670" i="1"/>
  <c r="R903" i="1"/>
  <c r="R671" i="1"/>
  <c r="R673" i="1"/>
  <c r="R676" i="1"/>
  <c r="R677" i="1"/>
  <c r="R678" i="1"/>
  <c r="R679" i="1"/>
  <c r="R680" i="1"/>
  <c r="R681" i="1"/>
  <c r="R682" i="1"/>
  <c r="R683" i="1"/>
  <c r="R684" i="1"/>
  <c r="R685" i="1"/>
  <c r="R68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687" i="1"/>
  <c r="R688" i="1"/>
  <c r="R689" i="1"/>
  <c r="R690" i="1"/>
  <c r="R691" i="1"/>
  <c r="R941" i="1"/>
  <c r="N2" i="1"/>
  <c r="N694" i="1"/>
  <c r="N701" i="1"/>
  <c r="N692" i="1"/>
  <c r="N719" i="1"/>
  <c r="N707" i="1"/>
  <c r="N709" i="1"/>
  <c r="N704" i="1"/>
  <c r="N711" i="1"/>
  <c r="N708" i="1"/>
  <c r="N727" i="1"/>
  <c r="N702" i="1"/>
  <c r="N14" i="1"/>
  <c r="N15" i="1"/>
  <c r="N16" i="1"/>
  <c r="N17" i="1"/>
  <c r="N18" i="1"/>
  <c r="N717" i="1"/>
  <c r="N20" i="1"/>
  <c r="N21" i="1"/>
  <c r="N22" i="1"/>
  <c r="N712" i="1"/>
  <c r="N714" i="1"/>
  <c r="N721" i="1"/>
  <c r="N715" i="1"/>
  <c r="N713" i="1"/>
  <c r="N28" i="1"/>
  <c r="N29" i="1"/>
  <c r="N30" i="1"/>
  <c r="N31" i="1"/>
  <c r="N32" i="1"/>
  <c r="N725" i="1"/>
  <c r="N34" i="1"/>
  <c r="N744" i="1"/>
  <c r="N36" i="1"/>
  <c r="N37" i="1"/>
  <c r="N724" i="1"/>
  <c r="N39" i="1"/>
  <c r="N40" i="1"/>
  <c r="N41" i="1"/>
  <c r="N42" i="1"/>
  <c r="N726" i="1"/>
  <c r="N728" i="1"/>
  <c r="N45" i="1"/>
  <c r="N46" i="1"/>
  <c r="N732" i="1"/>
  <c r="N48" i="1"/>
  <c r="N736" i="1"/>
  <c r="N50" i="1"/>
  <c r="N51" i="1"/>
  <c r="N52" i="1"/>
  <c r="N53" i="1"/>
  <c r="N731" i="1"/>
  <c r="N3" i="1"/>
  <c r="N740" i="1"/>
  <c r="N57" i="1"/>
  <c r="N733" i="1"/>
  <c r="N59" i="1"/>
  <c r="N60" i="1"/>
  <c r="N735" i="1"/>
  <c r="N62" i="1"/>
  <c r="N738" i="1"/>
  <c r="N737" i="1"/>
  <c r="N65" i="1"/>
  <c r="N745" i="1"/>
  <c r="N729" i="1"/>
  <c r="N68" i="1"/>
  <c r="N741" i="1"/>
  <c r="N739" i="1"/>
  <c r="N71" i="1"/>
  <c r="N72" i="1"/>
  <c r="N73" i="1"/>
  <c r="N74" i="1"/>
  <c r="N743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742" i="1"/>
  <c r="N92" i="1"/>
  <c r="N746" i="1"/>
  <c r="N94" i="1"/>
  <c r="N95" i="1"/>
  <c r="N4" i="1"/>
  <c r="N97" i="1"/>
  <c r="N747" i="1"/>
  <c r="N99" i="1"/>
  <c r="N748" i="1"/>
  <c r="N101" i="1"/>
  <c r="N102" i="1"/>
  <c r="N754" i="1"/>
  <c r="N104" i="1"/>
  <c r="N105" i="1"/>
  <c r="N106" i="1"/>
  <c r="N107" i="1"/>
  <c r="N108" i="1"/>
  <c r="N109" i="1"/>
  <c r="N110" i="1"/>
  <c r="N111" i="1"/>
  <c r="N749" i="1"/>
  <c r="N113" i="1"/>
  <c r="N114" i="1"/>
  <c r="N5" i="1"/>
  <c r="N116" i="1"/>
  <c r="N752" i="1"/>
  <c r="N758" i="1"/>
  <c r="N119" i="1"/>
  <c r="N120" i="1"/>
  <c r="N121" i="1"/>
  <c r="N122" i="1"/>
  <c r="N762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756" i="1"/>
  <c r="N6" i="1"/>
  <c r="N751" i="1"/>
  <c r="N143" i="1"/>
  <c r="N144" i="1"/>
  <c r="N759" i="1"/>
  <c r="N146" i="1"/>
  <c r="N147" i="1"/>
  <c r="N148" i="1"/>
  <c r="N149" i="1"/>
  <c r="N150" i="1"/>
  <c r="N151" i="1"/>
  <c r="N152" i="1"/>
  <c r="N153" i="1"/>
  <c r="N764" i="1"/>
  <c r="N155" i="1"/>
  <c r="N156" i="1"/>
  <c r="N761" i="1"/>
  <c r="N755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753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7" i="1"/>
  <c r="N200" i="1"/>
  <c r="N201" i="1"/>
  <c r="N202" i="1"/>
  <c r="N203" i="1"/>
  <c r="N765" i="1"/>
  <c r="N205" i="1"/>
  <c r="N206" i="1"/>
  <c r="N8" i="1"/>
  <c r="N208" i="1"/>
  <c r="N209" i="1"/>
  <c r="N210" i="1"/>
  <c r="N211" i="1"/>
  <c r="N212" i="1"/>
  <c r="N213" i="1"/>
  <c r="N214" i="1"/>
  <c r="N215" i="1"/>
  <c r="N216" i="1"/>
  <c r="N217" i="1"/>
  <c r="N218" i="1"/>
  <c r="N767" i="1"/>
  <c r="N220" i="1"/>
  <c r="N221" i="1"/>
  <c r="N222" i="1"/>
  <c r="N766" i="1"/>
  <c r="N9" i="1"/>
  <c r="N225" i="1"/>
  <c r="N226" i="1"/>
  <c r="N227" i="1"/>
  <c r="N228" i="1"/>
  <c r="N229" i="1"/>
  <c r="N230" i="1"/>
  <c r="N231" i="1"/>
  <c r="N232" i="1"/>
  <c r="N233" i="1"/>
  <c r="N770" i="1"/>
  <c r="N235" i="1"/>
  <c r="N236" i="1"/>
  <c r="N237" i="1"/>
  <c r="N238" i="1"/>
  <c r="N773" i="1"/>
  <c r="N240" i="1"/>
  <c r="N241" i="1"/>
  <c r="N242" i="1"/>
  <c r="N833" i="1"/>
  <c r="N244" i="1"/>
  <c r="N769" i="1"/>
  <c r="N246" i="1"/>
  <c r="N247" i="1"/>
  <c r="N768" i="1"/>
  <c r="N10" i="1"/>
  <c r="N250" i="1"/>
  <c r="N251" i="1"/>
  <c r="N252" i="1"/>
  <c r="N253" i="1"/>
  <c r="N254" i="1"/>
  <c r="N771" i="1"/>
  <c r="N256" i="1"/>
  <c r="N257" i="1"/>
  <c r="N772" i="1"/>
  <c r="N259" i="1"/>
  <c r="N260" i="1"/>
  <c r="N774" i="1"/>
  <c r="N262" i="1"/>
  <c r="N783" i="1"/>
  <c r="N264" i="1"/>
  <c r="N265" i="1"/>
  <c r="N266" i="1"/>
  <c r="N11" i="1"/>
  <c r="N268" i="1"/>
  <c r="N776" i="1"/>
  <c r="N270" i="1"/>
  <c r="N271" i="1"/>
  <c r="N272" i="1"/>
  <c r="N273" i="1"/>
  <c r="N274" i="1"/>
  <c r="N275" i="1"/>
  <c r="N276" i="1"/>
  <c r="N775" i="1"/>
  <c r="N777" i="1"/>
  <c r="N279" i="1"/>
  <c r="N280" i="1"/>
  <c r="N281" i="1"/>
  <c r="N282" i="1"/>
  <c r="N791" i="1"/>
  <c r="N779" i="1"/>
  <c r="N12" i="1"/>
  <c r="N13" i="1"/>
  <c r="N287" i="1"/>
  <c r="N784" i="1"/>
  <c r="N289" i="1"/>
  <c r="N19" i="1"/>
  <c r="N291" i="1"/>
  <c r="N292" i="1"/>
  <c r="N293" i="1"/>
  <c r="N294" i="1"/>
  <c r="N295" i="1"/>
  <c r="N782" i="1"/>
  <c r="N297" i="1"/>
  <c r="N778" i="1"/>
  <c r="N299" i="1"/>
  <c r="N793" i="1"/>
  <c r="N301" i="1"/>
  <c r="N23" i="1"/>
  <c r="N303" i="1"/>
  <c r="N304" i="1"/>
  <c r="N305" i="1"/>
  <c r="N817" i="1"/>
  <c r="N307" i="1"/>
  <c r="N24" i="1"/>
  <c r="N786" i="1"/>
  <c r="N785" i="1"/>
  <c r="N792" i="1"/>
  <c r="N790" i="1"/>
  <c r="N796" i="1"/>
  <c r="N781" i="1"/>
  <c r="N315" i="1"/>
  <c r="N25" i="1"/>
  <c r="N317" i="1"/>
  <c r="N26" i="1"/>
  <c r="N787" i="1"/>
  <c r="N27" i="1"/>
  <c r="N321" i="1"/>
  <c r="N322" i="1"/>
  <c r="N323" i="1"/>
  <c r="N324" i="1"/>
  <c r="N780" i="1"/>
  <c r="N795" i="1"/>
  <c r="N327" i="1"/>
  <c r="N328" i="1"/>
  <c r="N33" i="1"/>
  <c r="N803" i="1"/>
  <c r="N798" i="1"/>
  <c r="N799" i="1"/>
  <c r="N797" i="1"/>
  <c r="N334" i="1"/>
  <c r="N816" i="1"/>
  <c r="N801" i="1"/>
  <c r="N807" i="1"/>
  <c r="N802" i="1"/>
  <c r="N806" i="1"/>
  <c r="N35" i="1"/>
  <c r="N910" i="1"/>
  <c r="N342" i="1"/>
  <c r="N832" i="1"/>
  <c r="N813" i="1"/>
  <c r="N821" i="1"/>
  <c r="N346" i="1"/>
  <c r="N839" i="1"/>
  <c r="N348" i="1"/>
  <c r="N820" i="1"/>
  <c r="N350" i="1"/>
  <c r="N827" i="1"/>
  <c r="N818" i="1"/>
  <c r="N819" i="1"/>
  <c r="N826" i="1"/>
  <c r="N825" i="1"/>
  <c r="N38" i="1"/>
  <c r="N357" i="1"/>
  <c r="N824" i="1"/>
  <c r="N359" i="1"/>
  <c r="N828" i="1"/>
  <c r="N829" i="1"/>
  <c r="N43" i="1"/>
  <c r="N363" i="1"/>
  <c r="N823" i="1"/>
  <c r="N860" i="1"/>
  <c r="N840" i="1"/>
  <c r="N836" i="1"/>
  <c r="N44" i="1"/>
  <c r="N369" i="1"/>
  <c r="N893" i="1"/>
  <c r="N47" i="1"/>
  <c r="N841" i="1"/>
  <c r="N842" i="1"/>
  <c r="N847" i="1"/>
  <c r="N835" i="1"/>
  <c r="N376" i="1"/>
  <c r="N845" i="1"/>
  <c r="N378" i="1"/>
  <c r="N850" i="1"/>
  <c r="N837" i="1"/>
  <c r="N838" i="1"/>
  <c r="N49" i="1"/>
  <c r="N54" i="1"/>
  <c r="N55" i="1"/>
  <c r="N385" i="1"/>
  <c r="N853" i="1"/>
  <c r="N387" i="1"/>
  <c r="N56" i="1"/>
  <c r="N58" i="1"/>
  <c r="N390" i="1"/>
  <c r="N852" i="1"/>
  <c r="N392" i="1"/>
  <c r="N61" i="1"/>
  <c r="N848" i="1"/>
  <c r="N851" i="1"/>
  <c r="N396" i="1"/>
  <c r="N397" i="1"/>
  <c r="N864" i="1"/>
  <c r="N854" i="1"/>
  <c r="N63" i="1"/>
  <c r="N401" i="1"/>
  <c r="N402" i="1"/>
  <c r="N906" i="1"/>
  <c r="N64" i="1"/>
  <c r="N66" i="1"/>
  <c r="N849" i="1"/>
  <c r="N67" i="1"/>
  <c r="N862" i="1"/>
  <c r="N409" i="1"/>
  <c r="N863" i="1"/>
  <c r="N411" i="1"/>
  <c r="N69" i="1"/>
  <c r="N866" i="1"/>
  <c r="N414" i="1"/>
  <c r="N894" i="1"/>
  <c r="N861" i="1"/>
  <c r="N417" i="1"/>
  <c r="N70" i="1"/>
  <c r="N865" i="1"/>
  <c r="N868" i="1"/>
  <c r="N421" i="1"/>
  <c r="N898" i="1"/>
  <c r="N75" i="1"/>
  <c r="N940" i="1"/>
  <c r="N856" i="1"/>
  <c r="N91" i="1"/>
  <c r="N875" i="1"/>
  <c r="N937" i="1"/>
  <c r="N878" i="1"/>
  <c r="N905" i="1"/>
  <c r="N800" i="1"/>
  <c r="N871" i="1"/>
  <c r="N93" i="1"/>
  <c r="N96" i="1"/>
  <c r="N879" i="1"/>
  <c r="N98" i="1"/>
  <c r="N881" i="1"/>
  <c r="N438" i="1"/>
  <c r="N100" i="1"/>
  <c r="N887" i="1"/>
  <c r="N844" i="1"/>
  <c r="N442" i="1"/>
  <c r="N869" i="1"/>
  <c r="N859" i="1"/>
  <c r="N103" i="1"/>
  <c r="N112" i="1"/>
  <c r="N115" i="1"/>
  <c r="N899" i="1"/>
  <c r="N895" i="1"/>
  <c r="N117" i="1"/>
  <c r="N897" i="1"/>
  <c r="N908" i="1"/>
  <c r="N453" i="1"/>
  <c r="N913" i="1"/>
  <c r="N904" i="1"/>
  <c r="N118" i="1"/>
  <c r="N123" i="1"/>
  <c r="N902" i="1"/>
  <c r="N140" i="1"/>
  <c r="N460" i="1"/>
  <c r="N141" i="1"/>
  <c r="N891" i="1"/>
  <c r="N914" i="1"/>
  <c r="N142" i="1"/>
  <c r="N900" i="1"/>
  <c r="N911" i="1"/>
  <c r="N145" i="1"/>
  <c r="N468" i="1"/>
  <c r="N154" i="1"/>
  <c r="N470" i="1"/>
  <c r="N909" i="1"/>
  <c r="N157" i="1"/>
  <c r="N158" i="1"/>
  <c r="N172" i="1"/>
  <c r="N199" i="1"/>
  <c r="N204" i="1"/>
  <c r="N477" i="1"/>
  <c r="N207" i="1"/>
  <c r="N219" i="1"/>
  <c r="N223" i="1"/>
  <c r="N912" i="1"/>
  <c r="N224" i="1"/>
  <c r="N483" i="1"/>
  <c r="N907" i="1"/>
  <c r="N234" i="1"/>
  <c r="N239" i="1"/>
  <c r="N487" i="1"/>
  <c r="N243" i="1"/>
  <c r="N245" i="1"/>
  <c r="N248" i="1"/>
  <c r="N249" i="1"/>
  <c r="N492" i="1"/>
  <c r="N255" i="1"/>
  <c r="N258" i="1"/>
  <c r="N261" i="1"/>
  <c r="N263" i="1"/>
  <c r="N267" i="1"/>
  <c r="N269" i="1"/>
  <c r="N277" i="1"/>
  <c r="N500" i="1"/>
  <c r="N278" i="1"/>
  <c r="N283" i="1"/>
  <c r="N284" i="1"/>
  <c r="N285" i="1"/>
  <c r="N286" i="1"/>
  <c r="N288" i="1"/>
  <c r="N290" i="1"/>
  <c r="N296" i="1"/>
  <c r="N509" i="1"/>
  <c r="N510" i="1"/>
  <c r="N298" i="1"/>
  <c r="N300" i="1"/>
  <c r="N302" i="1"/>
  <c r="N306" i="1"/>
  <c r="N308" i="1"/>
  <c r="N516" i="1"/>
  <c r="N309" i="1"/>
  <c r="N518" i="1"/>
  <c r="N519" i="1"/>
  <c r="N310" i="1"/>
  <c r="N311" i="1"/>
  <c r="N522" i="1"/>
  <c r="N916" i="1"/>
  <c r="N524" i="1"/>
  <c r="N312" i="1"/>
  <c r="N313" i="1"/>
  <c r="N314" i="1"/>
  <c r="N528" i="1"/>
  <c r="N529" i="1"/>
  <c r="N316" i="1"/>
  <c r="N318" i="1"/>
  <c r="N319" i="1"/>
  <c r="N915" i="1"/>
  <c r="N320" i="1"/>
  <c r="N535" i="1"/>
  <c r="N325" i="1"/>
  <c r="N326" i="1"/>
  <c r="N329" i="1"/>
  <c r="N330" i="1"/>
  <c r="N331" i="1"/>
  <c r="N332" i="1"/>
  <c r="N333" i="1"/>
  <c r="N335" i="1"/>
  <c r="N336" i="1"/>
  <c r="N337" i="1"/>
  <c r="N338" i="1"/>
  <c r="N547" i="1"/>
  <c r="N339" i="1"/>
  <c r="N340" i="1"/>
  <c r="N550" i="1"/>
  <c r="N341" i="1"/>
  <c r="N552" i="1"/>
  <c r="N343" i="1"/>
  <c r="N344" i="1"/>
  <c r="N555" i="1"/>
  <c r="N345" i="1"/>
  <c r="N557" i="1"/>
  <c r="N347" i="1"/>
  <c r="N349" i="1"/>
  <c r="N351" i="1"/>
  <c r="N939" i="1"/>
  <c r="N352" i="1"/>
  <c r="N353" i="1"/>
  <c r="N354" i="1"/>
  <c r="N565" i="1"/>
  <c r="N938" i="1"/>
  <c r="N355" i="1"/>
  <c r="N356" i="1"/>
  <c r="N358" i="1"/>
  <c r="N360" i="1"/>
  <c r="N361" i="1"/>
  <c r="N572" i="1"/>
  <c r="N362" i="1"/>
  <c r="N364" i="1"/>
  <c r="N365" i="1"/>
  <c r="N366" i="1"/>
  <c r="N367" i="1"/>
  <c r="N368" i="1"/>
  <c r="N370" i="1"/>
  <c r="N371" i="1"/>
  <c r="N372" i="1"/>
  <c r="N373" i="1"/>
  <c r="N374" i="1"/>
  <c r="N375" i="1"/>
  <c r="N585" i="1"/>
  <c r="N377" i="1"/>
  <c r="N379" i="1"/>
  <c r="N936" i="1"/>
  <c r="N589" i="1"/>
  <c r="N380" i="1"/>
  <c r="N381" i="1"/>
  <c r="N382" i="1"/>
  <c r="N383" i="1"/>
  <c r="N594" i="1"/>
  <c r="N384" i="1"/>
  <c r="N386" i="1"/>
  <c r="N388" i="1"/>
  <c r="N598" i="1"/>
  <c r="N599" i="1"/>
  <c r="N389" i="1"/>
  <c r="N391" i="1"/>
  <c r="N393" i="1"/>
  <c r="N394" i="1"/>
  <c r="N604" i="1"/>
  <c r="N395" i="1"/>
  <c r="N398" i="1"/>
  <c r="N399" i="1"/>
  <c r="N400" i="1"/>
  <c r="N403" i="1"/>
  <c r="N404" i="1"/>
  <c r="N611" i="1"/>
  <c r="N612" i="1"/>
  <c r="N613" i="1"/>
  <c r="N614" i="1"/>
  <c r="N615" i="1"/>
  <c r="N405" i="1"/>
  <c r="N617" i="1"/>
  <c r="N618" i="1"/>
  <c r="N406" i="1"/>
  <c r="N620" i="1"/>
  <c r="N621" i="1"/>
  <c r="N622" i="1"/>
  <c r="N407" i="1"/>
  <c r="N408" i="1"/>
  <c r="N625" i="1"/>
  <c r="N410" i="1"/>
  <c r="N412" i="1"/>
  <c r="N413" i="1"/>
  <c r="N415" i="1"/>
  <c r="N630" i="1"/>
  <c r="N416" i="1"/>
  <c r="N632" i="1"/>
  <c r="N633" i="1"/>
  <c r="N418" i="1"/>
  <c r="N419" i="1"/>
  <c r="N636" i="1"/>
  <c r="N637" i="1"/>
  <c r="N420" i="1"/>
  <c r="N422" i="1"/>
  <c r="N423" i="1"/>
  <c r="N641" i="1"/>
  <c r="N642" i="1"/>
  <c r="N424" i="1"/>
  <c r="N425" i="1"/>
  <c r="N426" i="1"/>
  <c r="N427" i="1"/>
  <c r="N428" i="1"/>
  <c r="N429" i="1"/>
  <c r="N649" i="1"/>
  <c r="N650" i="1"/>
  <c r="N651" i="1"/>
  <c r="N652" i="1"/>
  <c r="N430" i="1"/>
  <c r="N654" i="1"/>
  <c r="N431" i="1"/>
  <c r="N432" i="1"/>
  <c r="N657" i="1"/>
  <c r="N658" i="1"/>
  <c r="N433" i="1"/>
  <c r="N434" i="1"/>
  <c r="N435" i="1"/>
  <c r="N436" i="1"/>
  <c r="N437" i="1"/>
  <c r="N439" i="1"/>
  <c r="N665" i="1"/>
  <c r="N440" i="1"/>
  <c r="N441" i="1"/>
  <c r="N668" i="1"/>
  <c r="N443" i="1"/>
  <c r="N444" i="1"/>
  <c r="N445" i="1"/>
  <c r="N672" i="1"/>
  <c r="N446" i="1"/>
  <c r="N674" i="1"/>
  <c r="N675" i="1"/>
  <c r="N447" i="1"/>
  <c r="N448" i="1"/>
  <c r="N449" i="1"/>
  <c r="N450" i="1"/>
  <c r="N451" i="1"/>
  <c r="N452" i="1"/>
  <c r="N454" i="1"/>
  <c r="N455" i="1"/>
  <c r="N456" i="1"/>
  <c r="N457" i="1"/>
  <c r="N458" i="1"/>
  <c r="N459" i="1"/>
  <c r="N461" i="1"/>
  <c r="N462" i="1"/>
  <c r="N463" i="1"/>
  <c r="N464" i="1"/>
  <c r="N465" i="1"/>
  <c r="N693" i="1"/>
  <c r="N466" i="1"/>
  <c r="N695" i="1"/>
  <c r="N696" i="1"/>
  <c r="N697" i="1"/>
  <c r="N698" i="1"/>
  <c r="N699" i="1"/>
  <c r="N700" i="1"/>
  <c r="N467" i="1"/>
  <c r="N469" i="1"/>
  <c r="N703" i="1"/>
  <c r="N471" i="1"/>
  <c r="N705" i="1"/>
  <c r="N706" i="1"/>
  <c r="N472" i="1"/>
  <c r="N473" i="1"/>
  <c r="N474" i="1"/>
  <c r="N710" i="1"/>
  <c r="N475" i="1"/>
  <c r="N476" i="1"/>
  <c r="N478" i="1"/>
  <c r="N479" i="1"/>
  <c r="N480" i="1"/>
  <c r="N716" i="1"/>
  <c r="N481" i="1"/>
  <c r="N718" i="1"/>
  <c r="N482" i="1"/>
  <c r="N720" i="1"/>
  <c r="N484" i="1"/>
  <c r="N722" i="1"/>
  <c r="N723" i="1"/>
  <c r="N485" i="1"/>
  <c r="N486" i="1"/>
  <c r="N488" i="1"/>
  <c r="N489" i="1"/>
  <c r="N490" i="1"/>
  <c r="N491" i="1"/>
  <c r="N730" i="1"/>
  <c r="N493" i="1"/>
  <c r="N494" i="1"/>
  <c r="N495" i="1"/>
  <c r="N734" i="1"/>
  <c r="N496" i="1"/>
  <c r="N497" i="1"/>
  <c r="N498" i="1"/>
  <c r="N499" i="1"/>
  <c r="N501" i="1"/>
  <c r="N502" i="1"/>
  <c r="N503" i="1"/>
  <c r="N504" i="1"/>
  <c r="N505" i="1"/>
  <c r="N506" i="1"/>
  <c r="N507" i="1"/>
  <c r="N508" i="1"/>
  <c r="N511" i="1"/>
  <c r="N512" i="1"/>
  <c r="N513" i="1"/>
  <c r="N750" i="1"/>
  <c r="N514" i="1"/>
  <c r="N515" i="1"/>
  <c r="N517" i="1"/>
  <c r="N520" i="1"/>
  <c r="N521" i="1"/>
  <c r="N523" i="1"/>
  <c r="N757" i="1"/>
  <c r="N525" i="1"/>
  <c r="N526" i="1"/>
  <c r="N760" i="1"/>
  <c r="N527" i="1"/>
  <c r="N530" i="1"/>
  <c r="N763" i="1"/>
  <c r="N531" i="1"/>
  <c r="N532" i="1"/>
  <c r="N533" i="1"/>
  <c r="N534" i="1"/>
  <c r="N536" i="1"/>
  <c r="N537" i="1"/>
  <c r="N538" i="1"/>
  <c r="N539" i="1"/>
  <c r="N540" i="1"/>
  <c r="N541" i="1"/>
  <c r="N542" i="1"/>
  <c r="N543" i="1"/>
  <c r="N544" i="1"/>
  <c r="N545" i="1"/>
  <c r="N546" i="1"/>
  <c r="N548" i="1"/>
  <c r="N549" i="1"/>
  <c r="N551" i="1"/>
  <c r="N553" i="1"/>
  <c r="N554" i="1"/>
  <c r="N556" i="1"/>
  <c r="N558" i="1"/>
  <c r="N559" i="1"/>
  <c r="N560" i="1"/>
  <c r="N788" i="1"/>
  <c r="N789" i="1"/>
  <c r="N561" i="1"/>
  <c r="N562" i="1"/>
  <c r="N563" i="1"/>
  <c r="N564" i="1"/>
  <c r="N794" i="1"/>
  <c r="N566" i="1"/>
  <c r="N567" i="1"/>
  <c r="N568" i="1"/>
  <c r="N569" i="1"/>
  <c r="N570" i="1"/>
  <c r="N571" i="1"/>
  <c r="N573" i="1"/>
  <c r="N574" i="1"/>
  <c r="N575" i="1"/>
  <c r="N804" i="1"/>
  <c r="N805" i="1"/>
  <c r="N576" i="1"/>
  <c r="N577" i="1"/>
  <c r="N808" i="1"/>
  <c r="N809" i="1"/>
  <c r="N810" i="1"/>
  <c r="N811" i="1"/>
  <c r="N812" i="1"/>
  <c r="N578" i="1"/>
  <c r="N814" i="1"/>
  <c r="N815" i="1"/>
  <c r="N579" i="1"/>
  <c r="N580" i="1"/>
  <c r="N581" i="1"/>
  <c r="N582" i="1"/>
  <c r="N583" i="1"/>
  <c r="N584" i="1"/>
  <c r="N822" i="1"/>
  <c r="N586" i="1"/>
  <c r="N587" i="1"/>
  <c r="N588" i="1"/>
  <c r="N590" i="1"/>
  <c r="N591" i="1"/>
  <c r="N592" i="1"/>
  <c r="N593" i="1"/>
  <c r="N830" i="1"/>
  <c r="N831" i="1"/>
  <c r="N595" i="1"/>
  <c r="N596" i="1"/>
  <c r="N834" i="1"/>
  <c r="N597" i="1"/>
  <c r="N600" i="1"/>
  <c r="N601" i="1"/>
  <c r="N602" i="1"/>
  <c r="N603" i="1"/>
  <c r="N605" i="1"/>
  <c r="N606" i="1"/>
  <c r="N607" i="1"/>
  <c r="N843" i="1"/>
  <c r="N608" i="1"/>
  <c r="N609" i="1"/>
  <c r="N846" i="1"/>
  <c r="N610" i="1"/>
  <c r="N616" i="1"/>
  <c r="N619" i="1"/>
  <c r="N623" i="1"/>
  <c r="N624" i="1"/>
  <c r="N626" i="1"/>
  <c r="N627" i="1"/>
  <c r="N628" i="1"/>
  <c r="N855" i="1"/>
  <c r="N629" i="1"/>
  <c r="N857" i="1"/>
  <c r="N858" i="1"/>
  <c r="N631" i="1"/>
  <c r="N634" i="1"/>
  <c r="N635" i="1"/>
  <c r="N638" i="1"/>
  <c r="N639" i="1"/>
  <c r="N640" i="1"/>
  <c r="N643" i="1"/>
  <c r="N644" i="1"/>
  <c r="N867" i="1"/>
  <c r="N645" i="1"/>
  <c r="N646" i="1"/>
  <c r="N870" i="1"/>
  <c r="N647" i="1"/>
  <c r="N872" i="1"/>
  <c r="N873" i="1"/>
  <c r="N874" i="1"/>
  <c r="N648" i="1"/>
  <c r="N876" i="1"/>
  <c r="N877" i="1"/>
  <c r="N653" i="1"/>
  <c r="N655" i="1"/>
  <c r="N880" i="1"/>
  <c r="N656" i="1"/>
  <c r="N882" i="1"/>
  <c r="N883" i="1"/>
  <c r="N884" i="1"/>
  <c r="N885" i="1"/>
  <c r="N886" i="1"/>
  <c r="N659" i="1"/>
  <c r="N888" i="1"/>
  <c r="N889" i="1"/>
  <c r="N890" i="1"/>
  <c r="N660" i="1"/>
  <c r="N892" i="1"/>
  <c r="N661" i="1"/>
  <c r="N662" i="1"/>
  <c r="N663" i="1"/>
  <c r="N896" i="1"/>
  <c r="N664" i="1"/>
  <c r="N666" i="1"/>
  <c r="N667" i="1"/>
  <c r="N669" i="1"/>
  <c r="N901" i="1"/>
  <c r="N670" i="1"/>
  <c r="N903" i="1"/>
  <c r="N671" i="1"/>
  <c r="N673" i="1"/>
  <c r="N676" i="1"/>
  <c r="N677" i="1"/>
  <c r="N678" i="1"/>
  <c r="N679" i="1"/>
  <c r="N680" i="1"/>
  <c r="N681" i="1"/>
  <c r="N682" i="1"/>
  <c r="N683" i="1"/>
  <c r="N684" i="1"/>
  <c r="N685" i="1"/>
  <c r="N68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687" i="1"/>
  <c r="N688" i="1"/>
  <c r="N689" i="1"/>
  <c r="N690" i="1"/>
  <c r="N691" i="1"/>
  <c r="N941" i="1"/>
  <c r="C2" i="36"/>
  <c r="Q2" i="36" s="1"/>
  <c r="C3" i="36"/>
  <c r="Q3" i="36" s="1"/>
  <c r="C4" i="36"/>
  <c r="C5" i="36"/>
  <c r="Q5" i="36" s="1"/>
  <c r="C6" i="36"/>
  <c r="C7" i="36"/>
  <c r="Q7" i="36" s="1"/>
  <c r="C8" i="36"/>
  <c r="Q8" i="36" s="1"/>
  <c r="C9" i="36"/>
  <c r="Q9" i="36" s="1"/>
  <c r="C10" i="36"/>
  <c r="C11" i="36"/>
  <c r="C12" i="36"/>
  <c r="Q12" i="36" s="1"/>
  <c r="C13" i="36"/>
  <c r="Q13" i="36" s="1"/>
  <c r="C14" i="36"/>
  <c r="Q14" i="36" s="1"/>
  <c r="C15" i="36"/>
  <c r="Q15" i="36" s="1"/>
  <c r="C16" i="36"/>
  <c r="Q16" i="36" s="1"/>
  <c r="C17" i="36"/>
  <c r="Q17" i="36" s="1"/>
  <c r="C18" i="36"/>
  <c r="C19" i="36"/>
  <c r="C20" i="36"/>
  <c r="C21" i="36"/>
  <c r="Q21" i="36" s="1"/>
  <c r="C22" i="36"/>
  <c r="C23" i="36"/>
  <c r="Q23" i="36" s="1"/>
  <c r="C24" i="36"/>
  <c r="Q24" i="36" s="1"/>
  <c r="C25" i="36"/>
  <c r="Q25" i="36" s="1"/>
  <c r="C26" i="36"/>
  <c r="C27" i="36"/>
  <c r="C28" i="36"/>
  <c r="C29" i="36"/>
  <c r="Q29" i="36" s="1"/>
  <c r="C30" i="36"/>
  <c r="C31" i="36"/>
  <c r="Q31" i="36" s="1"/>
  <c r="C32" i="36"/>
  <c r="Q32" i="36" s="1"/>
  <c r="C33" i="36"/>
  <c r="Q33" i="36" s="1"/>
  <c r="C34" i="36"/>
  <c r="C35" i="36"/>
  <c r="C36" i="36"/>
  <c r="C37" i="36"/>
  <c r="C38" i="36"/>
  <c r="Q38" i="36" s="1"/>
  <c r="C39" i="36"/>
  <c r="Q39" i="36" s="1"/>
  <c r="C40" i="36"/>
  <c r="Q40" i="36" s="1"/>
  <c r="C41" i="36"/>
  <c r="Q41" i="36" s="1"/>
  <c r="C42" i="36"/>
  <c r="C43" i="36"/>
  <c r="C44" i="36"/>
  <c r="C45" i="36"/>
  <c r="Q45" i="36" s="1"/>
  <c r="C46" i="36"/>
  <c r="B2" i="36"/>
  <c r="B3" i="36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C2" i="1"/>
  <c r="C694" i="1"/>
  <c r="C701" i="1"/>
  <c r="C692" i="1"/>
  <c r="C719" i="1"/>
  <c r="C707" i="1"/>
  <c r="C709" i="1"/>
  <c r="C704" i="1"/>
  <c r="C711" i="1"/>
  <c r="C708" i="1"/>
  <c r="C727" i="1"/>
  <c r="C702" i="1"/>
  <c r="C14" i="1"/>
  <c r="C15" i="1"/>
  <c r="C16" i="1"/>
  <c r="C17" i="1"/>
  <c r="C18" i="1"/>
  <c r="C717" i="1"/>
  <c r="C20" i="1"/>
  <c r="C21" i="1"/>
  <c r="C22" i="1"/>
  <c r="C712" i="1"/>
  <c r="C714" i="1"/>
  <c r="C721" i="1"/>
  <c r="C715" i="1"/>
  <c r="C713" i="1"/>
  <c r="C28" i="1"/>
  <c r="C29" i="1"/>
  <c r="C30" i="1"/>
  <c r="C31" i="1"/>
  <c r="C32" i="1"/>
  <c r="C725" i="1"/>
  <c r="C34" i="1"/>
  <c r="C744" i="1"/>
  <c r="C36" i="1"/>
  <c r="C37" i="1"/>
  <c r="C724" i="1"/>
  <c r="C39" i="1"/>
  <c r="C40" i="1"/>
  <c r="C41" i="1"/>
  <c r="C42" i="1"/>
  <c r="C726" i="1"/>
  <c r="C728" i="1"/>
  <c r="C45" i="1"/>
  <c r="C46" i="1"/>
  <c r="C732" i="1"/>
  <c r="C48" i="1"/>
  <c r="C736" i="1"/>
  <c r="C50" i="1"/>
  <c r="C51" i="1"/>
  <c r="C52" i="1"/>
  <c r="C53" i="1"/>
  <c r="C731" i="1"/>
  <c r="C3" i="1"/>
  <c r="C740" i="1"/>
  <c r="C57" i="1"/>
  <c r="C733" i="1"/>
  <c r="C59" i="1"/>
  <c r="C60" i="1"/>
  <c r="C735" i="1"/>
  <c r="C62" i="1"/>
  <c r="C738" i="1"/>
  <c r="C737" i="1"/>
  <c r="C65" i="1"/>
  <c r="C745" i="1"/>
  <c r="C729" i="1"/>
  <c r="C68" i="1"/>
  <c r="C741" i="1"/>
  <c r="C739" i="1"/>
  <c r="C71" i="1"/>
  <c r="C72" i="1"/>
  <c r="C73" i="1"/>
  <c r="C74" i="1"/>
  <c r="C743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742" i="1"/>
  <c r="C92" i="1"/>
  <c r="C746" i="1"/>
  <c r="C94" i="1"/>
  <c r="C95" i="1"/>
  <c r="C4" i="1"/>
  <c r="C97" i="1"/>
  <c r="C747" i="1"/>
  <c r="C99" i="1"/>
  <c r="C748" i="1"/>
  <c r="C101" i="1"/>
  <c r="C102" i="1"/>
  <c r="C754" i="1"/>
  <c r="C104" i="1"/>
  <c r="C105" i="1"/>
  <c r="C106" i="1"/>
  <c r="C107" i="1"/>
  <c r="C108" i="1"/>
  <c r="C109" i="1"/>
  <c r="C110" i="1"/>
  <c r="C111" i="1"/>
  <c r="C749" i="1"/>
  <c r="C113" i="1"/>
  <c r="C114" i="1"/>
  <c r="C5" i="1"/>
  <c r="C116" i="1"/>
  <c r="C752" i="1"/>
  <c r="C758" i="1"/>
  <c r="C119" i="1"/>
  <c r="C120" i="1"/>
  <c r="C121" i="1"/>
  <c r="C122" i="1"/>
  <c r="C762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756" i="1"/>
  <c r="C6" i="1"/>
  <c r="C751" i="1"/>
  <c r="C143" i="1"/>
  <c r="C144" i="1"/>
  <c r="C759" i="1"/>
  <c r="C146" i="1"/>
  <c r="C147" i="1"/>
  <c r="C148" i="1"/>
  <c r="C149" i="1"/>
  <c r="C150" i="1"/>
  <c r="C151" i="1"/>
  <c r="C152" i="1"/>
  <c r="C153" i="1"/>
  <c r="C764" i="1"/>
  <c r="C155" i="1"/>
  <c r="C156" i="1"/>
  <c r="C761" i="1"/>
  <c r="C755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753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7" i="1"/>
  <c r="C200" i="1"/>
  <c r="C201" i="1"/>
  <c r="C202" i="1"/>
  <c r="C203" i="1"/>
  <c r="C765" i="1"/>
  <c r="C205" i="1"/>
  <c r="C206" i="1"/>
  <c r="C8" i="1"/>
  <c r="C208" i="1"/>
  <c r="C209" i="1"/>
  <c r="C210" i="1"/>
  <c r="C211" i="1"/>
  <c r="C212" i="1"/>
  <c r="C213" i="1"/>
  <c r="C214" i="1"/>
  <c r="C215" i="1"/>
  <c r="C216" i="1"/>
  <c r="C217" i="1"/>
  <c r="C218" i="1"/>
  <c r="C767" i="1"/>
  <c r="C220" i="1"/>
  <c r="C221" i="1"/>
  <c r="C222" i="1"/>
  <c r="C766" i="1"/>
  <c r="C9" i="1"/>
  <c r="C225" i="1"/>
  <c r="C226" i="1"/>
  <c r="C227" i="1"/>
  <c r="C228" i="1"/>
  <c r="C229" i="1"/>
  <c r="C230" i="1"/>
  <c r="C231" i="1"/>
  <c r="C232" i="1"/>
  <c r="C233" i="1"/>
  <c r="C770" i="1"/>
  <c r="C235" i="1"/>
  <c r="C236" i="1"/>
  <c r="C237" i="1"/>
  <c r="C238" i="1"/>
  <c r="C773" i="1"/>
  <c r="C240" i="1"/>
  <c r="C241" i="1"/>
  <c r="C242" i="1"/>
  <c r="C833" i="1"/>
  <c r="C244" i="1"/>
  <c r="C769" i="1"/>
  <c r="C246" i="1"/>
  <c r="C247" i="1"/>
  <c r="C768" i="1"/>
  <c r="C10" i="1"/>
  <c r="C250" i="1"/>
  <c r="C251" i="1"/>
  <c r="C252" i="1"/>
  <c r="C253" i="1"/>
  <c r="C254" i="1"/>
  <c r="C771" i="1"/>
  <c r="C256" i="1"/>
  <c r="C257" i="1"/>
  <c r="C772" i="1"/>
  <c r="C259" i="1"/>
  <c r="C260" i="1"/>
  <c r="C774" i="1"/>
  <c r="C262" i="1"/>
  <c r="C783" i="1"/>
  <c r="C264" i="1"/>
  <c r="C265" i="1"/>
  <c r="C266" i="1"/>
  <c r="C11" i="1"/>
  <c r="C268" i="1"/>
  <c r="C776" i="1"/>
  <c r="C270" i="1"/>
  <c r="C271" i="1"/>
  <c r="C272" i="1"/>
  <c r="C273" i="1"/>
  <c r="C274" i="1"/>
  <c r="C275" i="1"/>
  <c r="C276" i="1"/>
  <c r="C775" i="1"/>
  <c r="C777" i="1"/>
  <c r="C279" i="1"/>
  <c r="C280" i="1"/>
  <c r="C281" i="1"/>
  <c r="C282" i="1"/>
  <c r="C791" i="1"/>
  <c r="C779" i="1"/>
  <c r="C12" i="1"/>
  <c r="C13" i="1"/>
  <c r="C287" i="1"/>
  <c r="C784" i="1"/>
  <c r="C289" i="1"/>
  <c r="C19" i="1"/>
  <c r="C291" i="1"/>
  <c r="C292" i="1"/>
  <c r="C293" i="1"/>
  <c r="C294" i="1"/>
  <c r="C295" i="1"/>
  <c r="C782" i="1"/>
  <c r="C297" i="1"/>
  <c r="C778" i="1"/>
  <c r="C299" i="1"/>
  <c r="C793" i="1"/>
  <c r="C301" i="1"/>
  <c r="C23" i="1"/>
  <c r="C303" i="1"/>
  <c r="C304" i="1"/>
  <c r="C305" i="1"/>
  <c r="C817" i="1"/>
  <c r="C307" i="1"/>
  <c r="C24" i="1"/>
  <c r="C786" i="1"/>
  <c r="C785" i="1"/>
  <c r="C792" i="1"/>
  <c r="C790" i="1"/>
  <c r="C796" i="1"/>
  <c r="C781" i="1"/>
  <c r="C315" i="1"/>
  <c r="C25" i="1"/>
  <c r="C317" i="1"/>
  <c r="C26" i="1"/>
  <c r="C787" i="1"/>
  <c r="C27" i="1"/>
  <c r="C321" i="1"/>
  <c r="C322" i="1"/>
  <c r="C323" i="1"/>
  <c r="C324" i="1"/>
  <c r="C780" i="1"/>
  <c r="C795" i="1"/>
  <c r="C327" i="1"/>
  <c r="C328" i="1"/>
  <c r="C33" i="1"/>
  <c r="C803" i="1"/>
  <c r="C798" i="1"/>
  <c r="C799" i="1"/>
  <c r="C797" i="1"/>
  <c r="C334" i="1"/>
  <c r="C816" i="1"/>
  <c r="C801" i="1"/>
  <c r="C807" i="1"/>
  <c r="C802" i="1"/>
  <c r="C806" i="1"/>
  <c r="C35" i="1"/>
  <c r="C910" i="1"/>
  <c r="C342" i="1"/>
  <c r="C832" i="1"/>
  <c r="C813" i="1"/>
  <c r="C821" i="1"/>
  <c r="C346" i="1"/>
  <c r="C839" i="1"/>
  <c r="C348" i="1"/>
  <c r="C820" i="1"/>
  <c r="C350" i="1"/>
  <c r="C827" i="1"/>
  <c r="C818" i="1"/>
  <c r="C819" i="1"/>
  <c r="C826" i="1"/>
  <c r="C825" i="1"/>
  <c r="C38" i="1"/>
  <c r="C357" i="1"/>
  <c r="C824" i="1"/>
  <c r="C359" i="1"/>
  <c r="C828" i="1"/>
  <c r="C829" i="1"/>
  <c r="C43" i="1"/>
  <c r="C363" i="1"/>
  <c r="C823" i="1"/>
  <c r="C860" i="1"/>
  <c r="C840" i="1"/>
  <c r="C836" i="1"/>
  <c r="C44" i="1"/>
  <c r="C369" i="1"/>
  <c r="C893" i="1"/>
  <c r="C47" i="1"/>
  <c r="C841" i="1"/>
  <c r="C842" i="1"/>
  <c r="C847" i="1"/>
  <c r="C835" i="1"/>
  <c r="C376" i="1"/>
  <c r="C845" i="1"/>
  <c r="C378" i="1"/>
  <c r="C850" i="1"/>
  <c r="C837" i="1"/>
  <c r="C838" i="1"/>
  <c r="C49" i="1"/>
  <c r="C54" i="1"/>
  <c r="C55" i="1"/>
  <c r="C385" i="1"/>
  <c r="C853" i="1"/>
  <c r="C387" i="1"/>
  <c r="C56" i="1"/>
  <c r="C58" i="1"/>
  <c r="C390" i="1"/>
  <c r="C852" i="1"/>
  <c r="C392" i="1"/>
  <c r="C61" i="1"/>
  <c r="C848" i="1"/>
  <c r="C851" i="1"/>
  <c r="C396" i="1"/>
  <c r="C397" i="1"/>
  <c r="C864" i="1"/>
  <c r="C854" i="1"/>
  <c r="C63" i="1"/>
  <c r="C401" i="1"/>
  <c r="C402" i="1"/>
  <c r="C906" i="1"/>
  <c r="C64" i="1"/>
  <c r="C66" i="1"/>
  <c r="C849" i="1"/>
  <c r="C67" i="1"/>
  <c r="C862" i="1"/>
  <c r="C409" i="1"/>
  <c r="C863" i="1"/>
  <c r="C411" i="1"/>
  <c r="C69" i="1"/>
  <c r="C866" i="1"/>
  <c r="C414" i="1"/>
  <c r="C894" i="1"/>
  <c r="C861" i="1"/>
  <c r="C417" i="1"/>
  <c r="C70" i="1"/>
  <c r="C865" i="1"/>
  <c r="C868" i="1"/>
  <c r="C421" i="1"/>
  <c r="C898" i="1"/>
  <c r="C75" i="1"/>
  <c r="C940" i="1"/>
  <c r="C856" i="1"/>
  <c r="C91" i="1"/>
  <c r="C875" i="1"/>
  <c r="C937" i="1"/>
  <c r="C878" i="1"/>
  <c r="C905" i="1"/>
  <c r="C800" i="1"/>
  <c r="C871" i="1"/>
  <c r="C93" i="1"/>
  <c r="C96" i="1"/>
  <c r="C879" i="1"/>
  <c r="C98" i="1"/>
  <c r="C881" i="1"/>
  <c r="C438" i="1"/>
  <c r="C100" i="1"/>
  <c r="C887" i="1"/>
  <c r="C844" i="1"/>
  <c r="C442" i="1"/>
  <c r="C869" i="1"/>
  <c r="C859" i="1"/>
  <c r="C103" i="1"/>
  <c r="C112" i="1"/>
  <c r="C115" i="1"/>
  <c r="C899" i="1"/>
  <c r="C895" i="1"/>
  <c r="C117" i="1"/>
  <c r="C897" i="1"/>
  <c r="C908" i="1"/>
  <c r="C453" i="1"/>
  <c r="C913" i="1"/>
  <c r="C904" i="1"/>
  <c r="C118" i="1"/>
  <c r="C123" i="1"/>
  <c r="C902" i="1"/>
  <c r="C140" i="1"/>
  <c r="C460" i="1"/>
  <c r="C141" i="1"/>
  <c r="C891" i="1"/>
  <c r="C914" i="1"/>
  <c r="C142" i="1"/>
  <c r="C900" i="1"/>
  <c r="C911" i="1"/>
  <c r="C145" i="1"/>
  <c r="C468" i="1"/>
  <c r="C154" i="1"/>
  <c r="C470" i="1"/>
  <c r="C909" i="1"/>
  <c r="C157" i="1"/>
  <c r="C158" i="1"/>
  <c r="C172" i="1"/>
  <c r="C199" i="1"/>
  <c r="C204" i="1"/>
  <c r="C477" i="1"/>
  <c r="C207" i="1"/>
  <c r="C219" i="1"/>
  <c r="C223" i="1"/>
  <c r="C912" i="1"/>
  <c r="C224" i="1"/>
  <c r="C483" i="1"/>
  <c r="C907" i="1"/>
  <c r="C234" i="1"/>
  <c r="C239" i="1"/>
  <c r="C487" i="1"/>
  <c r="C243" i="1"/>
  <c r="C245" i="1"/>
  <c r="C248" i="1"/>
  <c r="C249" i="1"/>
  <c r="C492" i="1"/>
  <c r="C255" i="1"/>
  <c r="C258" i="1"/>
  <c r="C261" i="1"/>
  <c r="C263" i="1"/>
  <c r="C267" i="1"/>
  <c r="C269" i="1"/>
  <c r="C277" i="1"/>
  <c r="C500" i="1"/>
  <c r="C278" i="1"/>
  <c r="C283" i="1"/>
  <c r="C284" i="1"/>
  <c r="C285" i="1"/>
  <c r="C286" i="1"/>
  <c r="C288" i="1"/>
  <c r="C290" i="1"/>
  <c r="C296" i="1"/>
  <c r="C509" i="1"/>
  <c r="C510" i="1"/>
  <c r="C298" i="1"/>
  <c r="C300" i="1"/>
  <c r="C302" i="1"/>
  <c r="C306" i="1"/>
  <c r="C308" i="1"/>
  <c r="C516" i="1"/>
  <c r="C309" i="1"/>
  <c r="C518" i="1"/>
  <c r="C519" i="1"/>
  <c r="C310" i="1"/>
  <c r="C311" i="1"/>
  <c r="C522" i="1"/>
  <c r="C916" i="1"/>
  <c r="C524" i="1"/>
  <c r="C312" i="1"/>
  <c r="C313" i="1"/>
  <c r="C314" i="1"/>
  <c r="C528" i="1"/>
  <c r="C529" i="1"/>
  <c r="C316" i="1"/>
  <c r="C318" i="1"/>
  <c r="C319" i="1"/>
  <c r="C915" i="1"/>
  <c r="C320" i="1"/>
  <c r="C535" i="1"/>
  <c r="C325" i="1"/>
  <c r="C326" i="1"/>
  <c r="C329" i="1"/>
  <c r="C330" i="1"/>
  <c r="C331" i="1"/>
  <c r="C332" i="1"/>
  <c r="C333" i="1"/>
  <c r="C335" i="1"/>
  <c r="C336" i="1"/>
  <c r="C337" i="1"/>
  <c r="C338" i="1"/>
  <c r="C547" i="1"/>
  <c r="C339" i="1"/>
  <c r="C340" i="1"/>
  <c r="C550" i="1"/>
  <c r="C341" i="1"/>
  <c r="C552" i="1"/>
  <c r="C343" i="1"/>
  <c r="C344" i="1"/>
  <c r="C555" i="1"/>
  <c r="C345" i="1"/>
  <c r="C557" i="1"/>
  <c r="C347" i="1"/>
  <c r="C349" i="1"/>
  <c r="C351" i="1"/>
  <c r="C939" i="1"/>
  <c r="C352" i="1"/>
  <c r="C353" i="1"/>
  <c r="C354" i="1"/>
  <c r="C565" i="1"/>
  <c r="C938" i="1"/>
  <c r="C355" i="1"/>
  <c r="C356" i="1"/>
  <c r="C358" i="1"/>
  <c r="C360" i="1"/>
  <c r="C361" i="1"/>
  <c r="C572" i="1"/>
  <c r="C362" i="1"/>
  <c r="C364" i="1"/>
  <c r="C365" i="1"/>
  <c r="C366" i="1"/>
  <c r="C367" i="1"/>
  <c r="C368" i="1"/>
  <c r="C370" i="1"/>
  <c r="C371" i="1"/>
  <c r="C372" i="1"/>
  <c r="C373" i="1"/>
  <c r="C374" i="1"/>
  <c r="C375" i="1"/>
  <c r="C585" i="1"/>
  <c r="C377" i="1"/>
  <c r="C379" i="1"/>
  <c r="C936" i="1"/>
  <c r="C589" i="1"/>
  <c r="C380" i="1"/>
  <c r="C381" i="1"/>
  <c r="C382" i="1"/>
  <c r="C383" i="1"/>
  <c r="C594" i="1"/>
  <c r="C384" i="1"/>
  <c r="C386" i="1"/>
  <c r="C388" i="1"/>
  <c r="C598" i="1"/>
  <c r="C599" i="1"/>
  <c r="C389" i="1"/>
  <c r="C391" i="1"/>
  <c r="C393" i="1"/>
  <c r="C394" i="1"/>
  <c r="C604" i="1"/>
  <c r="C395" i="1"/>
  <c r="C398" i="1"/>
  <c r="C399" i="1"/>
  <c r="C400" i="1"/>
  <c r="C403" i="1"/>
  <c r="C404" i="1"/>
  <c r="C611" i="1"/>
  <c r="C612" i="1"/>
  <c r="C613" i="1"/>
  <c r="C614" i="1"/>
  <c r="C615" i="1"/>
  <c r="C405" i="1"/>
  <c r="C617" i="1"/>
  <c r="C618" i="1"/>
  <c r="C406" i="1"/>
  <c r="C620" i="1"/>
  <c r="C621" i="1"/>
  <c r="C622" i="1"/>
  <c r="C407" i="1"/>
  <c r="C408" i="1"/>
  <c r="C625" i="1"/>
  <c r="C410" i="1"/>
  <c r="C412" i="1"/>
  <c r="C413" i="1"/>
  <c r="C415" i="1"/>
  <c r="C630" i="1"/>
  <c r="C416" i="1"/>
  <c r="C632" i="1"/>
  <c r="C633" i="1"/>
  <c r="C418" i="1"/>
  <c r="C419" i="1"/>
  <c r="C636" i="1"/>
  <c r="C637" i="1"/>
  <c r="C420" i="1"/>
  <c r="C422" i="1"/>
  <c r="C423" i="1"/>
  <c r="C641" i="1"/>
  <c r="C642" i="1"/>
  <c r="C424" i="1"/>
  <c r="C425" i="1"/>
  <c r="C426" i="1"/>
  <c r="C427" i="1"/>
  <c r="C428" i="1"/>
  <c r="C429" i="1"/>
  <c r="C649" i="1"/>
  <c r="C650" i="1"/>
  <c r="C651" i="1"/>
  <c r="C652" i="1"/>
  <c r="C430" i="1"/>
  <c r="C654" i="1"/>
  <c r="C431" i="1"/>
  <c r="C432" i="1"/>
  <c r="C657" i="1"/>
  <c r="C658" i="1"/>
  <c r="C433" i="1"/>
  <c r="C434" i="1"/>
  <c r="C435" i="1"/>
  <c r="C436" i="1"/>
  <c r="C437" i="1"/>
  <c r="C439" i="1"/>
  <c r="C665" i="1"/>
  <c r="C440" i="1"/>
  <c r="C441" i="1"/>
  <c r="C668" i="1"/>
  <c r="C443" i="1"/>
  <c r="C444" i="1"/>
  <c r="C445" i="1"/>
  <c r="C672" i="1"/>
  <c r="C446" i="1"/>
  <c r="C674" i="1"/>
  <c r="C675" i="1"/>
  <c r="C447" i="1"/>
  <c r="C448" i="1"/>
  <c r="C449" i="1"/>
  <c r="C450" i="1"/>
  <c r="C451" i="1"/>
  <c r="C452" i="1"/>
  <c r="C454" i="1"/>
  <c r="C455" i="1"/>
  <c r="C456" i="1"/>
  <c r="C457" i="1"/>
  <c r="C458" i="1"/>
  <c r="C459" i="1"/>
  <c r="C461" i="1"/>
  <c r="C462" i="1"/>
  <c r="C463" i="1"/>
  <c r="C464" i="1"/>
  <c r="C465" i="1"/>
  <c r="C693" i="1"/>
  <c r="C466" i="1"/>
  <c r="C695" i="1"/>
  <c r="C696" i="1"/>
  <c r="C697" i="1"/>
  <c r="C698" i="1"/>
  <c r="C699" i="1"/>
  <c r="C700" i="1"/>
  <c r="C467" i="1"/>
  <c r="C469" i="1"/>
  <c r="C703" i="1"/>
  <c r="C471" i="1"/>
  <c r="C705" i="1"/>
  <c r="C706" i="1"/>
  <c r="C472" i="1"/>
  <c r="C473" i="1"/>
  <c r="C474" i="1"/>
  <c r="C710" i="1"/>
  <c r="C475" i="1"/>
  <c r="C476" i="1"/>
  <c r="C478" i="1"/>
  <c r="C479" i="1"/>
  <c r="C480" i="1"/>
  <c r="C716" i="1"/>
  <c r="C481" i="1"/>
  <c r="C718" i="1"/>
  <c r="C482" i="1"/>
  <c r="C720" i="1"/>
  <c r="C484" i="1"/>
  <c r="C722" i="1"/>
  <c r="C723" i="1"/>
  <c r="C485" i="1"/>
  <c r="C486" i="1"/>
  <c r="C488" i="1"/>
  <c r="C489" i="1"/>
  <c r="C490" i="1"/>
  <c r="C491" i="1"/>
  <c r="C730" i="1"/>
  <c r="C493" i="1"/>
  <c r="C494" i="1"/>
  <c r="C495" i="1"/>
  <c r="C734" i="1"/>
  <c r="C496" i="1"/>
  <c r="C497" i="1"/>
  <c r="C498" i="1"/>
  <c r="C499" i="1"/>
  <c r="C501" i="1"/>
  <c r="C502" i="1"/>
  <c r="C503" i="1"/>
  <c r="C504" i="1"/>
  <c r="C505" i="1"/>
  <c r="C506" i="1"/>
  <c r="C507" i="1"/>
  <c r="C508" i="1"/>
  <c r="C511" i="1"/>
  <c r="C512" i="1"/>
  <c r="C513" i="1"/>
  <c r="C750" i="1"/>
  <c r="C514" i="1"/>
  <c r="C515" i="1"/>
  <c r="C517" i="1"/>
  <c r="C520" i="1"/>
  <c r="C521" i="1"/>
  <c r="C523" i="1"/>
  <c r="C757" i="1"/>
  <c r="C525" i="1"/>
  <c r="C526" i="1"/>
  <c r="C760" i="1"/>
  <c r="C527" i="1"/>
  <c r="C530" i="1"/>
  <c r="C763" i="1"/>
  <c r="C531" i="1"/>
  <c r="C532" i="1"/>
  <c r="C533" i="1"/>
  <c r="C534" i="1"/>
  <c r="C536" i="1"/>
  <c r="C537" i="1"/>
  <c r="C538" i="1"/>
  <c r="C539" i="1"/>
  <c r="C540" i="1"/>
  <c r="C541" i="1"/>
  <c r="C542" i="1"/>
  <c r="C543" i="1"/>
  <c r="C544" i="1"/>
  <c r="C545" i="1"/>
  <c r="C546" i="1"/>
  <c r="C548" i="1"/>
  <c r="C549" i="1"/>
  <c r="C551" i="1"/>
  <c r="C553" i="1"/>
  <c r="C554" i="1"/>
  <c r="C556" i="1"/>
  <c r="C558" i="1"/>
  <c r="C559" i="1"/>
  <c r="C560" i="1"/>
  <c r="C788" i="1"/>
  <c r="C789" i="1"/>
  <c r="C561" i="1"/>
  <c r="C562" i="1"/>
  <c r="C563" i="1"/>
  <c r="C564" i="1"/>
  <c r="C794" i="1"/>
  <c r="C566" i="1"/>
  <c r="C567" i="1"/>
  <c r="C568" i="1"/>
  <c r="C569" i="1"/>
  <c r="C570" i="1"/>
  <c r="C571" i="1"/>
  <c r="C573" i="1"/>
  <c r="C574" i="1"/>
  <c r="C575" i="1"/>
  <c r="C804" i="1"/>
  <c r="C805" i="1"/>
  <c r="C576" i="1"/>
  <c r="C577" i="1"/>
  <c r="C808" i="1"/>
  <c r="C809" i="1"/>
  <c r="C810" i="1"/>
  <c r="C811" i="1"/>
  <c r="C812" i="1"/>
  <c r="C578" i="1"/>
  <c r="C814" i="1"/>
  <c r="C815" i="1"/>
  <c r="C579" i="1"/>
  <c r="C580" i="1"/>
  <c r="C581" i="1"/>
  <c r="C582" i="1"/>
  <c r="C583" i="1"/>
  <c r="C584" i="1"/>
  <c r="C822" i="1"/>
  <c r="C586" i="1"/>
  <c r="C587" i="1"/>
  <c r="C588" i="1"/>
  <c r="C590" i="1"/>
  <c r="C591" i="1"/>
  <c r="C592" i="1"/>
  <c r="C593" i="1"/>
  <c r="C830" i="1"/>
  <c r="C831" i="1"/>
  <c r="C595" i="1"/>
  <c r="C596" i="1"/>
  <c r="C834" i="1"/>
  <c r="C597" i="1"/>
  <c r="C600" i="1"/>
  <c r="C601" i="1"/>
  <c r="C602" i="1"/>
  <c r="C603" i="1"/>
  <c r="C605" i="1"/>
  <c r="C606" i="1"/>
  <c r="C607" i="1"/>
  <c r="C843" i="1"/>
  <c r="C608" i="1"/>
  <c r="C609" i="1"/>
  <c r="C846" i="1"/>
  <c r="C610" i="1"/>
  <c r="C616" i="1"/>
  <c r="C619" i="1"/>
  <c r="C623" i="1"/>
  <c r="C624" i="1"/>
  <c r="C626" i="1"/>
  <c r="C627" i="1"/>
  <c r="C628" i="1"/>
  <c r="C855" i="1"/>
  <c r="C629" i="1"/>
  <c r="C857" i="1"/>
  <c r="C858" i="1"/>
  <c r="C631" i="1"/>
  <c r="C634" i="1"/>
  <c r="C635" i="1"/>
  <c r="C638" i="1"/>
  <c r="C639" i="1"/>
  <c r="C640" i="1"/>
  <c r="C643" i="1"/>
  <c r="C644" i="1"/>
  <c r="C867" i="1"/>
  <c r="C645" i="1"/>
  <c r="C646" i="1"/>
  <c r="C870" i="1"/>
  <c r="C647" i="1"/>
  <c r="C872" i="1"/>
  <c r="C873" i="1"/>
  <c r="C874" i="1"/>
  <c r="C648" i="1"/>
  <c r="C876" i="1"/>
  <c r="C877" i="1"/>
  <c r="C653" i="1"/>
  <c r="C655" i="1"/>
  <c r="C880" i="1"/>
  <c r="C656" i="1"/>
  <c r="C882" i="1"/>
  <c r="C883" i="1"/>
  <c r="C884" i="1"/>
  <c r="C885" i="1"/>
  <c r="C886" i="1"/>
  <c r="C659" i="1"/>
  <c r="C888" i="1"/>
  <c r="C889" i="1"/>
  <c r="C890" i="1"/>
  <c r="C660" i="1"/>
  <c r="C892" i="1"/>
  <c r="C661" i="1"/>
  <c r="C662" i="1"/>
  <c r="C663" i="1"/>
  <c r="C896" i="1"/>
  <c r="C664" i="1"/>
  <c r="C666" i="1"/>
  <c r="C667" i="1"/>
  <c r="C669" i="1"/>
  <c r="C901" i="1"/>
  <c r="C670" i="1"/>
  <c r="C903" i="1"/>
  <c r="C671" i="1"/>
  <c r="C673" i="1"/>
  <c r="C676" i="1"/>
  <c r="C677" i="1"/>
  <c r="C678" i="1"/>
  <c r="C679" i="1"/>
  <c r="C680" i="1"/>
  <c r="C681" i="1"/>
  <c r="C682" i="1"/>
  <c r="C683" i="1"/>
  <c r="C684" i="1"/>
  <c r="C685" i="1"/>
  <c r="C68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687" i="1"/>
  <c r="C688" i="1"/>
  <c r="C689" i="1"/>
  <c r="C690" i="1"/>
  <c r="C691" i="1"/>
  <c r="C941" i="1"/>
  <c r="D2" i="1"/>
  <c r="D694" i="1"/>
  <c r="D701" i="1"/>
  <c r="D692" i="1"/>
  <c r="D719" i="1"/>
  <c r="D707" i="1"/>
  <c r="D709" i="1"/>
  <c r="D704" i="1"/>
  <c r="D711" i="1"/>
  <c r="D708" i="1"/>
  <c r="D727" i="1"/>
  <c r="D702" i="1"/>
  <c r="D14" i="1"/>
  <c r="D15" i="1"/>
  <c r="D16" i="1"/>
  <c r="D17" i="1"/>
  <c r="D18" i="1"/>
  <c r="D717" i="1"/>
  <c r="D20" i="1"/>
  <c r="D21" i="1"/>
  <c r="D22" i="1"/>
  <c r="D712" i="1"/>
  <c r="D714" i="1"/>
  <c r="D721" i="1"/>
  <c r="D715" i="1"/>
  <c r="D713" i="1"/>
  <c r="D28" i="1"/>
  <c r="D29" i="1"/>
  <c r="D30" i="1"/>
  <c r="D31" i="1"/>
  <c r="D32" i="1"/>
  <c r="D725" i="1"/>
  <c r="D34" i="1"/>
  <c r="D744" i="1"/>
  <c r="D36" i="1"/>
  <c r="D37" i="1"/>
  <c r="D724" i="1"/>
  <c r="D39" i="1"/>
  <c r="D40" i="1"/>
  <c r="D41" i="1"/>
  <c r="D42" i="1"/>
  <c r="D726" i="1"/>
  <c r="D728" i="1"/>
  <c r="D45" i="1"/>
  <c r="D46" i="1"/>
  <c r="D732" i="1"/>
  <c r="D48" i="1"/>
  <c r="D736" i="1"/>
  <c r="D50" i="1"/>
  <c r="D51" i="1"/>
  <c r="D52" i="1"/>
  <c r="D53" i="1"/>
  <c r="D731" i="1"/>
  <c r="D3" i="1"/>
  <c r="D740" i="1"/>
  <c r="D57" i="1"/>
  <c r="D733" i="1"/>
  <c r="D59" i="1"/>
  <c r="D60" i="1"/>
  <c r="D735" i="1"/>
  <c r="D62" i="1"/>
  <c r="D738" i="1"/>
  <c r="D737" i="1"/>
  <c r="D65" i="1"/>
  <c r="D745" i="1"/>
  <c r="D729" i="1"/>
  <c r="D68" i="1"/>
  <c r="D741" i="1"/>
  <c r="D739" i="1"/>
  <c r="D71" i="1"/>
  <c r="D72" i="1"/>
  <c r="D73" i="1"/>
  <c r="D74" i="1"/>
  <c r="D743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742" i="1"/>
  <c r="D92" i="1"/>
  <c r="D746" i="1"/>
  <c r="D94" i="1"/>
  <c r="D95" i="1"/>
  <c r="D4" i="1"/>
  <c r="D97" i="1"/>
  <c r="D747" i="1"/>
  <c r="D99" i="1"/>
  <c r="D748" i="1"/>
  <c r="D101" i="1"/>
  <c r="D102" i="1"/>
  <c r="D754" i="1"/>
  <c r="D104" i="1"/>
  <c r="D105" i="1"/>
  <c r="D106" i="1"/>
  <c r="D107" i="1"/>
  <c r="D108" i="1"/>
  <c r="D109" i="1"/>
  <c r="D110" i="1"/>
  <c r="D111" i="1"/>
  <c r="D749" i="1"/>
  <c r="D113" i="1"/>
  <c r="D114" i="1"/>
  <c r="D5" i="1"/>
  <c r="D116" i="1"/>
  <c r="D752" i="1"/>
  <c r="D758" i="1"/>
  <c r="D119" i="1"/>
  <c r="D120" i="1"/>
  <c r="D121" i="1"/>
  <c r="D122" i="1"/>
  <c r="D762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756" i="1"/>
  <c r="D6" i="1"/>
  <c r="D751" i="1"/>
  <c r="D143" i="1"/>
  <c r="D144" i="1"/>
  <c r="D759" i="1"/>
  <c r="D146" i="1"/>
  <c r="D147" i="1"/>
  <c r="D148" i="1"/>
  <c r="D149" i="1"/>
  <c r="D150" i="1"/>
  <c r="D151" i="1"/>
  <c r="D152" i="1"/>
  <c r="D153" i="1"/>
  <c r="D764" i="1"/>
  <c r="D155" i="1"/>
  <c r="D156" i="1"/>
  <c r="D761" i="1"/>
  <c r="D755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753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7" i="1"/>
  <c r="D200" i="1"/>
  <c r="D201" i="1"/>
  <c r="D202" i="1"/>
  <c r="D203" i="1"/>
  <c r="D765" i="1"/>
  <c r="D205" i="1"/>
  <c r="D206" i="1"/>
  <c r="D8" i="1"/>
  <c r="D208" i="1"/>
  <c r="D209" i="1"/>
  <c r="D210" i="1"/>
  <c r="D211" i="1"/>
  <c r="D212" i="1"/>
  <c r="D213" i="1"/>
  <c r="D214" i="1"/>
  <c r="D215" i="1"/>
  <c r="D216" i="1"/>
  <c r="D217" i="1"/>
  <c r="D218" i="1"/>
  <c r="D767" i="1"/>
  <c r="D220" i="1"/>
  <c r="D221" i="1"/>
  <c r="D222" i="1"/>
  <c r="D766" i="1"/>
  <c r="D9" i="1"/>
  <c r="D225" i="1"/>
  <c r="D226" i="1"/>
  <c r="D227" i="1"/>
  <c r="D228" i="1"/>
  <c r="D229" i="1"/>
  <c r="D230" i="1"/>
  <c r="D231" i="1"/>
  <c r="D232" i="1"/>
  <c r="D233" i="1"/>
  <c r="D770" i="1"/>
  <c r="D235" i="1"/>
  <c r="D236" i="1"/>
  <c r="D237" i="1"/>
  <c r="D238" i="1"/>
  <c r="D773" i="1"/>
  <c r="D240" i="1"/>
  <c r="D241" i="1"/>
  <c r="D242" i="1"/>
  <c r="D833" i="1"/>
  <c r="D244" i="1"/>
  <c r="D769" i="1"/>
  <c r="D246" i="1"/>
  <c r="D247" i="1"/>
  <c r="D768" i="1"/>
  <c r="D10" i="1"/>
  <c r="D250" i="1"/>
  <c r="D251" i="1"/>
  <c r="D252" i="1"/>
  <c r="D253" i="1"/>
  <c r="D254" i="1"/>
  <c r="D771" i="1"/>
  <c r="D256" i="1"/>
  <c r="D257" i="1"/>
  <c r="D772" i="1"/>
  <c r="D259" i="1"/>
  <c r="D260" i="1"/>
  <c r="D774" i="1"/>
  <c r="D262" i="1"/>
  <c r="D783" i="1"/>
  <c r="D264" i="1"/>
  <c r="D265" i="1"/>
  <c r="D266" i="1"/>
  <c r="D11" i="1"/>
  <c r="D268" i="1"/>
  <c r="D776" i="1"/>
  <c r="D270" i="1"/>
  <c r="D271" i="1"/>
  <c r="D272" i="1"/>
  <c r="D273" i="1"/>
  <c r="D274" i="1"/>
  <c r="D275" i="1"/>
  <c r="D276" i="1"/>
  <c r="D775" i="1"/>
  <c r="D777" i="1"/>
  <c r="D279" i="1"/>
  <c r="D280" i="1"/>
  <c r="D281" i="1"/>
  <c r="D282" i="1"/>
  <c r="D791" i="1"/>
  <c r="D779" i="1"/>
  <c r="D12" i="1"/>
  <c r="D13" i="1"/>
  <c r="D287" i="1"/>
  <c r="D784" i="1"/>
  <c r="D289" i="1"/>
  <c r="D19" i="1"/>
  <c r="D291" i="1"/>
  <c r="D292" i="1"/>
  <c r="D293" i="1"/>
  <c r="D294" i="1"/>
  <c r="D295" i="1"/>
  <c r="D782" i="1"/>
  <c r="D297" i="1"/>
  <c r="D778" i="1"/>
  <c r="D299" i="1"/>
  <c r="D793" i="1"/>
  <c r="D301" i="1"/>
  <c r="D23" i="1"/>
  <c r="D303" i="1"/>
  <c r="D304" i="1"/>
  <c r="D305" i="1"/>
  <c r="D817" i="1"/>
  <c r="D307" i="1"/>
  <c r="D24" i="1"/>
  <c r="D786" i="1"/>
  <c r="D785" i="1"/>
  <c r="D792" i="1"/>
  <c r="D790" i="1"/>
  <c r="D796" i="1"/>
  <c r="D781" i="1"/>
  <c r="D315" i="1"/>
  <c r="D25" i="1"/>
  <c r="D317" i="1"/>
  <c r="D26" i="1"/>
  <c r="D787" i="1"/>
  <c r="D27" i="1"/>
  <c r="D321" i="1"/>
  <c r="D322" i="1"/>
  <c r="D323" i="1"/>
  <c r="D324" i="1"/>
  <c r="D780" i="1"/>
  <c r="D795" i="1"/>
  <c r="D327" i="1"/>
  <c r="D328" i="1"/>
  <c r="D33" i="1"/>
  <c r="D803" i="1"/>
  <c r="D798" i="1"/>
  <c r="D799" i="1"/>
  <c r="D797" i="1"/>
  <c r="D334" i="1"/>
  <c r="D816" i="1"/>
  <c r="D801" i="1"/>
  <c r="D807" i="1"/>
  <c r="D802" i="1"/>
  <c r="D806" i="1"/>
  <c r="D35" i="1"/>
  <c r="D910" i="1"/>
  <c r="D342" i="1"/>
  <c r="D832" i="1"/>
  <c r="D813" i="1"/>
  <c r="D821" i="1"/>
  <c r="D346" i="1"/>
  <c r="D839" i="1"/>
  <c r="D348" i="1"/>
  <c r="D820" i="1"/>
  <c r="D350" i="1"/>
  <c r="D827" i="1"/>
  <c r="D818" i="1"/>
  <c r="D819" i="1"/>
  <c r="D826" i="1"/>
  <c r="D825" i="1"/>
  <c r="D38" i="1"/>
  <c r="D357" i="1"/>
  <c r="D824" i="1"/>
  <c r="D359" i="1"/>
  <c r="D828" i="1"/>
  <c r="D829" i="1"/>
  <c r="D43" i="1"/>
  <c r="D363" i="1"/>
  <c r="D823" i="1"/>
  <c r="D860" i="1"/>
  <c r="D840" i="1"/>
  <c r="D836" i="1"/>
  <c r="D44" i="1"/>
  <c r="D369" i="1"/>
  <c r="D893" i="1"/>
  <c r="D47" i="1"/>
  <c r="D841" i="1"/>
  <c r="D842" i="1"/>
  <c r="D847" i="1"/>
  <c r="D835" i="1"/>
  <c r="D376" i="1"/>
  <c r="D845" i="1"/>
  <c r="D378" i="1"/>
  <c r="D850" i="1"/>
  <c r="D837" i="1"/>
  <c r="D838" i="1"/>
  <c r="D49" i="1"/>
  <c r="D54" i="1"/>
  <c r="D55" i="1"/>
  <c r="D385" i="1"/>
  <c r="D853" i="1"/>
  <c r="D387" i="1"/>
  <c r="D56" i="1"/>
  <c r="D58" i="1"/>
  <c r="D390" i="1"/>
  <c r="D852" i="1"/>
  <c r="D392" i="1"/>
  <c r="D61" i="1"/>
  <c r="D848" i="1"/>
  <c r="D851" i="1"/>
  <c r="D396" i="1"/>
  <c r="D397" i="1"/>
  <c r="D864" i="1"/>
  <c r="D854" i="1"/>
  <c r="D63" i="1"/>
  <c r="D401" i="1"/>
  <c r="D402" i="1"/>
  <c r="D906" i="1"/>
  <c r="D64" i="1"/>
  <c r="D66" i="1"/>
  <c r="D849" i="1"/>
  <c r="D67" i="1"/>
  <c r="D862" i="1"/>
  <c r="D409" i="1"/>
  <c r="D863" i="1"/>
  <c r="D411" i="1"/>
  <c r="D69" i="1"/>
  <c r="D866" i="1"/>
  <c r="D414" i="1"/>
  <c r="D894" i="1"/>
  <c r="D861" i="1"/>
  <c r="D417" i="1"/>
  <c r="D70" i="1"/>
  <c r="D865" i="1"/>
  <c r="D868" i="1"/>
  <c r="D421" i="1"/>
  <c r="D898" i="1"/>
  <c r="D75" i="1"/>
  <c r="D940" i="1"/>
  <c r="D856" i="1"/>
  <c r="D91" i="1"/>
  <c r="D875" i="1"/>
  <c r="D937" i="1"/>
  <c r="D878" i="1"/>
  <c r="D905" i="1"/>
  <c r="D800" i="1"/>
  <c r="D871" i="1"/>
  <c r="D93" i="1"/>
  <c r="D96" i="1"/>
  <c r="D879" i="1"/>
  <c r="D98" i="1"/>
  <c r="D881" i="1"/>
  <c r="D438" i="1"/>
  <c r="D100" i="1"/>
  <c r="D887" i="1"/>
  <c r="D844" i="1"/>
  <c r="D442" i="1"/>
  <c r="D869" i="1"/>
  <c r="D859" i="1"/>
  <c r="D103" i="1"/>
  <c r="D112" i="1"/>
  <c r="D115" i="1"/>
  <c r="D899" i="1"/>
  <c r="D895" i="1"/>
  <c r="D117" i="1"/>
  <c r="D897" i="1"/>
  <c r="D908" i="1"/>
  <c r="D453" i="1"/>
  <c r="D913" i="1"/>
  <c r="D904" i="1"/>
  <c r="D118" i="1"/>
  <c r="D123" i="1"/>
  <c r="D902" i="1"/>
  <c r="D140" i="1"/>
  <c r="D460" i="1"/>
  <c r="D141" i="1"/>
  <c r="D891" i="1"/>
  <c r="D914" i="1"/>
  <c r="D142" i="1"/>
  <c r="D900" i="1"/>
  <c r="D911" i="1"/>
  <c r="D145" i="1"/>
  <c r="D468" i="1"/>
  <c r="D154" i="1"/>
  <c r="D470" i="1"/>
  <c r="D909" i="1"/>
  <c r="D157" i="1"/>
  <c r="D158" i="1"/>
  <c r="D172" i="1"/>
  <c r="D199" i="1"/>
  <c r="D204" i="1"/>
  <c r="D477" i="1"/>
  <c r="D207" i="1"/>
  <c r="D219" i="1"/>
  <c r="D223" i="1"/>
  <c r="D912" i="1"/>
  <c r="D224" i="1"/>
  <c r="D483" i="1"/>
  <c r="D907" i="1"/>
  <c r="D234" i="1"/>
  <c r="D239" i="1"/>
  <c r="D487" i="1"/>
  <c r="D243" i="1"/>
  <c r="D245" i="1"/>
  <c r="D248" i="1"/>
  <c r="D249" i="1"/>
  <c r="D492" i="1"/>
  <c r="D255" i="1"/>
  <c r="D258" i="1"/>
  <c r="D261" i="1"/>
  <c r="D263" i="1"/>
  <c r="D267" i="1"/>
  <c r="D269" i="1"/>
  <c r="D277" i="1"/>
  <c r="D500" i="1"/>
  <c r="D278" i="1"/>
  <c r="D283" i="1"/>
  <c r="D284" i="1"/>
  <c r="D285" i="1"/>
  <c r="D286" i="1"/>
  <c r="D288" i="1"/>
  <c r="D290" i="1"/>
  <c r="D296" i="1"/>
  <c r="D509" i="1"/>
  <c r="D510" i="1"/>
  <c r="D298" i="1"/>
  <c r="D300" i="1"/>
  <c r="D302" i="1"/>
  <c r="D306" i="1"/>
  <c r="D308" i="1"/>
  <c r="D516" i="1"/>
  <c r="D309" i="1"/>
  <c r="D518" i="1"/>
  <c r="D519" i="1"/>
  <c r="D310" i="1"/>
  <c r="D311" i="1"/>
  <c r="D522" i="1"/>
  <c r="D916" i="1"/>
  <c r="D524" i="1"/>
  <c r="D312" i="1"/>
  <c r="D313" i="1"/>
  <c r="D314" i="1"/>
  <c r="D528" i="1"/>
  <c r="D529" i="1"/>
  <c r="D316" i="1"/>
  <c r="D318" i="1"/>
  <c r="D319" i="1"/>
  <c r="D915" i="1"/>
  <c r="D320" i="1"/>
  <c r="D535" i="1"/>
  <c r="D325" i="1"/>
  <c r="D326" i="1"/>
  <c r="D329" i="1"/>
  <c r="D330" i="1"/>
  <c r="D331" i="1"/>
  <c r="D332" i="1"/>
  <c r="D333" i="1"/>
  <c r="D335" i="1"/>
  <c r="D336" i="1"/>
  <c r="D337" i="1"/>
  <c r="D338" i="1"/>
  <c r="D547" i="1"/>
  <c r="D339" i="1"/>
  <c r="D340" i="1"/>
  <c r="D550" i="1"/>
  <c r="D341" i="1"/>
  <c r="D552" i="1"/>
  <c r="D343" i="1"/>
  <c r="D344" i="1"/>
  <c r="D555" i="1"/>
  <c r="D345" i="1"/>
  <c r="D557" i="1"/>
  <c r="D347" i="1"/>
  <c r="D349" i="1"/>
  <c r="D351" i="1"/>
  <c r="D939" i="1"/>
  <c r="D352" i="1"/>
  <c r="D353" i="1"/>
  <c r="D354" i="1"/>
  <c r="D565" i="1"/>
  <c r="D938" i="1"/>
  <c r="D355" i="1"/>
  <c r="D356" i="1"/>
  <c r="D358" i="1"/>
  <c r="D360" i="1"/>
  <c r="D361" i="1"/>
  <c r="D572" i="1"/>
  <c r="D362" i="1"/>
  <c r="D364" i="1"/>
  <c r="D365" i="1"/>
  <c r="D366" i="1"/>
  <c r="D367" i="1"/>
  <c r="D368" i="1"/>
  <c r="D370" i="1"/>
  <c r="D371" i="1"/>
  <c r="D372" i="1"/>
  <c r="D373" i="1"/>
  <c r="D374" i="1"/>
  <c r="D375" i="1"/>
  <c r="D585" i="1"/>
  <c r="D377" i="1"/>
  <c r="D379" i="1"/>
  <c r="D936" i="1"/>
  <c r="D589" i="1"/>
  <c r="D380" i="1"/>
  <c r="D381" i="1"/>
  <c r="D382" i="1"/>
  <c r="D383" i="1"/>
  <c r="D594" i="1"/>
  <c r="D384" i="1"/>
  <c r="D386" i="1"/>
  <c r="D388" i="1"/>
  <c r="D598" i="1"/>
  <c r="D599" i="1"/>
  <c r="D389" i="1"/>
  <c r="D391" i="1"/>
  <c r="D393" i="1"/>
  <c r="D394" i="1"/>
  <c r="D604" i="1"/>
  <c r="D395" i="1"/>
  <c r="D398" i="1"/>
  <c r="D399" i="1"/>
  <c r="D400" i="1"/>
  <c r="D403" i="1"/>
  <c r="D404" i="1"/>
  <c r="D611" i="1"/>
  <c r="D612" i="1"/>
  <c r="D613" i="1"/>
  <c r="D614" i="1"/>
  <c r="D615" i="1"/>
  <c r="D405" i="1"/>
  <c r="D617" i="1"/>
  <c r="D618" i="1"/>
  <c r="D406" i="1"/>
  <c r="D620" i="1"/>
  <c r="D621" i="1"/>
  <c r="D622" i="1"/>
  <c r="D407" i="1"/>
  <c r="D408" i="1"/>
  <c r="D625" i="1"/>
  <c r="D410" i="1"/>
  <c r="D412" i="1"/>
  <c r="D413" i="1"/>
  <c r="D415" i="1"/>
  <c r="D630" i="1"/>
  <c r="D416" i="1"/>
  <c r="D632" i="1"/>
  <c r="D633" i="1"/>
  <c r="D418" i="1"/>
  <c r="D419" i="1"/>
  <c r="D636" i="1"/>
  <c r="D637" i="1"/>
  <c r="D420" i="1"/>
  <c r="D422" i="1"/>
  <c r="D423" i="1"/>
  <c r="D641" i="1"/>
  <c r="D642" i="1"/>
  <c r="D424" i="1"/>
  <c r="D425" i="1"/>
  <c r="D426" i="1"/>
  <c r="D427" i="1"/>
  <c r="D428" i="1"/>
  <c r="D429" i="1"/>
  <c r="D649" i="1"/>
  <c r="D650" i="1"/>
  <c r="D651" i="1"/>
  <c r="D652" i="1"/>
  <c r="D430" i="1"/>
  <c r="D654" i="1"/>
  <c r="D431" i="1"/>
  <c r="D432" i="1"/>
  <c r="D657" i="1"/>
  <c r="D658" i="1"/>
  <c r="D433" i="1"/>
  <c r="D434" i="1"/>
  <c r="D435" i="1"/>
  <c r="D436" i="1"/>
  <c r="D437" i="1"/>
  <c r="D439" i="1"/>
  <c r="D665" i="1"/>
  <c r="D440" i="1"/>
  <c r="D441" i="1"/>
  <c r="D668" i="1"/>
  <c r="D443" i="1"/>
  <c r="D444" i="1"/>
  <c r="D445" i="1"/>
  <c r="D672" i="1"/>
  <c r="D446" i="1"/>
  <c r="D674" i="1"/>
  <c r="D675" i="1"/>
  <c r="D447" i="1"/>
  <c r="D448" i="1"/>
  <c r="D449" i="1"/>
  <c r="D450" i="1"/>
  <c r="D451" i="1"/>
  <c r="D452" i="1"/>
  <c r="D454" i="1"/>
  <c r="D455" i="1"/>
  <c r="D456" i="1"/>
  <c r="D457" i="1"/>
  <c r="D458" i="1"/>
  <c r="D459" i="1"/>
  <c r="D461" i="1"/>
  <c r="D462" i="1"/>
  <c r="D463" i="1"/>
  <c r="D464" i="1"/>
  <c r="D465" i="1"/>
  <c r="D693" i="1"/>
  <c r="D466" i="1"/>
  <c r="D695" i="1"/>
  <c r="D696" i="1"/>
  <c r="D697" i="1"/>
  <c r="D698" i="1"/>
  <c r="D699" i="1"/>
  <c r="D700" i="1"/>
  <c r="D467" i="1"/>
  <c r="D469" i="1"/>
  <c r="D703" i="1"/>
  <c r="D471" i="1"/>
  <c r="D705" i="1"/>
  <c r="D706" i="1"/>
  <c r="D472" i="1"/>
  <c r="D473" i="1"/>
  <c r="D474" i="1"/>
  <c r="D710" i="1"/>
  <c r="D475" i="1"/>
  <c r="D476" i="1"/>
  <c r="D478" i="1"/>
  <c r="D479" i="1"/>
  <c r="D480" i="1"/>
  <c r="D716" i="1"/>
  <c r="D481" i="1"/>
  <c r="D718" i="1"/>
  <c r="D482" i="1"/>
  <c r="D720" i="1"/>
  <c r="D484" i="1"/>
  <c r="D722" i="1"/>
  <c r="D723" i="1"/>
  <c r="D485" i="1"/>
  <c r="D486" i="1"/>
  <c r="D488" i="1"/>
  <c r="D489" i="1"/>
  <c r="D490" i="1"/>
  <c r="D491" i="1"/>
  <c r="D730" i="1"/>
  <c r="D493" i="1"/>
  <c r="D494" i="1"/>
  <c r="D495" i="1"/>
  <c r="D734" i="1"/>
  <c r="D496" i="1"/>
  <c r="D497" i="1"/>
  <c r="D498" i="1"/>
  <c r="D499" i="1"/>
  <c r="D501" i="1"/>
  <c r="D502" i="1"/>
  <c r="D503" i="1"/>
  <c r="D504" i="1"/>
  <c r="D505" i="1"/>
  <c r="D506" i="1"/>
  <c r="D507" i="1"/>
  <c r="D508" i="1"/>
  <c r="D511" i="1"/>
  <c r="D512" i="1"/>
  <c r="D513" i="1"/>
  <c r="D750" i="1"/>
  <c r="D514" i="1"/>
  <c r="D515" i="1"/>
  <c r="D517" i="1"/>
  <c r="D520" i="1"/>
  <c r="D521" i="1"/>
  <c r="D523" i="1"/>
  <c r="D757" i="1"/>
  <c r="D525" i="1"/>
  <c r="D526" i="1"/>
  <c r="D760" i="1"/>
  <c r="D527" i="1"/>
  <c r="D530" i="1"/>
  <c r="D763" i="1"/>
  <c r="D531" i="1"/>
  <c r="D532" i="1"/>
  <c r="D533" i="1"/>
  <c r="D534" i="1"/>
  <c r="D536" i="1"/>
  <c r="D537" i="1"/>
  <c r="D538" i="1"/>
  <c r="D539" i="1"/>
  <c r="D540" i="1"/>
  <c r="D541" i="1"/>
  <c r="D542" i="1"/>
  <c r="D543" i="1"/>
  <c r="D544" i="1"/>
  <c r="D545" i="1"/>
  <c r="D546" i="1"/>
  <c r="D548" i="1"/>
  <c r="D549" i="1"/>
  <c r="D551" i="1"/>
  <c r="D553" i="1"/>
  <c r="D554" i="1"/>
  <c r="D556" i="1"/>
  <c r="D558" i="1"/>
  <c r="D559" i="1"/>
  <c r="D560" i="1"/>
  <c r="D788" i="1"/>
  <c r="D789" i="1"/>
  <c r="D561" i="1"/>
  <c r="D562" i="1"/>
  <c r="D563" i="1"/>
  <c r="D564" i="1"/>
  <c r="D794" i="1"/>
  <c r="D566" i="1"/>
  <c r="D567" i="1"/>
  <c r="D568" i="1"/>
  <c r="D569" i="1"/>
  <c r="D570" i="1"/>
  <c r="D571" i="1"/>
  <c r="D573" i="1"/>
  <c r="D574" i="1"/>
  <c r="D575" i="1"/>
  <c r="D804" i="1"/>
  <c r="D805" i="1"/>
  <c r="D576" i="1"/>
  <c r="D577" i="1"/>
  <c r="D808" i="1"/>
  <c r="D809" i="1"/>
  <c r="D810" i="1"/>
  <c r="D811" i="1"/>
  <c r="D812" i="1"/>
  <c r="D578" i="1"/>
  <c r="D814" i="1"/>
  <c r="D815" i="1"/>
  <c r="D579" i="1"/>
  <c r="D580" i="1"/>
  <c r="D581" i="1"/>
  <c r="D582" i="1"/>
  <c r="D583" i="1"/>
  <c r="D584" i="1"/>
  <c r="D822" i="1"/>
  <c r="D586" i="1"/>
  <c r="D587" i="1"/>
  <c r="D588" i="1"/>
  <c r="D590" i="1"/>
  <c r="D591" i="1"/>
  <c r="D592" i="1"/>
  <c r="D593" i="1"/>
  <c r="D830" i="1"/>
  <c r="D831" i="1"/>
  <c r="D595" i="1"/>
  <c r="D596" i="1"/>
  <c r="D834" i="1"/>
  <c r="D597" i="1"/>
  <c r="D600" i="1"/>
  <c r="D601" i="1"/>
  <c r="D602" i="1"/>
  <c r="D603" i="1"/>
  <c r="D605" i="1"/>
  <c r="D606" i="1"/>
  <c r="D607" i="1"/>
  <c r="D843" i="1"/>
  <c r="D608" i="1"/>
  <c r="D609" i="1"/>
  <c r="D846" i="1"/>
  <c r="D610" i="1"/>
  <c r="D616" i="1"/>
  <c r="D619" i="1"/>
  <c r="D623" i="1"/>
  <c r="D624" i="1"/>
  <c r="D626" i="1"/>
  <c r="D627" i="1"/>
  <c r="D628" i="1"/>
  <c r="D855" i="1"/>
  <c r="D629" i="1"/>
  <c r="D857" i="1"/>
  <c r="D858" i="1"/>
  <c r="D631" i="1"/>
  <c r="D634" i="1"/>
  <c r="D635" i="1"/>
  <c r="D638" i="1"/>
  <c r="D639" i="1"/>
  <c r="D640" i="1"/>
  <c r="D643" i="1"/>
  <c r="D644" i="1"/>
  <c r="D867" i="1"/>
  <c r="D645" i="1"/>
  <c r="D646" i="1"/>
  <c r="D870" i="1"/>
  <c r="D647" i="1"/>
  <c r="D872" i="1"/>
  <c r="D873" i="1"/>
  <c r="D874" i="1"/>
  <c r="D648" i="1"/>
  <c r="D876" i="1"/>
  <c r="D877" i="1"/>
  <c r="D653" i="1"/>
  <c r="D655" i="1"/>
  <c r="D880" i="1"/>
  <c r="D656" i="1"/>
  <c r="D882" i="1"/>
  <c r="D883" i="1"/>
  <c r="D884" i="1"/>
  <c r="D885" i="1"/>
  <c r="D886" i="1"/>
  <c r="D659" i="1"/>
  <c r="D888" i="1"/>
  <c r="D889" i="1"/>
  <c r="D890" i="1"/>
  <c r="D660" i="1"/>
  <c r="D892" i="1"/>
  <c r="D661" i="1"/>
  <c r="D662" i="1"/>
  <c r="D663" i="1"/>
  <c r="D896" i="1"/>
  <c r="D664" i="1"/>
  <c r="D666" i="1"/>
  <c r="D667" i="1"/>
  <c r="D669" i="1"/>
  <c r="D901" i="1"/>
  <c r="D670" i="1"/>
  <c r="D903" i="1"/>
  <c r="D671" i="1"/>
  <c r="D673" i="1"/>
  <c r="D676" i="1"/>
  <c r="D677" i="1"/>
  <c r="D678" i="1"/>
  <c r="D679" i="1"/>
  <c r="D680" i="1"/>
  <c r="D681" i="1"/>
  <c r="D682" i="1"/>
  <c r="D683" i="1"/>
  <c r="D684" i="1"/>
  <c r="D685" i="1"/>
  <c r="D68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687" i="1"/>
  <c r="D688" i="1"/>
  <c r="D689" i="1"/>
  <c r="D690" i="1"/>
  <c r="D691" i="1"/>
  <c r="D941" i="1"/>
  <c r="E5" i="36"/>
  <c r="G18" i="36"/>
  <c r="L20" i="1" l="1"/>
  <c r="E29" i="36"/>
  <c r="E12" i="36"/>
  <c r="E13" i="36"/>
  <c r="C31" i="37"/>
  <c r="C14" i="37"/>
  <c r="C29" i="37"/>
  <c r="C2" i="37"/>
  <c r="C15" i="37"/>
  <c r="C39" i="37"/>
  <c r="C7" i="37"/>
  <c r="C19" i="37"/>
  <c r="C27" i="37"/>
  <c r="C35" i="37"/>
  <c r="C43" i="37"/>
  <c r="C37" i="37"/>
  <c r="C46" i="37"/>
  <c r="C9" i="37"/>
  <c r="C18" i="37"/>
  <c r="C23" i="37"/>
  <c r="C30" i="37"/>
  <c r="C38" i="37"/>
  <c r="C42" i="37"/>
  <c r="C32" i="37"/>
  <c r="C8" i="37"/>
  <c r="C13" i="37"/>
  <c r="C33" i="37"/>
  <c r="C26" i="37"/>
  <c r="C41" i="37"/>
  <c r="C45" i="37"/>
  <c r="L3" i="37"/>
  <c r="C12" i="37"/>
  <c r="C16" i="37"/>
  <c r="C20" i="37"/>
  <c r="C25" i="37"/>
  <c r="C28" i="37"/>
  <c r="C36" i="37"/>
  <c r="C40" i="37"/>
  <c r="C44" i="37"/>
  <c r="L688" i="1"/>
  <c r="L683" i="1"/>
  <c r="L677" i="1"/>
  <c r="L901" i="1"/>
  <c r="L889" i="1"/>
  <c r="L883" i="1"/>
  <c r="L877" i="1"/>
  <c r="L643" i="1"/>
  <c r="L631" i="1"/>
  <c r="L627" i="1"/>
  <c r="L606" i="1"/>
  <c r="L597" i="1"/>
  <c r="L580" i="1"/>
  <c r="L811" i="1"/>
  <c r="L805" i="1"/>
  <c r="L564" i="1"/>
  <c r="L560" i="1"/>
  <c r="L551" i="1"/>
  <c r="L537" i="1"/>
  <c r="L763" i="1"/>
  <c r="L757" i="1"/>
  <c r="L507" i="1"/>
  <c r="L501" i="1"/>
  <c r="L495" i="1"/>
  <c r="L484" i="1"/>
  <c r="L480" i="1"/>
  <c r="L474" i="1"/>
  <c r="L697" i="1"/>
  <c r="L464" i="1"/>
  <c r="L457" i="1"/>
  <c r="L446" i="1"/>
  <c r="L441" i="1"/>
  <c r="L435" i="1"/>
  <c r="L649" i="1"/>
  <c r="L424" i="1"/>
  <c r="L637" i="1"/>
  <c r="L416" i="1"/>
  <c r="L625" i="1"/>
  <c r="L406" i="1"/>
  <c r="L613" i="1"/>
  <c r="L391" i="1"/>
  <c r="L384" i="1"/>
  <c r="L589" i="1"/>
  <c r="L367" i="1"/>
  <c r="L361" i="1"/>
  <c r="L343" i="1"/>
  <c r="L547" i="1"/>
  <c r="L332" i="1"/>
  <c r="L529" i="1"/>
  <c r="L916" i="1"/>
  <c r="L309" i="1"/>
  <c r="L286" i="1"/>
  <c r="L277" i="1"/>
  <c r="L255" i="1"/>
  <c r="L912" i="1"/>
  <c r="L199" i="1"/>
  <c r="L154" i="1"/>
  <c r="L123" i="1"/>
  <c r="L897" i="1"/>
  <c r="L103" i="1"/>
  <c r="L93" i="1"/>
  <c r="L875" i="1"/>
  <c r="L421" i="1"/>
  <c r="L409" i="1"/>
  <c r="L906" i="1"/>
  <c r="L397" i="1"/>
  <c r="L385" i="1"/>
  <c r="L850" i="1"/>
  <c r="L842" i="1"/>
  <c r="L836" i="1"/>
  <c r="L829" i="1"/>
  <c r="L825" i="1"/>
  <c r="L807" i="1"/>
  <c r="L798" i="1"/>
  <c r="L780" i="1"/>
  <c r="L796" i="1"/>
  <c r="L307" i="1"/>
  <c r="L289" i="1"/>
  <c r="L791" i="1"/>
  <c r="L775" i="1"/>
  <c r="L271" i="1"/>
  <c r="L265" i="1"/>
  <c r="L259" i="1"/>
  <c r="L253" i="1"/>
  <c r="L241" i="1"/>
  <c r="L235" i="1"/>
  <c r="L229" i="1"/>
  <c r="L217" i="1"/>
  <c r="L211" i="1"/>
  <c r="L205" i="1"/>
  <c r="L193" i="1"/>
  <c r="L187" i="1"/>
  <c r="L181" i="1"/>
  <c r="L175" i="1"/>
  <c r="L169" i="1"/>
  <c r="L163" i="1"/>
  <c r="L761" i="1"/>
  <c r="L759" i="1"/>
  <c r="L139" i="1"/>
  <c r="L133" i="1"/>
  <c r="L121" i="1"/>
  <c r="L5" i="1"/>
  <c r="L109" i="1"/>
  <c r="L97" i="1"/>
  <c r="L742" i="1"/>
  <c r="L73" i="1"/>
  <c r="L729" i="1"/>
  <c r="L735" i="1"/>
  <c r="L736" i="1"/>
  <c r="L726" i="1"/>
  <c r="L37" i="1"/>
  <c r="L721" i="1"/>
  <c r="L717" i="1"/>
  <c r="L702" i="1"/>
  <c r="L809" i="1"/>
  <c r="L527" i="1"/>
  <c r="L617" i="1"/>
  <c r="L358" i="1"/>
  <c r="L311" i="1"/>
  <c r="L895" i="1"/>
  <c r="L845" i="1"/>
  <c r="L33" i="1"/>
  <c r="L305" i="1"/>
  <c r="L281" i="1"/>
  <c r="L257" i="1"/>
  <c r="L233" i="1"/>
  <c r="L185" i="1"/>
  <c r="L161" i="1"/>
  <c r="L137" i="1"/>
  <c r="L113" i="1"/>
  <c r="L17" i="1"/>
  <c r="E34" i="36"/>
  <c r="Q34" i="36"/>
  <c r="E22" i="36"/>
  <c r="Q22" i="36"/>
  <c r="E4" i="36"/>
  <c r="Q4" i="36"/>
  <c r="E46" i="36"/>
  <c r="Q46" i="36"/>
  <c r="E43" i="36"/>
  <c r="Q43" i="36"/>
  <c r="E37" i="36"/>
  <c r="Q37" i="36"/>
  <c r="E19" i="36"/>
  <c r="Q19" i="36"/>
  <c r="E26" i="36"/>
  <c r="Q26" i="36"/>
  <c r="E20" i="36"/>
  <c r="Q20" i="36"/>
  <c r="E42" i="36"/>
  <c r="Q42" i="36"/>
  <c r="E36" i="36"/>
  <c r="Q36" i="36"/>
  <c r="E30" i="36"/>
  <c r="Q30" i="36"/>
  <c r="E18" i="36"/>
  <c r="Q18" i="36"/>
  <c r="E6" i="36"/>
  <c r="Q6" i="36"/>
  <c r="E28" i="36"/>
  <c r="Q28" i="36"/>
  <c r="E10" i="36"/>
  <c r="Q10" i="36"/>
  <c r="E27" i="36"/>
  <c r="Q27" i="36"/>
  <c r="E44" i="36"/>
  <c r="Q44" i="36"/>
  <c r="E35" i="36"/>
  <c r="Q35" i="36"/>
  <c r="E11" i="36"/>
  <c r="Q11" i="36"/>
  <c r="E45" i="36"/>
  <c r="E3" i="36"/>
  <c r="G34" i="36"/>
  <c r="E21" i="36"/>
  <c r="G38" i="36"/>
  <c r="G43" i="36"/>
  <c r="G19" i="36"/>
  <c r="G35" i="36"/>
  <c r="G11" i="36"/>
  <c r="L917" i="1"/>
  <c r="L667" i="1"/>
  <c r="L656" i="1"/>
  <c r="L648" i="1"/>
  <c r="L646" i="1"/>
  <c r="L857" i="1"/>
  <c r="L624" i="1"/>
  <c r="L596" i="1"/>
  <c r="L591" i="1"/>
  <c r="L882" i="1"/>
  <c r="L858" i="1"/>
  <c r="L834" i="1"/>
  <c r="L810" i="1"/>
  <c r="L559" i="1"/>
  <c r="L549" i="1"/>
  <c r="L530" i="1"/>
  <c r="L499" i="1"/>
  <c r="L479" i="1"/>
  <c r="L463" i="1"/>
  <c r="L440" i="1"/>
  <c r="L642" i="1"/>
  <c r="L618" i="1"/>
  <c r="L594" i="1"/>
  <c r="L360" i="1"/>
  <c r="L338" i="1"/>
  <c r="L522" i="1"/>
  <c r="L516" i="1"/>
  <c r="L269" i="1"/>
  <c r="L172" i="1"/>
  <c r="L117" i="1"/>
  <c r="D41" i="42" s="1"/>
  <c r="L91" i="1"/>
  <c r="L402" i="1"/>
  <c r="L378" i="1"/>
  <c r="L826" i="1"/>
  <c r="L803" i="1"/>
  <c r="L817" i="1"/>
  <c r="L282" i="1"/>
  <c r="L772" i="1"/>
  <c r="L252" i="1"/>
  <c r="L770" i="1"/>
  <c r="L210" i="1"/>
  <c r="L186" i="1"/>
  <c r="L162" i="1"/>
  <c r="L138" i="1"/>
  <c r="L114" i="1"/>
  <c r="L90" i="1"/>
  <c r="L745" i="1"/>
  <c r="L60" i="1"/>
  <c r="L42" i="1"/>
  <c r="L36" i="1"/>
  <c r="L18" i="1"/>
  <c r="L584" i="1"/>
  <c r="L575" i="1"/>
  <c r="L568" i="1"/>
  <c r="L558" i="1"/>
  <c r="L548" i="1"/>
  <c r="L541" i="1"/>
  <c r="L521" i="1"/>
  <c r="L513" i="1"/>
  <c r="L498" i="1"/>
  <c r="L493" i="1"/>
  <c r="L486" i="1"/>
  <c r="L478" i="1"/>
  <c r="L472" i="1"/>
  <c r="L467" i="1"/>
  <c r="L462" i="1"/>
  <c r="L455" i="1"/>
  <c r="L448" i="1"/>
  <c r="L665" i="1"/>
  <c r="L433" i="1"/>
  <c r="L430" i="1"/>
  <c r="L641" i="1"/>
  <c r="L419" i="1"/>
  <c r="L415" i="1"/>
  <c r="L611" i="1"/>
  <c r="L395" i="1"/>
  <c r="L383" i="1"/>
  <c r="L379" i="1"/>
  <c r="L353" i="1"/>
  <c r="L557" i="1"/>
  <c r="L337" i="1"/>
  <c r="L330" i="1"/>
  <c r="L915" i="1"/>
  <c r="L308" i="1"/>
  <c r="L509" i="1"/>
  <c r="L267" i="1"/>
  <c r="L249" i="1"/>
  <c r="L234" i="1"/>
  <c r="L158" i="1"/>
  <c r="L145" i="1"/>
  <c r="L141" i="1"/>
  <c r="L869" i="1"/>
  <c r="L881" i="1"/>
  <c r="L856" i="1"/>
  <c r="L865" i="1"/>
  <c r="L866" i="1"/>
  <c r="L401" i="1"/>
  <c r="L851" i="1"/>
  <c r="L58" i="1"/>
  <c r="L47" i="1"/>
  <c r="D20" i="42" s="1"/>
  <c r="L860" i="1"/>
  <c r="L819" i="1"/>
  <c r="L839" i="1"/>
  <c r="L910" i="1"/>
  <c r="L816" i="1"/>
  <c r="L323" i="1"/>
  <c r="L299" i="1"/>
  <c r="L293" i="1"/>
  <c r="L275" i="1"/>
  <c r="L776" i="1"/>
  <c r="L251" i="1"/>
  <c r="L769" i="1"/>
  <c r="L773" i="1"/>
  <c r="L227" i="1"/>
  <c r="L221" i="1"/>
  <c r="L209" i="1"/>
  <c r="L203" i="1"/>
  <c r="L197" i="1"/>
  <c r="L179" i="1"/>
  <c r="L173" i="1"/>
  <c r="L155" i="1"/>
  <c r="L149" i="1"/>
  <c r="L131" i="1"/>
  <c r="L125" i="1"/>
  <c r="L107" i="1"/>
  <c r="L101" i="1"/>
  <c r="L83" i="1"/>
  <c r="L77" i="1"/>
  <c r="L65" i="1"/>
  <c r="L59" i="1"/>
  <c r="L53" i="1"/>
  <c r="L744" i="1"/>
  <c r="L29" i="1"/>
  <c r="L712" i="1"/>
  <c r="L708" i="1"/>
  <c r="L692" i="1"/>
  <c r="L921" i="1"/>
  <c r="L664" i="1"/>
  <c r="L873" i="1"/>
  <c r="L619" i="1"/>
  <c r="L588" i="1"/>
  <c r="L573" i="1"/>
  <c r="L545" i="1"/>
  <c r="L517" i="1"/>
  <c r="L491" i="1"/>
  <c r="L705" i="1"/>
  <c r="L452" i="1"/>
  <c r="L675" i="1"/>
  <c r="L657" i="1"/>
  <c r="L633" i="1"/>
  <c r="L403" i="1"/>
  <c r="L388" i="1"/>
  <c r="L585" i="1"/>
  <c r="L939" i="1"/>
  <c r="L340" i="1"/>
  <c r="L326" i="1"/>
  <c r="L302" i="1"/>
  <c r="L245" i="1"/>
  <c r="L900" i="1"/>
  <c r="L844" i="1"/>
  <c r="L417" i="1"/>
  <c r="L61" i="1"/>
  <c r="L369" i="1"/>
  <c r="L821" i="1"/>
  <c r="L321" i="1"/>
  <c r="L297" i="1"/>
  <c r="L273" i="1"/>
  <c r="L10" i="1"/>
  <c r="L225" i="1"/>
  <c r="L201" i="1"/>
  <c r="L177" i="1"/>
  <c r="L153" i="1"/>
  <c r="L129" i="1"/>
  <c r="L105" i="1"/>
  <c r="L99" i="1"/>
  <c r="L81" i="1"/>
  <c r="L57" i="1"/>
  <c r="L725" i="1"/>
  <c r="L691" i="1"/>
  <c r="L666" i="1"/>
  <c r="L874" i="1"/>
  <c r="L623" i="1"/>
  <c r="L590" i="1"/>
  <c r="L574" i="1"/>
  <c r="L567" i="1"/>
  <c r="L546" i="1"/>
  <c r="L520" i="1"/>
  <c r="L512" i="1"/>
  <c r="L730" i="1"/>
  <c r="L706" i="1"/>
  <c r="L454" i="1"/>
  <c r="L658" i="1"/>
  <c r="L418" i="1"/>
  <c r="L404" i="1"/>
  <c r="L377" i="1"/>
  <c r="L352" i="1"/>
  <c r="L329" i="1"/>
  <c r="L319" i="1"/>
  <c r="L306" i="1"/>
  <c r="L248" i="1"/>
  <c r="L907" i="1"/>
  <c r="L911" i="1"/>
  <c r="L442" i="1"/>
  <c r="L70" i="1"/>
  <c r="L848" i="1"/>
  <c r="L893" i="1"/>
  <c r="L346" i="1"/>
  <c r="L322" i="1"/>
  <c r="L778" i="1"/>
  <c r="L274" i="1"/>
  <c r="L268" i="1"/>
  <c r="L250" i="1"/>
  <c r="L226" i="1"/>
  <c r="L202" i="1"/>
  <c r="L178" i="1"/>
  <c r="L764" i="1"/>
  <c r="L130" i="1"/>
  <c r="L106" i="1"/>
  <c r="L82" i="1"/>
  <c r="L733" i="1"/>
  <c r="L52" i="1"/>
  <c r="L34" i="1"/>
  <c r="L711" i="1"/>
  <c r="L701" i="1"/>
  <c r="L685" i="1"/>
  <c r="L679" i="1"/>
  <c r="L660" i="1"/>
  <c r="L885" i="1"/>
  <c r="L655" i="1"/>
  <c r="L867" i="1"/>
  <c r="L843" i="1"/>
  <c r="L601" i="1"/>
  <c r="L582" i="1"/>
  <c r="L566" i="1"/>
  <c r="L789" i="1"/>
  <c r="L539" i="1"/>
  <c r="L532" i="1"/>
  <c r="L511" i="1"/>
  <c r="L503" i="1"/>
  <c r="L723" i="1"/>
  <c r="L481" i="1"/>
  <c r="L699" i="1"/>
  <c r="L693" i="1"/>
  <c r="L443" i="1"/>
  <c r="L437" i="1"/>
  <c r="L651" i="1"/>
  <c r="L426" i="1"/>
  <c r="L412" i="1"/>
  <c r="L621" i="1"/>
  <c r="L394" i="1"/>
  <c r="L370" i="1"/>
  <c r="L362" i="1"/>
  <c r="L555" i="1"/>
  <c r="L318" i="1"/>
  <c r="L312" i="1"/>
  <c r="L290" i="1"/>
  <c r="L278" i="1"/>
  <c r="L483" i="1"/>
  <c r="L477" i="1"/>
  <c r="L140" i="1"/>
  <c r="L453" i="1"/>
  <c r="L879" i="1"/>
  <c r="L878" i="1"/>
  <c r="L411" i="1"/>
  <c r="L66" i="1"/>
  <c r="L387" i="1"/>
  <c r="L838" i="1"/>
  <c r="L363" i="1"/>
  <c r="L357" i="1"/>
  <c r="L806" i="1"/>
  <c r="L315" i="1"/>
  <c r="L786" i="1"/>
  <c r="L303" i="1"/>
  <c r="L291" i="1"/>
  <c r="L12" i="1"/>
  <c r="L11" i="1"/>
  <c r="D6" i="42" s="1"/>
  <c r="L774" i="1"/>
  <c r="L833" i="1"/>
  <c r="L237" i="1"/>
  <c r="L767" i="1"/>
  <c r="L213" i="1"/>
  <c r="L195" i="1"/>
  <c r="L189" i="1"/>
  <c r="L171" i="1"/>
  <c r="L165" i="1"/>
  <c r="L147" i="1"/>
  <c r="L6" i="1"/>
  <c r="L762" i="1"/>
  <c r="L752" i="1"/>
  <c r="L746" i="1"/>
  <c r="L87" i="1"/>
  <c r="L743" i="1"/>
  <c r="L51" i="1"/>
  <c r="L45" i="1"/>
  <c r="L713" i="1"/>
  <c r="L21" i="1"/>
  <c r="L694" i="1"/>
  <c r="G23" i="36"/>
  <c r="G7" i="36"/>
  <c r="L8" i="1"/>
  <c r="D5" i="42" s="1"/>
  <c r="L3" i="1"/>
  <c r="I592" i="45"/>
  <c r="I646" i="45"/>
  <c r="I172" i="45"/>
  <c r="I462" i="45"/>
  <c r="I436" i="45"/>
  <c r="I486" i="45"/>
  <c r="I210" i="45"/>
  <c r="I331" i="45"/>
  <c r="I5" i="45"/>
  <c r="I295" i="45"/>
  <c r="I214" i="45"/>
  <c r="I164" i="45"/>
  <c r="I288" i="45"/>
  <c r="I341" i="45"/>
  <c r="I454" i="45"/>
  <c r="I249" i="45"/>
  <c r="I483" i="45"/>
  <c r="I345" i="45"/>
  <c r="I408" i="45"/>
  <c r="I383" i="45"/>
  <c r="I218" i="45"/>
  <c r="I474" i="45"/>
  <c r="I619" i="45"/>
  <c r="I189" i="45"/>
  <c r="I360" i="45"/>
  <c r="I184" i="45"/>
  <c r="I171" i="45"/>
  <c r="I87" i="45"/>
  <c r="I258" i="45"/>
  <c r="I80" i="45"/>
  <c r="I43" i="45"/>
  <c r="I571" i="45"/>
  <c r="I323" i="45"/>
  <c r="I152" i="45"/>
  <c r="I467" i="45"/>
  <c r="I476" i="45"/>
  <c r="I361" i="45"/>
  <c r="I630" i="45"/>
  <c r="I553" i="45"/>
  <c r="I669" i="45"/>
  <c r="I647" i="45"/>
  <c r="I602" i="45"/>
  <c r="I650" i="45"/>
  <c r="I33" i="45"/>
  <c r="I81" i="45"/>
  <c r="I390" i="45"/>
  <c r="I26" i="45"/>
  <c r="I389" i="45"/>
  <c r="I518" i="45"/>
  <c r="I557" i="45"/>
  <c r="I549" i="45"/>
  <c r="I124" i="45"/>
  <c r="I599" i="45"/>
  <c r="I677" i="45"/>
  <c r="I329" i="45"/>
  <c r="I289" i="45"/>
  <c r="I144" i="45"/>
  <c r="I402" i="45"/>
  <c r="I357" i="45"/>
  <c r="I624" i="45"/>
  <c r="I267" i="45"/>
  <c r="I477" i="45"/>
  <c r="I616" i="45"/>
  <c r="I24" i="45"/>
  <c r="I561" i="45"/>
  <c r="I160" i="45"/>
  <c r="I525" i="45"/>
  <c r="I205" i="45"/>
  <c r="I484" i="45"/>
  <c r="I429" i="45"/>
  <c r="I355" i="45"/>
  <c r="I488" i="45"/>
  <c r="I546" i="45"/>
  <c r="I156" i="45"/>
  <c r="I371" i="45"/>
  <c r="I466" i="45"/>
  <c r="I528" i="45"/>
  <c r="I206" i="45"/>
  <c r="I306" i="45"/>
  <c r="I280" i="45"/>
  <c r="I447" i="45"/>
  <c r="I276" i="45"/>
  <c r="I49" i="45"/>
  <c r="I560" i="45"/>
  <c r="I464" i="45"/>
  <c r="I62" i="45"/>
  <c r="I157" i="45"/>
  <c r="I475" i="45"/>
  <c r="I578" i="45"/>
  <c r="I343" i="45"/>
  <c r="I241" i="45"/>
  <c r="I342" i="45"/>
  <c r="I179" i="45"/>
  <c r="I146" i="45"/>
  <c r="I102" i="45"/>
  <c r="I626" i="45"/>
  <c r="I641" i="45"/>
  <c r="I303" i="45"/>
  <c r="I421" i="45"/>
  <c r="I287" i="45"/>
  <c r="I563" i="45"/>
  <c r="I611" i="45"/>
  <c r="I326" i="45"/>
  <c r="I202" i="45"/>
  <c r="I373" i="45"/>
  <c r="I529" i="45"/>
  <c r="I359" i="45"/>
  <c r="I567" i="45"/>
  <c r="I519" i="45"/>
  <c r="I183" i="45"/>
  <c r="I594" i="45"/>
  <c r="I104" i="45"/>
  <c r="I610" i="45"/>
  <c r="I129" i="45"/>
  <c r="I89" i="45"/>
  <c r="I234" i="45"/>
  <c r="I463" i="45"/>
  <c r="I247" i="45"/>
  <c r="I181" i="45"/>
  <c r="I14" i="45"/>
  <c r="I198" i="45"/>
  <c r="I643" i="45"/>
  <c r="I215" i="45"/>
  <c r="I285" i="45"/>
  <c r="I608" i="45"/>
  <c r="I133" i="45"/>
  <c r="I21" i="45"/>
  <c r="I106" i="45"/>
  <c r="I372" i="45"/>
  <c r="I639" i="45"/>
  <c r="I457" i="45"/>
  <c r="I32" i="45"/>
  <c r="I244" i="45"/>
  <c r="I255" i="45"/>
  <c r="I108" i="45"/>
  <c r="I322" i="45"/>
  <c r="I100" i="45"/>
  <c r="I301" i="45"/>
  <c r="I346" i="45"/>
  <c r="I579" i="45"/>
  <c r="I410" i="45"/>
  <c r="I515" i="45"/>
  <c r="I395" i="45"/>
  <c r="I635" i="45"/>
  <c r="I158" i="45"/>
  <c r="I559" i="45"/>
  <c r="I452" i="45"/>
  <c r="I18" i="45"/>
  <c r="I504" i="45"/>
  <c r="I65" i="45"/>
  <c r="I652" i="45"/>
  <c r="I524" i="45"/>
  <c r="I517" i="45"/>
  <c r="I271" i="45"/>
  <c r="I404" i="45"/>
  <c r="I93" i="45"/>
  <c r="I668" i="45"/>
  <c r="I597" i="45"/>
  <c r="I534" i="45"/>
  <c r="I286" i="45"/>
  <c r="I242" i="45"/>
  <c r="I256" i="45"/>
  <c r="I631" i="45"/>
  <c r="I92" i="45"/>
  <c r="I31" i="45"/>
  <c r="I487" i="45"/>
  <c r="I531" i="45"/>
  <c r="I270" i="45"/>
  <c r="I603" i="45"/>
  <c r="I230" i="45"/>
  <c r="I439" i="45"/>
  <c r="I51" i="45"/>
  <c r="I38" i="45"/>
  <c r="I30" i="45"/>
  <c r="I551" i="45"/>
  <c r="I349" i="45"/>
  <c r="I118" i="45"/>
  <c r="I265" i="45"/>
  <c r="I432" i="45"/>
  <c r="I640" i="45"/>
  <c r="I547" i="45"/>
  <c r="I642" i="45"/>
  <c r="I313" i="45"/>
  <c r="I412" i="45"/>
  <c r="I311" i="45"/>
  <c r="I485" i="45"/>
  <c r="I622" i="45"/>
  <c r="I544" i="45"/>
  <c r="I497" i="45"/>
  <c r="I365" i="45"/>
  <c r="I173" i="45"/>
  <c r="I385" i="45"/>
  <c r="I293" i="45"/>
  <c r="I260" i="45"/>
  <c r="I584" i="45"/>
  <c r="I586" i="45"/>
  <c r="I470" i="45"/>
  <c r="I367" i="45"/>
  <c r="I556" i="45"/>
  <c r="I48" i="45"/>
  <c r="I117" i="45"/>
  <c r="I498" i="45"/>
  <c r="I178" i="45"/>
  <c r="I274" i="45"/>
  <c r="I19" i="45"/>
  <c r="I419" i="45"/>
  <c r="I194" i="45"/>
  <c r="I233" i="45"/>
  <c r="I583" i="45"/>
  <c r="I569" i="45"/>
  <c r="I472" i="45"/>
  <c r="I585" i="45"/>
  <c r="I394" i="45"/>
  <c r="I335" i="45"/>
  <c r="I417" i="45"/>
  <c r="I460" i="45"/>
  <c r="I591" i="45"/>
  <c r="I111" i="45"/>
  <c r="I674" i="45"/>
  <c r="I25" i="45"/>
  <c r="I36" i="45"/>
  <c r="I310" i="45"/>
  <c r="I495" i="45"/>
  <c r="I52" i="45"/>
  <c r="I282" i="45"/>
  <c r="I434" i="45"/>
  <c r="I468" i="45"/>
  <c r="I307" i="45"/>
  <c r="I426" i="45"/>
  <c r="I192" i="45"/>
  <c r="I378" i="45"/>
  <c r="I128" i="45"/>
  <c r="I350" i="45"/>
  <c r="I379" i="45"/>
  <c r="I672" i="45"/>
  <c r="I565" i="45"/>
  <c r="I4" i="45"/>
  <c r="I317" i="45"/>
  <c r="I321" i="45"/>
  <c r="I305" i="45"/>
  <c r="I541" i="45"/>
  <c r="I268" i="45"/>
  <c r="I461" i="45"/>
  <c r="I231" i="45"/>
  <c r="I581" i="45"/>
  <c r="I377" i="45"/>
  <c r="I296" i="45"/>
  <c r="I600" i="45"/>
  <c r="I526" i="45"/>
  <c r="I94" i="45"/>
  <c r="I224" i="45"/>
  <c r="I328" i="45"/>
  <c r="I150" i="45"/>
  <c r="I245" i="45"/>
  <c r="I176" i="45"/>
  <c r="I17" i="45"/>
  <c r="I502" i="45"/>
  <c r="I658" i="45"/>
  <c r="I315" i="45"/>
  <c r="I272" i="45"/>
  <c r="I134" i="45"/>
  <c r="I40" i="45"/>
  <c r="I208" i="45"/>
  <c r="I119" i="45"/>
  <c r="I576" i="45"/>
  <c r="I399" i="45"/>
  <c r="I56" i="45"/>
  <c r="I623" i="45"/>
  <c r="I633" i="45"/>
  <c r="I388" i="45"/>
  <c r="I12" i="45"/>
  <c r="I261" i="45"/>
  <c r="I193" i="45"/>
  <c r="I123" i="45"/>
  <c r="I222" i="45"/>
  <c r="I316" i="45"/>
  <c r="I163" i="45"/>
  <c r="I217" i="45"/>
  <c r="I606" i="45"/>
  <c r="I140" i="45"/>
  <c r="I207" i="45"/>
  <c r="I2" i="45"/>
  <c r="I644" i="45"/>
  <c r="I590" i="45"/>
  <c r="I132" i="45"/>
  <c r="I391" i="45"/>
  <c r="I228" i="45"/>
  <c r="I237" i="45"/>
  <c r="I251" i="45"/>
  <c r="I530" i="45"/>
  <c r="I607" i="45"/>
  <c r="I112" i="45"/>
  <c r="I67" i="45"/>
  <c r="I135" i="45"/>
  <c r="I510" i="45"/>
  <c r="I294" i="45"/>
  <c r="I76" i="45"/>
  <c r="I175" i="45"/>
  <c r="I63" i="45"/>
  <c r="I269" i="45"/>
  <c r="I246" i="45"/>
  <c r="I374" i="45"/>
  <c r="I627" i="45"/>
  <c r="I558" i="45"/>
  <c r="I235" i="45"/>
  <c r="I605" i="45"/>
  <c r="I625" i="45"/>
  <c r="I566" i="45"/>
  <c r="I645" i="45"/>
  <c r="I667" i="45"/>
  <c r="I57" i="45"/>
  <c r="I309" i="45"/>
  <c r="I451" i="45"/>
  <c r="I550" i="45"/>
  <c r="I445" i="45"/>
  <c r="I131" i="45"/>
  <c r="I433" i="45"/>
  <c r="I115" i="45"/>
  <c r="I44" i="45"/>
  <c r="I481" i="45"/>
  <c r="I169" i="45"/>
  <c r="I259" i="45"/>
  <c r="I187" i="45"/>
  <c r="I113" i="45"/>
  <c r="I72" i="45"/>
  <c r="I648" i="45"/>
  <c r="I405" i="45"/>
  <c r="I621" i="45"/>
  <c r="I45" i="45"/>
  <c r="I6" i="45"/>
  <c r="I356" i="45"/>
  <c r="I587" i="45"/>
  <c r="I375" i="45"/>
  <c r="I220" i="45"/>
  <c r="I366" i="45"/>
  <c r="I229" i="45"/>
  <c r="I248" i="45"/>
  <c r="I489" i="45"/>
  <c r="I413" i="45"/>
  <c r="I149" i="45"/>
  <c r="I199" i="45"/>
  <c r="I415" i="45"/>
  <c r="I35" i="45"/>
  <c r="I226" i="45"/>
  <c r="I314" i="45"/>
  <c r="I88" i="45"/>
  <c r="I601" i="45"/>
  <c r="I482" i="45"/>
  <c r="I154" i="45"/>
  <c r="I15" i="45"/>
  <c r="I114" i="45"/>
  <c r="I47" i="45"/>
  <c r="I84" i="45"/>
  <c r="I122" i="45"/>
  <c r="I110" i="45"/>
  <c r="I209" i="45"/>
  <c r="I431" i="45"/>
  <c r="I637" i="45"/>
  <c r="I403" i="45"/>
  <c r="I508" i="45"/>
  <c r="I656" i="45"/>
  <c r="I221" i="45"/>
  <c r="I11" i="45"/>
  <c r="I148" i="45"/>
  <c r="I127" i="45"/>
  <c r="I8" i="45"/>
  <c r="I13" i="45"/>
  <c r="I174" i="45"/>
  <c r="I324" i="45"/>
  <c r="I168" i="45"/>
  <c r="I455" i="45"/>
  <c r="I46" i="45"/>
  <c r="I166" i="45"/>
  <c r="I320" i="45"/>
  <c r="I620" i="45"/>
  <c r="I384" i="45"/>
  <c r="I588" i="45"/>
  <c r="I279" i="45"/>
  <c r="I78" i="45"/>
  <c r="I671" i="45"/>
  <c r="I493" i="45"/>
  <c r="I70" i="45"/>
  <c r="I572" i="45"/>
  <c r="I98" i="45"/>
  <c r="I574" i="45"/>
  <c r="I543" i="45"/>
  <c r="I478" i="45"/>
  <c r="I136" i="45"/>
  <c r="I142" i="45"/>
  <c r="I90" i="45"/>
  <c r="I368" i="45"/>
  <c r="I664" i="45"/>
  <c r="I507" i="45"/>
  <c r="I422" i="45"/>
  <c r="I197" i="45"/>
  <c r="I236" i="45"/>
  <c r="I75" i="45"/>
  <c r="I281" i="45"/>
  <c r="I427" i="45"/>
  <c r="I336" i="45"/>
  <c r="I167" i="45"/>
  <c r="I665" i="45"/>
  <c r="I333" i="45"/>
  <c r="I473" i="45"/>
  <c r="I182" i="45"/>
  <c r="I370" i="45"/>
  <c r="I666" i="45"/>
  <c r="I327" i="45"/>
  <c r="I125" i="45"/>
  <c r="I469" i="45"/>
  <c r="I66" i="45"/>
  <c r="I351" i="45"/>
  <c r="I9" i="45"/>
  <c r="I654" i="45"/>
  <c r="I649" i="45"/>
  <c r="I41" i="45"/>
  <c r="I155" i="45"/>
  <c r="I97" i="45"/>
  <c r="I577" i="45"/>
  <c r="I424" i="45"/>
  <c r="I520" i="45"/>
  <c r="I414" i="45"/>
  <c r="I604" i="45"/>
  <c r="I459" i="45"/>
  <c r="I204" i="45"/>
  <c r="I540" i="45"/>
  <c r="I216" i="45"/>
  <c r="I86" i="45"/>
  <c r="I283" i="45"/>
  <c r="I500" i="45"/>
  <c r="I676" i="45"/>
  <c r="I180" i="45"/>
  <c r="I509" i="45"/>
  <c r="I64" i="45"/>
  <c r="I564" i="45"/>
  <c r="I437" i="45"/>
  <c r="I297" i="45"/>
  <c r="I536" i="45"/>
  <c r="I284" i="45"/>
  <c r="I143" i="45"/>
  <c r="I398" i="45"/>
  <c r="I521" i="45"/>
  <c r="I151" i="45"/>
  <c r="I382" i="45"/>
  <c r="I95" i="45"/>
  <c r="I396" i="45"/>
  <c r="I499" i="45"/>
  <c r="I393" i="45"/>
  <c r="I109" i="45"/>
  <c r="I548" i="45"/>
  <c r="I277" i="45"/>
  <c r="I423" i="45"/>
  <c r="I82" i="45"/>
  <c r="I264" i="45"/>
  <c r="I617" i="45"/>
  <c r="I302" i="45"/>
  <c r="I506" i="45"/>
  <c r="I68" i="45"/>
  <c r="I596" i="45"/>
  <c r="I479" i="45"/>
  <c r="I348" i="45"/>
  <c r="I545" i="45"/>
  <c r="I23" i="45"/>
  <c r="I59" i="45"/>
  <c r="I263" i="45"/>
  <c r="I101" i="45"/>
  <c r="I595" i="45"/>
  <c r="I522" i="45"/>
  <c r="I332" i="45"/>
  <c r="I304" i="45"/>
  <c r="I392" i="45"/>
  <c r="I159" i="45"/>
  <c r="I651" i="45"/>
  <c r="I589" i="45"/>
  <c r="I440" i="45"/>
  <c r="I275" i="45"/>
  <c r="I446" i="45"/>
  <c r="I407" i="45"/>
  <c r="I490" i="45"/>
  <c r="I501" i="45"/>
  <c r="I312" i="45"/>
  <c r="I494" i="45"/>
  <c r="I471" i="45"/>
  <c r="I339" i="45"/>
  <c r="I364" i="45"/>
  <c r="I77" i="45"/>
  <c r="I449" i="45"/>
  <c r="I661" i="45"/>
  <c r="I428" i="45"/>
  <c r="I7" i="45"/>
  <c r="I42" i="45"/>
  <c r="I363" i="45"/>
  <c r="I71" i="45"/>
  <c r="I411" i="45"/>
  <c r="I292" i="45"/>
  <c r="I165" i="45"/>
  <c r="I250" i="45"/>
  <c r="I61" i="45"/>
  <c r="I161" i="45"/>
  <c r="I96" i="45"/>
  <c r="I211" i="45"/>
  <c r="I420" i="45"/>
  <c r="I319" i="45"/>
  <c r="I380" i="45"/>
  <c r="I516" i="45"/>
  <c r="I535" i="45"/>
  <c r="I514" i="45"/>
  <c r="I185" i="45"/>
  <c r="I663" i="45"/>
  <c r="I91" i="45"/>
  <c r="I300" i="45"/>
  <c r="I376" i="45"/>
  <c r="I225" i="45"/>
  <c r="I582" i="45"/>
  <c r="I253" i="45"/>
  <c r="I103" i="45"/>
  <c r="I347" i="45"/>
  <c r="I20" i="45"/>
  <c r="I147" i="45"/>
  <c r="I568" i="45"/>
  <c r="I73" i="45"/>
  <c r="I10" i="45"/>
  <c r="I555" i="45"/>
  <c r="I636" i="45"/>
  <c r="I337" i="45"/>
  <c r="I83" i="45"/>
  <c r="I54" i="45"/>
  <c r="I570" i="45"/>
  <c r="I116" i="45"/>
  <c r="I212" i="45"/>
  <c r="I537" i="45"/>
  <c r="I539" i="45"/>
  <c r="I615" i="45"/>
  <c r="I628" i="45"/>
  <c r="I400" i="45"/>
  <c r="I430" i="45"/>
  <c r="I153" i="45"/>
  <c r="I450" i="45"/>
  <c r="I442" i="45"/>
  <c r="I613" i="45"/>
  <c r="I74" i="45"/>
  <c r="I200" i="45"/>
  <c r="I618" i="45"/>
  <c r="I69" i="45"/>
  <c r="I126" i="45"/>
  <c r="I22" i="45"/>
  <c r="I201" i="45"/>
  <c r="I465" i="45"/>
  <c r="I512" i="45"/>
  <c r="I107" i="45"/>
  <c r="I34" i="45"/>
  <c r="I58" i="45"/>
  <c r="I369" i="45"/>
  <c r="I3" i="45"/>
  <c r="I609" i="45"/>
  <c r="I634" i="45"/>
  <c r="I278" i="45"/>
  <c r="I354" i="45"/>
  <c r="I344" i="45"/>
  <c r="I503" i="45"/>
  <c r="I542" i="45"/>
  <c r="I299" i="45"/>
  <c r="I629" i="45"/>
  <c r="I273" i="45"/>
  <c r="I527" i="45"/>
  <c r="I266" i="45"/>
  <c r="I444" i="45"/>
  <c r="I186" i="45"/>
  <c r="I598" i="45"/>
  <c r="I240" i="45"/>
  <c r="I252" i="45"/>
  <c r="I532" i="45"/>
  <c r="I416" i="45"/>
  <c r="I448" i="45"/>
  <c r="I580" i="45"/>
  <c r="I170" i="45"/>
  <c r="I53" i="45"/>
  <c r="I37" i="45"/>
  <c r="I290" i="45"/>
  <c r="I614" i="45"/>
  <c r="I191" i="45"/>
  <c r="I340" i="45"/>
  <c r="I662" i="45"/>
  <c r="I353" i="45"/>
  <c r="I29" i="45"/>
  <c r="I28" i="45"/>
  <c r="I139" i="45"/>
  <c r="I188" i="45"/>
  <c r="I418" i="45"/>
  <c r="I638" i="45"/>
  <c r="I121" i="45"/>
  <c r="I401" i="45"/>
  <c r="I27" i="45"/>
  <c r="I257" i="45"/>
  <c r="I239" i="45"/>
  <c r="I523" i="45"/>
  <c r="I511" i="45"/>
  <c r="I505" i="45"/>
  <c r="I358" i="45"/>
  <c r="I203" i="45"/>
  <c r="I99" i="45"/>
  <c r="I673" i="45"/>
  <c r="I105" i="45"/>
  <c r="I386" i="45"/>
  <c r="I352" i="45"/>
  <c r="I291" i="45"/>
  <c r="I190" i="45"/>
  <c r="I325" i="45"/>
  <c r="I441" i="45"/>
  <c r="I308" i="45"/>
  <c r="I162" i="45"/>
  <c r="I575" i="45"/>
  <c r="I538" i="45"/>
  <c r="I243" i="45"/>
  <c r="I85" i="45"/>
  <c r="I458" i="45"/>
  <c r="I660" i="45"/>
  <c r="I632" i="45"/>
  <c r="I409" i="45"/>
  <c r="I338" i="45"/>
  <c r="I120" i="45"/>
  <c r="I145" i="45"/>
  <c r="I453" i="45"/>
  <c r="I612" i="45"/>
  <c r="I177" i="45"/>
  <c r="I496" i="45"/>
  <c r="I330" i="45"/>
  <c r="I137" i="45"/>
  <c r="I425" i="45"/>
  <c r="I456" i="45"/>
  <c r="I670" i="45"/>
  <c r="I513" i="45"/>
  <c r="I195" i="45"/>
  <c r="I387" i="45"/>
  <c r="I435" i="45"/>
  <c r="I554" i="45"/>
  <c r="I657" i="45"/>
  <c r="I16" i="45"/>
  <c r="I533" i="45"/>
  <c r="I381" i="45"/>
  <c r="I480" i="45"/>
  <c r="I55" i="45"/>
  <c r="I443" i="45"/>
  <c r="I397" i="45"/>
  <c r="I238" i="45"/>
  <c r="I219" i="45"/>
  <c r="I593" i="45"/>
  <c r="I60" i="45"/>
  <c r="I491" i="45"/>
  <c r="I318" i="45"/>
  <c r="I492" i="45"/>
  <c r="I138" i="45"/>
  <c r="I50" i="45"/>
  <c r="I223" i="45"/>
  <c r="I406" i="45"/>
  <c r="I262" i="45"/>
  <c r="I675" i="45"/>
  <c r="I196" i="45"/>
  <c r="I213" i="45"/>
  <c r="I334" i="45"/>
  <c r="I362" i="45"/>
  <c r="I562" i="45"/>
  <c r="I227" i="45"/>
  <c r="I653" i="45"/>
  <c r="I130" i="45"/>
  <c r="I141" i="45"/>
  <c r="I232" i="45"/>
  <c r="I438" i="45"/>
  <c r="I659" i="45"/>
  <c r="I298" i="45"/>
  <c r="I552" i="45"/>
  <c r="I39" i="45"/>
  <c r="I573" i="45"/>
  <c r="I254" i="45"/>
  <c r="I655" i="45"/>
  <c r="L635" i="1"/>
  <c r="L609" i="1"/>
  <c r="L593" i="1"/>
  <c r="L578" i="1"/>
  <c r="L372" i="1"/>
  <c r="L565" i="1"/>
  <c r="L820" i="1"/>
  <c r="L797" i="1"/>
  <c r="L317" i="1"/>
  <c r="L301" i="1"/>
  <c r="L85" i="1"/>
  <c r="L741" i="1"/>
  <c r="L932" i="1"/>
  <c r="L924" i="1"/>
  <c r="L686" i="1"/>
  <c r="L678" i="1"/>
  <c r="L669" i="1"/>
  <c r="L892" i="1"/>
  <c r="L884" i="1"/>
  <c r="L876" i="1"/>
  <c r="L645" i="1"/>
  <c r="L626" i="1"/>
  <c r="L608" i="1"/>
  <c r="L600" i="1"/>
  <c r="L592" i="1"/>
  <c r="L583" i="1"/>
  <c r="L812" i="1"/>
  <c r="L804" i="1"/>
  <c r="L788" i="1"/>
  <c r="L540" i="1"/>
  <c r="L523" i="1"/>
  <c r="L502" i="1"/>
  <c r="L494" i="1"/>
  <c r="L485" i="1"/>
  <c r="L716" i="1"/>
  <c r="L473" i="1"/>
  <c r="L700" i="1"/>
  <c r="L465" i="1"/>
  <c r="L456" i="1"/>
  <c r="L447" i="1"/>
  <c r="L668" i="1"/>
  <c r="L434" i="1"/>
  <c r="L652" i="1"/>
  <c r="L425" i="1"/>
  <c r="L636" i="1"/>
  <c r="L413" i="1"/>
  <c r="L620" i="1"/>
  <c r="L612" i="1"/>
  <c r="L604" i="1"/>
  <c r="L936" i="1"/>
  <c r="L371" i="1"/>
  <c r="L572" i="1"/>
  <c r="L354" i="1"/>
  <c r="L345" i="1"/>
  <c r="L339" i="1"/>
  <c r="L331" i="1"/>
  <c r="L524" i="1"/>
  <c r="L296" i="1"/>
  <c r="L492" i="1"/>
  <c r="L204" i="1"/>
  <c r="L468" i="1"/>
  <c r="L460" i="1"/>
  <c r="L908" i="1"/>
  <c r="L859" i="1"/>
  <c r="L98" i="1"/>
  <c r="L937" i="1"/>
  <c r="L868" i="1"/>
  <c r="L69" i="1"/>
  <c r="D31" i="42" s="1"/>
  <c r="L64" i="1"/>
  <c r="D28" i="42" s="1"/>
  <c r="L396" i="1"/>
  <c r="L56" i="1"/>
  <c r="L841" i="1"/>
  <c r="L823" i="1"/>
  <c r="L38" i="1"/>
  <c r="D17" i="42" s="1"/>
  <c r="L348" i="1"/>
  <c r="L35" i="1"/>
  <c r="L799" i="1"/>
  <c r="L324" i="1"/>
  <c r="L25" i="1"/>
  <c r="D12" i="42" s="1"/>
  <c r="L24" i="1"/>
  <c r="L793" i="1"/>
  <c r="L292" i="1"/>
  <c r="L276" i="1"/>
  <c r="L260" i="1"/>
  <c r="L244" i="1"/>
  <c r="L228" i="1"/>
  <c r="L220" i="1"/>
  <c r="L212" i="1"/>
  <c r="L765" i="1"/>
  <c r="L196" i="1"/>
  <c r="L188" i="1"/>
  <c r="L180" i="1"/>
  <c r="L753" i="1"/>
  <c r="L164" i="1"/>
  <c r="L156" i="1"/>
  <c r="L148" i="1"/>
  <c r="L756" i="1"/>
  <c r="L935" i="1"/>
  <c r="L927" i="1"/>
  <c r="L919" i="1"/>
  <c r="L681" i="1"/>
  <c r="L903" i="1"/>
  <c r="L663" i="1"/>
  <c r="L659" i="1"/>
  <c r="L647" i="1"/>
  <c r="L639" i="1"/>
  <c r="L855" i="1"/>
  <c r="L610" i="1"/>
  <c r="L603" i="1"/>
  <c r="L831" i="1"/>
  <c r="L586" i="1"/>
  <c r="L815" i="1"/>
  <c r="L577" i="1"/>
  <c r="L570" i="1"/>
  <c r="L562" i="1"/>
  <c r="L554" i="1"/>
  <c r="L132" i="1"/>
  <c r="L124" i="1"/>
  <c r="L116" i="1"/>
  <c r="L108" i="1"/>
  <c r="L748" i="1"/>
  <c r="L92" i="1"/>
  <c r="L84" i="1"/>
  <c r="L76" i="1"/>
  <c r="L68" i="1"/>
  <c r="L728" i="1"/>
  <c r="L28" i="1"/>
  <c r="L727" i="1"/>
  <c r="L543" i="1"/>
  <c r="L534" i="1"/>
  <c r="L526" i="1"/>
  <c r="L514" i="1"/>
  <c r="L505" i="1"/>
  <c r="L496" i="1"/>
  <c r="L489" i="1"/>
  <c r="L482" i="1"/>
  <c r="L475" i="1"/>
  <c r="L703" i="1"/>
  <c r="L695" i="1"/>
  <c r="L459" i="1"/>
  <c r="L450" i="1"/>
  <c r="L445" i="1"/>
  <c r="L431" i="1"/>
  <c r="L428" i="1"/>
  <c r="L422" i="1"/>
  <c r="L407" i="1"/>
  <c r="L615" i="1"/>
  <c r="L399" i="1"/>
  <c r="L599" i="1"/>
  <c r="L381" i="1"/>
  <c r="L374" i="1"/>
  <c r="L365" i="1"/>
  <c r="L355" i="1"/>
  <c r="L349" i="1"/>
  <c r="L341" i="1"/>
  <c r="L335" i="1"/>
  <c r="L535" i="1"/>
  <c r="L314" i="1"/>
  <c r="L519" i="1"/>
  <c r="L298" i="1"/>
  <c r="L284" i="1"/>
  <c r="L261" i="1"/>
  <c r="L487" i="1"/>
  <c r="L219" i="1"/>
  <c r="L909" i="1"/>
  <c r="L914" i="1"/>
  <c r="L904" i="1"/>
  <c r="L115" i="1"/>
  <c r="L100" i="1"/>
  <c r="D36" i="42" s="1"/>
  <c r="L800" i="1"/>
  <c r="L75" i="1"/>
  <c r="D33" i="42" s="1"/>
  <c r="L894" i="1"/>
  <c r="L67" i="1"/>
  <c r="D30" i="42" s="1"/>
  <c r="L854" i="1"/>
  <c r="L852" i="1"/>
  <c r="L54" i="1"/>
  <c r="D21" i="42" s="1"/>
  <c r="L835" i="1"/>
  <c r="L359" i="1"/>
  <c r="L827" i="1"/>
  <c r="L832" i="1"/>
  <c r="L327" i="1"/>
  <c r="L787" i="1"/>
  <c r="L792" i="1"/>
  <c r="L295" i="1"/>
  <c r="L287" i="1"/>
  <c r="L279" i="1"/>
  <c r="L783" i="1"/>
  <c r="L771" i="1"/>
  <c r="L247" i="1"/>
  <c r="L231" i="1"/>
  <c r="L766" i="1"/>
  <c r="L215" i="1"/>
  <c r="L7" i="1"/>
  <c r="L191" i="1"/>
  <c r="L183" i="1"/>
  <c r="L167" i="1"/>
  <c r="L159" i="1"/>
  <c r="L151" i="1"/>
  <c r="L143" i="1"/>
  <c r="L135" i="1"/>
  <c r="L127" i="1"/>
  <c r="L119" i="1"/>
  <c r="L111" i="1"/>
  <c r="L754" i="1"/>
  <c r="L95" i="1"/>
  <c r="L79" i="1"/>
  <c r="L71" i="1"/>
  <c r="L738" i="1"/>
  <c r="L732" i="1"/>
  <c r="L39" i="1"/>
  <c r="L31" i="1"/>
  <c r="L15" i="1"/>
  <c r="L707" i="1"/>
  <c r="G40" i="36"/>
  <c r="G16" i="36"/>
  <c r="I727" i="1"/>
  <c r="S2" i="1"/>
  <c r="D18" i="42"/>
  <c r="D2" i="42"/>
  <c r="D34" i="42"/>
  <c r="D37" i="42"/>
  <c r="H19" i="37"/>
  <c r="H31" i="37"/>
  <c r="H11" i="37"/>
  <c r="L44" i="37"/>
  <c r="L36" i="37"/>
  <c r="L28" i="37"/>
  <c r="L20" i="37"/>
  <c r="L12" i="37"/>
  <c r="L24" i="37"/>
  <c r="F6" i="37"/>
  <c r="J7" i="37"/>
  <c r="J27" i="37"/>
  <c r="L11" i="37"/>
  <c r="L43" i="37"/>
  <c r="L35" i="37"/>
  <c r="L27" i="37"/>
  <c r="L19" i="37"/>
  <c r="L2" i="37"/>
  <c r="F22" i="37"/>
  <c r="F42" i="37"/>
  <c r="E24" i="38"/>
  <c r="H3" i="37"/>
  <c r="H6" i="37"/>
  <c r="H9" i="37"/>
  <c r="D13" i="37"/>
  <c r="H14" i="37"/>
  <c r="D17" i="37"/>
  <c r="E17" i="37" s="1"/>
  <c r="H22" i="37"/>
  <c r="D21" i="37"/>
  <c r="E21" i="37" s="1"/>
  <c r="H18" i="37"/>
  <c r="D34" i="37"/>
  <c r="E34" i="37" s="1"/>
  <c r="H23" i="37"/>
  <c r="D29" i="37"/>
  <c r="E29" i="37" s="1"/>
  <c r="H30" i="37"/>
  <c r="D33" i="37"/>
  <c r="D26" i="37"/>
  <c r="H38" i="37"/>
  <c r="D41" i="37"/>
  <c r="E41" i="37" s="1"/>
  <c r="H42" i="37"/>
  <c r="D45" i="37"/>
  <c r="E45" i="37" s="1"/>
  <c r="H32" i="37"/>
  <c r="H37" i="37"/>
  <c r="H46" i="37"/>
  <c r="L46" i="37"/>
  <c r="L37" i="37"/>
  <c r="L42" i="37"/>
  <c r="L23" i="37"/>
  <c r="L22" i="37"/>
  <c r="L9" i="37"/>
  <c r="M24" i="38"/>
  <c r="H39" i="37"/>
  <c r="F3" i="37"/>
  <c r="F14" i="37"/>
  <c r="F30" i="37"/>
  <c r="F32" i="37"/>
  <c r="F37" i="37"/>
  <c r="G24" i="38"/>
  <c r="J3" i="37"/>
  <c r="F4" i="37"/>
  <c r="J9" i="37"/>
  <c r="F13" i="37"/>
  <c r="J14" i="37"/>
  <c r="F17" i="37"/>
  <c r="J18" i="37"/>
  <c r="F34" i="37"/>
  <c r="J30" i="37"/>
  <c r="F33" i="37"/>
  <c r="J42" i="37"/>
  <c r="J32" i="37"/>
  <c r="J46" i="37"/>
  <c r="L41" i="37"/>
  <c r="L33" i="37"/>
  <c r="L34" i="37"/>
  <c r="L17" i="37"/>
  <c r="L8" i="37"/>
  <c r="H2" i="37"/>
  <c r="H7" i="37"/>
  <c r="J2" i="37"/>
  <c r="F9" i="37"/>
  <c r="J15" i="37"/>
  <c r="J19" i="37"/>
  <c r="J31" i="37"/>
  <c r="F38" i="37"/>
  <c r="J39" i="37"/>
  <c r="F46" i="37"/>
  <c r="J11" i="37"/>
  <c r="J6" i="37"/>
  <c r="F8" i="37"/>
  <c r="J22" i="37"/>
  <c r="F21" i="37"/>
  <c r="J23" i="37"/>
  <c r="F29" i="37"/>
  <c r="F26" i="37"/>
  <c r="J38" i="37"/>
  <c r="F41" i="37"/>
  <c r="F45" i="37"/>
  <c r="J37" i="37"/>
  <c r="I24" i="38"/>
  <c r="H4" i="37"/>
  <c r="H8" i="37"/>
  <c r="H13" i="37"/>
  <c r="H17" i="37"/>
  <c r="H21" i="37"/>
  <c r="H34" i="37"/>
  <c r="H29" i="37"/>
  <c r="H33" i="37"/>
  <c r="H26" i="37"/>
  <c r="H41" i="37"/>
  <c r="H45" i="37"/>
  <c r="L40" i="37"/>
  <c r="L10" i="37"/>
  <c r="L25" i="37"/>
  <c r="L16" i="37"/>
  <c r="L5" i="37"/>
  <c r="H27" i="37"/>
  <c r="H43" i="37"/>
  <c r="F18" i="37"/>
  <c r="F23" i="37"/>
  <c r="J35" i="37"/>
  <c r="K24" i="38"/>
  <c r="F24" i="37"/>
  <c r="J4" i="37"/>
  <c r="J8" i="37"/>
  <c r="F12" i="37"/>
  <c r="J34" i="37"/>
  <c r="F28" i="37"/>
  <c r="J29" i="37"/>
  <c r="F10" i="37"/>
  <c r="J26" i="37"/>
  <c r="F40" i="37"/>
  <c r="J41" i="37"/>
  <c r="F44" i="37"/>
  <c r="L39" i="37"/>
  <c r="L31" i="37"/>
  <c r="L15" i="37"/>
  <c r="L7" i="37"/>
  <c r="H15" i="37"/>
  <c r="H35" i="37"/>
  <c r="J43" i="37"/>
  <c r="F5" i="37"/>
  <c r="J13" i="37"/>
  <c r="F16" i="37"/>
  <c r="J17" i="37"/>
  <c r="F20" i="37"/>
  <c r="J21" i="37"/>
  <c r="F25" i="37"/>
  <c r="J33" i="37"/>
  <c r="F36" i="37"/>
  <c r="J45" i="37"/>
  <c r="H24" i="37"/>
  <c r="H5" i="37"/>
  <c r="H12" i="37"/>
  <c r="H16" i="37"/>
  <c r="H20" i="37"/>
  <c r="H25" i="37"/>
  <c r="H28" i="37"/>
  <c r="H10" i="37"/>
  <c r="H36" i="37"/>
  <c r="H40" i="37"/>
  <c r="H44" i="37"/>
  <c r="L32" i="37"/>
  <c r="L38" i="37"/>
  <c r="L30" i="37"/>
  <c r="L18" i="37"/>
  <c r="L14" i="37"/>
  <c r="L6" i="37"/>
  <c r="F2" i="37"/>
  <c r="J24" i="37"/>
  <c r="F7" i="37"/>
  <c r="J5" i="37"/>
  <c r="J12" i="37"/>
  <c r="F15" i="37"/>
  <c r="J16" i="37"/>
  <c r="F19" i="37"/>
  <c r="J20" i="37"/>
  <c r="J25" i="37"/>
  <c r="F27" i="37"/>
  <c r="J28" i="37"/>
  <c r="F31" i="37"/>
  <c r="J10" i="37"/>
  <c r="F35" i="37"/>
  <c r="J36" i="37"/>
  <c r="F39" i="37"/>
  <c r="J40" i="37"/>
  <c r="F43" i="37"/>
  <c r="J44" i="37"/>
  <c r="F11" i="37"/>
  <c r="L45" i="37"/>
  <c r="L26" i="37"/>
  <c r="L29" i="37"/>
  <c r="L21" i="37"/>
  <c r="L13" i="37"/>
  <c r="L4" i="37"/>
  <c r="D24" i="37"/>
  <c r="E24" i="37" s="1"/>
  <c r="D5" i="37"/>
  <c r="D12" i="37"/>
  <c r="D16" i="37"/>
  <c r="D20" i="37"/>
  <c r="D25" i="37"/>
  <c r="D28" i="37"/>
  <c r="D10" i="37"/>
  <c r="D36" i="37"/>
  <c r="D40" i="37"/>
  <c r="D44" i="37"/>
  <c r="D4" i="37"/>
  <c r="E4" i="37" s="1"/>
  <c r="D8" i="37"/>
  <c r="D3" i="37"/>
  <c r="E3" i="37" s="1"/>
  <c r="D6" i="37"/>
  <c r="D9" i="37"/>
  <c r="D14" i="37"/>
  <c r="D22" i="37"/>
  <c r="E22" i="37" s="1"/>
  <c r="D18" i="37"/>
  <c r="D23" i="37"/>
  <c r="D30" i="37"/>
  <c r="D38" i="37"/>
  <c r="D42" i="37"/>
  <c r="E42" i="37" s="1"/>
  <c r="D32" i="37"/>
  <c r="D37" i="37"/>
  <c r="D46" i="37"/>
  <c r="E46" i="37" s="1"/>
  <c r="D2" i="37"/>
  <c r="D7" i="37"/>
  <c r="D15" i="37"/>
  <c r="D19" i="37"/>
  <c r="D27" i="37"/>
  <c r="D31" i="37"/>
  <c r="E31" i="37" s="1"/>
  <c r="D35" i="37"/>
  <c r="D39" i="37"/>
  <c r="D43" i="37"/>
  <c r="D11" i="37"/>
  <c r="E11" i="37" s="1"/>
  <c r="G5" i="36"/>
  <c r="E38" i="36"/>
  <c r="E14" i="36"/>
  <c r="G42" i="36"/>
  <c r="N41" i="36"/>
  <c r="N33" i="36"/>
  <c r="N25" i="36"/>
  <c r="N17" i="36"/>
  <c r="N9" i="36"/>
  <c r="E41" i="36"/>
  <c r="E33" i="36"/>
  <c r="E17" i="36"/>
  <c r="E9" i="36"/>
  <c r="N46" i="36"/>
  <c r="N38" i="36"/>
  <c r="N30" i="36"/>
  <c r="N22" i="36"/>
  <c r="N14" i="36"/>
  <c r="N6" i="36"/>
  <c r="E32" i="36"/>
  <c r="E24" i="36"/>
  <c r="E8" i="36"/>
  <c r="N40" i="36"/>
  <c r="N32" i="36"/>
  <c r="N24" i="36"/>
  <c r="N16" i="36"/>
  <c r="N8" i="36"/>
  <c r="N39" i="36"/>
  <c r="N31" i="36"/>
  <c r="N23" i="36"/>
  <c r="N15" i="36"/>
  <c r="N7" i="36"/>
  <c r="N45" i="36"/>
  <c r="N37" i="36"/>
  <c r="N29" i="36"/>
  <c r="N21" i="36"/>
  <c r="N13" i="36"/>
  <c r="N5" i="36"/>
  <c r="N44" i="36"/>
  <c r="N36" i="36"/>
  <c r="N28" i="36"/>
  <c r="N20" i="36"/>
  <c r="N12" i="36"/>
  <c r="N4" i="36"/>
  <c r="N43" i="36"/>
  <c r="N35" i="36"/>
  <c r="N27" i="36"/>
  <c r="N19" i="36"/>
  <c r="N11" i="36"/>
  <c r="N3" i="36"/>
  <c r="N42" i="36"/>
  <c r="N34" i="36"/>
  <c r="N26" i="36"/>
  <c r="N18" i="36"/>
  <c r="N10" i="36"/>
  <c r="N2" i="36"/>
  <c r="G8" i="36"/>
  <c r="E39" i="36"/>
  <c r="E31" i="36"/>
  <c r="E23" i="36"/>
  <c r="E15" i="36"/>
  <c r="E7" i="36"/>
  <c r="G44" i="36"/>
  <c r="G36" i="36"/>
  <c r="G28" i="36"/>
  <c r="G20" i="36"/>
  <c r="G12" i="36"/>
  <c r="G32" i="36"/>
  <c r="G24" i="36"/>
  <c r="E40" i="36"/>
  <c r="E16" i="36"/>
  <c r="G2" i="36"/>
  <c r="G3" i="36"/>
  <c r="G21" i="36"/>
  <c r="G29" i="36"/>
  <c r="G37" i="36"/>
  <c r="G45" i="36"/>
  <c r="G15" i="36"/>
  <c r="G31" i="36"/>
  <c r="G39" i="36"/>
  <c r="G4" i="36"/>
  <c r="G14" i="36"/>
  <c r="G22" i="36"/>
  <c r="G30" i="36"/>
  <c r="G46" i="36"/>
  <c r="G26" i="36"/>
  <c r="G6" i="36"/>
  <c r="G10" i="36"/>
  <c r="G33" i="36"/>
  <c r="G13" i="36"/>
  <c r="G27" i="36"/>
  <c r="L941" i="1"/>
  <c r="L933" i="1"/>
  <c r="L925" i="1"/>
  <c r="L661" i="1"/>
  <c r="L690" i="1"/>
  <c r="L931" i="1"/>
  <c r="L923" i="1"/>
  <c r="L689" i="1"/>
  <c r="L930" i="1"/>
  <c r="L922" i="1"/>
  <c r="L684" i="1"/>
  <c r="L676" i="1"/>
  <c r="L687" i="1"/>
  <c r="L928" i="1"/>
  <c r="L920" i="1"/>
  <c r="L682" i="1"/>
  <c r="L671" i="1"/>
  <c r="L896" i="1"/>
  <c r="L888" i="1"/>
  <c r="L880" i="1"/>
  <c r="L872" i="1"/>
  <c r="L640" i="1"/>
  <c r="L629" i="1"/>
  <c r="L616" i="1"/>
  <c r="L605" i="1"/>
  <c r="L595" i="1"/>
  <c r="L587" i="1"/>
  <c r="L579" i="1"/>
  <c r="L808" i="1"/>
  <c r="L571" i="1"/>
  <c r="L563" i="1"/>
  <c r="L556" i="1"/>
  <c r="L544" i="1"/>
  <c r="L536" i="1"/>
  <c r="L760" i="1"/>
  <c r="L515" i="1"/>
  <c r="L506" i="1"/>
  <c r="L497" i="1"/>
  <c r="L490" i="1"/>
  <c r="L720" i="1"/>
  <c r="L476" i="1"/>
  <c r="L471" i="1"/>
  <c r="L696" i="1"/>
  <c r="L461" i="1"/>
  <c r="L451" i="1"/>
  <c r="L672" i="1"/>
  <c r="L439" i="1"/>
  <c r="L432" i="1"/>
  <c r="L429" i="1"/>
  <c r="L423" i="1"/>
  <c r="L632" i="1"/>
  <c r="L408" i="1"/>
  <c r="L405" i="1"/>
  <c r="L400" i="1"/>
  <c r="L389" i="1"/>
  <c r="L382" i="1"/>
  <c r="L375" i="1"/>
  <c r="L366" i="1"/>
  <c r="L356" i="1"/>
  <c r="L351" i="1"/>
  <c r="L552" i="1"/>
  <c r="L336" i="1"/>
  <c r="L325" i="1"/>
  <c r="L528" i="1"/>
  <c r="L310" i="1"/>
  <c r="L300" i="1"/>
  <c r="L285" i="1"/>
  <c r="L263" i="1"/>
  <c r="L243" i="1"/>
  <c r="L223" i="1"/>
  <c r="L157" i="1"/>
  <c r="L142" i="1"/>
  <c r="L118" i="1"/>
  <c r="L899" i="1"/>
  <c r="L887" i="1"/>
  <c r="L871" i="1"/>
  <c r="L940" i="1"/>
  <c r="L861" i="1"/>
  <c r="L862" i="1"/>
  <c r="L63" i="1"/>
  <c r="L392" i="1"/>
  <c r="L55" i="1"/>
  <c r="L376" i="1"/>
  <c r="L44" i="1"/>
  <c r="L828" i="1"/>
  <c r="L818" i="1"/>
  <c r="L813" i="1"/>
  <c r="L801" i="1"/>
  <c r="L328" i="1"/>
  <c r="L27" i="1"/>
  <c r="L790" i="1"/>
  <c r="L304" i="1"/>
  <c r="L782" i="1"/>
  <c r="L784" i="1"/>
  <c r="L280" i="1"/>
  <c r="L272" i="1"/>
  <c r="L264" i="1"/>
  <c r="L256" i="1"/>
  <c r="L768" i="1"/>
  <c r="L240" i="1"/>
  <c r="L232" i="1"/>
  <c r="L9" i="1"/>
  <c r="D9" i="42" s="1"/>
  <c r="L216" i="1"/>
  <c r="L208" i="1"/>
  <c r="L200" i="1"/>
  <c r="L192" i="1"/>
  <c r="L184" i="1"/>
  <c r="L176" i="1"/>
  <c r="L168" i="1"/>
  <c r="L160" i="1"/>
  <c r="L152" i="1"/>
  <c r="L144" i="1"/>
  <c r="L136" i="1"/>
  <c r="L128" i="1"/>
  <c r="L120" i="1"/>
  <c r="L749" i="1"/>
  <c r="L104" i="1"/>
  <c r="L4" i="1"/>
  <c r="L88" i="1"/>
  <c r="L80" i="1"/>
  <c r="L72" i="1"/>
  <c r="L737" i="1"/>
  <c r="L740" i="1"/>
  <c r="L48" i="1"/>
  <c r="L40" i="1"/>
  <c r="L32" i="1"/>
  <c r="L714" i="1"/>
  <c r="L16" i="1"/>
  <c r="L709" i="1"/>
  <c r="I20" i="36"/>
  <c r="I28" i="36"/>
  <c r="I36" i="36"/>
  <c r="I44" i="36"/>
  <c r="I19" i="36"/>
  <c r="I38" i="36"/>
  <c r="I17" i="36"/>
  <c r="I41" i="36"/>
  <c r="I2" i="36"/>
  <c r="I13" i="36"/>
  <c r="I27" i="36"/>
  <c r="L934" i="1"/>
  <c r="L926" i="1"/>
  <c r="L918" i="1"/>
  <c r="L680" i="1"/>
  <c r="L670" i="1"/>
  <c r="L662" i="1"/>
  <c r="L886" i="1"/>
  <c r="L653" i="1"/>
  <c r="L870" i="1"/>
  <c r="L638" i="1"/>
  <c r="L628" i="1"/>
  <c r="L846" i="1"/>
  <c r="L602" i="1"/>
  <c r="L830" i="1"/>
  <c r="L822" i="1"/>
  <c r="L814" i="1"/>
  <c r="L576" i="1"/>
  <c r="L569" i="1"/>
  <c r="L561" i="1"/>
  <c r="L553" i="1"/>
  <c r="L542" i="1"/>
  <c r="L533" i="1"/>
  <c r="L525" i="1"/>
  <c r="L750" i="1"/>
  <c r="L504" i="1"/>
  <c r="L734" i="1"/>
  <c r="L488" i="1"/>
  <c r="L718" i="1"/>
  <c r="L710" i="1"/>
  <c r="L469" i="1"/>
  <c r="L466" i="1"/>
  <c r="L458" i="1"/>
  <c r="L449" i="1"/>
  <c r="L444" i="1"/>
  <c r="L436" i="1"/>
  <c r="L654" i="1"/>
  <c r="L427" i="1"/>
  <c r="L420" i="1"/>
  <c r="L630" i="1"/>
  <c r="L622" i="1"/>
  <c r="L614" i="1"/>
  <c r="L398" i="1"/>
  <c r="L598" i="1"/>
  <c r="L380" i="1"/>
  <c r="L373" i="1"/>
  <c r="L364" i="1"/>
  <c r="L938" i="1"/>
  <c r="L347" i="1"/>
  <c r="L550" i="1"/>
  <c r="L333" i="1"/>
  <c r="L320" i="1"/>
  <c r="L313" i="1"/>
  <c r="L518" i="1"/>
  <c r="L510" i="1"/>
  <c r="L283" i="1"/>
  <c r="L258" i="1"/>
  <c r="L239" i="1"/>
  <c r="L207" i="1"/>
  <c r="L470" i="1"/>
  <c r="L891" i="1"/>
  <c r="L913" i="1"/>
  <c r="L112" i="1"/>
  <c r="L438" i="1"/>
  <c r="L905" i="1"/>
  <c r="L898" i="1"/>
  <c r="L414" i="1"/>
  <c r="L849" i="1"/>
  <c r="L864" i="1"/>
  <c r="L390" i="1"/>
  <c r="L49" i="1"/>
  <c r="L847" i="1"/>
  <c r="L840" i="1"/>
  <c r="L824" i="1"/>
  <c r="L350" i="1"/>
  <c r="L342" i="1"/>
  <c r="L334" i="1"/>
  <c r="L795" i="1"/>
  <c r="L26" i="1"/>
  <c r="L785" i="1"/>
  <c r="L23" i="1"/>
  <c r="L294" i="1"/>
  <c r="L13" i="1"/>
  <c r="L777" i="1"/>
  <c r="L270" i="1"/>
  <c r="L262" i="1"/>
  <c r="L254" i="1"/>
  <c r="L246" i="1"/>
  <c r="L238" i="1"/>
  <c r="L230" i="1"/>
  <c r="L222" i="1"/>
  <c r="L214" i="1"/>
  <c r="L206" i="1"/>
  <c r="L198" i="1"/>
  <c r="L190" i="1"/>
  <c r="L182" i="1"/>
  <c r="L174" i="1"/>
  <c r="L166" i="1"/>
  <c r="L755" i="1"/>
  <c r="L150" i="1"/>
  <c r="L751" i="1"/>
  <c r="L134" i="1"/>
  <c r="L126" i="1"/>
  <c r="L758" i="1"/>
  <c r="L110" i="1"/>
  <c r="L102" i="1"/>
  <c r="L94" i="1"/>
  <c r="L86" i="1"/>
  <c r="L78" i="1"/>
  <c r="L739" i="1"/>
  <c r="L62" i="1"/>
  <c r="L731" i="1"/>
  <c r="L46" i="1"/>
  <c r="L724" i="1"/>
  <c r="L30" i="1"/>
  <c r="L22" i="1"/>
  <c r="L14" i="1"/>
  <c r="L719" i="1"/>
  <c r="I32" i="36"/>
  <c r="I15" i="36"/>
  <c r="I31" i="36"/>
  <c r="I39" i="36"/>
  <c r="I4" i="36"/>
  <c r="I14" i="36"/>
  <c r="I22" i="36"/>
  <c r="I30" i="36"/>
  <c r="I46" i="36"/>
  <c r="I40" i="36"/>
  <c r="I3" i="36"/>
  <c r="I21" i="36"/>
  <c r="I29" i="36"/>
  <c r="I37" i="36"/>
  <c r="I45" i="36"/>
  <c r="I18" i="36"/>
  <c r="I34" i="36"/>
  <c r="I42" i="36"/>
  <c r="I5" i="36"/>
  <c r="I8" i="36"/>
  <c r="I16" i="36"/>
  <c r="I7" i="36"/>
  <c r="I12" i="36"/>
  <c r="I25" i="36"/>
  <c r="I11" i="36"/>
  <c r="I24" i="36"/>
  <c r="I9" i="36"/>
  <c r="I23" i="36"/>
  <c r="I43" i="36"/>
  <c r="I35" i="36"/>
  <c r="I6" i="36"/>
  <c r="I10" i="36"/>
  <c r="I33" i="36"/>
  <c r="I26" i="36"/>
  <c r="K14" i="36"/>
  <c r="M15" i="36"/>
  <c r="K22" i="36"/>
  <c r="K30" i="36"/>
  <c r="M31" i="36"/>
  <c r="M39" i="36"/>
  <c r="K46" i="36"/>
  <c r="M4" i="36"/>
  <c r="K3" i="36"/>
  <c r="M14" i="36"/>
  <c r="K21" i="36"/>
  <c r="M22" i="36"/>
  <c r="K29" i="36"/>
  <c r="M30" i="36"/>
  <c r="K37" i="36"/>
  <c r="K45" i="36"/>
  <c r="M46" i="36"/>
  <c r="K5" i="36"/>
  <c r="K6" i="36"/>
  <c r="K10" i="36"/>
  <c r="M7" i="36"/>
  <c r="K11" i="36"/>
  <c r="M12" i="36"/>
  <c r="K24" i="36"/>
  <c r="M25" i="36"/>
  <c r="M11" i="36"/>
  <c r="K23" i="36"/>
  <c r="M24" i="36"/>
  <c r="K43" i="36"/>
  <c r="M2" i="36"/>
  <c r="M18" i="36"/>
  <c r="K17" i="36"/>
  <c r="M42" i="36"/>
  <c r="M34" i="36"/>
  <c r="K41" i="36"/>
  <c r="M5" i="36"/>
  <c r="M6" i="36"/>
  <c r="K9" i="36"/>
  <c r="K33" i="36"/>
  <c r="M35" i="36"/>
  <c r="M13" i="36"/>
  <c r="K26" i="36"/>
  <c r="M27" i="36"/>
  <c r="M28" i="36"/>
  <c r="M20" i="36"/>
  <c r="M36" i="36"/>
  <c r="M44" i="36"/>
  <c r="K2" i="36"/>
  <c r="K18" i="36"/>
  <c r="K34" i="36"/>
  <c r="K42" i="36"/>
  <c r="K8" i="36"/>
  <c r="M17" i="36"/>
  <c r="K32" i="36"/>
  <c r="K40" i="36"/>
  <c r="M41" i="36"/>
  <c r="K16" i="36"/>
  <c r="M8" i="36"/>
  <c r="K15" i="36"/>
  <c r="M16" i="36"/>
  <c r="K31" i="36"/>
  <c r="M32" i="36"/>
  <c r="K39" i="36"/>
  <c r="M40" i="36"/>
  <c r="M3" i="36"/>
  <c r="K20" i="36"/>
  <c r="M21" i="36"/>
  <c r="K28" i="36"/>
  <c r="M29" i="36"/>
  <c r="K36" i="36"/>
  <c r="M37" i="36"/>
  <c r="K44" i="36"/>
  <c r="M45" i="36"/>
  <c r="M19" i="36"/>
  <c r="M10" i="36"/>
  <c r="K4" i="36"/>
  <c r="K7" i="36"/>
  <c r="M9" i="36"/>
  <c r="K19" i="36"/>
  <c r="M23" i="36"/>
  <c r="K38" i="36"/>
  <c r="M43" i="36"/>
  <c r="K13" i="36"/>
  <c r="K27" i="36"/>
  <c r="M33" i="36"/>
  <c r="K12" i="36"/>
  <c r="K25" i="36"/>
  <c r="M26" i="36"/>
  <c r="K35" i="36"/>
  <c r="M38" i="36"/>
  <c r="I694" i="1"/>
  <c r="I701" i="1"/>
  <c r="I692" i="1"/>
  <c r="I719" i="1"/>
  <c r="I711" i="1"/>
  <c r="I708" i="1"/>
  <c r="I702" i="1"/>
  <c r="I14" i="1"/>
  <c r="I18" i="1"/>
  <c r="I717" i="1"/>
  <c r="I20" i="1"/>
  <c r="I21" i="1"/>
  <c r="I22" i="1"/>
  <c r="I715" i="1"/>
  <c r="I713" i="1"/>
  <c r="I28" i="1"/>
  <c r="I29" i="1"/>
  <c r="I30" i="1"/>
  <c r="I34" i="1"/>
  <c r="I744" i="1"/>
  <c r="I36" i="1"/>
  <c r="I37" i="1"/>
  <c r="I724" i="1"/>
  <c r="I42" i="1"/>
  <c r="I726" i="1"/>
  <c r="I728" i="1"/>
  <c r="I45" i="1"/>
  <c r="I46" i="1"/>
  <c r="I50" i="1"/>
  <c r="I51" i="1"/>
  <c r="I52" i="1"/>
  <c r="I53" i="1"/>
  <c r="I731" i="1"/>
  <c r="I733" i="1"/>
  <c r="I59" i="1"/>
  <c r="I60" i="1"/>
  <c r="I735" i="1"/>
  <c r="I62" i="1"/>
  <c r="I745" i="1"/>
  <c r="I729" i="1"/>
  <c r="I68" i="1"/>
  <c r="I741" i="1"/>
  <c r="I739" i="1"/>
  <c r="I74" i="1"/>
  <c r="I743" i="1"/>
  <c r="I76" i="1"/>
  <c r="I77" i="1"/>
  <c r="I78" i="1"/>
  <c r="I79" i="1"/>
  <c r="I82" i="1"/>
  <c r="I83" i="1"/>
  <c r="I84" i="1"/>
  <c r="I85" i="1"/>
  <c r="I86" i="1"/>
  <c r="I87" i="1"/>
  <c r="I90" i="1"/>
  <c r="I742" i="1"/>
  <c r="I92" i="1"/>
  <c r="I746" i="1"/>
  <c r="I94" i="1"/>
  <c r="I95" i="1"/>
  <c r="I747" i="1"/>
  <c r="I99" i="1"/>
  <c r="I748" i="1"/>
  <c r="I101" i="1"/>
  <c r="I102" i="1"/>
  <c r="I754" i="1"/>
  <c r="I106" i="1"/>
  <c r="I107" i="1"/>
  <c r="I108" i="1"/>
  <c r="I109" i="1"/>
  <c r="I110" i="1"/>
  <c r="I111" i="1"/>
  <c r="I114" i="1"/>
  <c r="I5" i="1"/>
  <c r="I116" i="1"/>
  <c r="I752" i="1"/>
  <c r="I758" i="1"/>
  <c r="I119" i="1"/>
  <c r="I122" i="1"/>
  <c r="I762" i="1"/>
  <c r="I124" i="1"/>
  <c r="I125" i="1"/>
  <c r="I126" i="1"/>
  <c r="I127" i="1"/>
  <c r="I130" i="1"/>
  <c r="I131" i="1"/>
  <c r="I132" i="1"/>
  <c r="I133" i="1"/>
  <c r="I134" i="1"/>
  <c r="I135" i="1"/>
  <c r="I138" i="1"/>
  <c r="I139" i="1"/>
  <c r="I756" i="1"/>
  <c r="I6" i="1"/>
  <c r="I751" i="1"/>
  <c r="I143" i="1"/>
  <c r="I146" i="1"/>
  <c r="I147" i="1"/>
  <c r="I148" i="1"/>
  <c r="I149" i="1"/>
  <c r="I150" i="1"/>
  <c r="I151" i="1"/>
  <c r="I764" i="1"/>
  <c r="I155" i="1"/>
  <c r="I156" i="1"/>
  <c r="I761" i="1"/>
  <c r="I755" i="1"/>
  <c r="I159" i="1"/>
  <c r="I162" i="1"/>
  <c r="I163" i="1"/>
  <c r="I164" i="1"/>
  <c r="I165" i="1"/>
  <c r="I166" i="1"/>
  <c r="I167" i="1"/>
  <c r="I170" i="1"/>
  <c r="I171" i="1"/>
  <c r="I753" i="1"/>
  <c r="I173" i="1"/>
  <c r="I174" i="1"/>
  <c r="I175" i="1"/>
  <c r="I178" i="1"/>
  <c r="I179" i="1"/>
  <c r="I180" i="1"/>
  <c r="I181" i="1"/>
  <c r="I182" i="1"/>
  <c r="I183" i="1"/>
  <c r="I186" i="1"/>
  <c r="I187" i="1"/>
  <c r="I188" i="1"/>
  <c r="I189" i="1"/>
  <c r="I190" i="1"/>
  <c r="I191" i="1"/>
  <c r="I194" i="1"/>
  <c r="I195" i="1"/>
  <c r="I196" i="1"/>
  <c r="I197" i="1"/>
  <c r="I198" i="1"/>
  <c r="I7" i="1"/>
  <c r="I202" i="1"/>
  <c r="I203" i="1"/>
  <c r="I765" i="1"/>
  <c r="I205" i="1"/>
  <c r="I206" i="1"/>
  <c r="I8" i="1"/>
  <c r="I210" i="1"/>
  <c r="I211" i="1"/>
  <c r="I212" i="1"/>
  <c r="I213" i="1"/>
  <c r="I214" i="1"/>
  <c r="I215" i="1"/>
  <c r="I218" i="1"/>
  <c r="I767" i="1"/>
  <c r="I220" i="1"/>
  <c r="I221" i="1"/>
  <c r="I222" i="1"/>
  <c r="I766" i="1"/>
  <c r="I226" i="1"/>
  <c r="I227" i="1"/>
  <c r="I228" i="1"/>
  <c r="I229" i="1"/>
  <c r="I230" i="1"/>
  <c r="I231" i="1"/>
  <c r="I770" i="1"/>
  <c r="I235" i="1"/>
  <c r="I236" i="1"/>
  <c r="I237" i="1"/>
  <c r="I238" i="1"/>
  <c r="I773" i="1"/>
  <c r="I242" i="1"/>
  <c r="I833" i="1"/>
  <c r="I244" i="1"/>
  <c r="I769" i="1"/>
  <c r="I246" i="1"/>
  <c r="I247" i="1"/>
  <c r="I250" i="1"/>
  <c r="I251" i="1"/>
  <c r="I252" i="1"/>
  <c r="I253" i="1"/>
  <c r="I254" i="1"/>
  <c r="I771" i="1"/>
  <c r="I772" i="1"/>
  <c r="I259" i="1"/>
  <c r="I260" i="1"/>
  <c r="I774" i="1"/>
  <c r="I262" i="1"/>
  <c r="I783" i="1"/>
  <c r="I266" i="1"/>
  <c r="I11" i="1"/>
  <c r="I268" i="1"/>
  <c r="I776" i="1"/>
  <c r="I270" i="1"/>
  <c r="I271" i="1"/>
  <c r="I274" i="1"/>
  <c r="I275" i="1"/>
  <c r="I276" i="1"/>
  <c r="I775" i="1"/>
  <c r="I777" i="1"/>
  <c r="I279" i="1"/>
  <c r="I282" i="1"/>
  <c r="I791" i="1"/>
  <c r="I779" i="1"/>
  <c r="I12" i="1"/>
  <c r="I13" i="1"/>
  <c r="I287" i="1"/>
  <c r="I19" i="1"/>
  <c r="I291" i="1"/>
  <c r="I292" i="1"/>
  <c r="I293" i="1"/>
  <c r="I294" i="1"/>
  <c r="I295" i="1"/>
  <c r="I778" i="1"/>
  <c r="I299" i="1"/>
  <c r="I793" i="1"/>
  <c r="I301" i="1"/>
  <c r="I23" i="1"/>
  <c r="I303" i="1"/>
  <c r="I817" i="1"/>
  <c r="I307" i="1"/>
  <c r="I24" i="1"/>
  <c r="I786" i="1"/>
  <c r="I785" i="1"/>
  <c r="I792" i="1"/>
  <c r="I781" i="1"/>
  <c r="I315" i="1"/>
  <c r="I25" i="1"/>
  <c r="I317" i="1"/>
  <c r="I26" i="1"/>
  <c r="I787" i="1"/>
  <c r="I322" i="1"/>
  <c r="I323" i="1"/>
  <c r="I324" i="1"/>
  <c r="I780" i="1"/>
  <c r="I795" i="1"/>
  <c r="I327" i="1"/>
  <c r="I803" i="1"/>
  <c r="I798" i="1"/>
  <c r="I799" i="1"/>
  <c r="I797" i="1"/>
  <c r="I334" i="1"/>
  <c r="I816" i="1"/>
  <c r="I802" i="1"/>
  <c r="I806" i="1"/>
  <c r="I35" i="1"/>
  <c r="I910" i="1"/>
  <c r="I342" i="1"/>
  <c r="I346" i="1"/>
  <c r="I839" i="1"/>
  <c r="I348" i="1"/>
  <c r="I820" i="1"/>
  <c r="I350" i="1"/>
  <c r="I826" i="1"/>
  <c r="I825" i="1"/>
  <c r="I38" i="1"/>
  <c r="I357" i="1"/>
  <c r="I824" i="1"/>
  <c r="I43" i="1"/>
  <c r="I363" i="1"/>
  <c r="I823" i="1"/>
  <c r="I860" i="1"/>
  <c r="I840" i="1"/>
  <c r="I893" i="1"/>
  <c r="I47" i="1"/>
  <c r="I841" i="1"/>
  <c r="I842" i="1"/>
  <c r="I847" i="1"/>
  <c r="I378" i="1"/>
  <c r="I850" i="1"/>
  <c r="I837" i="1"/>
  <c r="I838" i="1"/>
  <c r="I49" i="1"/>
  <c r="I853" i="1"/>
  <c r="I387" i="1"/>
  <c r="I56" i="1"/>
  <c r="I58" i="1"/>
  <c r="I390" i="1"/>
  <c r="I848" i="1"/>
  <c r="I851" i="1"/>
  <c r="I396" i="1"/>
  <c r="I397" i="1"/>
  <c r="I864" i="1"/>
  <c r="I402" i="1"/>
  <c r="I906" i="1"/>
  <c r="I64" i="1"/>
  <c r="I66" i="1"/>
  <c r="I849" i="1"/>
  <c r="I863" i="1"/>
  <c r="I411" i="1"/>
  <c r="I69" i="1"/>
  <c r="I866" i="1"/>
  <c r="I414" i="1"/>
  <c r="I70" i="1"/>
  <c r="I865" i="1"/>
  <c r="I868" i="1"/>
  <c r="I421" i="1"/>
  <c r="I898" i="1"/>
  <c r="I91" i="1"/>
  <c r="I875" i="1"/>
  <c r="I937" i="1"/>
  <c r="I878" i="1"/>
  <c r="I905" i="1"/>
  <c r="I96" i="1"/>
  <c r="I879" i="1"/>
  <c r="I98" i="1"/>
  <c r="I881" i="1"/>
  <c r="I438" i="1"/>
  <c r="I442" i="1"/>
  <c r="I869" i="1"/>
  <c r="I859" i="1"/>
  <c r="I103" i="1"/>
  <c r="I112" i="1"/>
  <c r="I117" i="1"/>
  <c r="I897" i="1"/>
  <c r="I908" i="1"/>
  <c r="I453" i="1"/>
  <c r="I913" i="1"/>
  <c r="I902" i="1"/>
  <c r="I140" i="1"/>
  <c r="I460" i="1"/>
  <c r="I141" i="1"/>
  <c r="I891" i="1"/>
  <c r="I911" i="1"/>
  <c r="I145" i="1"/>
  <c r="I468" i="1"/>
  <c r="I154" i="1"/>
  <c r="I470" i="1"/>
  <c r="I172" i="1"/>
  <c r="I199" i="1"/>
  <c r="I204" i="1"/>
  <c r="I477" i="1"/>
  <c r="I207" i="1"/>
  <c r="I224" i="1"/>
  <c r="I483" i="1"/>
  <c r="I907" i="1"/>
  <c r="I234" i="1"/>
  <c r="I239" i="1"/>
  <c r="I248" i="1"/>
  <c r="I249" i="1"/>
  <c r="I492" i="1"/>
  <c r="I255" i="1"/>
  <c r="I258" i="1"/>
  <c r="I269" i="1"/>
  <c r="I277" i="1"/>
  <c r="I500" i="1"/>
  <c r="I278" i="1"/>
  <c r="I283" i="1"/>
  <c r="I288" i="1"/>
  <c r="I290" i="1"/>
  <c r="I296" i="1"/>
  <c r="I509" i="1"/>
  <c r="I510" i="1"/>
  <c r="I306" i="1"/>
  <c r="I308" i="1"/>
  <c r="I516" i="1"/>
  <c r="I309" i="1"/>
  <c r="I518" i="1"/>
  <c r="I522" i="1"/>
  <c r="I916" i="1"/>
  <c r="I524" i="1"/>
  <c r="I312" i="1"/>
  <c r="I313" i="1"/>
  <c r="I316" i="1"/>
  <c r="I318" i="1"/>
  <c r="I319" i="1"/>
  <c r="I915" i="1"/>
  <c r="I320" i="1"/>
  <c r="I329" i="1"/>
  <c r="I330" i="1"/>
  <c r="I331" i="1"/>
  <c r="I332" i="1"/>
  <c r="I333" i="1"/>
  <c r="I338" i="1"/>
  <c r="I547" i="1"/>
  <c r="I339" i="1"/>
  <c r="I340" i="1"/>
  <c r="I550" i="1"/>
  <c r="I344" i="1"/>
  <c r="I555" i="1"/>
  <c r="I345" i="1"/>
  <c r="I557" i="1"/>
  <c r="I347" i="1"/>
  <c r="I352" i="1"/>
  <c r="I353" i="1"/>
  <c r="I354" i="1"/>
  <c r="I565" i="1"/>
  <c r="I938" i="1"/>
  <c r="I360" i="1"/>
  <c r="I361" i="1"/>
  <c r="I572" i="1"/>
  <c r="I362" i="1"/>
  <c r="I364" i="1"/>
  <c r="I368" i="1"/>
  <c r="I370" i="1"/>
  <c r="I371" i="1"/>
  <c r="I372" i="1"/>
  <c r="I373" i="1"/>
  <c r="I377" i="1"/>
  <c r="I379" i="1"/>
  <c r="I936" i="1"/>
  <c r="I589" i="1"/>
  <c r="I380" i="1"/>
  <c r="I594" i="1"/>
  <c r="I384" i="1"/>
  <c r="I386" i="1"/>
  <c r="I388" i="1"/>
  <c r="I598" i="1"/>
  <c r="I393" i="1"/>
  <c r="I394" i="1"/>
  <c r="I604" i="1"/>
  <c r="I395" i="1"/>
  <c r="I398" i="1"/>
  <c r="I404" i="1"/>
  <c r="I611" i="1"/>
  <c r="I612" i="1"/>
  <c r="I613" i="1"/>
  <c r="I614" i="1"/>
  <c r="I618" i="1"/>
  <c r="I406" i="1"/>
  <c r="I620" i="1"/>
  <c r="I621" i="1"/>
  <c r="I622" i="1"/>
  <c r="I410" i="1"/>
  <c r="I412" i="1"/>
  <c r="I413" i="1"/>
  <c r="I415" i="1"/>
  <c r="I630" i="1"/>
  <c r="I418" i="1"/>
  <c r="I419" i="1"/>
  <c r="I636" i="1"/>
  <c r="I637" i="1"/>
  <c r="I420" i="1"/>
  <c r="I642" i="1"/>
  <c r="I424" i="1"/>
  <c r="I425" i="1"/>
  <c r="I426" i="1"/>
  <c r="I427" i="1"/>
  <c r="I650" i="1"/>
  <c r="I651" i="1"/>
  <c r="I652" i="1"/>
  <c r="I430" i="1"/>
  <c r="I654" i="1"/>
  <c r="I658" i="1"/>
  <c r="I433" i="1"/>
  <c r="I434" i="1"/>
  <c r="I435" i="1"/>
  <c r="I436" i="1"/>
  <c r="I440" i="1"/>
  <c r="I441" i="1"/>
  <c r="I668" i="1"/>
  <c r="I443" i="1"/>
  <c r="I444" i="1"/>
  <c r="I674" i="1"/>
  <c r="I675" i="1"/>
  <c r="I447" i="1"/>
  <c r="I448" i="1"/>
  <c r="I449" i="1"/>
  <c r="I454" i="1"/>
  <c r="I455" i="1"/>
  <c r="I456" i="1"/>
  <c r="I457" i="1"/>
  <c r="I458" i="1"/>
  <c r="I463" i="1"/>
  <c r="I464" i="1"/>
  <c r="I465" i="1"/>
  <c r="I693" i="1"/>
  <c r="I466" i="1"/>
  <c r="I698" i="1"/>
  <c r="I699" i="1"/>
  <c r="I700" i="1"/>
  <c r="I467" i="1"/>
  <c r="I469" i="1"/>
  <c r="I706" i="1"/>
  <c r="I472" i="1"/>
  <c r="I473" i="1"/>
  <c r="I474" i="1"/>
  <c r="I710" i="1"/>
  <c r="I479" i="1"/>
  <c r="I480" i="1"/>
  <c r="I716" i="1"/>
  <c r="I481" i="1"/>
  <c r="I718" i="1"/>
  <c r="I722" i="1"/>
  <c r="I723" i="1"/>
  <c r="I485" i="1"/>
  <c r="I486" i="1"/>
  <c r="I488" i="1"/>
  <c r="I730" i="1"/>
  <c r="I493" i="1"/>
  <c r="I494" i="1"/>
  <c r="I495" i="1"/>
  <c r="I734" i="1"/>
  <c r="I499" i="1"/>
  <c r="I501" i="1"/>
  <c r="I502" i="1"/>
  <c r="I503" i="1"/>
  <c r="I504" i="1"/>
  <c r="I508" i="1"/>
  <c r="I511" i="1"/>
  <c r="I512" i="1"/>
  <c r="I513" i="1"/>
  <c r="I750" i="1"/>
  <c r="I520" i="1"/>
  <c r="I521" i="1"/>
  <c r="I523" i="1"/>
  <c r="I757" i="1"/>
  <c r="I530" i="1"/>
  <c r="I763" i="1"/>
  <c r="I531" i="1"/>
  <c r="I532" i="1"/>
  <c r="I538" i="1"/>
  <c r="I539" i="1"/>
  <c r="I540" i="1"/>
  <c r="I541" i="1"/>
  <c r="I546" i="1"/>
  <c r="I548" i="1"/>
  <c r="I549" i="1"/>
  <c r="I551" i="1"/>
  <c r="I559" i="1"/>
  <c r="I560" i="1"/>
  <c r="I788" i="1"/>
  <c r="I789" i="1"/>
  <c r="I794" i="1"/>
  <c r="I566" i="1"/>
  <c r="I567" i="1"/>
  <c r="I568" i="1"/>
  <c r="I574" i="1"/>
  <c r="I575" i="1"/>
  <c r="I804" i="1"/>
  <c r="I805" i="1"/>
  <c r="I810" i="1"/>
  <c r="I811" i="1"/>
  <c r="I812" i="1"/>
  <c r="I578" i="1"/>
  <c r="I581" i="1"/>
  <c r="I582" i="1"/>
  <c r="I583" i="1"/>
  <c r="I584" i="1"/>
  <c r="I590" i="1"/>
  <c r="I591" i="1"/>
  <c r="I592" i="1"/>
  <c r="I593" i="1"/>
  <c r="I834" i="1"/>
  <c r="I597" i="1"/>
  <c r="I600" i="1"/>
  <c r="I601" i="1"/>
  <c r="I607" i="1"/>
  <c r="I843" i="1"/>
  <c r="I608" i="1"/>
  <c r="I609" i="1"/>
  <c r="I623" i="1"/>
  <c r="I624" i="1"/>
  <c r="I626" i="1"/>
  <c r="I627" i="1"/>
  <c r="I858" i="1"/>
  <c r="I631" i="1"/>
  <c r="I634" i="1"/>
  <c r="I635" i="1"/>
  <c r="I644" i="1"/>
  <c r="I867" i="1"/>
  <c r="I645" i="1"/>
  <c r="I646" i="1"/>
  <c r="I874" i="1"/>
  <c r="I648" i="1"/>
  <c r="I876" i="1"/>
  <c r="I877" i="1"/>
  <c r="I882" i="1"/>
  <c r="I883" i="1"/>
  <c r="I884" i="1"/>
  <c r="I885" i="1"/>
  <c r="I890" i="1"/>
  <c r="I660" i="1"/>
  <c r="I892" i="1"/>
  <c r="I661" i="1"/>
  <c r="I666" i="1"/>
  <c r="I667" i="1"/>
  <c r="I669" i="1"/>
  <c r="I901" i="1"/>
  <c r="I676" i="1"/>
  <c r="I677" i="1"/>
  <c r="I678" i="1"/>
  <c r="I679" i="1"/>
  <c r="I684" i="1"/>
  <c r="I685" i="1"/>
  <c r="I686" i="1"/>
  <c r="I917" i="1"/>
  <c r="I922" i="1"/>
  <c r="I923" i="1"/>
  <c r="I924" i="1"/>
  <c r="I925" i="1"/>
  <c r="I930" i="1"/>
  <c r="I931" i="1"/>
  <c r="I932" i="1"/>
  <c r="I933" i="1"/>
  <c r="I689" i="1"/>
  <c r="I690" i="1"/>
  <c r="I691" i="1"/>
  <c r="I941" i="1"/>
  <c r="B444" i="1"/>
  <c r="B445" i="1"/>
  <c r="B672" i="1"/>
  <c r="B437" i="1"/>
  <c r="B690" i="1"/>
  <c r="B9" i="1"/>
  <c r="B836" i="1"/>
  <c r="B674" i="1"/>
  <c r="B53" i="1"/>
  <c r="B529" i="1"/>
  <c r="B675" i="1"/>
  <c r="B446" i="1"/>
  <c r="B447" i="1"/>
  <c r="B307" i="1"/>
  <c r="B448" i="1"/>
  <c r="B449" i="1"/>
  <c r="B450" i="1"/>
  <c r="B451" i="1"/>
  <c r="B452" i="1"/>
  <c r="B454" i="1"/>
  <c r="B455" i="1"/>
  <c r="B456" i="1"/>
  <c r="B457" i="1"/>
  <c r="B458" i="1"/>
  <c r="B748" i="1"/>
  <c r="B459" i="1"/>
  <c r="B218" i="1"/>
  <c r="B237" i="1"/>
  <c r="B49" i="1"/>
  <c r="B26" i="1"/>
  <c r="B382" i="1"/>
  <c r="B904" i="1"/>
  <c r="B709" i="1"/>
  <c r="B257" i="1"/>
  <c r="B91" i="1"/>
  <c r="B313" i="1"/>
  <c r="B795" i="1"/>
  <c r="B461" i="1"/>
  <c r="B166" i="1"/>
  <c r="B905" i="1"/>
  <c r="B305" i="1"/>
  <c r="B196" i="1"/>
  <c r="B398" i="1"/>
  <c r="B462" i="1"/>
  <c r="B463" i="1"/>
  <c r="B464" i="1"/>
  <c r="B372" i="1"/>
  <c r="B693" i="1"/>
  <c r="B280" i="1"/>
  <c r="B20" i="1"/>
  <c r="B45" i="1"/>
  <c r="B465" i="1"/>
  <c r="B851" i="1"/>
  <c r="B780" i="1"/>
  <c r="B78" i="1"/>
  <c r="B371" i="1"/>
  <c r="B862" i="1"/>
  <c r="B773" i="1"/>
  <c r="B803" i="1"/>
  <c r="B801" i="1"/>
  <c r="B466" i="1"/>
  <c r="B414" i="1"/>
  <c r="B695" i="1"/>
  <c r="B696" i="1"/>
  <c r="B697" i="1"/>
  <c r="B641" i="1"/>
  <c r="B698" i="1"/>
  <c r="B699" i="1"/>
  <c r="B700" i="1"/>
  <c r="B731" i="1"/>
  <c r="B386" i="1"/>
  <c r="B41" i="1"/>
  <c r="B192" i="1"/>
  <c r="B295" i="1"/>
  <c r="B909" i="1"/>
  <c r="B85" i="1"/>
  <c r="B154" i="1"/>
  <c r="B292" i="1"/>
  <c r="B250" i="1"/>
  <c r="B650" i="1"/>
  <c r="B102" i="1"/>
  <c r="B373" i="1"/>
  <c r="B467" i="1"/>
  <c r="B266" i="1"/>
  <c r="B108" i="1"/>
  <c r="B637" i="1"/>
  <c r="B703" i="1"/>
  <c r="B897" i="1"/>
  <c r="B348" i="1"/>
  <c r="B79" i="1"/>
  <c r="B351" i="1"/>
  <c r="B401" i="1"/>
  <c r="B25" i="1"/>
  <c r="B469" i="1"/>
  <c r="B312" i="1"/>
  <c r="B406" i="1"/>
  <c r="B365" i="1"/>
  <c r="B705" i="1"/>
  <c r="B813" i="1"/>
  <c r="B433" i="1"/>
  <c r="B67" i="1"/>
  <c r="B343" i="1"/>
  <c r="B434" i="1"/>
  <c r="B80" i="1"/>
  <c r="B167" i="1"/>
  <c r="B40" i="1"/>
  <c r="B706" i="1"/>
  <c r="B158" i="1"/>
  <c r="B471" i="1"/>
  <c r="B71" i="1"/>
  <c r="B472" i="1"/>
  <c r="B195" i="1"/>
  <c r="B439" i="1"/>
  <c r="B97" i="1"/>
  <c r="B226" i="1"/>
  <c r="B473" i="1"/>
  <c r="B385" i="1"/>
  <c r="B209" i="1"/>
  <c r="B303" i="1"/>
  <c r="B710" i="1"/>
  <c r="B474" i="1"/>
  <c r="B475" i="1"/>
  <c r="B476" i="1"/>
  <c r="B478" i="1"/>
  <c r="B479" i="1"/>
  <c r="B716" i="1"/>
  <c r="B480" i="1"/>
  <c r="B718" i="1"/>
  <c r="B481" i="1"/>
  <c r="B720" i="1"/>
  <c r="B482" i="1"/>
  <c r="B722" i="1"/>
  <c r="B723" i="1"/>
  <c r="B484" i="1"/>
  <c r="B485" i="1"/>
  <c r="B486" i="1"/>
  <c r="B488" i="1"/>
  <c r="B489" i="1"/>
  <c r="B490" i="1"/>
  <c r="B730" i="1"/>
  <c r="B491" i="1"/>
  <c r="B286" i="1"/>
  <c r="B493" i="1"/>
  <c r="B494" i="1"/>
  <c r="B734" i="1"/>
  <c r="B495" i="1"/>
  <c r="B496" i="1"/>
  <c r="B497" i="1"/>
  <c r="B498" i="1"/>
  <c r="B499" i="1"/>
  <c r="B501" i="1"/>
  <c r="B502" i="1"/>
  <c r="B503" i="1"/>
  <c r="B504" i="1"/>
  <c r="B505" i="1"/>
  <c r="B506" i="1"/>
  <c r="B507" i="1"/>
  <c r="B508" i="1"/>
  <c r="B511" i="1"/>
  <c r="B512" i="1"/>
  <c r="B750" i="1"/>
  <c r="B513" i="1"/>
  <c r="B514" i="1"/>
  <c r="B515" i="1"/>
  <c r="B517" i="1"/>
  <c r="B520" i="1"/>
  <c r="B521" i="1"/>
  <c r="B757" i="1"/>
  <c r="B523" i="1"/>
  <c r="B525" i="1"/>
  <c r="B159" i="1"/>
  <c r="B291" i="1"/>
  <c r="B845" i="1"/>
  <c r="B83" i="1"/>
  <c r="B621" i="1"/>
  <c r="B665" i="1"/>
  <c r="B555" i="1"/>
  <c r="B636" i="1"/>
  <c r="B630" i="1"/>
  <c r="B632" i="1"/>
  <c r="B760" i="1"/>
  <c r="B642" i="1"/>
  <c r="B625" i="1"/>
  <c r="B565" i="1"/>
  <c r="B633" i="1"/>
  <c r="B594" i="1"/>
  <c r="B526" i="1"/>
  <c r="B527" i="1"/>
  <c r="B763" i="1"/>
  <c r="B530" i="1"/>
  <c r="B531" i="1"/>
  <c r="B532" i="1"/>
  <c r="B533" i="1"/>
  <c r="B534" i="1"/>
  <c r="B536" i="1"/>
  <c r="B537" i="1"/>
  <c r="B538" i="1"/>
  <c r="B539" i="1"/>
  <c r="B540" i="1"/>
  <c r="B541" i="1"/>
  <c r="B542" i="1"/>
  <c r="B543" i="1"/>
  <c r="B544" i="1"/>
  <c r="B545" i="1"/>
  <c r="B393" i="1"/>
  <c r="B207" i="1"/>
  <c r="B546" i="1"/>
  <c r="B548" i="1"/>
  <c r="B549" i="1"/>
  <c r="B551" i="1"/>
  <c r="B553" i="1"/>
  <c r="B554" i="1"/>
  <c r="B556" i="1"/>
  <c r="B133" i="1"/>
  <c r="B558" i="1"/>
  <c r="B559" i="1"/>
  <c r="B788" i="1"/>
  <c r="B789" i="1"/>
  <c r="B150" i="1"/>
  <c r="B790" i="1"/>
  <c r="B719" i="1"/>
  <c r="B793" i="1"/>
  <c r="B560" i="1"/>
  <c r="B550" i="1"/>
  <c r="B787" i="1"/>
  <c r="B785" i="1"/>
  <c r="B561" i="1"/>
  <c r="B95" i="1"/>
  <c r="B732" i="1"/>
  <c r="B906" i="1"/>
  <c r="B755" i="1"/>
  <c r="B329" i="1"/>
  <c r="B240" i="1"/>
  <c r="B589" i="1"/>
  <c r="B440" i="1"/>
  <c r="B376" i="1"/>
  <c r="B271" i="1"/>
  <c r="B120" i="1"/>
  <c r="B913" i="1"/>
  <c r="B139" i="1"/>
  <c r="B714" i="1"/>
  <c r="B316" i="1"/>
  <c r="B562" i="1"/>
  <c r="B21" i="1"/>
  <c r="B172" i="1"/>
  <c r="B347" i="1"/>
  <c r="B69" i="1"/>
  <c r="B27" i="1"/>
  <c r="B524" i="1"/>
  <c r="B654" i="1"/>
  <c r="B828" i="1"/>
  <c r="B96" i="1"/>
  <c r="B130" i="1"/>
  <c r="B251" i="1"/>
  <c r="B186" i="1"/>
  <c r="B702" i="1"/>
  <c r="B829" i="1"/>
  <c r="B838" i="1"/>
  <c r="B339" i="1"/>
  <c r="B483" i="1"/>
  <c r="B563" i="1"/>
  <c r="B747" i="1"/>
  <c r="B423" i="1"/>
  <c r="B229" i="1"/>
  <c r="B327" i="1"/>
  <c r="B177" i="1"/>
  <c r="B770" i="1"/>
  <c r="B694" i="1"/>
  <c r="B356" i="1"/>
  <c r="B794" i="1"/>
  <c r="B564" i="1"/>
  <c r="B290" i="1"/>
  <c r="B216" i="1"/>
  <c r="B895" i="1"/>
  <c r="B19" i="1"/>
  <c r="B566" i="1"/>
  <c r="B567" i="1"/>
  <c r="B568" i="1"/>
  <c r="B569" i="1"/>
  <c r="B408" i="1"/>
  <c r="B416" i="1"/>
  <c r="B570" i="1"/>
  <c r="B359" i="1"/>
  <c r="B737" i="1"/>
  <c r="B783" i="1"/>
  <c r="B724" i="1"/>
  <c r="B194" i="1"/>
  <c r="B115" i="1"/>
  <c r="B837" i="1"/>
  <c r="B65" i="1"/>
  <c r="B571" i="1"/>
  <c r="B355" i="1"/>
  <c r="B142" i="1"/>
  <c r="B74" i="1"/>
  <c r="B510" i="1"/>
  <c r="B231" i="1"/>
  <c r="B420" i="1"/>
  <c r="B164" i="1"/>
  <c r="B891" i="1"/>
  <c r="B119" i="1"/>
  <c r="B37" i="1"/>
  <c r="B916" i="1"/>
  <c r="B135" i="1"/>
  <c r="B936" i="1"/>
  <c r="B573" i="1"/>
  <c r="B8" i="1"/>
  <c r="B370" i="1"/>
  <c r="B410" i="1"/>
  <c r="B574" i="1"/>
  <c r="B112" i="1"/>
  <c r="B3" i="1"/>
  <c r="B62" i="1"/>
  <c r="B244" i="1"/>
  <c r="B93" i="1"/>
  <c r="B804" i="1"/>
  <c r="B713" i="1"/>
  <c r="B819" i="1"/>
  <c r="B122" i="1"/>
  <c r="B15" i="1"/>
  <c r="B756" i="1"/>
  <c r="B772" i="1"/>
  <c r="B103" i="1"/>
  <c r="B42" i="1"/>
  <c r="B129" i="1"/>
  <c r="B733" i="1"/>
  <c r="B753" i="1"/>
  <c r="B301" i="1"/>
  <c r="B859" i="1"/>
  <c r="B73" i="1"/>
  <c r="B805" i="1"/>
  <c r="B781" i="1"/>
  <c r="B938" i="1"/>
  <c r="B147" i="1"/>
  <c r="B225" i="1"/>
  <c r="B840" i="1"/>
  <c r="B575" i="1"/>
  <c r="B274" i="1"/>
  <c r="B827" i="1"/>
  <c r="B736" i="1"/>
  <c r="B10" i="1"/>
  <c r="B585" i="1"/>
  <c r="B762" i="1"/>
  <c r="B800" i="1"/>
  <c r="B161" i="1"/>
  <c r="B417" i="1"/>
  <c r="B110" i="1"/>
  <c r="B848" i="1"/>
  <c r="B193" i="1"/>
  <c r="B261" i="1"/>
  <c r="B277" i="1"/>
  <c r="B576" i="1"/>
  <c r="B429" i="1"/>
  <c r="B808" i="1"/>
  <c r="B331" i="1"/>
  <c r="B809" i="1"/>
  <c r="B810" i="1"/>
  <c r="B399" i="1"/>
  <c r="B374" i="1"/>
  <c r="B811" i="1"/>
  <c r="B263" i="1"/>
  <c r="B333" i="1"/>
  <c r="B219" i="1"/>
  <c r="B812" i="1"/>
  <c r="B614" i="1"/>
  <c r="B308" i="1"/>
  <c r="B577" i="1"/>
  <c r="B349" i="1"/>
  <c r="B310" i="1"/>
  <c r="B285" i="1"/>
  <c r="B814" i="1"/>
  <c r="B259" i="1"/>
  <c r="B738" i="1"/>
  <c r="B815" i="1"/>
  <c r="B272" i="1"/>
  <c r="B816" i="1"/>
  <c r="B879" i="1"/>
  <c r="B824" i="1"/>
  <c r="B39" i="1"/>
  <c r="B138" i="1"/>
  <c r="B911" i="1"/>
  <c r="B578" i="1"/>
  <c r="B360" i="1"/>
  <c r="B341" i="1"/>
  <c r="B832" i="1"/>
  <c r="B579" i="1"/>
  <c r="B580" i="1"/>
  <c r="B336" i="1"/>
  <c r="B140" i="1"/>
  <c r="B581" i="1"/>
  <c r="B394" i="1"/>
  <c r="B302" i="1"/>
  <c r="B582" i="1"/>
  <c r="B583" i="1"/>
  <c r="B899" i="1"/>
  <c r="B400" i="1"/>
  <c r="B752" i="1"/>
  <c r="B822" i="1"/>
  <c r="B241" i="1"/>
  <c r="B171" i="1"/>
  <c r="B352" i="1"/>
  <c r="B430" i="1"/>
  <c r="B492" i="1"/>
  <c r="B839" i="1"/>
  <c r="B92" i="1"/>
  <c r="B16" i="1"/>
  <c r="B708" i="1"/>
  <c r="B223" i="1"/>
  <c r="B334" i="1"/>
  <c r="B60" i="1"/>
  <c r="B315" i="1"/>
  <c r="B715" i="1"/>
  <c r="B366" i="1"/>
  <c r="B255" i="1"/>
  <c r="B584" i="1"/>
  <c r="B586" i="1"/>
  <c r="B587" i="1"/>
  <c r="B588" i="1"/>
  <c r="B224" i="1"/>
  <c r="B358" i="1"/>
  <c r="B269" i="1"/>
  <c r="B278" i="1"/>
  <c r="B739" i="1"/>
  <c r="B368" i="1"/>
  <c r="B379" i="1"/>
  <c r="B590" i="1"/>
  <c r="B887" i="1"/>
  <c r="B248" i="1"/>
  <c r="B309" i="1"/>
  <c r="B821" i="1"/>
  <c r="B249" i="1"/>
  <c r="B314" i="1"/>
  <c r="B288" i="1"/>
  <c r="B591" i="1"/>
  <c r="B383" i="1"/>
  <c r="B860" i="1"/>
  <c r="B592" i="1"/>
  <c r="B830" i="1"/>
  <c r="B744" i="1"/>
  <c r="B774" i="1"/>
  <c r="B30" i="1"/>
  <c r="B831" i="1"/>
  <c r="B109" i="1"/>
  <c r="B6" i="1"/>
  <c r="B326" i="1"/>
  <c r="B5" i="1"/>
  <c r="B337" i="1"/>
  <c r="B239" i="1"/>
  <c r="B296" i="1"/>
  <c r="B593" i="1"/>
  <c r="B729" i="1"/>
  <c r="B912" i="1"/>
  <c r="B453" i="1"/>
  <c r="B595" i="1"/>
  <c r="B12" i="1"/>
  <c r="B228" i="1"/>
  <c r="B206" i="1"/>
  <c r="B234" i="1"/>
  <c r="B784" i="1"/>
  <c r="B834" i="1"/>
  <c r="B101" i="1"/>
  <c r="B853" i="1"/>
  <c r="B198" i="1"/>
  <c r="B596" i="1"/>
  <c r="B765" i="1"/>
  <c r="B600" i="1"/>
  <c r="B915" i="1"/>
  <c r="B387" i="1"/>
  <c r="B796" i="1"/>
  <c r="B875" i="1"/>
  <c r="B141" i="1"/>
  <c r="B844" i="1"/>
  <c r="B597" i="1"/>
  <c r="B191" i="1"/>
  <c r="B601" i="1"/>
  <c r="B602" i="1"/>
  <c r="B321" i="1"/>
  <c r="B75" i="1"/>
  <c r="B88" i="1"/>
  <c r="B264" i="1"/>
  <c r="B392" i="1"/>
  <c r="B605" i="1"/>
  <c r="B606" i="1"/>
  <c r="B607" i="1"/>
  <c r="B328" i="1"/>
  <c r="B843" i="1"/>
  <c r="B94" i="1"/>
  <c r="B381" i="1"/>
  <c r="B38" i="1"/>
  <c r="B36" i="1"/>
  <c r="B178" i="1"/>
  <c r="B603" i="1"/>
  <c r="B267" i="1"/>
  <c r="B424" i="1"/>
  <c r="B441" i="1"/>
  <c r="B431" i="1"/>
  <c r="B176" i="1"/>
  <c r="B608" i="1"/>
  <c r="B111" i="1"/>
  <c r="B311" i="1"/>
  <c r="B868" i="1"/>
  <c r="B201" i="1"/>
  <c r="B846" i="1"/>
  <c r="B90" i="1"/>
  <c r="B134" i="1"/>
  <c r="B50" i="1"/>
  <c r="B609" i="1"/>
  <c r="B807" i="1"/>
  <c r="B937" i="1"/>
  <c r="B33" i="1"/>
  <c r="B701" i="1"/>
  <c r="B284" i="1"/>
  <c r="B610" i="1"/>
  <c r="B146" i="1"/>
  <c r="B435" i="1"/>
  <c r="B276" i="1"/>
  <c r="B275" i="1"/>
  <c r="B620" i="1"/>
  <c r="B616" i="1"/>
  <c r="B619" i="1"/>
  <c r="B746" i="1"/>
  <c r="B798" i="1"/>
  <c r="B149" i="1"/>
  <c r="B426" i="1"/>
  <c r="B470" i="1"/>
  <c r="B350" i="1"/>
  <c r="B403" i="1"/>
  <c r="B185" i="1"/>
  <c r="B236" i="1"/>
  <c r="B725" i="1"/>
  <c r="B717" i="1"/>
  <c r="B871" i="1"/>
  <c r="B900" i="1"/>
  <c r="B72" i="1"/>
  <c r="B692" i="1"/>
  <c r="B213" i="1"/>
  <c r="B179" i="1"/>
  <c r="B293" i="1"/>
  <c r="B432" i="1"/>
  <c r="B23" i="1"/>
  <c r="B165" i="1"/>
  <c r="B99" i="1"/>
  <c r="B818" i="1"/>
  <c r="B217" i="1"/>
  <c r="B323" i="1"/>
  <c r="B707" i="1"/>
  <c r="B623" i="1"/>
  <c r="B861" i="1"/>
  <c r="B624" i="1"/>
  <c r="B425" i="1"/>
  <c r="B170" i="1"/>
  <c r="B894" i="1"/>
  <c r="B29" i="1"/>
  <c r="B132" i="1"/>
  <c r="B626" i="1"/>
  <c r="B627" i="1"/>
  <c r="B214" i="1"/>
  <c r="B855" i="1"/>
  <c r="B849" i="1"/>
  <c r="B270" i="1"/>
  <c r="B299" i="1"/>
  <c r="B183" i="1"/>
  <c r="B104" i="1"/>
  <c r="B287" i="1"/>
  <c r="B273" i="1"/>
  <c r="B628" i="1"/>
  <c r="B227" i="1"/>
  <c r="B823" i="1"/>
  <c r="B153" i="1"/>
  <c r="B777" i="1"/>
  <c r="B786" i="1"/>
  <c r="B902" i="1"/>
  <c r="B857" i="1"/>
  <c r="B858" i="1"/>
  <c r="B51" i="1"/>
  <c r="B117" i="1"/>
  <c r="B622" i="1"/>
  <c r="B378" i="1"/>
  <c r="B776" i="1"/>
  <c r="B107" i="1"/>
  <c r="B320" i="1"/>
  <c r="B629" i="1"/>
  <c r="B864" i="1"/>
  <c r="B66" i="1"/>
  <c r="B126" i="1"/>
  <c r="B727" i="1"/>
  <c r="B792" i="1"/>
  <c r="B100" i="1"/>
  <c r="B751" i="1"/>
  <c r="B631" i="1"/>
  <c r="B340" i="1"/>
  <c r="B634" i="1"/>
  <c r="B635" i="1"/>
  <c r="B70" i="1"/>
  <c r="B47" i="1"/>
  <c r="B638" i="1"/>
  <c r="B639" i="1"/>
  <c r="B56" i="1"/>
  <c r="B761" i="1"/>
  <c r="B764" i="1"/>
  <c r="B640" i="1"/>
  <c r="B199" i="1"/>
  <c r="B643" i="1"/>
  <c r="B156" i="1"/>
  <c r="B914" i="1"/>
  <c r="B867" i="1"/>
  <c r="B175" i="1"/>
  <c r="B644" i="1"/>
  <c r="B893" i="1"/>
  <c r="B768" i="1"/>
  <c r="B145" i="1"/>
  <c r="B778" i="1"/>
  <c r="B645" i="1"/>
  <c r="B870" i="1"/>
  <c r="B646" i="1"/>
  <c r="B324" i="1"/>
  <c r="B422" i="1"/>
  <c r="B872" i="1"/>
  <c r="B873" i="1"/>
  <c r="B874" i="1"/>
  <c r="B180" i="1"/>
  <c r="B11" i="1"/>
  <c r="B742" i="1"/>
  <c r="B647" i="1"/>
  <c r="B395" i="1"/>
  <c r="B618" i="1"/>
  <c r="B522" i="1"/>
  <c r="B516" i="1"/>
  <c r="B876" i="1"/>
  <c r="B598" i="1"/>
  <c r="B604" i="1"/>
  <c r="B611" i="1"/>
  <c r="B599" i="1"/>
  <c r="B877" i="1"/>
  <c r="B668" i="1"/>
  <c r="B613" i="1"/>
  <c r="B612" i="1"/>
  <c r="B617" i="1"/>
  <c r="B615" i="1"/>
  <c r="B335" i="1"/>
  <c r="B460" i="1"/>
  <c r="B200" i="1"/>
  <c r="B151" i="1"/>
  <c r="B852" i="1"/>
  <c r="B87" i="1"/>
  <c r="B817" i="1"/>
  <c r="B648" i="1"/>
  <c r="B799" i="1"/>
  <c r="B908" i="1"/>
  <c r="B653" i="1"/>
  <c r="B880" i="1"/>
  <c r="B740" i="1"/>
  <c r="B655" i="1"/>
  <c r="B769" i="1"/>
  <c r="B283" i="1"/>
  <c r="B43" i="1"/>
  <c r="B268" i="1"/>
  <c r="B369" i="1"/>
  <c r="B841" i="1"/>
  <c r="B46" i="1"/>
  <c r="B743" i="1"/>
  <c r="B847" i="1"/>
  <c r="B754" i="1"/>
  <c r="B114" i="1"/>
  <c r="B77" i="1"/>
  <c r="B48" i="1"/>
  <c r="B882" i="1"/>
  <c r="B357" i="1"/>
  <c r="B866" i="1"/>
  <c r="B405" i="1"/>
  <c r="B222" i="1"/>
  <c r="B552" i="1"/>
  <c r="B657" i="1"/>
  <c r="B658" i="1"/>
  <c r="B477" i="1"/>
  <c r="B409" i="1"/>
  <c r="B883" i="1"/>
  <c r="B806" i="1"/>
  <c r="B712" i="1"/>
  <c r="B364" i="1"/>
  <c r="B98" i="1"/>
  <c r="B367" i="1"/>
  <c r="B656" i="1"/>
  <c r="B252" i="1"/>
  <c r="B76" i="1"/>
  <c r="B89" i="1"/>
  <c r="B782" i="1"/>
  <c r="B850" i="1"/>
  <c r="B415" i="1"/>
  <c r="B820" i="1"/>
  <c r="B745" i="1"/>
  <c r="B884" i="1"/>
  <c r="B572" i="1"/>
  <c r="B651" i="1"/>
  <c r="B168" i="1"/>
  <c r="B402" i="1"/>
  <c r="B557" i="1"/>
  <c r="B509" i="1"/>
  <c r="B535" i="1"/>
  <c r="B885" i="1"/>
  <c r="B346" i="1"/>
  <c r="B528" i="1"/>
  <c r="B886" i="1"/>
  <c r="B487" i="1"/>
  <c r="B330" i="1"/>
  <c r="B211" i="1"/>
  <c r="B143" i="1"/>
  <c r="B888" i="1"/>
  <c r="B889" i="1"/>
  <c r="B890" i="1"/>
  <c r="B865" i="1"/>
  <c r="B52" i="1"/>
  <c r="B500" i="1"/>
  <c r="B116" i="1"/>
  <c r="B81" i="1"/>
  <c r="B58" i="1"/>
  <c r="B659" i="1"/>
  <c r="B190" i="1"/>
  <c r="B243" i="1"/>
  <c r="B881" i="1"/>
  <c r="B354" i="1"/>
  <c r="B253" i="1"/>
  <c r="B181" i="1"/>
  <c r="B4" i="1"/>
  <c r="B711" i="1"/>
  <c r="B910" i="1"/>
  <c r="B728" i="1"/>
  <c r="B892" i="1"/>
  <c r="B427" i="1"/>
  <c r="B318" i="1"/>
  <c r="B660" i="1"/>
  <c r="B235" i="1"/>
  <c r="B152" i="1"/>
  <c r="B63" i="1"/>
  <c r="B17" i="1"/>
  <c r="B294" i="1"/>
  <c r="B34" i="1"/>
  <c r="B169" i="1"/>
  <c r="B661" i="1"/>
  <c r="B317" i="1"/>
  <c r="B205" i="1"/>
  <c r="B662" i="1"/>
  <c r="B232" i="1"/>
  <c r="B197" i="1"/>
  <c r="B254" i="1"/>
  <c r="B652" i="1"/>
  <c r="B649" i="1"/>
  <c r="B220" i="1"/>
  <c r="B411" i="1"/>
  <c r="B265" i="1"/>
  <c r="B766" i="1"/>
  <c r="B136" i="1"/>
  <c r="B212" i="1"/>
  <c r="B187" i="1"/>
  <c r="B442" i="1"/>
  <c r="B14" i="1"/>
  <c r="B281" i="1"/>
  <c r="B246" i="1"/>
  <c r="B238" i="1"/>
  <c r="B210" i="1"/>
  <c r="B160" i="1"/>
  <c r="B148" i="1"/>
  <c r="B322" i="1"/>
  <c r="B22" i="1"/>
  <c r="B404" i="1"/>
  <c r="B896" i="1"/>
  <c r="B208" i="1"/>
  <c r="B297" i="1"/>
  <c r="B174" i="1"/>
  <c r="B105" i="1"/>
  <c r="B233" i="1"/>
  <c r="B438" i="1"/>
  <c r="B396" i="1"/>
  <c r="B663" i="1"/>
  <c r="B247" i="1"/>
  <c r="B121" i="1"/>
  <c r="B188" i="1"/>
  <c r="B260" i="1"/>
  <c r="B342" i="1"/>
  <c r="B242" i="1"/>
  <c r="B664" i="1"/>
  <c r="B666" i="1"/>
  <c r="B304" i="1"/>
  <c r="B189" i="1"/>
  <c r="B289" i="1"/>
  <c r="B282" i="1"/>
  <c r="B57" i="1"/>
  <c r="B856" i="1"/>
  <c r="B61" i="1"/>
  <c r="B245" i="1"/>
  <c r="B54" i="1"/>
  <c r="B163" i="1"/>
  <c r="B759" i="1"/>
  <c r="B363" i="1"/>
  <c r="B389" i="1"/>
  <c r="B262" i="1"/>
  <c r="B24" i="1"/>
  <c r="B338" i="1"/>
  <c r="B779" i="1"/>
  <c r="B64" i="1"/>
  <c r="B86" i="1"/>
  <c r="B667" i="1"/>
  <c r="B547" i="1"/>
  <c r="B518" i="1"/>
  <c r="B68" i="1"/>
  <c r="B215" i="1"/>
  <c r="B741" i="1"/>
  <c r="B106" i="1"/>
  <c r="B32" i="1"/>
  <c r="B412" i="1"/>
  <c r="B826" i="1"/>
  <c r="B901" i="1"/>
  <c r="B721" i="1"/>
  <c r="B749" i="1"/>
  <c r="B825" i="1"/>
  <c r="B202" i="1"/>
  <c r="B691" i="1"/>
  <c r="B35" i="1"/>
  <c r="B903" i="1"/>
  <c r="B767" i="1"/>
  <c r="B144" i="1"/>
  <c r="B869" i="1"/>
  <c r="B173" i="1"/>
  <c r="B13" i="1"/>
  <c r="B137" i="1"/>
  <c r="B7" i="1"/>
  <c r="B123" i="1"/>
  <c r="B279" i="1"/>
  <c r="B344" i="1"/>
  <c r="B332" i="1"/>
  <c r="B669" i="1"/>
  <c r="B670" i="1"/>
  <c r="B671" i="1"/>
  <c r="B673" i="1"/>
  <c r="B436" i="1"/>
  <c r="B676" i="1"/>
  <c r="B677" i="1"/>
  <c r="B353" i="1"/>
  <c r="B678" i="1"/>
  <c r="B388" i="1"/>
  <c r="B384" i="1"/>
  <c r="B298" i="1"/>
  <c r="B679" i="1"/>
  <c r="B680" i="1"/>
  <c r="B681" i="1"/>
  <c r="B419" i="1"/>
  <c r="B682" i="1"/>
  <c r="B300" i="1"/>
  <c r="B443" i="1"/>
  <c r="B683" i="1"/>
  <c r="B684" i="1"/>
  <c r="B377" i="1"/>
  <c r="B380" i="1"/>
  <c r="B939" i="1"/>
  <c r="B256" i="1"/>
  <c r="B791" i="1"/>
  <c r="B758" i="1"/>
  <c r="B519" i="1"/>
  <c r="B854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221" i="1"/>
  <c r="B771" i="1"/>
  <c r="B2" i="1"/>
  <c r="B685" i="1"/>
  <c r="B686" i="1"/>
  <c r="B362" i="1"/>
  <c r="B118" i="1"/>
  <c r="B345" i="1"/>
  <c r="B391" i="1"/>
  <c r="B413" i="1"/>
  <c r="B306" i="1"/>
  <c r="B375" i="1"/>
  <c r="B407" i="1"/>
  <c r="B418" i="1"/>
  <c r="B361" i="1"/>
  <c r="B325" i="1"/>
  <c r="B157" i="1"/>
  <c r="B687" i="1"/>
  <c r="B688" i="1"/>
  <c r="B319" i="1"/>
  <c r="B125" i="1"/>
  <c r="B155" i="1"/>
  <c r="B735" i="1"/>
  <c r="B689" i="1"/>
  <c r="B468" i="1"/>
  <c r="B31" i="1"/>
  <c r="B941" i="1"/>
  <c r="B184" i="1"/>
  <c r="B940" i="1"/>
  <c r="B203" i="1"/>
  <c r="B162" i="1"/>
  <c r="B878" i="1"/>
  <c r="B428" i="1"/>
  <c r="B131" i="1"/>
  <c r="B44" i="1"/>
  <c r="B82" i="1"/>
  <c r="B802" i="1"/>
  <c r="B390" i="1"/>
  <c r="B833" i="1"/>
  <c r="B55" i="1"/>
  <c r="B28" i="1"/>
  <c r="B797" i="1"/>
  <c r="B835" i="1"/>
  <c r="B128" i="1"/>
  <c r="B898" i="1"/>
  <c r="B775" i="1"/>
  <c r="B127" i="1"/>
  <c r="B230" i="1"/>
  <c r="B397" i="1"/>
  <c r="B204" i="1"/>
  <c r="B726" i="1"/>
  <c r="B842" i="1"/>
  <c r="B182" i="1"/>
  <c r="B59" i="1"/>
  <c r="B18" i="1"/>
  <c r="B84" i="1"/>
  <c r="B704" i="1"/>
  <c r="B863" i="1"/>
  <c r="B113" i="1"/>
  <c r="B421" i="1"/>
  <c r="B124" i="1"/>
  <c r="B907" i="1"/>
  <c r="B258" i="1"/>
  <c r="E15" i="37" l="1"/>
  <c r="E43" i="37"/>
  <c r="E35" i="37"/>
  <c r="E27" i="37"/>
  <c r="E37" i="37"/>
  <c r="D32" i="42"/>
  <c r="D7" i="42"/>
  <c r="D25" i="42"/>
  <c r="D26" i="42"/>
  <c r="D38" i="42"/>
  <c r="D4" i="42"/>
  <c r="D35" i="42"/>
  <c r="D29" i="42"/>
  <c r="D40" i="42"/>
  <c r="D11" i="42"/>
  <c r="D14" i="42"/>
  <c r="D23" i="42"/>
  <c r="D42" i="42"/>
  <c r="D24" i="42"/>
  <c r="D16" i="42"/>
  <c r="G21" i="37"/>
  <c r="E33" i="37"/>
  <c r="E23" i="37"/>
  <c r="E18" i="37"/>
  <c r="E26" i="37"/>
  <c r="G29" i="37"/>
  <c r="E28" i="37"/>
  <c r="E9" i="37"/>
  <c r="G41" i="37"/>
  <c r="G38" i="37"/>
  <c r="G13" i="37"/>
  <c r="I40" i="37"/>
  <c r="K46" i="37"/>
  <c r="E13" i="37"/>
  <c r="G26" i="37"/>
  <c r="I30" i="37"/>
  <c r="M20" i="37"/>
  <c r="G33" i="37"/>
  <c r="I38" i="37"/>
  <c r="F2" i="42"/>
  <c r="D39" i="42"/>
  <c r="D15" i="42"/>
  <c r="D22" i="42"/>
  <c r="D13" i="42"/>
  <c r="D43" i="42"/>
  <c r="D27" i="42"/>
  <c r="D8" i="42"/>
  <c r="D3" i="42"/>
  <c r="D10" i="42"/>
  <c r="D19" i="42"/>
  <c r="C35" i="42"/>
  <c r="C2" i="42"/>
  <c r="C18" i="42"/>
  <c r="C20" i="42"/>
  <c r="C42" i="42"/>
  <c r="C37" i="42"/>
  <c r="C17" i="42"/>
  <c r="C29" i="42"/>
  <c r="C6" i="42"/>
  <c r="C32" i="42"/>
  <c r="C28" i="42"/>
  <c r="C13" i="42"/>
  <c r="C11" i="42"/>
  <c r="C8" i="42"/>
  <c r="C14" i="42"/>
  <c r="C25" i="42"/>
  <c r="C7" i="42"/>
  <c r="C4" i="42"/>
  <c r="C38" i="42"/>
  <c r="C24" i="42"/>
  <c r="C5" i="42"/>
  <c r="C23" i="42"/>
  <c r="C12" i="42"/>
  <c r="G30" i="37"/>
  <c r="G16" i="37"/>
  <c r="M26" i="37"/>
  <c r="I25" i="37"/>
  <c r="I5" i="37"/>
  <c r="M25" i="37"/>
  <c r="M28" i="37"/>
  <c r="G10" i="37"/>
  <c r="G6" i="37"/>
  <c r="G44" i="37"/>
  <c r="G12" i="37"/>
  <c r="K28" i="37"/>
  <c r="I29" i="37"/>
  <c r="M13" i="37"/>
  <c r="I12" i="37"/>
  <c r="E12" i="37"/>
  <c r="E6" i="37"/>
  <c r="M43" i="37"/>
  <c r="M15" i="37"/>
  <c r="K30" i="37"/>
  <c r="M21" i="37"/>
  <c r="K21" i="37"/>
  <c r="E44" i="37"/>
  <c r="E38" i="37"/>
  <c r="G28" i="37"/>
  <c r="E10" i="37"/>
  <c r="K2" i="37"/>
  <c r="M22" i="37"/>
  <c r="M36" i="37"/>
  <c r="K34" i="37"/>
  <c r="M42" i="37"/>
  <c r="M34" i="37"/>
  <c r="K37" i="37"/>
  <c r="I39" i="37"/>
  <c r="I41" i="37"/>
  <c r="K23" i="37"/>
  <c r="K35" i="37"/>
  <c r="K7" i="37"/>
  <c r="K12" i="37"/>
  <c r="M14" i="37"/>
  <c r="M39" i="37"/>
  <c r="M18" i="37"/>
  <c r="K16" i="37"/>
  <c r="K17" i="37"/>
  <c r="K25" i="37"/>
  <c r="M12" i="37"/>
  <c r="M30" i="37"/>
  <c r="M16" i="37"/>
  <c r="M17" i="37"/>
  <c r="I7" i="37"/>
  <c r="M46" i="37"/>
  <c r="M6" i="37"/>
  <c r="M35" i="37"/>
  <c r="M7" i="37"/>
  <c r="G18" i="37"/>
  <c r="M23" i="37"/>
  <c r="K8" i="37"/>
  <c r="G31" i="37"/>
  <c r="G15" i="37"/>
  <c r="M8" i="37"/>
  <c r="E30" i="37"/>
  <c r="M27" i="37"/>
  <c r="K39" i="37"/>
  <c r="I8" i="37"/>
  <c r="M10" i="37"/>
  <c r="I46" i="37"/>
  <c r="G42" i="37"/>
  <c r="G23" i="37"/>
  <c r="G9" i="37"/>
  <c r="G43" i="37"/>
  <c r="G27" i="37"/>
  <c r="G46" i="37"/>
  <c r="M33" i="37"/>
  <c r="I23" i="37"/>
  <c r="E16" i="37"/>
  <c r="M44" i="37"/>
  <c r="M2" i="37"/>
  <c r="M29" i="37"/>
  <c r="I43" i="37"/>
  <c r="I27" i="37"/>
  <c r="K33" i="37"/>
  <c r="I9" i="37"/>
  <c r="M32" i="37"/>
  <c r="K6" i="37"/>
  <c r="I42" i="37"/>
  <c r="K40" i="37"/>
  <c r="K44" i="37"/>
  <c r="M40" i="37"/>
  <c r="I16" i="37"/>
  <c r="I33" i="37"/>
  <c r="I10" i="37"/>
  <c r="K10" i="37"/>
  <c r="K43" i="37"/>
  <c r="I6" i="37"/>
  <c r="K27" i="37"/>
  <c r="M45" i="37"/>
  <c r="M37" i="37"/>
  <c r="K45" i="37"/>
  <c r="K42" i="37"/>
  <c r="K26" i="37"/>
  <c r="K29" i="37"/>
  <c r="I13" i="37"/>
  <c r="M9" i="37"/>
  <c r="M31" i="37"/>
  <c r="M24" i="37"/>
  <c r="I35" i="37"/>
  <c r="I19" i="37"/>
  <c r="I2" i="37"/>
  <c r="K38" i="37"/>
  <c r="K3" i="37"/>
  <c r="G39" i="37"/>
  <c r="E39" i="37"/>
  <c r="E7" i="37"/>
  <c r="G7" i="37"/>
  <c r="G34" i="37"/>
  <c r="I34" i="37"/>
  <c r="G40" i="37"/>
  <c r="E40" i="37"/>
  <c r="E25" i="37"/>
  <c r="G25" i="37"/>
  <c r="G5" i="37"/>
  <c r="E5" i="37"/>
  <c r="K18" i="37"/>
  <c r="I18" i="37"/>
  <c r="K5" i="37"/>
  <c r="M5" i="37"/>
  <c r="G37" i="37"/>
  <c r="I37" i="37"/>
  <c r="G22" i="37"/>
  <c r="I3" i="37"/>
  <c r="G3" i="37"/>
  <c r="G11" i="37"/>
  <c r="I11" i="37"/>
  <c r="K9" i="37"/>
  <c r="I22" i="37"/>
  <c r="K41" i="37"/>
  <c r="M4" i="37"/>
  <c r="K19" i="37"/>
  <c r="I28" i="37"/>
  <c r="I44" i="37"/>
  <c r="K13" i="37"/>
  <c r="E2" i="37"/>
  <c r="G2" i="37"/>
  <c r="G20" i="37"/>
  <c r="E20" i="37"/>
  <c r="G35" i="37"/>
  <c r="G24" i="37"/>
  <c r="G32" i="37"/>
  <c r="E32" i="37"/>
  <c r="G14" i="37"/>
  <c r="E14" i="37"/>
  <c r="K11" i="37"/>
  <c r="M11" i="37"/>
  <c r="E36" i="37"/>
  <c r="G36" i="37"/>
  <c r="K32" i="37"/>
  <c r="I32" i="37"/>
  <c r="K14" i="37"/>
  <c r="I14" i="37"/>
  <c r="M38" i="37"/>
  <c r="E19" i="37"/>
  <c r="G19" i="37"/>
  <c r="K4" i="37"/>
  <c r="M3" i="37"/>
  <c r="M19" i="37"/>
  <c r="M41" i="37"/>
  <c r="G4" i="37"/>
  <c r="K36" i="37"/>
  <c r="I36" i="37"/>
  <c r="K20" i="37"/>
  <c r="I20" i="37"/>
  <c r="I24" i="37"/>
  <c r="K24" i="37"/>
  <c r="K31" i="37"/>
  <c r="I31" i="37"/>
  <c r="I15" i="37"/>
  <c r="K15" i="37"/>
  <c r="G45" i="37"/>
  <c r="I45" i="37"/>
  <c r="E8" i="37"/>
  <c r="G8" i="37"/>
  <c r="I17" i="37"/>
  <c r="G17" i="37"/>
  <c r="I4" i="37"/>
  <c r="K22" i="37"/>
  <c r="I26" i="37"/>
  <c r="I21" i="37"/>
  <c r="I935" i="1"/>
  <c r="I927" i="1"/>
  <c r="I919" i="1"/>
  <c r="I681" i="1"/>
  <c r="I903" i="1"/>
  <c r="I663" i="1"/>
  <c r="I659" i="1"/>
  <c r="I655" i="1"/>
  <c r="I647" i="1"/>
  <c r="I639" i="1"/>
  <c r="I855" i="1"/>
  <c r="I610" i="1"/>
  <c r="I603" i="1"/>
  <c r="I831" i="1"/>
  <c r="I586" i="1"/>
  <c r="I815" i="1"/>
  <c r="I577" i="1"/>
  <c r="I570" i="1"/>
  <c r="I562" i="1"/>
  <c r="I554" i="1"/>
  <c r="I543" i="1"/>
  <c r="I534" i="1"/>
  <c r="I526" i="1"/>
  <c r="I514" i="1"/>
  <c r="I505" i="1"/>
  <c r="I496" i="1"/>
  <c r="I489" i="1"/>
  <c r="I482" i="1"/>
  <c r="I475" i="1"/>
  <c r="I703" i="1"/>
  <c r="I695" i="1"/>
  <c r="I459" i="1"/>
  <c r="I450" i="1"/>
  <c r="I445" i="1"/>
  <c r="I437" i="1"/>
  <c r="I431" i="1"/>
  <c r="I428" i="1"/>
  <c r="I422" i="1"/>
  <c r="I416" i="1"/>
  <c r="I407" i="1"/>
  <c r="I615" i="1"/>
  <c r="I399" i="1"/>
  <c r="I599" i="1"/>
  <c r="I381" i="1"/>
  <c r="I374" i="1"/>
  <c r="I365" i="1"/>
  <c r="I355" i="1"/>
  <c r="I349" i="1"/>
  <c r="I341" i="1"/>
  <c r="I335" i="1"/>
  <c r="I535" i="1"/>
  <c r="I314" i="1"/>
  <c r="I519" i="1"/>
  <c r="I298" i="1"/>
  <c r="I284" i="1"/>
  <c r="I261" i="1"/>
  <c r="I487" i="1"/>
  <c r="I219" i="1"/>
  <c r="I909" i="1"/>
  <c r="I914" i="1"/>
  <c r="I904" i="1"/>
  <c r="I115" i="1"/>
  <c r="I100" i="1"/>
  <c r="I800" i="1"/>
  <c r="I75" i="1"/>
  <c r="I894" i="1"/>
  <c r="I67" i="1"/>
  <c r="I854" i="1"/>
  <c r="I852" i="1"/>
  <c r="I54" i="1"/>
  <c r="I835" i="1"/>
  <c r="I836" i="1"/>
  <c r="I359" i="1"/>
  <c r="I827" i="1"/>
  <c r="I832" i="1"/>
  <c r="I71" i="1"/>
  <c r="I738" i="1"/>
  <c r="I3" i="1"/>
  <c r="I732" i="1"/>
  <c r="I39" i="1"/>
  <c r="C39" i="42" s="1"/>
  <c r="I31" i="1"/>
  <c r="C31" i="42" s="1"/>
  <c r="I712" i="1"/>
  <c r="I15" i="1"/>
  <c r="I707" i="1"/>
  <c r="I934" i="1"/>
  <c r="I926" i="1"/>
  <c r="I918" i="1"/>
  <c r="I680" i="1"/>
  <c r="I670" i="1"/>
  <c r="I662" i="1"/>
  <c r="I886" i="1"/>
  <c r="I653" i="1"/>
  <c r="I870" i="1"/>
  <c r="I638" i="1"/>
  <c r="I628" i="1"/>
  <c r="I846" i="1"/>
  <c r="I602" i="1"/>
  <c r="I830" i="1"/>
  <c r="I822" i="1"/>
  <c r="I814" i="1"/>
  <c r="I576" i="1"/>
  <c r="I569" i="1"/>
  <c r="I561" i="1"/>
  <c r="I553" i="1"/>
  <c r="I542" i="1"/>
  <c r="I533" i="1"/>
  <c r="I525" i="1"/>
  <c r="I687" i="1"/>
  <c r="I928" i="1"/>
  <c r="I920" i="1"/>
  <c r="I682" i="1"/>
  <c r="I671" i="1"/>
  <c r="I896" i="1"/>
  <c r="I888" i="1"/>
  <c r="I880" i="1"/>
  <c r="I872" i="1"/>
  <c r="I640" i="1"/>
  <c r="I629" i="1"/>
  <c r="I616" i="1"/>
  <c r="I605" i="1"/>
  <c r="I595" i="1"/>
  <c r="I587" i="1"/>
  <c r="I579" i="1"/>
  <c r="I808" i="1"/>
  <c r="I571" i="1"/>
  <c r="I563" i="1"/>
  <c r="I556" i="1"/>
  <c r="I544" i="1"/>
  <c r="I536" i="1"/>
  <c r="I760" i="1"/>
  <c r="I515" i="1"/>
  <c r="I506" i="1"/>
  <c r="I497" i="1"/>
  <c r="I490" i="1"/>
  <c r="I720" i="1"/>
  <c r="I476" i="1"/>
  <c r="I471" i="1"/>
  <c r="I696" i="1"/>
  <c r="I461" i="1"/>
  <c r="S337" i="1"/>
  <c r="S326" i="1"/>
  <c r="S529" i="1"/>
  <c r="S311" i="1"/>
  <c r="S302" i="1"/>
  <c r="S286" i="1"/>
  <c r="S267" i="1"/>
  <c r="S245" i="1"/>
  <c r="S912" i="1"/>
  <c r="S158" i="1"/>
  <c r="S900" i="1"/>
  <c r="S123" i="1"/>
  <c r="S895" i="1"/>
  <c r="S844" i="1"/>
  <c r="S93" i="1"/>
  <c r="S856" i="1"/>
  <c r="S417" i="1"/>
  <c r="S409" i="1"/>
  <c r="S401" i="1"/>
  <c r="S61" i="1"/>
  <c r="S385" i="1"/>
  <c r="S845" i="1"/>
  <c r="S369" i="1"/>
  <c r="S829" i="1"/>
  <c r="S819" i="1"/>
  <c r="S821" i="1"/>
  <c r="S807" i="1"/>
  <c r="S33" i="1"/>
  <c r="I451" i="1"/>
  <c r="I672" i="1"/>
  <c r="I439" i="1"/>
  <c r="I432" i="1"/>
  <c r="I429" i="1"/>
  <c r="I423" i="1"/>
  <c r="I632" i="1"/>
  <c r="I408" i="1"/>
  <c r="I405" i="1"/>
  <c r="I400" i="1"/>
  <c r="I389" i="1"/>
  <c r="I382" i="1"/>
  <c r="I375" i="1"/>
  <c r="I366" i="1"/>
  <c r="I356" i="1"/>
  <c r="I351" i="1"/>
  <c r="I552" i="1"/>
  <c r="I336" i="1"/>
  <c r="I325" i="1"/>
  <c r="I528" i="1"/>
  <c r="I310" i="1"/>
  <c r="I300" i="1"/>
  <c r="I285" i="1"/>
  <c r="I263" i="1"/>
  <c r="I243" i="1"/>
  <c r="I223" i="1"/>
  <c r="I157" i="1"/>
  <c r="I142" i="1"/>
  <c r="I118" i="1"/>
  <c r="I899" i="1"/>
  <c r="I887" i="1"/>
  <c r="I871" i="1"/>
  <c r="I940" i="1"/>
  <c r="I861" i="1"/>
  <c r="I862" i="1"/>
  <c r="I63" i="1"/>
  <c r="I392" i="1"/>
  <c r="I55" i="1"/>
  <c r="I376" i="1"/>
  <c r="I44" i="1"/>
  <c r="I828" i="1"/>
  <c r="I818" i="1"/>
  <c r="I813" i="1"/>
  <c r="I801" i="1"/>
  <c r="I328" i="1"/>
  <c r="I27" i="1"/>
  <c r="I790" i="1"/>
  <c r="I304" i="1"/>
  <c r="I782" i="1"/>
  <c r="I784" i="1"/>
  <c r="I280" i="1"/>
  <c r="I272" i="1"/>
  <c r="I264" i="1"/>
  <c r="I256" i="1"/>
  <c r="I768" i="1"/>
  <c r="I240" i="1"/>
  <c r="I232" i="1"/>
  <c r="I9" i="1"/>
  <c r="C9" i="42" s="1"/>
  <c r="I216" i="1"/>
  <c r="I208" i="1"/>
  <c r="I200" i="1"/>
  <c r="I192" i="1"/>
  <c r="I184" i="1"/>
  <c r="I176" i="1"/>
  <c r="I168" i="1"/>
  <c r="I160" i="1"/>
  <c r="I152" i="1"/>
  <c r="I144" i="1"/>
  <c r="I136" i="1"/>
  <c r="I128" i="1"/>
  <c r="I120" i="1"/>
  <c r="I749" i="1"/>
  <c r="I104" i="1"/>
  <c r="I4" i="1"/>
  <c r="I88" i="1"/>
  <c r="I80" i="1"/>
  <c r="I72" i="1"/>
  <c r="I737" i="1"/>
  <c r="I740" i="1"/>
  <c r="I48" i="1"/>
  <c r="I40" i="1"/>
  <c r="I32" i="1"/>
  <c r="I714" i="1"/>
  <c r="I16" i="1"/>
  <c r="I709" i="1"/>
  <c r="S665" i="1"/>
  <c r="S657" i="1"/>
  <c r="S649" i="1"/>
  <c r="S641" i="1"/>
  <c r="S633" i="1"/>
  <c r="S625" i="1"/>
  <c r="S617" i="1"/>
  <c r="S403" i="1"/>
  <c r="S391" i="1"/>
  <c r="S383" i="1"/>
  <c r="S585" i="1"/>
  <c r="S367" i="1"/>
  <c r="S358" i="1"/>
  <c r="S939" i="1"/>
  <c r="S343" i="1"/>
  <c r="I688" i="1"/>
  <c r="I929" i="1"/>
  <c r="I921" i="1"/>
  <c r="I683" i="1"/>
  <c r="I673" i="1"/>
  <c r="I664" i="1"/>
  <c r="I889" i="1"/>
  <c r="I656" i="1"/>
  <c r="I873" i="1"/>
  <c r="I643" i="1"/>
  <c r="I857" i="1"/>
  <c r="I619" i="1"/>
  <c r="I606" i="1"/>
  <c r="I596" i="1"/>
  <c r="I588" i="1"/>
  <c r="I580" i="1"/>
  <c r="I809" i="1"/>
  <c r="I573" i="1"/>
  <c r="I564" i="1"/>
  <c r="I558" i="1"/>
  <c r="I545" i="1"/>
  <c r="I537" i="1"/>
  <c r="I527" i="1"/>
  <c r="I517" i="1"/>
  <c r="I507" i="1"/>
  <c r="I498" i="1"/>
  <c r="I491" i="1"/>
  <c r="I484" i="1"/>
  <c r="I478" i="1"/>
  <c r="I705" i="1"/>
  <c r="I697" i="1"/>
  <c r="I462" i="1"/>
  <c r="I452" i="1"/>
  <c r="I446" i="1"/>
  <c r="I665" i="1"/>
  <c r="I657" i="1"/>
  <c r="I649" i="1"/>
  <c r="I641" i="1"/>
  <c r="I633" i="1"/>
  <c r="I625" i="1"/>
  <c r="I617" i="1"/>
  <c r="I403" i="1"/>
  <c r="I391" i="1"/>
  <c r="I383" i="1"/>
  <c r="I585" i="1"/>
  <c r="I367" i="1"/>
  <c r="I358" i="1"/>
  <c r="I939" i="1"/>
  <c r="I343" i="1"/>
  <c r="I337" i="1"/>
  <c r="I326" i="1"/>
  <c r="I529" i="1"/>
  <c r="I311" i="1"/>
  <c r="I302" i="1"/>
  <c r="I286" i="1"/>
  <c r="I267" i="1"/>
  <c r="I245" i="1"/>
  <c r="I912" i="1"/>
  <c r="I158" i="1"/>
  <c r="I900" i="1"/>
  <c r="I123" i="1"/>
  <c r="I895" i="1"/>
  <c r="I844" i="1"/>
  <c r="I93" i="1"/>
  <c r="I856" i="1"/>
  <c r="I417" i="1"/>
  <c r="I409" i="1"/>
  <c r="I401" i="1"/>
  <c r="I61" i="1"/>
  <c r="I385" i="1"/>
  <c r="I845" i="1"/>
  <c r="I369" i="1"/>
  <c r="I829" i="1"/>
  <c r="I819" i="1"/>
  <c r="I821" i="1"/>
  <c r="I807" i="1"/>
  <c r="I33" i="1"/>
  <c r="I321" i="1"/>
  <c r="I796" i="1"/>
  <c r="I305" i="1"/>
  <c r="I297" i="1"/>
  <c r="I289" i="1"/>
  <c r="I281" i="1"/>
  <c r="S688" i="1"/>
  <c r="S929" i="1"/>
  <c r="S921" i="1"/>
  <c r="S683" i="1"/>
  <c r="S673" i="1"/>
  <c r="S664" i="1"/>
  <c r="S889" i="1"/>
  <c r="S656" i="1"/>
  <c r="S873" i="1"/>
  <c r="S643" i="1"/>
  <c r="S857" i="1"/>
  <c r="S619" i="1"/>
  <c r="S606" i="1"/>
  <c r="S596" i="1"/>
  <c r="S588" i="1"/>
  <c r="S580" i="1"/>
  <c r="S809" i="1"/>
  <c r="S573" i="1"/>
  <c r="S564" i="1"/>
  <c r="S558" i="1"/>
  <c r="S545" i="1"/>
  <c r="S537" i="1"/>
  <c r="S527" i="1"/>
  <c r="S517" i="1"/>
  <c r="S507" i="1"/>
  <c r="S498" i="1"/>
  <c r="S491" i="1"/>
  <c r="S484" i="1"/>
  <c r="S478" i="1"/>
  <c r="S705" i="1"/>
  <c r="S697" i="1"/>
  <c r="S462" i="1"/>
  <c r="S452" i="1"/>
  <c r="S446" i="1"/>
  <c r="S321" i="1"/>
  <c r="S796" i="1"/>
  <c r="S305" i="1"/>
  <c r="S297" i="1"/>
  <c r="S289" i="1"/>
  <c r="S281" i="1"/>
  <c r="S273" i="1"/>
  <c r="S265" i="1"/>
  <c r="S257" i="1"/>
  <c r="S10" i="1"/>
  <c r="S241" i="1"/>
  <c r="S233" i="1"/>
  <c r="S225" i="1"/>
  <c r="S217" i="1"/>
  <c r="S209" i="1"/>
  <c r="S201" i="1"/>
  <c r="S193" i="1"/>
  <c r="S185" i="1"/>
  <c r="S177" i="1"/>
  <c r="S169" i="1"/>
  <c r="S161" i="1"/>
  <c r="S153" i="1"/>
  <c r="S759" i="1"/>
  <c r="S137" i="1"/>
  <c r="S129" i="1"/>
  <c r="S121" i="1"/>
  <c r="S113" i="1"/>
  <c r="S105" i="1"/>
  <c r="S97" i="1"/>
  <c r="S89" i="1"/>
  <c r="S81" i="1"/>
  <c r="S73" i="1"/>
  <c r="S65" i="1"/>
  <c r="S57" i="1"/>
  <c r="S736" i="1"/>
  <c r="S41" i="1"/>
  <c r="S725" i="1"/>
  <c r="S721" i="1"/>
  <c r="S17" i="1"/>
  <c r="S704" i="1"/>
  <c r="O688" i="1"/>
  <c r="O929" i="1"/>
  <c r="O921" i="1"/>
  <c r="O683" i="1"/>
  <c r="O673" i="1"/>
  <c r="O664" i="1"/>
  <c r="O889" i="1"/>
  <c r="O656" i="1"/>
  <c r="O873" i="1"/>
  <c r="O643" i="1"/>
  <c r="O857" i="1"/>
  <c r="O619" i="1"/>
  <c r="O606" i="1"/>
  <c r="O596" i="1"/>
  <c r="O588" i="1"/>
  <c r="O580" i="1"/>
  <c r="O809" i="1"/>
  <c r="O573" i="1"/>
  <c r="O564" i="1"/>
  <c r="O558" i="1"/>
  <c r="O545" i="1"/>
  <c r="O537" i="1"/>
  <c r="O527" i="1"/>
  <c r="O517" i="1"/>
  <c r="O507" i="1"/>
  <c r="O498" i="1"/>
  <c r="O491" i="1"/>
  <c r="O484" i="1"/>
  <c r="O478" i="1"/>
  <c r="O705" i="1"/>
  <c r="O697" i="1"/>
  <c r="O462" i="1"/>
  <c r="O452" i="1"/>
  <c r="O446" i="1"/>
  <c r="O665" i="1"/>
  <c r="O657" i="1"/>
  <c r="O649" i="1"/>
  <c r="O641" i="1"/>
  <c r="O633" i="1"/>
  <c r="O625" i="1"/>
  <c r="O617" i="1"/>
  <c r="O403" i="1"/>
  <c r="S687" i="1"/>
  <c r="S928" i="1"/>
  <c r="S920" i="1"/>
  <c r="S682" i="1"/>
  <c r="S671" i="1"/>
  <c r="S896" i="1"/>
  <c r="S888" i="1"/>
  <c r="S880" i="1"/>
  <c r="S872" i="1"/>
  <c r="S640" i="1"/>
  <c r="S629" i="1"/>
  <c r="S616" i="1"/>
  <c r="S605" i="1"/>
  <c r="S595" i="1"/>
  <c r="S587" i="1"/>
  <c r="S579" i="1"/>
  <c r="S808" i="1"/>
  <c r="S571" i="1"/>
  <c r="S563" i="1"/>
  <c r="S556" i="1"/>
  <c r="S544" i="1"/>
  <c r="S536" i="1"/>
  <c r="S760" i="1"/>
  <c r="S515" i="1"/>
  <c r="S506" i="1"/>
  <c r="S497" i="1"/>
  <c r="S490" i="1"/>
  <c r="S720" i="1"/>
  <c r="S476" i="1"/>
  <c r="S471" i="1"/>
  <c r="S696" i="1"/>
  <c r="S461" i="1"/>
  <c r="S451" i="1"/>
  <c r="S672" i="1"/>
  <c r="S439" i="1"/>
  <c r="S432" i="1"/>
  <c r="S429" i="1"/>
  <c r="S423" i="1"/>
  <c r="S632" i="1"/>
  <c r="S408" i="1"/>
  <c r="S405" i="1"/>
  <c r="S400" i="1"/>
  <c r="S389" i="1"/>
  <c r="S382" i="1"/>
  <c r="S375" i="1"/>
  <c r="S366" i="1"/>
  <c r="S356" i="1"/>
  <c r="S351" i="1"/>
  <c r="S552" i="1"/>
  <c r="S336" i="1"/>
  <c r="S325" i="1"/>
  <c r="S528" i="1"/>
  <c r="S310" i="1"/>
  <c r="S300" i="1"/>
  <c r="S285" i="1"/>
  <c r="S263" i="1"/>
  <c r="S243" i="1"/>
  <c r="S223" i="1"/>
  <c r="S157" i="1"/>
  <c r="S142" i="1"/>
  <c r="S118" i="1"/>
  <c r="S899" i="1"/>
  <c r="S887" i="1"/>
  <c r="S871" i="1"/>
  <c r="S940" i="1"/>
  <c r="S861" i="1"/>
  <c r="S862" i="1"/>
  <c r="S63" i="1"/>
  <c r="S392" i="1"/>
  <c r="S55" i="1"/>
  <c r="S376" i="1"/>
  <c r="S44" i="1"/>
  <c r="S828" i="1"/>
  <c r="S818" i="1"/>
  <c r="S813" i="1"/>
  <c r="S801" i="1"/>
  <c r="S328" i="1"/>
  <c r="S27" i="1"/>
  <c r="S790" i="1"/>
  <c r="S304" i="1"/>
  <c r="S782" i="1"/>
  <c r="S784" i="1"/>
  <c r="S280" i="1"/>
  <c r="S272" i="1"/>
  <c r="S264" i="1"/>
  <c r="S256" i="1"/>
  <c r="S768" i="1"/>
  <c r="S240" i="1"/>
  <c r="S232" i="1"/>
  <c r="S9" i="1"/>
  <c r="S216" i="1"/>
  <c r="S208" i="1"/>
  <c r="S200" i="1"/>
  <c r="S192" i="1"/>
  <c r="S184" i="1"/>
  <c r="S176" i="1"/>
  <c r="S168" i="1"/>
  <c r="S160" i="1"/>
  <c r="S152" i="1"/>
  <c r="S144" i="1"/>
  <c r="S136" i="1"/>
  <c r="S128" i="1"/>
  <c r="S120" i="1"/>
  <c r="S749" i="1"/>
  <c r="S104" i="1"/>
  <c r="S4" i="1"/>
  <c r="S88" i="1"/>
  <c r="S80" i="1"/>
  <c r="S72" i="1"/>
  <c r="S737" i="1"/>
  <c r="S740" i="1"/>
  <c r="S48" i="1"/>
  <c r="S40" i="1"/>
  <c r="S32" i="1"/>
  <c r="S714" i="1"/>
  <c r="S16" i="1"/>
  <c r="S709" i="1"/>
  <c r="O687" i="1"/>
  <c r="O928" i="1"/>
  <c r="O920" i="1"/>
  <c r="O682" i="1"/>
  <c r="O671" i="1"/>
  <c r="O896" i="1"/>
  <c r="O888" i="1"/>
  <c r="O880" i="1"/>
  <c r="O872" i="1"/>
  <c r="O640" i="1"/>
  <c r="S935" i="1"/>
  <c r="S927" i="1"/>
  <c r="S919" i="1"/>
  <c r="S681" i="1"/>
  <c r="S903" i="1"/>
  <c r="S663" i="1"/>
  <c r="S659" i="1"/>
  <c r="S655" i="1"/>
  <c r="S647" i="1"/>
  <c r="S639" i="1"/>
  <c r="S855" i="1"/>
  <c r="S610" i="1"/>
  <c r="S603" i="1"/>
  <c r="S831" i="1"/>
  <c r="S586" i="1"/>
  <c r="S815" i="1"/>
  <c r="S577" i="1"/>
  <c r="S570" i="1"/>
  <c r="S562" i="1"/>
  <c r="S554" i="1"/>
  <c r="S543" i="1"/>
  <c r="S534" i="1"/>
  <c r="S526" i="1"/>
  <c r="S514" i="1"/>
  <c r="S505" i="1"/>
  <c r="S496" i="1"/>
  <c r="S489" i="1"/>
  <c r="S482" i="1"/>
  <c r="S475" i="1"/>
  <c r="S703" i="1"/>
  <c r="S695" i="1"/>
  <c r="S459" i="1"/>
  <c r="S450" i="1"/>
  <c r="S445" i="1"/>
  <c r="S437" i="1"/>
  <c r="S431" i="1"/>
  <c r="S428" i="1"/>
  <c r="S422" i="1"/>
  <c r="S416" i="1"/>
  <c r="S407" i="1"/>
  <c r="S615" i="1"/>
  <c r="S399" i="1"/>
  <c r="S599" i="1"/>
  <c r="S381" i="1"/>
  <c r="S374" i="1"/>
  <c r="S365" i="1"/>
  <c r="S355" i="1"/>
  <c r="S349" i="1"/>
  <c r="S341" i="1"/>
  <c r="S335" i="1"/>
  <c r="S535" i="1"/>
  <c r="S314" i="1"/>
  <c r="S519" i="1"/>
  <c r="S298" i="1"/>
  <c r="S284" i="1"/>
  <c r="S261" i="1"/>
  <c r="S487" i="1"/>
  <c r="S219" i="1"/>
  <c r="S909" i="1"/>
  <c r="S914" i="1"/>
  <c r="S904" i="1"/>
  <c r="S115" i="1"/>
  <c r="S100" i="1"/>
  <c r="S800" i="1"/>
  <c r="S75" i="1"/>
  <c r="S894" i="1"/>
  <c r="S67" i="1"/>
  <c r="S854" i="1"/>
  <c r="S852" i="1"/>
  <c r="S54" i="1"/>
  <c r="S835" i="1"/>
  <c r="S836" i="1"/>
  <c r="S359" i="1"/>
  <c r="S827" i="1"/>
  <c r="S832" i="1"/>
  <c r="S816" i="1"/>
  <c r="S327" i="1"/>
  <c r="S787" i="1"/>
  <c r="S792" i="1"/>
  <c r="S303" i="1"/>
  <c r="S295" i="1"/>
  <c r="S287" i="1"/>
  <c r="S279" i="1"/>
  <c r="S271" i="1"/>
  <c r="S783" i="1"/>
  <c r="S771" i="1"/>
  <c r="S247" i="1"/>
  <c r="S773" i="1"/>
  <c r="S231" i="1"/>
  <c r="S766" i="1"/>
  <c r="S215" i="1"/>
  <c r="S8" i="1"/>
  <c r="S7" i="1"/>
  <c r="S191" i="1"/>
  <c r="S183" i="1"/>
  <c r="S175" i="1"/>
  <c r="S167" i="1"/>
  <c r="S159" i="1"/>
  <c r="S151" i="1"/>
  <c r="S143" i="1"/>
  <c r="S135" i="1"/>
  <c r="S127" i="1"/>
  <c r="S119" i="1"/>
  <c r="S111" i="1"/>
  <c r="S754" i="1"/>
  <c r="S95" i="1"/>
  <c r="S87" i="1"/>
  <c r="S79" i="1"/>
  <c r="S71" i="1"/>
  <c r="S738" i="1"/>
  <c r="S3" i="1"/>
  <c r="S732" i="1"/>
  <c r="S39" i="1"/>
  <c r="S31" i="1"/>
  <c r="S712" i="1"/>
  <c r="S15" i="1"/>
  <c r="S707" i="1"/>
  <c r="O935" i="1"/>
  <c r="O927" i="1"/>
  <c r="O919" i="1"/>
  <c r="O681" i="1"/>
  <c r="O903" i="1"/>
  <c r="O663" i="1"/>
  <c r="O659" i="1"/>
  <c r="O655" i="1"/>
  <c r="O647" i="1"/>
  <c r="O639" i="1"/>
  <c r="O855" i="1"/>
  <c r="O610" i="1"/>
  <c r="O603" i="1"/>
  <c r="O831" i="1"/>
  <c r="O586" i="1"/>
  <c r="O815" i="1"/>
  <c r="O577" i="1"/>
  <c r="O570" i="1"/>
  <c r="S934" i="1"/>
  <c r="S926" i="1"/>
  <c r="S918" i="1"/>
  <c r="S680" i="1"/>
  <c r="S670" i="1"/>
  <c r="S662" i="1"/>
  <c r="S886" i="1"/>
  <c r="S653" i="1"/>
  <c r="S870" i="1"/>
  <c r="S638" i="1"/>
  <c r="S628" i="1"/>
  <c r="S846" i="1"/>
  <c r="S602" i="1"/>
  <c r="S830" i="1"/>
  <c r="S822" i="1"/>
  <c r="S814" i="1"/>
  <c r="S576" i="1"/>
  <c r="S569" i="1"/>
  <c r="S561" i="1"/>
  <c r="S553" i="1"/>
  <c r="S542" i="1"/>
  <c r="S533" i="1"/>
  <c r="S525" i="1"/>
  <c r="S750" i="1"/>
  <c r="S504" i="1"/>
  <c r="S734" i="1"/>
  <c r="S488" i="1"/>
  <c r="S718" i="1"/>
  <c r="S710" i="1"/>
  <c r="S469" i="1"/>
  <c r="S466" i="1"/>
  <c r="S458" i="1"/>
  <c r="S449" i="1"/>
  <c r="S444" i="1"/>
  <c r="S436" i="1"/>
  <c r="S654" i="1"/>
  <c r="S427" i="1"/>
  <c r="S420" i="1"/>
  <c r="S630" i="1"/>
  <c r="S622" i="1"/>
  <c r="S614" i="1"/>
  <c r="S398" i="1"/>
  <c r="S598" i="1"/>
  <c r="S380" i="1"/>
  <c r="S373" i="1"/>
  <c r="S364" i="1"/>
  <c r="S938" i="1"/>
  <c r="S347" i="1"/>
  <c r="S550" i="1"/>
  <c r="S333" i="1"/>
  <c r="S320" i="1"/>
  <c r="S313" i="1"/>
  <c r="S518" i="1"/>
  <c r="S510" i="1"/>
  <c r="S283" i="1"/>
  <c r="S258" i="1"/>
  <c r="S239" i="1"/>
  <c r="S207" i="1"/>
  <c r="S470" i="1"/>
  <c r="S891" i="1"/>
  <c r="S913" i="1"/>
  <c r="S112" i="1"/>
  <c r="S438" i="1"/>
  <c r="S905" i="1"/>
  <c r="S898" i="1"/>
  <c r="S414" i="1"/>
  <c r="S849" i="1"/>
  <c r="S864" i="1"/>
  <c r="S390" i="1"/>
  <c r="S49" i="1"/>
  <c r="S847" i="1"/>
  <c r="S840" i="1"/>
  <c r="S824" i="1"/>
  <c r="S350" i="1"/>
  <c r="S342" i="1"/>
  <c r="S334" i="1"/>
  <c r="S795" i="1"/>
  <c r="S26" i="1"/>
  <c r="S785" i="1"/>
  <c r="S23" i="1"/>
  <c r="S294" i="1"/>
  <c r="S13" i="1"/>
  <c r="S777" i="1"/>
  <c r="S270" i="1"/>
  <c r="S262" i="1"/>
  <c r="S254" i="1"/>
  <c r="S246" i="1"/>
  <c r="S238" i="1"/>
  <c r="S230" i="1"/>
  <c r="S222" i="1"/>
  <c r="S214" i="1"/>
  <c r="S206" i="1"/>
  <c r="S198" i="1"/>
  <c r="S190" i="1"/>
  <c r="S182" i="1"/>
  <c r="S174" i="1"/>
  <c r="S166" i="1"/>
  <c r="S755" i="1"/>
  <c r="S150" i="1"/>
  <c r="S751" i="1"/>
  <c r="S134" i="1"/>
  <c r="S126" i="1"/>
  <c r="S758" i="1"/>
  <c r="S110" i="1"/>
  <c r="S102" i="1"/>
  <c r="S94" i="1"/>
  <c r="S86" i="1"/>
  <c r="S78" i="1"/>
  <c r="S739" i="1"/>
  <c r="S62" i="1"/>
  <c r="S731" i="1"/>
  <c r="S46" i="1"/>
  <c r="S724" i="1"/>
  <c r="S30" i="1"/>
  <c r="S22" i="1"/>
  <c r="S14" i="1"/>
  <c r="S719" i="1"/>
  <c r="O934" i="1"/>
  <c r="O926" i="1"/>
  <c r="O918" i="1"/>
  <c r="O680" i="1"/>
  <c r="O670" i="1"/>
  <c r="O662" i="1"/>
  <c r="O886" i="1"/>
  <c r="O653" i="1"/>
  <c r="O870" i="1"/>
  <c r="O638" i="1"/>
  <c r="O628" i="1"/>
  <c r="O846" i="1"/>
  <c r="O602" i="1"/>
  <c r="O830" i="1"/>
  <c r="O822" i="1"/>
  <c r="O814" i="1"/>
  <c r="O576" i="1"/>
  <c r="O569" i="1"/>
  <c r="O561" i="1"/>
  <c r="I273" i="1"/>
  <c r="I265" i="1"/>
  <c r="I257" i="1"/>
  <c r="I10" i="1"/>
  <c r="C10" i="42" s="1"/>
  <c r="I241" i="1"/>
  <c r="I233" i="1"/>
  <c r="I225" i="1"/>
  <c r="I217" i="1"/>
  <c r="I209" i="1"/>
  <c r="I201" i="1"/>
  <c r="I193" i="1"/>
  <c r="I185" i="1"/>
  <c r="I177" i="1"/>
  <c r="I169" i="1"/>
  <c r="I161" i="1"/>
  <c r="I153" i="1"/>
  <c r="I759" i="1"/>
  <c r="I137" i="1"/>
  <c r="I129" i="1"/>
  <c r="I121" i="1"/>
  <c r="I113" i="1"/>
  <c r="I105" i="1"/>
  <c r="I97" i="1"/>
  <c r="I89" i="1"/>
  <c r="I81" i="1"/>
  <c r="I73" i="1"/>
  <c r="I65" i="1"/>
  <c r="I57" i="1"/>
  <c r="I736" i="1"/>
  <c r="I41" i="1"/>
  <c r="C41" i="42" s="1"/>
  <c r="I725" i="1"/>
  <c r="I721" i="1"/>
  <c r="I17" i="1"/>
  <c r="I704" i="1"/>
  <c r="S941" i="1"/>
  <c r="S933" i="1"/>
  <c r="S925" i="1"/>
  <c r="S917" i="1"/>
  <c r="S679" i="1"/>
  <c r="S901" i="1"/>
  <c r="S661" i="1"/>
  <c r="S885" i="1"/>
  <c r="S877" i="1"/>
  <c r="S646" i="1"/>
  <c r="S635" i="1"/>
  <c r="S627" i="1"/>
  <c r="S609" i="1"/>
  <c r="S601" i="1"/>
  <c r="S593" i="1"/>
  <c r="S584" i="1"/>
  <c r="S578" i="1"/>
  <c r="S805" i="1"/>
  <c r="S568" i="1"/>
  <c r="S789" i="1"/>
  <c r="S551" i="1"/>
  <c r="S541" i="1"/>
  <c r="S532" i="1"/>
  <c r="S757" i="1"/>
  <c r="S513" i="1"/>
  <c r="S503" i="1"/>
  <c r="S495" i="1"/>
  <c r="S486" i="1"/>
  <c r="S481" i="1"/>
  <c r="S474" i="1"/>
  <c r="S467" i="1"/>
  <c r="S693" i="1"/>
  <c r="S457" i="1"/>
  <c r="S448" i="1"/>
  <c r="S443" i="1"/>
  <c r="S435" i="1"/>
  <c r="S430" i="1"/>
  <c r="S426" i="1"/>
  <c r="S637" i="1"/>
  <c r="S415" i="1"/>
  <c r="S621" i="1"/>
  <c r="S613" i="1"/>
  <c r="S395" i="1"/>
  <c r="S388" i="1"/>
  <c r="S589" i="1"/>
  <c r="S372" i="1"/>
  <c r="S362" i="1"/>
  <c r="S565" i="1"/>
  <c r="S557" i="1"/>
  <c r="S340" i="1"/>
  <c r="S332" i="1"/>
  <c r="S915" i="1"/>
  <c r="S312" i="1"/>
  <c r="S309" i="1"/>
  <c r="S509" i="1"/>
  <c r="S278" i="1"/>
  <c r="S255" i="1"/>
  <c r="S234" i="1"/>
  <c r="S477" i="1"/>
  <c r="S154" i="1"/>
  <c r="S141" i="1"/>
  <c r="S453" i="1"/>
  <c r="S103" i="1"/>
  <c r="S881" i="1"/>
  <c r="S878" i="1"/>
  <c r="S421" i="1"/>
  <c r="S866" i="1"/>
  <c r="S66" i="1"/>
  <c r="S397" i="1"/>
  <c r="S58" i="1"/>
  <c r="S838" i="1"/>
  <c r="S842" i="1"/>
  <c r="S860" i="1"/>
  <c r="S357" i="1"/>
  <c r="S820" i="1"/>
  <c r="S910" i="1"/>
  <c r="S797" i="1"/>
  <c r="S780" i="1"/>
  <c r="S317" i="1"/>
  <c r="S786" i="1"/>
  <c r="S301" i="1"/>
  <c r="S293" i="1"/>
  <c r="S12" i="1"/>
  <c r="S775" i="1"/>
  <c r="S776" i="1"/>
  <c r="S774" i="1"/>
  <c r="S253" i="1"/>
  <c r="S769" i="1"/>
  <c r="S237" i="1"/>
  <c r="S229" i="1"/>
  <c r="S221" i="1"/>
  <c r="S213" i="1"/>
  <c r="S205" i="1"/>
  <c r="S197" i="1"/>
  <c r="S189" i="1"/>
  <c r="S181" i="1"/>
  <c r="S173" i="1"/>
  <c r="S165" i="1"/>
  <c r="S761" i="1"/>
  <c r="S149" i="1"/>
  <c r="S6" i="1"/>
  <c r="S133" i="1"/>
  <c r="S125" i="1"/>
  <c r="S752" i="1"/>
  <c r="S109" i="1"/>
  <c r="S101" i="1"/>
  <c r="S746" i="1"/>
  <c r="S85" i="1"/>
  <c r="S77" i="1"/>
  <c r="S741" i="1"/>
  <c r="S735" i="1"/>
  <c r="S53" i="1"/>
  <c r="S45" i="1"/>
  <c r="S37" i="1"/>
  <c r="S29" i="1"/>
  <c r="S21" i="1"/>
  <c r="S702" i="1"/>
  <c r="S692" i="1"/>
  <c r="O941" i="1"/>
  <c r="O933" i="1"/>
  <c r="O925" i="1"/>
  <c r="O917" i="1"/>
  <c r="O679" i="1"/>
  <c r="O901" i="1"/>
  <c r="O661" i="1"/>
  <c r="O885" i="1"/>
  <c r="O877" i="1"/>
  <c r="O646" i="1"/>
  <c r="O635" i="1"/>
  <c r="O627" i="1"/>
  <c r="O609" i="1"/>
  <c r="O601" i="1"/>
  <c r="O593" i="1"/>
  <c r="O584" i="1"/>
  <c r="O578" i="1"/>
  <c r="O805" i="1"/>
  <c r="S691" i="1"/>
  <c r="S932" i="1"/>
  <c r="S924" i="1"/>
  <c r="S686" i="1"/>
  <c r="S678" i="1"/>
  <c r="S669" i="1"/>
  <c r="S892" i="1"/>
  <c r="S884" i="1"/>
  <c r="S876" i="1"/>
  <c r="S645" i="1"/>
  <c r="S634" i="1"/>
  <c r="S626" i="1"/>
  <c r="S608" i="1"/>
  <c r="S600" i="1"/>
  <c r="S592" i="1"/>
  <c r="S583" i="1"/>
  <c r="S812" i="1"/>
  <c r="S804" i="1"/>
  <c r="S567" i="1"/>
  <c r="S788" i="1"/>
  <c r="S549" i="1"/>
  <c r="S540" i="1"/>
  <c r="S531" i="1"/>
  <c r="S523" i="1"/>
  <c r="S512" i="1"/>
  <c r="S502" i="1"/>
  <c r="S494" i="1"/>
  <c r="S485" i="1"/>
  <c r="S716" i="1"/>
  <c r="S473" i="1"/>
  <c r="S700" i="1"/>
  <c r="S465" i="1"/>
  <c r="S456" i="1"/>
  <c r="S447" i="1"/>
  <c r="S668" i="1"/>
  <c r="S434" i="1"/>
  <c r="S652" i="1"/>
  <c r="S425" i="1"/>
  <c r="S636" i="1"/>
  <c r="S413" i="1"/>
  <c r="S620" i="1"/>
  <c r="S612" i="1"/>
  <c r="S604" i="1"/>
  <c r="S386" i="1"/>
  <c r="S936" i="1"/>
  <c r="S371" i="1"/>
  <c r="S572" i="1"/>
  <c r="S354" i="1"/>
  <c r="S345" i="1"/>
  <c r="S339" i="1"/>
  <c r="S331" i="1"/>
  <c r="S319" i="1"/>
  <c r="S524" i="1"/>
  <c r="S516" i="1"/>
  <c r="S296" i="1"/>
  <c r="S500" i="1"/>
  <c r="S492" i="1"/>
  <c r="S907" i="1"/>
  <c r="S204" i="1"/>
  <c r="S468" i="1"/>
  <c r="S460" i="1"/>
  <c r="S908" i="1"/>
  <c r="S859" i="1"/>
  <c r="S98" i="1"/>
  <c r="S937" i="1"/>
  <c r="S868" i="1"/>
  <c r="S69" i="1"/>
  <c r="S64" i="1"/>
  <c r="S396" i="1"/>
  <c r="S56" i="1"/>
  <c r="S837" i="1"/>
  <c r="S841" i="1"/>
  <c r="S823" i="1"/>
  <c r="S38" i="1"/>
  <c r="S348" i="1"/>
  <c r="S35" i="1"/>
  <c r="S799" i="1"/>
  <c r="S324" i="1"/>
  <c r="S25" i="1"/>
  <c r="S24" i="1"/>
  <c r="S793" i="1"/>
  <c r="S292" i="1"/>
  <c r="S779" i="1"/>
  <c r="S276" i="1"/>
  <c r="S268" i="1"/>
  <c r="S260" i="1"/>
  <c r="S252" i="1"/>
  <c r="S244" i="1"/>
  <c r="S236" i="1"/>
  <c r="S228" i="1"/>
  <c r="S220" i="1"/>
  <c r="S212" i="1"/>
  <c r="S765" i="1"/>
  <c r="S196" i="1"/>
  <c r="S188" i="1"/>
  <c r="S180" i="1"/>
  <c r="S753" i="1"/>
  <c r="S164" i="1"/>
  <c r="S156" i="1"/>
  <c r="S148" i="1"/>
  <c r="S756" i="1"/>
  <c r="S132" i="1"/>
  <c r="S124" i="1"/>
  <c r="S116" i="1"/>
  <c r="S108" i="1"/>
  <c r="S748" i="1"/>
  <c r="S92" i="1"/>
  <c r="S84" i="1"/>
  <c r="S76" i="1"/>
  <c r="S68" i="1"/>
  <c r="S60" i="1"/>
  <c r="S52" i="1"/>
  <c r="S728" i="1"/>
  <c r="S36" i="1"/>
  <c r="S28" i="1"/>
  <c r="S20" i="1"/>
  <c r="S727" i="1"/>
  <c r="S701" i="1"/>
  <c r="O691" i="1"/>
  <c r="O932" i="1"/>
  <c r="O924" i="1"/>
  <c r="O686" i="1"/>
  <c r="O678" i="1"/>
  <c r="O669" i="1"/>
  <c r="O892" i="1"/>
  <c r="O884" i="1"/>
  <c r="O876" i="1"/>
  <c r="O645" i="1"/>
  <c r="O634" i="1"/>
  <c r="O626" i="1"/>
  <c r="O608" i="1"/>
  <c r="O600" i="1"/>
  <c r="O592" i="1"/>
  <c r="O583" i="1"/>
  <c r="O812" i="1"/>
  <c r="O804" i="1"/>
  <c r="O567" i="1"/>
  <c r="O788" i="1"/>
  <c r="S690" i="1"/>
  <c r="S931" i="1"/>
  <c r="S923" i="1"/>
  <c r="S685" i="1"/>
  <c r="S677" i="1"/>
  <c r="S667" i="1"/>
  <c r="S660" i="1"/>
  <c r="S883" i="1"/>
  <c r="S648" i="1"/>
  <c r="S867" i="1"/>
  <c r="S631" i="1"/>
  <c r="S624" i="1"/>
  <c r="S843" i="1"/>
  <c r="S597" i="1"/>
  <c r="S591" i="1"/>
  <c r="S582" i="1"/>
  <c r="S811" i="1"/>
  <c r="S575" i="1"/>
  <c r="S566" i="1"/>
  <c r="S560" i="1"/>
  <c r="S548" i="1"/>
  <c r="S539" i="1"/>
  <c r="S763" i="1"/>
  <c r="S521" i="1"/>
  <c r="S511" i="1"/>
  <c r="S501" i="1"/>
  <c r="S493" i="1"/>
  <c r="S723" i="1"/>
  <c r="S480" i="1"/>
  <c r="S472" i="1"/>
  <c r="S699" i="1"/>
  <c r="S464" i="1"/>
  <c r="S455" i="1"/>
  <c r="S675" i="1"/>
  <c r="S441" i="1"/>
  <c r="S433" i="1"/>
  <c r="S651" i="1"/>
  <c r="S424" i="1"/>
  <c r="S419" i="1"/>
  <c r="S412" i="1"/>
  <c r="S406" i="1"/>
  <c r="S611" i="1"/>
  <c r="S394" i="1"/>
  <c r="S384" i="1"/>
  <c r="S379" i="1"/>
  <c r="S370" i="1"/>
  <c r="S361" i="1"/>
  <c r="S353" i="1"/>
  <c r="S555" i="1"/>
  <c r="S547" i="1"/>
  <c r="S330" i="1"/>
  <c r="S318" i="1"/>
  <c r="S916" i="1"/>
  <c r="S308" i="1"/>
  <c r="S290" i="1"/>
  <c r="S277" i="1"/>
  <c r="S249" i="1"/>
  <c r="S483" i="1"/>
  <c r="S199" i="1"/>
  <c r="S145" i="1"/>
  <c r="S140" i="1"/>
  <c r="S897" i="1"/>
  <c r="S869" i="1"/>
  <c r="S879" i="1"/>
  <c r="S875" i="1"/>
  <c r="S865" i="1"/>
  <c r="S411" i="1"/>
  <c r="S906" i="1"/>
  <c r="S851" i="1"/>
  <c r="S387" i="1"/>
  <c r="S850" i="1"/>
  <c r="S47" i="1"/>
  <c r="S363" i="1"/>
  <c r="S825" i="1"/>
  <c r="S839" i="1"/>
  <c r="S806" i="1"/>
  <c r="S798" i="1"/>
  <c r="S323" i="1"/>
  <c r="S315" i="1"/>
  <c r="S307" i="1"/>
  <c r="S299" i="1"/>
  <c r="S291" i="1"/>
  <c r="S791" i="1"/>
  <c r="S275" i="1"/>
  <c r="S11" i="1"/>
  <c r="S259" i="1"/>
  <c r="S251" i="1"/>
  <c r="S833" i="1"/>
  <c r="S235" i="1"/>
  <c r="S227" i="1"/>
  <c r="S767" i="1"/>
  <c r="S211" i="1"/>
  <c r="S203" i="1"/>
  <c r="S195" i="1"/>
  <c r="S187" i="1"/>
  <c r="S179" i="1"/>
  <c r="S171" i="1"/>
  <c r="S163" i="1"/>
  <c r="S155" i="1"/>
  <c r="S147" i="1"/>
  <c r="S139" i="1"/>
  <c r="S131" i="1"/>
  <c r="S762" i="1"/>
  <c r="S5" i="1"/>
  <c r="S107" i="1"/>
  <c r="S99" i="1"/>
  <c r="S742" i="1"/>
  <c r="S83" i="1"/>
  <c r="S743" i="1"/>
  <c r="S729" i="1"/>
  <c r="S59" i="1"/>
  <c r="S51" i="1"/>
  <c r="S726" i="1"/>
  <c r="S744" i="1"/>
  <c r="S713" i="1"/>
  <c r="S717" i="1"/>
  <c r="S708" i="1"/>
  <c r="S694" i="1"/>
  <c r="O690" i="1"/>
  <c r="O931" i="1"/>
  <c r="O923" i="1"/>
  <c r="O685" i="1"/>
  <c r="O677" i="1"/>
  <c r="O667" i="1"/>
  <c r="O660" i="1"/>
  <c r="O883" i="1"/>
  <c r="O648" i="1"/>
  <c r="O867" i="1"/>
  <c r="O631" i="1"/>
  <c r="S689" i="1"/>
  <c r="S930" i="1"/>
  <c r="S922" i="1"/>
  <c r="S684" i="1"/>
  <c r="S676" i="1"/>
  <c r="S666" i="1"/>
  <c r="S890" i="1"/>
  <c r="S882" i="1"/>
  <c r="S874" i="1"/>
  <c r="S644" i="1"/>
  <c r="S858" i="1"/>
  <c r="S623" i="1"/>
  <c r="S607" i="1"/>
  <c r="S834" i="1"/>
  <c r="S590" i="1"/>
  <c r="S581" i="1"/>
  <c r="S810" i="1"/>
  <c r="S574" i="1"/>
  <c r="S794" i="1"/>
  <c r="S559" i="1"/>
  <c r="S546" i="1"/>
  <c r="S538" i="1"/>
  <c r="S530" i="1"/>
  <c r="S520" i="1"/>
  <c r="S508" i="1"/>
  <c r="S499" i="1"/>
  <c r="S730" i="1"/>
  <c r="S722" i="1"/>
  <c r="S479" i="1"/>
  <c r="S706" i="1"/>
  <c r="S698" i="1"/>
  <c r="S463" i="1"/>
  <c r="S454" i="1"/>
  <c r="S674" i="1"/>
  <c r="S440" i="1"/>
  <c r="S658" i="1"/>
  <c r="S650" i="1"/>
  <c r="S642" i="1"/>
  <c r="S418" i="1"/>
  <c r="S410" i="1"/>
  <c r="S618" i="1"/>
  <c r="S404" i="1"/>
  <c r="S393" i="1"/>
  <c r="S594" i="1"/>
  <c r="S377" i="1"/>
  <c r="S368" i="1"/>
  <c r="S360" i="1"/>
  <c r="S352" i="1"/>
  <c r="S344" i="1"/>
  <c r="S338" i="1"/>
  <c r="S329" i="1"/>
  <c r="S316" i="1"/>
  <c r="S522" i="1"/>
  <c r="S306" i="1"/>
  <c r="S288" i="1"/>
  <c r="S269" i="1"/>
  <c r="S248" i="1"/>
  <c r="S224" i="1"/>
  <c r="S172" i="1"/>
  <c r="S911" i="1"/>
  <c r="S902" i="1"/>
  <c r="S117" i="1"/>
  <c r="S442" i="1"/>
  <c r="S96" i="1"/>
  <c r="S91" i="1"/>
  <c r="S70" i="1"/>
  <c r="S863" i="1"/>
  <c r="S402" i="1"/>
  <c r="S848" i="1"/>
  <c r="S853" i="1"/>
  <c r="S378" i="1"/>
  <c r="S893" i="1"/>
  <c r="S43" i="1"/>
  <c r="S826" i="1"/>
  <c r="S346" i="1"/>
  <c r="S802" i="1"/>
  <c r="S803" i="1"/>
  <c r="S322" i="1"/>
  <c r="S781" i="1"/>
  <c r="S817" i="1"/>
  <c r="S778" i="1"/>
  <c r="S19" i="1"/>
  <c r="S282" i="1"/>
  <c r="S274" i="1"/>
  <c r="S266" i="1"/>
  <c r="S772" i="1"/>
  <c r="S250" i="1"/>
  <c r="S242" i="1"/>
  <c r="S770" i="1"/>
  <c r="S226" i="1"/>
  <c r="S218" i="1"/>
  <c r="S210" i="1"/>
  <c r="S202" i="1"/>
  <c r="S194" i="1"/>
  <c r="S186" i="1"/>
  <c r="S178" i="1"/>
  <c r="S170" i="1"/>
  <c r="S162" i="1"/>
  <c r="S764" i="1"/>
  <c r="S146" i="1"/>
  <c r="S138" i="1"/>
  <c r="S130" i="1"/>
  <c r="S122" i="1"/>
  <c r="S114" i="1"/>
  <c r="S106" i="1"/>
  <c r="S747" i="1"/>
  <c r="S90" i="1"/>
  <c r="S82" i="1"/>
  <c r="S74" i="1"/>
  <c r="S745" i="1"/>
  <c r="S733" i="1"/>
  <c r="S50" i="1"/>
  <c r="S42" i="1"/>
  <c r="S34" i="1"/>
  <c r="S715" i="1"/>
  <c r="S18" i="1"/>
  <c r="S711" i="1"/>
  <c r="O689" i="1"/>
  <c r="O930" i="1"/>
  <c r="O922" i="1"/>
  <c r="O684" i="1"/>
  <c r="O676" i="1"/>
  <c r="O666" i="1"/>
  <c r="O890" i="1"/>
  <c r="O882" i="1"/>
  <c r="O874" i="1"/>
  <c r="O644" i="1"/>
  <c r="O858" i="1"/>
  <c r="O623" i="1"/>
  <c r="O607" i="1"/>
  <c r="O834" i="1"/>
  <c r="O590" i="1"/>
  <c r="O581" i="1"/>
  <c r="O810" i="1"/>
  <c r="O574" i="1"/>
  <c r="O794" i="1"/>
  <c r="O559" i="1"/>
  <c r="O546" i="1"/>
  <c r="O538" i="1"/>
  <c r="O530" i="1"/>
  <c r="O520" i="1"/>
  <c r="O508" i="1"/>
  <c r="O499" i="1"/>
  <c r="O730" i="1"/>
  <c r="O722" i="1"/>
  <c r="O479" i="1"/>
  <c r="O706" i="1"/>
  <c r="O698" i="1"/>
  <c r="O463" i="1"/>
  <c r="O454" i="1"/>
  <c r="O674" i="1"/>
  <c r="O440" i="1"/>
  <c r="O658" i="1"/>
  <c r="O650" i="1"/>
  <c r="O642" i="1"/>
  <c r="O418" i="1"/>
  <c r="O410" i="1"/>
  <c r="O618" i="1"/>
  <c r="O404" i="1"/>
  <c r="O393" i="1"/>
  <c r="O594" i="1"/>
  <c r="O377" i="1"/>
  <c r="O368" i="1"/>
  <c r="O360" i="1"/>
  <c r="O352" i="1"/>
  <c r="O344" i="1"/>
  <c r="O338" i="1"/>
  <c r="O329" i="1"/>
  <c r="O316" i="1"/>
  <c r="O522" i="1"/>
  <c r="O306" i="1"/>
  <c r="O288" i="1"/>
  <c r="O269" i="1"/>
  <c r="O248" i="1"/>
  <c r="O224" i="1"/>
  <c r="O172" i="1"/>
  <c r="O911" i="1"/>
  <c r="O902" i="1"/>
  <c r="O117" i="1"/>
  <c r="O442" i="1"/>
  <c r="O96" i="1"/>
  <c r="O91" i="1"/>
  <c r="O70" i="1"/>
  <c r="O863" i="1"/>
  <c r="O402" i="1"/>
  <c r="O848" i="1"/>
  <c r="O853" i="1"/>
  <c r="O378" i="1"/>
  <c r="O893" i="1"/>
  <c r="O43" i="1"/>
  <c r="O826" i="1"/>
  <c r="O346" i="1"/>
  <c r="O802" i="1"/>
  <c r="O803" i="1"/>
  <c r="O322" i="1"/>
  <c r="O781" i="1"/>
  <c r="O817" i="1"/>
  <c r="O778" i="1"/>
  <c r="O19" i="1"/>
  <c r="O282" i="1"/>
  <c r="O274" i="1"/>
  <c r="O266" i="1"/>
  <c r="O772" i="1"/>
  <c r="O250" i="1"/>
  <c r="O242" i="1"/>
  <c r="O770" i="1"/>
  <c r="O226" i="1"/>
  <c r="O218" i="1"/>
  <c r="O210" i="1"/>
  <c r="O202" i="1"/>
  <c r="O194" i="1"/>
  <c r="O186" i="1"/>
  <c r="O178" i="1"/>
  <c r="O170" i="1"/>
  <c r="O162" i="1"/>
  <c r="O764" i="1"/>
  <c r="O146" i="1"/>
  <c r="O138" i="1"/>
  <c r="O130" i="1"/>
  <c r="O122" i="1"/>
  <c r="O114" i="1"/>
  <c r="O106" i="1"/>
  <c r="O747" i="1"/>
  <c r="O90" i="1"/>
  <c r="O82" i="1"/>
  <c r="O74" i="1"/>
  <c r="O745" i="1"/>
  <c r="O733" i="1"/>
  <c r="O50" i="1"/>
  <c r="O42" i="1"/>
  <c r="O34" i="1"/>
  <c r="O715" i="1"/>
  <c r="O18" i="1"/>
  <c r="O711" i="1"/>
  <c r="O2" i="1"/>
  <c r="E2" i="42" s="1"/>
  <c r="O391" i="1"/>
  <c r="O383" i="1"/>
  <c r="O585" i="1"/>
  <c r="O367" i="1"/>
  <c r="O358" i="1"/>
  <c r="O939" i="1"/>
  <c r="O343" i="1"/>
  <c r="O337" i="1"/>
  <c r="O326" i="1"/>
  <c r="O529" i="1"/>
  <c r="T529" i="1" s="1"/>
  <c r="O311" i="1"/>
  <c r="O302" i="1"/>
  <c r="O286" i="1"/>
  <c r="O267" i="1"/>
  <c r="O245" i="1"/>
  <c r="O912" i="1"/>
  <c r="O158" i="1"/>
  <c r="O900" i="1"/>
  <c r="O123" i="1"/>
  <c r="O895" i="1"/>
  <c r="O844" i="1"/>
  <c r="O93" i="1"/>
  <c r="O856" i="1"/>
  <c r="O417" i="1"/>
  <c r="T417" i="1" s="1"/>
  <c r="O409" i="1"/>
  <c r="O401" i="1"/>
  <c r="T401" i="1" s="1"/>
  <c r="O61" i="1"/>
  <c r="O385" i="1"/>
  <c r="O845" i="1"/>
  <c r="O369" i="1"/>
  <c r="O829" i="1"/>
  <c r="O819" i="1"/>
  <c r="O821" i="1"/>
  <c r="O807" i="1"/>
  <c r="O33" i="1"/>
  <c r="O321" i="1"/>
  <c r="O796" i="1"/>
  <c r="O305" i="1"/>
  <c r="O297" i="1"/>
  <c r="O289" i="1"/>
  <c r="O281" i="1"/>
  <c r="O273" i="1"/>
  <c r="O265" i="1"/>
  <c r="O257" i="1"/>
  <c r="O10" i="1"/>
  <c r="O241" i="1"/>
  <c r="O233" i="1"/>
  <c r="O225" i="1"/>
  <c r="O217" i="1"/>
  <c r="O209" i="1"/>
  <c r="O201" i="1"/>
  <c r="O193" i="1"/>
  <c r="O185" i="1"/>
  <c r="O177" i="1"/>
  <c r="O169" i="1"/>
  <c r="O161" i="1"/>
  <c r="O153" i="1"/>
  <c r="O759" i="1"/>
  <c r="O137" i="1"/>
  <c r="O129" i="1"/>
  <c r="O121" i="1"/>
  <c r="O113" i="1"/>
  <c r="O105" i="1"/>
  <c r="O97" i="1"/>
  <c r="O89" i="1"/>
  <c r="O81" i="1"/>
  <c r="O73" i="1"/>
  <c r="O65" i="1"/>
  <c r="O57" i="1"/>
  <c r="O736" i="1"/>
  <c r="O41" i="1"/>
  <c r="O725" i="1"/>
  <c r="O721" i="1"/>
  <c r="O17" i="1"/>
  <c r="O704" i="1"/>
  <c r="O629" i="1"/>
  <c r="O616" i="1"/>
  <c r="O605" i="1"/>
  <c r="O595" i="1"/>
  <c r="O587" i="1"/>
  <c r="O579" i="1"/>
  <c r="O808" i="1"/>
  <c r="O571" i="1"/>
  <c r="O563" i="1"/>
  <c r="O556" i="1"/>
  <c r="O544" i="1"/>
  <c r="O536" i="1"/>
  <c r="O760" i="1"/>
  <c r="O515" i="1"/>
  <c r="O506" i="1"/>
  <c r="O497" i="1"/>
  <c r="O490" i="1"/>
  <c r="O720" i="1"/>
  <c r="O476" i="1"/>
  <c r="O471" i="1"/>
  <c r="O696" i="1"/>
  <c r="O461" i="1"/>
  <c r="O451" i="1"/>
  <c r="O672" i="1"/>
  <c r="O439" i="1"/>
  <c r="O432" i="1"/>
  <c r="O429" i="1"/>
  <c r="O423" i="1"/>
  <c r="O632" i="1"/>
  <c r="O408" i="1"/>
  <c r="O405" i="1"/>
  <c r="O400" i="1"/>
  <c r="O389" i="1"/>
  <c r="O382" i="1"/>
  <c r="O375" i="1"/>
  <c r="O366" i="1"/>
  <c r="O356" i="1"/>
  <c r="O351" i="1"/>
  <c r="O552" i="1"/>
  <c r="O336" i="1"/>
  <c r="O325" i="1"/>
  <c r="O528" i="1"/>
  <c r="O310" i="1"/>
  <c r="O300" i="1"/>
  <c r="O285" i="1"/>
  <c r="O263" i="1"/>
  <c r="O243" i="1"/>
  <c r="O223" i="1"/>
  <c r="O157" i="1"/>
  <c r="O142" i="1"/>
  <c r="O118" i="1"/>
  <c r="O899" i="1"/>
  <c r="O887" i="1"/>
  <c r="O871" i="1"/>
  <c r="O940" i="1"/>
  <c r="O861" i="1"/>
  <c r="O862" i="1"/>
  <c r="O63" i="1"/>
  <c r="O392" i="1"/>
  <c r="O55" i="1"/>
  <c r="O376" i="1"/>
  <c r="O44" i="1"/>
  <c r="O828" i="1"/>
  <c r="O818" i="1"/>
  <c r="O813" i="1"/>
  <c r="O801" i="1"/>
  <c r="O328" i="1"/>
  <c r="O27" i="1"/>
  <c r="O790" i="1"/>
  <c r="O304" i="1"/>
  <c r="O782" i="1"/>
  <c r="O784" i="1"/>
  <c r="O280" i="1"/>
  <c r="O272" i="1"/>
  <c r="O264" i="1"/>
  <c r="O256" i="1"/>
  <c r="O768" i="1"/>
  <c r="O240" i="1"/>
  <c r="O232" i="1"/>
  <c r="O9" i="1"/>
  <c r="O216" i="1"/>
  <c r="O208" i="1"/>
  <c r="O200" i="1"/>
  <c r="O192" i="1"/>
  <c r="O184" i="1"/>
  <c r="O176" i="1"/>
  <c r="O168" i="1"/>
  <c r="O160" i="1"/>
  <c r="O152" i="1"/>
  <c r="O144" i="1"/>
  <c r="O136" i="1"/>
  <c r="O128" i="1"/>
  <c r="O120" i="1"/>
  <c r="O749" i="1"/>
  <c r="O104" i="1"/>
  <c r="O4" i="1"/>
  <c r="O88" i="1"/>
  <c r="O80" i="1"/>
  <c r="O72" i="1"/>
  <c r="O737" i="1"/>
  <c r="O740" i="1"/>
  <c r="O48" i="1"/>
  <c r="O40" i="1"/>
  <c r="O32" i="1"/>
  <c r="O714" i="1"/>
  <c r="O16" i="1"/>
  <c r="O709" i="1"/>
  <c r="O562" i="1"/>
  <c r="O554" i="1"/>
  <c r="O543" i="1"/>
  <c r="O534" i="1"/>
  <c r="O526" i="1"/>
  <c r="O514" i="1"/>
  <c r="O505" i="1"/>
  <c r="O496" i="1"/>
  <c r="O489" i="1"/>
  <c r="O482" i="1"/>
  <c r="O475" i="1"/>
  <c r="O703" i="1"/>
  <c r="O695" i="1"/>
  <c r="O459" i="1"/>
  <c r="O450" i="1"/>
  <c r="O445" i="1"/>
  <c r="O437" i="1"/>
  <c r="O431" i="1"/>
  <c r="O428" i="1"/>
  <c r="O422" i="1"/>
  <c r="O416" i="1"/>
  <c r="O407" i="1"/>
  <c r="O615" i="1"/>
  <c r="O399" i="1"/>
  <c r="O599" i="1"/>
  <c r="O381" i="1"/>
  <c r="O374" i="1"/>
  <c r="O365" i="1"/>
  <c r="O355" i="1"/>
  <c r="O349" i="1"/>
  <c r="O341" i="1"/>
  <c r="O335" i="1"/>
  <c r="O535" i="1"/>
  <c r="O314" i="1"/>
  <c r="O519" i="1"/>
  <c r="O298" i="1"/>
  <c r="O284" i="1"/>
  <c r="O261" i="1"/>
  <c r="O487" i="1"/>
  <c r="O219" i="1"/>
  <c r="O909" i="1"/>
  <c r="O914" i="1"/>
  <c r="O904" i="1"/>
  <c r="O115" i="1"/>
  <c r="O100" i="1"/>
  <c r="O800" i="1"/>
  <c r="O75" i="1"/>
  <c r="O894" i="1"/>
  <c r="O67" i="1"/>
  <c r="O854" i="1"/>
  <c r="O852" i="1"/>
  <c r="O54" i="1"/>
  <c r="O835" i="1"/>
  <c r="O836" i="1"/>
  <c r="O359" i="1"/>
  <c r="O827" i="1"/>
  <c r="O832" i="1"/>
  <c r="O816" i="1"/>
  <c r="O327" i="1"/>
  <c r="O787" i="1"/>
  <c r="O792" i="1"/>
  <c r="O303" i="1"/>
  <c r="O295" i="1"/>
  <c r="O287" i="1"/>
  <c r="O279" i="1"/>
  <c r="O271" i="1"/>
  <c r="O783" i="1"/>
  <c r="O771" i="1"/>
  <c r="O247" i="1"/>
  <c r="O773" i="1"/>
  <c r="O231" i="1"/>
  <c r="O766" i="1"/>
  <c r="O215" i="1"/>
  <c r="O8" i="1"/>
  <c r="O7" i="1"/>
  <c r="O191" i="1"/>
  <c r="O183" i="1"/>
  <c r="O175" i="1"/>
  <c r="O167" i="1"/>
  <c r="O159" i="1"/>
  <c r="O151" i="1"/>
  <c r="O143" i="1"/>
  <c r="O135" i="1"/>
  <c r="O127" i="1"/>
  <c r="O119" i="1"/>
  <c r="O111" i="1"/>
  <c r="O754" i="1"/>
  <c r="O95" i="1"/>
  <c r="O87" i="1"/>
  <c r="O79" i="1"/>
  <c r="O71" i="1"/>
  <c r="O738" i="1"/>
  <c r="O3" i="1"/>
  <c r="O732" i="1"/>
  <c r="O39" i="1"/>
  <c r="O31" i="1"/>
  <c r="O712" i="1"/>
  <c r="O15" i="1"/>
  <c r="O707" i="1"/>
  <c r="O553" i="1"/>
  <c r="O542" i="1"/>
  <c r="O533" i="1"/>
  <c r="O525" i="1"/>
  <c r="O750" i="1"/>
  <c r="O504" i="1"/>
  <c r="O734" i="1"/>
  <c r="O488" i="1"/>
  <c r="O718" i="1"/>
  <c r="O710" i="1"/>
  <c r="O469" i="1"/>
  <c r="O466" i="1"/>
  <c r="O458" i="1"/>
  <c r="O449" i="1"/>
  <c r="O444" i="1"/>
  <c r="O436" i="1"/>
  <c r="O654" i="1"/>
  <c r="O427" i="1"/>
  <c r="O420" i="1"/>
  <c r="O630" i="1"/>
  <c r="O622" i="1"/>
  <c r="O614" i="1"/>
  <c r="O398" i="1"/>
  <c r="O598" i="1"/>
  <c r="O380" i="1"/>
  <c r="O373" i="1"/>
  <c r="O364" i="1"/>
  <c r="O938" i="1"/>
  <c r="O347" i="1"/>
  <c r="O550" i="1"/>
  <c r="O333" i="1"/>
  <c r="O320" i="1"/>
  <c r="O313" i="1"/>
  <c r="O518" i="1"/>
  <c r="O510" i="1"/>
  <c r="O283" i="1"/>
  <c r="O258" i="1"/>
  <c r="O239" i="1"/>
  <c r="O207" i="1"/>
  <c r="O470" i="1"/>
  <c r="O891" i="1"/>
  <c r="O913" i="1"/>
  <c r="O112" i="1"/>
  <c r="O438" i="1"/>
  <c r="O905" i="1"/>
  <c r="O898" i="1"/>
  <c r="O414" i="1"/>
  <c r="O849" i="1"/>
  <c r="O864" i="1"/>
  <c r="O390" i="1"/>
  <c r="O49" i="1"/>
  <c r="O847" i="1"/>
  <c r="O840" i="1"/>
  <c r="O824" i="1"/>
  <c r="O350" i="1"/>
  <c r="O342" i="1"/>
  <c r="O334" i="1"/>
  <c r="O795" i="1"/>
  <c r="O26" i="1"/>
  <c r="O785" i="1"/>
  <c r="O23" i="1"/>
  <c r="O294" i="1"/>
  <c r="O13" i="1"/>
  <c r="O777" i="1"/>
  <c r="O270" i="1"/>
  <c r="O262" i="1"/>
  <c r="O254" i="1"/>
  <c r="O246" i="1"/>
  <c r="O238" i="1"/>
  <c r="O230" i="1"/>
  <c r="O222" i="1"/>
  <c r="O214" i="1"/>
  <c r="O206" i="1"/>
  <c r="O198" i="1"/>
  <c r="O190" i="1"/>
  <c r="O182" i="1"/>
  <c r="O174" i="1"/>
  <c r="O166" i="1"/>
  <c r="O755" i="1"/>
  <c r="O150" i="1"/>
  <c r="O751" i="1"/>
  <c r="O134" i="1"/>
  <c r="O126" i="1"/>
  <c r="O758" i="1"/>
  <c r="O110" i="1"/>
  <c r="O102" i="1"/>
  <c r="O94" i="1"/>
  <c r="O86" i="1"/>
  <c r="O78" i="1"/>
  <c r="O739" i="1"/>
  <c r="O62" i="1"/>
  <c r="O731" i="1"/>
  <c r="O46" i="1"/>
  <c r="O724" i="1"/>
  <c r="O30" i="1"/>
  <c r="O22" i="1"/>
  <c r="O14" i="1"/>
  <c r="O719" i="1"/>
  <c r="O568" i="1"/>
  <c r="O789" i="1"/>
  <c r="O551" i="1"/>
  <c r="O541" i="1"/>
  <c r="O532" i="1"/>
  <c r="O757" i="1"/>
  <c r="O513" i="1"/>
  <c r="O503" i="1"/>
  <c r="O495" i="1"/>
  <c r="O486" i="1"/>
  <c r="O481" i="1"/>
  <c r="O474" i="1"/>
  <c r="O467" i="1"/>
  <c r="O693" i="1"/>
  <c r="O457" i="1"/>
  <c r="O448" i="1"/>
  <c r="O443" i="1"/>
  <c r="O435" i="1"/>
  <c r="O430" i="1"/>
  <c r="O426" i="1"/>
  <c r="O637" i="1"/>
  <c r="O415" i="1"/>
  <c r="O621" i="1"/>
  <c r="O613" i="1"/>
  <c r="O395" i="1"/>
  <c r="O388" i="1"/>
  <c r="O589" i="1"/>
  <c r="O372" i="1"/>
  <c r="O362" i="1"/>
  <c r="O565" i="1"/>
  <c r="O557" i="1"/>
  <c r="O340" i="1"/>
  <c r="O332" i="1"/>
  <c r="O915" i="1"/>
  <c r="O312" i="1"/>
  <c r="O309" i="1"/>
  <c r="O509" i="1"/>
  <c r="O278" i="1"/>
  <c r="O255" i="1"/>
  <c r="O234" i="1"/>
  <c r="O477" i="1"/>
  <c r="O154" i="1"/>
  <c r="O141" i="1"/>
  <c r="O453" i="1"/>
  <c r="O103" i="1"/>
  <c r="O881" i="1"/>
  <c r="O878" i="1"/>
  <c r="O421" i="1"/>
  <c r="O866" i="1"/>
  <c r="O66" i="1"/>
  <c r="O397" i="1"/>
  <c r="O58" i="1"/>
  <c r="O838" i="1"/>
  <c r="O842" i="1"/>
  <c r="O860" i="1"/>
  <c r="O357" i="1"/>
  <c r="O820" i="1"/>
  <c r="O910" i="1"/>
  <c r="O797" i="1"/>
  <c r="O780" i="1"/>
  <c r="O317" i="1"/>
  <c r="O786" i="1"/>
  <c r="O301" i="1"/>
  <c r="O293" i="1"/>
  <c r="O12" i="1"/>
  <c r="O775" i="1"/>
  <c r="O776" i="1"/>
  <c r="O774" i="1"/>
  <c r="O253" i="1"/>
  <c r="O769" i="1"/>
  <c r="O237" i="1"/>
  <c r="O229" i="1"/>
  <c r="O221" i="1"/>
  <c r="O213" i="1"/>
  <c r="O205" i="1"/>
  <c r="O197" i="1"/>
  <c r="O189" i="1"/>
  <c r="O181" i="1"/>
  <c r="O173" i="1"/>
  <c r="O165" i="1"/>
  <c r="O761" i="1"/>
  <c r="O149" i="1"/>
  <c r="O6" i="1"/>
  <c r="O133" i="1"/>
  <c r="O125" i="1"/>
  <c r="O752" i="1"/>
  <c r="O109" i="1"/>
  <c r="O101" i="1"/>
  <c r="O746" i="1"/>
  <c r="O85" i="1"/>
  <c r="O77" i="1"/>
  <c r="O741" i="1"/>
  <c r="O735" i="1"/>
  <c r="O53" i="1"/>
  <c r="O45" i="1"/>
  <c r="O37" i="1"/>
  <c r="O29" i="1"/>
  <c r="O21" i="1"/>
  <c r="O702" i="1"/>
  <c r="O692" i="1"/>
  <c r="O549" i="1"/>
  <c r="O540" i="1"/>
  <c r="O531" i="1"/>
  <c r="O523" i="1"/>
  <c r="O512" i="1"/>
  <c r="O502" i="1"/>
  <c r="O494" i="1"/>
  <c r="O485" i="1"/>
  <c r="O716" i="1"/>
  <c r="O473" i="1"/>
  <c r="O700" i="1"/>
  <c r="O465" i="1"/>
  <c r="O456" i="1"/>
  <c r="O447" i="1"/>
  <c r="O668" i="1"/>
  <c r="O434" i="1"/>
  <c r="O652" i="1"/>
  <c r="O425" i="1"/>
  <c r="O636" i="1"/>
  <c r="O413" i="1"/>
  <c r="O620" i="1"/>
  <c r="O612" i="1"/>
  <c r="O604" i="1"/>
  <c r="O386" i="1"/>
  <c r="O936" i="1"/>
  <c r="O371" i="1"/>
  <c r="O572" i="1"/>
  <c r="O354" i="1"/>
  <c r="O345" i="1"/>
  <c r="O339" i="1"/>
  <c r="O331" i="1"/>
  <c r="O319" i="1"/>
  <c r="O524" i="1"/>
  <c r="O516" i="1"/>
  <c r="O296" i="1"/>
  <c r="O500" i="1"/>
  <c r="O492" i="1"/>
  <c r="O907" i="1"/>
  <c r="O204" i="1"/>
  <c r="O468" i="1"/>
  <c r="O460" i="1"/>
  <c r="O908" i="1"/>
  <c r="O859" i="1"/>
  <c r="O98" i="1"/>
  <c r="O937" i="1"/>
  <c r="O868" i="1"/>
  <c r="O69" i="1"/>
  <c r="O64" i="1"/>
  <c r="O396" i="1"/>
  <c r="O56" i="1"/>
  <c r="O837" i="1"/>
  <c r="O841" i="1"/>
  <c r="O823" i="1"/>
  <c r="O38" i="1"/>
  <c r="O348" i="1"/>
  <c r="O35" i="1"/>
  <c r="O799" i="1"/>
  <c r="O324" i="1"/>
  <c r="O25" i="1"/>
  <c r="O24" i="1"/>
  <c r="O793" i="1"/>
  <c r="O292" i="1"/>
  <c r="O779" i="1"/>
  <c r="O276" i="1"/>
  <c r="O268" i="1"/>
  <c r="O260" i="1"/>
  <c r="O252" i="1"/>
  <c r="O244" i="1"/>
  <c r="O236" i="1"/>
  <c r="O228" i="1"/>
  <c r="O220" i="1"/>
  <c r="O212" i="1"/>
  <c r="O765" i="1"/>
  <c r="O196" i="1"/>
  <c r="O188" i="1"/>
  <c r="O180" i="1"/>
  <c r="O753" i="1"/>
  <c r="O164" i="1"/>
  <c r="O156" i="1"/>
  <c r="O148" i="1"/>
  <c r="O756" i="1"/>
  <c r="O132" i="1"/>
  <c r="O124" i="1"/>
  <c r="O116" i="1"/>
  <c r="O108" i="1"/>
  <c r="O748" i="1"/>
  <c r="O92" i="1"/>
  <c r="O84" i="1"/>
  <c r="O76" i="1"/>
  <c r="O68" i="1"/>
  <c r="O60" i="1"/>
  <c r="O52" i="1"/>
  <c r="O728" i="1"/>
  <c r="O36" i="1"/>
  <c r="O28" i="1"/>
  <c r="O20" i="1"/>
  <c r="O727" i="1"/>
  <c r="O701" i="1"/>
  <c r="O624" i="1"/>
  <c r="O843" i="1"/>
  <c r="O597" i="1"/>
  <c r="O591" i="1"/>
  <c r="O582" i="1"/>
  <c r="O811" i="1"/>
  <c r="O575" i="1"/>
  <c r="O566" i="1"/>
  <c r="O560" i="1"/>
  <c r="O548" i="1"/>
  <c r="O539" i="1"/>
  <c r="O763" i="1"/>
  <c r="O521" i="1"/>
  <c r="O511" i="1"/>
  <c r="O501" i="1"/>
  <c r="O493" i="1"/>
  <c r="O723" i="1"/>
  <c r="O480" i="1"/>
  <c r="O472" i="1"/>
  <c r="O699" i="1"/>
  <c r="O464" i="1"/>
  <c r="O455" i="1"/>
  <c r="O675" i="1"/>
  <c r="O441" i="1"/>
  <c r="O433" i="1"/>
  <c r="O651" i="1"/>
  <c r="O424" i="1"/>
  <c r="O419" i="1"/>
  <c r="O412" i="1"/>
  <c r="O406" i="1"/>
  <c r="O611" i="1"/>
  <c r="O394" i="1"/>
  <c r="O384" i="1"/>
  <c r="O379" i="1"/>
  <c r="O370" i="1"/>
  <c r="O361" i="1"/>
  <c r="O353" i="1"/>
  <c r="O555" i="1"/>
  <c r="O547" i="1"/>
  <c r="O330" i="1"/>
  <c r="O318" i="1"/>
  <c r="O916" i="1"/>
  <c r="O308" i="1"/>
  <c r="O290" i="1"/>
  <c r="O277" i="1"/>
  <c r="O249" i="1"/>
  <c r="O483" i="1"/>
  <c r="O199" i="1"/>
  <c r="O145" i="1"/>
  <c r="O140" i="1"/>
  <c r="O897" i="1"/>
  <c r="O869" i="1"/>
  <c r="O879" i="1"/>
  <c r="O875" i="1"/>
  <c r="O865" i="1"/>
  <c r="O411" i="1"/>
  <c r="O906" i="1"/>
  <c r="O851" i="1"/>
  <c r="O387" i="1"/>
  <c r="O850" i="1"/>
  <c r="O47" i="1"/>
  <c r="O363" i="1"/>
  <c r="O825" i="1"/>
  <c r="O839" i="1"/>
  <c r="O806" i="1"/>
  <c r="O798" i="1"/>
  <c r="O323" i="1"/>
  <c r="O315" i="1"/>
  <c r="O307" i="1"/>
  <c r="O299" i="1"/>
  <c r="O291" i="1"/>
  <c r="O791" i="1"/>
  <c r="O275" i="1"/>
  <c r="O11" i="1"/>
  <c r="O259" i="1"/>
  <c r="O251" i="1"/>
  <c r="O833" i="1"/>
  <c r="O235" i="1"/>
  <c r="O227" i="1"/>
  <c r="O767" i="1"/>
  <c r="O211" i="1"/>
  <c r="O203" i="1"/>
  <c r="O195" i="1"/>
  <c r="O187" i="1"/>
  <c r="O179" i="1"/>
  <c r="O171" i="1"/>
  <c r="O163" i="1"/>
  <c r="O155" i="1"/>
  <c r="O147" i="1"/>
  <c r="O139" i="1"/>
  <c r="O131" i="1"/>
  <c r="O762" i="1"/>
  <c r="O5" i="1"/>
  <c r="O107" i="1"/>
  <c r="O99" i="1"/>
  <c r="O742" i="1"/>
  <c r="O83" i="1"/>
  <c r="O743" i="1"/>
  <c r="O729" i="1"/>
  <c r="O59" i="1"/>
  <c r="O51" i="1"/>
  <c r="O726" i="1"/>
  <c r="O744" i="1"/>
  <c r="O713" i="1"/>
  <c r="O717" i="1"/>
  <c r="O708" i="1"/>
  <c r="O694" i="1"/>
  <c r="T104" i="1" l="1"/>
  <c r="T177" i="1"/>
  <c r="X74" i="1"/>
  <c r="F18" i="42"/>
  <c r="X43" i="1"/>
  <c r="X698" i="1"/>
  <c r="X508" i="1"/>
  <c r="X794" i="1"/>
  <c r="X607" i="1"/>
  <c r="X890" i="1"/>
  <c r="X689" i="1"/>
  <c r="X675" i="1"/>
  <c r="X723" i="1"/>
  <c r="X539" i="1"/>
  <c r="X582" i="1"/>
  <c r="X867" i="1"/>
  <c r="X685" i="1"/>
  <c r="F23" i="42"/>
  <c r="F35" i="42"/>
  <c r="X447" i="1"/>
  <c r="X485" i="1"/>
  <c r="X540" i="1"/>
  <c r="X583" i="1"/>
  <c r="X645" i="1"/>
  <c r="X686" i="1"/>
  <c r="X357" i="1"/>
  <c r="F29" i="42"/>
  <c r="X693" i="1"/>
  <c r="X503" i="1"/>
  <c r="X789" i="1"/>
  <c r="X601" i="1"/>
  <c r="X933" i="1"/>
  <c r="F8" i="42"/>
  <c r="X444" i="1"/>
  <c r="X718" i="1"/>
  <c r="X533" i="1"/>
  <c r="X638" i="1"/>
  <c r="X680" i="1"/>
  <c r="F30" i="42"/>
  <c r="X695" i="1"/>
  <c r="X505" i="1"/>
  <c r="X562" i="1"/>
  <c r="X603" i="1"/>
  <c r="X659" i="1"/>
  <c r="X935" i="1"/>
  <c r="F27" i="42"/>
  <c r="X382" i="1"/>
  <c r="X461" i="1"/>
  <c r="X497" i="1"/>
  <c r="X556" i="1"/>
  <c r="X595" i="1"/>
  <c r="X880" i="1"/>
  <c r="X928" i="1"/>
  <c r="X446" i="1"/>
  <c r="X484" i="1"/>
  <c r="X537" i="1"/>
  <c r="X580" i="1"/>
  <c r="X643" i="1"/>
  <c r="X683" i="1"/>
  <c r="X369" i="1"/>
  <c r="X130" i="1"/>
  <c r="F32" i="42"/>
  <c r="X70" i="1"/>
  <c r="X706" i="1"/>
  <c r="X520" i="1"/>
  <c r="X574" i="1"/>
  <c r="X623" i="1"/>
  <c r="X666" i="1"/>
  <c r="X455" i="1"/>
  <c r="X493" i="1"/>
  <c r="X548" i="1"/>
  <c r="X591" i="1"/>
  <c r="X648" i="1"/>
  <c r="X923" i="1"/>
  <c r="X348" i="1"/>
  <c r="X492" i="1"/>
  <c r="X456" i="1"/>
  <c r="X494" i="1"/>
  <c r="X549" i="1"/>
  <c r="X592" i="1"/>
  <c r="X924" i="1"/>
  <c r="X467" i="1"/>
  <c r="X513" i="1"/>
  <c r="X568" i="1"/>
  <c r="X661" i="1"/>
  <c r="X941" i="1"/>
  <c r="X198" i="1"/>
  <c r="X390" i="1"/>
  <c r="X449" i="1"/>
  <c r="X488" i="1"/>
  <c r="X542" i="1"/>
  <c r="X822" i="1"/>
  <c r="X870" i="1"/>
  <c r="X918" i="1"/>
  <c r="X79" i="1"/>
  <c r="X703" i="1"/>
  <c r="X514" i="1"/>
  <c r="X570" i="1"/>
  <c r="X610" i="1"/>
  <c r="X663" i="1"/>
  <c r="F43" i="42"/>
  <c r="X389" i="1"/>
  <c r="X696" i="1"/>
  <c r="X506" i="1"/>
  <c r="X563" i="1"/>
  <c r="X605" i="1"/>
  <c r="X888" i="1"/>
  <c r="X687" i="1"/>
  <c r="X452" i="1"/>
  <c r="X491" i="1"/>
  <c r="X545" i="1"/>
  <c r="X588" i="1"/>
  <c r="X873" i="1"/>
  <c r="X921" i="1"/>
  <c r="F16" i="42"/>
  <c r="X479" i="1"/>
  <c r="X530" i="1"/>
  <c r="X858" i="1"/>
  <c r="X676" i="1"/>
  <c r="X464" i="1"/>
  <c r="X501" i="1"/>
  <c r="X560" i="1"/>
  <c r="X597" i="1"/>
  <c r="X883" i="1"/>
  <c r="X931" i="1"/>
  <c r="F11" i="42"/>
  <c r="F17" i="42"/>
  <c r="F28" i="42"/>
  <c r="X465" i="1"/>
  <c r="X502" i="1"/>
  <c r="X788" i="1"/>
  <c r="X600" i="1"/>
  <c r="X884" i="1"/>
  <c r="X932" i="1"/>
  <c r="X474" i="1"/>
  <c r="X757" i="1"/>
  <c r="X805" i="1"/>
  <c r="X627" i="1"/>
  <c r="X901" i="1"/>
  <c r="F10" i="42"/>
  <c r="F39" i="42"/>
  <c r="X458" i="1"/>
  <c r="X734" i="1"/>
  <c r="X553" i="1"/>
  <c r="X653" i="1"/>
  <c r="X926" i="1"/>
  <c r="F33" i="42"/>
  <c r="X475" i="1"/>
  <c r="X526" i="1"/>
  <c r="X577" i="1"/>
  <c r="X855" i="1"/>
  <c r="X903" i="1"/>
  <c r="F15" i="42"/>
  <c r="F19" i="42"/>
  <c r="X471" i="1"/>
  <c r="X515" i="1"/>
  <c r="X571" i="1"/>
  <c r="X616" i="1"/>
  <c r="X896" i="1"/>
  <c r="X462" i="1"/>
  <c r="X498" i="1"/>
  <c r="X558" i="1"/>
  <c r="X596" i="1"/>
  <c r="X656" i="1"/>
  <c r="X929" i="1"/>
  <c r="F34" i="42"/>
  <c r="X194" i="1"/>
  <c r="F9" i="42"/>
  <c r="X674" i="1"/>
  <c r="X722" i="1"/>
  <c r="X538" i="1"/>
  <c r="X581" i="1"/>
  <c r="X644" i="1"/>
  <c r="X684" i="1"/>
  <c r="F6" i="42"/>
  <c r="X363" i="1"/>
  <c r="X699" i="1"/>
  <c r="X511" i="1"/>
  <c r="X566" i="1"/>
  <c r="X843" i="1"/>
  <c r="X660" i="1"/>
  <c r="X268" i="1"/>
  <c r="F12" i="42"/>
  <c r="F31" i="42"/>
  <c r="X700" i="1"/>
  <c r="X512" i="1"/>
  <c r="X608" i="1"/>
  <c r="X892" i="1"/>
  <c r="X691" i="1"/>
  <c r="X45" i="1"/>
  <c r="F7" i="42"/>
  <c r="X481" i="1"/>
  <c r="X532" i="1"/>
  <c r="X578" i="1"/>
  <c r="X635" i="1"/>
  <c r="X679" i="1"/>
  <c r="X166" i="1"/>
  <c r="X466" i="1"/>
  <c r="X504" i="1"/>
  <c r="X602" i="1"/>
  <c r="X886" i="1"/>
  <c r="X934" i="1"/>
  <c r="F21" i="42"/>
  <c r="X445" i="1"/>
  <c r="X482" i="1"/>
  <c r="X534" i="1"/>
  <c r="X815" i="1"/>
  <c r="X639" i="1"/>
  <c r="X681" i="1"/>
  <c r="X476" i="1"/>
  <c r="X760" i="1"/>
  <c r="X629" i="1"/>
  <c r="X671" i="1"/>
  <c r="X697" i="1"/>
  <c r="X507" i="1"/>
  <c r="X564" i="1"/>
  <c r="X606" i="1"/>
  <c r="X889" i="1"/>
  <c r="X688" i="1"/>
  <c r="F26" i="42"/>
  <c r="X248" i="1"/>
  <c r="X454" i="1"/>
  <c r="X730" i="1"/>
  <c r="X546" i="1"/>
  <c r="X590" i="1"/>
  <c r="X874" i="1"/>
  <c r="X922" i="1"/>
  <c r="X323" i="1"/>
  <c r="F20" i="42"/>
  <c r="X472" i="1"/>
  <c r="X521" i="1"/>
  <c r="X575" i="1"/>
  <c r="X624" i="1"/>
  <c r="X523" i="1"/>
  <c r="X626" i="1"/>
  <c r="X669" i="1"/>
  <c r="F25" i="42"/>
  <c r="X234" i="1"/>
  <c r="X415" i="1"/>
  <c r="X448" i="1"/>
  <c r="X486" i="1"/>
  <c r="X541" i="1"/>
  <c r="X584" i="1"/>
  <c r="X646" i="1"/>
  <c r="X917" i="1"/>
  <c r="X126" i="1"/>
  <c r="F13" i="42"/>
  <c r="X26" i="1"/>
  <c r="X469" i="1"/>
  <c r="X750" i="1"/>
  <c r="X569" i="1"/>
  <c r="X846" i="1"/>
  <c r="X662" i="1"/>
  <c r="X3" i="1"/>
  <c r="F4" i="42"/>
  <c r="F36" i="42"/>
  <c r="X100" i="1"/>
  <c r="X450" i="1"/>
  <c r="X489" i="1"/>
  <c r="X543" i="1"/>
  <c r="X586" i="1"/>
  <c r="X647" i="1"/>
  <c r="X919" i="1"/>
  <c r="F3" i="42"/>
  <c r="F22" i="42"/>
  <c r="X672" i="1"/>
  <c r="X720" i="1"/>
  <c r="X536" i="1"/>
  <c r="X640" i="1"/>
  <c r="X682" i="1"/>
  <c r="X217" i="1"/>
  <c r="X705" i="1"/>
  <c r="X517" i="1"/>
  <c r="X573" i="1"/>
  <c r="X619" i="1"/>
  <c r="X664" i="1"/>
  <c r="F41" i="42"/>
  <c r="X463" i="1"/>
  <c r="X499" i="1"/>
  <c r="X559" i="1"/>
  <c r="X834" i="1"/>
  <c r="X882" i="1"/>
  <c r="X930" i="1"/>
  <c r="X480" i="1"/>
  <c r="X763" i="1"/>
  <c r="X631" i="1"/>
  <c r="X677" i="1"/>
  <c r="X716" i="1"/>
  <c r="X531" i="1"/>
  <c r="X634" i="1"/>
  <c r="X678" i="1"/>
  <c r="X702" i="1"/>
  <c r="F37" i="42"/>
  <c r="X457" i="1"/>
  <c r="X495" i="1"/>
  <c r="X551" i="1"/>
  <c r="X593" i="1"/>
  <c r="X925" i="1"/>
  <c r="X470" i="1"/>
  <c r="X710" i="1"/>
  <c r="X525" i="1"/>
  <c r="X576" i="1"/>
  <c r="X628" i="1"/>
  <c r="X670" i="1"/>
  <c r="F5" i="42"/>
  <c r="X8" i="1"/>
  <c r="F40" i="42"/>
  <c r="X496" i="1"/>
  <c r="X554" i="1"/>
  <c r="X831" i="1"/>
  <c r="X655" i="1"/>
  <c r="X927" i="1"/>
  <c r="X451" i="1"/>
  <c r="X490" i="1"/>
  <c r="X544" i="1"/>
  <c r="X587" i="1"/>
  <c r="X872" i="1"/>
  <c r="X920" i="1"/>
  <c r="X81" i="1"/>
  <c r="X478" i="1"/>
  <c r="X527" i="1"/>
  <c r="X809" i="1"/>
  <c r="X857" i="1"/>
  <c r="X673" i="1"/>
  <c r="T151" i="1"/>
  <c r="T654" i="1"/>
  <c r="T672" i="1"/>
  <c r="T169" i="1"/>
  <c r="T217" i="1"/>
  <c r="T32" i="1"/>
  <c r="T606" i="1"/>
  <c r="T552" i="1"/>
  <c r="T40" i="1"/>
  <c r="T232" i="1"/>
  <c r="T808" i="1"/>
  <c r="T736" i="1"/>
  <c r="T241" i="1"/>
  <c r="T113" i="1"/>
  <c r="T305" i="1"/>
  <c r="T617" i="1"/>
  <c r="T41" i="1"/>
  <c r="T233" i="1"/>
  <c r="T281" i="1"/>
  <c r="T215" i="1"/>
  <c r="T599" i="1"/>
  <c r="T105" i="1"/>
  <c r="T153" i="1"/>
  <c r="T297" i="1"/>
  <c r="T718" i="1"/>
  <c r="T87" i="1"/>
  <c r="T279" i="1"/>
  <c r="T301" i="1"/>
  <c r="T763" i="1"/>
  <c r="T109" i="1"/>
  <c r="T108" i="1"/>
  <c r="T236" i="1"/>
  <c r="T823" i="1"/>
  <c r="T492" i="1"/>
  <c r="T345" i="1"/>
  <c r="T620" i="1"/>
  <c r="T237" i="1"/>
  <c r="T22" i="1"/>
  <c r="T86" i="1"/>
  <c r="T150" i="1"/>
  <c r="T214" i="1"/>
  <c r="T777" i="1"/>
  <c r="T342" i="1"/>
  <c r="T470" i="1"/>
  <c r="T598" i="1"/>
  <c r="T45" i="1"/>
  <c r="T621" i="1"/>
  <c r="T173" i="1"/>
  <c r="T31" i="1"/>
  <c r="T95" i="1"/>
  <c r="T159" i="1"/>
  <c r="T287" i="1"/>
  <c r="T927" i="1"/>
  <c r="T872" i="1"/>
  <c r="T20" i="1"/>
  <c r="T84" i="1"/>
  <c r="T148" i="1"/>
  <c r="T212" i="1"/>
  <c r="T276" i="1"/>
  <c r="T35" i="1"/>
  <c r="T468" i="1"/>
  <c r="T319" i="1"/>
  <c r="T769" i="1"/>
  <c r="T693" i="1"/>
  <c r="T181" i="1"/>
  <c r="T176" i="1"/>
  <c r="T735" i="1"/>
  <c r="T125" i="1"/>
  <c r="T189" i="1"/>
  <c r="T317" i="1"/>
  <c r="T637" i="1"/>
  <c r="T30" i="1"/>
  <c r="T94" i="1"/>
  <c r="T222" i="1"/>
  <c r="T350" i="1"/>
  <c r="T734" i="1"/>
  <c r="T120" i="1"/>
  <c r="T184" i="1"/>
  <c r="T376" i="1"/>
  <c r="T632" i="1"/>
  <c r="T760" i="1"/>
  <c r="T102" i="1"/>
  <c r="T166" i="1"/>
  <c r="T230" i="1"/>
  <c r="T294" i="1"/>
  <c r="T898" i="1"/>
  <c r="T550" i="1"/>
  <c r="T614" i="1"/>
  <c r="T892" i="1"/>
  <c r="T633" i="1"/>
  <c r="T757" i="1"/>
  <c r="T240" i="1"/>
  <c r="T369" i="1"/>
  <c r="T684" i="1"/>
  <c r="T870" i="1"/>
  <c r="T934" i="1"/>
  <c r="T815" i="1"/>
  <c r="T888" i="1"/>
  <c r="T53" i="1"/>
  <c r="T304" i="1"/>
  <c r="P552" i="1"/>
  <c r="T39" i="1"/>
  <c r="T167" i="1"/>
  <c r="T231" i="1"/>
  <c r="T295" i="1"/>
  <c r="T359" i="1"/>
  <c r="T615" i="1"/>
  <c r="T57" i="1"/>
  <c r="T121" i="1"/>
  <c r="T185" i="1"/>
  <c r="T10" i="1"/>
  <c r="T752" i="1"/>
  <c r="T749" i="1"/>
  <c r="T111" i="1"/>
  <c r="T175" i="1"/>
  <c r="T773" i="1"/>
  <c r="T303" i="1"/>
  <c r="T836" i="1"/>
  <c r="T65" i="1"/>
  <c r="T129" i="1"/>
  <c r="T193" i="1"/>
  <c r="T257" i="1"/>
  <c r="T321" i="1"/>
  <c r="T842" i="1"/>
  <c r="T565" i="1"/>
  <c r="T48" i="1"/>
  <c r="T52" i="1"/>
  <c r="T116" i="1"/>
  <c r="T180" i="1"/>
  <c r="T244" i="1"/>
  <c r="T841" i="1"/>
  <c r="T857" i="1"/>
  <c r="T921" i="1"/>
  <c r="T733" i="1"/>
  <c r="T122" i="1"/>
  <c r="T186" i="1"/>
  <c r="T250" i="1"/>
  <c r="T378" i="1"/>
  <c r="T442" i="1"/>
  <c r="T890" i="1"/>
  <c r="T51" i="1"/>
  <c r="T179" i="1"/>
  <c r="T18" i="1"/>
  <c r="T82" i="1"/>
  <c r="T146" i="1"/>
  <c r="T210" i="1"/>
  <c r="T274" i="1"/>
  <c r="T802" i="1"/>
  <c r="T594" i="1"/>
  <c r="T658" i="1"/>
  <c r="T722" i="1"/>
  <c r="T307" i="1"/>
  <c r="T36" i="1"/>
  <c r="T164" i="1"/>
  <c r="T228" i="1"/>
  <c r="T292" i="1"/>
  <c r="T868" i="1"/>
  <c r="T612" i="1"/>
  <c r="T37" i="1"/>
  <c r="T101" i="1"/>
  <c r="T165" i="1"/>
  <c r="T229" i="1"/>
  <c r="T293" i="1"/>
  <c r="T357" i="1"/>
  <c r="T421" i="1"/>
  <c r="T613" i="1"/>
  <c r="T14" i="1"/>
  <c r="T78" i="1"/>
  <c r="T206" i="1"/>
  <c r="T270" i="1"/>
  <c r="T334" i="1"/>
  <c r="T804" i="1"/>
  <c r="T805" i="1"/>
  <c r="T933" i="1"/>
  <c r="T846" i="1"/>
  <c r="T855" i="1"/>
  <c r="T928" i="1"/>
  <c r="T15" i="1"/>
  <c r="T79" i="1"/>
  <c r="T143" i="1"/>
  <c r="T271" i="1"/>
  <c r="T97" i="1"/>
  <c r="T161" i="1"/>
  <c r="T225" i="1"/>
  <c r="T289" i="1"/>
  <c r="T918" i="1"/>
  <c r="T107" i="1"/>
  <c r="T171" i="1"/>
  <c r="T235" i="1"/>
  <c r="T299" i="1"/>
  <c r="T363" i="1"/>
  <c r="T555" i="1"/>
  <c r="T811" i="1"/>
  <c r="T74" i="1"/>
  <c r="T138" i="1"/>
  <c r="T202" i="1"/>
  <c r="T266" i="1"/>
  <c r="T848" i="1"/>
  <c r="T522" i="1"/>
  <c r="T650" i="1"/>
  <c r="T607" i="1"/>
  <c r="T676" i="1"/>
  <c r="T889" i="1"/>
  <c r="T28" i="1"/>
  <c r="T92" i="1"/>
  <c r="T156" i="1"/>
  <c r="T220" i="1"/>
  <c r="T348" i="1"/>
  <c r="T604" i="1"/>
  <c r="T668" i="1"/>
  <c r="T131" i="1"/>
  <c r="T195" i="1"/>
  <c r="T259" i="1"/>
  <c r="T323" i="1"/>
  <c r="T387" i="1"/>
  <c r="T29" i="1"/>
  <c r="T221" i="1"/>
  <c r="T820" i="1"/>
  <c r="T477" i="1"/>
  <c r="T332" i="1"/>
  <c r="T88" i="1"/>
  <c r="T152" i="1"/>
  <c r="T216" i="1"/>
  <c r="T280" i="1"/>
  <c r="T813" i="1"/>
  <c r="T134" i="1"/>
  <c r="T198" i="1"/>
  <c r="T262" i="1"/>
  <c r="T390" i="1"/>
  <c r="T518" i="1"/>
  <c r="T710" i="1"/>
  <c r="T924" i="1"/>
  <c r="T925" i="1"/>
  <c r="T665" i="1"/>
  <c r="T920" i="1"/>
  <c r="T882" i="1"/>
  <c r="T409" i="1"/>
  <c r="T642" i="1"/>
  <c r="T706" i="1"/>
  <c r="T834" i="1"/>
  <c r="T666" i="1"/>
  <c r="T59" i="1"/>
  <c r="T187" i="1"/>
  <c r="T251" i="1"/>
  <c r="T315" i="1"/>
  <c r="T72" i="1"/>
  <c r="T264" i="1"/>
  <c r="T200" i="1"/>
  <c r="T438" i="1"/>
  <c r="T630" i="1"/>
  <c r="T649" i="1"/>
  <c r="T136" i="1"/>
  <c r="T822" i="1"/>
  <c r="T831" i="1"/>
  <c r="T657" i="1"/>
  <c r="T328" i="1"/>
  <c r="T585" i="1"/>
  <c r="T392" i="1"/>
  <c r="T605" i="1"/>
  <c r="T738" i="1"/>
  <c r="T127" i="1"/>
  <c r="T191" i="1"/>
  <c r="T771" i="1"/>
  <c r="T703" i="1"/>
  <c r="T17" i="1"/>
  <c r="T81" i="1"/>
  <c r="T209" i="1"/>
  <c r="T273" i="1"/>
  <c r="T71" i="1"/>
  <c r="T135" i="1"/>
  <c r="T327" i="1"/>
  <c r="T519" i="1"/>
  <c r="T99" i="1"/>
  <c r="T163" i="1"/>
  <c r="T227" i="1"/>
  <c r="T291" i="1"/>
  <c r="T483" i="1"/>
  <c r="T547" i="1"/>
  <c r="T611" i="1"/>
  <c r="T675" i="1"/>
  <c r="T652" i="1"/>
  <c r="T716" i="1"/>
  <c r="T21" i="1"/>
  <c r="T85" i="1"/>
  <c r="T149" i="1"/>
  <c r="T213" i="1"/>
  <c r="T775" i="1"/>
  <c r="T789" i="1"/>
  <c r="T182" i="1"/>
  <c r="T246" i="1"/>
  <c r="T16" i="1"/>
  <c r="T80" i="1"/>
  <c r="T144" i="1"/>
  <c r="T208" i="1"/>
  <c r="T272" i="1"/>
  <c r="T720" i="1"/>
  <c r="T589" i="1"/>
  <c r="T62" i="1"/>
  <c r="T126" i="1"/>
  <c r="T190" i="1"/>
  <c r="T254" i="1"/>
  <c r="T510" i="1"/>
  <c r="T867" i="1"/>
  <c r="T931" i="1"/>
  <c r="T788" i="1"/>
  <c r="T917" i="1"/>
  <c r="T77" i="1"/>
  <c r="T141" i="1"/>
  <c r="T139" i="1"/>
  <c r="T203" i="1"/>
  <c r="T651" i="1"/>
  <c r="T843" i="1"/>
  <c r="T618" i="1"/>
  <c r="T810" i="1"/>
  <c r="T874" i="1"/>
  <c r="T830" i="1"/>
  <c r="T903" i="1"/>
  <c r="T205" i="1"/>
  <c r="T397" i="1"/>
  <c r="T60" i="1"/>
  <c r="T124" i="1"/>
  <c r="T188" i="1"/>
  <c r="T252" i="1"/>
  <c r="T636" i="1"/>
  <c r="T76" i="1"/>
  <c r="T765" i="1"/>
  <c r="T268" i="1"/>
  <c r="T396" i="1"/>
  <c r="T460" i="1"/>
  <c r="T524" i="1"/>
  <c r="T130" i="1"/>
  <c r="T194" i="1"/>
  <c r="T322" i="1"/>
  <c r="T155" i="1"/>
  <c r="T411" i="1"/>
  <c r="T42" i="1"/>
  <c r="T106" i="1"/>
  <c r="T170" i="1"/>
  <c r="T50" i="1"/>
  <c r="T114" i="1"/>
  <c r="T178" i="1"/>
  <c r="T242" i="1"/>
  <c r="T817" i="1"/>
  <c r="T96" i="1"/>
  <c r="T884" i="1"/>
  <c r="T625" i="1"/>
  <c r="T926" i="1"/>
  <c r="T935" i="1"/>
  <c r="T880" i="1"/>
  <c r="T812" i="1"/>
  <c r="T876" i="1"/>
  <c r="T877" i="1"/>
  <c r="T941" i="1"/>
  <c r="T809" i="1"/>
  <c r="T873" i="1"/>
  <c r="T923" i="1"/>
  <c r="T930" i="1"/>
  <c r="T68" i="1"/>
  <c r="T132" i="1"/>
  <c r="T196" i="1"/>
  <c r="T260" i="1"/>
  <c r="T324" i="1"/>
  <c r="T516" i="1"/>
  <c r="T133" i="1"/>
  <c r="T197" i="1"/>
  <c r="T453" i="1"/>
  <c r="T737" i="1"/>
  <c r="T128" i="1"/>
  <c r="T192" i="1"/>
  <c r="T256" i="1"/>
  <c r="T46" i="1"/>
  <c r="T110" i="1"/>
  <c r="T174" i="1"/>
  <c r="T238" i="1"/>
  <c r="T622" i="1"/>
  <c r="T750" i="1"/>
  <c r="T600" i="1"/>
  <c r="T901" i="1"/>
  <c r="T90" i="1"/>
  <c r="T218" i="1"/>
  <c r="T282" i="1"/>
  <c r="T172" i="1"/>
  <c r="T730" i="1"/>
  <c r="T794" i="1"/>
  <c r="T858" i="1"/>
  <c r="T922" i="1"/>
  <c r="T814" i="1"/>
  <c r="T896" i="1"/>
  <c r="T385" i="1"/>
  <c r="T367" i="1"/>
  <c r="T119" i="1"/>
  <c r="T183" i="1"/>
  <c r="T247" i="1"/>
  <c r="T73" i="1"/>
  <c r="T137" i="1"/>
  <c r="T201" i="1"/>
  <c r="T265" i="1"/>
  <c r="T83" i="1"/>
  <c r="T147" i="1"/>
  <c r="T211" i="1"/>
  <c r="T275" i="1"/>
  <c r="T806" i="1"/>
  <c r="T723" i="1"/>
  <c r="T929" i="1"/>
  <c r="T705" i="1"/>
  <c r="T34" i="1"/>
  <c r="T747" i="1"/>
  <c r="T162" i="1"/>
  <c r="T226" i="1"/>
  <c r="T826" i="1"/>
  <c r="T674" i="1"/>
  <c r="T485" i="1"/>
  <c r="T780" i="1"/>
  <c r="T426" i="1"/>
  <c r="T449" i="1"/>
  <c r="E30" i="42"/>
  <c r="T67" i="1"/>
  <c r="T899" i="1"/>
  <c r="E38" i="42"/>
  <c r="T5" i="1"/>
  <c r="T798" i="1"/>
  <c r="T851" i="1"/>
  <c r="T379" i="1"/>
  <c r="T713" i="1"/>
  <c r="T742" i="1"/>
  <c r="T767" i="1"/>
  <c r="T791" i="1"/>
  <c r="T839" i="1"/>
  <c r="T199" i="1"/>
  <c r="T330" i="1"/>
  <c r="T394" i="1"/>
  <c r="T441" i="1"/>
  <c r="T493" i="1"/>
  <c r="T566" i="1"/>
  <c r="E23" i="42"/>
  <c r="T56" i="1"/>
  <c r="T908" i="1"/>
  <c r="T371" i="1"/>
  <c r="T425" i="1"/>
  <c r="T473" i="1"/>
  <c r="T540" i="1"/>
  <c r="T786" i="1"/>
  <c r="T881" i="1"/>
  <c r="T278" i="1"/>
  <c r="T415" i="1"/>
  <c r="T849" i="1"/>
  <c r="T320" i="1"/>
  <c r="T436" i="1"/>
  <c r="T488" i="1"/>
  <c r="E4" i="42"/>
  <c r="T7" i="1"/>
  <c r="T783" i="1"/>
  <c r="T852" i="1"/>
  <c r="T904" i="1"/>
  <c r="T374" i="1"/>
  <c r="T428" i="1"/>
  <c r="T475" i="1"/>
  <c r="T543" i="1"/>
  <c r="E19" i="42"/>
  <c r="T44" i="1"/>
  <c r="T871" i="1"/>
  <c r="T263" i="1"/>
  <c r="T351" i="1"/>
  <c r="T408" i="1"/>
  <c r="T461" i="1"/>
  <c r="T515" i="1"/>
  <c r="T579" i="1"/>
  <c r="T721" i="1"/>
  <c r="T89" i="1"/>
  <c r="T821" i="1"/>
  <c r="T158" i="1"/>
  <c r="T326" i="1"/>
  <c r="T391" i="1"/>
  <c r="T781" i="1"/>
  <c r="T288" i="1"/>
  <c r="T360" i="1"/>
  <c r="T418" i="1"/>
  <c r="T698" i="1"/>
  <c r="T530" i="1"/>
  <c r="T590" i="1"/>
  <c r="T660" i="1"/>
  <c r="T691" i="1"/>
  <c r="T578" i="1"/>
  <c r="T680" i="1"/>
  <c r="T919" i="1"/>
  <c r="T640" i="1"/>
  <c r="T452" i="1"/>
  <c r="T507" i="1"/>
  <c r="T688" i="1"/>
  <c r="T511" i="1"/>
  <c r="T434" i="1"/>
  <c r="E25" i="42"/>
  <c r="T58" i="1"/>
  <c r="T712" i="1"/>
  <c r="T366" i="1"/>
  <c r="T744" i="1"/>
  <c r="T825" i="1"/>
  <c r="T865" i="1"/>
  <c r="T501" i="1"/>
  <c r="T575" i="1"/>
  <c r="T756" i="1"/>
  <c r="T799" i="1"/>
  <c r="T936" i="1"/>
  <c r="T549" i="1"/>
  <c r="T253" i="1"/>
  <c r="T838" i="1"/>
  <c r="E37" i="42"/>
  <c r="T103" i="1"/>
  <c r="T509" i="1"/>
  <c r="T362" i="1"/>
  <c r="T467" i="1"/>
  <c r="T532" i="1"/>
  <c r="T755" i="1"/>
  <c r="E8" i="42"/>
  <c r="T13" i="1"/>
  <c r="T414" i="1"/>
  <c r="T207" i="1"/>
  <c r="T333" i="1"/>
  <c r="T398" i="1"/>
  <c r="T444" i="1"/>
  <c r="E5" i="42"/>
  <c r="T8" i="1"/>
  <c r="T816" i="1"/>
  <c r="T854" i="1"/>
  <c r="T914" i="1"/>
  <c r="T314" i="1"/>
  <c r="T381" i="1"/>
  <c r="T431" i="1"/>
  <c r="T482" i="1"/>
  <c r="T554" i="1"/>
  <c r="T740" i="1"/>
  <c r="T768" i="1"/>
  <c r="T790" i="1"/>
  <c r="T887" i="1"/>
  <c r="T285" i="1"/>
  <c r="T356" i="1"/>
  <c r="T696" i="1"/>
  <c r="T587" i="1"/>
  <c r="T725" i="1"/>
  <c r="T819" i="1"/>
  <c r="T912" i="1"/>
  <c r="T337" i="1"/>
  <c r="T745" i="1"/>
  <c r="T772" i="1"/>
  <c r="T853" i="1"/>
  <c r="E41" i="42"/>
  <c r="T117" i="1"/>
  <c r="T306" i="1"/>
  <c r="T368" i="1"/>
  <c r="T538" i="1"/>
  <c r="T667" i="1"/>
  <c r="T583" i="1"/>
  <c r="T584" i="1"/>
  <c r="T885" i="1"/>
  <c r="T561" i="1"/>
  <c r="T628" i="1"/>
  <c r="T570" i="1"/>
  <c r="T639" i="1"/>
  <c r="T687" i="1"/>
  <c r="T462" i="1"/>
  <c r="T517" i="1"/>
  <c r="T580" i="1"/>
  <c r="T656" i="1"/>
  <c r="T741" i="1"/>
  <c r="T309" i="1"/>
  <c r="T724" i="1"/>
  <c r="T239" i="1"/>
  <c r="T437" i="1"/>
  <c r="E22" i="42"/>
  <c r="T55" i="1"/>
  <c r="T829" i="1"/>
  <c r="T856" i="1"/>
  <c r="T245" i="1"/>
  <c r="T343" i="1"/>
  <c r="T377" i="1"/>
  <c r="T479" i="1"/>
  <c r="T546" i="1"/>
  <c r="T677" i="1"/>
  <c r="T592" i="1"/>
  <c r="T593" i="1"/>
  <c r="T661" i="1"/>
  <c r="T569" i="1"/>
  <c r="T638" i="1"/>
  <c r="T577" i="1"/>
  <c r="T647" i="1"/>
  <c r="T697" i="1"/>
  <c r="T527" i="1"/>
  <c r="T588" i="1"/>
  <c r="T406" i="1"/>
  <c r="T474" i="1"/>
  <c r="T504" i="1"/>
  <c r="T832" i="1"/>
  <c r="T562" i="1"/>
  <c r="T300" i="1"/>
  <c r="T833" i="1"/>
  <c r="T879" i="1"/>
  <c r="T412" i="1"/>
  <c r="T779" i="1"/>
  <c r="E31" i="42"/>
  <c r="T69" i="1"/>
  <c r="T204" i="1"/>
  <c r="T331" i="1"/>
  <c r="T494" i="1"/>
  <c r="E42" i="42"/>
  <c r="T6" i="1"/>
  <c r="T776" i="1"/>
  <c r="T797" i="1"/>
  <c r="T312" i="1"/>
  <c r="T430" i="1"/>
  <c r="T481" i="1"/>
  <c r="T551" i="1"/>
  <c r="E10" i="42"/>
  <c r="T23" i="1"/>
  <c r="T840" i="1"/>
  <c r="T905" i="1"/>
  <c r="T258" i="1"/>
  <c r="T347" i="1"/>
  <c r="T458" i="1"/>
  <c r="T766" i="1"/>
  <c r="T827" i="1"/>
  <c r="T894" i="1"/>
  <c r="T219" i="1"/>
  <c r="T335" i="1"/>
  <c r="T399" i="1"/>
  <c r="T445" i="1"/>
  <c r="T496" i="1"/>
  <c r="E43" i="42"/>
  <c r="T118" i="1"/>
  <c r="T310" i="1"/>
  <c r="T375" i="1"/>
  <c r="T429" i="1"/>
  <c r="T476" i="1"/>
  <c r="T544" i="1"/>
  <c r="E34" i="42"/>
  <c r="T93" i="1"/>
  <c r="T267" i="1"/>
  <c r="T939" i="1"/>
  <c r="T402" i="1"/>
  <c r="T911" i="1"/>
  <c r="T316" i="1"/>
  <c r="T559" i="1"/>
  <c r="T623" i="1"/>
  <c r="T685" i="1"/>
  <c r="T669" i="1"/>
  <c r="T601" i="1"/>
  <c r="T576" i="1"/>
  <c r="T655" i="1"/>
  <c r="T641" i="1"/>
  <c r="T537" i="1"/>
  <c r="T596" i="1"/>
  <c r="T664" i="1"/>
  <c r="T726" i="1"/>
  <c r="T249" i="1"/>
  <c r="E28" i="42"/>
  <c r="T64" i="1"/>
  <c r="T824" i="1"/>
  <c r="T489" i="1"/>
  <c r="E15" i="42"/>
  <c r="T27" i="1"/>
  <c r="T595" i="1"/>
  <c r="T803" i="1"/>
  <c r="T277" i="1"/>
  <c r="T464" i="1"/>
  <c r="T582" i="1"/>
  <c r="T762" i="1"/>
  <c r="T850" i="1"/>
  <c r="T290" i="1"/>
  <c r="T419" i="1"/>
  <c r="T699" i="1"/>
  <c r="T748" i="1"/>
  <c r="E17" i="42"/>
  <c r="T38" i="1"/>
  <c r="T907" i="1"/>
  <c r="T339" i="1"/>
  <c r="T447" i="1"/>
  <c r="T502" i="1"/>
  <c r="T910" i="1"/>
  <c r="E29" i="42"/>
  <c r="T66" i="1"/>
  <c r="T154" i="1"/>
  <c r="T915" i="1"/>
  <c r="T388" i="1"/>
  <c r="T435" i="1"/>
  <c r="T486" i="1"/>
  <c r="T731" i="1"/>
  <c r="T758" i="1"/>
  <c r="T785" i="1"/>
  <c r="T847" i="1"/>
  <c r="T283" i="1"/>
  <c r="T938" i="1"/>
  <c r="T466" i="1"/>
  <c r="T525" i="1"/>
  <c r="T754" i="1"/>
  <c r="E33" i="42"/>
  <c r="T75" i="1"/>
  <c r="T487" i="1"/>
  <c r="T341" i="1"/>
  <c r="T450" i="1"/>
  <c r="T505" i="1"/>
  <c r="T801" i="1"/>
  <c r="E27" i="42"/>
  <c r="T63" i="1"/>
  <c r="T142" i="1"/>
  <c r="T528" i="1"/>
  <c r="T382" i="1"/>
  <c r="T432" i="1"/>
  <c r="T556" i="1"/>
  <c r="T616" i="1"/>
  <c r="T796" i="1"/>
  <c r="T845" i="1"/>
  <c r="T844" i="1"/>
  <c r="T286" i="1"/>
  <c r="T358" i="1"/>
  <c r="T715" i="1"/>
  <c r="T764" i="1"/>
  <c r="T346" i="1"/>
  <c r="T863" i="1"/>
  <c r="T329" i="1"/>
  <c r="T393" i="1"/>
  <c r="T440" i="1"/>
  <c r="T631" i="1"/>
  <c r="T608" i="1"/>
  <c r="T678" i="1"/>
  <c r="T609" i="1"/>
  <c r="T679" i="1"/>
  <c r="T653" i="1"/>
  <c r="T586" i="1"/>
  <c r="T659" i="1"/>
  <c r="T478" i="1"/>
  <c r="T545" i="1"/>
  <c r="T673" i="1"/>
  <c r="T455" i="1"/>
  <c r="T372" i="1"/>
  <c r="T909" i="1"/>
  <c r="T423" i="1"/>
  <c r="E20" i="42"/>
  <c r="T47" i="1"/>
  <c r="T353" i="1"/>
  <c r="T521" i="1"/>
  <c r="T869" i="1"/>
  <c r="T361" i="1"/>
  <c r="T591" i="1"/>
  <c r="T729" i="1"/>
  <c r="T897" i="1"/>
  <c r="T308" i="1"/>
  <c r="T370" i="1"/>
  <c r="T424" i="1"/>
  <c r="T472" i="1"/>
  <c r="T539" i="1"/>
  <c r="T597" i="1"/>
  <c r="T728" i="1"/>
  <c r="T753" i="1"/>
  <c r="T793" i="1"/>
  <c r="T937" i="1"/>
  <c r="T456" i="1"/>
  <c r="T512" i="1"/>
  <c r="T746" i="1"/>
  <c r="T761" i="1"/>
  <c r="E7" i="42"/>
  <c r="T12" i="1"/>
  <c r="T866" i="1"/>
  <c r="T395" i="1"/>
  <c r="T443" i="1"/>
  <c r="T495" i="1"/>
  <c r="T568" i="1"/>
  <c r="E13" i="42"/>
  <c r="T26" i="1"/>
  <c r="T49" i="1"/>
  <c r="E39" i="42"/>
  <c r="T112" i="1"/>
  <c r="T364" i="1"/>
  <c r="T420" i="1"/>
  <c r="T469" i="1"/>
  <c r="T533" i="1"/>
  <c r="T732" i="1"/>
  <c r="T800" i="1"/>
  <c r="T261" i="1"/>
  <c r="T349" i="1"/>
  <c r="T407" i="1"/>
  <c r="T459" i="1"/>
  <c r="T514" i="1"/>
  <c r="T714" i="1"/>
  <c r="T862" i="1"/>
  <c r="T157" i="1"/>
  <c r="T325" i="1"/>
  <c r="T389" i="1"/>
  <c r="T439" i="1"/>
  <c r="T490" i="1"/>
  <c r="T563" i="1"/>
  <c r="T629" i="1"/>
  <c r="T895" i="1"/>
  <c r="T302" i="1"/>
  <c r="E9" i="42"/>
  <c r="T19" i="1"/>
  <c r="E32" i="42"/>
  <c r="T70" i="1"/>
  <c r="T224" i="1"/>
  <c r="T338" i="1"/>
  <c r="T404" i="1"/>
  <c r="T499" i="1"/>
  <c r="T574" i="1"/>
  <c r="T644" i="1"/>
  <c r="T626" i="1"/>
  <c r="T686" i="1"/>
  <c r="T627" i="1"/>
  <c r="T886" i="1"/>
  <c r="T663" i="1"/>
  <c r="T671" i="1"/>
  <c r="T484" i="1"/>
  <c r="T558" i="1"/>
  <c r="T619" i="1"/>
  <c r="T683" i="1"/>
  <c r="T536" i="1"/>
  <c r="T500" i="1"/>
  <c r="T413" i="1"/>
  <c r="T465" i="1"/>
  <c r="T234" i="1"/>
  <c r="T340" i="1"/>
  <c r="T448" i="1"/>
  <c r="T503" i="1"/>
  <c r="T739" i="1"/>
  <c r="T795" i="1"/>
  <c r="T913" i="1"/>
  <c r="T373" i="1"/>
  <c r="T427" i="1"/>
  <c r="T542" i="1"/>
  <c r="T3" i="1"/>
  <c r="T792" i="1"/>
  <c r="T835" i="1"/>
  <c r="E36" i="42"/>
  <c r="T100" i="1"/>
  <c r="T284" i="1"/>
  <c r="T355" i="1"/>
  <c r="T416" i="1"/>
  <c r="T695" i="1"/>
  <c r="T526" i="1"/>
  <c r="E3" i="42"/>
  <c r="T4" i="1"/>
  <c r="T160" i="1"/>
  <c r="T9" i="1"/>
  <c r="T784" i="1"/>
  <c r="T818" i="1"/>
  <c r="T861" i="1"/>
  <c r="T223" i="1"/>
  <c r="T336" i="1"/>
  <c r="T400" i="1"/>
  <c r="T497" i="1"/>
  <c r="T571" i="1"/>
  <c r="E16" i="42"/>
  <c r="T33" i="1"/>
  <c r="E26" i="42"/>
  <c r="T61" i="1"/>
  <c r="T123" i="1"/>
  <c r="T311" i="1"/>
  <c r="T770" i="1"/>
  <c r="T778" i="1"/>
  <c r="E18" i="42"/>
  <c r="T43" i="1"/>
  <c r="T91" i="1"/>
  <c r="T248" i="1"/>
  <c r="T344" i="1"/>
  <c r="T454" i="1"/>
  <c r="T508" i="1"/>
  <c r="T689" i="1"/>
  <c r="T648" i="1"/>
  <c r="T690" i="1"/>
  <c r="T567" i="1"/>
  <c r="T634" i="1"/>
  <c r="T635" i="1"/>
  <c r="T662" i="1"/>
  <c r="T603" i="1"/>
  <c r="T682" i="1"/>
  <c r="T491" i="1"/>
  <c r="T564" i="1"/>
  <c r="T875" i="1"/>
  <c r="T386" i="1"/>
  <c r="T774" i="1"/>
  <c r="T541" i="1"/>
  <c r="T535" i="1"/>
  <c r="T471" i="1"/>
  <c r="T902" i="1"/>
  <c r="T743" i="1"/>
  <c r="E6" i="42"/>
  <c r="T11" i="1"/>
  <c r="T140" i="1"/>
  <c r="T916" i="1"/>
  <c r="T480" i="1"/>
  <c r="T548" i="1"/>
  <c r="E11" i="42"/>
  <c r="T24" i="1"/>
  <c r="E35" i="42"/>
  <c r="T98" i="1"/>
  <c r="T354" i="1"/>
  <c r="T523" i="1"/>
  <c r="T717" i="1"/>
  <c r="T906" i="1"/>
  <c r="T145" i="1"/>
  <c r="T318" i="1"/>
  <c r="T384" i="1"/>
  <c r="T433" i="1"/>
  <c r="T560" i="1"/>
  <c r="T624" i="1"/>
  <c r="E12" i="42"/>
  <c r="T25" i="1"/>
  <c r="T837" i="1"/>
  <c r="T859" i="1"/>
  <c r="T296" i="1"/>
  <c r="T572" i="1"/>
  <c r="T700" i="1"/>
  <c r="T531" i="1"/>
  <c r="T860" i="1"/>
  <c r="T878" i="1"/>
  <c r="T255" i="1"/>
  <c r="T557" i="1"/>
  <c r="T457" i="1"/>
  <c r="T513" i="1"/>
  <c r="T751" i="1"/>
  <c r="T864" i="1"/>
  <c r="T891" i="1"/>
  <c r="T313" i="1"/>
  <c r="T380" i="1"/>
  <c r="T553" i="1"/>
  <c r="T787" i="1"/>
  <c r="E21" i="42"/>
  <c r="T54" i="1"/>
  <c r="E40" i="42"/>
  <c r="T115" i="1"/>
  <c r="T298" i="1"/>
  <c r="T365" i="1"/>
  <c r="T422" i="1"/>
  <c r="T534" i="1"/>
  <c r="T168" i="1"/>
  <c r="T782" i="1"/>
  <c r="T828" i="1"/>
  <c r="T940" i="1"/>
  <c r="T243" i="1"/>
  <c r="T405" i="1"/>
  <c r="T451" i="1"/>
  <c r="T506" i="1"/>
  <c r="T759" i="1"/>
  <c r="T807" i="1"/>
  <c r="T900" i="1"/>
  <c r="T383" i="1"/>
  <c r="T893" i="1"/>
  <c r="T269" i="1"/>
  <c r="T352" i="1"/>
  <c r="T410" i="1"/>
  <c r="T463" i="1"/>
  <c r="T520" i="1"/>
  <c r="T581" i="1"/>
  <c r="T883" i="1"/>
  <c r="T645" i="1"/>
  <c r="T932" i="1"/>
  <c r="T646" i="1"/>
  <c r="T602" i="1"/>
  <c r="T670" i="1"/>
  <c r="T610" i="1"/>
  <c r="T681" i="1"/>
  <c r="T403" i="1"/>
  <c r="T446" i="1"/>
  <c r="T498" i="1"/>
  <c r="T573" i="1"/>
  <c r="T643" i="1"/>
  <c r="E14" i="42"/>
  <c r="E24" i="42"/>
  <c r="F42" i="42"/>
  <c r="F14" i="42"/>
  <c r="F38" i="42"/>
  <c r="F24" i="42"/>
  <c r="P744" i="1"/>
  <c r="P501" i="1"/>
  <c r="P467" i="1"/>
  <c r="P414" i="1"/>
  <c r="P381" i="1"/>
  <c r="P517" i="1"/>
  <c r="P717" i="1"/>
  <c r="P145" i="1"/>
  <c r="P384" i="1"/>
  <c r="P624" i="1"/>
  <c r="P837" i="1"/>
  <c r="P296" i="1"/>
  <c r="P572" i="1"/>
  <c r="P700" i="1"/>
  <c r="P878" i="1"/>
  <c r="P557" i="1"/>
  <c r="P457" i="1"/>
  <c r="P513" i="1"/>
  <c r="P891" i="1"/>
  <c r="P380" i="1"/>
  <c r="P553" i="1"/>
  <c r="P54" i="1"/>
  <c r="P298" i="1"/>
  <c r="P422" i="1"/>
  <c r="P534" i="1"/>
  <c r="P168" i="1"/>
  <c r="P782" i="1"/>
  <c r="P940" i="1"/>
  <c r="P451" i="1"/>
  <c r="P506" i="1"/>
  <c r="P893" i="1"/>
  <c r="P269" i="1"/>
  <c r="P410" i="1"/>
  <c r="P520" i="1"/>
  <c r="P670" i="1"/>
  <c r="P610" i="1"/>
  <c r="P403" i="1"/>
  <c r="P498" i="1"/>
  <c r="P573" i="1"/>
  <c r="P643" i="1"/>
  <c r="P713" i="1"/>
  <c r="P742" i="1"/>
  <c r="P767" i="1"/>
  <c r="P791" i="1"/>
  <c r="P839" i="1"/>
  <c r="P199" i="1"/>
  <c r="P330" i="1"/>
  <c r="P394" i="1"/>
  <c r="P441" i="1"/>
  <c r="P493" i="1"/>
  <c r="P566" i="1"/>
  <c r="P56" i="1"/>
  <c r="P908" i="1"/>
  <c r="P371" i="1"/>
  <c r="P425" i="1"/>
  <c r="P473" i="1"/>
  <c r="P540" i="1"/>
  <c r="P786" i="1"/>
  <c r="P881" i="1"/>
  <c r="P278" i="1"/>
  <c r="P415" i="1"/>
  <c r="P849" i="1"/>
  <c r="P320" i="1"/>
  <c r="P436" i="1"/>
  <c r="P488" i="1"/>
  <c r="P7" i="1"/>
  <c r="P783" i="1"/>
  <c r="P852" i="1"/>
  <c r="P904" i="1"/>
  <c r="P374" i="1"/>
  <c r="P428" i="1"/>
  <c r="P475" i="1"/>
  <c r="P543" i="1"/>
  <c r="P44" i="1"/>
  <c r="P871" i="1"/>
  <c r="P263" i="1"/>
  <c r="P351" i="1"/>
  <c r="P408" i="1"/>
  <c r="P461" i="1"/>
  <c r="P515" i="1"/>
  <c r="P579" i="1"/>
  <c r="P721" i="1"/>
  <c r="P821" i="1"/>
  <c r="P158" i="1"/>
  <c r="P326" i="1"/>
  <c r="P391" i="1"/>
  <c r="P781" i="1"/>
  <c r="P288" i="1"/>
  <c r="P360" i="1"/>
  <c r="P418" i="1"/>
  <c r="P698" i="1"/>
  <c r="P530" i="1"/>
  <c r="P590" i="1"/>
  <c r="P660" i="1"/>
  <c r="P691" i="1"/>
  <c r="P578" i="1"/>
  <c r="P680" i="1"/>
  <c r="P640" i="1"/>
  <c r="P452" i="1"/>
  <c r="P507" i="1"/>
  <c r="P688" i="1"/>
  <c r="P727" i="1"/>
  <c r="P799" i="1"/>
  <c r="P549" i="1"/>
  <c r="P509" i="1"/>
  <c r="P854" i="1"/>
  <c r="P912" i="1"/>
  <c r="P772" i="1"/>
  <c r="P885" i="1"/>
  <c r="P639" i="1"/>
  <c r="P656" i="1"/>
  <c r="P825" i="1"/>
  <c r="P103" i="1"/>
  <c r="P755" i="1"/>
  <c r="P314" i="1"/>
  <c r="P887" i="1"/>
  <c r="P725" i="1"/>
  <c r="P819" i="1"/>
  <c r="P745" i="1"/>
  <c r="P853" i="1"/>
  <c r="P538" i="1"/>
  <c r="P583" i="1"/>
  <c r="P584" i="1"/>
  <c r="P628" i="1"/>
  <c r="P687" i="1"/>
  <c r="P462" i="1"/>
  <c r="P580" i="1"/>
  <c r="P726" i="1"/>
  <c r="P875" i="1"/>
  <c r="P249" i="1"/>
  <c r="P406" i="1"/>
  <c r="P455" i="1"/>
  <c r="P511" i="1"/>
  <c r="P64" i="1"/>
  <c r="P386" i="1"/>
  <c r="P434" i="1"/>
  <c r="P485" i="1"/>
  <c r="P741" i="1"/>
  <c r="P774" i="1"/>
  <c r="P780" i="1"/>
  <c r="P58" i="1"/>
  <c r="P309" i="1"/>
  <c r="P372" i="1"/>
  <c r="P426" i="1"/>
  <c r="P474" i="1"/>
  <c r="P541" i="1"/>
  <c r="P724" i="1"/>
  <c r="P824" i="1"/>
  <c r="P239" i="1"/>
  <c r="P449" i="1"/>
  <c r="P504" i="1"/>
  <c r="P712" i="1"/>
  <c r="P832" i="1"/>
  <c r="P67" i="1"/>
  <c r="P909" i="1"/>
  <c r="P535" i="1"/>
  <c r="P437" i="1"/>
  <c r="P489" i="1"/>
  <c r="P562" i="1"/>
  <c r="P27" i="1"/>
  <c r="P55" i="1"/>
  <c r="P899" i="1"/>
  <c r="P300" i="1"/>
  <c r="P366" i="1"/>
  <c r="P423" i="1"/>
  <c r="P471" i="1"/>
  <c r="P536" i="1"/>
  <c r="P595" i="1"/>
  <c r="P829" i="1"/>
  <c r="P856" i="1"/>
  <c r="P245" i="1"/>
  <c r="P343" i="1"/>
  <c r="P803" i="1"/>
  <c r="P902" i="1"/>
  <c r="P377" i="1"/>
  <c r="P479" i="1"/>
  <c r="P546" i="1"/>
  <c r="P677" i="1"/>
  <c r="P592" i="1"/>
  <c r="P593" i="1"/>
  <c r="P661" i="1"/>
  <c r="P569" i="1"/>
  <c r="P638" i="1"/>
  <c r="P577" i="1"/>
  <c r="P647" i="1"/>
  <c r="P697" i="1"/>
  <c r="P527" i="1"/>
  <c r="P588" i="1"/>
  <c r="P865" i="1"/>
  <c r="P936" i="1"/>
  <c r="P398" i="1"/>
  <c r="P816" i="1"/>
  <c r="P740" i="1"/>
  <c r="P356" i="1"/>
  <c r="P2" i="1"/>
  <c r="P117" i="1"/>
  <c r="P47" i="1"/>
  <c r="P353" i="1"/>
  <c r="P521" i="1"/>
  <c r="P779" i="1"/>
  <c r="P69" i="1"/>
  <c r="P331" i="1"/>
  <c r="P702" i="1"/>
  <c r="P6" i="1"/>
  <c r="P776" i="1"/>
  <c r="P481" i="1"/>
  <c r="P23" i="1"/>
  <c r="P905" i="1"/>
  <c r="P766" i="1"/>
  <c r="P827" i="1"/>
  <c r="P894" i="1"/>
  <c r="P335" i="1"/>
  <c r="P445" i="1"/>
  <c r="P310" i="1"/>
  <c r="P429" i="1"/>
  <c r="P544" i="1"/>
  <c r="P93" i="1"/>
  <c r="P402" i="1"/>
  <c r="P316" i="1"/>
  <c r="P623" i="1"/>
  <c r="P641" i="1"/>
  <c r="P537" i="1"/>
  <c r="P664" i="1"/>
  <c r="P914" i="1"/>
  <c r="P790" i="1"/>
  <c r="P696" i="1"/>
  <c r="P570" i="1"/>
  <c r="P277" i="1"/>
  <c r="P464" i="1"/>
  <c r="P582" i="1"/>
  <c r="P204" i="1"/>
  <c r="P494" i="1"/>
  <c r="P797" i="1"/>
  <c r="P312" i="1"/>
  <c r="P430" i="1"/>
  <c r="P551" i="1"/>
  <c r="P840" i="1"/>
  <c r="P258" i="1"/>
  <c r="P347" i="1"/>
  <c r="P458" i="1"/>
  <c r="P219" i="1"/>
  <c r="P399" i="1"/>
  <c r="P496" i="1"/>
  <c r="P118" i="1"/>
  <c r="P375" i="1"/>
  <c r="P476" i="1"/>
  <c r="P267" i="1"/>
  <c r="P939" i="1"/>
  <c r="P911" i="1"/>
  <c r="P559" i="1"/>
  <c r="P685" i="1"/>
  <c r="P669" i="1"/>
  <c r="P601" i="1"/>
  <c r="P576" i="1"/>
  <c r="P655" i="1"/>
  <c r="P596" i="1"/>
  <c r="P762" i="1"/>
  <c r="P850" i="1"/>
  <c r="P869" i="1"/>
  <c r="P290" i="1"/>
  <c r="P361" i="1"/>
  <c r="P419" i="1"/>
  <c r="P699" i="1"/>
  <c r="P591" i="1"/>
  <c r="P748" i="1"/>
  <c r="P38" i="1"/>
  <c r="P907" i="1"/>
  <c r="P339" i="1"/>
  <c r="P447" i="1"/>
  <c r="P502" i="1"/>
  <c r="P910" i="1"/>
  <c r="P66" i="1"/>
  <c r="P154" i="1"/>
  <c r="P915" i="1"/>
  <c r="P388" i="1"/>
  <c r="P435" i="1"/>
  <c r="P486" i="1"/>
  <c r="P731" i="1"/>
  <c r="P758" i="1"/>
  <c r="P785" i="1"/>
  <c r="P847" i="1"/>
  <c r="P283" i="1"/>
  <c r="P938" i="1"/>
  <c r="P466" i="1"/>
  <c r="P525" i="1"/>
  <c r="P754" i="1"/>
  <c r="P75" i="1"/>
  <c r="P487" i="1"/>
  <c r="P341" i="1"/>
  <c r="P450" i="1"/>
  <c r="P505" i="1"/>
  <c r="P801" i="1"/>
  <c r="P63" i="1"/>
  <c r="P142" i="1"/>
  <c r="P528" i="1"/>
  <c r="P382" i="1"/>
  <c r="P432" i="1"/>
  <c r="P556" i="1"/>
  <c r="P616" i="1"/>
  <c r="P796" i="1"/>
  <c r="P845" i="1"/>
  <c r="P844" i="1"/>
  <c r="P286" i="1"/>
  <c r="P358" i="1"/>
  <c r="P715" i="1"/>
  <c r="P764" i="1"/>
  <c r="P346" i="1"/>
  <c r="P863" i="1"/>
  <c r="P329" i="1"/>
  <c r="P393" i="1"/>
  <c r="P440" i="1"/>
  <c r="P631" i="1"/>
  <c r="P608" i="1"/>
  <c r="P678" i="1"/>
  <c r="P609" i="1"/>
  <c r="P679" i="1"/>
  <c r="P653" i="1"/>
  <c r="P586" i="1"/>
  <c r="P659" i="1"/>
  <c r="P478" i="1"/>
  <c r="P545" i="1"/>
  <c r="P673" i="1"/>
  <c r="P362" i="1"/>
  <c r="P13" i="1"/>
  <c r="P444" i="1"/>
  <c r="P482" i="1"/>
  <c r="P306" i="1"/>
  <c r="P561" i="1"/>
  <c r="P5" i="1"/>
  <c r="P833" i="1"/>
  <c r="P879" i="1"/>
  <c r="P412" i="1"/>
  <c r="P308" i="1"/>
  <c r="P424" i="1"/>
  <c r="P539" i="1"/>
  <c r="P728" i="1"/>
  <c r="P753" i="1"/>
  <c r="P793" i="1"/>
  <c r="P512" i="1"/>
  <c r="P395" i="1"/>
  <c r="P495" i="1"/>
  <c r="P26" i="1"/>
  <c r="P112" i="1"/>
  <c r="P364" i="1"/>
  <c r="P469" i="1"/>
  <c r="P261" i="1"/>
  <c r="P407" i="1"/>
  <c r="P514" i="1"/>
  <c r="P157" i="1"/>
  <c r="P325" i="1"/>
  <c r="P439" i="1"/>
  <c r="P563" i="1"/>
  <c r="P895" i="1"/>
  <c r="P302" i="1"/>
  <c r="P19" i="1"/>
  <c r="P70" i="1"/>
  <c r="P224" i="1"/>
  <c r="P404" i="1"/>
  <c r="P499" i="1"/>
  <c r="P574" i="1"/>
  <c r="P644" i="1"/>
  <c r="P626" i="1"/>
  <c r="P686" i="1"/>
  <c r="P627" i="1"/>
  <c r="P886" i="1"/>
  <c r="P663" i="1"/>
  <c r="P671" i="1"/>
  <c r="P484" i="1"/>
  <c r="P619" i="1"/>
  <c r="P683" i="1"/>
  <c r="P575" i="1"/>
  <c r="P532" i="1"/>
  <c r="P207" i="1"/>
  <c r="P8" i="1"/>
  <c r="P431" i="1"/>
  <c r="P768" i="1"/>
  <c r="P587" i="1"/>
  <c r="P368" i="1"/>
  <c r="P729" i="1"/>
  <c r="P897" i="1"/>
  <c r="P370" i="1"/>
  <c r="P472" i="1"/>
  <c r="P597" i="1"/>
  <c r="P937" i="1"/>
  <c r="P456" i="1"/>
  <c r="P746" i="1"/>
  <c r="P761" i="1"/>
  <c r="P12" i="1"/>
  <c r="P866" i="1"/>
  <c r="P443" i="1"/>
  <c r="P568" i="1"/>
  <c r="P49" i="1"/>
  <c r="P420" i="1"/>
  <c r="P533" i="1"/>
  <c r="P732" i="1"/>
  <c r="P800" i="1"/>
  <c r="P349" i="1"/>
  <c r="P459" i="1"/>
  <c r="P714" i="1"/>
  <c r="P862" i="1"/>
  <c r="P389" i="1"/>
  <c r="P490" i="1"/>
  <c r="P629" i="1"/>
  <c r="P338" i="1"/>
  <c r="P558" i="1"/>
  <c r="P743" i="1"/>
  <c r="P11" i="1"/>
  <c r="P798" i="1"/>
  <c r="P851" i="1"/>
  <c r="P140" i="1"/>
  <c r="P916" i="1"/>
  <c r="P379" i="1"/>
  <c r="P480" i="1"/>
  <c r="P548" i="1"/>
  <c r="P24" i="1"/>
  <c r="P98" i="1"/>
  <c r="P500" i="1"/>
  <c r="P354" i="1"/>
  <c r="P413" i="1"/>
  <c r="P465" i="1"/>
  <c r="P523" i="1"/>
  <c r="P234" i="1"/>
  <c r="P340" i="1"/>
  <c r="P448" i="1"/>
  <c r="P503" i="1"/>
  <c r="P739" i="1"/>
  <c r="P795" i="1"/>
  <c r="P913" i="1"/>
  <c r="P373" i="1"/>
  <c r="P427" i="1"/>
  <c r="P542" i="1"/>
  <c r="P3" i="1"/>
  <c r="P792" i="1"/>
  <c r="P835" i="1"/>
  <c r="P100" i="1"/>
  <c r="P284" i="1"/>
  <c r="P355" i="1"/>
  <c r="P416" i="1"/>
  <c r="P695" i="1"/>
  <c r="P526" i="1"/>
  <c r="P4" i="1"/>
  <c r="P9" i="1"/>
  <c r="P784" i="1"/>
  <c r="P818" i="1"/>
  <c r="P861" i="1"/>
  <c r="P223" i="1"/>
  <c r="P336" i="1"/>
  <c r="P400" i="1"/>
  <c r="P497" i="1"/>
  <c r="P571" i="1"/>
  <c r="P33" i="1"/>
  <c r="P61" i="1"/>
  <c r="P123" i="1"/>
  <c r="P311" i="1"/>
  <c r="P770" i="1"/>
  <c r="P778" i="1"/>
  <c r="P43" i="1"/>
  <c r="P91" i="1"/>
  <c r="P248" i="1"/>
  <c r="P344" i="1"/>
  <c r="P454" i="1"/>
  <c r="P508" i="1"/>
  <c r="P689" i="1"/>
  <c r="P648" i="1"/>
  <c r="P690" i="1"/>
  <c r="P567" i="1"/>
  <c r="P634" i="1"/>
  <c r="P635" i="1"/>
  <c r="P662" i="1"/>
  <c r="P603" i="1"/>
  <c r="P682" i="1"/>
  <c r="P491" i="1"/>
  <c r="P564" i="1"/>
  <c r="P756" i="1"/>
  <c r="P838" i="1"/>
  <c r="P333" i="1"/>
  <c r="P554" i="1"/>
  <c r="P285" i="1"/>
  <c r="P337" i="1"/>
  <c r="P667" i="1"/>
  <c r="P906" i="1"/>
  <c r="P318" i="1"/>
  <c r="P433" i="1"/>
  <c r="P560" i="1"/>
  <c r="P25" i="1"/>
  <c r="P859" i="1"/>
  <c r="P531" i="1"/>
  <c r="P860" i="1"/>
  <c r="P255" i="1"/>
  <c r="P751" i="1"/>
  <c r="P864" i="1"/>
  <c r="P313" i="1"/>
  <c r="P787" i="1"/>
  <c r="P115" i="1"/>
  <c r="P365" i="1"/>
  <c r="P828" i="1"/>
  <c r="P243" i="1"/>
  <c r="P405" i="1"/>
  <c r="P759" i="1"/>
  <c r="P807" i="1"/>
  <c r="P900" i="1"/>
  <c r="P383" i="1"/>
  <c r="P352" i="1"/>
  <c r="P463" i="1"/>
  <c r="P581" i="1"/>
  <c r="P883" i="1"/>
  <c r="P645" i="1"/>
  <c r="P646" i="1"/>
  <c r="P602" i="1"/>
  <c r="P681" i="1"/>
  <c r="P446" i="1"/>
  <c r="C43" i="42"/>
  <c r="C34" i="42"/>
  <c r="C27" i="42"/>
  <c r="C30" i="42"/>
  <c r="C22" i="42"/>
  <c r="C3" i="42"/>
  <c r="C33" i="42"/>
  <c r="C26" i="42"/>
  <c r="C15" i="42"/>
  <c r="C16" i="42"/>
  <c r="C19" i="42"/>
  <c r="C36" i="42"/>
  <c r="C21" i="42"/>
  <c r="C40" i="42"/>
  <c r="T711" i="1"/>
  <c r="P666" i="1"/>
  <c r="P319" i="1"/>
  <c r="P898" i="1"/>
  <c r="P676" i="1"/>
  <c r="P884" i="1"/>
  <c r="P802" i="1"/>
  <c r="P684" i="1"/>
  <c r="P345" i="1"/>
  <c r="P820" i="1"/>
  <c r="P332" i="1"/>
  <c r="P367" i="1"/>
  <c r="P651" i="1"/>
  <c r="P842" i="1"/>
  <c r="P919" i="1"/>
  <c r="T704" i="1"/>
  <c r="P235" i="1"/>
  <c r="P390" i="1"/>
  <c r="P52" i="1"/>
  <c r="P941" i="1"/>
  <c r="P704" i="1"/>
  <c r="P735" i="1"/>
  <c r="P933" i="1"/>
  <c r="P116" i="1"/>
  <c r="P917" i="1"/>
  <c r="P205" i="1"/>
  <c r="P230" i="1"/>
  <c r="P212" i="1"/>
  <c r="P76" i="1"/>
  <c r="P930" i="1"/>
  <c r="P246" i="1"/>
  <c r="P922" i="1"/>
  <c r="P927" i="1"/>
  <c r="P84" i="1"/>
  <c r="P657" i="1"/>
  <c r="P658" i="1"/>
  <c r="P222" i="1"/>
  <c r="P128" i="1"/>
  <c r="P256" i="1"/>
  <c r="P34" i="1"/>
  <c r="P252" i="1"/>
  <c r="P184" i="1"/>
  <c r="P923" i="1"/>
  <c r="P396" i="1"/>
  <c r="P711" i="1"/>
  <c r="P304" i="1"/>
  <c r="P282" i="1"/>
  <c r="P18" i="1"/>
  <c r="P294" i="1"/>
  <c r="P928" i="1"/>
  <c r="P220" i="1"/>
  <c r="P297" i="1"/>
  <c r="P162" i="1"/>
  <c r="P888" i="1"/>
  <c r="P238" i="1"/>
  <c r="P160" i="1"/>
  <c r="P247" i="1"/>
  <c r="P289" i="1"/>
  <c r="P211" i="1"/>
  <c r="P169" i="1"/>
  <c r="P889" i="1"/>
  <c r="P771" i="1"/>
  <c r="P926" i="1"/>
  <c r="P317" i="1"/>
  <c r="P182" i="1"/>
  <c r="P137" i="1"/>
  <c r="P409" i="1"/>
  <c r="P59" i="1"/>
  <c r="P896" i="1"/>
  <c r="P901" i="1"/>
  <c r="P86" i="1"/>
  <c r="P652" i="1"/>
  <c r="P918" i="1"/>
  <c r="P127" i="1"/>
  <c r="P174" i="1"/>
  <c r="P411" i="1"/>
  <c r="P281" i="1"/>
  <c r="P892" i="1"/>
  <c r="P262" i="1"/>
  <c r="P421" i="1"/>
  <c r="P22" i="1"/>
  <c r="P14" i="1"/>
  <c r="P806" i="1"/>
  <c r="P152" i="1"/>
  <c r="P203" i="1"/>
  <c r="P279" i="1"/>
  <c r="P68" i="1"/>
  <c r="P113" i="1"/>
  <c r="P35" i="1"/>
  <c r="P148" i="1"/>
  <c r="P242" i="1"/>
  <c r="P82" i="1"/>
  <c r="P144" i="1"/>
  <c r="P188" i="1"/>
  <c r="P890" i="1"/>
  <c r="P931" i="1"/>
  <c r="P934" i="1"/>
  <c r="T2" i="1"/>
  <c r="P173" i="1"/>
  <c r="P105" i="1"/>
  <c r="P921" i="1"/>
  <c r="P124" i="1"/>
  <c r="P31" i="1"/>
  <c r="P121" i="1"/>
  <c r="P518" i="1"/>
  <c r="P89" i="1"/>
  <c r="P932" i="1"/>
  <c r="P181" i="1"/>
  <c r="P260" i="1"/>
  <c r="P363" i="1"/>
  <c r="P929" i="1"/>
  <c r="P106" i="1"/>
  <c r="P197" i="1"/>
  <c r="P155" i="1"/>
  <c r="P925" i="1"/>
  <c r="P215" i="1"/>
  <c r="P342" i="1"/>
  <c r="P131" i="1"/>
  <c r="P187" i="1"/>
  <c r="P253" i="1"/>
  <c r="P519" i="1"/>
  <c r="P397" i="1"/>
  <c r="P17" i="1"/>
  <c r="P438" i="1"/>
  <c r="P775" i="1"/>
  <c r="P322" i="1"/>
  <c r="P28" i="1"/>
  <c r="P143" i="1"/>
  <c r="P442" i="1"/>
  <c r="P163" i="1"/>
  <c r="P233" i="1"/>
  <c r="P935" i="1"/>
  <c r="P136" i="1"/>
  <c r="P202" i="1"/>
  <c r="P826" i="1"/>
  <c r="P749" i="1"/>
  <c r="P57" i="1"/>
  <c r="P920" i="1"/>
  <c r="P265" i="1"/>
  <c r="P189" i="1"/>
  <c r="P477" i="1"/>
  <c r="P208" i="1"/>
  <c r="P125" i="1"/>
  <c r="P547" i="1"/>
  <c r="P924" i="1"/>
  <c r="P254" i="1"/>
  <c r="P32" i="1"/>
  <c r="P81" i="1"/>
  <c r="P232" i="1"/>
  <c r="P221" i="1"/>
  <c r="P190" i="1"/>
  <c r="P903" i="1"/>
  <c r="P649" i="1"/>
  <c r="P468" i="1"/>
  <c r="P210" i="1"/>
  <c r="L1" i="42" l="1"/>
  <c r="G13" i="42" s="1"/>
  <c r="P834" i="1"/>
  <c r="P607" i="1"/>
  <c r="P275" i="1"/>
  <c r="P705" i="1"/>
  <c r="P880" i="1"/>
  <c r="P867" i="1"/>
  <c r="P470" i="1"/>
  <c r="P114" i="1"/>
  <c r="P153" i="1"/>
  <c r="T708" i="1"/>
  <c r="T707" i="1"/>
  <c r="G42" i="42" l="1"/>
  <c r="G11" i="42"/>
  <c r="G18" i="42"/>
  <c r="G15" i="42"/>
  <c r="G29" i="42"/>
  <c r="G10" i="42"/>
  <c r="G37" i="42"/>
  <c r="G30" i="42"/>
  <c r="G22" i="42"/>
  <c r="G16" i="42"/>
  <c r="G26" i="42"/>
  <c r="G24" i="42"/>
  <c r="G17" i="42"/>
  <c r="G12" i="42"/>
  <c r="G31" i="42"/>
  <c r="G33" i="42"/>
  <c r="G6" i="42"/>
  <c r="G3" i="42"/>
  <c r="G43" i="42"/>
  <c r="G36" i="42"/>
  <c r="G23" i="42"/>
  <c r="G40" i="42"/>
  <c r="G39" i="42"/>
  <c r="G27" i="42"/>
  <c r="G7" i="42"/>
  <c r="G25" i="42"/>
  <c r="G4" i="42"/>
  <c r="G8" i="42"/>
  <c r="G35" i="42"/>
  <c r="G41" i="42"/>
  <c r="G34" i="42"/>
  <c r="G28" i="42"/>
  <c r="G5" i="42"/>
  <c r="G38" i="42"/>
  <c r="G9" i="42"/>
  <c r="G21" i="42"/>
  <c r="G19" i="42"/>
  <c r="G14" i="42"/>
  <c r="G20" i="42"/>
  <c r="G32" i="42"/>
  <c r="G2" i="42"/>
  <c r="P177" i="1"/>
  <c r="P46" i="1"/>
  <c r="P630" i="1"/>
  <c r="P29" i="1"/>
  <c r="P615" i="1"/>
  <c r="P617" i="1"/>
  <c r="P392" i="1"/>
  <c r="P119" i="1"/>
  <c r="P36" i="1"/>
  <c r="T692" i="1"/>
  <c r="P179" i="1"/>
  <c r="P273" i="1"/>
  <c r="P200" i="1"/>
  <c r="T719" i="1"/>
  <c r="P149" i="1"/>
  <c r="P594" i="1"/>
  <c r="P37" i="1"/>
  <c r="P195" i="1"/>
  <c r="P138" i="1"/>
  <c r="P111" i="1"/>
  <c r="P126" i="1"/>
  <c r="P810" i="1"/>
  <c r="P599" i="1"/>
  <c r="P882" i="1"/>
  <c r="P122" i="1"/>
  <c r="P612" i="1"/>
  <c r="P665" i="1"/>
  <c r="P229" i="1"/>
  <c r="P50" i="1"/>
  <c r="P773" i="1"/>
  <c r="P271" i="1"/>
  <c r="P266" i="1"/>
  <c r="P621" i="1"/>
  <c r="P185" i="1"/>
  <c r="P769" i="1"/>
  <c r="P555" i="1"/>
  <c r="P492" i="1"/>
  <c r="P129" i="1"/>
  <c r="P110" i="1"/>
  <c r="P637" i="1"/>
  <c r="P522" i="1"/>
  <c r="P709" i="1"/>
  <c r="T727" i="1"/>
  <c r="P324" i="1"/>
  <c r="P156" i="1"/>
  <c r="P79" i="1"/>
  <c r="P870" i="1"/>
  <c r="P846" i="1"/>
  <c r="P225" i="1"/>
  <c r="P752" i="1"/>
  <c r="P191" i="1"/>
  <c r="P72" i="1"/>
  <c r="T701" i="1"/>
  <c r="T709" i="1"/>
  <c r="T694" i="1"/>
  <c r="T702" i="1"/>
  <c r="P598" i="1"/>
  <c r="P620" i="1"/>
  <c r="P334" i="1"/>
  <c r="P813" i="1"/>
  <c r="P708" i="1"/>
  <c r="P231" i="1"/>
  <c r="P240" i="1"/>
  <c r="P183" i="1"/>
  <c r="P194" i="1"/>
  <c r="P51" i="1"/>
  <c r="P87" i="1"/>
  <c r="P198" i="1"/>
  <c r="P30" i="1"/>
  <c r="P150" i="1"/>
  <c r="P237" i="1"/>
  <c r="P175" i="1"/>
  <c r="P165" i="1"/>
  <c r="P618" i="1"/>
  <c r="P95" i="1"/>
  <c r="P765" i="1"/>
  <c r="P307" i="1"/>
  <c r="P99" i="1"/>
  <c r="P257" i="1"/>
  <c r="P139" i="1"/>
  <c r="P80" i="1"/>
  <c r="P808" i="1"/>
  <c r="P20" i="1"/>
  <c r="P747" i="1"/>
  <c r="P385" i="1"/>
  <c r="P763" i="1"/>
  <c r="P65" i="1"/>
  <c r="P585" i="1"/>
  <c r="P692" i="1"/>
  <c r="P228" i="1"/>
  <c r="P675" i="1"/>
  <c r="P96" i="1"/>
  <c r="P357" i="1"/>
  <c r="P378" i="1"/>
  <c r="P625" i="1"/>
  <c r="P868" i="1"/>
  <c r="P836" i="1"/>
  <c r="P719" i="1"/>
  <c r="P102" i="1"/>
  <c r="P716" i="1"/>
  <c r="P872" i="1"/>
  <c r="P108" i="1"/>
  <c r="P830" i="1"/>
  <c r="P815" i="1"/>
  <c r="P48" i="1"/>
  <c r="P71" i="1"/>
  <c r="P176" i="1"/>
  <c r="P268" i="1"/>
  <c r="P209" i="1"/>
  <c r="P196" i="1"/>
  <c r="P750" i="1"/>
  <c r="P668" i="1"/>
  <c r="P83" i="1"/>
  <c r="P510" i="1"/>
  <c r="P166" i="1"/>
  <c r="P213" i="1"/>
  <c r="P654" i="1"/>
  <c r="P794" i="1"/>
  <c r="P73" i="1"/>
  <c r="P804" i="1"/>
  <c r="P241" i="1"/>
  <c r="P701" i="1"/>
  <c r="P811" i="1"/>
  <c r="P193" i="1"/>
  <c r="P693" i="1"/>
  <c r="P327" i="1"/>
  <c r="P401" i="1"/>
  <c r="P85" i="1"/>
  <c r="P15" i="1"/>
  <c r="P303" i="1"/>
  <c r="P216" i="1"/>
  <c r="P120" i="1"/>
  <c r="P186" i="1"/>
  <c r="P857" i="1"/>
  <c r="P730" i="1"/>
  <c r="P516" i="1"/>
  <c r="P78" i="1"/>
  <c r="P737" i="1"/>
  <c r="P789" i="1"/>
  <c r="P604" i="1"/>
  <c r="P299" i="1"/>
  <c r="P614" i="1"/>
  <c r="P858" i="1"/>
  <c r="P613" i="1"/>
  <c r="P164" i="1"/>
  <c r="P226" i="1"/>
  <c r="P244" i="1"/>
  <c r="P348" i="1"/>
  <c r="P706" i="1"/>
  <c r="P722" i="1"/>
  <c r="P41" i="1"/>
  <c r="P192" i="1"/>
  <c r="P873" i="1"/>
  <c r="P674" i="1"/>
  <c r="P133" i="1"/>
  <c r="P805" i="1"/>
  <c r="P723" i="1"/>
  <c r="P147" i="1"/>
  <c r="P259" i="1"/>
  <c r="P359" i="1"/>
  <c r="P21" i="1"/>
  <c r="P305" i="1"/>
  <c r="P720" i="1"/>
  <c r="P814" i="1"/>
  <c r="P227" i="1"/>
  <c r="P369" i="1"/>
  <c r="P172" i="1"/>
  <c r="P295" i="1"/>
  <c r="P161" i="1"/>
  <c r="P823" i="1"/>
  <c r="P822" i="1"/>
  <c r="P777" i="1"/>
  <c r="P650" i="1"/>
  <c r="P250" i="1"/>
  <c r="P600" i="1"/>
  <c r="P733" i="1"/>
  <c r="P812" i="1"/>
  <c r="P565" i="1"/>
  <c r="P636" i="1"/>
  <c r="P42" i="1"/>
  <c r="P707" i="1"/>
  <c r="P350" i="1"/>
  <c r="P605" i="1"/>
  <c r="P323" i="1"/>
  <c r="P788" i="1"/>
  <c r="P876" i="1"/>
  <c r="P10" i="1"/>
  <c r="P280" i="1"/>
  <c r="P738" i="1"/>
  <c r="P45" i="1"/>
  <c r="P132" i="1"/>
  <c r="P321" i="1"/>
  <c r="P171" i="1"/>
  <c r="P642" i="1"/>
  <c r="P817" i="1"/>
  <c r="P606" i="1"/>
  <c r="P387" i="1"/>
  <c r="P94" i="1"/>
  <c r="P622" i="1"/>
  <c r="P217" i="1"/>
  <c r="P376" i="1"/>
  <c r="P874" i="1"/>
  <c r="P104" i="1"/>
  <c r="P848" i="1"/>
  <c r="P328" i="1"/>
  <c r="P417" i="1"/>
  <c r="P524" i="1"/>
  <c r="P141" i="1"/>
  <c r="P292" i="1"/>
  <c r="P39" i="1"/>
  <c r="P88" i="1"/>
  <c r="P107" i="1"/>
  <c r="P460" i="1"/>
  <c r="P60" i="1"/>
  <c r="P529" i="1"/>
  <c r="P301" i="1"/>
  <c r="P159" i="1"/>
  <c r="P632" i="1"/>
  <c r="P276" i="1"/>
  <c r="P550" i="1"/>
  <c r="P97" i="1"/>
  <c r="P694" i="1"/>
  <c r="P315" i="1"/>
  <c r="P40" i="1"/>
  <c r="P841" i="1"/>
  <c r="P74" i="1"/>
  <c r="P180" i="1"/>
  <c r="P274" i="1"/>
  <c r="P672" i="1"/>
  <c r="P734" i="1"/>
  <c r="P809" i="1"/>
  <c r="P130" i="1"/>
  <c r="P633" i="1"/>
  <c r="P146" i="1"/>
  <c r="P710" i="1"/>
  <c r="P483" i="1"/>
  <c r="P855" i="1"/>
  <c r="P718" i="1"/>
  <c r="P757" i="1"/>
  <c r="P201" i="1"/>
  <c r="P62" i="1"/>
  <c r="P736" i="1"/>
  <c r="P264" i="1"/>
  <c r="P251" i="1"/>
  <c r="P272" i="1"/>
  <c r="P831" i="1"/>
  <c r="P270" i="1"/>
  <c r="P53" i="1"/>
  <c r="P167" i="1"/>
  <c r="P206" i="1"/>
  <c r="P178" i="1"/>
  <c r="P293" i="1"/>
  <c r="P589" i="1"/>
  <c r="P135" i="1"/>
  <c r="P101" i="1"/>
  <c r="P214" i="1"/>
  <c r="P90" i="1"/>
  <c r="P287" i="1"/>
  <c r="P109" i="1"/>
  <c r="P611" i="1"/>
  <c r="P77" i="1"/>
  <c r="P170" i="1"/>
  <c r="P151" i="1"/>
  <c r="P134" i="1"/>
  <c r="P16" i="1"/>
  <c r="P760" i="1"/>
  <c r="P703" i="1"/>
  <c r="P877" i="1"/>
  <c r="P453" i="1"/>
  <c r="P236" i="1"/>
  <c r="P843" i="1"/>
  <c r="P218" i="1"/>
  <c r="P92" i="1"/>
  <c r="P291" i="1"/>
  <c r="W271" i="1" l="1"/>
  <c r="W692" i="1" l="1"/>
  <c r="X692" i="1" s="1"/>
  <c r="X271" i="1"/>
  <c r="W907" i="1" l="1"/>
  <c r="X907" i="1" l="1"/>
  <c r="W417" i="1" l="1"/>
  <c r="X417" i="1" l="1"/>
  <c r="W64" i="1"/>
  <c r="X64" i="1" s="1"/>
  <c r="W124" i="1"/>
  <c r="W237" i="1"/>
  <c r="X237" i="1" s="1"/>
  <c r="W762" i="1"/>
  <c r="W142" i="1"/>
  <c r="W650" i="1"/>
  <c r="X650" i="1" s="1"/>
  <c r="W336" i="1"/>
  <c r="W378" i="1"/>
  <c r="W260" i="1"/>
  <c r="X260" i="1" s="1"/>
  <c r="W804" i="1"/>
  <c r="X804" i="1" s="1"/>
  <c r="W434" i="1"/>
  <c r="W306" i="1"/>
  <c r="X306" i="1" s="1"/>
  <c r="W167" i="1"/>
  <c r="W914" i="1"/>
  <c r="W176" i="1"/>
  <c r="W239" i="1"/>
  <c r="W399" i="1"/>
  <c r="X399" i="1" s="1"/>
  <c r="W129" i="1"/>
  <c r="W754" i="1"/>
  <c r="W324" i="1"/>
  <c r="X324" i="1" s="1"/>
  <c r="W170" i="1"/>
  <c r="X170" i="1" s="1"/>
  <c r="W113" i="1"/>
  <c r="W168" i="1"/>
  <c r="X168" i="1" s="1"/>
  <c r="W748" i="1"/>
  <c r="X748" i="1" s="1"/>
  <c r="W829" i="1"/>
  <c r="W738" i="1"/>
  <c r="X738" i="1" s="1"/>
  <c r="W654" i="1"/>
  <c r="W864" i="1"/>
  <c r="W799" i="1"/>
  <c r="X799" i="1" s="1"/>
  <c r="W651" i="1"/>
  <c r="W143" i="1"/>
  <c r="X143" i="1" s="1"/>
  <c r="W820" i="1"/>
  <c r="W159" i="1"/>
  <c r="W63" i="1"/>
  <c r="W62" i="1"/>
  <c r="X62" i="1" s="1"/>
  <c r="W433" i="1"/>
  <c r="X433" i="1" s="1"/>
  <c r="W27" i="1"/>
  <c r="W284" i="1"/>
  <c r="X284" i="1" s="1"/>
  <c r="W567" i="1"/>
  <c r="X567" i="1" s="1"/>
  <c r="W164" i="1"/>
  <c r="X164" i="1" s="1"/>
  <c r="W278" i="1"/>
  <c r="X278" i="1" s="1"/>
  <c r="W824" i="1"/>
  <c r="W733" i="1"/>
  <c r="W775" i="1"/>
  <c r="X775" i="1" s="1"/>
  <c r="W300" i="1"/>
  <c r="X300" i="1" s="1"/>
  <c r="W123" i="1"/>
  <c r="X123" i="1" s="1"/>
  <c r="W256" i="1"/>
  <c r="X256" i="1" s="1"/>
  <c r="W185" i="1"/>
  <c r="X185" i="1" s="1"/>
  <c r="W90" i="1"/>
  <c r="X90" i="1" s="1"/>
  <c r="W6" i="1"/>
  <c r="W240" i="1"/>
  <c r="W396" i="1"/>
  <c r="W861" i="1"/>
  <c r="W147" i="1"/>
  <c r="W426" i="1"/>
  <c r="X426" i="1" s="1"/>
  <c r="W197" i="1"/>
  <c r="X197" i="1" s="1"/>
  <c r="W150" i="1"/>
  <c r="W340" i="1"/>
  <c r="X340" i="1" s="1"/>
  <c r="W254" i="1"/>
  <c r="W236" i="1"/>
  <c r="W212" i="1"/>
  <c r="X212" i="1" s="1"/>
  <c r="W296" i="1"/>
  <c r="W394" i="1"/>
  <c r="X394" i="1" s="1"/>
  <c r="W52" i="1"/>
  <c r="W40" i="1"/>
  <c r="X40" i="1" s="1"/>
  <c r="W893" i="1"/>
  <c r="W138" i="1"/>
  <c r="X138" i="1" s="1"/>
  <c r="W92" i="1"/>
  <c r="W209" i="1"/>
  <c r="W752" i="1"/>
  <c r="W848" i="1"/>
  <c r="W294" i="1"/>
  <c r="W303" i="1"/>
  <c r="W766" i="1"/>
  <c r="X766" i="1" s="1"/>
  <c r="W868" i="1"/>
  <c r="X868" i="1" s="1"/>
  <c r="W487" i="1"/>
  <c r="X487" i="1" s="1"/>
  <c r="W38" i="1"/>
  <c r="W72" i="1"/>
  <c r="W770" i="1"/>
  <c r="W887" i="1"/>
  <c r="X887" i="1" s="1"/>
  <c r="W939" i="1"/>
  <c r="W453" i="1"/>
  <c r="W277" i="1"/>
  <c r="X277" i="1" s="1"/>
  <c r="W158" i="1"/>
  <c r="W190" i="1"/>
  <c r="W853" i="1"/>
  <c r="X853" i="1" s="1"/>
  <c r="W438" i="1"/>
  <c r="X438" i="1" s="1"/>
  <c r="W172" i="1"/>
  <c r="W877" i="1"/>
  <c r="W183" i="1"/>
  <c r="W792" i="1"/>
  <c r="X792" i="1" s="1"/>
  <c r="W735" i="1"/>
  <c r="W906" i="1"/>
  <c r="W225" i="1"/>
  <c r="W55" i="1"/>
  <c r="W233" i="1"/>
  <c r="W801" i="1"/>
  <c r="W219" i="1"/>
  <c r="X219" i="1" s="1"/>
  <c r="W386" i="1"/>
  <c r="W398" i="1"/>
  <c r="W354" i="1"/>
  <c r="W10" i="1"/>
  <c r="W127" i="1"/>
  <c r="W372" i="1"/>
  <c r="X372" i="1" s="1"/>
  <c r="W313" i="1"/>
  <c r="W895" i="1"/>
  <c r="X895" i="1" s="1"/>
  <c r="W772" i="1"/>
  <c r="X772" i="1" s="1"/>
  <c r="W854" i="1"/>
  <c r="W387" i="1"/>
  <c r="X387" i="1" s="1"/>
  <c r="W806" i="1"/>
  <c r="X806" i="1" s="1"/>
  <c r="W9" i="1"/>
  <c r="X9" i="1" s="1"/>
  <c r="W34" i="1"/>
  <c r="W305" i="1"/>
  <c r="X305" i="1" s="1"/>
  <c r="W756" i="1"/>
  <c r="W381" i="1"/>
  <c r="W134" i="1"/>
  <c r="W61" i="1"/>
  <c r="W380" i="1"/>
  <c r="W258" i="1"/>
  <c r="W782" i="1"/>
  <c r="W321" i="1"/>
  <c r="W111" i="1"/>
  <c r="W291" i="1"/>
  <c r="W844" i="1"/>
  <c r="X844" i="1" s="1"/>
  <c r="W862" i="1"/>
  <c r="W416" i="1"/>
  <c r="W189" i="1"/>
  <c r="W23" i="1"/>
  <c r="X23" i="1" s="1"/>
  <c r="W139" i="1"/>
  <c r="W105" i="1"/>
  <c r="W401" i="1"/>
  <c r="W849" i="1"/>
  <c r="X849" i="1" s="1"/>
  <c r="W825" i="1"/>
  <c r="X825" i="1" s="1"/>
  <c r="W367" i="1"/>
  <c r="W196" i="1"/>
  <c r="W186" i="1"/>
  <c r="X186" i="1" s="1"/>
  <c r="W19" i="1"/>
  <c r="W146" i="1"/>
  <c r="X146" i="1" s="1"/>
  <c r="W319" i="1"/>
  <c r="X319" i="1" s="1"/>
  <c r="W375" i="1"/>
  <c r="X375" i="1" s="1"/>
  <c r="W376" i="1"/>
  <c r="W771" i="1"/>
  <c r="X771" i="1" s="1"/>
  <c r="W736" i="1"/>
  <c r="W18" i="1"/>
  <c r="W341" i="1"/>
  <c r="W137" i="1"/>
  <c r="W850" i="1"/>
  <c r="W753" i="1"/>
  <c r="W812" i="1"/>
  <c r="W73" i="1"/>
  <c r="X73" i="1" s="1"/>
  <c r="W473" i="1"/>
  <c r="X473" i="1" s="1"/>
  <c r="W328" i="1"/>
  <c r="X328" i="1" s="1"/>
  <c r="W95" i="1"/>
  <c r="W916" i="1"/>
  <c r="W875" i="1"/>
  <c r="W364" i="1"/>
  <c r="W418" i="1"/>
  <c r="X418" i="1" s="1"/>
  <c r="W528" i="1"/>
  <c r="W160" i="1"/>
  <c r="W184" i="1"/>
  <c r="X184" i="1" s="1"/>
  <c r="W800" i="1"/>
  <c r="W177" i="1"/>
  <c r="X177" i="1" s="1"/>
  <c r="W104" i="1"/>
  <c r="W833" i="1"/>
  <c r="W879" i="1"/>
  <c r="W93" i="1"/>
  <c r="W267" i="1"/>
  <c r="W436" i="1"/>
  <c r="W395" i="1"/>
  <c r="W48" i="1"/>
  <c r="X48" i="1" s="1"/>
  <c r="W293" i="1"/>
  <c r="W609" i="1"/>
  <c r="X609" i="1" s="1"/>
  <c r="W427" i="1"/>
  <c r="W51" i="1"/>
  <c r="W22" i="1"/>
  <c r="W509" i="1"/>
  <c r="W936" i="1"/>
  <c r="X936" i="1" s="1"/>
  <c r="W909" i="1"/>
  <c r="H8" i="42" s="1"/>
  <c r="W351" i="1"/>
  <c r="X351" i="1" s="1"/>
  <c r="W625" i="1"/>
  <c r="W310" i="1"/>
  <c r="X310" i="1" s="1"/>
  <c r="W816" i="1"/>
  <c r="W86" i="1"/>
  <c r="X86" i="1" s="1"/>
  <c r="W14" i="1"/>
  <c r="W798" i="1"/>
  <c r="W98" i="1"/>
  <c r="X98" i="1" s="1"/>
  <c r="W516" i="1"/>
  <c r="W262" i="1"/>
  <c r="X262" i="1" s="1"/>
  <c r="W359" i="1"/>
  <c r="X359" i="1" s="1"/>
  <c r="W12" i="1"/>
  <c r="W356" i="1"/>
  <c r="W15" i="1"/>
  <c r="X15" i="1" s="1"/>
  <c r="W589" i="1"/>
  <c r="X589" i="1" s="1"/>
  <c r="W125" i="1"/>
  <c r="W408" i="1"/>
  <c r="X408" i="1" s="1"/>
  <c r="W148" i="1"/>
  <c r="X148" i="1" s="1"/>
  <c r="W85" i="1"/>
  <c r="X85" i="1" s="1"/>
  <c r="W155" i="1"/>
  <c r="W223" i="1"/>
  <c r="W459" i="1"/>
  <c r="W838" i="1"/>
  <c r="X838" i="1" s="1"/>
  <c r="W355" i="1"/>
  <c r="W410" i="1"/>
  <c r="X410" i="1" s="1"/>
  <c r="W272" i="1"/>
  <c r="X272" i="1" s="1"/>
  <c r="W179" i="1"/>
  <c r="W412" i="1"/>
  <c r="X412" i="1" s="1"/>
  <c r="W366" i="1"/>
  <c r="W224" i="1"/>
  <c r="X224" i="1" s="1"/>
  <c r="W768" i="1"/>
  <c r="W205" i="1"/>
  <c r="W391" i="1"/>
  <c r="W288" i="1"/>
  <c r="W852" i="1"/>
  <c r="X852" i="1" s="1"/>
  <c r="W178" i="1"/>
  <c r="X178" i="1" s="1"/>
  <c r="W790" i="1"/>
  <c r="X790" i="1" s="1"/>
  <c r="W785" i="1"/>
  <c r="W891" i="1"/>
  <c r="X891" i="1" s="1"/>
  <c r="W156" i="1"/>
  <c r="W308" i="1"/>
  <c r="W322" i="1"/>
  <c r="X322" i="1" s="1"/>
  <c r="W598" i="1"/>
  <c r="W383" i="1"/>
  <c r="W424" i="1"/>
  <c r="W136" i="1"/>
  <c r="W749" i="1"/>
  <c r="W157" i="1"/>
  <c r="X157" i="1" s="1"/>
  <c r="W910" i="1"/>
  <c r="W524" i="1"/>
  <c r="W594" i="1"/>
  <c r="X594" i="1" s="1"/>
  <c r="W83" i="1"/>
  <c r="W58" i="1"/>
  <c r="X58" i="1" s="1"/>
  <c r="W231" i="1"/>
  <c r="W565" i="1"/>
  <c r="X565" i="1" s="1"/>
  <c r="W214" i="1"/>
  <c r="W403" i="1"/>
  <c r="X403" i="1" s="1"/>
  <c r="W637" i="1"/>
  <c r="W402" i="1"/>
  <c r="X402" i="1" s="1"/>
  <c r="W16" i="1"/>
  <c r="X16" i="1" s="1"/>
  <c r="W817" i="1"/>
  <c r="X817" i="1" s="1"/>
  <c r="W112" i="1"/>
  <c r="W781" i="1"/>
  <c r="W636" i="1"/>
  <c r="X636" i="1" s="1"/>
  <c r="W47" i="1"/>
  <c r="W440" i="1"/>
  <c r="W290" i="1"/>
  <c r="X290" i="1" s="1"/>
  <c r="W897" i="1"/>
  <c r="W630" i="1"/>
  <c r="W193" i="1"/>
  <c r="W181" i="1"/>
  <c r="X181" i="1" s="1"/>
  <c r="W56" i="1"/>
  <c r="W437" i="1"/>
  <c r="W392" i="1"/>
  <c r="W289" i="1"/>
  <c r="W121" i="1"/>
  <c r="W228" i="1"/>
  <c r="W283" i="1"/>
  <c r="X283" i="1" s="1"/>
  <c r="W899" i="1"/>
  <c r="X899" i="1" s="1"/>
  <c r="W360" i="1"/>
  <c r="X360" i="1" s="1"/>
  <c r="W851" i="1"/>
  <c r="W912" i="1"/>
  <c r="X912" i="1" s="1"/>
  <c r="W764" i="1"/>
  <c r="X764" i="1" s="1"/>
  <c r="W428" i="1"/>
  <c r="W421" i="1"/>
  <c r="W53" i="1"/>
  <c r="X53" i="1" s="1"/>
  <c r="W332" i="1"/>
  <c r="W352" i="1"/>
  <c r="X352" i="1" s="1"/>
  <c r="W32" i="1"/>
  <c r="X32" i="1" s="1"/>
  <c r="W443" i="1"/>
  <c r="X443" i="1" s="1"/>
  <c r="W400" i="1"/>
  <c r="W274" i="1"/>
  <c r="W423" i="1"/>
  <c r="W135" i="1"/>
  <c r="W747" i="1"/>
  <c r="W266" i="1"/>
  <c r="W522" i="1"/>
  <c r="X522" i="1" s="1"/>
  <c r="W406" i="1"/>
  <c r="W316" i="1"/>
  <c r="X316" i="1" s="1"/>
  <c r="W832" i="1"/>
  <c r="W54" i="1"/>
  <c r="W784" i="1"/>
  <c r="X784" i="1" s="1"/>
  <c r="W622" i="1"/>
  <c r="X622" i="1" s="1"/>
  <c r="W613" i="1"/>
  <c r="X613" i="1" s="1"/>
  <c r="W908" i="1"/>
  <c r="W71" i="1"/>
  <c r="W307" i="1"/>
  <c r="W755" i="1"/>
  <c r="W795" i="1"/>
  <c r="H3" i="42" s="1"/>
  <c r="W876" i="1"/>
  <c r="X876" i="1" s="1"/>
  <c r="W803" i="1"/>
  <c r="X803" i="1" s="1"/>
  <c r="W161" i="1"/>
  <c r="X161" i="1" s="1"/>
  <c r="W859" i="1"/>
  <c r="W65" i="1"/>
  <c r="W301" i="1"/>
  <c r="W414" i="1"/>
  <c r="X414" i="1" s="1"/>
  <c r="W247" i="1"/>
  <c r="W802" i="1"/>
  <c r="X802" i="1" s="1"/>
  <c r="W529" i="1"/>
  <c r="W409" i="1"/>
  <c r="W37" i="1"/>
  <c r="W84" i="1"/>
  <c r="X84" i="1" s="1"/>
  <c r="W904" i="1"/>
  <c r="X904" i="1" s="1"/>
  <c r="W238" i="1"/>
  <c r="X238" i="1" s="1"/>
  <c r="W187" i="1"/>
  <c r="X187" i="1" s="1"/>
  <c r="W149" i="1"/>
  <c r="X149" i="1" s="1"/>
  <c r="W67" i="1"/>
  <c r="W35" i="1"/>
  <c r="W911" i="1"/>
  <c r="W767" i="1"/>
  <c r="W103" i="1"/>
  <c r="W780" i="1"/>
  <c r="X780" i="1" s="1"/>
  <c r="W21" i="1"/>
  <c r="X21" i="1" s="1"/>
  <c r="W333" i="1"/>
  <c r="W358" i="1"/>
  <c r="W192" i="1"/>
  <c r="W902" i="1"/>
  <c r="W642" i="1"/>
  <c r="X642" i="1" s="1"/>
  <c r="W618" i="1"/>
  <c r="W188" i="1"/>
  <c r="W826" i="1"/>
  <c r="X826" i="1" s="1"/>
  <c r="W555" i="1"/>
  <c r="X555" i="1" s="1"/>
  <c r="W152" i="1"/>
  <c r="W362" i="1"/>
  <c r="X362" i="1" s="1"/>
  <c r="W425" i="1"/>
  <c r="X425" i="1" s="1"/>
  <c r="W797" i="1"/>
  <c r="W599" i="1"/>
  <c r="X599" i="1" s="1"/>
  <c r="W114" i="1"/>
  <c r="X114" i="1" s="1"/>
  <c r="W96" i="1"/>
  <c r="W78" i="1"/>
  <c r="W940" i="1"/>
  <c r="W765" i="1"/>
  <c r="W141" i="1"/>
  <c r="W557" i="1"/>
  <c r="W379" i="1"/>
  <c r="W140" i="1"/>
  <c r="W287" i="1"/>
  <c r="W612" i="1"/>
  <c r="W76" i="1"/>
  <c r="X76" i="1" s="1"/>
  <c r="W368" i="1"/>
  <c r="X368" i="1" s="1"/>
  <c r="W385" i="1"/>
  <c r="W373" i="1"/>
  <c r="X373" i="1" s="1"/>
  <c r="W345" i="1"/>
  <c r="X345" i="1" s="1"/>
  <c r="W261" i="1"/>
  <c r="X261" i="1" s="1"/>
  <c r="W786" i="1"/>
  <c r="W869" i="1"/>
  <c r="W286" i="1"/>
  <c r="X286" i="1" s="1"/>
  <c r="W25" i="1"/>
  <c r="W881" i="1"/>
  <c r="W728" i="1"/>
  <c r="X728" i="1" s="1"/>
  <c r="W898" i="1"/>
  <c r="X898" i="1" s="1"/>
  <c r="W153" i="1"/>
  <c r="X153" i="1" s="1"/>
  <c r="W145" i="1"/>
  <c r="W119" i="1"/>
  <c r="X119" i="1" s="1"/>
  <c r="W327" i="1"/>
  <c r="X327" i="1" s="1"/>
  <c r="W199" i="1"/>
  <c r="X199" i="1" s="1"/>
  <c r="W615" i="1"/>
  <c r="W191" i="1"/>
  <c r="W173" i="1"/>
  <c r="W102" i="1"/>
  <c r="W82" i="1"/>
  <c r="X82" i="1" s="1"/>
  <c r="W174" i="1"/>
  <c r="X174" i="1" s="1"/>
  <c r="W777" i="1"/>
  <c r="W865" i="1"/>
  <c r="W203" i="1"/>
  <c r="X203" i="1" s="1"/>
  <c r="W69" i="1"/>
  <c r="X69" i="1" s="1"/>
  <c r="W621" i="1"/>
  <c r="X621" i="1" s="1"/>
  <c r="W99" i="1"/>
  <c r="X99" i="1" s="1"/>
  <c r="W579" i="1"/>
  <c r="X579" i="1" s="1"/>
  <c r="W17" i="1"/>
  <c r="X17" i="1" s="1"/>
  <c r="W835" i="1"/>
  <c r="H43" i="42" s="1"/>
  <c r="W374" i="1"/>
  <c r="X374" i="1" s="1"/>
  <c r="W221" i="1"/>
  <c r="X221" i="1" s="1"/>
  <c r="W116" i="1"/>
  <c r="W151" i="1"/>
  <c r="W519" i="1"/>
  <c r="W250" i="1"/>
  <c r="W273" i="1"/>
  <c r="W422" i="1"/>
  <c r="X422" i="1" s="1"/>
  <c r="W821" i="1"/>
  <c r="W182" i="1"/>
  <c r="W344" i="1"/>
  <c r="X344" i="1" s="1"/>
  <c r="W346" i="1"/>
  <c r="W397" i="1"/>
  <c r="W460" i="1"/>
  <c r="X460" i="1" s="1"/>
  <c r="W668" i="1"/>
  <c r="W299" i="1"/>
  <c r="W281" i="1"/>
  <c r="W5" i="1"/>
  <c r="W827" i="1"/>
  <c r="W411" i="1"/>
  <c r="W413" i="1"/>
  <c r="W633" i="1"/>
  <c r="W840" i="1"/>
  <c r="W329" i="1"/>
  <c r="W405" i="1"/>
  <c r="W658" i="1"/>
  <c r="X658" i="1" s="1"/>
  <c r="W353" i="1"/>
  <c r="W2" i="1"/>
  <c r="W220" i="1"/>
  <c r="X220" i="1" s="1"/>
  <c r="W814" i="1"/>
  <c r="W215" i="1"/>
  <c r="W810" i="1"/>
  <c r="X810" i="1" s="1"/>
  <c r="W120" i="1"/>
  <c r="W128" i="1"/>
  <c r="W338" i="1"/>
  <c r="W309" i="1"/>
  <c r="W769" i="1"/>
  <c r="W572" i="1"/>
  <c r="X572" i="1" s="1"/>
  <c r="W7" i="1"/>
  <c r="W652" i="1"/>
  <c r="W208" i="1"/>
  <c r="W110" i="1"/>
  <c r="W255" i="1"/>
  <c r="W87" i="1"/>
  <c r="X87" i="1" s="1"/>
  <c r="W776" i="1"/>
  <c r="W828" i="1"/>
  <c r="W552" i="1"/>
  <c r="W779" i="1"/>
  <c r="W295" i="1"/>
  <c r="W347" i="1"/>
  <c r="W115" i="1"/>
  <c r="X115" i="1" s="1"/>
  <c r="W500" i="1"/>
  <c r="W249" i="1"/>
  <c r="W510" i="1"/>
  <c r="W42" i="1"/>
  <c r="W94" i="1"/>
  <c r="W667" i="1"/>
  <c r="X667" i="1" s="1"/>
  <c r="W430" i="1"/>
  <c r="W350" i="1"/>
  <c r="W614" i="1"/>
  <c r="W89" i="1"/>
  <c r="W518" i="1"/>
  <c r="W265" i="1"/>
  <c r="X265" i="1" s="1"/>
  <c r="W80" i="1"/>
  <c r="W251" i="1"/>
  <c r="W59" i="1"/>
  <c r="X59" i="1" s="1"/>
  <c r="W68" i="1"/>
  <c r="W477" i="1"/>
  <c r="W154" i="1"/>
  <c r="W866" i="1"/>
  <c r="W211" i="1"/>
  <c r="W841" i="1"/>
  <c r="W213" i="1"/>
  <c r="W343" i="1"/>
  <c r="W292" i="1"/>
  <c r="W894" i="1"/>
  <c r="W796" i="1"/>
  <c r="W31" i="1"/>
  <c r="W845" i="1"/>
  <c r="W442" i="1"/>
  <c r="W57" i="1"/>
  <c r="X57" i="1" s="1"/>
  <c r="W243" i="1"/>
  <c r="W200" i="1"/>
  <c r="W419" i="1"/>
  <c r="W285" i="1"/>
  <c r="W276" i="1"/>
  <c r="X276" i="1" s="1"/>
  <c r="W937" i="1"/>
  <c r="W420" i="1"/>
  <c r="W913" i="1"/>
  <c r="X913" i="1" s="1"/>
  <c r="W620" i="1"/>
  <c r="W808" i="1"/>
  <c r="W118" i="1"/>
  <c r="X118" i="1" s="1"/>
  <c r="W773" i="1"/>
  <c r="W269" i="1"/>
  <c r="W315" i="1"/>
  <c r="W244" i="1"/>
  <c r="W483" i="1"/>
  <c r="W279" i="1"/>
  <c r="W33" i="1"/>
  <c r="W818" i="1"/>
  <c r="W839" i="1"/>
  <c r="W847" i="1"/>
  <c r="W28" i="1"/>
  <c r="W163" i="1"/>
  <c r="W871" i="1"/>
  <c r="W611" i="1"/>
  <c r="W195" i="1"/>
  <c r="W282" i="1"/>
  <c r="W759" i="1"/>
  <c r="W905" i="1"/>
  <c r="W97" i="1"/>
  <c r="W227" i="1"/>
  <c r="W235" i="1"/>
  <c r="W312" i="1"/>
  <c r="W11" i="1"/>
  <c r="W404" i="1"/>
  <c r="W259" i="1"/>
  <c r="W468" i="1"/>
  <c r="W863" i="1"/>
  <c r="W311" i="1"/>
  <c r="W117" i="1"/>
  <c r="W101" i="1"/>
  <c r="W561" i="1"/>
  <c r="W169" i="1"/>
  <c r="W41" i="1"/>
  <c r="W885" i="1"/>
  <c r="W791" i="1"/>
  <c r="W66" i="1"/>
  <c r="W165" i="1"/>
  <c r="W325" i="1"/>
  <c r="W252" i="1"/>
  <c r="X252" i="1" s="1"/>
  <c r="W388" i="1"/>
  <c r="W245" i="1"/>
  <c r="W842" i="1"/>
  <c r="W641" i="1"/>
  <c r="W787" i="1"/>
  <c r="W216" i="1"/>
  <c r="W109" i="1"/>
  <c r="W819" i="1"/>
  <c r="W938" i="1"/>
  <c r="W836" i="1"/>
  <c r="W263" i="1"/>
  <c r="W342" i="1"/>
  <c r="W370" i="1"/>
  <c r="W302" i="1"/>
  <c r="W737" i="1"/>
  <c r="W180" i="1"/>
  <c r="W230" i="1"/>
  <c r="W856" i="1"/>
  <c r="W144" i="1"/>
  <c r="W226" i="1"/>
  <c r="W60" i="1"/>
  <c r="W107" i="1"/>
  <c r="W171" i="1"/>
  <c r="W39" i="1"/>
  <c r="W91" i="1"/>
  <c r="W585" i="1"/>
  <c r="W162" i="1"/>
  <c r="W77" i="1"/>
  <c r="W204" i="1"/>
  <c r="W349" i="1"/>
  <c r="W207" i="1"/>
  <c r="W30" i="1"/>
  <c r="H30" i="42" s="1"/>
  <c r="W550" i="1"/>
  <c r="W46" i="1"/>
  <c r="W830" i="1"/>
  <c r="W807" i="1"/>
  <c r="W432" i="1"/>
  <c r="W915" i="1"/>
  <c r="W20" i="1"/>
  <c r="H20" i="42" s="1"/>
  <c r="W331" i="1"/>
  <c r="W75" i="1"/>
  <c r="W13" i="1"/>
  <c r="W297" i="1"/>
  <c r="W222" i="1"/>
  <c r="W761" i="1"/>
  <c r="W29" i="1"/>
  <c r="W439" i="1"/>
  <c r="W24" i="1"/>
  <c r="W751" i="1"/>
  <c r="W774" i="1"/>
  <c r="W709" i="1"/>
  <c r="W429" i="1"/>
  <c r="W334" i="1"/>
  <c r="W241" i="1"/>
  <c r="W298" i="1"/>
  <c r="W218" i="1"/>
  <c r="W275" i="1"/>
  <c r="W393" i="1"/>
  <c r="W232" i="1"/>
  <c r="W337" i="1"/>
  <c r="W547" i="1"/>
  <c r="W122" i="1"/>
  <c r="W210" i="1"/>
  <c r="W900" i="1"/>
  <c r="W860" i="1"/>
  <c r="W604" i="1"/>
  <c r="W175" i="1"/>
  <c r="W88" i="1"/>
  <c r="W778" i="1"/>
  <c r="W335" i="1"/>
  <c r="W330" i="1"/>
  <c r="W202" i="1"/>
  <c r="W407" i="1"/>
  <c r="W377" i="1"/>
  <c r="W270" i="1"/>
  <c r="W132" i="1"/>
  <c r="W44" i="1"/>
  <c r="W632" i="1"/>
  <c r="W314" i="1"/>
  <c r="W758" i="1"/>
  <c r="W365" i="1"/>
  <c r="W229" i="1"/>
  <c r="W36" i="1"/>
  <c r="W206" i="1"/>
  <c r="W813" i="1"/>
  <c r="W4" i="1"/>
  <c r="H4" i="42" s="1"/>
  <c r="W690" i="1"/>
  <c r="W133" i="1"/>
  <c r="W264" i="1"/>
  <c r="W257" i="1"/>
  <c r="W320" i="1"/>
  <c r="W242" i="1"/>
  <c r="W361" i="1"/>
  <c r="W318" i="1"/>
  <c r="W649" i="1"/>
  <c r="W665" i="1"/>
  <c r="W304" i="1"/>
  <c r="W811" i="1"/>
  <c r="W108" i="1"/>
  <c r="W435" i="1"/>
  <c r="W339" i="1"/>
  <c r="W106" i="1"/>
  <c r="W131" i="1"/>
  <c r="W317" i="1"/>
  <c r="W783" i="1"/>
  <c r="W617" i="1"/>
  <c r="W441" i="1"/>
  <c r="W201" i="1"/>
  <c r="W837" i="1"/>
  <c r="W793" i="1"/>
  <c r="W823" i="1"/>
  <c r="W878" i="1"/>
  <c r="W371" i="1"/>
  <c r="W657" i="1"/>
  <c r="W49" i="1"/>
  <c r="W50" i="1"/>
  <c r="W431" i="1"/>
  <c r="W280" i="1"/>
  <c r="W535" i="1"/>
  <c r="W246" i="1"/>
  <c r="W326" i="1"/>
  <c r="W384" i="1"/>
  <c r="W253" i="1"/>
  <c r="H25" i="42" l="1"/>
  <c r="H11" i="42"/>
  <c r="H39" i="42"/>
  <c r="H38" i="42"/>
  <c r="H32" i="42"/>
  <c r="H33" i="42"/>
  <c r="H21" i="42"/>
  <c r="H12" i="42"/>
  <c r="H6" i="42"/>
  <c r="H18" i="42"/>
  <c r="H13" i="42"/>
  <c r="H16" i="42"/>
  <c r="H9" i="42"/>
  <c r="H29" i="42"/>
  <c r="H36" i="42"/>
  <c r="H17" i="42"/>
  <c r="H5" i="42"/>
  <c r="H37" i="42"/>
  <c r="H34" i="42"/>
  <c r="H42" i="42"/>
  <c r="H24" i="42"/>
  <c r="X19" i="1"/>
  <c r="H19" i="42"/>
  <c r="H15" i="42"/>
  <c r="X755" i="1"/>
  <c r="H14" i="42"/>
  <c r="X894" i="1"/>
  <c r="H27" i="42"/>
  <c r="X38" i="1"/>
  <c r="H23" i="42"/>
  <c r="X854" i="1"/>
  <c r="H40" i="42"/>
  <c r="X902" i="1"/>
  <c r="H28" i="42"/>
  <c r="X908" i="1"/>
  <c r="H31" i="42"/>
  <c r="X875" i="1"/>
  <c r="H22" i="42"/>
  <c r="X865" i="1"/>
  <c r="H35" i="42"/>
  <c r="X940" i="1"/>
  <c r="H41" i="42"/>
  <c r="X67" i="1"/>
  <c r="H10" i="42"/>
  <c r="X879" i="1"/>
  <c r="X851" i="1"/>
  <c r="X129" i="1"/>
  <c r="X654" i="1"/>
  <c r="X625" i="1"/>
  <c r="X254" i="1"/>
  <c r="X848" i="1"/>
  <c r="X861" i="1"/>
  <c r="X240" i="1"/>
  <c r="X398" i="1"/>
  <c r="X159" i="1"/>
  <c r="X51" i="1"/>
  <c r="X436" i="1"/>
  <c r="X287" i="1"/>
  <c r="X440" i="1"/>
  <c r="X247" i="1"/>
  <c r="X104" i="1"/>
  <c r="X850" i="1"/>
  <c r="X231" i="1"/>
  <c r="X172" i="1"/>
  <c r="X453" i="1"/>
  <c r="X428" i="1"/>
  <c r="X105" i="1"/>
  <c r="X113" i="1"/>
  <c r="X380" i="1"/>
  <c r="X34" i="1"/>
  <c r="X225" i="1"/>
  <c r="X735" i="1"/>
  <c r="X209" i="1"/>
  <c r="X150" i="1"/>
  <c r="W726" i="1"/>
  <c r="X726" i="1" s="1"/>
  <c r="W717" i="1"/>
  <c r="X717" i="1" s="1"/>
  <c r="W745" i="1"/>
  <c r="W715" i="1"/>
  <c r="X715" i="1" s="1"/>
  <c r="W731" i="1"/>
  <c r="H7" i="42" s="1"/>
  <c r="W719" i="1"/>
  <c r="X719" i="1" s="1"/>
  <c r="W721" i="1"/>
  <c r="W708" i="1"/>
  <c r="W739" i="1"/>
  <c r="X739" i="1" s="1"/>
  <c r="W742" i="1"/>
  <c r="W725" i="1"/>
  <c r="X725" i="1" s="1"/>
  <c r="W713" i="1"/>
  <c r="W707" i="1"/>
  <c r="X707" i="1" s="1"/>
  <c r="W712" i="1"/>
  <c r="W727" i="1"/>
  <c r="W724" i="1"/>
  <c r="X724" i="1" s="1"/>
  <c r="W729" i="1"/>
  <c r="W694" i="1"/>
  <c r="W704" i="1"/>
  <c r="X704" i="1" s="1"/>
  <c r="W714" i="1"/>
  <c r="X714" i="1" s="1"/>
  <c r="W740" i="1"/>
  <c r="X740" i="1" s="1"/>
  <c r="W711" i="1"/>
  <c r="X711" i="1" s="1"/>
  <c r="W743" i="1"/>
  <c r="X743" i="1" s="1"/>
  <c r="W701" i="1"/>
  <c r="W746" i="1"/>
  <c r="W744" i="1"/>
  <c r="W741" i="1"/>
  <c r="W732" i="1"/>
  <c r="X156" i="1"/>
  <c r="X909" i="1"/>
  <c r="X193" i="1"/>
  <c r="X519" i="1"/>
  <c r="X552" i="1"/>
  <c r="X145" i="1"/>
  <c r="X385" i="1"/>
  <c r="X795" i="1"/>
  <c r="X840" i="1"/>
  <c r="X183" i="1"/>
  <c r="X233" i="1"/>
  <c r="X416" i="1"/>
  <c r="X307" i="1"/>
  <c r="X160" i="1"/>
  <c r="X529" i="1"/>
  <c r="X179" i="1"/>
  <c r="X378" i="1"/>
  <c r="X10" i="1"/>
  <c r="X358" i="1"/>
  <c r="X266" i="1"/>
  <c r="X112" i="1"/>
  <c r="X303" i="1"/>
  <c r="X829" i="1"/>
  <c r="X383" i="1"/>
  <c r="X786" i="1"/>
  <c r="X524" i="1"/>
  <c r="X914" i="1"/>
  <c r="X18" i="1"/>
  <c r="X733" i="1"/>
  <c r="X911" i="1"/>
  <c r="X95" i="1"/>
  <c r="X756" i="1"/>
  <c r="X770" i="1"/>
  <c r="X27" i="1"/>
  <c r="X615" i="1"/>
  <c r="X782" i="1"/>
  <c r="X158" i="1"/>
  <c r="X208" i="1"/>
  <c r="X96" i="1"/>
  <c r="X83" i="1"/>
  <c r="X14" i="1"/>
  <c r="X800" i="1"/>
  <c r="X12" i="1"/>
  <c r="X239" i="1"/>
  <c r="X338" i="1"/>
  <c r="X281" i="1"/>
  <c r="X173" i="1"/>
  <c r="X367" i="1"/>
  <c r="X111" i="1"/>
  <c r="X288" i="1"/>
  <c r="X379" i="1"/>
  <c r="X121" i="1"/>
  <c r="X637" i="1"/>
  <c r="X93" i="1"/>
  <c r="X762" i="1"/>
  <c r="X134" i="1"/>
  <c r="X152" i="1"/>
  <c r="X103" i="1"/>
  <c r="X301" i="1"/>
  <c r="X135" i="1"/>
  <c r="X137" i="1"/>
  <c r="X136" i="1"/>
  <c r="X753" i="1"/>
  <c r="X71" i="1"/>
  <c r="X421" i="1"/>
  <c r="X400" i="1"/>
  <c r="X459" i="1"/>
  <c r="X391" i="1"/>
  <c r="X767" i="1"/>
  <c r="X289" i="1"/>
  <c r="X332" i="1"/>
  <c r="X528" i="1"/>
  <c r="X354" i="1"/>
  <c r="X824" i="1"/>
  <c r="X72" i="1"/>
  <c r="X336" i="1"/>
  <c r="X22" i="1"/>
  <c r="X258" i="1"/>
  <c r="X167" i="1"/>
  <c r="X747" i="1"/>
  <c r="X395" i="1"/>
  <c r="X401" i="1"/>
  <c r="X862" i="1"/>
  <c r="X55" i="1"/>
  <c r="X893" i="1"/>
  <c r="X516" i="1"/>
  <c r="X35" i="1"/>
  <c r="X754" i="1"/>
  <c r="X877" i="1"/>
  <c r="X188" i="1"/>
  <c r="X832" i="1"/>
  <c r="X437" i="1"/>
  <c r="X736" i="1"/>
  <c r="X124" i="1"/>
  <c r="X651" i="1"/>
  <c r="X333" i="1"/>
  <c r="X236" i="1"/>
  <c r="X411" i="1"/>
  <c r="X765" i="1"/>
  <c r="X797" i="1"/>
  <c r="X612" i="1"/>
  <c r="X228" i="1"/>
  <c r="X364" i="1"/>
  <c r="X52" i="1"/>
  <c r="X196" i="1"/>
  <c r="X25" i="1"/>
  <c r="X406" i="1"/>
  <c r="X396" i="1"/>
  <c r="X63" i="1"/>
  <c r="X142" i="1"/>
  <c r="X291" i="1"/>
  <c r="X939" i="1"/>
  <c r="X434" i="1"/>
  <c r="X845" i="1"/>
  <c r="X386" i="1"/>
  <c r="X752" i="1"/>
  <c r="X213" i="1"/>
  <c r="X140" i="1"/>
  <c r="X376" i="1"/>
  <c r="X191" i="1"/>
  <c r="X78" i="1"/>
  <c r="X37" i="1"/>
  <c r="X781" i="1"/>
  <c r="X61" i="1"/>
  <c r="X139" i="1"/>
  <c r="X313" i="1"/>
  <c r="X864" i="1"/>
  <c r="X308" i="1"/>
  <c r="X154" i="1"/>
  <c r="X906" i="1"/>
  <c r="X835" i="1"/>
  <c r="X294" i="1"/>
  <c r="X147" i="1"/>
  <c r="X777" i="1"/>
  <c r="X65" i="1"/>
  <c r="X869" i="1"/>
  <c r="X192" i="1"/>
  <c r="X409" i="1"/>
  <c r="X423" i="1"/>
  <c r="X424" i="1"/>
  <c r="X557" i="1"/>
  <c r="X381" i="1"/>
  <c r="X820" i="1"/>
  <c r="X125" i="1"/>
  <c r="X215" i="1"/>
  <c r="X611" i="1"/>
  <c r="X141" i="1"/>
  <c r="X392" i="1"/>
  <c r="X190" i="1"/>
  <c r="X6" i="1"/>
  <c r="X176" i="1"/>
  <c r="X510" i="1"/>
  <c r="X859" i="1"/>
  <c r="X54" i="1"/>
  <c r="X274" i="1"/>
  <c r="X897" i="1"/>
  <c r="X801" i="1"/>
  <c r="X296" i="1"/>
  <c r="X614" i="1"/>
  <c r="X127" i="1"/>
  <c r="X92" i="1"/>
  <c r="X341" i="1"/>
  <c r="X477" i="1"/>
  <c r="X356" i="1"/>
  <c r="X841" i="1"/>
  <c r="X312" i="1"/>
  <c r="X630" i="1"/>
  <c r="X155" i="1"/>
  <c r="X293" i="1"/>
  <c r="X812" i="1"/>
  <c r="X881" i="1"/>
  <c r="X768" i="1"/>
  <c r="X598" i="1"/>
  <c r="X618" i="1"/>
  <c r="X916" i="1"/>
  <c r="X321" i="1"/>
  <c r="X102" i="1"/>
  <c r="X910" i="1"/>
  <c r="X189" i="1"/>
  <c r="X509" i="1"/>
  <c r="X56" i="1"/>
  <c r="X483" i="1"/>
  <c r="X828" i="1"/>
  <c r="X101" i="1"/>
  <c r="X182" i="1"/>
  <c r="X937" i="1"/>
  <c r="X427" i="1"/>
  <c r="X200" i="1"/>
  <c r="X205" i="1"/>
  <c r="X518" i="1"/>
  <c r="X404" i="1"/>
  <c r="X796" i="1"/>
  <c r="X430" i="1"/>
  <c r="X116" i="1"/>
  <c r="X366" i="1"/>
  <c r="X355" i="1"/>
  <c r="X227" i="1"/>
  <c r="X244" i="1"/>
  <c r="X620" i="1"/>
  <c r="X110" i="1"/>
  <c r="X397" i="1"/>
  <c r="X833" i="1"/>
  <c r="X41" i="1"/>
  <c r="X818" i="1"/>
  <c r="X329" i="1"/>
  <c r="X214" i="1"/>
  <c r="X785" i="1"/>
  <c r="X798" i="1"/>
  <c r="X863" i="1"/>
  <c r="X269" i="1"/>
  <c r="X343" i="1"/>
  <c r="X42" i="1"/>
  <c r="X250" i="1"/>
  <c r="X223" i="1"/>
  <c r="X842" i="1"/>
  <c r="X759" i="1"/>
  <c r="X773" i="1"/>
  <c r="X251" i="1"/>
  <c r="X7" i="1"/>
  <c r="H2" i="42"/>
  <c r="X2" i="1"/>
  <c r="X267" i="1"/>
  <c r="X66" i="1"/>
  <c r="X28" i="1"/>
  <c r="X31" i="1"/>
  <c r="X295" i="1"/>
  <c r="X413" i="1"/>
  <c r="X47" i="1"/>
  <c r="X749" i="1"/>
  <c r="X816" i="1"/>
  <c r="X280" i="1"/>
  <c r="X878" i="1"/>
  <c r="X617" i="1"/>
  <c r="X339" i="1"/>
  <c r="X665" i="1"/>
  <c r="X257" i="1"/>
  <c r="X206" i="1"/>
  <c r="X632" i="1"/>
  <c r="X202" i="1"/>
  <c r="X175" i="1"/>
  <c r="X547" i="1"/>
  <c r="X298" i="1"/>
  <c r="X774" i="1"/>
  <c r="X222" i="1"/>
  <c r="X20" i="1"/>
  <c r="X550" i="1"/>
  <c r="X162" i="1"/>
  <c r="X60" i="1"/>
  <c r="X737" i="1"/>
  <c r="X938" i="1"/>
  <c r="X325" i="1"/>
  <c r="X117" i="1"/>
  <c r="X235" i="1"/>
  <c r="X871" i="1"/>
  <c r="X420" i="1"/>
  <c r="X5" i="1"/>
  <c r="X253" i="1"/>
  <c r="X431" i="1"/>
  <c r="X823" i="1"/>
  <c r="X649" i="1"/>
  <c r="X264" i="1"/>
  <c r="X36" i="1"/>
  <c r="X44" i="1"/>
  <c r="X330" i="1"/>
  <c r="X604" i="1"/>
  <c r="X337" i="1"/>
  <c r="X241" i="1"/>
  <c r="X751" i="1"/>
  <c r="X297" i="1"/>
  <c r="X915" i="1"/>
  <c r="X30" i="1"/>
  <c r="X585" i="1"/>
  <c r="X226" i="1"/>
  <c r="X302" i="1"/>
  <c r="X819" i="1"/>
  <c r="X165" i="1"/>
  <c r="X311" i="1"/>
  <c r="X163" i="1"/>
  <c r="X442" i="1"/>
  <c r="X80" i="1"/>
  <c r="X350" i="1"/>
  <c r="X347" i="1"/>
  <c r="X769" i="1"/>
  <c r="X353" i="1"/>
  <c r="X633" i="1"/>
  <c r="X346" i="1"/>
  <c r="X273" i="1"/>
  <c r="X384" i="1"/>
  <c r="X50" i="1"/>
  <c r="X793" i="1"/>
  <c r="X783" i="1"/>
  <c r="X435" i="1"/>
  <c r="X318" i="1"/>
  <c r="X133" i="1"/>
  <c r="X229" i="1"/>
  <c r="X132" i="1"/>
  <c r="X335" i="1"/>
  <c r="X860" i="1"/>
  <c r="X232" i="1"/>
  <c r="X334" i="1"/>
  <c r="X24" i="1"/>
  <c r="X13" i="1"/>
  <c r="X432" i="1"/>
  <c r="X207" i="1"/>
  <c r="X91" i="1"/>
  <c r="X144" i="1"/>
  <c r="X370" i="1"/>
  <c r="X109" i="1"/>
  <c r="X245" i="1"/>
  <c r="X169" i="1"/>
  <c r="X11" i="1"/>
  <c r="X282" i="1"/>
  <c r="X33" i="1"/>
  <c r="X315" i="1"/>
  <c r="X808" i="1"/>
  <c r="X292" i="1"/>
  <c r="X309" i="1"/>
  <c r="X299" i="1"/>
  <c r="X326" i="1"/>
  <c r="X49" i="1"/>
  <c r="X837" i="1"/>
  <c r="X317" i="1"/>
  <c r="X108" i="1"/>
  <c r="X361" i="1"/>
  <c r="X690" i="1"/>
  <c r="X365" i="1"/>
  <c r="X270" i="1"/>
  <c r="X900" i="1"/>
  <c r="X393" i="1"/>
  <c r="X429" i="1"/>
  <c r="X439" i="1"/>
  <c r="X75" i="1"/>
  <c r="X807" i="1"/>
  <c r="X349" i="1"/>
  <c r="X39" i="1"/>
  <c r="X856" i="1"/>
  <c r="X342" i="1"/>
  <c r="X216" i="1"/>
  <c r="X388" i="1"/>
  <c r="X561" i="1"/>
  <c r="X195" i="1"/>
  <c r="X279" i="1"/>
  <c r="X243" i="1"/>
  <c r="X68" i="1"/>
  <c r="X249" i="1"/>
  <c r="X776" i="1"/>
  <c r="X652" i="1"/>
  <c r="X814" i="1"/>
  <c r="X405" i="1"/>
  <c r="X668" i="1"/>
  <c r="X246" i="1"/>
  <c r="X657" i="1"/>
  <c r="X201" i="1"/>
  <c r="X131" i="1"/>
  <c r="X811" i="1"/>
  <c r="X242" i="1"/>
  <c r="X4" i="1"/>
  <c r="X758" i="1"/>
  <c r="X377" i="1"/>
  <c r="X778" i="1"/>
  <c r="X210" i="1"/>
  <c r="X275" i="1"/>
  <c r="X709" i="1"/>
  <c r="X29" i="1"/>
  <c r="X830" i="1"/>
  <c r="X204" i="1"/>
  <c r="X171" i="1"/>
  <c r="X230" i="1"/>
  <c r="X263" i="1"/>
  <c r="X787" i="1"/>
  <c r="X791" i="1"/>
  <c r="X468" i="1"/>
  <c r="X97" i="1"/>
  <c r="X847" i="1"/>
  <c r="X285" i="1"/>
  <c r="X211" i="1"/>
  <c r="X500" i="1"/>
  <c r="X128" i="1"/>
  <c r="X535" i="1"/>
  <c r="X371" i="1"/>
  <c r="X441" i="1"/>
  <c r="X106" i="1"/>
  <c r="X304" i="1"/>
  <c r="X320" i="1"/>
  <c r="X813" i="1"/>
  <c r="X314" i="1"/>
  <c r="X407" i="1"/>
  <c r="X88" i="1"/>
  <c r="X122" i="1"/>
  <c r="X218" i="1"/>
  <c r="X761" i="1"/>
  <c r="X331" i="1"/>
  <c r="X46" i="1"/>
  <c r="X77" i="1"/>
  <c r="X107" i="1"/>
  <c r="X180" i="1"/>
  <c r="X836" i="1"/>
  <c r="X641" i="1"/>
  <c r="X885" i="1"/>
  <c r="X259" i="1"/>
  <c r="X905" i="1"/>
  <c r="X839" i="1"/>
  <c r="X419" i="1"/>
  <c r="X866" i="1"/>
  <c r="X89" i="1"/>
  <c r="X94" i="1"/>
  <c r="X779" i="1"/>
  <c r="X255" i="1"/>
  <c r="X120" i="1"/>
  <c r="X827" i="1"/>
  <c r="X821" i="1"/>
  <c r="X151" i="1"/>
  <c r="X731" i="1" l="1"/>
  <c r="X745" i="1"/>
  <c r="X721" i="1"/>
  <c r="X701" i="1"/>
  <c r="X713" i="1"/>
  <c r="X742" i="1"/>
  <c r="X729" i="1"/>
  <c r="X694" i="1"/>
  <c r="X708" i="1"/>
  <c r="X741" i="1"/>
  <c r="X746" i="1"/>
  <c r="X727" i="1"/>
  <c r="X744" i="1"/>
  <c r="X732" i="1"/>
  <c r="X712" i="1"/>
  <c r="M1" i="42" l="1"/>
  <c r="I3" i="42" l="1"/>
  <c r="I11" i="42"/>
  <c r="I19" i="42"/>
  <c r="I27" i="42"/>
  <c r="I35" i="42"/>
  <c r="I43" i="42"/>
  <c r="I42" i="42"/>
  <c r="I4" i="42"/>
  <c r="I12" i="42"/>
  <c r="I20" i="42"/>
  <c r="I28" i="42"/>
  <c r="I36" i="42"/>
  <c r="I5" i="42"/>
  <c r="I13" i="42"/>
  <c r="I21" i="42"/>
  <c r="I29" i="42"/>
  <c r="I37" i="42"/>
  <c r="I6" i="42"/>
  <c r="I14" i="42"/>
  <c r="I22" i="42"/>
  <c r="I30" i="42"/>
  <c r="I38" i="42"/>
  <c r="I34" i="42"/>
  <c r="I7" i="42"/>
  <c r="I15" i="42"/>
  <c r="I23" i="42"/>
  <c r="I31" i="42"/>
  <c r="I39" i="42"/>
  <c r="I26" i="42"/>
  <c r="I8" i="42"/>
  <c r="I16" i="42"/>
  <c r="I24" i="42"/>
  <c r="I32" i="42"/>
  <c r="I40" i="42"/>
  <c r="I18" i="42"/>
  <c r="I9" i="42"/>
  <c r="I17" i="42"/>
  <c r="I25" i="42"/>
  <c r="I33" i="42"/>
  <c r="I41" i="42"/>
  <c r="I10" i="42"/>
  <c r="I2" i="42"/>
  <c r="N1" i="4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tc={F2ACD2B3-20F3-4F8F-B355-BED26C615581}</author>
    <author>tc={DCF0C61F-DF1B-4E62-944E-D0CDD25D0E72}</author>
    <author>tc={BB53BF41-3300-4825-847C-61B2858C6998}</author>
  </authors>
  <commentList>
    <comment ref="H1" authorId="0" shapeId="0" xr:uid="{F2ACD2B3-20F3-4F8F-B355-BED26C615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J1" authorId="1" shapeId="0" xr:uid="{DCF0C61F-DF1B-4E62-944E-D0CDD25D0E72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L674" authorId="2" shapeId="0" xr:uid="{BB53BF41-3300-4825-847C-61B2858C6998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tc={E871994A-D021-4DF6-99DC-174CC0858390}</author>
    <author>tc={8A0C8973-A1F5-4A30-B6A8-3F1734FEC9D8}</author>
    <author>tc={D06990B8-FD84-4D7A-99F5-B88837F1FFF4}</author>
  </authors>
  <commentList>
    <comment ref="J1" authorId="0" shapeId="0" xr:uid="{E871994A-D021-4DF6-99DC-174CC0858390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M1" authorId="1" shapeId="0" xr:uid="{8A0C8973-A1F5-4A30-B6A8-3F1734FEC9D8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Q674" authorId="2" shapeId="0" xr:uid="{D06990B8-FD84-4D7A-99F5-B88837F1FFF4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tc={21F582CA-2BE2-4E33-BA27-3A69E0C6E581}</author>
    <author>tc={8C5367BC-1DEE-49BE-8B10-32AF62EC2286}</author>
    <author>tc={48457753-7088-413E-8174-DBCA3318E767}</author>
  </authors>
  <commentList>
    <comment ref="F1" authorId="0" shapeId="0" xr:uid="{21F582CA-2BE2-4E33-BA27-3A69E0C6E581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G1" authorId="1" shapeId="0" xr:uid="{8C5367BC-1DEE-49BE-8B10-32AF62EC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H154" authorId="2" shapeId="0" xr:uid="{48457753-7088-413E-8174-DBCA3318E767}">
      <text>
        <t>[Threaded comment]
Your version of Excel allows you to read this threaded comment; however, any edits to it will get removed if the file is opened in a newer version of Excel. Learn more: https://go.microsoft.com/fwlink/?linkid=870924
Comment:
    Supply shared with Consett Academy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<sst xmlns="http://schemas.openxmlformats.org/spreadsheetml/2006/main" count="8067" uniqueCount="1013">
  <si>
    <t>Name</t>
  </si>
  <si>
    <t>UPRN</t>
  </si>
  <si>
    <t>13 -17 Claypath - Council Offices CLOSED Sept15</t>
  </si>
  <si>
    <t>18-20 High Street - Demolished Jan 2022</t>
  </si>
  <si>
    <t>5-a-side Floodlights, Woodhouse Close</t>
  </si>
  <si>
    <t>9A Newgate Street (was WHSmith)</t>
  </si>
  <si>
    <t>Abbey Leisure Centre</t>
  </si>
  <si>
    <t xml:space="preserve">Aclet Close Nursery </t>
  </si>
  <si>
    <t>Acre Rigg Junior &amp; Infant School (Academy) 1/12/2012</t>
  </si>
  <si>
    <t>Air monitoring point - A690 Leazes Roundabout</t>
  </si>
  <si>
    <t>All Saints RCVA Primary School -  Lanchester - Academy 1/5/22</t>
  </si>
  <si>
    <t>Annand House Benefits/Services Office</t>
  </si>
  <si>
    <t>Annfield Plain Infant School- Academy 1/4/21</t>
  </si>
  <si>
    <t>Annfield Plain Junior School - Academy 1/4/21</t>
  </si>
  <si>
    <t>Annfield Plain Library</t>
  </si>
  <si>
    <t>0922S01</t>
  </si>
  <si>
    <t>Annfield Plain Waste Transfer Station</t>
  </si>
  <si>
    <t>Auckland Gate Centre(ATC)B/Auck SOLD 11 August 22</t>
  </si>
  <si>
    <t>Aycliffe FORMER Young People-CLOSED Dec 15 Now CAS</t>
  </si>
  <si>
    <t>Aycliffe Secure Unit</t>
  </si>
  <si>
    <t>Aycliffe Village Primary School</t>
  </si>
  <si>
    <t>Barnard Castle Bungalow Spoke/Outreach - SURPLUS?</t>
  </si>
  <si>
    <t>Barnard Castle Environment Garage</t>
  </si>
  <si>
    <t>Barnard Castle Library (new)/C.A.P building</t>
  </si>
  <si>
    <t>0923S01</t>
  </si>
  <si>
    <t>Barnard Castle Quad Station</t>
  </si>
  <si>
    <t>Barnard Castle Registrars Office</t>
  </si>
  <si>
    <t>Beamish Primary School &amp; Nursery Unit</t>
  </si>
  <si>
    <t>Bearpark Primary School</t>
  </si>
  <si>
    <t>Bearpark Sports Pavilion</t>
  </si>
  <si>
    <t>Belmont Bowls Pavilion</t>
  </si>
  <si>
    <t>Belmont Cheveley Park Primary School</t>
  </si>
  <si>
    <t>Belmont Community School (feeds Belmont CE Primary)</t>
  </si>
  <si>
    <t xml:space="preserve">Belmont Fire Control Centre </t>
  </si>
  <si>
    <t>Belmont Football Sports Pavilion</t>
  </si>
  <si>
    <t>Belmont Library</t>
  </si>
  <si>
    <t>0949S01</t>
  </si>
  <si>
    <t>Belmont Park and Ride</t>
  </si>
  <si>
    <t>Benfieldside Primary School</t>
  </si>
  <si>
    <t>Binchester Roman Fort</t>
  </si>
  <si>
    <t>Bishop Auckland Etherley Satellite Home</t>
  </si>
  <si>
    <t>Bishop Auckland Family Hub</t>
  </si>
  <si>
    <t>Bishop Auckland Hub (UCAN Centre)</t>
  </si>
  <si>
    <t>Bishop Auckland Registrars Office</t>
  </si>
  <si>
    <t>Bishop Auckland Town Council 54 Kingsway</t>
  </si>
  <si>
    <t>Bishop Auckland Town Council Non Paf Kiosk for Skatepark Floodlight</t>
  </si>
  <si>
    <t>Bishop Auckland Town Hall &amp; Library</t>
  </si>
  <si>
    <t>2169S01</t>
  </si>
  <si>
    <t>Bishop Auckland Town Recreation Ground</t>
  </si>
  <si>
    <t>Bishop Barrington School- Academy 1/9/21</t>
  </si>
  <si>
    <t>Bishop Ian Ramsey CE Primary School - Academy 1/10/19</t>
  </si>
  <si>
    <t>Bishop Middleham CE (St Michael's) Primary School - Academy 1/12/21</t>
  </si>
  <si>
    <t>Blackhall Colliery Library</t>
  </si>
  <si>
    <t>0925S01</t>
  </si>
  <si>
    <t>Blackhall Colliery Primary School</t>
  </si>
  <si>
    <t>Blackie Boy Colliery - Close House</t>
  </si>
  <si>
    <t>Blessed John Duckett RCVA Primary School - Academy 1/2/22</t>
  </si>
  <si>
    <t>Bloemfontein Primary School (Academy) 2/7/2018</t>
  </si>
  <si>
    <t>Bluebell Meadow Primary Sch (Trimdon Grange Infant - CLOSED 31/8/20</t>
  </si>
  <si>
    <t xml:space="preserve">Bluebell Meadow Primary Sch (Trimdon Jnr) NO SLA - Acad 1/9/20 </t>
  </si>
  <si>
    <t>Bolam Quarry Landfill</t>
  </si>
  <si>
    <t>Bournmoor Primary School</t>
  </si>
  <si>
    <t>Bowburn (new) Primary</t>
  </si>
  <si>
    <t>Bowburn Infant and Nursery School</t>
  </si>
  <si>
    <t>Bowburn Junior School - see Bowburn New Primary</t>
  </si>
  <si>
    <t>Bowburn Library</t>
  </si>
  <si>
    <t>0951S01</t>
  </si>
  <si>
    <t>Bowburn Technical Services</t>
  </si>
  <si>
    <t>Bowburn Training Centre</t>
  </si>
  <si>
    <t>Bowburn Welfare Ground - pavilion</t>
  </si>
  <si>
    <t>Bowes Hutchinson CE (Aided) Primary Sch -NO SLA</t>
  </si>
  <si>
    <t>Bowlees Carpark Warden Hut/visitor centre</t>
  </si>
  <si>
    <t>Bowls Pavilion Hamsterley (now football changing) Derwentside Park</t>
  </si>
  <si>
    <t>Bowls Pavilion St Aidens Crescent</t>
  </si>
  <si>
    <t>Bowls Pavilion, Plantation Street, Leadgate</t>
  </si>
  <si>
    <t>Brandon Family Hub</t>
  </si>
  <si>
    <t>Brandon Football Field Sycamore Park</t>
  </si>
  <si>
    <t>Brandon Library</t>
  </si>
  <si>
    <t>0926S01</t>
  </si>
  <si>
    <t>Brandon Park Bowls Pavilion CLOSED Jun15</t>
  </si>
  <si>
    <t>Brandon Park Pavilion (Addison)</t>
  </si>
  <si>
    <t>Brandon Primary School - ACADEMY 1/1/22</t>
  </si>
  <si>
    <t>Brandon Swimming Pool</t>
  </si>
  <si>
    <t>Broom Cottages Primary &amp; Nursery School</t>
  </si>
  <si>
    <t>Browns Houses Waste Disposal Site</t>
  </si>
  <si>
    <t>Bullion Lane Primary School</t>
  </si>
  <si>
    <t>Burnhope Primary School - Academy 1 June 2022</t>
  </si>
  <si>
    <t>Burnigill Sports Pavilion</t>
  </si>
  <si>
    <t>Burnopfield Primary School</t>
  </si>
  <si>
    <t xml:space="preserve">Burnside Primary School - Stanley </t>
  </si>
  <si>
    <t>Butsfield Landfill Site</t>
  </si>
  <si>
    <t xml:space="preserve">Butterknowle Primary School </t>
  </si>
  <si>
    <t>Byerley Park Primary School</t>
  </si>
  <si>
    <t>Byers Green Primary School</t>
  </si>
  <si>
    <t>Car Park Foundry Lane &amp; WC - Chester le Street</t>
  </si>
  <si>
    <t>Cassop Primary School</t>
  </si>
  <si>
    <t>Castleside Primary School</t>
  </si>
  <si>
    <t>Catchgate Childrens Centre (New Lea House)</t>
  </si>
  <si>
    <t>Catchgate Primary School</t>
  </si>
  <si>
    <t>CCTV Camera Ferryhill</t>
  </si>
  <si>
    <t>CCTV Camera Memorial ave</t>
  </si>
  <si>
    <t>CCTV Camera Neville Parade</t>
  </si>
  <si>
    <t>CCTV Camera Peace Haven</t>
  </si>
  <si>
    <t>CCTV Camera Seaside Lane</t>
  </si>
  <si>
    <t>CCTV Camera Vincent Street</t>
  </si>
  <si>
    <t>CCTV Lumley</t>
  </si>
  <si>
    <t>CCTV Pelton Community Centre</t>
  </si>
  <si>
    <t>CCTV Proudfoot Drive</t>
  </si>
  <si>
    <t>CCTV Sacriston</t>
  </si>
  <si>
    <t>CCTV Woodhouse Lane</t>
  </si>
  <si>
    <t>Cemetery Moorside</t>
  </si>
  <si>
    <t>Cemetery Office - Ropery Lane - Chester le Street</t>
  </si>
  <si>
    <t>Cestria Primary School</t>
  </si>
  <si>
    <t>Chester le Street CE (Controlled) Primary School</t>
  </si>
  <si>
    <t xml:space="preserve">Chester le Street Family Hub (Bullion Lane) </t>
  </si>
  <si>
    <t>Chester le Street Leisure Centre</t>
  </si>
  <si>
    <t>Chester le Street Library</t>
  </si>
  <si>
    <t>0927S01</t>
  </si>
  <si>
    <t>Chester le Street Market Place Illuminated Trees and Benches</t>
  </si>
  <si>
    <t>Chester le Street One Point Hub</t>
  </si>
  <si>
    <t>Chester le Street social services office</t>
  </si>
  <si>
    <t>Chester le Street Subway Pumping Stn</t>
  </si>
  <si>
    <t>Chilton Academy 1/6/2018</t>
  </si>
  <si>
    <t>Chilton Depot</t>
  </si>
  <si>
    <t>Chilton Library</t>
  </si>
  <si>
    <t>0953S01</t>
  </si>
  <si>
    <t>Clayport Library</t>
  </si>
  <si>
    <t>3309S01</t>
  </si>
  <si>
    <t>Clean &amp; Green Shildon Skills Ctr -Street Cleansing</t>
  </si>
  <si>
    <t>Cleves Cross - NO SLA - Academy</t>
  </si>
  <si>
    <t>Clock &amp; Festive Light -Sacriston Front Street</t>
  </si>
  <si>
    <t>Cockfield Landfill</t>
  </si>
  <si>
    <t xml:space="preserve">Cockfield Primary School </t>
  </si>
  <si>
    <t>Cockton Hill Infant School</t>
  </si>
  <si>
    <t>Cockton Hill Junior School</t>
  </si>
  <si>
    <t>Cockton Hill Pavilion(bowls)</t>
  </si>
  <si>
    <t>Collierley Primary School - Academy 1/6/23</t>
  </si>
  <si>
    <t>Comeleon Factory Bt 95/16</t>
  </si>
  <si>
    <t>Communal Room - Burnopfield Communal Club</t>
  </si>
  <si>
    <t>Consett Academy (new) - NO SLA</t>
  </si>
  <si>
    <t>Consett Beechdale Nursery- with Junior School</t>
  </si>
  <si>
    <t>Consett Bowls Pavilion</t>
  </si>
  <si>
    <t>Consett Bus Station</t>
  </si>
  <si>
    <t>Consett Business Park (new build 2014) called Viewpoint</t>
  </si>
  <si>
    <t>Consett Christmas tree - lighting - projectors</t>
  </si>
  <si>
    <t>Consett Clock Feeder Pillar</t>
  </si>
  <si>
    <t>Consett Customer Access Point - Old Woolworths bui</t>
  </si>
  <si>
    <t>Consett Family Hub (Moorside)</t>
  </si>
  <si>
    <t>Consett Fire Station</t>
  </si>
  <si>
    <t>Consett Infant School</t>
  </si>
  <si>
    <t>Consett Junior School</t>
  </si>
  <si>
    <t>Consett Leisure Centre</t>
  </si>
  <si>
    <t>Consett Library</t>
  </si>
  <si>
    <t>0928S01</t>
  </si>
  <si>
    <t>Consett One Point Hub</t>
  </si>
  <si>
    <t>Consett Park Bowls Club</t>
  </si>
  <si>
    <t>Consett Park Utility Supply Feeder Pillar</t>
  </si>
  <si>
    <t>Consett Villa Real Day Special</t>
  </si>
  <si>
    <t>Cooper Hall Changing Rooms(incl Bowling Greens)</t>
  </si>
  <si>
    <t>Copeland Road Primary School</t>
  </si>
  <si>
    <t>Cotherstone Primary School - NO SLA</t>
  </si>
  <si>
    <t>Cotsford Primary School - Horden (on Junior site)</t>
  </si>
  <si>
    <t>Coulson Centre - Spennymoor</t>
  </si>
  <si>
    <t>County Hall</t>
  </si>
  <si>
    <t>Coxhoe Bowls Pavilion</t>
  </si>
  <si>
    <t>Coxhoe Leisure Outside Park Lights</t>
  </si>
  <si>
    <t>Coxhoe Primary School</t>
  </si>
  <si>
    <t>Coxhoe Satellite Home</t>
  </si>
  <si>
    <t>Coxhoe Waste site/landfill - Joint Stocks</t>
  </si>
  <si>
    <t>Craghead Bowls Club</t>
  </si>
  <si>
    <t>Creebeck Waste Disposal Site</t>
  </si>
  <si>
    <t xml:space="preserve">Cricket Club Medomsley </t>
  </si>
  <si>
    <t xml:space="preserve">Cricket Pavilion (South Terrace) Esh Winning </t>
  </si>
  <si>
    <t>Crimdon Visitors Centre (Dunes)</t>
  </si>
  <si>
    <t>Croft Community Primary (formerly Harelaw)</t>
  </si>
  <si>
    <t>Crook Business Centre Workshops  L/Lords supply</t>
  </si>
  <si>
    <t>Crook Civic Centre</t>
  </si>
  <si>
    <t>Crook Community Fire Station</t>
  </si>
  <si>
    <t>Crook Community Leisure</t>
  </si>
  <si>
    <t>Crook Depot Clean &amp; Green (Unit 15 Beechburn)</t>
  </si>
  <si>
    <t>Crook Primary &amp; Nursery School</t>
  </si>
  <si>
    <t>Crook S.Services Sub Dist Office - Sold 10 June 22</t>
  </si>
  <si>
    <t xml:space="preserve">Crook War Memorial/lighting for xmas trees </t>
  </si>
  <si>
    <t>D.L.I. Museum and Arts Centre</t>
  </si>
  <si>
    <t>0963S01</t>
  </si>
  <si>
    <t>Darlington Fire Station</t>
  </si>
  <si>
    <t xml:space="preserve">Darlington Road - Feeder Pillars </t>
  </si>
  <si>
    <t>Deaf Hill Primary School</t>
  </si>
  <si>
    <t>Dean &amp; Chapter Pumping Chamber</t>
  </si>
  <si>
    <t>Dean Bank Primary and Nursery School</t>
  </si>
  <si>
    <t>Dean Rd Nursery now Education Health Needs Team</t>
  </si>
  <si>
    <t>Delves Lane Junior (and Infant) School</t>
  </si>
  <si>
    <t>Dene Academy 1/9/2019</t>
  </si>
  <si>
    <t xml:space="preserve">Dene Court (Hamsterley) Communal Room </t>
  </si>
  <si>
    <t>Dene House Primary School (Academy) 1/9/2015</t>
  </si>
  <si>
    <t>Dene Valley Spoke/Outreach - SURPLUS?</t>
  </si>
  <si>
    <t>Derwentside Business Development complex</t>
  </si>
  <si>
    <t xml:space="preserve">Dipton Football/Changing Ground (Bute Park) </t>
  </si>
  <si>
    <t>Dipton Park Bowls</t>
  </si>
  <si>
    <t>Donald Owen Clarke Centre</t>
  </si>
  <si>
    <t>Durham (new) HQ - sold to DU 31/10/2022</t>
  </si>
  <si>
    <t xml:space="preserve">Durham Academy - formerly DCBC  1/1/2023 </t>
  </si>
  <si>
    <t xml:space="preserve">Durham Blue Coat CE (Aided) Junior School </t>
  </si>
  <si>
    <t>Durham Bus Station - Demolished April'21</t>
  </si>
  <si>
    <t>Durham Crematorium</t>
  </si>
  <si>
    <t>Durham Divisional Surveyors Office</t>
  </si>
  <si>
    <t>Durham Gilesgate Primary School</t>
  </si>
  <si>
    <t>Durham Johnston School (Crossgate)</t>
  </si>
  <si>
    <t>Durham Leadership Centre</t>
  </si>
  <si>
    <t>Durham Pathways (Abbey Day Centre)</t>
  </si>
  <si>
    <t>Durham Registrars Head Office</t>
  </si>
  <si>
    <t>Durham Sixth Form Centre</t>
  </si>
  <si>
    <t>Durham St Margaret's CE Primary School</t>
  </si>
  <si>
    <t>Durham Trinity (new) school</t>
  </si>
  <si>
    <t>E Business Centre</t>
  </si>
  <si>
    <t>Easington CE Primary School Academy 01/04/23</t>
  </si>
  <si>
    <t>Easington Colliery Library</t>
  </si>
  <si>
    <t>0960S01</t>
  </si>
  <si>
    <t>Easington Colliery Primary School</t>
  </si>
  <si>
    <t xml:space="preserve">Easington Family Hub </t>
  </si>
  <si>
    <t>East Stanley Bowls Club</t>
  </si>
  <si>
    <t>East Stanley Primary School - Academy 1/4/21</t>
  </si>
  <si>
    <t>Ebchester CE Primary School</t>
  </si>
  <si>
    <t>Eden Hill Spoke/Outreach - Peterlee</t>
  </si>
  <si>
    <t>Edmondsley Primary School</t>
  </si>
  <si>
    <t>Elemore Hall - PACC Centre - Aykley Heads</t>
  </si>
  <si>
    <t xml:space="preserve">Elemore Hall - Windlestone site </t>
  </si>
  <si>
    <t>Elemore Hall Residential Special School - PRU</t>
  </si>
  <si>
    <t>Elvet Bridge Kiosk</t>
  </si>
  <si>
    <t>Empire Cinema</t>
  </si>
  <si>
    <t>Empower 2 - pathways - closed Sept 2016</t>
  </si>
  <si>
    <t>Escomb Primary School</t>
  </si>
  <si>
    <t xml:space="preserve">Esh CE (Aided) Primary School - NO SLA - Academy 1/1/2021 </t>
  </si>
  <si>
    <t>Esh Winning (new) Primary</t>
  </si>
  <si>
    <t>Etherley Lane Nursery School</t>
  </si>
  <si>
    <t>Etherley Lane Primary School</t>
  </si>
  <si>
    <t>EV Charging Point -  Albert Road Car Park Consett</t>
  </si>
  <si>
    <t>EV Charging Point -  Annand House</t>
  </si>
  <si>
    <t>EV Charging Point - Comeleon House</t>
  </si>
  <si>
    <t>EV Charging Point - Framwellgate Peth (County Hall)</t>
  </si>
  <si>
    <t>EV Charging Point - Greencroft House</t>
  </si>
  <si>
    <t>EV Charging Point - Greenwell Rd. Newton Aycliffe</t>
  </si>
  <si>
    <t>EV Charging Point - Howlands Park &amp; Ride</t>
  </si>
  <si>
    <t>EV Charging Point - North Burns</t>
  </si>
  <si>
    <t>EV Charging Point - Old Shire Hall Durham</t>
  </si>
  <si>
    <t>EV charging point - Riverside car park</t>
  </si>
  <si>
    <t>EV Charging Point - Riverside Car Park CLS</t>
  </si>
  <si>
    <t>EV Charging Point - Sands Car Park Durham</t>
  </si>
  <si>
    <t>EV Charging Point - Scott Street - Stanley</t>
  </si>
  <si>
    <t>EV Charging Point - Seaham (Bath Tce)</t>
  </si>
  <si>
    <t>EV Charging Point - Seaham Health</t>
  </si>
  <si>
    <t>Evenwood CE Primary School - Academy 1/12/21</t>
  </si>
  <si>
    <t>Evergreen Special School</t>
  </si>
  <si>
    <t>Feeder Pillar Lighting - Chester le Street</t>
  </si>
  <si>
    <t>Fencehouses Woodlea Primary School</t>
  </si>
  <si>
    <t>Ferryhill Family Hub (Dean Bank)</t>
  </si>
  <si>
    <t>Ferryhill Library</t>
  </si>
  <si>
    <t>0931S01</t>
  </si>
  <si>
    <t>Ferryhill One Point Hub</t>
  </si>
  <si>
    <t>Ferryhill School - was Bus &amp; Enterprise College (Academy) 1/5/2018</t>
  </si>
  <si>
    <t>Ferryhill Station Primary School</t>
  </si>
  <si>
    <t>Ferryhill TC 8 Chapel Terrace</t>
  </si>
  <si>
    <t>Ferryhill TC CCTV Brancepeth Road</t>
  </si>
  <si>
    <t>Ferryhill TC Cleves Avenue Cemetery &amp; Lodge</t>
  </si>
  <si>
    <t>Ferryhill TC DB Football Pavilion</t>
  </si>
  <si>
    <t>Ferryhill TC Dean Bank  Welfare Rec Park</t>
  </si>
  <si>
    <t>Ferryhill TC King George V Playing Field</t>
  </si>
  <si>
    <t>Ferryhill TC Mainsforth Sports Complex</t>
  </si>
  <si>
    <t>Ferryhill TC Public Conveniences Dennison Terrace</t>
  </si>
  <si>
    <t>Ferryhill TC Public Conveniences North Street</t>
  </si>
  <si>
    <t>Ferryhill TC Town Hall</t>
  </si>
  <si>
    <t>Ferryhill TC Unmetered Supplies</t>
  </si>
  <si>
    <t>Ferryhill The Woodlands aka Pupil Referral Unit.</t>
  </si>
  <si>
    <t>Finchale Primary School</t>
  </si>
  <si>
    <t>Fishburn Primary School</t>
  </si>
  <si>
    <t>Floodlighting Units 12 - 17 Sacriston</t>
  </si>
  <si>
    <t>Football Pavilion, St Aidens Crescent</t>
  </si>
  <si>
    <t>Forest of Teesdale Primary School - closed July 2022</t>
  </si>
  <si>
    <t>Framwellgate Moor Childrens Unit</t>
  </si>
  <si>
    <t>Framwellgate Moor Primary School</t>
  </si>
  <si>
    <t>Framwellgate School (Academy) 1/12/2011</t>
  </si>
  <si>
    <t>Freeman's Quay Leisure Centre</t>
  </si>
  <si>
    <t xml:space="preserve">Freeman's Reach Hydro </t>
  </si>
  <si>
    <t>Frosterley Primary School</t>
  </si>
  <si>
    <t xml:space="preserve">Fyndoune Community College closed July 2022 as a school </t>
  </si>
  <si>
    <t>Gainford CE Primary School</t>
  </si>
  <si>
    <t>Gala Theatre and Offices</t>
  </si>
  <si>
    <t>Garage 36 - Seaham</t>
  </si>
  <si>
    <t>Gardeners Kiosk Adj Park Lodge</t>
  </si>
  <si>
    <t>40038S02</t>
  </si>
  <si>
    <t>GATC Golf  Complex &amp; Shop</t>
  </si>
  <si>
    <t>GATC Golf Irrigation System</t>
  </si>
  <si>
    <t>GATC Horticultural Depot</t>
  </si>
  <si>
    <t>GATC Moore Lane Environment Centre</t>
  </si>
  <si>
    <t>GATC Oakleaf Sports Complex</t>
  </si>
  <si>
    <t>GATC School Aycliffe Pavilion</t>
  </si>
  <si>
    <t>GATC Simpasture Park Pavilion</t>
  </si>
  <si>
    <t>GATC St Oswalds Pre School</t>
  </si>
  <si>
    <t>GATC St Oswald's Pre school office</t>
  </si>
  <si>
    <t>GATC Stephenson Way Cemetery</t>
  </si>
  <si>
    <t>GATC Town Council Offices</t>
  </si>
  <si>
    <t>GATC Town Park Building</t>
  </si>
  <si>
    <t>GATC Vehicle Storage Depot</t>
  </si>
  <si>
    <t>GATC West Cemetery</t>
  </si>
  <si>
    <t>Glenholme Bowls Pavilion</t>
  </si>
  <si>
    <t>Grange Villa Spoke/Community Centre</t>
  </si>
  <si>
    <t>Green Lane Council Offices</t>
  </si>
  <si>
    <t>Greencroft Social Care &amp; Health Office - Stanley</t>
  </si>
  <si>
    <t>Greenfield Community Arts College</t>
  </si>
  <si>
    <t>Greenfield Community School 'The Sunnydale Campus'</t>
  </si>
  <si>
    <t>Greenland Community Primary - new (Academy) 1/1/2017</t>
  </si>
  <si>
    <t>GRT - Auckland Park, St Philips Site</t>
  </si>
  <si>
    <t>GRT - Drum Lane Site</t>
  </si>
  <si>
    <t>GRT - East Howle Site</t>
  </si>
  <si>
    <t>GRT - Green Lane Site(now Ash Green Way)</t>
  </si>
  <si>
    <t>GRT - Tower Road Site, Stanley</t>
  </si>
  <si>
    <t>GRT - West Rainton Site</t>
  </si>
  <si>
    <t>Hackworth Railway Museum - no longer DCC</t>
  </si>
  <si>
    <t>70023S01</t>
  </si>
  <si>
    <t xml:space="preserve">Hackworth Road Depot </t>
  </si>
  <si>
    <t>Haig Terrace 4 Together Partnership- Ferryhill AAP</t>
  </si>
  <si>
    <t>Hamsterley Primary School</t>
  </si>
  <si>
    <t>1450S01</t>
  </si>
  <si>
    <t xml:space="preserve">Hardwick Park Visitor Centre </t>
  </si>
  <si>
    <t>Hardwick Primary School Sedgefield - Academy 1/9/22</t>
  </si>
  <si>
    <t>Hartside Primary School (Academy) 1/2/2018</t>
  </si>
  <si>
    <t xml:space="preserve">Hawthorne Community Centre </t>
  </si>
  <si>
    <t>Heighington Lane Transfer Station</t>
  </si>
  <si>
    <t>Hermitage Academy - NO SLA from 1/9/19</t>
  </si>
  <si>
    <t>Hesleden Primary School</t>
  </si>
  <si>
    <t>Hickstead Rise Children's Home</t>
  </si>
  <si>
    <t>High Handenhold Fire Station</t>
  </si>
  <si>
    <t>Holy Trinity CE Primary School - Hartlepool</t>
  </si>
  <si>
    <t>Hopper House Social Service Office CLOSEDAug14</t>
  </si>
  <si>
    <t>Horden Cotsford Education Health  - former Cotsford infant Sch</t>
  </si>
  <si>
    <t xml:space="preserve">Horden Family Hub </t>
  </si>
  <si>
    <t>Horden Library</t>
  </si>
  <si>
    <t>0932S01</t>
  </si>
  <si>
    <t>Horden Nursery School</t>
  </si>
  <si>
    <t>Horden Resource &amp; Recovery Centre (Acumen)</t>
  </si>
  <si>
    <t xml:space="preserve">Horden Youth Centre </t>
  </si>
  <si>
    <t>Horndale Infants School Newton Aycliffe</t>
  </si>
  <si>
    <t>Horticulture Garage Scafell</t>
  </si>
  <si>
    <t>Howden le Wear Primary School - ACADEMY 1/1/22</t>
  </si>
  <si>
    <t>Howlands Farm Park and Ride</t>
  </si>
  <si>
    <t>Howletch Lane Primary School</t>
  </si>
  <si>
    <t>Hunwick Primary School</t>
  </si>
  <si>
    <t>Hutton Henry CE (Controlled) Primary School</t>
  </si>
  <si>
    <t xml:space="preserve">Ingleton CE Primary School NO SLA - Academy 1/4/20 </t>
  </si>
  <si>
    <t>Kelloe Primary School</t>
  </si>
  <si>
    <t>Kelloe Sports Pavilion</t>
  </si>
  <si>
    <t>Killhope North East Lead Mining Museum</t>
  </si>
  <si>
    <t>1182S01</t>
  </si>
  <si>
    <t>King James 1 Academy 1/6/2011</t>
  </si>
  <si>
    <t>King Street Primary School</t>
  </si>
  <si>
    <t>Kiosk 2 adjacent 11 Market Place Bishop Auckland</t>
  </si>
  <si>
    <t>Kiosk 2 adjacent 29 Market Place Bishop Auckland</t>
  </si>
  <si>
    <t>Kiosk 3 adjacent 11 Market Place Bishop Auckland</t>
  </si>
  <si>
    <t>Kiosk 3 adjacent 50 Market Place Bishop Auckland</t>
  </si>
  <si>
    <t>Kirk Merrington Primary School (New)</t>
  </si>
  <si>
    <t>Lanchester Endowed Parochial Primary School</t>
  </si>
  <si>
    <t>Lanchester Library</t>
  </si>
  <si>
    <t>Langley Moor Nursery School</t>
  </si>
  <si>
    <t>Langley Moor Primary School</t>
  </si>
  <si>
    <t>Langley Park Primary School - Academy 1/4/22</t>
  </si>
  <si>
    <t>Laurel Avenue Community Primary School</t>
  </si>
  <si>
    <t>Leadgate Primary School</t>
  </si>
  <si>
    <t>Leadgate Waste Disposal</t>
  </si>
  <si>
    <t>Lee House Community Centre/day centre bungalow</t>
  </si>
  <si>
    <t xml:space="preserve">Leeholme Pavilions </t>
  </si>
  <si>
    <t>LL Supply Consett Business Park</t>
  </si>
  <si>
    <t>Louisa Centre</t>
  </si>
  <si>
    <t xml:space="preserve">Low Willington Units(St Stephens Court) </t>
  </si>
  <si>
    <t>Ludworth Primary School</t>
  </si>
  <si>
    <t>Ludworth Sports Pavilion</t>
  </si>
  <si>
    <t>Lumley Junior School</t>
  </si>
  <si>
    <t>Lumley Medway Infant &amp; Nursery School</t>
  </si>
  <si>
    <t xml:space="preserve">Market Cross (Market Toll) </t>
  </si>
  <si>
    <t>McNally Place Community Ctr NowCare Connect TV Amp</t>
  </si>
  <si>
    <t>Meadowfield Leisure Centre</t>
  </si>
  <si>
    <t>Middlestone Moor Childrens Unit</t>
  </si>
  <si>
    <t>Middlestone Moor Primary School - Academy 1/1/2023</t>
  </si>
  <si>
    <t>Middleton Highways Depot</t>
  </si>
  <si>
    <t>Middleton in Teesdale Fire Station</t>
  </si>
  <si>
    <t>Middleton in Teesdale Nursery and Primary School</t>
  </si>
  <si>
    <t>Middlewood Green Playing Field</t>
  </si>
  <si>
    <t>Montalbo Primary School</t>
  </si>
  <si>
    <t>Moorside Primary School Consett - Academy 01/03/22</t>
  </si>
  <si>
    <t>Morrison Busty Depot Direct Service Organisation</t>
  </si>
  <si>
    <t>Mountsett Crematorium</t>
  </si>
  <si>
    <t>Murton Library</t>
  </si>
  <si>
    <t>0933S01</t>
  </si>
  <si>
    <t>Murton Resource Centre - Back to DCC April 2018</t>
  </si>
  <si>
    <t>Murton Ribbon Academy 1/9/2012</t>
  </si>
  <si>
    <t>Netpark - includes Plexus, Discovery &amp; Explorer</t>
  </si>
  <si>
    <t>Nettlesworth Primary School</t>
  </si>
  <si>
    <t>Neville's Cross Primary School</t>
  </si>
  <si>
    <t>New Brancepeth Primary School - Academy 01/03/22</t>
  </si>
  <si>
    <t>New Brancepeth Sports Pavilion</t>
  </si>
  <si>
    <t xml:space="preserve">New Business Centre </t>
  </si>
  <si>
    <t>New Seaham Primary School (Academy) 1/10/2012</t>
  </si>
  <si>
    <t>Newker Primary School</t>
  </si>
  <si>
    <t>Newton Aycliffe Family hub (Stephenson Way)</t>
  </si>
  <si>
    <t>Newton Aycliffe Fire Station</t>
  </si>
  <si>
    <t>Newton Aycliffe Fire Station Accommodation Block</t>
  </si>
  <si>
    <t>Newton Aycliffe Leisure Centre</t>
  </si>
  <si>
    <t>Newton Aycliffe One Point Hub</t>
  </si>
  <si>
    <t>Newton Cap Viaduct</t>
  </si>
  <si>
    <t>Newton Hall Infant School</t>
  </si>
  <si>
    <t>Newton Hall Library</t>
  </si>
  <si>
    <t>0952S01</t>
  </si>
  <si>
    <t>North Durham Academy (new) - SLA from 1/7/22</t>
  </si>
  <si>
    <t>North Park Primary School</t>
  </si>
  <si>
    <t>Oakley Cross Primary School &amp; Nursery</t>
  </si>
  <si>
    <t>Orchard House 67 Durham Road (children's Home)</t>
  </si>
  <si>
    <t>Our Lady &amp; St Joseph's RC Primary School - Academy 1/11/21</t>
  </si>
  <si>
    <t>Our Lady &amp; St Thomas RC Primary School - Academy 1/7/21</t>
  </si>
  <si>
    <t>Our Lady of Lourdes RC Primary School - Academy 1/10/21</t>
  </si>
  <si>
    <t>Our Lady of the Rosary RC Primary School - Academy 30/4/2019</t>
  </si>
  <si>
    <t xml:space="preserve">Our Lady Queen of Martyrs Primary School - Academy 1/11/20          </t>
  </si>
  <si>
    <t>Our Lady Star of Sea RCVA Primary School</t>
  </si>
  <si>
    <t>Ouston Primary former (Junior Sch) Academy 1/2/2018</t>
  </si>
  <si>
    <t>Oxclose Federation (Nursery) 1/11/18</t>
  </si>
  <si>
    <t>Oxclose Federation (Primary) 1/11/18</t>
  </si>
  <si>
    <t>Oxhill Nursery School</t>
  </si>
  <si>
    <t xml:space="preserve">Park House Sherburn </t>
  </si>
  <si>
    <t>Park Lodge Blackhill Park</t>
  </si>
  <si>
    <t>Parkside School (Academy) 1/3/2012</t>
  </si>
  <si>
    <t>Parson Court Newton Aycliffe (MASH)</t>
  </si>
  <si>
    <t>Passmore Pavilion</t>
  </si>
  <si>
    <t>Peases West Primary School- NO SLA 1 April 18</t>
  </si>
  <si>
    <t>Pelton Community Centre</t>
  </si>
  <si>
    <t>Pelton Community Primary School</t>
  </si>
  <si>
    <t xml:space="preserve">Pelton Fell Football Pavilion &amp; Pitch </t>
  </si>
  <si>
    <t>Pelton Library (New)</t>
  </si>
  <si>
    <t>30302S01</t>
  </si>
  <si>
    <t>Peterlee Bus Station</t>
  </si>
  <si>
    <t>Peterlee Fire Station</t>
  </si>
  <si>
    <t>Peterlee Leisure Centre (Harper Fitness) back with DCC 1/7/21</t>
  </si>
  <si>
    <t>Peterlee Lowhills Day Nursery</t>
  </si>
  <si>
    <t>Peterlee One Point Hub</t>
  </si>
  <si>
    <t>Peterlee Pathways</t>
  </si>
  <si>
    <t>Peterlee Town Council - Cemetery Street Lighting</t>
  </si>
  <si>
    <t>Peterlee Town Council - Hill Rigg House Spoke/Outreach Peterlee</t>
  </si>
  <si>
    <t>Peterlee Town Council - Lowhills Bowls</t>
  </si>
  <si>
    <t>Peterlee Town Council - Peterlee Parks Depot</t>
  </si>
  <si>
    <t>Peterlee Town Council - Peterlee Pavilion</t>
  </si>
  <si>
    <t>Peterlee Town Council - Shotton Hall</t>
  </si>
  <si>
    <t>Peterlee Town Council - Woodhouse Park</t>
  </si>
  <si>
    <t>Pittington Primary School</t>
  </si>
  <si>
    <t>Plawsworth Former Road Police  - back with Assets DCC</t>
  </si>
  <si>
    <t>Prince Bishops Community Primary School</t>
  </si>
  <si>
    <t>Proudfoot Centre - Restraint training</t>
  </si>
  <si>
    <t>Public Health Drug &amp; Alcohol Team 81 Whinney Hill</t>
  </si>
  <si>
    <t>Public Health Eden House</t>
  </si>
  <si>
    <t>Public Health Saddler House - DACT</t>
  </si>
  <si>
    <t>Ramshaw Primary School</t>
  </si>
  <si>
    <t>Randolph Ind Est Pumping Station</t>
  </si>
  <si>
    <t>Red Rose Primary School</t>
  </si>
  <si>
    <t>Riverside Leisure - Cricket</t>
  </si>
  <si>
    <t>Riverside Leisure - Track (pavilion)</t>
  </si>
  <si>
    <t>Roadside Cabinet A167 VMS1</t>
  </si>
  <si>
    <t>Roadside Cabinet A177 Bowburn</t>
  </si>
  <si>
    <t>Roadside Cabinet Signals A690 Gilesgate</t>
  </si>
  <si>
    <t>Roadside Cabinet Traffic signals A690 Milburngate</t>
  </si>
  <si>
    <t>Roadside Cabinet VMS 27 High Bondgate</t>
  </si>
  <si>
    <t>Roadside Cabinet VMS A690 Leazes Rd car park sign</t>
  </si>
  <si>
    <t>Roadside Cabinet VMS Castle Chair Durham</t>
  </si>
  <si>
    <t>Roadside Cabinet VMS Elvet Bridge Durham</t>
  </si>
  <si>
    <t>Roadside Cabinet VMS Framwellgate Peth</t>
  </si>
  <si>
    <t>Roadside Cabinet VMS High Bondgate</t>
  </si>
  <si>
    <t>Roadside Cabinet VMS Toronto</t>
  </si>
  <si>
    <t>Roadside Cabinet VMS2 Nevilles Cross</t>
  </si>
  <si>
    <t>Roadside Cabinet VMS3 Hartside</t>
  </si>
  <si>
    <t>Roadside Cabinet VMS4 Framwellgate Moor</t>
  </si>
  <si>
    <t>Roadside Cabinet VMS7 Dragonville</t>
  </si>
  <si>
    <t>Roddymoor Recreation Ground</t>
  </si>
  <si>
    <t>Rookhope Primary School - closing July 23</t>
  </si>
  <si>
    <t>Ropery Walk Primary School Seaham</t>
  </si>
  <si>
    <t>Rosa Street Primary School (Academy) - NO SLA</t>
  </si>
  <si>
    <t>Roseberry Pavilion</t>
  </si>
  <si>
    <t>Roseberry Primary &amp; Nursery School  Pelton</t>
  </si>
  <si>
    <t>Rosemary Lane Nursery Easington</t>
  </si>
  <si>
    <t xml:space="preserve">Royal Corner Offices </t>
  </si>
  <si>
    <t>Sacriston Library</t>
  </si>
  <si>
    <t>0945S01</t>
  </si>
  <si>
    <t>Salvus House</t>
  </si>
  <si>
    <t>Sands Car Park Former Attendants Hut</t>
  </si>
  <si>
    <t>Science Learning Ctr (Fram academy Sjovoll centre)</t>
  </si>
  <si>
    <t>Seaham Deneside Recreation Ground</t>
  </si>
  <si>
    <t>Seaham Family Hub</t>
  </si>
  <si>
    <t>Seaham Fire Station</t>
  </si>
  <si>
    <t>Seaham Fire Station Accommodation Block</t>
  </si>
  <si>
    <t>Seaham Harbour Nursery School</t>
  </si>
  <si>
    <t>Seaham High School - Academy 1/9/20</t>
  </si>
  <si>
    <t>Seaham Leisure Centre (Harper Fitness) back with DCC 1/7/21</t>
  </si>
  <si>
    <t>Seaham One Point Hub</t>
  </si>
  <si>
    <t xml:space="preserve">Seaham St John's Square Multi User Centre </t>
  </si>
  <si>
    <t>Seaham Trinity Primary School</t>
  </si>
  <si>
    <t>Seascape Primary School &amp; Peterlee Family Hub</t>
  </si>
  <si>
    <t>SeaView Primary School</t>
  </si>
  <si>
    <t>Sedgefield Fire Station</t>
  </si>
  <si>
    <t>Sedgefield Library</t>
  </si>
  <si>
    <t>0950S01</t>
  </si>
  <si>
    <t>Sedgefield Library Garage- empty</t>
  </si>
  <si>
    <t>1910S01</t>
  </si>
  <si>
    <t>Sedgefield Primary School</t>
  </si>
  <si>
    <t>Sedgefield Town Council - Cemetery Portacabin</t>
  </si>
  <si>
    <t>Sedgefield Town Council - Feeder Pillar for Christmas Tree</t>
  </si>
  <si>
    <t>Sedgefield Town Council - Festive Lighting</t>
  </si>
  <si>
    <t>Sedgefield Town Council - Office</t>
  </si>
  <si>
    <t>Sedgefield Town Council - Parish Hall</t>
  </si>
  <si>
    <t>Selby Cottage Child Care Centre (nursery)</t>
  </si>
  <si>
    <t>Service Direct - Meadowfield</t>
  </si>
  <si>
    <t>Service Kiosk - Market Place Durham</t>
  </si>
  <si>
    <t>50002S01</t>
  </si>
  <si>
    <t>Shelley Close Stanley</t>
  </si>
  <si>
    <t>Sherburn Bowls Pavilion</t>
  </si>
  <si>
    <t>Sherburn Hill Hub</t>
  </si>
  <si>
    <t>Sherburn Primary School</t>
  </si>
  <si>
    <t>Shield Row Primary School (Academy)/Education centre 1/9/2015</t>
  </si>
  <si>
    <t>Shildon Business Centre</t>
  </si>
  <si>
    <t>Shildon Library</t>
  </si>
  <si>
    <t>0937S01</t>
  </si>
  <si>
    <t>Shildon People's Centre</t>
  </si>
  <si>
    <t>Shildon Sports Pavilion (Athletics track)</t>
  </si>
  <si>
    <t>Shildon Sunnydale Leisure Centre</t>
  </si>
  <si>
    <t>Shildon Town Council - Bowling Green &amp; Sports Grd</t>
  </si>
  <si>
    <t>Shildon Town Council - Cemetery</t>
  </si>
  <si>
    <t>Shildon Town Council - Civic Hall</t>
  </si>
  <si>
    <t>Shildon Town Council - Direct works depot</t>
  </si>
  <si>
    <t>Shildon Town Council - Feeder Pillar Skateboard Park</t>
  </si>
  <si>
    <t>Shildon Town Council - Hackworth Park Lighting</t>
  </si>
  <si>
    <t>Shildon Town Council - Jubilee Road/Jasmine Av Pavilion</t>
  </si>
  <si>
    <t>Shildon Town Council - Library Garage</t>
  </si>
  <si>
    <t>Shildon Town Council - Main Council Offices</t>
  </si>
  <si>
    <t>Shildon Town Council - Pavilion &amp; Store Hackworth Park</t>
  </si>
  <si>
    <t>Shildon Town Council - Warehouse Surtees Ave</t>
  </si>
  <si>
    <t>Shildon Town Square</t>
  </si>
  <si>
    <t>Shincliffe CE (Controlled) Primary School</t>
  </si>
  <si>
    <t>Shotley Bridge Primary School</t>
  </si>
  <si>
    <t>Shotton Library</t>
  </si>
  <si>
    <t>0938S01</t>
  </si>
  <si>
    <t>Shotton Primary School</t>
  </si>
  <si>
    <t>Sidegate Car Park Lighting</t>
  </si>
  <si>
    <t>Silver Tree Primary School Ushaw Moor</t>
  </si>
  <si>
    <t>Sniperley Fire Station</t>
  </si>
  <si>
    <t>Sniperley Park and Ride</t>
  </si>
  <si>
    <t>South Hetton Primary School (Academy) 1/9/2015</t>
  </si>
  <si>
    <t>South Moor Juniors - football pavilion</t>
  </si>
  <si>
    <t>South Moor Library</t>
  </si>
  <si>
    <t>0956S01</t>
  </si>
  <si>
    <t>South Moor Memorial Park Pavilion</t>
  </si>
  <si>
    <t>South Stanley Infant School (Academy) 1/1/2017</t>
  </si>
  <si>
    <t>South Stanley Junior School (Academy) 1/10/2017</t>
  </si>
  <si>
    <t>Spectrum 8 - Spectrum Business Park</t>
  </si>
  <si>
    <t>Spennymoor Leisure Centre</t>
  </si>
  <si>
    <t xml:space="preserve">Spennymoor Library </t>
  </si>
  <si>
    <t>0939S01</t>
  </si>
  <si>
    <t>Spennymoor Oaks Special School</t>
  </si>
  <si>
    <t>Sports Pavilion Lintz Burnopefield</t>
  </si>
  <si>
    <t>Sports Pavilion Oakeys Playing Fields</t>
  </si>
  <si>
    <t>St Andrew's Primary School</t>
  </si>
  <si>
    <t>St Anne's CE Primary School</t>
  </si>
  <si>
    <t>St Bede's Landfill Site</t>
  </si>
  <si>
    <t>St Bedes RC Comprehensive Peterlee - Academy 1/1/2021</t>
  </si>
  <si>
    <t>St Bede's RC Primary School  Sacriston - Academy 1/11/20</t>
  </si>
  <si>
    <t>St Bede's RCVA School Lanchester - Academy 1/6/2012</t>
  </si>
  <si>
    <t>St Benets RC Primary School Ouston- Academy 1/3/21</t>
  </si>
  <si>
    <t>St Chad's RCVA Primary School  ACADEMY 01/12/20</t>
  </si>
  <si>
    <t>St Charles RCVA Primary School Tudhoe - Academy 1/6/21</t>
  </si>
  <si>
    <t>St Cuthbert's RCVA Primary School Ch-le-St. ACADEMY 01/12/20</t>
  </si>
  <si>
    <t>St Cuthbert's RCVA Primary School Crook - Academy 1/5/22</t>
  </si>
  <si>
    <t>St Cuthbert's RCVA Primary School New Seaham - Academy 1/7/21</t>
  </si>
  <si>
    <t>St Cuthberts Way  Kiosk 1</t>
  </si>
  <si>
    <t>St Cuthberts Way Lighting Kiosk</t>
  </si>
  <si>
    <t>St Francis CE (Aided) Junior School</t>
  </si>
  <si>
    <t xml:space="preserve">St Godric's RC Primary School Thornley - ACADEMY 1/6/20 </t>
  </si>
  <si>
    <t>St Godric's RCVA Primary School Durham - Academy 1/11/20</t>
  </si>
  <si>
    <t>St Godrics Respite  Hawthorn House</t>
  </si>
  <si>
    <t>St Helen Auckland Community Primary School</t>
  </si>
  <si>
    <t>St Hild's CE (Aided) Primary School</t>
  </si>
  <si>
    <t>St John's CE (Aided) Primary School Shildon</t>
  </si>
  <si>
    <t>St John's Chapel Primary School</t>
  </si>
  <si>
    <t>St Johns School &amp; 6th Form  (Academy) 1/12/2011</t>
  </si>
  <si>
    <t>St Joseph's RC Primary School - Murton</t>
  </si>
  <si>
    <t>St Joseph's RCVA Primary - N/Aycliffe (Academy) 1/4/2018</t>
  </si>
  <si>
    <t>St Joseph's RCVA Primary School - Blackhall - Academy 1/10/21</t>
  </si>
  <si>
    <t>St Joseph's RCVA Primary School - Coundon(new) - Academy 1/6/21</t>
  </si>
  <si>
    <t>St Joseph's RCVA Primary School - Gilesgate Academy 1/9/21</t>
  </si>
  <si>
    <t>St Joseph's RCVA Primary School - Stanley-Academy 1/3/21</t>
  </si>
  <si>
    <t>St Joseph's RCVA Primary School - Ushaw Moor Academy 1/11/20</t>
  </si>
  <si>
    <t>St Leonards RCVA Comprehensive (Academy) 1/11/2016</t>
  </si>
  <si>
    <t xml:space="preserve">St Mary &amp; St Cuthberts Church - Clock  </t>
  </si>
  <si>
    <t>St Mary Magdelen's RCVA Primary School - Seaham - Academy 1/7/22</t>
  </si>
  <si>
    <t>St Mary's RCVA Primary School - Barnard Castle - Academy 1/5/22</t>
  </si>
  <si>
    <t>St Mary's RCVA Primary School - Blackhill- Academy 1/3/21</t>
  </si>
  <si>
    <t>St Mary's RCVA Primary School - Newton Aycliffe - Academy 1/5/22</t>
  </si>
  <si>
    <t>St Mary's RCVA Primary School - South Moor - Academy 1/11/21</t>
  </si>
  <si>
    <t xml:space="preserve">St Mary's RCVA Primary School - Wingate ACADEMY 1/6/20 </t>
  </si>
  <si>
    <t xml:space="preserve">St Michael's Catholic Primary School - Esh Laude - Academy 1/3/21 </t>
  </si>
  <si>
    <t>St Oswald's CE Primary Durham</t>
  </si>
  <si>
    <t>St Patrick's RCVA Primary School - Consett - Academy 1/2/22</t>
  </si>
  <si>
    <t>St Patrick's RCVA Primary School - Dipton Academy 1/5/21</t>
  </si>
  <si>
    <t>St Patrick's RCVA Primary School - Langley Moor - Academy 1/5/22</t>
  </si>
  <si>
    <t>St Pius Xth RCVA Primary School -  Consett - Academy 1/11/21</t>
  </si>
  <si>
    <t xml:space="preserve">St Stephen's CE  Primary School (Willington) </t>
  </si>
  <si>
    <t>St Thomas Church</t>
  </si>
  <si>
    <t>St Thomas More RCVA School - Belmont Academy 1/9/21</t>
  </si>
  <si>
    <t>St Wilfrid's RC VA Primary School - B/Auckland - Academy 1/2/22</t>
  </si>
  <si>
    <t>St William's RCVA Primary School - NO SLA - Trimdon (Academy)</t>
  </si>
  <si>
    <t>Staindrop CE (Controlled) Primary School</t>
  </si>
  <si>
    <t>Staindrop School (Academy) 1/8/2011</t>
  </si>
  <si>
    <t>Stainton Grove Depot</t>
  </si>
  <si>
    <t>Stainton Grove HWRC</t>
  </si>
  <si>
    <t xml:space="preserve">Stainton Grove Industrial Estate </t>
  </si>
  <si>
    <t>Stainton Grove Waste Transfer Station</t>
  </si>
  <si>
    <t>Stanhope Barrington CE Primary School ACADEMY 1/4/20</t>
  </si>
  <si>
    <t>Stanhope Dales Centre</t>
  </si>
  <si>
    <t>Stanhope Fire Station</t>
  </si>
  <si>
    <t>Stanhope Town Hall - SOLD 28/3/23</t>
  </si>
  <si>
    <t>Stanley (Crook) Primary School</t>
  </si>
  <si>
    <t>Stanley Bus Station</t>
  </si>
  <si>
    <t>Stanley Council Offices - CLOSED July 16</t>
  </si>
  <si>
    <t>Stanley Family Hub</t>
  </si>
  <si>
    <t>Stanley One Point Hub</t>
  </si>
  <si>
    <t>Stephenson Way Academy &amp; Nursery School 1/12/2012</t>
  </si>
  <si>
    <t>Stoneybeck Waste Disposal Site</t>
  </si>
  <si>
    <t xml:space="preserve">Street Lighting - The Scar </t>
  </si>
  <si>
    <t xml:space="preserve">Street Lighting - Willington </t>
  </si>
  <si>
    <t>Sugar Hill Primary School</t>
  </si>
  <si>
    <t>Sunnybrow Primary School - NO SLA 1/4/21</t>
  </si>
  <si>
    <t>Tanfield Business Centre DH9 9NX</t>
  </si>
  <si>
    <t>Tanfield Lea Community Primary School</t>
  </si>
  <si>
    <t>Tanfield School College of Science &amp; En  ACADEMY 1/5/20</t>
  </si>
  <si>
    <t>Tantobie Welfare Park- White-le-Head</t>
  </si>
  <si>
    <t>Taylor Road SureStart Outreach  (Wear Valley Chil</t>
  </si>
  <si>
    <t>Teesdale Leisure Centre</t>
  </si>
  <si>
    <t>The Bridge School Lanchester (part of PRU)</t>
  </si>
  <si>
    <t>The Green Day Centre</t>
  </si>
  <si>
    <t>The Grove Primary School  Consett</t>
  </si>
  <si>
    <t>The Haven - South Moor Communal Room - Pine St</t>
  </si>
  <si>
    <t>The Meadows School</t>
  </si>
  <si>
    <t xml:space="preserve">The Workplace </t>
  </si>
  <si>
    <t>Thornhill Primary School - Shildon</t>
  </si>
  <si>
    <t>Thornley Library</t>
  </si>
  <si>
    <t>0946S01</t>
  </si>
  <si>
    <t>Thornley Primary School</t>
  </si>
  <si>
    <t>Thornley Waste Transfer Station</t>
  </si>
  <si>
    <t>Timothy Hackworth Primary School</t>
  </si>
  <si>
    <t>Tindale Depot (Fylands)</t>
  </si>
  <si>
    <t>Todhills Landfill</t>
  </si>
  <si>
    <t>Toft Hill Primary School</t>
  </si>
  <si>
    <t>Toilet adj Newtown House Stanhope</t>
  </si>
  <si>
    <t xml:space="preserve">Toilet Bishop Auckland Bus Station </t>
  </si>
  <si>
    <t>Toilet Durham Market</t>
  </si>
  <si>
    <t>Toilet Front Street, Rookhope</t>
  </si>
  <si>
    <t>Toilet High St Willington</t>
  </si>
  <si>
    <t>Toilet Middleton-in-Teesdale</t>
  </si>
  <si>
    <t>Toilet Morrisons (Safeway)</t>
  </si>
  <si>
    <t>Toilet St Johns Chapel</t>
  </si>
  <si>
    <t>Toilet The Cobbles Market Place Barnard Castle</t>
  </si>
  <si>
    <t>Toilet Toft Hill</t>
  </si>
  <si>
    <t>Toilet West End - Wolsingham</t>
  </si>
  <si>
    <t>Toilet Willington Lido</t>
  </si>
  <si>
    <t>Tow Law Childrens Unit - empty Dec 20</t>
  </si>
  <si>
    <t>Tow Law Millennium Primary School</t>
  </si>
  <si>
    <t>Tow Law Sports Pavilion</t>
  </si>
  <si>
    <t xml:space="preserve">Town Hall  - Durham </t>
  </si>
  <si>
    <t>Traffic Signals Leazes Bowl Roundabout Durham</t>
  </si>
  <si>
    <t>Trimdon  Library</t>
  </si>
  <si>
    <t>3371S01</t>
  </si>
  <si>
    <t>Tudhoe Colliery Primary School (Academy) 1/12/2012</t>
  </si>
  <si>
    <t>Tudhoe Moor Nursery School</t>
  </si>
  <si>
    <t>UMS metered supplies</t>
  </si>
  <si>
    <t>Unit 21 Derwentside Business Centre</t>
  </si>
  <si>
    <t>Unit 22 Derwentside Business Centre</t>
  </si>
  <si>
    <t>Unit 23 Derwentside Business Centre</t>
  </si>
  <si>
    <t>Unit 24 Derwentide Business Centre</t>
  </si>
  <si>
    <t>Unit 25 Derwentside Business Centre</t>
  </si>
  <si>
    <t>Unit 26 Derwentside Business Centre</t>
  </si>
  <si>
    <t>Unit 27 Derwentside Business Centre</t>
  </si>
  <si>
    <t>Unit 28 Derwentside Business Centre</t>
  </si>
  <si>
    <t>Unit 29 Derwentside Business Centre</t>
  </si>
  <si>
    <t>Unit 31 Derwentside Business Centre</t>
  </si>
  <si>
    <t>Unit 32 Derwentside Business Centre</t>
  </si>
  <si>
    <t>Unit 33 Derwentside Business Centre</t>
  </si>
  <si>
    <t xml:space="preserve">Unit D - Old Co-op buildings Sacriston - leased to tenant </t>
  </si>
  <si>
    <t>Ushaw Moor Recreation Ground</t>
  </si>
  <si>
    <t>Vane Road Primary School - Academy 1/6/23</t>
  </si>
  <si>
    <t>Victoria Lane Academy 1/12/2012</t>
  </si>
  <si>
    <t>Walworth Residential Special</t>
  </si>
  <si>
    <t>Warden Control adj 15 Cunningham Place</t>
  </si>
  <si>
    <t>Wearhead Primary School</t>
  </si>
  <si>
    <t>Wellfield School - Academy 1/6/23</t>
  </si>
  <si>
    <t xml:space="preserve">West Chilton Feeder Pillar </t>
  </si>
  <si>
    <t>West Cornforth (new) Primary School</t>
  </si>
  <si>
    <t>West Cornforth Library</t>
  </si>
  <si>
    <t>0959S01</t>
  </si>
  <si>
    <t>West Pelton Primary School</t>
  </si>
  <si>
    <t>West Rainton Primary School</t>
  </si>
  <si>
    <t>West Rainton Satellite Home</t>
  </si>
  <si>
    <t>West Rainton Sports Changing Unit</t>
  </si>
  <si>
    <t>Westlea Primary School</t>
  </si>
  <si>
    <t>Wharton Park</t>
  </si>
  <si>
    <t>50064S02</t>
  </si>
  <si>
    <t>Wheatley Hill Community Primary School</t>
  </si>
  <si>
    <t>Wheatley Hill Family Hub</t>
  </si>
  <si>
    <t>Wheatley Hill Fire Station</t>
  </si>
  <si>
    <t>Wheatley Hill Flats (homeless accommodation)</t>
  </si>
  <si>
    <t>Wheatley Hill Waste Disposal AKA OLD WINGATE QUARR</t>
  </si>
  <si>
    <t>Whitworth Park School &amp; 6th Form College (Academy) 1/9/2018</t>
  </si>
  <si>
    <t xml:space="preserve">Willington Family hub </t>
  </si>
  <si>
    <t>Willington Library</t>
  </si>
  <si>
    <t>0942S01</t>
  </si>
  <si>
    <t>Willington Primary School</t>
  </si>
  <si>
    <t>Wingate Library</t>
  </si>
  <si>
    <t>3310S01</t>
  </si>
  <si>
    <t>Wingate Nursery School SureStart &amp; Childrens Cent</t>
  </si>
  <si>
    <t>Wingate Primary School ( was Jnr &amp; Inf)</t>
  </si>
  <si>
    <t>Witton Gilbert Primary School</t>
  </si>
  <si>
    <t>Witton le Wear Primary School - Academy 1/1/2023</t>
  </si>
  <si>
    <t>Wolsingham Engineers Depot</t>
  </si>
  <si>
    <t>Wolsingham Leisure Centre</t>
  </si>
  <si>
    <t>Wolsingham Library</t>
  </si>
  <si>
    <t>0958S01</t>
  </si>
  <si>
    <t>Wolsingham Primary School</t>
  </si>
  <si>
    <t>Wolsingham School - Academy 1/9/20</t>
  </si>
  <si>
    <t>Woodham Academy - was tech coll 1/9/2012</t>
  </si>
  <si>
    <t>Woodham Burn Community Primary School - Academy 1/6/23</t>
  </si>
  <si>
    <t>Woodhouse Close Leisure Centre</t>
  </si>
  <si>
    <t>Woodhouse Close Library</t>
  </si>
  <si>
    <t>0948S01</t>
  </si>
  <si>
    <t>Woodhouse Community Primary School</t>
  </si>
  <si>
    <t>Woodland Primary School</t>
  </si>
  <si>
    <t>Yohden Primary School</t>
  </si>
  <si>
    <t>YOT unit 4E Ferryhill</t>
  </si>
  <si>
    <t>Site Type</t>
  </si>
  <si>
    <t>Total Emissions 19-20</t>
  </si>
  <si>
    <t>Invoice Electricity Usage per Site per Month for 01/04/2022 to 31/03/2023</t>
  </si>
  <si>
    <t>Site Name</t>
  </si>
  <si>
    <t>Floor Area (sq mtrs)</t>
  </si>
  <si>
    <t>NI185 Energy user</t>
  </si>
  <si>
    <t>Total</t>
  </si>
  <si>
    <t xml:space="preserve">Annfield Plain Communal Room </t>
  </si>
  <si>
    <t>Leisure and Culture - Libraries and Museums</t>
  </si>
  <si>
    <t>N/A</t>
  </si>
  <si>
    <t>Green Lane CE Controlled Primary School</t>
  </si>
  <si>
    <t>Toilet Block Fowlers Yard</t>
  </si>
  <si>
    <t>15a Church Road Trimdon Station AAP Office</t>
  </si>
  <si>
    <t>Brandon Surestart</t>
  </si>
  <si>
    <t>Bullion Lane Spoke</t>
  </si>
  <si>
    <t>Collierley Primary School</t>
  </si>
  <si>
    <t>Dean Bank  Childrens Centre</t>
  </si>
  <si>
    <t>Durham (new) HQ</t>
  </si>
  <si>
    <t xml:space="preserve">Durham Community Business College for Technology </t>
  </si>
  <si>
    <t>Easington CE Primary School</t>
  </si>
  <si>
    <t>Easington Childrens Centre</t>
  </si>
  <si>
    <t>EV Charging Point Albert Road Car Park Consett</t>
  </si>
  <si>
    <t>EV Charging Point Annand House</t>
  </si>
  <si>
    <t>EV Charging Point Comeleon House</t>
  </si>
  <si>
    <t>EV Charging Point Framwellgate Peth (County Hall)</t>
  </si>
  <si>
    <t>EV Charging Point Greencroft House</t>
  </si>
  <si>
    <t>EV Charging Point Howlands Park &amp; Ride</t>
  </si>
  <si>
    <t>EV Charging Point outside Old Shire Hall Durham</t>
  </si>
  <si>
    <t>EV Charging Point Riverside Car Park CLS</t>
  </si>
  <si>
    <t>Fylands Salt Storage Depot</t>
  </si>
  <si>
    <t>GATC Golf Shop</t>
  </si>
  <si>
    <t>Horden Childrens Centre</t>
  </si>
  <si>
    <t>Low Willington Units</t>
  </si>
  <si>
    <t>Middlestone Moor Primary School</t>
  </si>
  <si>
    <t>Moorside Surestart</t>
  </si>
  <si>
    <t>Newton Aycliffe Childrens Centre</t>
  </si>
  <si>
    <t>Peterlee Day Centre</t>
  </si>
  <si>
    <t>Seascape Primary School &amp; Childrens Centre</t>
  </si>
  <si>
    <t>Sedgefield Town Council - Fedder Pillar for Christmas Tree</t>
  </si>
  <si>
    <t>Stanley Childrens Centre - Clifford Rd</t>
  </si>
  <si>
    <t xml:space="preserve">Vane Road Primary School </t>
  </si>
  <si>
    <t>Wellfield School</t>
  </si>
  <si>
    <t>Wheatley Hill Childrens Centre</t>
  </si>
  <si>
    <t>Willington Childrens Centre</t>
  </si>
  <si>
    <t>Witton le Wear Primary School</t>
  </si>
  <si>
    <t>Woodham Burn Community Primary School</t>
  </si>
  <si>
    <t xml:space="preserve">Woodhouse Close Childrens Centre </t>
  </si>
  <si>
    <t>Invoice Gas Usage per Site per Month for 01/04/2022 to 31/03/2023</t>
  </si>
  <si>
    <t>Invoice Electricity Usage per Site per Month for 01/04/2019 to 31/03/2020</t>
  </si>
  <si>
    <t>total</t>
  </si>
  <si>
    <t>4 Parsons Court</t>
  </si>
  <si>
    <t xml:space="preserve">Acre Rigg Junior &amp; Infant School (Academy) </t>
  </si>
  <si>
    <t>All Saints RCVA Primary School -  Lanchester</t>
  </si>
  <si>
    <t>Annfield Plain &amp; District Community Centre - Sold Dec 19</t>
  </si>
  <si>
    <t>Auckland Gate Centre(ATC)B/Auck-closing Sept 2016</t>
  </si>
  <si>
    <t>Bloemfontein Primary School (Academy)</t>
  </si>
  <si>
    <t>Bluebell Meadow Primary Sch (Trimdon Jnr) Acad 1/9/20 NO SLA</t>
  </si>
  <si>
    <t xml:space="preserve">Chester Le Street Market Place Site Office </t>
  </si>
  <si>
    <t>Chilton Academy</t>
  </si>
  <si>
    <t>Cleves Cross Academy - NO SLA</t>
  </si>
  <si>
    <t>Dene Academy</t>
  </si>
  <si>
    <t>Durham Abbey Day Centre</t>
  </si>
  <si>
    <t>Esh CE (Aided) Primary School - Academy 1/1/2021 NO SLA</t>
  </si>
  <si>
    <t>Ferryhill Bus &amp; Enterprise College (Academy)</t>
  </si>
  <si>
    <t>Forest of Teesdale Primary School</t>
  </si>
  <si>
    <t>Framwellgate School (Academy)</t>
  </si>
  <si>
    <t>Fyndoune Community College</t>
  </si>
  <si>
    <t>Greenland Community Primary - new (Academy)</t>
  </si>
  <si>
    <t xml:space="preserve">Hardwick Primary School Sedgefield </t>
  </si>
  <si>
    <t xml:space="preserve">Hartside Primary School (Academy) </t>
  </si>
  <si>
    <t>Horden Business Resource Centre (Acumen) - EMPTY</t>
  </si>
  <si>
    <t>Ingleton CE Primary School Academy 1/4/20 NO SLA</t>
  </si>
  <si>
    <t>King James 1 Academy</t>
  </si>
  <si>
    <t>Lowes Barn Sports Pavilion M1(AKA Park House Road)</t>
  </si>
  <si>
    <t>Murton Ribbon Academy</t>
  </si>
  <si>
    <t>New Seaham Primary School (Academy)</t>
  </si>
  <si>
    <t>Our Lady of the Rosary RC Primary School - Academy</t>
  </si>
  <si>
    <t>Ouston Primary former (Junior Sch) Academy</t>
  </si>
  <si>
    <t xml:space="preserve">Parkside School (Academy) </t>
  </si>
  <si>
    <t>Peases West Primary School- No SLA 1 April 18</t>
  </si>
  <si>
    <t>Rookhope Primary School</t>
  </si>
  <si>
    <t xml:space="preserve">Shield Row Primary School (Academy)/Education centre </t>
  </si>
  <si>
    <t>South Stanley Infant School (Academy)</t>
  </si>
  <si>
    <t>South Stanley Junior School (Academy)</t>
  </si>
  <si>
    <t>Spennymoor Bandstand Area Kiosk</t>
  </si>
  <si>
    <t>St Bede's RCVA School Lanchester - Academy</t>
  </si>
  <si>
    <t>St Cuthbert's RCVA Primary School Crook</t>
  </si>
  <si>
    <t>St Johns School &amp; 6th Form  (Academy)</t>
  </si>
  <si>
    <t xml:space="preserve">St Joseph's RCVA Primary - N/Aycliffe (Academy) </t>
  </si>
  <si>
    <t>St Leonards RCVA Comprehensive (Academy)</t>
  </si>
  <si>
    <t>St Mary's RCVA Primary School - Barnard Castle</t>
  </si>
  <si>
    <t>St Mary's RCVA Primary School - Newton Aycliffe</t>
  </si>
  <si>
    <t>St Patrick's RCVA Primary School - Langley Moor</t>
  </si>
  <si>
    <t>St William's RCVA Primary School - Trimdon (Academy) - NO SLA</t>
  </si>
  <si>
    <t xml:space="preserve">Staindrop School (Academy) </t>
  </si>
  <si>
    <t>Stanhope Town Hall - closed July 2017</t>
  </si>
  <si>
    <t>Toilet North Road - SOLD Nov'21</t>
  </si>
  <si>
    <t>Whitworth Park School &amp; 6th Form College (Academy)</t>
  </si>
  <si>
    <t>Woodham Academy - was tech coll</t>
  </si>
  <si>
    <t>Invoice Electricity Usage per Site per Month for 01/04/2020 to 31/03/2021</t>
  </si>
  <si>
    <t>Invoice Electricity Usage per Site per Month for 01/04/2021 to 31/03/2022</t>
  </si>
  <si>
    <t>Electricity 19-20</t>
  </si>
  <si>
    <t>Gas 19-20</t>
  </si>
  <si>
    <t>Electricity 20-21</t>
  </si>
  <si>
    <t>Gas 20-21</t>
  </si>
  <si>
    <t>Electricity 21-22</t>
  </si>
  <si>
    <t>Gas 21-22</t>
  </si>
  <si>
    <t>Total Emissions 21-22</t>
  </si>
  <si>
    <t>Electricity 22-23</t>
  </si>
  <si>
    <t>Gas 22-23</t>
  </si>
  <si>
    <t>Total Emissions 22-23</t>
  </si>
  <si>
    <t>Total Emissions 20-21</t>
  </si>
  <si>
    <t>YOT - Orwell House - Office Belmont</t>
  </si>
  <si>
    <t>Seaham Family Centre</t>
  </si>
  <si>
    <t>Henknowle Pavilion demolished 2019</t>
  </si>
  <si>
    <t>Barnard Castle Social Serv Office - SOLD Nov 18</t>
  </si>
  <si>
    <t>Invoice Gas Usage per Site per Month for 01/04/2019 to 31/03/2020</t>
  </si>
  <si>
    <t>Invoice Gas Usage per Site per Month for 01/04/2021 to 31/03/2022</t>
  </si>
  <si>
    <t>Electricity</t>
  </si>
  <si>
    <t>19-20</t>
  </si>
  <si>
    <t>Year</t>
  </si>
  <si>
    <t>Gas</t>
  </si>
  <si>
    <t>20-21</t>
  </si>
  <si>
    <t>22-23</t>
  </si>
  <si>
    <t>21-22</t>
  </si>
  <si>
    <t>Invoice Gas Usage per Site per Month for 01/04/2020 to 31/03/2021</t>
  </si>
  <si>
    <t>EV Charging Point - Consett Business Centre</t>
  </si>
  <si>
    <t>EV Charging Point - Grange Villa Community Centre</t>
  </si>
  <si>
    <t>EV charging point - Pioneering Care Partnership</t>
  </si>
  <si>
    <t>EV Charging Point - South Railway Street</t>
  </si>
  <si>
    <t>Green Lane CE Controlled Primary School- Academy 1/8/23</t>
  </si>
  <si>
    <t>Annfield Plain Communal Room (West Road)</t>
  </si>
  <si>
    <t>Barnard Castle Library Garage</t>
  </si>
  <si>
    <t>0257S01</t>
  </si>
  <si>
    <t>Bede Terrace Community Centre S1 and S2</t>
  </si>
  <si>
    <t>Browney Primary School - NO SLA Academy 1/3/2014</t>
  </si>
  <si>
    <t>Chester le Street  Former Careline Bldg</t>
  </si>
  <si>
    <t>Chester le Street Library Garage - FOR SALE</t>
  </si>
  <si>
    <t>1906S01</t>
  </si>
  <si>
    <t>Durham Bus Station (new)</t>
  </si>
  <si>
    <t>Easington Community School - NO SLA - Academy</t>
  </si>
  <si>
    <t>EV Charging Point - Horden Railway Station</t>
  </si>
  <si>
    <t>Hardwick Park - trough supply (water)</t>
  </si>
  <si>
    <t>Hobson Golf Club</t>
  </si>
  <si>
    <t>Hope Wood Academy - was Glendene - No SLA</t>
  </si>
  <si>
    <t>0957S01</t>
  </si>
  <si>
    <t xml:space="preserve">Lowes Barn Sports Pavilion M1(AKA Park House Road)to be demolished </t>
  </si>
  <si>
    <t>Newton Aycliffe Library - now in leisure centre</t>
  </si>
  <si>
    <t>3510S01</t>
  </si>
  <si>
    <t xml:space="preserve">Park View School - Ch Chare - NO SLA - Academy </t>
  </si>
  <si>
    <t>Rothmans Sevenhills Centre</t>
  </si>
  <si>
    <t>3423S01</t>
  </si>
  <si>
    <t>Teesdale Academy - NO SLA 1/8/2011</t>
  </si>
  <si>
    <t>The Sacriston Primary School - NO SLA - Academy</t>
  </si>
  <si>
    <t>Electricity 23-24</t>
  </si>
  <si>
    <t>Gas 23-24</t>
  </si>
  <si>
    <t>Building Future</t>
  </si>
  <si>
    <t>Responsible Person</t>
  </si>
  <si>
    <t>L Austin</t>
  </si>
  <si>
    <t>D Walker</t>
  </si>
  <si>
    <t>M Johnson</t>
  </si>
  <si>
    <t>BMS Comments</t>
  </si>
  <si>
    <t>Heating/Gas Comments</t>
  </si>
  <si>
    <t>Electricity Comments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</si>
  <si>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</si>
  <si>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</si>
  <si>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</si>
  <si>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</si>
  <si>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</si>
  <si>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</si>
  <si>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</si>
  <si>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</si>
  <si>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</si>
  <si>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</si>
  <si>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</si>
  <si>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</si>
  <si>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2017-2018</t>
  </si>
  <si>
    <t>2018-2019</t>
  </si>
  <si>
    <t>2019-2020</t>
  </si>
  <si>
    <t>2020-2021</t>
  </si>
  <si>
    <t>2021-2022</t>
  </si>
  <si>
    <t>2022-2023</t>
  </si>
  <si>
    <t>2023-2024</t>
  </si>
  <si>
    <t>Heating Degree Days for Newcastle (down in systemslink as Boulmer)</t>
  </si>
  <si>
    <t>Total
kWh</t>
  </si>
  <si>
    <t>Electricity Usage per Data Set per Month for 01/04/2017 to 31/03/2018 based on Profile Data</t>
  </si>
  <si>
    <t>Gas Usage per Data Set per Month for 01/04/2017 to 31/03/2018 based on Profile Data</t>
  </si>
  <si>
    <t>Electricity Usage per Data Set per Month for 01/04/2018 to 31/03/2019 based on Profile Data</t>
  </si>
  <si>
    <t>Gas Usage per Data Set per Month for 01/04/2018 to 31/03/2019 based on Profile Data</t>
  </si>
  <si>
    <t>Electricity 18-19</t>
  </si>
  <si>
    <t>Gas 18-19</t>
  </si>
  <si>
    <t>Gas 17-18</t>
  </si>
  <si>
    <t>Electricity 17-18</t>
  </si>
  <si>
    <t>% Change 21-22</t>
  </si>
  <si>
    <t>% Change 20-21</t>
  </si>
  <si>
    <t>% Change from 18-19</t>
  </si>
  <si>
    <t>% Change from 20-21</t>
  </si>
  <si>
    <t>% change from 17-18</t>
  </si>
  <si>
    <t>kWh/HDD 17-18</t>
  </si>
  <si>
    <t>kWh/HDD 18-19</t>
  </si>
  <si>
    <t>kWh/HDD 19-20</t>
  </si>
  <si>
    <t>kWh/HDD 20-21</t>
  </si>
  <si>
    <t>kWh/HDD 21-22</t>
  </si>
  <si>
    <t>kWh/HDD 22-23</t>
  </si>
  <si>
    <t>Needs percentages columns</t>
  </si>
  <si>
    <t>% change from 21-22</t>
  </si>
  <si>
    <t>% change from 20-21</t>
  </si>
  <si>
    <t>% change from 19-20</t>
  </si>
  <si>
    <t>% change from 18-19</t>
  </si>
  <si>
    <t>% change from first year</t>
  </si>
  <si>
    <t>% of total emissions</t>
  </si>
  <si>
    <t>Merged with leisure centre, to be closed?</t>
  </si>
  <si>
    <t>PSDS bid for 2024</t>
  </si>
  <si>
    <t>to be refurbished 2024</t>
  </si>
  <si>
    <t>Will have HP</t>
  </si>
  <si>
    <t>Will include solar, but also ventilation</t>
  </si>
  <si>
    <t>Fully LED</t>
  </si>
  <si>
    <t>PV Array (kW)</t>
  </si>
  <si>
    <t>Heat Pump (kW)</t>
  </si>
  <si>
    <t>to be installed</t>
  </si>
  <si>
    <t>Oil</t>
  </si>
  <si>
    <t>Emissions 19-20</t>
  </si>
  <si>
    <t>Emissions 20-21</t>
  </si>
  <si>
    <t>Emissions 21-22</t>
  </si>
  <si>
    <t>Emissions 22-23</t>
  </si>
  <si>
    <t>% Change from 21-22</t>
  </si>
  <si>
    <t>S Beresford</t>
  </si>
  <si>
    <t>EV comments</t>
  </si>
  <si>
    <t>Uses a weirdly large amount of energy. LED work in progress with Thorn separately of ourselves</t>
  </si>
  <si>
    <t>NOTE- table is up to date as of 25/01/24</t>
  </si>
  <si>
    <t>DW</t>
  </si>
  <si>
    <t>% Change 22-23</t>
  </si>
  <si>
    <t xml:space="preserve">Total Emissions 23-24 </t>
  </si>
  <si>
    <t xml:space="preserve">Electricity 23-24 </t>
  </si>
  <si>
    <t xml:space="preserve">Gas 23-24 </t>
  </si>
  <si>
    <t>23-24</t>
  </si>
  <si>
    <t>Emissions 23-24</t>
  </si>
  <si>
    <t>% of total emissions 22-23</t>
  </si>
  <si>
    <t>% of total emissions 23-24</t>
  </si>
  <si>
    <t>% of total emissions2</t>
  </si>
  <si>
    <t xml:space="preserve">% of total emissions </t>
  </si>
  <si>
    <t xml:space="preserve">% change from first year </t>
  </si>
  <si>
    <t xml:space="preserve">% change from 22-23 </t>
  </si>
  <si>
    <t>`</t>
  </si>
  <si>
    <t>kWh/HDD 23-24</t>
  </si>
  <si>
    <t>% change from 22-24</t>
  </si>
  <si>
    <t>Invoice Gas Usage and Cost for 01/05/2023 to 30/04/2024</t>
  </si>
  <si>
    <t>kWh</t>
  </si>
  <si>
    <t>Aycliffe Business Park Station Place units</t>
  </si>
  <si>
    <t xml:space="preserve">Barnard Castle Positive Journeys - was Bungalow Spoke/Outreach </t>
  </si>
  <si>
    <t>Bowburn Infant and Nursery School- site closed</t>
  </si>
  <si>
    <t>Catchgate Pool</t>
  </si>
  <si>
    <t>Durham Sixth Form Centre - Academy 1/11/2023</t>
  </si>
  <si>
    <t>Elderhurst Children's Home Meadowfield</t>
  </si>
  <si>
    <t>Hummersknott Academy</t>
  </si>
  <si>
    <t>Lincoln House Children's Home Castleside</t>
  </si>
  <si>
    <t>NETpark Discovery 1 &amp; 2 plus Cafe</t>
  </si>
  <si>
    <t>NETpark Explorer 1 &amp; 2</t>
  </si>
  <si>
    <t>NETpark Plexus 1 &amp; 2</t>
  </si>
  <si>
    <t>Peases West Primary School- Academy 1/1/24</t>
  </si>
  <si>
    <t>Skerne Park Academy</t>
  </si>
  <si>
    <t xml:space="preserve">The Story </t>
  </si>
  <si>
    <t>Invoice Electricity Usage and Cost for 01/04/2023 to 31/03/2024</t>
  </si>
  <si>
    <t>sum1</t>
  </si>
  <si>
    <t>sum2</t>
  </si>
  <si>
    <t>Corten House (plot C)</t>
  </si>
  <si>
    <t>Durham The Sands MSCP &amp; EV charging</t>
  </si>
  <si>
    <t>EV charging point - Jubilee Terrace Stanley</t>
  </si>
  <si>
    <t>EV Charging Point - Mainsforth Sports Ground</t>
  </si>
  <si>
    <t>EV charging point - Mendip (pennine)</t>
  </si>
  <si>
    <t>GATC Parish Lighting</t>
  </si>
  <si>
    <t>Howden le Wear Community Centre - CLOSED May15</t>
  </si>
  <si>
    <t>Kepier Academy</t>
  </si>
  <si>
    <t>NETpark - PHASE 3</t>
  </si>
  <si>
    <t xml:space="preserve">Seaham Parkside Crescent Edge of Care </t>
  </si>
  <si>
    <t xml:space="preserve">Shildon People's Centre Flats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</si>
</sst>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_-* #,##0.0_-;\-* #,##0.0_-;_-* &quot;-&quot;??_-;_-@_-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color rgb="FF000000"/>
      <name val="Microsoft Sans Serif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"/>
      <color rgb="FF000000"/>
      <name val="Microsoft Sans Serif"/>
      <family val="2"/>
    </font>
    <font>
      <sz val="10"/>
      <color rgb="FF000000"/>
      <name val="Microsoft Sans Serif"/>
      <family val="2"/>
    </font>
    <font>
      <sz val="11"/>
      <color rgb="FF000000"/>
      <name val="Calibri"/>
      <family val="2"/>
    </font>
    <font>
      <sz val="10"/>
      <color rgb="FF000000"/>
      <name val="Microsoft Sans Serif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Microsoft Sans Serif"/>
    </font>
    <font>
      <sz val="8"/>
      <color theme="1"/>
      <name val="Microsoft Sans Serif"/>
    </font>
  </fonts>
  <fills count="13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theme="9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rgb="FFA9A9A9"/>
      </left>
      <right/>
      <top style="thin">
        <color theme="1"/>
      </top>
      <bottom/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rgb="FFA9A9A9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 style="thin">
        <color rgb="FFA9A9A9"/>
      </left>
      <right style="thin">
        <color rgb="FFA9A9A9"/>
      </right>
      <top/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43" fontId="1" fillId="0" borderId="0" applyFont="0" applyFill="0" applyBorder="0" applyAlignment="0" applyProtection="0"/>
    <xf numFmtId="0" fontId="11" fillId="0" borderId="0"/>
  </cellStyleXfs>
  <cellXfs count="120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 shrinkToFit="1"/>
    </xf>
    <xf numFmtId="49" fontId="2" fillId="3" borderId="1" xfId="0" applyNumberFormat="1" applyFont="1" applyFill="1" applyBorder="1" applyAlignment="1">
      <alignment horizontal="left" vertical="center"/>
    </xf>
    <xf numFmtId="1" fontId="2" fillId="4" borderId="2" xfId="0" applyNumberFormat="1" applyFont="1" applyFill="1" applyBorder="1" applyAlignment="1">
      <alignment horizontal="right" vertical="center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3" borderId="1" xfId="0" applyNumberFormat="1" applyFont="1" applyFill="1" applyBorder="1" applyAlignment="1">
      <alignment horizontal="left" vertical="center"/>
    </xf>
    <xf numFmtId="1" fontId="3" fillId="4" borderId="2" xfId="0" applyNumberFormat="1" applyFont="1" applyFill="1" applyBorder="1" applyAlignment="1">
      <alignment horizontal="right" vertical="center"/>
    </xf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164" fontId="0" fillId="0" borderId="3" xfId="1" applyNumberFormat="1" applyFont="1" applyBorder="1"/>
    <xf numFmtId="164" fontId="0" fillId="0" borderId="0" xfId="1" applyNumberFormat="1" applyFont="1" applyBorder="1"/>
    <xf numFmtId="9" fontId="0" fillId="0" borderId="4" xfId="2" applyFont="1" applyBorder="1"/>
    <xf numFmtId="164" fontId="0" fillId="0" borderId="4" xfId="0" applyNumberFormat="1" applyBorder="1"/>
    <xf numFmtId="164" fontId="0" fillId="0" borderId="5" xfId="1" applyNumberFormat="1" applyFont="1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7" xfId="1" applyNumberFormat="1" applyFont="1" applyBorder="1" applyAlignment="1">
      <alignment vertical="top" wrapText="1"/>
    </xf>
    <xf numFmtId="9" fontId="0" fillId="0" borderId="0" xfId="2" applyFont="1" applyBorder="1"/>
    <xf numFmtId="0" fontId="3" fillId="3" borderId="1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right" vertical="center"/>
    </xf>
    <xf numFmtId="0" fontId="0" fillId="0" borderId="4" xfId="0" applyBorder="1"/>
    <xf numFmtId="0" fontId="7" fillId="5" borderId="6" xfId="3" applyNumberFormat="1" applyBorder="1" applyAlignment="1">
      <alignment vertical="top" wrapText="1"/>
    </xf>
    <xf numFmtId="0" fontId="7" fillId="5" borderId="7" xfId="3" applyNumberFormat="1" applyBorder="1" applyAlignment="1">
      <alignment vertical="top" wrapText="1"/>
    </xf>
    <xf numFmtId="0" fontId="7" fillId="6" borderId="9" xfId="4" applyNumberFormat="1" applyBorder="1" applyAlignment="1">
      <alignment vertical="top" wrapText="1"/>
    </xf>
    <xf numFmtId="0" fontId="7" fillId="6" borderId="10" xfId="4" applyNumberFormat="1" applyBorder="1" applyAlignment="1">
      <alignment vertical="top" wrapText="1"/>
    </xf>
    <xf numFmtId="0" fontId="7" fillId="6" borderId="11" xfId="4" applyNumberFormat="1" applyBorder="1" applyAlignment="1">
      <alignment vertical="top" wrapText="1"/>
    </xf>
    <xf numFmtId="0" fontId="9" fillId="2" borderId="13" xfId="0" applyFont="1" applyFill="1" applyBorder="1" applyAlignment="1">
      <alignment horizontal="center" vertical="center" wrapText="1" shrinkToFit="1"/>
    </xf>
    <xf numFmtId="0" fontId="6" fillId="7" borderId="14" xfId="0" applyFont="1" applyFill="1" applyBorder="1"/>
    <xf numFmtId="0" fontId="6" fillId="7" borderId="12" xfId="0" applyFont="1" applyFill="1" applyBorder="1"/>
    <xf numFmtId="0" fontId="5" fillId="3" borderId="13" xfId="0" applyFont="1" applyFill="1" applyBorder="1" applyAlignment="1">
      <alignment horizontal="left" vertical="center" wrapText="1" shrinkToFit="1"/>
    </xf>
    <xf numFmtId="0" fontId="2" fillId="3" borderId="13" xfId="0" applyFont="1" applyFill="1" applyBorder="1" applyAlignment="1">
      <alignment horizontal="right" vertical="center"/>
    </xf>
    <xf numFmtId="0" fontId="2" fillId="3" borderId="13" xfId="0" applyFont="1" applyFill="1" applyBorder="1" applyAlignment="1">
      <alignment horizontal="left" vertical="center" wrapText="1" shrinkToFit="1"/>
    </xf>
    <xf numFmtId="0" fontId="0" fillId="0" borderId="14" xfId="0" applyBorder="1"/>
    <xf numFmtId="0" fontId="0" fillId="0" borderId="12" xfId="0" applyBorder="1"/>
    <xf numFmtId="0" fontId="2" fillId="3" borderId="15" xfId="0" applyFont="1" applyFill="1" applyBorder="1" applyAlignment="1">
      <alignment horizontal="left" vertical="center" wrapText="1" shrinkToFit="1"/>
    </xf>
    <xf numFmtId="9" fontId="0" fillId="0" borderId="0" xfId="0" applyNumberFormat="1"/>
    <xf numFmtId="49" fontId="10" fillId="2" borderId="16" xfId="0" applyNumberFormat="1" applyFont="1" applyFill="1" applyBorder="1" applyAlignment="1">
      <alignment horizontal="center" vertical="center" wrapText="1" shrinkToFit="1"/>
    </xf>
    <xf numFmtId="49" fontId="2" fillId="3" borderId="16" xfId="0" applyNumberFormat="1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right" vertical="center"/>
    </xf>
    <xf numFmtId="0" fontId="0" fillId="0" borderId="16" xfId="0" applyBorder="1"/>
    <xf numFmtId="49" fontId="12" fillId="3" borderId="0" xfId="0" applyNumberFormat="1" applyFont="1" applyFill="1" applyAlignment="1">
      <alignment horizontal="left" vertical="center"/>
    </xf>
    <xf numFmtId="1" fontId="2" fillId="4" borderId="2" xfId="6" applyNumberFormat="1" applyFont="1" applyFill="1" applyBorder="1" applyAlignment="1">
      <alignment horizontal="right" vertical="center"/>
    </xf>
    <xf numFmtId="49" fontId="2" fillId="2" borderId="1" xfId="6" applyNumberFormat="1" applyFont="1" applyFill="1" applyBorder="1" applyAlignment="1">
      <alignment horizontal="center" vertical="center" wrapText="1" shrinkToFit="1"/>
    </xf>
    <xf numFmtId="0" fontId="11" fillId="0" borderId="0" xfId="6"/>
    <xf numFmtId="0" fontId="14" fillId="0" borderId="0" xfId="6" applyFont="1"/>
    <xf numFmtId="0" fontId="0" fillId="0" borderId="8" xfId="1" applyNumberFormat="1" applyFont="1" applyBorder="1" applyAlignment="1">
      <alignment vertical="top" wrapText="1"/>
    </xf>
    <xf numFmtId="164" fontId="0" fillId="0" borderId="4" xfId="1" applyNumberFormat="1" applyFont="1" applyBorder="1"/>
    <xf numFmtId="9" fontId="0" fillId="0" borderId="8" xfId="2" applyFont="1" applyBorder="1" applyAlignment="1">
      <alignment vertical="top" wrapText="1"/>
    </xf>
    <xf numFmtId="0" fontId="0" fillId="0" borderId="8" xfId="2" applyNumberFormat="1" applyFont="1" applyBorder="1" applyAlignment="1">
      <alignment vertical="top" wrapText="1"/>
    </xf>
    <xf numFmtId="0" fontId="13" fillId="0" borderId="0" xfId="0" applyFont="1"/>
    <xf numFmtId="0" fontId="0" fillId="0" borderId="18" xfId="1" applyNumberFormat="1" applyFont="1" applyBorder="1" applyAlignment="1">
      <alignment vertical="top" wrapText="1"/>
    </xf>
    <xf numFmtId="164" fontId="0" fillId="0" borderId="17" xfId="1" applyNumberFormat="1" applyFont="1" applyBorder="1"/>
    <xf numFmtId="0" fontId="0" fillId="0" borderId="6" xfId="1" applyNumberFormat="1" applyFont="1" applyBorder="1" applyAlignment="1">
      <alignment vertical="top" wrapText="1"/>
    </xf>
    <xf numFmtId="0" fontId="0" fillId="0" borderId="7" xfId="0" applyBorder="1" applyAlignment="1">
      <alignment wrapText="1"/>
    </xf>
    <xf numFmtId="164" fontId="0" fillId="0" borderId="17" xfId="0" applyNumberFormat="1" applyBorder="1"/>
    <xf numFmtId="1" fontId="0" fillId="0" borderId="0" xfId="0" applyNumberFormat="1"/>
    <xf numFmtId="9" fontId="0" fillId="0" borderId="8" xfId="2" applyFont="1" applyBorder="1" applyAlignment="1">
      <alignment wrapText="1"/>
    </xf>
    <xf numFmtId="1" fontId="0" fillId="0" borderId="0" xfId="1" applyNumberFormat="1" applyFont="1"/>
    <xf numFmtId="1" fontId="0" fillId="0" borderId="0" xfId="1" applyNumberFormat="1" applyFont="1" applyBorder="1"/>
    <xf numFmtId="164" fontId="0" fillId="0" borderId="7" xfId="1" applyNumberFormat="1" applyFont="1" applyBorder="1" applyAlignment="1">
      <alignment vertical="top" wrapText="1"/>
    </xf>
    <xf numFmtId="9" fontId="7" fillId="5" borderId="8" xfId="2" applyFont="1" applyFill="1" applyBorder="1" applyAlignment="1">
      <alignment vertical="top" wrapText="1"/>
    </xf>
    <xf numFmtId="9" fontId="7" fillId="6" borderId="8" xfId="2" applyFont="1" applyFill="1" applyBorder="1" applyAlignment="1">
      <alignment vertical="top" wrapText="1"/>
    </xf>
    <xf numFmtId="0" fontId="8" fillId="2" borderId="19" xfId="0" applyFont="1" applyFill="1" applyBorder="1" applyAlignment="1">
      <alignment horizontal="center" vertical="center" wrapText="1" shrinkToFit="1"/>
    </xf>
    <xf numFmtId="0" fontId="5" fillId="3" borderId="19" xfId="0" applyFont="1" applyFill="1" applyBorder="1" applyAlignment="1">
      <alignment horizontal="left" vertical="center" wrapText="1" shrinkToFit="1"/>
    </xf>
    <xf numFmtId="164" fontId="0" fillId="0" borderId="0" xfId="5" applyNumberFormat="1" applyFont="1"/>
    <xf numFmtId="165" fontId="0" fillId="0" borderId="0" xfId="2" applyNumberFormat="1" applyFont="1" applyAlignment="1">
      <alignment vertical="top" wrapText="1"/>
    </xf>
    <xf numFmtId="165" fontId="0" fillId="0" borderId="0" xfId="2" applyNumberFormat="1" applyFont="1"/>
    <xf numFmtId="165" fontId="0" fillId="0" borderId="0" xfId="2" applyNumberFormat="1" applyFont="1" applyBorder="1"/>
    <xf numFmtId="0" fontId="7" fillId="5" borderId="18" xfId="3" applyNumberFormat="1" applyBorder="1" applyAlignment="1">
      <alignment vertical="top" wrapText="1"/>
    </xf>
    <xf numFmtId="164" fontId="0" fillId="0" borderId="8" xfId="1" applyNumberFormat="1" applyFont="1" applyBorder="1" applyAlignment="1">
      <alignment vertical="top" wrapText="1"/>
    </xf>
    <xf numFmtId="0" fontId="5" fillId="8" borderId="13" xfId="0" applyFont="1" applyFill="1" applyBorder="1" applyAlignment="1">
      <alignment horizontal="left" vertical="center" wrapText="1" shrinkToFit="1"/>
    </xf>
    <xf numFmtId="0" fontId="5" fillId="0" borderId="13" xfId="0" applyFont="1" applyBorder="1" applyAlignment="1">
      <alignment horizontal="left" vertical="center" wrapText="1" shrinkToFit="1"/>
    </xf>
    <xf numFmtId="0" fontId="7" fillId="5" borderId="8" xfId="3" applyNumberFormat="1" applyBorder="1" applyAlignment="1">
      <alignment vertical="top" wrapText="1"/>
    </xf>
    <xf numFmtId="9" fontId="0" fillId="0" borderId="4" xfId="0" applyNumberFormat="1" applyBorder="1"/>
    <xf numFmtId="0" fontId="7" fillId="6" borderId="20" xfId="4" applyNumberFormat="1" applyBorder="1" applyAlignment="1">
      <alignment vertical="top" wrapText="1"/>
    </xf>
    <xf numFmtId="164" fontId="0" fillId="0" borderId="0" xfId="5" applyNumberFormat="1" applyFont="1" applyAlignment="1">
      <alignment vertical="top"/>
    </xf>
    <xf numFmtId="165" fontId="0" fillId="0" borderId="0" xfId="0" applyNumberFormat="1"/>
    <xf numFmtId="166" fontId="0" fillId="0" borderId="4" xfId="0" applyNumberFormat="1" applyBorder="1"/>
    <xf numFmtId="166" fontId="0" fillId="0" borderId="17" xfId="0" applyNumberFormat="1" applyBorder="1"/>
    <xf numFmtId="166" fontId="0" fillId="0" borderId="17" xfId="1" applyNumberFormat="1" applyFont="1" applyBorder="1"/>
    <xf numFmtId="0" fontId="5" fillId="3" borderId="15" xfId="0" applyFont="1" applyFill="1" applyBorder="1" applyAlignment="1">
      <alignment horizontal="left" vertical="center" wrapText="1" shrinkToFit="1"/>
    </xf>
    <xf numFmtId="166" fontId="0" fillId="0" borderId="0" xfId="0" applyNumberFormat="1"/>
    <xf numFmtId="166" fontId="0" fillId="0" borderId="0" xfId="1" applyNumberFormat="1" applyFont="1" applyBorder="1"/>
    <xf numFmtId="0" fontId="6" fillId="7" borderId="0" xfId="0" applyFont="1" applyFill="1"/>
    <xf numFmtId="0" fontId="0" fillId="9" borderId="7" xfId="0" applyFill="1" applyBorder="1" applyAlignment="1">
      <alignment vertical="top" wrapText="1"/>
    </xf>
    <xf numFmtId="0" fontId="0" fillId="10" borderId="8" xfId="0" applyFill="1" applyBorder="1" applyAlignment="1">
      <alignment vertical="top" wrapText="1"/>
    </xf>
    <xf numFmtId="0" fontId="0" fillId="9" borderId="8" xfId="0" applyFill="1" applyBorder="1" applyAlignment="1">
      <alignment vertical="top" wrapText="1"/>
    </xf>
    <xf numFmtId="0" fontId="0" fillId="9" borderId="17" xfId="1" applyNumberFormat="1" applyFont="1" applyFill="1" applyBorder="1" applyAlignment="1">
      <alignment vertical="top" wrapText="1"/>
    </xf>
    <xf numFmtId="2" fontId="0" fillId="0" borderId="0" xfId="0" applyNumberFormat="1"/>
    <xf numFmtId="164" fontId="0" fillId="9" borderId="8" xfId="1" applyNumberFormat="1" applyFont="1" applyFill="1" applyBorder="1" applyAlignment="1">
      <alignment vertical="top" wrapText="1"/>
    </xf>
    <xf numFmtId="165" fontId="0" fillId="0" borderId="0" xfId="1" applyNumberFormat="1" applyFont="1" applyBorder="1"/>
    <xf numFmtId="0" fontId="0" fillId="9" borderId="7" xfId="1" applyNumberFormat="1" applyFont="1" applyFill="1" applyBorder="1" applyAlignment="1">
      <alignment vertical="top" wrapText="1"/>
    </xf>
    <xf numFmtId="165" fontId="0" fillId="0" borderId="4" xfId="2" applyNumberFormat="1" applyFont="1" applyBorder="1"/>
    <xf numFmtId="0" fontId="0" fillId="9" borderId="18" xfId="2" applyNumberFormat="1" applyFont="1" applyFill="1" applyBorder="1" applyAlignment="1">
      <alignment vertical="top" wrapText="1"/>
    </xf>
    <xf numFmtId="165" fontId="0" fillId="0" borderId="4" xfId="1" applyNumberFormat="1" applyFont="1" applyBorder="1"/>
    <xf numFmtId="165" fontId="0" fillId="0" borderId="8" xfId="2" applyNumberFormat="1" applyFont="1" applyBorder="1" applyAlignment="1">
      <alignment vertical="top" wrapText="1"/>
    </xf>
    <xf numFmtId="165" fontId="0" fillId="0" borderId="4" xfId="0" applyNumberFormat="1" applyBorder="1"/>
    <xf numFmtId="0" fontId="0" fillId="9" borderId="8" xfId="2" applyNumberFormat="1" applyFont="1" applyFill="1" applyBorder="1" applyAlignment="1">
      <alignment vertical="top" wrapText="1"/>
    </xf>
    <xf numFmtId="0" fontId="0" fillId="0" borderId="0" xfId="2" applyNumberFormat="1" applyFont="1" applyFill="1" applyBorder="1" applyAlignment="1">
      <alignment vertical="top" wrapText="1"/>
    </xf>
    <xf numFmtId="0" fontId="6" fillId="11" borderId="22" xfId="1" applyNumberFormat="1" applyFont="1" applyFill="1" applyBorder="1" applyAlignment="1">
      <alignment vertical="top" wrapText="1"/>
    </xf>
    <xf numFmtId="0" fontId="0" fillId="9" borderId="7" xfId="0" applyFill="1" applyBorder="1" applyAlignment="1">
      <alignment wrapText="1"/>
    </xf>
    <xf numFmtId="0" fontId="0" fillId="9" borderId="8" xfId="2" applyNumberFormat="1" applyFont="1" applyFill="1" applyBorder="1" applyAlignment="1">
      <alignment wrapText="1"/>
    </xf>
    <xf numFmtId="0" fontId="0" fillId="9" borderId="4" xfId="2" applyNumberFormat="1" applyFont="1" applyFill="1" applyBorder="1" applyAlignment="1">
      <alignment vertical="top" wrapText="1"/>
    </xf>
    <xf numFmtId="2" fontId="0" fillId="0" borderId="4" xfId="0" applyNumberFormat="1" applyBorder="1"/>
    <xf numFmtId="10" fontId="0" fillId="0" borderId="0" xfId="0" applyNumberFormat="1"/>
    <xf numFmtId="49" fontId="15" fillId="2" borderId="23" xfId="0" applyNumberFormat="1" applyFont="1" applyFill="1" applyBorder="1" applyAlignment="1">
      <alignment horizontal="center" vertical="center" wrapText="1" shrinkToFit="1"/>
    </xf>
    <xf numFmtId="49" fontId="15" fillId="3" borderId="1" xfId="0" applyNumberFormat="1" applyFont="1" applyFill="1" applyBorder="1" applyAlignment="1">
      <alignment horizontal="left" vertical="center"/>
    </xf>
    <xf numFmtId="3" fontId="15" fillId="3" borderId="1" xfId="0" applyNumberFormat="1" applyFont="1" applyFill="1" applyBorder="1" applyAlignment="1">
      <alignment horizontal="right" vertical="center"/>
    </xf>
    <xf numFmtId="3" fontId="15" fillId="8" borderId="1" xfId="0" applyNumberFormat="1" applyFont="1" applyFill="1" applyBorder="1" applyAlignment="1">
      <alignment horizontal="right" vertical="center"/>
    </xf>
    <xf numFmtId="49" fontId="15" fillId="8" borderId="1" xfId="0" applyNumberFormat="1" applyFont="1" applyFill="1" applyBorder="1" applyAlignment="1">
      <alignment horizontal="left" vertical="center"/>
    </xf>
    <xf numFmtId="49" fontId="2" fillId="12" borderId="25" xfId="0" applyNumberFormat="1" applyFont="1" applyFill="1" applyBorder="1" applyAlignment="1">
      <alignment horizontal="left" vertical="center"/>
    </xf>
    <xf numFmtId="3" fontId="2" fillId="12" borderId="25" xfId="0" applyNumberFormat="1" applyFont="1" applyFill="1" applyBorder="1" applyAlignment="1">
      <alignment horizontal="right" vertical="center"/>
    </xf>
    <xf numFmtId="49" fontId="15" fillId="12" borderId="25" xfId="0" applyNumberFormat="1" applyFont="1" applyFill="1" applyBorder="1" applyAlignment="1">
      <alignment horizontal="left" vertical="center"/>
    </xf>
    <xf numFmtId="3" fontId="15" fillId="12" borderId="25" xfId="0" applyNumberFormat="1" applyFont="1" applyFill="1" applyBorder="1" applyAlignment="1">
      <alignment horizontal="right" vertical="center"/>
    </xf>
    <xf numFmtId="3" fontId="16" fillId="12" borderId="24" xfId="0" applyNumberFormat="1" applyFont="1" applyFill="1" applyBorder="1" applyAlignment="1">
      <alignment horizontal="right" vertical="center"/>
    </xf>
    <xf numFmtId="0" fontId="15" fillId="12" borderId="13" xfId="0" applyFont="1" applyFill="1" applyBorder="1" applyAlignment="1">
      <alignment horizontal="left" vertical="center" wrapText="1" shrinkToFit="1"/>
    </xf>
    <xf numFmtId="9" fontId="0" fillId="0" borderId="4" xfId="1" applyNumberFormat="1" applyFont="1" applyBorder="1"/>
    <xf numFmtId="1" fontId="0" fillId="0" borderId="4" xfId="1" applyNumberFormat="1" applyFont="1" applyBorder="1"/>
    <xf numFmtId="0" fontId="6" fillId="11" borderId="21" xfId="2" applyNumberFormat="1" applyFont="1" applyFill="1" applyBorder="1" applyAlignment="1">
      <alignment vertical="top" wrapText="1"/>
    </xf>
  </cellXfs>
  <cellStyles count="7">
    <cellStyle name="Accent2" xfId="3" builtinId="33"/>
    <cellStyle name="Accent4" xfId="4" builtinId="41"/>
    <cellStyle name="Comma" xfId="1" builtinId="3"/>
    <cellStyle name="Comma 2" xfId="5" xr:uid="{B97E475E-A550-4E38-9349-7A514E760200}"/>
    <cellStyle name="Normal" xfId="0" builtinId="0"/>
    <cellStyle name="Normal 2" xfId="6" xr:uid="{2EC32BF7-ED81-412C-9D02-9F9A3769A618}"/>
    <cellStyle name="Percent" xfId="2" builtinId="5"/>
  </cellStyles>
  <dxfs count="148">
    <dxf>
      <fill>
        <patternFill>
          <bgColor rgb="FFFFCCCC"/>
        </patternFill>
      </fill>
    </dxf>
    <dxf>
      <fill>
        <patternFill>
          <bgColor rgb="FFCCFFCC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499984740745262"/>
      </font>
      <fill>
        <patternFill>
          <bgColor rgb="FFC6EFCE"/>
        </patternFill>
      </fill>
    </dxf>
    <dxf>
      <font>
        <color rgb="FFC00000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vertical/>
      </border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 outline="0">
        <left/>
        <right style="thick">
          <color indexed="64"/>
        </right>
      </border>
    </dxf>
    <dxf>
      <numFmt numFmtId="164" formatCode="_-* #,##0_-;\-* #,##0_-;_-* &quot;-&quot;??_-;_-@_-"/>
    </dxf>
    <dxf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 style="thick">
          <color indexed="64"/>
        </left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5" formatCode="0.0%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64" formatCode="_-* #,##0_-;\-* #,##0_-;_-* &quot;-&quot;??_-;_-@_-"/>
    </dxf>
    <dxf>
      <numFmt numFmtId="1" formatCode="0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border diagonalUp="0" diagonalDown="0">
        <right style="thick">
          <color indexed="64"/>
        </right>
        <vertical/>
      </border>
    </dxf>
    <dxf>
      <numFmt numFmtId="13" formatCode="0%"/>
      <border diagonalUp="0" diagonalDown="0" outline="0">
        <left/>
        <right style="thick">
          <color indexed="64"/>
        </right>
        <top/>
        <bottom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164" formatCode="_-* #,##0_-;\-* #,##0_-;_-* &quot;-&quot;??_-;_-@_-"/>
      <border diagonalUp="0" diagonalDown="0">
        <left/>
        <right style="thick">
          <color indexed="64"/>
        </right>
        <vertical/>
      </border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numFmt numFmtId="13" formatCode="0%"/>
    </dxf>
    <dxf>
      <numFmt numFmtId="13" formatCode="0%"/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  <border diagonalUp="0" diagonalDown="0">
        <left style="thick">
          <color indexed="64"/>
        </left>
        <right/>
        <top/>
        <bottom/>
        <vertical/>
        <horizontal/>
      </border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numFmt numFmtId="165" formatCode="0.0%"/>
      <border diagonalUp="0" diagonalDown="0">
        <left/>
        <right style="thick">
          <color indexed="64"/>
        </right>
        <top/>
        <bottom/>
        <vertical/>
        <horizontal/>
      </border>
    </dxf>
    <dxf>
      <numFmt numFmtId="0" formatCode="General"/>
    </dxf>
    <dxf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0" formatCode="General"/>
      <border diagonalUp="0" diagonalDown="0" outline="0">
        <left/>
        <right style="thick">
          <color indexed="64"/>
        </right>
        <top/>
        <bottom/>
      </border>
    </dxf>
    <dxf>
      <font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numFmt numFmtId="0" formatCode="General"/>
      <alignment horizontal="general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" formatCode="#,##0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rgb="FFA9A9A9"/>
        </left>
        <right style="thin">
          <color rgb="FFA9A9A9"/>
        </right>
        <top style="thin">
          <color rgb="FFA9A9A9"/>
        </top>
        <bottom style="thin">
          <color rgb="FFA9A9A9"/>
        </bottom>
        <vertical/>
        <horizontal/>
      </border>
    </dxf>
    <dxf>
      <border outline="0">
        <top style="thin">
          <color rgb="FFA9A9A9"/>
        </top>
        <bottom style="thin">
          <color rgb="FF808080"/>
        </bottom>
      </border>
    </dxf>
    <dxf>
      <border outline="0">
        <bottom style="thin">
          <color rgb="FFA9A9A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30" formatCode="@"/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1" readingOrder="0"/>
      <border diagonalUp="0" diagonalDown="0" outline="0">
        <left style="thin">
          <color rgb="FFA9A9A9"/>
        </left>
        <right style="thin">
          <color rgb="FFA9A9A9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rgb="FFA9A9A9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rgb="FFA9A9A9"/>
        </left>
        <right/>
        <top style="thin">
          <color rgb="FFA9A9A9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Microsoft Sans Serif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1" readingOrder="0"/>
      <border diagonalUp="0" diagonalDown="0">
        <left/>
        <right/>
        <top style="thin">
          <color rgb="FFA9A9A9"/>
        </top>
        <bottom/>
        <vertical/>
        <horizontal/>
      </border>
    </dxf>
    <dxf>
      <border outline="0">
        <left style="thin">
          <color rgb="FFA9A9A9"/>
        </left>
        <right style="thin">
          <color theme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colors>
    <mruColors>
      <color rgb="FFFFC7CE"/>
      <color rgb="FFC6EFCE"/>
      <color rgb="FFFFCCCC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Relationship Id="rId30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ouise Austin" id="{E826D930-ADCF-4004-8B71-268932FE79D0}" userId="S::Louise.Austin@durham.gov.uk::839a56b1-1687-4fea-893c-2cdeb368a3dc" providerId="AD"/>
  <person displayName="Stephen Beresford" id="{2F1C1537-4F71-42FD-A405-C232409F7158}" userId="S::Stephen.Beresford@durham.gov.uk::b9d6ae12-7612-49db-bf70-a2c1b58f73e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6B7BB41-54F5-4F03-B419-0222EA74C960}" name="Table7" displayName="Table7" ref="A1:K46" totalsRowShown="0" headerRowDxfId="147" dataDxfId="146" tableBorderDxfId="145">
  <autoFilter ref="A1:K46" xr:uid="{B6B7BB41-54F5-4F03-B419-0222EA74C960}"/>
  <tableColumns count="11">
    <tableColumn id="1" xr3:uid="{2D8CB7FA-B314-4339-8F42-1F294735DE8D}" name="Name" dataDxfId="144"/>
    <tableColumn id="2" xr3:uid="{00C98B19-427F-4AC1-978A-93953D6BA991}" name="Floor Area (sq mtrs)" dataDxfId="143"/>
    <tableColumn id="3" xr3:uid="{04C2D07F-906F-4E55-B5CD-42B29BD7362F}" name="UPRN" dataDxfId="142"/>
    <tableColumn id="4" xr3:uid="{16D06A73-CB16-4BAE-8B32-59F9870E9991}" name="NI185 Energy user" dataDxfId="141"/>
    <tableColumn id="5" xr3:uid="{AED17259-C1A4-436D-BAD8-5A73E1AC78BF}" name="Building Future" dataDxfId="140"/>
    <tableColumn id="6" xr3:uid="{EA3BCCE0-7CC6-40F3-8C9B-3652EE9679B4}" name="PV Array (kW)" dataDxfId="139"/>
    <tableColumn id="10" xr3:uid="{1D9632C9-2157-4238-ACEB-74B360052D56}" name="Heat Pump (kW)" dataDxfId="138"/>
    <tableColumn id="7" xr3:uid="{7027453D-0A57-441C-9431-84C8A8A0C75C}" name="Electricity Comments" dataDxfId="137"/>
    <tableColumn id="8" xr3:uid="{01CE2445-80FF-43D5-8EBD-347EFB24A9B5}" name="Heating/Gas Comments" dataDxfId="136"/>
    <tableColumn id="9" xr3:uid="{D48283C3-019E-4E29-BFB4-E757B89D1A4B}" name="BMS Comments" dataDxfId="135"/>
    <tableColumn id="11" xr3:uid="{07CAD04D-52ED-4454-966B-A7B265361EEC}" name="EV comments" dataDxfId="13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09AC66-F37B-4917-8F4C-941406C21AAB}" name="Table2" displayName="Table2" ref="A3:B622" totalsRowShown="0" headerRowDxfId="133" headerRowBorderDxfId="132" tableBorderDxfId="131">
  <autoFilter ref="A3:B622" xr:uid="{1909AC66-F37B-4917-8F4C-941406C21AAB}"/>
  <tableColumns count="2">
    <tableColumn id="1" xr3:uid="{21F9053C-1509-46EC-9688-9BFAA019AD48}" name="Site Name" dataDxfId="130"/>
    <tableColumn id="2" xr3:uid="{64E5E7EA-6889-4691-A23E-4EF6467A233E}" name="kWh" dataDxfId="12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C231888-6D98-4E60-B98D-7096CCA58876}" name="Table3" displayName="Table3" ref="A3:B899" totalsRowShown="0" headerRowDxfId="112" headerRowBorderDxfId="111" tableBorderDxfId="110">
  <autoFilter ref="A3:B899" xr:uid="{2C231888-6D98-4E60-B98D-7096CCA58876}"/>
  <tableColumns count="2">
    <tableColumn id="1" xr3:uid="{E18952BE-953E-4CC0-9EF4-E5EDDF819C75}" name="Site Name" dataDxfId="109"/>
    <tableColumn id="2" xr3:uid="{B5F3CF24-151C-4C76-90A9-D37EFBACAC7F}" name="kWh" dataDxfId="10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E72D5-A3D6-4B6F-84FB-1A65E38397D2}" name="Table15" displayName="Table15" ref="A1:Q54" totalsRowShown="0" headerRowDxfId="107">
  <autoFilter ref="A1:Q54" xr:uid="{AF04465E-9D7E-45AD-8F53-F9CD21894C30}"/>
  <sortState xmlns:xlrd2="http://schemas.microsoft.com/office/spreadsheetml/2017/richdata2" ref="A699:N909">
    <sortCondition descending="1" ref="L1:L941"/>
  </sortState>
  <tableColumns count="17">
    <tableColumn id="1" xr3:uid="{21313E6A-9609-45C4-850F-B645F0D377B3}" name="Name" dataDxfId="106"/>
    <tableColumn id="3" xr3:uid="{46E02059-ED2A-4BFA-89C8-F6F7F6533292}" name="Site Type" dataDxfId="105">
      <calculatedColumnFormula>VLOOKUP(Table15[[#This Row],[Name]], 'Site Information'!$A$2:$D$46, 4, FALSE)</calculatedColumnFormula>
    </tableColumn>
    <tableColumn id="28" xr3:uid="{2ACCB77E-9A7A-4262-9B33-B8D68C73C84C}" name="Electricity 17-18" dataDxfId="104">
      <calculatedColumnFormula>IF(ISNA(VLOOKUP(Table15[[#This Row],[Name]], 'Elec 17-18'!$A$4:$B$630, 2, FALSE)), "0", VLOOKUP(Table15[[#This Row],[Name]], 'Elec 17-18'!$A$4:$B$630, 2, FALSE))</calculatedColumnFormula>
    </tableColumn>
    <tableColumn id="24" xr3:uid="{C908E13C-B36A-437C-8A8A-D6DC155B2184}" name="Electricity 18-19" dataDxfId="103">
      <calculatedColumnFormula>IF(ISNA(VLOOKUP(Table15[[#This Row],[Name]], 'Elec 18-19'!$A$4:$B$630, 2, FALSE)), "0", VLOOKUP(Table15[[#This Row],[Name]], 'Elec 18-19'!$A$4:$B$630, 2, FALSE))</calculatedColumnFormula>
    </tableColumn>
    <tableColumn id="32" xr3:uid="{D7EFC0A6-AC3F-4B36-956B-D9414C085CC1}" name="% change from 17-18" dataDxfId="102" dataCellStyle="Comma">
      <calculatedColumnFormula>IFERROR(Table15[[#This Row],[Electricity 18-19]]/Table15[[#This Row],[Electricity 17-18]], "")</calculatedColumnFormula>
    </tableColumn>
    <tableColumn id="4" xr3:uid="{E0C47290-5302-4248-BB90-3747CF3E667E}" name="Electricity 19-20" dataDxfId="101" dataCellStyle="Comma">
      <calculatedColumnFormula>IF(ISNA(VLOOKUP(Table15[[#This Row],[Name]], 'Elec 19-20'!$A$4:$B$631, 2, FALSE)), "0", VLOOKUP(Table15[[#This Row],[Name]], 'Elec 19-20'!$A$4:$B$631, 2, FALSE))</calculatedColumnFormula>
    </tableColumn>
    <tableColumn id="30" xr3:uid="{FA49ACDB-3B4B-4C45-ADF0-60CD859FBEC4}" name="% Change from 18-19" dataDxfId="100" dataCellStyle="Comma">
      <calculatedColumnFormula>IFERROR(Table15[[#This Row],[Electricity 19-20]]/Table15[[#This Row],[Electricity 18-19]], "")</calculatedColumnFormula>
    </tableColumn>
    <tableColumn id="7" xr3:uid="{D2AD35A9-4533-4A69-8457-FF1CAF903197}" name="Electricity 20-21" dataDxfId="99" dataCellStyle="Comma">
      <calculatedColumnFormula>IF(ISNA(VLOOKUP(Table15[[#This Row],[Name]],'Elec 20-21'!$A$4:$B$641, 2, FALSE)), "0", VLOOKUP(Table15[[#This Row],[Name]], 'Elec 20-21'!$A$4:$B$641, 2, FALSE))</calculatedColumnFormula>
    </tableColumn>
    <tableColumn id="16" xr3:uid="{F6FC8B95-B488-44AA-A037-34778A9FA0D2}" name="% Change from 20-21" dataDxfId="98" dataCellStyle="Percent">
      <calculatedColumnFormula>IFERROR(Table15[[#This Row],[Electricity 20-21]]/Table15[[#This Row],[Electricity 19-20]], "")</calculatedColumnFormula>
    </tableColumn>
    <tableColumn id="10" xr3:uid="{0AFD333D-5DF8-4FFA-9F49-08A49B44010A}" name="Electricity 21-22" dataDxfId="97" dataCellStyle="Comma">
      <calculatedColumnFormula>IF(ISNA(VLOOKUP(Table15[[#This Row],[Name]], 'Elec 21-22'!$A$4:$B$656, 2, FALSE)), "0", VLOOKUP(Table15[[#This Row],[Name]], 'Elec 21-22'!$A$4:$B$656, 2, FALSE))</calculatedColumnFormula>
    </tableColumn>
    <tableColumn id="25" xr3:uid="{ECEA8045-170A-4902-BE8E-00246E6DF715}" name="% Change 20-21" dataDxfId="96">
      <calculatedColumnFormula>IFERROR(Table15[[#This Row],[Electricity 21-22]]/Table15[[#This Row],[Electricity 20-21]], "")</calculatedColumnFormula>
    </tableColumn>
    <tableColumn id="13" xr3:uid="{351D7330-9682-4F3F-A127-C3BEFF333AA6}" name="Electricity 22-23" dataDxfId="95" dataCellStyle="Comma">
      <calculatedColumnFormula>IF(ISNA(VLOOKUP(Table15[[#This Row],[Name]],'Elec 22-23'!$A$4:$B$680, 2, FALSE)), "", VLOOKUP(Table15[[#This Row],[Name]], 'Elec 22-23'!$A$4:$B$680, 2, FALSE))</calculatedColumnFormula>
    </tableColumn>
    <tableColumn id="26" xr3:uid="{8113912D-E45B-4C74-9F6F-6969556531F3}" name="% Change 21-22" dataDxfId="94" dataCellStyle="Percent">
      <calculatedColumnFormula>IFERROR(Table15[[#This Row],[Electricity 22-23]]/Table15[[#This Row],[Electricity 21-22]], "")</calculatedColumnFormula>
    </tableColumn>
    <tableColumn id="19" xr3:uid="{64B935C5-5B5A-4275-9F01-DF6DCEB9A7F3}" name="% change from first year" dataDxfId="93">
      <calculatedColumnFormula>IFERROR(Table15[[#This Row],[Electricity 22-23]]/Table15[[#This Row],[Electricity 17-18]], "")</calculatedColumnFormula>
    </tableColumn>
    <tableColumn id="2" xr3:uid="{FDF8F5C8-47A6-4534-B71F-D603C9D258E7}" name="Electricity 23-24" dataDxfId="92">
      <calculatedColumnFormula>VLOOKUP(Table15[[#This Row],[Name]],Table1[#All],21,FALSE)</calculatedColumnFormula>
    </tableColumn>
    <tableColumn id="5" xr3:uid="{EE1A6F1B-2DCB-4D3D-BCAD-14AF113D426B}" name="% Change 22-23" dataDxfId="91">
      <calculatedColumnFormula>IFERROR(Table15[[#This Row],[Electricity 23-24]]/Table15[[#This Row],[Electricity 22-23]],"")</calculatedColumnFormula>
    </tableColumn>
    <tableColumn id="6" xr3:uid="{EBFD7EEE-499E-43CE-900F-FFD195A6B523}" name="% change from first year " dataDxfId="90">
      <calculatedColumnFormula>IFERROR(Table15[[#This Row],[Electricity 23-24]]/Table15[[#This Row],[Electricity 17-18]],"")</calculatedColumnFormula>
    </tableColumn>
  </tableColumns>
  <tableStyleInfo name="TableStyleLight1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4465E-9D7E-45AD-8F53-F9CD21894C30}" name="Table1" displayName="Table1" ref="A1:Y941" totalsRowShown="0" headerRowDxfId="89">
  <autoFilter ref="A1:Y941" xr:uid="{AF04465E-9D7E-45AD-8F53-F9CD21894C30}"/>
  <sortState xmlns:xlrd2="http://schemas.microsoft.com/office/spreadsheetml/2017/richdata2" ref="A3:Y940">
    <sortCondition descending="1" ref="W1:W941"/>
  </sortState>
  <tableColumns count="25">
    <tableColumn id="1" xr3:uid="{7C22DB47-857D-41C0-893B-E839B6A6BA98}" name="Name" dataDxfId="88"/>
    <tableColumn id="3" xr3:uid="{630CCE7B-8509-4828-A7B2-65BB21D0081E}" name="Site Type" dataDxfId="87">
      <calculatedColumnFormula>VLOOKUP(Table1[[#This Row],[Name]], 'Site Information'!$A$2:$D$46, 4, FALSE)</calculatedColumnFormula>
    </tableColumn>
    <tableColumn id="28" xr3:uid="{1B9901F1-94C0-4EB2-A2C6-345DDFB91C98}" name="Electricity 17-18" dataDxfId="86">
      <calculatedColumnFormula>IF(ISNA(VLOOKUP(Table1[[#This Row],[Name]], 'Elec 17-18'!$A$4:$B$630, 2, FALSE)), "0", VLOOKUP(Table1[[#This Row],[Name]], 'Elec 17-18'!$A$4:$B$630, 2, FALSE))</calculatedColumnFormula>
    </tableColumn>
    <tableColumn id="27" xr3:uid="{6F4EEB92-87E1-4C1D-B0AF-98B868639CD9}" name="Gas 17-18" dataDxfId="85">
      <calculatedColumnFormula>IF(ISNA(VLOOKUP(Table1[[#This Row],[Name]], 'Gas 17-18'!$A$4:$B$395, 2, FALSE)), "0", (VLOOKUP(Table1[[#This Row],[Name]], 'Gas 17-18'!$A$4:$B$395, 2, FALSE)))</calculatedColumnFormula>
    </tableColumn>
    <tableColumn id="24" xr3:uid="{4F6D1576-9C2F-4835-B23F-5FF553CA2945}" name="Electricity 18-19" dataDxfId="84">
      <calculatedColumnFormula>IF(ISNA(VLOOKUP(Table1[[#This Row],[Name]], 'Elec 18-19'!$A$4:$B$630, 2, FALSE)), "0", VLOOKUP(Table1[[#This Row],[Name]], 'Elec 18-19'!$A$4:$B$630, 2, FALSE))</calculatedColumnFormula>
    </tableColumn>
    <tableColumn id="2" xr3:uid="{7159F8AC-E0D6-45BE-A8D7-D11684C74371}" name="Gas 18-19" dataDxfId="83">
      <calculatedColumnFormula>IF(ISNA(VLOOKUP(Table1[[#This Row],[Name]], 'Gas 18-19'!$A$4:$B$395, 2, FALSE)), "0", (VLOOKUP(Table1[[#This Row],[Name]], 'Gas 18-19'!$A$4:$B$395, 2, FALSE)))</calculatedColumnFormula>
    </tableColumn>
    <tableColumn id="4" xr3:uid="{818D43BC-67E5-422F-AA7D-5C3A7DFC5EB6}" name="Electricity 19-20" dataDxfId="82" dataCellStyle="Comma">
      <calculatedColumnFormula>IF(ISNA(VLOOKUP(Table1[[#This Row],[Name]], 'Elec 19-20'!$A$4:$B$631, 2, FALSE)), "0", VLOOKUP(Table1[[#This Row],[Name]], 'Elec 19-20'!$A$4:$B$631, 2, FALSE))</calculatedColumnFormula>
    </tableColumn>
    <tableColumn id="5" xr3:uid="{32167CE1-4CB6-43BB-BCD3-4D6233ADD636}" name="Gas 19-20" dataDxfId="81" dataCellStyle="Comma">
      <calculatedColumnFormula>IF(ISNA(VLOOKUP(Table1[[#This Row],[Name]], 'Gas 19-20'!$A$4:$B$395, 2, FALSE)), "0", (VLOOKUP(Table1[[#This Row],[Name]], 'Gas 19-20'!$A$4:$B$395, 2, FALSE)))</calculatedColumnFormula>
    </tableColumn>
    <tableColumn id="6" xr3:uid="{38AEB834-C9CC-4B5B-AF1F-E7AEEA19A7C5}" name="Total Emissions 19-20" dataDxfId="80">
      <calculatedColumnFormula>IFERROR((Table1[[#This Row],[Electricity 19-20]]*'Emissions Factors'!$C$2)+(Table1[[#This Row],[Gas 19-20]]*'Emissions Factors'!$B$2), "")</calculatedColumnFormula>
    </tableColumn>
    <tableColumn id="7" xr3:uid="{79872375-3DDB-41BF-812F-565B97A6A8EA}" name="Electricity 20-21" dataDxfId="79" dataCellStyle="Comma">
      <calculatedColumnFormula>IF(ISNA(VLOOKUP(Table1[[#This Row],[Name]],'Elec 20-21'!$A$4:$B$641, 2, FALSE)), "0", VLOOKUP(Table1[[#This Row],[Name]], 'Elec 20-21'!$A$4:$B$641, 2, FALSE))</calculatedColumnFormula>
    </tableColumn>
    <tableColumn id="8" xr3:uid="{2037527E-A179-4EF3-AB62-B08F2F04B4CB}" name="Gas 20-21" dataDxfId="78" dataCellStyle="Comma">
      <calculatedColumnFormula>IF(ISNA(VLOOKUP(Table1[[#This Row],[Name]], 'Gas 20-21'!$A$4:$B$400, 2, FALSE)), "0", VLOOKUP(Table1[[#This Row],[Name]], 'Gas 20-21'!$A$4:$B$400, 2, FALSE))</calculatedColumnFormula>
    </tableColumn>
    <tableColumn id="9" xr3:uid="{79724149-E0CE-4A67-9755-DE6D65DFBC7E}" name="Total Emissions 20-21" dataDxfId="77">
      <calculatedColumnFormula>IFERROR((Table1[[#This Row],[Electricity 20-21]]*'Emissions Factors'!$C$3)+(Table1[[#This Row],[Gas 20-21]]*'Emissions Factors'!$B$2), "0")</calculatedColumnFormula>
    </tableColumn>
    <tableColumn id="10" xr3:uid="{35767B06-637F-4E16-AF4F-BCAC1A1F4BCC}" name="Electricity 21-22" dataDxfId="76" dataCellStyle="Comma">
      <calculatedColumnFormula>IF(ISNA(VLOOKUP(Table1[[#This Row],[Name]], 'Elec 21-22'!$A$4:$B$656, 2, FALSE)), "0", VLOOKUP(Table1[[#This Row],[Name]], 'Elec 21-22'!$A$4:$B$656, 2, FALSE))</calculatedColumnFormula>
    </tableColumn>
    <tableColumn id="11" xr3:uid="{1C3DCC13-CADC-4623-968F-47131535F9AF}" name="Gas 21-22" dataDxfId="75" dataCellStyle="Comma">
      <calculatedColumnFormula>IF(ISNA(VLOOKUP(Table1[[#This Row],[Name]], 'Gas 21-22'!$A$4:$B$408, 2, FALSE)), "0", VLOOKUP(Table1[[#This Row],[Name]], 'Gas 21-22'!$A$4:$B$408, 2, FALSE))</calculatedColumnFormula>
    </tableColumn>
    <tableColumn id="12" xr3:uid="{DCC8BE7B-D465-4CC9-B5E8-A41996FDB878}" name="Total Emissions 21-22" dataDxfId="74">
      <calculatedColumnFormula>IFERROR((Table1[[#This Row],[Electricity 21-22]]*'Emissions Factors'!$C$4)+(Table1[[#This Row],[Gas 21-22]]*'Emissions Factors'!$B$4), "")</calculatedColumnFormula>
    </tableColumn>
    <tableColumn id="25" xr3:uid="{92B5FD5C-32CA-49F3-B665-7911A1D8358E}" name="% Change from 20-21" dataDxfId="73">
      <calculatedColumnFormula>IFERROR(Table1[[#This Row],[Total Emissions 21-22]]/Table1[[#This Row],[Total Emissions 20-21]], "")</calculatedColumnFormula>
    </tableColumn>
    <tableColumn id="13" xr3:uid="{95080F7F-5F01-4186-9BCA-822A66EDCD9B}" name="Electricity 22-23" dataDxfId="72" dataCellStyle="Comma">
      <calculatedColumnFormula>IF(ISNA(VLOOKUP(Table1[[#This Row],[Name]],'Elec 22-23'!$A$4:$B$680, 2, FALSE)), "", VLOOKUP(Table1[[#This Row],[Name]], 'Elec 22-23'!$A$4:$B$680, 2, FALSE))</calculatedColumnFormula>
    </tableColumn>
    <tableColumn id="14" xr3:uid="{BD419990-CD5D-4077-B421-B3C9079BF4E7}" name="Gas 22-23" dataDxfId="71" dataCellStyle="Comma">
      <calculatedColumnFormula>IF(ISNA(VLOOKUP(Table1[[#This Row],[Name]], 'Gas 22-23'!$A$4:$B$427, 2, FALSE)), "", (VLOOKUP(Table1[[#This Row],[Name]], 'Gas 22-23'!$A$4:$B$427, 2, FALSE)))</calculatedColumnFormula>
    </tableColumn>
    <tableColumn id="15" xr3:uid="{E8A998EF-50C0-47C0-9B90-D1E559AE4628}" name="Total Emissions 22-23" dataDxfId="70" dataCellStyle="Comma">
      <calculatedColumnFormula>IFERROR((Table1[[#This Row],[Electricity 22-23]]*'Emissions Factors'!$C$5)+('Emissions Factors'!$B$5*Table1[[#This Row],[Gas 22-23]]), "")</calculatedColumnFormula>
    </tableColumn>
    <tableColumn id="26" xr3:uid="{8A94909C-9BD4-42EB-AE06-12908016BC31}" name="% Change from 21-22" dataDxfId="69" dataCellStyle="Percent">
      <calculatedColumnFormula>IFERROR(Table1[[#This Row],[Total Emissions 22-23]]/Table1[[#This Row],[Total Emissions 21-22]], "")</calculatedColumnFormula>
    </tableColumn>
    <tableColumn id="18" xr3:uid="{914D19D2-760B-424A-AA0D-CF0E0F1347A4}" name="Electricity 23-24 " dataDxfId="68" dataCellStyle="Comma">
      <calculatedColumnFormula>IF(ISNA(VLOOKUP(Table1[[#This Row],[Name]],'Electricity 23-24'!A3:D899,4,FALSE)),"",(VLOOKUP(Table1[[#This Row],[Name]],'Electricity 23-24'!A3:D899,4,FALSE)))</calculatedColumnFormula>
    </tableColumn>
    <tableColumn id="17" xr3:uid="{6AACE3BC-9E60-4B69-85E7-1CF1ABD99A24}" name="Gas 23-24 " dataDxfId="67" dataCellStyle="Comma">
      <calculatedColumnFormula>IF(ISNA(VLOOKUP(Table1[[#This Row],[Name]],Table2[#All],2,FALSE)),"",(VLOOKUP(Table1[[#This Row],[Name]],Table2[#All],2,FALSE)))</calculatedColumnFormula>
    </tableColumn>
    <tableColumn id="29" xr3:uid="{F005272D-F59D-4B9D-9F08-0728D1EE7032}" name="Total Emissions 23-24 " dataDxfId="66" dataCellStyle="Comma">
      <calculatedColumnFormula>IFERROR((Table1[[#This Row],[Electricity 23-24 ]]*'Emissions Factors'!$C$6)+(Table1[[#This Row],[Gas 23-24 ]]*'Emissions Factors'!$B$6),"")</calculatedColumnFormula>
    </tableColumn>
    <tableColumn id="16" xr3:uid="{C9BC197A-447F-4F8D-9899-44A2A39DCF93}" name="% Change 22-23" dataDxfId="65">
      <calculatedColumnFormula>IFERROR(Table1[[#This Row],[Total Emissions 23-24 ]]/Table1[[#This Row],[Total Emissions 22-23]],"")</calculatedColumnFormula>
    </tableColumn>
    <tableColumn id="23" xr3:uid="{B57D65FB-674B-4F20-A63B-91242986EA6A}" name="Responsible Person" dataDxfId="64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B7EC0D6-311A-43D1-926D-F33E3CA46F50}" name="Table19" displayName="Table19" ref="A1:I941" totalsRowShown="0" headerRowDxfId="63">
  <autoFilter ref="A1:I941" xr:uid="{AF04465E-9D7E-45AD-8F53-F9CD21894C30}"/>
  <sortState xmlns:xlrd2="http://schemas.microsoft.com/office/spreadsheetml/2017/richdata2" ref="A809:G941">
    <sortCondition descending="1" ref="G1:G941"/>
  </sortState>
  <tableColumns count="9">
    <tableColumn id="1" xr3:uid="{02A2E16A-071C-4F79-B858-BA5C806DD1E9}" name="Name" dataDxfId="62"/>
    <tableColumn id="3" xr3:uid="{9BE470B6-B67A-409D-85B0-A13064A750FE}" name="Site Type" dataDxfId="61">
      <calculatedColumnFormula>VLOOKUP(Table19[[#This Row],[Name]], 'Site Information'!$A$2:$D$46, 4, FALSE)</calculatedColumnFormula>
    </tableColumn>
    <tableColumn id="6" xr3:uid="{0ED5553D-F6DF-4603-8F00-477E6E84B96A}" name="Emissions 19-20" dataDxfId="60">
      <calculatedColumnFormula>VLOOKUP(Table19[[#This Row],[Name]], Table1[#All], 9, FALSE)</calculatedColumnFormula>
    </tableColumn>
    <tableColumn id="9" xr3:uid="{682CCE40-CD85-41C3-BFD1-2129900C989D}" name="Emissions 20-21" dataDxfId="59">
      <calculatedColumnFormula>VLOOKUP(Table19[[#This Row],[Name]], Table1[#All], 12, FALSE)</calculatedColumnFormula>
    </tableColumn>
    <tableColumn id="12" xr3:uid="{B3851C04-F983-459E-A44B-CDDAEFDB49FA}" name="Emissions 21-22" dataDxfId="58">
      <calculatedColumnFormula>VLOOKUP(Table19[[#This Row],[Name]], Table1[#All], 15, FALSE)</calculatedColumnFormula>
    </tableColumn>
    <tableColumn id="15" xr3:uid="{56E5B354-BB49-4C62-ADFC-269DBC48623F}" name="Emissions 22-23" dataDxfId="57" dataCellStyle="Comma">
      <calculatedColumnFormula>VLOOKUP(Table19[[#This Row],[Name]], Table1[#All],19, FALSE)</calculatedColumnFormula>
    </tableColumn>
    <tableColumn id="21" xr3:uid="{DA146DA7-1866-4C7A-9049-E2A6F4D5C380}" name="% of total emissions 22-23" dataDxfId="56">
      <calculatedColumnFormula>Table19[[#This Row],[Emissions 22-23]]/$L$1</calculatedColumnFormula>
    </tableColumn>
    <tableColumn id="7" xr3:uid="{28362B7F-052E-42D6-8600-67DACEAE5A28}" name="Emissions 23-24" dataDxfId="55">
      <calculatedColumnFormula>VLOOKUP(Table19[[#This Row],[Name]], Table1[#All],23, FALSE)</calculatedColumnFormula>
    </tableColumn>
    <tableColumn id="8" xr3:uid="{6F75F427-1353-48E7-95CD-B98DBD7685E8}" name="% of total emissions 23-24" dataDxfId="54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4DE434-1E77-423F-84F4-CDD14F8AD5CA}" name="Table174" displayName="Table174" ref="A1:J150" totalsRowShown="0" headerRowDxfId="53">
  <autoFilter ref="A1:J150" xr:uid="{AF04465E-9D7E-45AD-8F53-F9CD21894C30}"/>
  <sortState xmlns:xlrd2="http://schemas.microsoft.com/office/spreadsheetml/2017/richdata2" ref="A3:J940">
    <sortCondition descending="1" ref="I1:I941"/>
  </sortState>
  <tableColumns count="10">
    <tableColumn id="1" xr3:uid="{6ED582DA-3F65-45CC-8678-233389A78FDF}" name="Name" dataDxfId="52"/>
    <tableColumn id="3" xr3:uid="{11B6D8CF-AF4D-4501-8AF6-6E101F0BE0CA}" name="Site Type" dataDxfId="51">
      <calculatedColumnFormula>VLOOKUP(Table174[[#This Row],[Name]], 'Site Information'!$A$2:$D$46, 4, FALSE)</calculatedColumnFormula>
    </tableColumn>
    <tableColumn id="27" xr3:uid="{7A659499-376E-4FCB-93BA-53F3BDD98560}" name="Gas 17-18" dataDxfId="50">
      <calculatedColumnFormula>IF(ISNA(VLOOKUP(Table174[[#This Row],[Name]], 'Gas 17-18'!$A$4:$B$395, 2, FALSE)), "0", (VLOOKUP(Table174[[#This Row],[Name]], 'Gas 17-18'!$A$4:$B$395, 2, FALSE)))</calculatedColumnFormula>
    </tableColumn>
    <tableColumn id="2" xr3:uid="{C3BB0CFE-407D-4971-9D89-F5E44EAD8992}" name="Gas 18-19" dataDxfId="49">
      <calculatedColumnFormula>IF(ISNA(VLOOKUP(Table174[[#This Row],[Name]], 'Gas 18-19'!$A$4:$B$395, 2, FALSE)), "0", (VLOOKUP(Table174[[#This Row],[Name]], 'Gas 18-19'!$A$4:$B$395, 2, FALSE)))</calculatedColumnFormula>
    </tableColumn>
    <tableColumn id="5" xr3:uid="{7F231C72-B653-4566-BDB6-F6047F56F09D}" name="Gas 19-20" dataDxfId="48" dataCellStyle="Comma">
      <calculatedColumnFormula>IF(ISNA(VLOOKUP(Table174[[#This Row],[Name]], 'Gas 19-20'!$A$4:$B$395, 2, FALSE)), "0", (VLOOKUP(Table174[[#This Row],[Name]], 'Gas 19-20'!$A$4:$B$395, 2, FALSE)))</calculatedColumnFormula>
    </tableColumn>
    <tableColumn id="8" xr3:uid="{90C08839-8EF8-4E6B-9477-F459C79AD6D6}" name="Gas 20-21" dataDxfId="47" dataCellStyle="Comma">
      <calculatedColumnFormula>IF(ISNA(VLOOKUP(Table174[[#This Row],[Name]], 'Gas 20-21'!$A$4:$B$400, 2, FALSE)), "0", VLOOKUP(Table174[[#This Row],[Name]], 'Gas 20-21'!$A$4:$B$400, 2, FALSE))</calculatedColumnFormula>
    </tableColumn>
    <tableColumn id="11" xr3:uid="{3774FC92-B43D-4C7E-B8F3-20E368B3F2F3}" name="Gas 21-22" dataDxfId="46" dataCellStyle="Comma">
      <calculatedColumnFormula>IF(ISNA(VLOOKUP(Table174[[#This Row],[Name]], 'Gas 21-22'!$A$4:$B$408, 2, FALSE)), "0", VLOOKUP(Table174[[#This Row],[Name]], 'Gas 21-22'!$A$4:$B$408, 2, FALSE))</calculatedColumnFormula>
    </tableColumn>
    <tableColumn id="14" xr3:uid="{0B5A1A06-A3DB-4D75-BB49-7D53DE818A3C}" name="Gas 22-23" dataDxfId="45" dataCellStyle="Comma">
      <calculatedColumnFormula>IF(ISNA(VLOOKUP(Table174[[#This Row],[Name]], 'Gas 22-23'!$A$4:$B$427, 2, FALSE)), "0", (VLOOKUP(Table174[[#This Row],[Name]], 'Gas 22-23'!$A$4:$B$427, 2, FALSE)))</calculatedColumnFormula>
    </tableColumn>
    <tableColumn id="4" xr3:uid="{393E8179-82C5-4CFC-8087-03C2923033D2}" name="Gas 23-24" dataDxfId="44" dataCellStyle="Comma">
      <calculatedColumnFormula>VLOOKUP(Table174[[#This Row],[Name]],Table1[#All],22,FALSE)</calculatedColumnFormula>
    </tableColumn>
    <tableColumn id="6" xr3:uid="{5112484B-9EA0-4F90-9E19-2C29B39B2BB1}" name="% of total emissions " dataDxfId="43" dataCellStyle="Comma">
      <calculatedColumnFormula>IFERROR(Table174[[#This Row],[Gas 23-24]]/$L$1,"")</calculatedColumnFormula>
    </tableColumn>
  </tableColumns>
  <tableStyleInfo name="TableStyleLight1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806B8F6-1DB4-415B-A7DA-BF373BAD848D}" name="Table1510" displayName="Table1510" ref="A1:K677" totalsRowShown="0" headerRowDxfId="42">
  <autoFilter ref="A1:K677" xr:uid="{AF04465E-9D7E-45AD-8F53-F9CD21894C30}"/>
  <sortState xmlns:xlrd2="http://schemas.microsoft.com/office/spreadsheetml/2017/richdata2" ref="A2:I677">
    <sortCondition descending="1" ref="I1:I677"/>
  </sortState>
  <tableColumns count="11">
    <tableColumn id="1" xr3:uid="{FA953D3D-24EE-4306-9679-9B47F9A42E4D}" name="Name" dataDxfId="41"/>
    <tableColumn id="3" xr3:uid="{1ACFBEEA-DD18-41BB-9476-AE86DDB20D34}" name="Site Type" dataDxfId="40">
      <calculatedColumnFormula>VLOOKUP(Table1510[[#This Row],[Name]], 'Site Information'!$A$2:$D$46, 4, FALSE)</calculatedColumnFormula>
    </tableColumn>
    <tableColumn id="28" xr3:uid="{7F6AB006-9B11-440B-8898-A04B06B38912}" name="Electricity 17-18" dataDxfId="39">
      <calculatedColumnFormula>IF(ISNA(VLOOKUP(Table1510[[#This Row],[Name]], 'Elec 17-18'!$A$4:$B$630, 2, FALSE)), "0", VLOOKUP(Table1510[[#This Row],[Name]], 'Elec 17-18'!$A$4:$B$630, 2, FALSE))</calculatedColumnFormula>
    </tableColumn>
    <tableColumn id="24" xr3:uid="{0AC47424-049A-40DC-83CD-E1E75DAE9483}" name="Electricity 18-19" dataDxfId="38">
      <calculatedColumnFormula>IF(ISNA(VLOOKUP(Table1510[[#This Row],[Name]], 'Elec 18-19'!$A$4:$B$630, 2, FALSE)), "0", VLOOKUP(Table1510[[#This Row],[Name]], 'Elec 18-19'!$A$4:$B$630, 2, FALSE))</calculatedColumnFormula>
    </tableColumn>
    <tableColumn id="4" xr3:uid="{4BC824AF-11F7-40E7-9813-69D4DFAF4966}" name="Electricity 19-20" dataDxfId="37" dataCellStyle="Comma">
      <calculatedColumnFormula>IF(ISNA(VLOOKUP(Table1510[[#This Row],[Name]], 'Elec 19-20'!$A$4:$B$631, 2, FALSE)), "0", VLOOKUP(Table1510[[#This Row],[Name]], 'Elec 19-20'!$A$4:$B$631, 2, FALSE))</calculatedColumnFormula>
    </tableColumn>
    <tableColumn id="7" xr3:uid="{65F7E5E0-8526-4F0D-A54D-5DA4F3FF375F}" name="Electricity 20-21" dataDxfId="36" dataCellStyle="Comma">
      <calculatedColumnFormula>IF(ISNA(VLOOKUP(Table1510[[#This Row],[Name]],'Elec 20-21'!$A$4:$B$641, 2, FALSE)), "0", VLOOKUP(Table1510[[#This Row],[Name]], 'Elec 20-21'!$A$4:$B$641, 2, FALSE))</calculatedColumnFormula>
    </tableColumn>
    <tableColumn id="10" xr3:uid="{1380B562-40B1-42E4-87C5-A60B1FC749ED}" name="Electricity 21-22" dataDxfId="35" dataCellStyle="Comma">
      <calculatedColumnFormula>IF(ISNA(VLOOKUP(Table1510[[#This Row],[Name]], 'Elec 21-22'!$A$4:$B$656, 2, FALSE)), "0", VLOOKUP(Table1510[[#This Row],[Name]], 'Elec 21-22'!$A$4:$B$656, 2, FALSE))</calculatedColumnFormula>
    </tableColumn>
    <tableColumn id="13" xr3:uid="{DF1EFF16-97EA-4A38-A4FE-22BF1AF8B226}" name="Electricity 22-23" dataDxfId="34" dataCellStyle="Comma">
      <calculatedColumnFormula>IF(ISNA(VLOOKUP(Table1510[[#This Row],[Name]],'Elec 22-23'!$A$4:$B$680, 2, FALSE)), "", VLOOKUP(Table1510[[#This Row],[Name]], 'Elec 22-23'!$A$4:$B$680, 2, FALSE))</calculatedColumnFormula>
    </tableColumn>
    <tableColumn id="19" xr3:uid="{A47D5FE1-4A50-465E-9A26-E847E369B6A6}" name="% of total emissions" dataDxfId="33">
      <calculatedColumnFormula>IFERROR(Table1510[[#This Row],[Electricity 22-23]]/$M$1, "")</calculatedColumnFormula>
    </tableColumn>
    <tableColumn id="2" xr3:uid="{F789A507-5776-4EE7-B42E-230B0C69BAA8}" name="Electricity 23-24" dataDxfId="32" dataCellStyle="Comma">
      <calculatedColumnFormula>IF(ISNA(VLOOKUP(Table1510[[#This Row],[Name]],Table1[#All],21,FALSE)),"0",(VLOOKUP(Table1510[[#This Row],[Name]],Table1[#All],21,FALSE)))</calculatedColumnFormula>
    </tableColumn>
    <tableColumn id="5" xr3:uid="{0F5A975B-D6F3-4595-8AEF-EA7AA9A9D5C0}" name="% of total emissions2" dataDxfId="31">
      <calculatedColumnFormula>IFERROR(Table1510[[#This Row],[Electricity 23-24]]/$O$1,"")</calculatedColumnFormula>
    </tableColumn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E48634-7BE6-4234-93EF-8AC1D493AD08}" name="Table17" displayName="Table17" ref="A1:O942" totalsRowShown="0" headerRowDxfId="128">
  <autoFilter ref="A1:O942" xr:uid="{AF04465E-9D7E-45AD-8F53-F9CD21894C30}"/>
  <sortState xmlns:xlrd2="http://schemas.microsoft.com/office/spreadsheetml/2017/richdata2" ref="A2:O942">
    <sortCondition descending="1" ref="N1:N942"/>
  </sortState>
  <tableColumns count="15">
    <tableColumn id="1" xr3:uid="{CD7BA8D8-F37A-4868-8484-91D1AA1BFA7C}" name="Name" dataDxfId="127"/>
    <tableColumn id="3" xr3:uid="{F29895D7-C989-4D62-8D81-AE452C2B234C}" name="Site Type" dataDxfId="126">
      <calculatedColumnFormula>VLOOKUP(Table17[[#This Row],[Name]], 'Site Information'!$A$2:$D$46, 4, FALSE)</calculatedColumnFormula>
    </tableColumn>
    <tableColumn id="27" xr3:uid="{E7BB4BB2-3754-46AF-A483-2CA875FF0372}" name="Gas 17-18" dataDxfId="125">
      <calculatedColumnFormula>IF(ISNA(VLOOKUP(Table17[[#This Row],[Name]], 'Gas 17-18'!$A$4:$B$395, 2, FALSE)), "0", (VLOOKUP(Table17[[#This Row],[Name]], 'Gas 17-18'!$A$4:$B$395, 2, FALSE)))</calculatedColumnFormula>
    </tableColumn>
    <tableColumn id="2" xr3:uid="{C5CA1722-27AF-43C9-B183-50B9EADBC83E}" name="Gas 18-19" dataDxfId="124">
      <calculatedColumnFormula>IF(ISNA(VLOOKUP(Table17[[#This Row],[Name]], 'Gas 18-19'!$A$4:$B$395, 2, FALSE)), "0", (VLOOKUP(Table17[[#This Row],[Name]], 'Gas 18-19'!$A$4:$B$395, 2, FALSE)))</calculatedColumnFormula>
    </tableColumn>
    <tableColumn id="7" xr3:uid="{E16F4B6B-A3A6-4914-9D56-E740684C403B}" name="% change from 17-18" dataDxfId="123" dataCellStyle="Comma">
      <calculatedColumnFormula>IFERROR(Table17[[#This Row],[Gas 18-19]]/Table17[[#This Row],[Gas 17-18]], "")</calculatedColumnFormula>
    </tableColumn>
    <tableColumn id="5" xr3:uid="{0D0C1AE6-EBF6-4F4C-9CD7-8E05DA727299}" name="Gas 19-20" dataDxfId="122" dataCellStyle="Comma">
      <calculatedColumnFormula>IF(ISNA(VLOOKUP(Table17[[#This Row],[Name]], 'Gas 19-20'!$A$4:$B$395, 2, FALSE)), "0", (VLOOKUP(Table17[[#This Row],[Name]], 'Gas 19-20'!$A$4:$B$395, 2, FALSE)))</calculatedColumnFormula>
    </tableColumn>
    <tableColumn id="9" xr3:uid="{522ADAD4-A135-4CD1-9A95-4C4B60807F90}" name="% change from 18-19" dataDxfId="121" dataCellStyle="Comma">
      <calculatedColumnFormula>IFERROR(Table17[[#This Row],[Gas 19-20]]/Table17[[#This Row],[Gas 18-19]], "")</calculatedColumnFormula>
    </tableColumn>
    <tableColumn id="8" xr3:uid="{E44A0278-4520-418D-A15E-1A2A6EFD8021}" name="Gas 20-21" dataDxfId="120" dataCellStyle="Comma">
      <calculatedColumnFormula>IF(ISNA(VLOOKUP(Table17[[#This Row],[Name]], 'Gas 20-21'!$A$4:$B$400, 2, FALSE)), "0", VLOOKUP(Table17[[#This Row],[Name]], 'Gas 20-21'!$A$4:$B$400, 2, FALSE))</calculatedColumnFormula>
    </tableColumn>
    <tableColumn id="10" xr3:uid="{11F2EF62-F06F-41F6-9553-522BFE97992D}" name="% change from 19-20" dataDxfId="119" dataCellStyle="Comma">
      <calculatedColumnFormula>IFERROR(Table17[[#This Row],[Gas 20-21]]/Table17[[#This Row],[Gas 19-20]], "")</calculatedColumnFormula>
    </tableColumn>
    <tableColumn id="11" xr3:uid="{811E6B71-4C42-4ADB-8CDE-389AC5006661}" name="Gas 21-22" dataDxfId="118" dataCellStyle="Comma">
      <calculatedColumnFormula>IF(ISNA(VLOOKUP(Table17[[#This Row],[Name]], 'Gas 21-22'!$A$4:$B$408, 2, FALSE)), "0", VLOOKUP(Table17[[#This Row],[Name]], 'Gas 21-22'!$A$4:$B$408, 2, FALSE))</calculatedColumnFormula>
    </tableColumn>
    <tableColumn id="13" xr3:uid="{B1B8EEC5-DDFC-46E5-B0D8-95B8E4EE1D85}" name="% change from 20-21" dataDxfId="117" dataCellStyle="Comma">
      <calculatedColumnFormula>IFERROR(Table17[[#This Row],[Gas 21-22]]/Table17[[#This Row],[Gas 20-21]], "")</calculatedColumnFormula>
    </tableColumn>
    <tableColumn id="14" xr3:uid="{97F5120A-DF77-4FA2-A513-9FA097A1786D}" name="Gas 22-23" dataDxfId="116" dataCellStyle="Comma">
      <calculatedColumnFormula>IF(ISNA(VLOOKUP(Table17[[#This Row],[Name]], 'Gas 22-23'!$A$4:$B$427, 2, FALSE)), "0", (VLOOKUP(Table17[[#This Row],[Name]], 'Gas 22-23'!$A$4:$B$427, 2, FALSE)))</calculatedColumnFormula>
    </tableColumn>
    <tableColumn id="20" xr3:uid="{70A72732-B0E1-45CE-AE5F-CDE740232A8E}" name="% change from 21-22" dataDxfId="115">
      <calculatedColumnFormula>IFERROR(Table17[[#This Row],[Gas 22-23]]/Table17[[#This Row],[Gas 21-22]], "")</calculatedColumnFormula>
    </tableColumn>
    <tableColumn id="4" xr3:uid="{5AD9620A-19A1-4F97-8538-138186DE10C8}" name="Gas 23-24" dataDxfId="114">
      <calculatedColumnFormula>VLOOKUP(A2,'Carbon Emissions'!A1:Y941,22,FALSE)</calculatedColumnFormula>
    </tableColumn>
    <tableColumn id="6" xr3:uid="{3E90735C-459F-461A-A14A-03885AE0E203}" name="% change from 22-23 " dataDxfId="113"/>
  </tableColumns>
  <tableStyleInfo name="TableStyleLight14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DCE9A3D-A0A0-4044-8470-7E9856010CB4}" name="Table16" displayName="Table16" ref="A1:O46" totalsRowShown="0" headerRowDxfId="30">
  <autoFilter ref="A1:O46" xr:uid="{AF04465E-9D7E-45AD-8F53-F9CD21894C30}"/>
  <sortState xmlns:xlrd2="http://schemas.microsoft.com/office/spreadsheetml/2017/richdata2" ref="A3:M46">
    <sortCondition descending="1" ref="L1:L46"/>
  </sortState>
  <tableColumns count="15">
    <tableColumn id="1" xr3:uid="{BC75D282-7307-41A3-8993-1676592FF765}" name="Name" dataDxfId="29"/>
    <tableColumn id="3" xr3:uid="{DAFC53AE-C906-4DFB-B918-6BF565B8593C}" name="Site Type" dataDxfId="28">
      <calculatedColumnFormula>VLOOKUP(Table16[[#This Row],[Name]], 'Site Information'!$A$2:$D$46, 4, FALSE)</calculatedColumnFormula>
    </tableColumn>
    <tableColumn id="27" xr3:uid="{85889485-783A-4E64-9953-7989A3236E4C}" name="kWh/HDD 17-18" dataDxfId="27">
      <calculatedColumnFormula>(VLOOKUP(Table16[[#This Row],[Name]], Gas!$A$1:$M$940, 3, FALSE))/'Annual HDD'!$O$4</calculatedColumnFormula>
    </tableColumn>
    <tableColumn id="2" xr3:uid="{BD8E5C3D-2A25-4A05-9471-076C2105252E}" name="kWh/HDD 18-19" dataDxfId="26">
      <calculatedColumnFormula>(VLOOKUP(Table16[[#This Row],[Name]], Gas!$A$1:$M$940, 4, FALSE))/'Annual HDD'!$O$5</calculatedColumnFormula>
    </tableColumn>
    <tableColumn id="35" xr3:uid="{C1F9D027-A308-463A-9807-4F37676B1FD3}" name="% change from 17-18" dataDxfId="25" dataCellStyle="Comma">
      <calculatedColumnFormula>IFERROR(Table16[[#This Row],[kWh/HDD 18-19]]/Table16[[#This Row],[kWh/HDD 17-18]], "")</calculatedColumnFormula>
    </tableColumn>
    <tableColumn id="5" xr3:uid="{9DF0D665-9EE8-423D-AA6F-D8C735C3D34C}" name="kWh/HDD 19-20" dataDxfId="24" dataCellStyle="Comma">
      <calculatedColumnFormula>(VLOOKUP(Table16[[#This Row],[Name]], Gas!$A$1:$M$940, 6, FALSE))/'Annual HDD'!$O$6</calculatedColumnFormula>
    </tableColumn>
    <tableColumn id="36" xr3:uid="{350F3213-490E-4C73-ADFE-345CEC91816E}" name="% change from 18-19" dataDxfId="23" dataCellStyle="Comma">
      <calculatedColumnFormula>IFERROR(Table16[[#This Row],[kWh/HDD 19-20]]/Table16[[#This Row],[kWh/HDD 18-19]], "")</calculatedColumnFormula>
    </tableColumn>
    <tableColumn id="15" xr3:uid="{E73AE64F-E240-44EB-9FC9-47DF44C69E7A}" name="kWh/HDD 20-21" dataDxfId="22" dataCellStyle="Comma">
      <calculatedColumnFormula>(VLOOKUP(Table16[[#This Row],[Name]], Gas!$A$1:$M$940, 8, FALSE))/'Annual HDD'!$O$7</calculatedColumnFormula>
    </tableColumn>
    <tableColumn id="34" xr3:uid="{6484E5C2-FDE0-47C9-99EC-01FA31B96ECE}" name="% change from 19-20" dataDxfId="21" dataCellStyle="Comma">
      <calculatedColumnFormula>IFERROR(Table16[[#This Row],[kWh/HDD 20-21]]/Table16[[#This Row],[kWh/HDD 19-20]],"")</calculatedColumnFormula>
    </tableColumn>
    <tableColumn id="29" xr3:uid="{B8958F2D-95A2-4C4A-AFA1-D251D332FAF8}" name="kWh/HDD 21-22" dataDxfId="20">
      <calculatedColumnFormula>(VLOOKUP(Table16[[#This Row],[Name]], Gas!$A$1:$M$940, 10, FALSE))/'Annual HDD'!$O$8</calculatedColumnFormula>
    </tableColumn>
    <tableColumn id="33" xr3:uid="{3A5198D8-F181-40B9-8604-F8F76163B2D7}" name="% change from 20-21" dataDxfId="19">
      <calculatedColumnFormula>IFERROR(Table16[[#This Row],[kWh/HDD 21-22]]/Table16[[#This Row],[kWh/HDD 20-21]], "")</calculatedColumnFormula>
    </tableColumn>
    <tableColumn id="30" xr3:uid="{C0D730A5-BC7E-4AD0-8D81-71607CAF4079}" name="kWh/HDD 22-23" dataDxfId="18">
      <calculatedColumnFormula>(VLOOKUP(Table16[[#This Row],[Name]], Gas!$A$1:$M$940, 12, FALSE))/'Annual HDD'!$O$9</calculatedColumnFormula>
    </tableColumn>
    <tableColumn id="31" xr3:uid="{90317E75-E57F-4CCE-BD43-51F698D85C90}" name="% change from 21-22" dataDxfId="17">
      <calculatedColumnFormula>IFERROR(Table16[[#This Row],[kWh/HDD 22-23]]/Table16[[#This Row],[kWh/HDD 21-22]], "")</calculatedColumnFormula>
    </tableColumn>
    <tableColumn id="4" xr3:uid="{3574F5D4-D0B2-4074-808A-E64DDCA055F1}" name="kWh/HDD 23-24"/>
    <tableColumn id="6" xr3:uid="{88727AC3-14E1-40DD-9CF3-13806B6AC094}" name="% change from 22-24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8-03T13:22:28.45" personId="{E826D930-ADCF-4004-8B71-268932FE79D0}" id="{F2ACD2B3-20F3-4F8F-B355-BED26C615581}">
    <text>COVID YEARS</text>
  </threadedComment>
  <threadedComment ref="J1" dT="2023-08-03T13:23:12.60" personId="{E826D930-ADCF-4004-8B71-268932FE79D0}" id="{DCF0C61F-DF1B-4E62-944E-D0CDD25D0E72}">
    <text>MORE COVID</text>
  </threadedComment>
  <threadedComment ref="L674" dT="2023-08-04T06:17:19.54" personId="{2F1C1537-4F71-42FD-A405-C232409F7158}" id="{BB53BF41-3300-4825-847C-61B2858C6998}">
    <text>Supply shared with Consett Academy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" dT="2023-08-03T13:22:28.45" personId="{E826D930-ADCF-4004-8B71-268932FE79D0}" id="{E871994A-D021-4DF6-99DC-174CC0858390}">
    <text>COVID YEARS</text>
  </threadedComment>
  <threadedComment ref="M1" dT="2023-08-03T13:23:12.60" personId="{E826D930-ADCF-4004-8B71-268932FE79D0}" id="{8A0C8973-A1F5-4A30-B6A8-3F1734FEC9D8}">
    <text>MORE COVID</text>
  </threadedComment>
  <threadedComment ref="Q674" dT="2023-08-04T06:17:19.54" personId="{2F1C1537-4F71-42FD-A405-C232409F7158}" id="{D06990B8-FD84-4D7A-99F5-B88837F1FFF4}">
    <text>Supply shared with Consett Academy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1" dT="2023-08-03T13:22:28.45" personId="{E826D930-ADCF-4004-8B71-268932FE79D0}" id="{21F582CA-2BE2-4E33-BA27-3A69E0C6E581}">
    <text>COVID YEARS</text>
  </threadedComment>
  <threadedComment ref="G1" dT="2023-08-03T13:23:12.60" personId="{E826D930-ADCF-4004-8B71-268932FE79D0}" id="{8C5367BC-1DEE-49BE-8B10-32AF62EC2286}">
    <text>MORE COVID</text>
  </threadedComment>
  <threadedComment ref="H154" dT="2023-08-04T06:17:19.54" personId="{2F1C1537-4F71-42FD-A405-C232409F7158}" id="{48457753-7088-413E-8174-DBCA3318E767}">
    <text>Supply shared with Consett Academy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3.xml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4A457-118B-4CD0-AA61-5CBE4FBB2BAC}">
  <dimension ref="A1:K491"/>
  <sheetViews>
    <sheetView zoomScale="133" zoomScaleNormal="100" workbookViewId="0">
      <pane xSplit="1" topLeftCell="C1" activePane="topRight" state="frozen"/>
      <selection pane="topRight" activeCell="A2" sqref="A2"/>
    </sheetView>
  </sheetViews>
  <sheetFormatPr defaultColWidth="8.85546875" defaultRowHeight="15" x14ac:dyDescent="0.25"/>
  <cols>
    <col min="1" max="1" width="52.42578125" customWidth="1"/>
    <col min="2" max="2" width="21.5703125" customWidth="1"/>
    <col min="3" max="3" width="25.5703125" customWidth="1"/>
    <col min="4" max="4" width="32.5703125" customWidth="1"/>
    <col min="5" max="5" width="28.85546875" customWidth="1"/>
    <col min="6" max="6" width="14.140625" bestFit="1" customWidth="1"/>
    <col min="7" max="7" width="14.140625" customWidth="1"/>
    <col min="8" max="8" width="28.5703125" customWidth="1"/>
    <col min="9" max="9" width="23.85546875" bestFit="1" customWidth="1"/>
    <col min="10" max="10" width="16.85546875" bestFit="1" customWidth="1"/>
    <col min="11" max="11" width="15.5703125" customWidth="1"/>
  </cols>
  <sheetData>
    <row r="1" spans="1:11" ht="15" customHeight="1" x14ac:dyDescent="0.25">
      <c r="A1" s="63" t="s">
        <v>0</v>
      </c>
      <c r="B1" s="27" t="s">
        <v>741</v>
      </c>
      <c r="C1" s="27" t="s">
        <v>1</v>
      </c>
      <c r="D1" s="27" t="s">
        <v>742</v>
      </c>
      <c r="E1" s="28" t="s">
        <v>893</v>
      </c>
      <c r="F1" s="29" t="s">
        <v>954</v>
      </c>
      <c r="G1" s="29" t="s">
        <v>955</v>
      </c>
      <c r="H1" s="29" t="s">
        <v>900</v>
      </c>
      <c r="I1" s="29" t="s">
        <v>899</v>
      </c>
      <c r="J1" s="29" t="s">
        <v>898</v>
      </c>
      <c r="K1" s="84" t="s">
        <v>964</v>
      </c>
    </row>
    <row r="2" spans="1:11" ht="16.5" customHeight="1" x14ac:dyDescent="0.25">
      <c r="A2" s="64" t="s">
        <v>14</v>
      </c>
      <c r="B2" s="31">
        <v>439</v>
      </c>
      <c r="C2" s="32" t="s">
        <v>15</v>
      </c>
      <c r="D2" s="32" t="s">
        <v>745</v>
      </c>
      <c r="E2" s="33"/>
      <c r="F2" s="34"/>
      <c r="G2" s="34"/>
      <c r="H2" s="34"/>
      <c r="I2" s="34"/>
      <c r="J2" s="34"/>
    </row>
    <row r="3" spans="1:11" ht="16.5" customHeight="1" x14ac:dyDescent="0.25">
      <c r="A3" s="64" t="s">
        <v>23</v>
      </c>
      <c r="B3" s="31">
        <v>554</v>
      </c>
      <c r="C3" s="32" t="s">
        <v>24</v>
      </c>
      <c r="D3" s="32" t="s">
        <v>745</v>
      </c>
      <c r="E3" s="33"/>
      <c r="F3" s="34"/>
      <c r="G3" s="34"/>
      <c r="H3" s="34"/>
      <c r="I3" s="34"/>
      <c r="J3" s="34"/>
    </row>
    <row r="4" spans="1:11" ht="16.5" customHeight="1" x14ac:dyDescent="0.25">
      <c r="A4" s="64" t="s">
        <v>869</v>
      </c>
      <c r="B4" s="31">
        <v>27</v>
      </c>
      <c r="C4" s="32" t="s">
        <v>870</v>
      </c>
      <c r="D4" s="32" t="s">
        <v>745</v>
      </c>
      <c r="E4" s="33"/>
      <c r="F4" s="34"/>
      <c r="G4" s="34"/>
      <c r="H4" s="34"/>
      <c r="I4" s="34"/>
      <c r="J4" s="34"/>
    </row>
    <row r="5" spans="1:11" ht="16.5" customHeight="1" x14ac:dyDescent="0.25">
      <c r="A5" s="64" t="s">
        <v>35</v>
      </c>
      <c r="B5" s="31">
        <v>227</v>
      </c>
      <c r="C5" s="32" t="s">
        <v>36</v>
      </c>
      <c r="D5" s="32" t="s">
        <v>745</v>
      </c>
      <c r="E5" s="33"/>
      <c r="F5" s="34"/>
      <c r="G5" s="34"/>
      <c r="H5" s="34"/>
      <c r="I5" s="34"/>
      <c r="J5" s="34"/>
    </row>
    <row r="6" spans="1:11" ht="16.5" customHeight="1" x14ac:dyDescent="0.25">
      <c r="A6" s="64" t="s">
        <v>39</v>
      </c>
      <c r="B6" s="31">
        <v>0</v>
      </c>
      <c r="C6" s="32"/>
      <c r="D6" s="32" t="s">
        <v>745</v>
      </c>
      <c r="E6" s="33"/>
      <c r="F6" s="34"/>
      <c r="G6" s="34"/>
      <c r="H6" s="34"/>
      <c r="I6" s="34"/>
      <c r="J6" s="34"/>
    </row>
    <row r="7" spans="1:11" ht="16.5" customHeight="1" x14ac:dyDescent="0.25">
      <c r="A7" s="64" t="s">
        <v>46</v>
      </c>
      <c r="B7" s="31">
        <v>2339</v>
      </c>
      <c r="C7" s="32" t="s">
        <v>47</v>
      </c>
      <c r="D7" s="32" t="s">
        <v>745</v>
      </c>
      <c r="E7" s="33" t="s">
        <v>949</v>
      </c>
      <c r="F7" s="34"/>
      <c r="G7" s="34"/>
      <c r="H7" s="34"/>
      <c r="I7" s="34"/>
      <c r="J7" s="34"/>
    </row>
    <row r="8" spans="1:11" ht="16.5" customHeight="1" x14ac:dyDescent="0.25">
      <c r="A8" s="64" t="s">
        <v>52</v>
      </c>
      <c r="B8" s="31">
        <v>152</v>
      </c>
      <c r="C8" s="32" t="s">
        <v>53</v>
      </c>
      <c r="D8" s="32" t="s">
        <v>745</v>
      </c>
      <c r="E8" s="33"/>
      <c r="F8" s="34"/>
      <c r="G8" s="34"/>
      <c r="H8" s="34"/>
      <c r="I8" s="34"/>
      <c r="J8" s="34"/>
    </row>
    <row r="9" spans="1:11" ht="16.5" customHeight="1" x14ac:dyDescent="0.25">
      <c r="A9" s="64" t="s">
        <v>65</v>
      </c>
      <c r="B9" s="31">
        <v>172</v>
      </c>
      <c r="C9" s="32" t="s">
        <v>66</v>
      </c>
      <c r="D9" s="32" t="s">
        <v>745</v>
      </c>
      <c r="E9" s="33"/>
      <c r="F9" s="34"/>
      <c r="G9" s="34"/>
      <c r="H9" s="34"/>
      <c r="I9" s="34"/>
      <c r="J9" s="34"/>
    </row>
    <row r="10" spans="1:11" ht="16.5" customHeight="1" x14ac:dyDescent="0.25">
      <c r="A10" s="64" t="s">
        <v>77</v>
      </c>
      <c r="B10" s="31">
        <v>165.16</v>
      </c>
      <c r="C10" s="32" t="s">
        <v>78</v>
      </c>
      <c r="D10" s="32" t="s">
        <v>745</v>
      </c>
      <c r="E10" s="33"/>
      <c r="F10" s="34"/>
      <c r="G10" s="34"/>
      <c r="H10" s="34"/>
      <c r="I10" s="34"/>
      <c r="J10" s="34"/>
    </row>
    <row r="11" spans="1:11" ht="16.5" customHeight="1" x14ac:dyDescent="0.25">
      <c r="A11" s="64" t="s">
        <v>116</v>
      </c>
      <c r="B11" s="31">
        <v>536</v>
      </c>
      <c r="C11" s="32" t="s">
        <v>117</v>
      </c>
      <c r="D11" s="32" t="s">
        <v>745</v>
      </c>
      <c r="E11" s="33"/>
      <c r="F11" s="34"/>
      <c r="G11" s="34"/>
      <c r="H11" s="34"/>
      <c r="I11" s="34"/>
      <c r="J11" s="34"/>
    </row>
    <row r="12" spans="1:11" ht="16.5" customHeight="1" x14ac:dyDescent="0.25">
      <c r="A12" s="64" t="s">
        <v>874</v>
      </c>
      <c r="B12" s="31">
        <v>44</v>
      </c>
      <c r="C12" s="32" t="s">
        <v>875</v>
      </c>
      <c r="D12" s="32" t="s">
        <v>745</v>
      </c>
      <c r="E12" s="33"/>
      <c r="F12" s="34"/>
      <c r="G12" s="34"/>
      <c r="H12" s="34"/>
      <c r="I12" s="34"/>
      <c r="J12" s="34"/>
    </row>
    <row r="13" spans="1:11" ht="16.5" customHeight="1" x14ac:dyDescent="0.25">
      <c r="A13" s="64" t="s">
        <v>124</v>
      </c>
      <c r="B13" s="31">
        <v>165</v>
      </c>
      <c r="C13" s="32" t="s">
        <v>125</v>
      </c>
      <c r="D13" s="32" t="s">
        <v>745</v>
      </c>
      <c r="E13" s="33"/>
      <c r="F13" s="34"/>
      <c r="G13" s="34"/>
      <c r="H13" s="34"/>
      <c r="I13" s="34"/>
      <c r="J13" s="34"/>
    </row>
    <row r="14" spans="1:11" ht="16.5" customHeight="1" x14ac:dyDescent="0.25">
      <c r="A14" s="64" t="s">
        <v>126</v>
      </c>
      <c r="B14" s="31">
        <v>1660</v>
      </c>
      <c r="C14" s="32" t="s">
        <v>127</v>
      </c>
      <c r="D14" s="32" t="s">
        <v>745</v>
      </c>
      <c r="E14" s="33"/>
      <c r="F14" s="34">
        <v>9.4</v>
      </c>
      <c r="G14" s="34"/>
      <c r="H14" s="34"/>
      <c r="I14" s="34"/>
      <c r="J14" s="34"/>
    </row>
    <row r="15" spans="1:11" ht="16.5" customHeight="1" x14ac:dyDescent="0.25">
      <c r="A15" s="64" t="s">
        <v>152</v>
      </c>
      <c r="B15" s="31">
        <v>449</v>
      </c>
      <c r="C15" s="32" t="s">
        <v>153</v>
      </c>
      <c r="D15" s="32" t="s">
        <v>745</v>
      </c>
      <c r="E15" s="33"/>
      <c r="F15" s="34">
        <v>7.99</v>
      </c>
      <c r="G15" s="34"/>
      <c r="H15" s="34"/>
      <c r="I15" s="34"/>
      <c r="J15" s="34"/>
    </row>
    <row r="16" spans="1:11" ht="16.5" customHeight="1" x14ac:dyDescent="0.25">
      <c r="A16" s="64" t="s">
        <v>183</v>
      </c>
      <c r="B16" s="31">
        <v>1560.69</v>
      </c>
      <c r="C16" s="32" t="s">
        <v>184</v>
      </c>
      <c r="D16" s="32" t="s">
        <v>745</v>
      </c>
      <c r="E16" s="33" t="s">
        <v>950</v>
      </c>
      <c r="F16" s="34">
        <v>6.58</v>
      </c>
      <c r="G16" s="34" t="s">
        <v>956</v>
      </c>
      <c r="H16" s="34" t="s">
        <v>952</v>
      </c>
      <c r="I16" s="34" t="s">
        <v>951</v>
      </c>
      <c r="J16" s="34"/>
    </row>
    <row r="17" spans="1:10" ht="16.5" customHeight="1" x14ac:dyDescent="0.25">
      <c r="A17" s="64" t="s">
        <v>216</v>
      </c>
      <c r="B17" s="31">
        <v>157</v>
      </c>
      <c r="C17" s="32" t="s">
        <v>217</v>
      </c>
      <c r="D17" s="32" t="s">
        <v>745</v>
      </c>
      <c r="E17" s="33"/>
      <c r="F17" s="34"/>
      <c r="G17" s="34"/>
      <c r="H17" s="34"/>
      <c r="I17" s="34"/>
      <c r="J17" s="34"/>
    </row>
    <row r="18" spans="1:10" ht="16.5" customHeight="1" x14ac:dyDescent="0.25">
      <c r="A18" s="64" t="s">
        <v>256</v>
      </c>
      <c r="B18" s="31">
        <v>190</v>
      </c>
      <c r="C18" s="32" t="s">
        <v>257</v>
      </c>
      <c r="D18" s="32" t="s">
        <v>745</v>
      </c>
      <c r="E18" s="33"/>
      <c r="F18" s="34"/>
      <c r="G18" s="34"/>
      <c r="H18" s="34"/>
      <c r="I18" s="34"/>
      <c r="J18" s="34"/>
    </row>
    <row r="19" spans="1:10" ht="16.5" customHeight="1" x14ac:dyDescent="0.25">
      <c r="A19" s="64" t="s">
        <v>317</v>
      </c>
      <c r="B19" s="31">
        <v>0</v>
      </c>
      <c r="C19" s="32" t="s">
        <v>318</v>
      </c>
      <c r="D19" s="32" t="s">
        <v>745</v>
      </c>
      <c r="E19" s="33"/>
      <c r="F19" s="34"/>
      <c r="G19" s="34"/>
      <c r="H19" s="34"/>
      <c r="I19" s="34"/>
      <c r="J19" s="34"/>
    </row>
    <row r="20" spans="1:10" ht="16.5" customHeight="1" x14ac:dyDescent="0.25">
      <c r="A20" s="64" t="s">
        <v>879</v>
      </c>
      <c r="B20" s="31">
        <v>0</v>
      </c>
      <c r="C20" s="32" t="s">
        <v>322</v>
      </c>
      <c r="D20" s="32" t="s">
        <v>745</v>
      </c>
      <c r="E20" s="33"/>
      <c r="F20" s="34"/>
      <c r="G20" s="34"/>
      <c r="H20" s="34"/>
      <c r="I20" s="34"/>
      <c r="J20" s="34"/>
    </row>
    <row r="21" spans="1:10" ht="16.5" customHeight="1" x14ac:dyDescent="0.25">
      <c r="A21" s="64" t="s">
        <v>323</v>
      </c>
      <c r="B21" s="31">
        <v>385</v>
      </c>
      <c r="C21" s="32" t="s">
        <v>322</v>
      </c>
      <c r="D21" s="32" t="s">
        <v>745</v>
      </c>
      <c r="E21" s="33"/>
      <c r="F21" s="34"/>
      <c r="G21" s="34"/>
      <c r="H21" s="34" t="s">
        <v>965</v>
      </c>
      <c r="I21" s="34"/>
      <c r="J21" s="34"/>
    </row>
    <row r="22" spans="1:10" ht="16.5" customHeight="1" x14ac:dyDescent="0.25">
      <c r="A22" s="64" t="s">
        <v>336</v>
      </c>
      <c r="B22" s="31">
        <v>213</v>
      </c>
      <c r="C22" s="32" t="s">
        <v>337</v>
      </c>
      <c r="D22" s="32" t="s">
        <v>745</v>
      </c>
      <c r="E22" s="33"/>
      <c r="F22" s="34"/>
      <c r="G22" s="34"/>
      <c r="H22" s="34"/>
      <c r="I22" s="34"/>
      <c r="J22" s="34"/>
    </row>
    <row r="23" spans="1:10" ht="16.5" customHeight="1" x14ac:dyDescent="0.25">
      <c r="A23" s="64" t="s">
        <v>351</v>
      </c>
      <c r="B23" s="31">
        <v>279</v>
      </c>
      <c r="C23" s="32" t="s">
        <v>352</v>
      </c>
      <c r="D23" s="32" t="s">
        <v>745</v>
      </c>
      <c r="E23" s="33"/>
      <c r="F23" s="34"/>
      <c r="G23" s="34"/>
      <c r="H23" s="34"/>
      <c r="I23" s="34" t="s">
        <v>957</v>
      </c>
      <c r="J23" s="34"/>
    </row>
    <row r="24" spans="1:10" ht="16.5" customHeight="1" x14ac:dyDescent="0.25">
      <c r="A24" s="64" t="s">
        <v>361</v>
      </c>
      <c r="B24" s="31">
        <v>227</v>
      </c>
      <c r="C24" s="32" t="s">
        <v>882</v>
      </c>
      <c r="D24" s="32" t="s">
        <v>745</v>
      </c>
      <c r="E24" s="33"/>
      <c r="F24" s="34"/>
      <c r="G24" s="34"/>
      <c r="H24" s="34"/>
      <c r="I24" s="34"/>
      <c r="J24" s="34"/>
    </row>
    <row r="25" spans="1:10" ht="16.5" customHeight="1" x14ac:dyDescent="0.25">
      <c r="A25" s="64" t="s">
        <v>390</v>
      </c>
      <c r="B25" s="31">
        <v>176</v>
      </c>
      <c r="C25" s="32" t="s">
        <v>391</v>
      </c>
      <c r="D25" s="32" t="s">
        <v>745</v>
      </c>
      <c r="E25" s="33"/>
      <c r="F25" s="34"/>
      <c r="G25" s="34"/>
      <c r="H25" s="34"/>
      <c r="I25" s="34"/>
      <c r="J25" s="34"/>
    </row>
    <row r="26" spans="1:10" ht="16.5" customHeight="1" x14ac:dyDescent="0.25">
      <c r="A26" s="64" t="s">
        <v>884</v>
      </c>
      <c r="B26" s="31">
        <v>310.95999999999998</v>
      </c>
      <c r="C26" s="32" t="s">
        <v>885</v>
      </c>
      <c r="D26" s="32" t="s">
        <v>745</v>
      </c>
      <c r="E26" s="33"/>
      <c r="F26" s="34"/>
      <c r="G26" s="34"/>
      <c r="H26" s="34"/>
      <c r="I26" s="34"/>
      <c r="J26" s="34"/>
    </row>
    <row r="27" spans="1:10" ht="16.5" customHeight="1" x14ac:dyDescent="0.25">
      <c r="A27" s="64" t="s">
        <v>409</v>
      </c>
      <c r="B27" s="31">
        <v>303</v>
      </c>
      <c r="C27" s="32" t="s">
        <v>410</v>
      </c>
      <c r="D27" s="32" t="s">
        <v>745</v>
      </c>
      <c r="E27" s="33"/>
      <c r="F27" s="34"/>
      <c r="G27" s="34"/>
      <c r="H27" s="34"/>
      <c r="I27" s="34"/>
      <c r="J27" s="34"/>
    </row>
    <row r="28" spans="1:10" ht="16.5" customHeight="1" x14ac:dyDescent="0.25">
      <c r="A28" s="64" t="s">
        <v>426</v>
      </c>
      <c r="B28" s="31">
        <v>0</v>
      </c>
      <c r="C28" s="32" t="s">
        <v>289</v>
      </c>
      <c r="D28" s="32" t="s">
        <v>745</v>
      </c>
      <c r="E28" s="33"/>
      <c r="F28" s="34"/>
      <c r="G28" s="34"/>
      <c r="H28" s="34"/>
      <c r="I28" s="34"/>
      <c r="J28" s="34"/>
    </row>
    <row r="29" spans="1:10" ht="16.5" customHeight="1" x14ac:dyDescent="0.25">
      <c r="A29" s="64" t="s">
        <v>434</v>
      </c>
      <c r="B29" s="31">
        <v>304</v>
      </c>
      <c r="C29" s="32" t="s">
        <v>435</v>
      </c>
      <c r="D29" s="32" t="s">
        <v>745</v>
      </c>
      <c r="E29" s="33"/>
      <c r="F29" s="34"/>
      <c r="G29" s="34"/>
      <c r="H29" s="34"/>
      <c r="I29" s="34"/>
      <c r="J29" s="34"/>
    </row>
    <row r="30" spans="1:10" ht="16.5" customHeight="1" x14ac:dyDescent="0.25">
      <c r="A30" s="64" t="s">
        <v>887</v>
      </c>
      <c r="B30" s="31">
        <v>4550</v>
      </c>
      <c r="C30" s="32" t="s">
        <v>888</v>
      </c>
      <c r="D30" s="32" t="s">
        <v>745</v>
      </c>
      <c r="E30" s="33"/>
      <c r="F30" s="34"/>
      <c r="G30" s="34"/>
      <c r="H30" s="34"/>
      <c r="I30" s="34"/>
      <c r="J30" s="34"/>
    </row>
    <row r="31" spans="1:10" ht="16.5" customHeight="1" x14ac:dyDescent="0.25">
      <c r="A31" s="64" t="s">
        <v>484</v>
      </c>
      <c r="B31" s="31">
        <v>142</v>
      </c>
      <c r="C31" s="32" t="s">
        <v>485</v>
      </c>
      <c r="D31" s="32" t="s">
        <v>745</v>
      </c>
      <c r="E31" s="33"/>
      <c r="F31" s="34"/>
      <c r="G31" s="34"/>
      <c r="H31" s="34"/>
      <c r="I31" s="34"/>
      <c r="J31" s="34"/>
    </row>
    <row r="32" spans="1:10" ht="16.5" customHeight="1" x14ac:dyDescent="0.25">
      <c r="A32" s="64" t="s">
        <v>502</v>
      </c>
      <c r="B32" s="31">
        <v>204</v>
      </c>
      <c r="C32" s="32" t="s">
        <v>503</v>
      </c>
      <c r="D32" s="32" t="s">
        <v>745</v>
      </c>
      <c r="E32" s="33"/>
      <c r="F32" s="34"/>
      <c r="G32" s="34"/>
      <c r="H32" s="34"/>
      <c r="I32" s="34"/>
      <c r="J32" s="34"/>
    </row>
    <row r="33" spans="1:10" ht="16.5" customHeight="1" x14ac:dyDescent="0.25">
      <c r="A33" s="64" t="s">
        <v>504</v>
      </c>
      <c r="B33" s="31">
        <v>74</v>
      </c>
      <c r="C33" s="32" t="s">
        <v>505</v>
      </c>
      <c r="D33" s="32" t="s">
        <v>745</v>
      </c>
      <c r="E33" s="33"/>
      <c r="F33" s="34"/>
      <c r="G33" s="34"/>
      <c r="H33" s="34"/>
      <c r="I33" s="34"/>
      <c r="J33" s="34"/>
    </row>
    <row r="34" spans="1:10" ht="16.5" customHeight="1" x14ac:dyDescent="0.25">
      <c r="A34" s="64" t="s">
        <v>522</v>
      </c>
      <c r="B34" s="31">
        <v>353</v>
      </c>
      <c r="C34" s="32" t="s">
        <v>523</v>
      </c>
      <c r="D34" s="32" t="s">
        <v>745</v>
      </c>
      <c r="E34" s="33"/>
      <c r="F34" s="34"/>
      <c r="G34" s="34"/>
      <c r="H34" s="34"/>
      <c r="I34" s="34"/>
      <c r="J34" s="34"/>
    </row>
    <row r="35" spans="1:10" ht="16.5" customHeight="1" x14ac:dyDescent="0.25">
      <c r="A35" s="64" t="s">
        <v>541</v>
      </c>
      <c r="B35" s="31">
        <v>197</v>
      </c>
      <c r="C35" s="32" t="s">
        <v>542</v>
      </c>
      <c r="D35" s="32" t="s">
        <v>745</v>
      </c>
      <c r="E35" s="33"/>
      <c r="F35" s="34"/>
      <c r="G35" s="34"/>
      <c r="H35" s="34"/>
      <c r="I35" s="34"/>
      <c r="J35" s="34"/>
    </row>
    <row r="36" spans="1:10" ht="16.5" customHeight="1" x14ac:dyDescent="0.25">
      <c r="A36" s="64" t="s">
        <v>550</v>
      </c>
      <c r="B36" s="31">
        <v>202</v>
      </c>
      <c r="C36" s="32" t="s">
        <v>551</v>
      </c>
      <c r="D36" s="32" t="s">
        <v>745</v>
      </c>
      <c r="E36" s="33"/>
      <c r="F36" s="34"/>
      <c r="G36" s="34"/>
      <c r="H36" s="34"/>
      <c r="I36" s="34"/>
      <c r="J36" s="34"/>
    </row>
    <row r="37" spans="1:10" ht="16.5" customHeight="1" x14ac:dyDescent="0.25">
      <c r="A37" s="64" t="s">
        <v>557</v>
      </c>
      <c r="B37" s="31">
        <v>419</v>
      </c>
      <c r="C37" s="32" t="s">
        <v>558</v>
      </c>
      <c r="D37" s="32" t="s">
        <v>745</v>
      </c>
      <c r="E37" s="33" t="s">
        <v>948</v>
      </c>
      <c r="F37" s="34"/>
      <c r="G37" s="34"/>
      <c r="H37" s="34"/>
      <c r="I37" s="34"/>
      <c r="J37" s="34"/>
    </row>
    <row r="38" spans="1:10" ht="16.5" customHeight="1" x14ac:dyDescent="0.25">
      <c r="A38" s="64" t="s">
        <v>645</v>
      </c>
      <c r="B38" s="31">
        <v>151</v>
      </c>
      <c r="C38" s="32" t="s">
        <v>646</v>
      </c>
      <c r="D38" s="32" t="s">
        <v>745</v>
      </c>
      <c r="E38" s="33"/>
      <c r="F38" s="34"/>
      <c r="G38" s="34"/>
      <c r="H38" s="34"/>
      <c r="I38" s="34"/>
      <c r="J38" s="34"/>
    </row>
    <row r="39" spans="1:10" ht="16.5" customHeight="1" x14ac:dyDescent="0.25">
      <c r="A39" s="64" t="s">
        <v>668</v>
      </c>
      <c r="B39" s="31">
        <v>1248</v>
      </c>
      <c r="C39" s="32" t="s">
        <v>515</v>
      </c>
      <c r="D39" s="32" t="s">
        <v>745</v>
      </c>
      <c r="E39" s="33"/>
      <c r="F39" s="34"/>
      <c r="G39" s="34"/>
      <c r="H39" s="34" t="s">
        <v>953</v>
      </c>
      <c r="I39" s="34"/>
      <c r="J39" s="34"/>
    </row>
    <row r="40" spans="1:10" ht="16.5" customHeight="1" x14ac:dyDescent="0.25">
      <c r="A40" s="64" t="s">
        <v>670</v>
      </c>
      <c r="B40" s="31">
        <v>150</v>
      </c>
      <c r="C40" s="32" t="s">
        <v>671</v>
      </c>
      <c r="D40" s="32" t="s">
        <v>745</v>
      </c>
      <c r="E40" s="33"/>
      <c r="F40" s="34"/>
      <c r="G40" s="34"/>
      <c r="H40" s="34"/>
      <c r="I40" s="34"/>
      <c r="J40" s="34"/>
    </row>
    <row r="41" spans="1:10" ht="16.5" customHeight="1" x14ac:dyDescent="0.25">
      <c r="A41" s="64" t="s">
        <v>697</v>
      </c>
      <c r="B41" s="31">
        <v>190</v>
      </c>
      <c r="C41" s="32" t="s">
        <v>698</v>
      </c>
      <c r="D41" s="32" t="s">
        <v>745</v>
      </c>
      <c r="E41" s="33"/>
      <c r="F41" s="34"/>
      <c r="G41" s="34"/>
      <c r="H41" s="34"/>
      <c r="I41" s="34"/>
      <c r="J41" s="34"/>
    </row>
    <row r="42" spans="1:10" ht="16.5" customHeight="1" x14ac:dyDescent="0.25">
      <c r="A42" s="64" t="s">
        <v>704</v>
      </c>
      <c r="B42" s="31">
        <v>0</v>
      </c>
      <c r="C42" s="32" t="s">
        <v>705</v>
      </c>
      <c r="D42" s="32" t="s">
        <v>745</v>
      </c>
      <c r="E42" s="33"/>
      <c r="F42" s="34"/>
      <c r="G42" s="34"/>
      <c r="H42" s="34"/>
      <c r="I42" s="34"/>
      <c r="J42" s="34"/>
    </row>
    <row r="43" spans="1:10" ht="16.5" customHeight="1" x14ac:dyDescent="0.25">
      <c r="A43" s="64" t="s">
        <v>713</v>
      </c>
      <c r="B43" s="31">
        <v>285</v>
      </c>
      <c r="C43" s="32" t="s">
        <v>714</v>
      </c>
      <c r="D43" s="32" t="s">
        <v>745</v>
      </c>
      <c r="E43" s="33"/>
      <c r="F43" s="34"/>
      <c r="G43" s="34"/>
      <c r="H43" s="34"/>
      <c r="I43" s="34"/>
      <c r="J43" s="34"/>
    </row>
    <row r="44" spans="1:10" ht="16.5" customHeight="1" x14ac:dyDescent="0.25">
      <c r="A44" s="64" t="s">
        <v>716</v>
      </c>
      <c r="B44" s="31">
        <v>180</v>
      </c>
      <c r="C44" s="32" t="s">
        <v>717</v>
      </c>
      <c r="D44" s="32" t="s">
        <v>745</v>
      </c>
      <c r="E44" s="33"/>
      <c r="F44" s="34"/>
      <c r="G44" s="34"/>
      <c r="H44" s="34"/>
      <c r="I44" s="34"/>
      <c r="J44" s="34"/>
    </row>
    <row r="45" spans="1:10" ht="16.5" customHeight="1" x14ac:dyDescent="0.25">
      <c r="A45" s="64" t="s">
        <v>724</v>
      </c>
      <c r="B45" s="31">
        <v>141</v>
      </c>
      <c r="C45" s="32" t="s">
        <v>725</v>
      </c>
      <c r="D45" s="32" t="s">
        <v>745</v>
      </c>
      <c r="E45" s="33"/>
      <c r="F45" s="34"/>
      <c r="G45" s="34"/>
      <c r="H45" s="34"/>
      <c r="I45" s="34"/>
      <c r="J45" s="34"/>
    </row>
    <row r="46" spans="1:10" ht="16.5" customHeight="1" x14ac:dyDescent="0.25">
      <c r="A46" s="64" t="s">
        <v>731</v>
      </c>
      <c r="B46" s="31">
        <v>211</v>
      </c>
      <c r="C46" s="32" t="s">
        <v>732</v>
      </c>
      <c r="D46" s="32" t="s">
        <v>745</v>
      </c>
      <c r="E46" s="33"/>
      <c r="F46" s="34"/>
      <c r="G46" s="34"/>
      <c r="H46" s="34"/>
      <c r="I46" s="34"/>
      <c r="J46" s="34"/>
    </row>
    <row r="47" spans="1:10" ht="16.5" customHeight="1" x14ac:dyDescent="0.25"/>
    <row r="48" spans="1:10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sortState xmlns:xlrd2="http://schemas.microsoft.com/office/spreadsheetml/2017/richdata2" ref="A2:D46">
    <sortCondition ref="A2:A46"/>
  </sortState>
  <phoneticPr fontId="4" type="noConversion"/>
  <conditionalFormatting sqref="C2:C46">
    <cfRule type="duplicateValues" dxfId="16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50C51-0643-49BB-83A9-99A43436B0BA}">
  <dimension ref="A1:B373"/>
  <sheetViews>
    <sheetView workbookViewId="0">
      <selection activeCell="B342" sqref="B342"/>
    </sheetView>
  </sheetViews>
  <sheetFormatPr defaultColWidth="8.85546875" defaultRowHeight="15" x14ac:dyDescent="0.25"/>
  <cols>
    <col min="1" max="1" width="27.42578125" customWidth="1"/>
  </cols>
  <sheetData>
    <row r="1" spans="1:2" x14ac:dyDescent="0.25">
      <c r="A1" s="44" t="s">
        <v>923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152198</v>
      </c>
    </row>
    <row r="5" spans="1:2" x14ac:dyDescent="0.25">
      <c r="A5" t="s">
        <v>7</v>
      </c>
      <c r="B5">
        <v>43436</v>
      </c>
    </row>
    <row r="6" spans="1:2" x14ac:dyDescent="0.25">
      <c r="A6" t="s">
        <v>8</v>
      </c>
      <c r="B6">
        <v>0</v>
      </c>
    </row>
    <row r="7" spans="1:2" x14ac:dyDescent="0.25">
      <c r="A7" t="s">
        <v>10</v>
      </c>
      <c r="B7">
        <v>81923</v>
      </c>
    </row>
    <row r="8" spans="1:2" x14ac:dyDescent="0.25">
      <c r="A8" t="s">
        <v>11</v>
      </c>
      <c r="B8">
        <v>191085</v>
      </c>
    </row>
    <row r="9" spans="1:2" x14ac:dyDescent="0.25">
      <c r="A9" t="s">
        <v>12</v>
      </c>
      <c r="B9">
        <v>141144</v>
      </c>
    </row>
    <row r="10" spans="1:2" x14ac:dyDescent="0.25">
      <c r="A10" t="s">
        <v>13</v>
      </c>
      <c r="B10">
        <v>81665</v>
      </c>
    </row>
    <row r="11" spans="1:2" x14ac:dyDescent="0.25">
      <c r="A11" t="s">
        <v>14</v>
      </c>
      <c r="B11">
        <v>77713</v>
      </c>
    </row>
    <row r="12" spans="1:2" x14ac:dyDescent="0.25">
      <c r="A12" t="s">
        <v>17</v>
      </c>
      <c r="B12">
        <v>47</v>
      </c>
    </row>
    <row r="13" spans="1:2" x14ac:dyDescent="0.25">
      <c r="A13" t="s">
        <v>18</v>
      </c>
      <c r="B13">
        <v>39317</v>
      </c>
    </row>
    <row r="14" spans="1:2" x14ac:dyDescent="0.25">
      <c r="A14" t="s">
        <v>19</v>
      </c>
      <c r="B14">
        <v>2040033</v>
      </c>
    </row>
    <row r="15" spans="1:2" x14ac:dyDescent="0.25">
      <c r="A15" t="s">
        <v>20</v>
      </c>
      <c r="B15">
        <v>76713</v>
      </c>
    </row>
    <row r="16" spans="1:2" x14ac:dyDescent="0.25">
      <c r="A16" t="s">
        <v>26</v>
      </c>
      <c r="B16">
        <v>35808</v>
      </c>
    </row>
    <row r="17" spans="1:2" x14ac:dyDescent="0.25">
      <c r="A17" t="s">
        <v>27</v>
      </c>
      <c r="B17">
        <v>107733</v>
      </c>
    </row>
    <row r="18" spans="1:2" x14ac:dyDescent="0.25">
      <c r="A18" t="s">
        <v>28</v>
      </c>
      <c r="B18">
        <v>112494</v>
      </c>
    </row>
    <row r="19" spans="1:2" x14ac:dyDescent="0.25">
      <c r="A19" t="s">
        <v>31</v>
      </c>
      <c r="B19">
        <v>84831</v>
      </c>
    </row>
    <row r="20" spans="1:2" x14ac:dyDescent="0.25">
      <c r="A20" t="s">
        <v>32</v>
      </c>
      <c r="B20">
        <v>1460828</v>
      </c>
    </row>
    <row r="21" spans="1:2" x14ac:dyDescent="0.25">
      <c r="A21" t="s">
        <v>35</v>
      </c>
      <c r="B21">
        <v>39818</v>
      </c>
    </row>
    <row r="22" spans="1:2" x14ac:dyDescent="0.25">
      <c r="A22" t="s">
        <v>37</v>
      </c>
      <c r="B22">
        <v>31504</v>
      </c>
    </row>
    <row r="23" spans="1:2" x14ac:dyDescent="0.25">
      <c r="A23" t="s">
        <v>38</v>
      </c>
      <c r="B23">
        <v>424029</v>
      </c>
    </row>
    <row r="24" spans="1:2" x14ac:dyDescent="0.25">
      <c r="A24" t="s">
        <v>40</v>
      </c>
      <c r="B24">
        <v>31473</v>
      </c>
    </row>
    <row r="25" spans="1:2" x14ac:dyDescent="0.25">
      <c r="A25" t="s">
        <v>41</v>
      </c>
      <c r="B25">
        <v>145860</v>
      </c>
    </row>
    <row r="26" spans="1:2" x14ac:dyDescent="0.25">
      <c r="A26" t="s">
        <v>42</v>
      </c>
      <c r="B26">
        <v>353795</v>
      </c>
    </row>
    <row r="27" spans="1:2" x14ac:dyDescent="0.25">
      <c r="A27" t="s">
        <v>43</v>
      </c>
      <c r="B27">
        <v>41707</v>
      </c>
    </row>
    <row r="28" spans="1:2" x14ac:dyDescent="0.25">
      <c r="A28" t="s">
        <v>49</v>
      </c>
      <c r="B28">
        <v>1306523</v>
      </c>
    </row>
    <row r="29" spans="1:2" x14ac:dyDescent="0.25">
      <c r="A29" t="s">
        <v>50</v>
      </c>
      <c r="B29">
        <v>155308</v>
      </c>
    </row>
    <row r="30" spans="1:2" x14ac:dyDescent="0.25">
      <c r="A30" t="s">
        <v>51</v>
      </c>
      <c r="B30">
        <v>107490</v>
      </c>
    </row>
    <row r="31" spans="1:2" x14ac:dyDescent="0.25">
      <c r="A31" t="s">
        <v>52</v>
      </c>
      <c r="B31">
        <v>8711</v>
      </c>
    </row>
    <row r="32" spans="1:2" x14ac:dyDescent="0.25">
      <c r="A32" t="s">
        <v>54</v>
      </c>
      <c r="B32">
        <v>448994</v>
      </c>
    </row>
    <row r="33" spans="1:2" x14ac:dyDescent="0.25">
      <c r="A33" t="s">
        <v>56</v>
      </c>
      <c r="B33">
        <v>66574</v>
      </c>
    </row>
    <row r="34" spans="1:2" x14ac:dyDescent="0.25">
      <c r="A34" t="s">
        <v>57</v>
      </c>
      <c r="B34">
        <v>59482</v>
      </c>
    </row>
    <row r="35" spans="1:2" x14ac:dyDescent="0.25">
      <c r="A35" t="s">
        <v>58</v>
      </c>
      <c r="B35">
        <v>56419</v>
      </c>
    </row>
    <row r="36" spans="1:2" x14ac:dyDescent="0.25">
      <c r="A36" t="s">
        <v>59</v>
      </c>
      <c r="B36">
        <v>309946</v>
      </c>
    </row>
    <row r="37" spans="1:2" x14ac:dyDescent="0.25">
      <c r="A37" t="s">
        <v>61</v>
      </c>
      <c r="B37">
        <v>139688</v>
      </c>
    </row>
    <row r="38" spans="1:2" x14ac:dyDescent="0.25">
      <c r="A38" t="s">
        <v>63</v>
      </c>
      <c r="B38">
        <v>73128</v>
      </c>
    </row>
    <row r="39" spans="1:2" x14ac:dyDescent="0.25">
      <c r="A39" t="s">
        <v>64</v>
      </c>
      <c r="B39">
        <v>110245</v>
      </c>
    </row>
    <row r="40" spans="1:2" x14ac:dyDescent="0.25">
      <c r="A40" t="s">
        <v>65</v>
      </c>
      <c r="B40">
        <v>15331</v>
      </c>
    </row>
    <row r="41" spans="1:2" x14ac:dyDescent="0.25">
      <c r="A41" t="s">
        <v>75</v>
      </c>
      <c r="B41">
        <v>66907</v>
      </c>
    </row>
    <row r="42" spans="1:2" x14ac:dyDescent="0.25">
      <c r="A42" t="s">
        <v>81</v>
      </c>
      <c r="B42">
        <v>331002</v>
      </c>
    </row>
    <row r="43" spans="1:2" x14ac:dyDescent="0.25">
      <c r="A43" t="s">
        <v>83</v>
      </c>
      <c r="B43">
        <v>719512</v>
      </c>
    </row>
    <row r="44" spans="1:2" x14ac:dyDescent="0.25">
      <c r="A44" t="s">
        <v>872</v>
      </c>
      <c r="B44">
        <v>89948</v>
      </c>
    </row>
    <row r="45" spans="1:2" x14ac:dyDescent="0.25">
      <c r="A45" t="s">
        <v>85</v>
      </c>
      <c r="B45">
        <v>374752</v>
      </c>
    </row>
    <row r="46" spans="1:2" x14ac:dyDescent="0.25">
      <c r="A46" t="s">
        <v>86</v>
      </c>
      <c r="B46">
        <v>199389</v>
      </c>
    </row>
    <row r="47" spans="1:2" x14ac:dyDescent="0.25">
      <c r="A47" t="s">
        <v>88</v>
      </c>
      <c r="B47">
        <v>344271</v>
      </c>
    </row>
    <row r="48" spans="1:2" x14ac:dyDescent="0.25">
      <c r="A48" t="s">
        <v>89</v>
      </c>
      <c r="B48">
        <v>758927</v>
      </c>
    </row>
    <row r="49" spans="1:2" x14ac:dyDescent="0.25">
      <c r="A49" t="s">
        <v>92</v>
      </c>
      <c r="B49">
        <v>141604</v>
      </c>
    </row>
    <row r="50" spans="1:2" x14ac:dyDescent="0.25">
      <c r="A50" t="s">
        <v>93</v>
      </c>
      <c r="B50">
        <v>90141</v>
      </c>
    </row>
    <row r="51" spans="1:2" x14ac:dyDescent="0.25">
      <c r="A51" t="s">
        <v>95</v>
      </c>
      <c r="B51">
        <v>131942</v>
      </c>
    </row>
    <row r="52" spans="1:2" x14ac:dyDescent="0.25">
      <c r="A52" t="s">
        <v>96</v>
      </c>
      <c r="B52">
        <v>117890</v>
      </c>
    </row>
    <row r="53" spans="1:2" x14ac:dyDescent="0.25">
      <c r="A53" t="s">
        <v>97</v>
      </c>
      <c r="B53">
        <v>41520</v>
      </c>
    </row>
    <row r="54" spans="1:2" x14ac:dyDescent="0.25">
      <c r="A54" t="s">
        <v>98</v>
      </c>
      <c r="B54">
        <v>349420</v>
      </c>
    </row>
    <row r="55" spans="1:2" x14ac:dyDescent="0.25">
      <c r="A55" t="s">
        <v>112</v>
      </c>
      <c r="B55">
        <v>181849</v>
      </c>
    </row>
    <row r="56" spans="1:2" x14ac:dyDescent="0.25">
      <c r="A56" t="s">
        <v>113</v>
      </c>
      <c r="B56">
        <v>142776</v>
      </c>
    </row>
    <row r="57" spans="1:2" x14ac:dyDescent="0.25">
      <c r="A57" t="s">
        <v>114</v>
      </c>
      <c r="B57">
        <v>66387</v>
      </c>
    </row>
    <row r="58" spans="1:2" x14ac:dyDescent="0.25">
      <c r="A58" t="s">
        <v>115</v>
      </c>
      <c r="B58">
        <v>3352059</v>
      </c>
    </row>
    <row r="59" spans="1:2" x14ac:dyDescent="0.25">
      <c r="A59" t="s">
        <v>116</v>
      </c>
      <c r="B59">
        <v>67710</v>
      </c>
    </row>
    <row r="60" spans="1:2" x14ac:dyDescent="0.25">
      <c r="A60" t="s">
        <v>119</v>
      </c>
      <c r="B60">
        <v>62565</v>
      </c>
    </row>
    <row r="61" spans="1:2" x14ac:dyDescent="0.25">
      <c r="A61" t="s">
        <v>120</v>
      </c>
      <c r="B61">
        <v>101832</v>
      </c>
    </row>
    <row r="62" spans="1:2" x14ac:dyDescent="0.25">
      <c r="A62" t="s">
        <v>122</v>
      </c>
      <c r="B62">
        <v>83001</v>
      </c>
    </row>
    <row r="63" spans="1:2" x14ac:dyDescent="0.25">
      <c r="A63" t="s">
        <v>123</v>
      </c>
      <c r="B63">
        <v>161518</v>
      </c>
    </row>
    <row r="64" spans="1:2" x14ac:dyDescent="0.25">
      <c r="A64" t="s">
        <v>124</v>
      </c>
      <c r="B64">
        <v>10750</v>
      </c>
    </row>
    <row r="65" spans="1:2" x14ac:dyDescent="0.25">
      <c r="A65" t="s">
        <v>126</v>
      </c>
      <c r="B65">
        <v>173893</v>
      </c>
    </row>
    <row r="66" spans="1:2" x14ac:dyDescent="0.25">
      <c r="A66" t="s">
        <v>129</v>
      </c>
      <c r="B66">
        <v>140324</v>
      </c>
    </row>
    <row r="67" spans="1:2" x14ac:dyDescent="0.25">
      <c r="A67" t="s">
        <v>133</v>
      </c>
      <c r="B67">
        <v>164606</v>
      </c>
    </row>
    <row r="68" spans="1:2" x14ac:dyDescent="0.25">
      <c r="A68" t="s">
        <v>134</v>
      </c>
      <c r="B68">
        <v>220382</v>
      </c>
    </row>
    <row r="69" spans="1:2" x14ac:dyDescent="0.25">
      <c r="A69" t="s">
        <v>136</v>
      </c>
      <c r="B69">
        <v>283199</v>
      </c>
    </row>
    <row r="70" spans="1:2" x14ac:dyDescent="0.25">
      <c r="A70" t="s">
        <v>137</v>
      </c>
      <c r="B70">
        <v>357544</v>
      </c>
    </row>
    <row r="71" spans="1:2" x14ac:dyDescent="0.25">
      <c r="A71" t="s">
        <v>146</v>
      </c>
      <c r="B71">
        <v>10314</v>
      </c>
    </row>
    <row r="72" spans="1:2" x14ac:dyDescent="0.25">
      <c r="A72" t="s">
        <v>148</v>
      </c>
      <c r="B72">
        <v>202899</v>
      </c>
    </row>
    <row r="73" spans="1:2" x14ac:dyDescent="0.25">
      <c r="A73" t="s">
        <v>149</v>
      </c>
      <c r="B73">
        <v>137947</v>
      </c>
    </row>
    <row r="74" spans="1:2" x14ac:dyDescent="0.25">
      <c r="A74" t="s">
        <v>150</v>
      </c>
      <c r="B74">
        <v>197382</v>
      </c>
    </row>
    <row r="75" spans="1:2" x14ac:dyDescent="0.25">
      <c r="A75" t="s">
        <v>151</v>
      </c>
      <c r="B75">
        <v>4798454</v>
      </c>
    </row>
    <row r="76" spans="1:2" x14ac:dyDescent="0.25">
      <c r="A76" t="s">
        <v>152</v>
      </c>
      <c r="B76">
        <v>7629</v>
      </c>
    </row>
    <row r="77" spans="1:2" x14ac:dyDescent="0.25">
      <c r="A77" t="s">
        <v>154</v>
      </c>
      <c r="B77">
        <v>36300</v>
      </c>
    </row>
    <row r="78" spans="1:2" x14ac:dyDescent="0.25">
      <c r="A78" t="s">
        <v>157</v>
      </c>
      <c r="B78">
        <v>262470</v>
      </c>
    </row>
    <row r="79" spans="1:2" x14ac:dyDescent="0.25">
      <c r="A79" t="s">
        <v>159</v>
      </c>
      <c r="B79">
        <v>142397</v>
      </c>
    </row>
    <row r="80" spans="1:2" x14ac:dyDescent="0.25">
      <c r="A80" t="s">
        <v>160</v>
      </c>
      <c r="B80">
        <v>43400</v>
      </c>
    </row>
    <row r="81" spans="1:2" x14ac:dyDescent="0.25">
      <c r="A81" t="s">
        <v>161</v>
      </c>
      <c r="B81">
        <v>170586</v>
      </c>
    </row>
    <row r="82" spans="1:2" x14ac:dyDescent="0.25">
      <c r="A82" t="s">
        <v>162</v>
      </c>
      <c r="B82">
        <v>55959</v>
      </c>
    </row>
    <row r="83" spans="1:2" x14ac:dyDescent="0.25">
      <c r="A83" t="s">
        <v>163</v>
      </c>
      <c r="B83">
        <v>4007002</v>
      </c>
    </row>
    <row r="84" spans="1:2" x14ac:dyDescent="0.25">
      <c r="A84" t="s">
        <v>166</v>
      </c>
      <c r="B84">
        <v>161984</v>
      </c>
    </row>
    <row r="85" spans="1:2" x14ac:dyDescent="0.25">
      <c r="A85" t="s">
        <v>167</v>
      </c>
      <c r="B85">
        <v>18262</v>
      </c>
    </row>
    <row r="86" spans="1:2" x14ac:dyDescent="0.25">
      <c r="A86" t="s">
        <v>174</v>
      </c>
      <c r="B86">
        <v>16407</v>
      </c>
    </row>
    <row r="87" spans="1:2" x14ac:dyDescent="0.25">
      <c r="A87" t="s">
        <v>175</v>
      </c>
      <c r="B87">
        <v>89207</v>
      </c>
    </row>
    <row r="88" spans="1:2" x14ac:dyDescent="0.25">
      <c r="A88" t="s">
        <v>176</v>
      </c>
      <c r="B88">
        <v>218449</v>
      </c>
    </row>
    <row r="89" spans="1:2" x14ac:dyDescent="0.25">
      <c r="A89" t="s">
        <v>179</v>
      </c>
      <c r="B89">
        <v>42554</v>
      </c>
    </row>
    <row r="90" spans="1:2" x14ac:dyDescent="0.25">
      <c r="A90" t="s">
        <v>180</v>
      </c>
      <c r="B90">
        <v>469467</v>
      </c>
    </row>
    <row r="91" spans="1:2" x14ac:dyDescent="0.25">
      <c r="A91" t="s">
        <v>185</v>
      </c>
      <c r="B91">
        <v>667741</v>
      </c>
    </row>
    <row r="92" spans="1:2" x14ac:dyDescent="0.25">
      <c r="A92" t="s">
        <v>187</v>
      </c>
      <c r="B92">
        <v>101878</v>
      </c>
    </row>
    <row r="93" spans="1:2" x14ac:dyDescent="0.25">
      <c r="A93" t="s">
        <v>189</v>
      </c>
      <c r="B93">
        <v>165470</v>
      </c>
    </row>
    <row r="94" spans="1:2" x14ac:dyDescent="0.25">
      <c r="A94" t="s">
        <v>190</v>
      </c>
      <c r="B94">
        <v>27705</v>
      </c>
    </row>
    <row r="95" spans="1:2" x14ac:dyDescent="0.25">
      <c r="A95" t="s">
        <v>191</v>
      </c>
      <c r="B95">
        <v>193703</v>
      </c>
    </row>
    <row r="96" spans="1:2" x14ac:dyDescent="0.25">
      <c r="A96" t="s">
        <v>192</v>
      </c>
      <c r="B96">
        <v>684022</v>
      </c>
    </row>
    <row r="97" spans="1:2" x14ac:dyDescent="0.25">
      <c r="A97" t="s">
        <v>195</v>
      </c>
      <c r="B97">
        <v>11281</v>
      </c>
    </row>
    <row r="98" spans="1:2" x14ac:dyDescent="0.25">
      <c r="A98" t="s">
        <v>196</v>
      </c>
      <c r="B98">
        <v>166658</v>
      </c>
    </row>
    <row r="99" spans="1:2" x14ac:dyDescent="0.25">
      <c r="A99" t="s">
        <v>201</v>
      </c>
      <c r="B99">
        <v>698930</v>
      </c>
    </row>
    <row r="100" spans="1:2" x14ac:dyDescent="0.25">
      <c r="A100" t="s">
        <v>202</v>
      </c>
      <c r="B100">
        <v>101823</v>
      </c>
    </row>
    <row r="101" spans="1:2" x14ac:dyDescent="0.25">
      <c r="A101" t="s">
        <v>204</v>
      </c>
      <c r="B101">
        <v>1067573</v>
      </c>
    </row>
    <row r="102" spans="1:2" x14ac:dyDescent="0.25">
      <c r="A102" t="s">
        <v>205</v>
      </c>
      <c r="B102">
        <v>49344</v>
      </c>
    </row>
    <row r="103" spans="1:2" x14ac:dyDescent="0.25">
      <c r="A103" t="s">
        <v>206</v>
      </c>
      <c r="B103">
        <v>310865</v>
      </c>
    </row>
    <row r="104" spans="1:2" x14ac:dyDescent="0.25">
      <c r="A104" t="s">
        <v>207</v>
      </c>
      <c r="B104">
        <v>583963</v>
      </c>
    </row>
    <row r="105" spans="1:2" x14ac:dyDescent="0.25">
      <c r="A105" t="s">
        <v>208</v>
      </c>
      <c r="B105">
        <v>105154</v>
      </c>
    </row>
    <row r="106" spans="1:2" x14ac:dyDescent="0.25">
      <c r="A106" t="s">
        <v>209</v>
      </c>
      <c r="B106">
        <v>317851</v>
      </c>
    </row>
    <row r="107" spans="1:2" x14ac:dyDescent="0.25">
      <c r="A107" t="s">
        <v>211</v>
      </c>
      <c r="B107">
        <v>587786</v>
      </c>
    </row>
    <row r="108" spans="1:2" x14ac:dyDescent="0.25">
      <c r="A108" t="s">
        <v>212</v>
      </c>
      <c r="B108">
        <v>281606</v>
      </c>
    </row>
    <row r="109" spans="1:2" x14ac:dyDescent="0.25">
      <c r="A109" t="s">
        <v>213</v>
      </c>
      <c r="B109">
        <v>408964</v>
      </c>
    </row>
    <row r="110" spans="1:2" x14ac:dyDescent="0.25">
      <c r="A110" t="s">
        <v>214</v>
      </c>
      <c r="B110">
        <v>297590</v>
      </c>
    </row>
    <row r="111" spans="1:2" x14ac:dyDescent="0.25">
      <c r="A111" t="s">
        <v>215</v>
      </c>
      <c r="B111">
        <v>34193</v>
      </c>
    </row>
    <row r="112" spans="1:2" x14ac:dyDescent="0.25">
      <c r="A112" t="s">
        <v>216</v>
      </c>
      <c r="B112">
        <v>21012</v>
      </c>
    </row>
    <row r="113" spans="1:2" x14ac:dyDescent="0.25">
      <c r="A113" t="s">
        <v>218</v>
      </c>
      <c r="B113">
        <v>410983</v>
      </c>
    </row>
    <row r="114" spans="1:2" x14ac:dyDescent="0.25">
      <c r="A114" t="s">
        <v>219</v>
      </c>
      <c r="B114">
        <v>74679</v>
      </c>
    </row>
    <row r="115" spans="1:2" x14ac:dyDescent="0.25">
      <c r="A115" t="s">
        <v>221</v>
      </c>
      <c r="B115">
        <v>262998</v>
      </c>
    </row>
    <row r="116" spans="1:2" x14ac:dyDescent="0.25">
      <c r="A116" t="s">
        <v>222</v>
      </c>
      <c r="B116">
        <v>174912</v>
      </c>
    </row>
    <row r="117" spans="1:2" x14ac:dyDescent="0.25">
      <c r="A117" t="s">
        <v>223</v>
      </c>
      <c r="B117">
        <v>0</v>
      </c>
    </row>
    <row r="118" spans="1:2" x14ac:dyDescent="0.25">
      <c r="A118" t="s">
        <v>224</v>
      </c>
      <c r="B118">
        <v>121908</v>
      </c>
    </row>
    <row r="119" spans="1:2" x14ac:dyDescent="0.25">
      <c r="A119" t="s">
        <v>226</v>
      </c>
      <c r="B119">
        <v>514507</v>
      </c>
    </row>
    <row r="120" spans="1:2" x14ac:dyDescent="0.25">
      <c r="A120" t="s">
        <v>229</v>
      </c>
      <c r="B120">
        <v>213184</v>
      </c>
    </row>
    <row r="121" spans="1:2" x14ac:dyDescent="0.25">
      <c r="A121" t="s">
        <v>230</v>
      </c>
      <c r="B121">
        <v>0</v>
      </c>
    </row>
    <row r="122" spans="1:2" x14ac:dyDescent="0.25">
      <c r="A122" t="s">
        <v>231</v>
      </c>
      <c r="B122">
        <v>82164</v>
      </c>
    </row>
    <row r="123" spans="1:2" x14ac:dyDescent="0.25">
      <c r="A123" t="s">
        <v>233</v>
      </c>
      <c r="B123">
        <v>270934</v>
      </c>
    </row>
    <row r="124" spans="1:2" x14ac:dyDescent="0.25">
      <c r="A124" t="s">
        <v>234</v>
      </c>
      <c r="B124">
        <v>34734</v>
      </c>
    </row>
    <row r="125" spans="1:2" x14ac:dyDescent="0.25">
      <c r="A125" t="s">
        <v>235</v>
      </c>
      <c r="B125">
        <v>188549</v>
      </c>
    </row>
    <row r="126" spans="1:2" x14ac:dyDescent="0.25">
      <c r="A126" t="s">
        <v>251</v>
      </c>
      <c r="B126">
        <v>129696</v>
      </c>
    </row>
    <row r="127" spans="1:2" x14ac:dyDescent="0.25">
      <c r="A127" t="s">
        <v>252</v>
      </c>
      <c r="B127">
        <v>458533</v>
      </c>
    </row>
    <row r="128" spans="1:2" x14ac:dyDescent="0.25">
      <c r="A128" t="s">
        <v>254</v>
      </c>
      <c r="B128">
        <v>79164</v>
      </c>
    </row>
    <row r="129" spans="1:2" x14ac:dyDescent="0.25">
      <c r="A129" t="s">
        <v>255</v>
      </c>
      <c r="B129">
        <v>38174</v>
      </c>
    </row>
    <row r="130" spans="1:2" x14ac:dyDescent="0.25">
      <c r="A130" t="s">
        <v>256</v>
      </c>
      <c r="B130">
        <v>11249</v>
      </c>
    </row>
    <row r="131" spans="1:2" x14ac:dyDescent="0.25">
      <c r="A131" t="s">
        <v>258</v>
      </c>
      <c r="B131">
        <v>45585</v>
      </c>
    </row>
    <row r="132" spans="1:2" x14ac:dyDescent="0.25">
      <c r="A132" t="s">
        <v>259</v>
      </c>
      <c r="B132">
        <v>859680</v>
      </c>
    </row>
    <row r="133" spans="1:2" x14ac:dyDescent="0.25">
      <c r="A133" t="s">
        <v>260</v>
      </c>
      <c r="B133">
        <v>178332</v>
      </c>
    </row>
    <row r="134" spans="1:2" x14ac:dyDescent="0.25">
      <c r="A134" t="s">
        <v>272</v>
      </c>
      <c r="B134">
        <v>213882</v>
      </c>
    </row>
    <row r="135" spans="1:2" x14ac:dyDescent="0.25">
      <c r="A135" t="s">
        <v>273</v>
      </c>
      <c r="B135">
        <v>125908</v>
      </c>
    </row>
    <row r="136" spans="1:2" x14ac:dyDescent="0.25">
      <c r="A136" t="s">
        <v>274</v>
      </c>
      <c r="B136">
        <v>134504</v>
      </c>
    </row>
    <row r="137" spans="1:2" x14ac:dyDescent="0.25">
      <c r="A137" t="s">
        <v>278</v>
      </c>
      <c r="B137">
        <v>68662</v>
      </c>
    </row>
    <row r="138" spans="1:2" x14ac:dyDescent="0.25">
      <c r="A138" t="s">
        <v>279</v>
      </c>
      <c r="B138">
        <v>313817</v>
      </c>
    </row>
    <row r="139" spans="1:2" x14ac:dyDescent="0.25">
      <c r="A139" t="s">
        <v>280</v>
      </c>
      <c r="B139">
        <v>419335</v>
      </c>
    </row>
    <row r="140" spans="1:2" x14ac:dyDescent="0.25">
      <c r="A140" t="s">
        <v>281</v>
      </c>
      <c r="B140">
        <v>2060176</v>
      </c>
    </row>
    <row r="141" spans="1:2" x14ac:dyDescent="0.25">
      <c r="A141" t="s">
        <v>283</v>
      </c>
      <c r="B141">
        <v>44364</v>
      </c>
    </row>
    <row r="142" spans="1:2" x14ac:dyDescent="0.25">
      <c r="A142" t="s">
        <v>284</v>
      </c>
      <c r="B142">
        <v>1032273</v>
      </c>
    </row>
    <row r="143" spans="1:2" x14ac:dyDescent="0.25">
      <c r="A143" t="s">
        <v>285</v>
      </c>
      <c r="B143">
        <v>26621</v>
      </c>
    </row>
    <row r="144" spans="1:2" x14ac:dyDescent="0.25">
      <c r="A144" t="s">
        <v>286</v>
      </c>
      <c r="B144">
        <v>852024</v>
      </c>
    </row>
    <row r="145" spans="1:2" x14ac:dyDescent="0.25">
      <c r="A145" t="s">
        <v>305</v>
      </c>
      <c r="B145">
        <v>66921</v>
      </c>
    </row>
    <row r="146" spans="1:2" x14ac:dyDescent="0.25">
      <c r="A146" t="s">
        <v>867</v>
      </c>
      <c r="B146">
        <v>328063</v>
      </c>
    </row>
    <row r="147" spans="1:2" x14ac:dyDescent="0.25">
      <c r="A147" t="s">
        <v>306</v>
      </c>
      <c r="B147">
        <v>485149</v>
      </c>
    </row>
    <row r="148" spans="1:2" x14ac:dyDescent="0.25">
      <c r="A148" t="s">
        <v>307</v>
      </c>
      <c r="B148">
        <v>103731</v>
      </c>
    </row>
    <row r="149" spans="1:2" x14ac:dyDescent="0.25">
      <c r="A149" t="s">
        <v>308</v>
      </c>
      <c r="B149">
        <v>1030900</v>
      </c>
    </row>
    <row r="150" spans="1:2" x14ac:dyDescent="0.25">
      <c r="A150" t="s">
        <v>310</v>
      </c>
      <c r="B150">
        <v>243788</v>
      </c>
    </row>
    <row r="151" spans="1:2" x14ac:dyDescent="0.25">
      <c r="A151" t="s">
        <v>317</v>
      </c>
      <c r="B151">
        <v>15930</v>
      </c>
    </row>
    <row r="152" spans="1:2" x14ac:dyDescent="0.25">
      <c r="A152" t="s">
        <v>319</v>
      </c>
      <c r="B152">
        <v>294471</v>
      </c>
    </row>
    <row r="153" spans="1:2" x14ac:dyDescent="0.25">
      <c r="A153" t="s">
        <v>320</v>
      </c>
      <c r="B153">
        <v>48128</v>
      </c>
    </row>
    <row r="154" spans="1:2" x14ac:dyDescent="0.25">
      <c r="A154" t="s">
        <v>324</v>
      </c>
      <c r="B154">
        <v>104635</v>
      </c>
    </row>
    <row r="155" spans="1:2" x14ac:dyDescent="0.25">
      <c r="A155" t="s">
        <v>325</v>
      </c>
      <c r="B155">
        <v>113694</v>
      </c>
    </row>
    <row r="156" spans="1:2" x14ac:dyDescent="0.25">
      <c r="A156" t="s">
        <v>326</v>
      </c>
      <c r="B156">
        <v>3995</v>
      </c>
    </row>
    <row r="157" spans="1:2" x14ac:dyDescent="0.25">
      <c r="A157" t="s">
        <v>327</v>
      </c>
      <c r="B157">
        <v>47580</v>
      </c>
    </row>
    <row r="158" spans="1:2" x14ac:dyDescent="0.25">
      <c r="A158" t="s">
        <v>328</v>
      </c>
      <c r="B158">
        <v>320518</v>
      </c>
    </row>
    <row r="159" spans="1:2" x14ac:dyDescent="0.25">
      <c r="A159" t="s">
        <v>329</v>
      </c>
      <c r="B159">
        <v>131381</v>
      </c>
    </row>
    <row r="160" spans="1:2" x14ac:dyDescent="0.25">
      <c r="A160" t="s">
        <v>331</v>
      </c>
      <c r="B160">
        <v>182082</v>
      </c>
    </row>
    <row r="161" spans="1:2" x14ac:dyDescent="0.25">
      <c r="A161" t="s">
        <v>881</v>
      </c>
      <c r="B161">
        <v>208440</v>
      </c>
    </row>
    <row r="162" spans="1:2" x14ac:dyDescent="0.25">
      <c r="A162" t="s">
        <v>334</v>
      </c>
      <c r="B162">
        <v>49537</v>
      </c>
    </row>
    <row r="163" spans="1:2" x14ac:dyDescent="0.25">
      <c r="A163" t="s">
        <v>335</v>
      </c>
      <c r="B163">
        <v>90318</v>
      </c>
    </row>
    <row r="164" spans="1:2" x14ac:dyDescent="0.25">
      <c r="A164" t="s">
        <v>336</v>
      </c>
      <c r="B164">
        <v>29173</v>
      </c>
    </row>
    <row r="165" spans="1:2" x14ac:dyDescent="0.25">
      <c r="A165" t="s">
        <v>341</v>
      </c>
      <c r="B165">
        <v>185674</v>
      </c>
    </row>
    <row r="166" spans="1:2" x14ac:dyDescent="0.25">
      <c r="A166" t="s">
        <v>343</v>
      </c>
      <c r="B166">
        <v>65254</v>
      </c>
    </row>
    <row r="167" spans="1:2" x14ac:dyDescent="0.25">
      <c r="A167" t="s">
        <v>345</v>
      </c>
      <c r="B167">
        <v>138398</v>
      </c>
    </row>
    <row r="168" spans="1:2" x14ac:dyDescent="0.25">
      <c r="A168" t="s">
        <v>346</v>
      </c>
      <c r="B168">
        <v>115243</v>
      </c>
    </row>
    <row r="169" spans="1:2" x14ac:dyDescent="0.25">
      <c r="A169" t="s">
        <v>347</v>
      </c>
      <c r="B169">
        <v>25877</v>
      </c>
    </row>
    <row r="170" spans="1:2" x14ac:dyDescent="0.25">
      <c r="A170" t="s">
        <v>348</v>
      </c>
      <c r="B170">
        <v>17220</v>
      </c>
    </row>
    <row r="171" spans="1:2" x14ac:dyDescent="0.25">
      <c r="A171" t="s">
        <v>349</v>
      </c>
      <c r="B171">
        <v>415151</v>
      </c>
    </row>
    <row r="172" spans="1:2" x14ac:dyDescent="0.25">
      <c r="A172" t="s">
        <v>353</v>
      </c>
      <c r="B172">
        <v>510383</v>
      </c>
    </row>
    <row r="173" spans="1:2" x14ac:dyDescent="0.25">
      <c r="A173" t="s">
        <v>354</v>
      </c>
      <c r="B173">
        <v>243944</v>
      </c>
    </row>
    <row r="174" spans="1:2" x14ac:dyDescent="0.25">
      <c r="A174" t="s">
        <v>359</v>
      </c>
      <c r="B174">
        <v>106267</v>
      </c>
    </row>
    <row r="175" spans="1:2" x14ac:dyDescent="0.25">
      <c r="A175" t="s">
        <v>360</v>
      </c>
      <c r="B175">
        <v>326813</v>
      </c>
    </row>
    <row r="176" spans="1:2" x14ac:dyDescent="0.25">
      <c r="A176" t="s">
        <v>362</v>
      </c>
      <c r="B176">
        <v>27701</v>
      </c>
    </row>
    <row r="177" spans="1:2" x14ac:dyDescent="0.25">
      <c r="A177" t="s">
        <v>363</v>
      </c>
      <c r="B177">
        <v>74344</v>
      </c>
    </row>
    <row r="178" spans="1:2" x14ac:dyDescent="0.25">
      <c r="A178" t="s">
        <v>364</v>
      </c>
      <c r="B178">
        <v>429987</v>
      </c>
    </row>
    <row r="179" spans="1:2" x14ac:dyDescent="0.25">
      <c r="A179" t="s">
        <v>365</v>
      </c>
      <c r="B179">
        <v>197058</v>
      </c>
    </row>
    <row r="180" spans="1:2" x14ac:dyDescent="0.25">
      <c r="A180" t="s">
        <v>366</v>
      </c>
      <c r="B180">
        <v>293926</v>
      </c>
    </row>
    <row r="181" spans="1:2" x14ac:dyDescent="0.25">
      <c r="A181" t="s">
        <v>369</v>
      </c>
      <c r="B181">
        <v>56766</v>
      </c>
    </row>
    <row r="182" spans="1:2" x14ac:dyDescent="0.25">
      <c r="A182" t="s">
        <v>371</v>
      </c>
      <c r="B182">
        <v>3183150</v>
      </c>
    </row>
    <row r="183" spans="1:2" x14ac:dyDescent="0.25">
      <c r="A183" t="s">
        <v>373</v>
      </c>
      <c r="B183">
        <v>241367</v>
      </c>
    </row>
    <row r="184" spans="1:2" x14ac:dyDescent="0.25">
      <c r="A184" t="s">
        <v>375</v>
      </c>
      <c r="B184">
        <v>70781</v>
      </c>
    </row>
    <row r="185" spans="1:2" x14ac:dyDescent="0.25">
      <c r="A185" t="s">
        <v>376</v>
      </c>
      <c r="B185">
        <v>117775</v>
      </c>
    </row>
    <row r="186" spans="1:2" x14ac:dyDescent="0.25">
      <c r="A186" t="s">
        <v>379</v>
      </c>
      <c r="B186">
        <v>240450</v>
      </c>
    </row>
    <row r="187" spans="1:2" x14ac:dyDescent="0.25">
      <c r="A187" t="s">
        <v>380</v>
      </c>
      <c r="B187">
        <v>17995</v>
      </c>
    </row>
    <row r="188" spans="1:2" x14ac:dyDescent="0.25">
      <c r="A188" t="s">
        <v>381</v>
      </c>
      <c r="B188">
        <v>261489</v>
      </c>
    </row>
    <row r="189" spans="1:2" x14ac:dyDescent="0.25">
      <c r="A189" t="s">
        <v>386</v>
      </c>
      <c r="B189">
        <v>130629</v>
      </c>
    </row>
    <row r="190" spans="1:2" x14ac:dyDescent="0.25">
      <c r="A190" t="s">
        <v>387</v>
      </c>
      <c r="B190">
        <v>131869</v>
      </c>
    </row>
    <row r="191" spans="1:2" x14ac:dyDescent="0.25">
      <c r="A191" t="s">
        <v>388</v>
      </c>
      <c r="B191">
        <v>294269</v>
      </c>
    </row>
    <row r="192" spans="1:2" x14ac:dyDescent="0.25">
      <c r="A192" t="s">
        <v>389</v>
      </c>
      <c r="B192">
        <v>903632</v>
      </c>
    </row>
    <row r="193" spans="1:2" x14ac:dyDescent="0.25">
      <c r="A193" t="s">
        <v>390</v>
      </c>
      <c r="B193">
        <v>22267</v>
      </c>
    </row>
    <row r="194" spans="1:2" x14ac:dyDescent="0.25">
      <c r="A194" t="s">
        <v>393</v>
      </c>
      <c r="B194">
        <v>523674</v>
      </c>
    </row>
    <row r="195" spans="1:2" x14ac:dyDescent="0.25">
      <c r="A195" t="s">
        <v>394</v>
      </c>
      <c r="B195">
        <v>817510</v>
      </c>
    </row>
    <row r="196" spans="1:2" x14ac:dyDescent="0.25">
      <c r="A196" t="s">
        <v>395</v>
      </c>
      <c r="B196">
        <v>141571</v>
      </c>
    </row>
    <row r="197" spans="1:2" x14ac:dyDescent="0.25">
      <c r="A197" t="s">
        <v>396</v>
      </c>
      <c r="B197">
        <v>22286</v>
      </c>
    </row>
    <row r="198" spans="1:2" x14ac:dyDescent="0.25">
      <c r="A198" t="s">
        <v>397</v>
      </c>
      <c r="B198">
        <v>183002</v>
      </c>
    </row>
    <row r="199" spans="1:2" x14ac:dyDescent="0.25">
      <c r="A199" t="s">
        <v>400</v>
      </c>
      <c r="B199">
        <v>117881</v>
      </c>
    </row>
    <row r="200" spans="1:2" x14ac:dyDescent="0.25">
      <c r="A200" t="s">
        <v>401</v>
      </c>
      <c r="B200">
        <v>312403</v>
      </c>
    </row>
    <row r="201" spans="1:2" x14ac:dyDescent="0.25">
      <c r="A201" t="s">
        <v>402</v>
      </c>
      <c r="B201">
        <v>24767</v>
      </c>
    </row>
    <row r="202" spans="1:2" x14ac:dyDescent="0.25">
      <c r="A202" t="s">
        <v>403</v>
      </c>
      <c r="B202">
        <v>41162</v>
      </c>
    </row>
    <row r="203" spans="1:2" x14ac:dyDescent="0.25">
      <c r="A203" t="s">
        <v>404</v>
      </c>
      <c r="B203">
        <v>72733</v>
      </c>
    </row>
    <row r="204" spans="1:2" x14ac:dyDescent="0.25">
      <c r="A204" t="s">
        <v>405</v>
      </c>
      <c r="B204">
        <v>3374408</v>
      </c>
    </row>
    <row r="205" spans="1:2" x14ac:dyDescent="0.25">
      <c r="A205" t="s">
        <v>406</v>
      </c>
      <c r="B205">
        <v>21345</v>
      </c>
    </row>
    <row r="206" spans="1:2" x14ac:dyDescent="0.25">
      <c r="A206" t="s">
        <v>408</v>
      </c>
      <c r="B206">
        <v>155761</v>
      </c>
    </row>
    <row r="207" spans="1:2" x14ac:dyDescent="0.25">
      <c r="A207" t="s">
        <v>409</v>
      </c>
      <c r="B207">
        <v>15000</v>
      </c>
    </row>
    <row r="208" spans="1:2" x14ac:dyDescent="0.25">
      <c r="A208" t="s">
        <v>412</v>
      </c>
      <c r="B208">
        <v>191122</v>
      </c>
    </row>
    <row r="209" spans="1:2" x14ac:dyDescent="0.25">
      <c r="A209" t="s">
        <v>413</v>
      </c>
      <c r="B209">
        <v>142792</v>
      </c>
    </row>
    <row r="210" spans="1:2" x14ac:dyDescent="0.25">
      <c r="A210" t="s">
        <v>415</v>
      </c>
      <c r="B210">
        <v>140860</v>
      </c>
    </row>
    <row r="211" spans="1:2" x14ac:dyDescent="0.25">
      <c r="A211" t="s">
        <v>416</v>
      </c>
      <c r="B211">
        <v>30488</v>
      </c>
    </row>
    <row r="212" spans="1:2" x14ac:dyDescent="0.25">
      <c r="A212" t="s">
        <v>418</v>
      </c>
      <c r="B212">
        <v>172646</v>
      </c>
    </row>
    <row r="213" spans="1:2" x14ac:dyDescent="0.25">
      <c r="A213" t="s">
        <v>419</v>
      </c>
      <c r="B213">
        <v>88750</v>
      </c>
    </row>
    <row r="214" spans="1:2" x14ac:dyDescent="0.25">
      <c r="A214" t="s">
        <v>420</v>
      </c>
      <c r="B214">
        <v>93919</v>
      </c>
    </row>
    <row r="215" spans="1:2" x14ac:dyDescent="0.25">
      <c r="A215" t="s">
        <v>421</v>
      </c>
      <c r="B215">
        <v>280494</v>
      </c>
    </row>
    <row r="216" spans="1:2" x14ac:dyDescent="0.25">
      <c r="A216" t="s">
        <v>422</v>
      </c>
      <c r="B216">
        <v>47443</v>
      </c>
    </row>
    <row r="217" spans="1:2" x14ac:dyDescent="0.25">
      <c r="A217" t="s">
        <v>423</v>
      </c>
      <c r="B217">
        <v>147102</v>
      </c>
    </row>
    <row r="218" spans="1:2" x14ac:dyDescent="0.25">
      <c r="A218" t="s">
        <v>424</v>
      </c>
      <c r="B218">
        <v>130831</v>
      </c>
    </row>
    <row r="219" spans="1:2" x14ac:dyDescent="0.25">
      <c r="A219" t="s">
        <v>430</v>
      </c>
      <c r="B219">
        <v>171208</v>
      </c>
    </row>
    <row r="220" spans="1:2" x14ac:dyDescent="0.25">
      <c r="A220" t="s">
        <v>431</v>
      </c>
      <c r="B220">
        <v>83974</v>
      </c>
    </row>
    <row r="221" spans="1:2" x14ac:dyDescent="0.25">
      <c r="A221" t="s">
        <v>432</v>
      </c>
      <c r="B221">
        <v>256404</v>
      </c>
    </row>
    <row r="222" spans="1:2" x14ac:dyDescent="0.25">
      <c r="A222" t="s">
        <v>437</v>
      </c>
      <c r="B222">
        <v>204338</v>
      </c>
    </row>
    <row r="223" spans="1:2" x14ac:dyDescent="0.25">
      <c r="A223" t="s">
        <v>439</v>
      </c>
      <c r="B223">
        <v>118473</v>
      </c>
    </row>
    <row r="224" spans="1:2" x14ac:dyDescent="0.25">
      <c r="A224" t="s">
        <v>440</v>
      </c>
      <c r="B224">
        <v>8938</v>
      </c>
    </row>
    <row r="225" spans="1:2" x14ac:dyDescent="0.25">
      <c r="A225" t="s">
        <v>441</v>
      </c>
      <c r="B225">
        <v>371371</v>
      </c>
    </row>
    <row r="226" spans="1:2" x14ac:dyDescent="0.25">
      <c r="A226" t="s">
        <v>443</v>
      </c>
      <c r="B226">
        <v>30695</v>
      </c>
    </row>
    <row r="227" spans="1:2" x14ac:dyDescent="0.25">
      <c r="A227" t="s">
        <v>449</v>
      </c>
      <c r="B227">
        <v>206899</v>
      </c>
    </row>
    <row r="228" spans="1:2" x14ac:dyDescent="0.25">
      <c r="A228" t="s">
        <v>451</v>
      </c>
      <c r="B228">
        <v>142059</v>
      </c>
    </row>
    <row r="229" spans="1:2" x14ac:dyDescent="0.25">
      <c r="A229" t="s">
        <v>452</v>
      </c>
      <c r="B229">
        <v>53062</v>
      </c>
    </row>
    <row r="230" spans="1:2" x14ac:dyDescent="0.25">
      <c r="A230" t="s">
        <v>453</v>
      </c>
      <c r="B230">
        <v>146978</v>
      </c>
    </row>
    <row r="231" spans="1:2" x14ac:dyDescent="0.25">
      <c r="A231" t="s">
        <v>456</v>
      </c>
      <c r="B231">
        <v>85014</v>
      </c>
    </row>
    <row r="232" spans="1:2" x14ac:dyDescent="0.25">
      <c r="A232" t="s">
        <v>458</v>
      </c>
      <c r="B232">
        <v>175458</v>
      </c>
    </row>
    <row r="233" spans="1:2" x14ac:dyDescent="0.25">
      <c r="A233" t="s">
        <v>460</v>
      </c>
      <c r="B233">
        <v>427414</v>
      </c>
    </row>
    <row r="234" spans="1:2" x14ac:dyDescent="0.25">
      <c r="A234" t="s">
        <v>478</v>
      </c>
      <c r="B234">
        <v>193555</v>
      </c>
    </row>
    <row r="235" spans="1:2" x14ac:dyDescent="0.25">
      <c r="A235" t="s">
        <v>479</v>
      </c>
      <c r="B235">
        <v>186528</v>
      </c>
    </row>
    <row r="236" spans="1:2" x14ac:dyDescent="0.25">
      <c r="A236" t="s">
        <v>481</v>
      </c>
      <c r="B236">
        <v>303072</v>
      </c>
    </row>
    <row r="237" spans="1:2" x14ac:dyDescent="0.25">
      <c r="A237" t="s">
        <v>482</v>
      </c>
      <c r="B237">
        <v>67241</v>
      </c>
    </row>
    <row r="238" spans="1:2" x14ac:dyDescent="0.25">
      <c r="A238" t="s">
        <v>483</v>
      </c>
      <c r="B238">
        <v>25854</v>
      </c>
    </row>
    <row r="239" spans="1:2" x14ac:dyDescent="0.25">
      <c r="A239" t="s">
        <v>484</v>
      </c>
      <c r="B239">
        <v>17635</v>
      </c>
    </row>
    <row r="240" spans="1:2" x14ac:dyDescent="0.25">
      <c r="A240" t="s">
        <v>486</v>
      </c>
      <c r="B240">
        <v>0</v>
      </c>
    </row>
    <row r="241" spans="1:2" x14ac:dyDescent="0.25">
      <c r="A241" t="s">
        <v>488</v>
      </c>
      <c r="B241">
        <v>13227</v>
      </c>
    </row>
    <row r="242" spans="1:2" x14ac:dyDescent="0.25">
      <c r="A242" t="s">
        <v>490</v>
      </c>
      <c r="B242">
        <v>43523</v>
      </c>
    </row>
    <row r="243" spans="1:2" x14ac:dyDescent="0.25">
      <c r="A243" t="s">
        <v>491</v>
      </c>
      <c r="B243">
        <v>171607</v>
      </c>
    </row>
    <row r="244" spans="1:2" x14ac:dyDescent="0.25">
      <c r="A244" t="s">
        <v>492</v>
      </c>
      <c r="B244">
        <v>62224</v>
      </c>
    </row>
    <row r="245" spans="1:2" x14ac:dyDescent="0.25">
      <c r="A245" t="s">
        <v>493</v>
      </c>
      <c r="B245">
        <v>5151</v>
      </c>
    </row>
    <row r="246" spans="1:2" x14ac:dyDescent="0.25">
      <c r="A246" t="s">
        <v>494</v>
      </c>
      <c r="B246">
        <v>453659</v>
      </c>
    </row>
    <row r="247" spans="1:2" x14ac:dyDescent="0.25">
      <c r="A247" t="s">
        <v>496</v>
      </c>
      <c r="B247">
        <v>40284</v>
      </c>
    </row>
    <row r="248" spans="1:2" x14ac:dyDescent="0.25">
      <c r="A248" t="s">
        <v>497</v>
      </c>
      <c r="B248">
        <v>249104</v>
      </c>
    </row>
    <row r="249" spans="1:2" x14ac:dyDescent="0.25">
      <c r="A249" t="s">
        <v>498</v>
      </c>
      <c r="B249">
        <v>195182</v>
      </c>
    </row>
    <row r="250" spans="1:2" x14ac:dyDescent="0.25">
      <c r="A250" t="s">
        <v>499</v>
      </c>
      <c r="B250">
        <v>288313</v>
      </c>
    </row>
    <row r="251" spans="1:2" x14ac:dyDescent="0.25">
      <c r="A251" t="s">
        <v>500</v>
      </c>
      <c r="B251">
        <v>830209</v>
      </c>
    </row>
    <row r="252" spans="1:2" x14ac:dyDescent="0.25">
      <c r="A252" t="s">
        <v>501</v>
      </c>
      <c r="B252">
        <v>52159</v>
      </c>
    </row>
    <row r="253" spans="1:2" x14ac:dyDescent="0.25">
      <c r="A253" t="s">
        <v>502</v>
      </c>
      <c r="B253">
        <v>27558</v>
      </c>
    </row>
    <row r="254" spans="1:2" x14ac:dyDescent="0.25">
      <c r="A254" t="s">
        <v>506</v>
      </c>
      <c r="B254">
        <v>199849</v>
      </c>
    </row>
    <row r="255" spans="1:2" x14ac:dyDescent="0.25">
      <c r="A255" t="s">
        <v>512</v>
      </c>
      <c r="B255">
        <v>52450</v>
      </c>
    </row>
    <row r="256" spans="1:2" x14ac:dyDescent="0.25">
      <c r="A256" t="s">
        <v>513</v>
      </c>
      <c r="B256">
        <v>1256493</v>
      </c>
    </row>
    <row r="257" spans="1:2" x14ac:dyDescent="0.25">
      <c r="A257" t="s">
        <v>518</v>
      </c>
      <c r="B257">
        <v>75969</v>
      </c>
    </row>
    <row r="258" spans="1:2" x14ac:dyDescent="0.25">
      <c r="A258" t="s">
        <v>520</v>
      </c>
      <c r="B258">
        <v>468373</v>
      </c>
    </row>
    <row r="259" spans="1:2" x14ac:dyDescent="0.25">
      <c r="A259" t="s">
        <v>521</v>
      </c>
      <c r="B259">
        <v>42153</v>
      </c>
    </row>
    <row r="260" spans="1:2" x14ac:dyDescent="0.25">
      <c r="A260" t="s">
        <v>522</v>
      </c>
      <c r="B260">
        <v>16462</v>
      </c>
    </row>
    <row r="261" spans="1:2" x14ac:dyDescent="0.25">
      <c r="A261" t="s">
        <v>525</v>
      </c>
      <c r="B261">
        <v>7793</v>
      </c>
    </row>
    <row r="262" spans="1:2" x14ac:dyDescent="0.25">
      <c r="A262" t="s">
        <v>526</v>
      </c>
      <c r="B262">
        <v>1207712</v>
      </c>
    </row>
    <row r="263" spans="1:2" x14ac:dyDescent="0.25">
      <c r="A263" t="s">
        <v>539</v>
      </c>
      <c r="B263">
        <v>114487</v>
      </c>
    </row>
    <row r="264" spans="1:2" x14ac:dyDescent="0.25">
      <c r="A264" t="s">
        <v>540</v>
      </c>
      <c r="B264">
        <v>224740</v>
      </c>
    </row>
    <row r="265" spans="1:2" x14ac:dyDescent="0.25">
      <c r="A265" t="s">
        <v>541</v>
      </c>
      <c r="B265">
        <v>4839</v>
      </c>
    </row>
    <row r="266" spans="1:2" x14ac:dyDescent="0.25">
      <c r="A266" t="s">
        <v>543</v>
      </c>
      <c r="B266">
        <v>742453</v>
      </c>
    </row>
    <row r="267" spans="1:2" x14ac:dyDescent="0.25">
      <c r="A267" t="s">
        <v>545</v>
      </c>
      <c r="B267">
        <v>242633</v>
      </c>
    </row>
    <row r="268" spans="1:2" x14ac:dyDescent="0.25">
      <c r="A268" t="s">
        <v>550</v>
      </c>
      <c r="B268">
        <v>20979</v>
      </c>
    </row>
    <row r="269" spans="1:2" x14ac:dyDescent="0.25">
      <c r="A269" t="s">
        <v>553</v>
      </c>
      <c r="B269">
        <v>190527</v>
      </c>
    </row>
    <row r="270" spans="1:2" x14ac:dyDescent="0.25">
      <c r="A270" t="s">
        <v>554</v>
      </c>
      <c r="B270">
        <v>149596</v>
      </c>
    </row>
    <row r="271" spans="1:2" x14ac:dyDescent="0.25">
      <c r="A271" t="s">
        <v>556</v>
      </c>
      <c r="B271">
        <v>2572686</v>
      </c>
    </row>
    <row r="272" spans="1:2" x14ac:dyDescent="0.25">
      <c r="A272" t="s">
        <v>557</v>
      </c>
      <c r="B272">
        <v>62707</v>
      </c>
    </row>
    <row r="273" spans="1:2" x14ac:dyDescent="0.25">
      <c r="A273" t="s">
        <v>559</v>
      </c>
      <c r="B273">
        <v>524236</v>
      </c>
    </row>
    <row r="274" spans="1:2" x14ac:dyDescent="0.25">
      <c r="A274" t="s">
        <v>562</v>
      </c>
      <c r="B274">
        <v>146670</v>
      </c>
    </row>
    <row r="275" spans="1:2" x14ac:dyDescent="0.25">
      <c r="A275" t="s">
        <v>563</v>
      </c>
      <c r="B275">
        <v>261312</v>
      </c>
    </row>
    <row r="276" spans="1:2" x14ac:dyDescent="0.25">
      <c r="A276" t="s">
        <v>565</v>
      </c>
      <c r="B276">
        <v>1221026</v>
      </c>
    </row>
    <row r="277" spans="1:2" x14ac:dyDescent="0.25">
      <c r="A277" t="s">
        <v>566</v>
      </c>
      <c r="B277">
        <v>84413</v>
      </c>
    </row>
    <row r="278" spans="1:2" x14ac:dyDescent="0.25">
      <c r="A278" t="s">
        <v>567</v>
      </c>
      <c r="B278">
        <v>1043552</v>
      </c>
    </row>
    <row r="279" spans="1:2" x14ac:dyDescent="0.25">
      <c r="A279" t="s">
        <v>568</v>
      </c>
      <c r="B279">
        <v>165036</v>
      </c>
    </row>
    <row r="280" spans="1:2" x14ac:dyDescent="0.25">
      <c r="A280" t="s">
        <v>569</v>
      </c>
      <c r="B280">
        <v>91559</v>
      </c>
    </row>
    <row r="281" spans="1:2" x14ac:dyDescent="0.25">
      <c r="A281" t="s">
        <v>570</v>
      </c>
      <c r="B281">
        <v>169646</v>
      </c>
    </row>
    <row r="282" spans="1:2" x14ac:dyDescent="0.25">
      <c r="A282" t="s">
        <v>571</v>
      </c>
      <c r="B282">
        <v>131776</v>
      </c>
    </row>
    <row r="283" spans="1:2" x14ac:dyDescent="0.25">
      <c r="A283" t="s">
        <v>572</v>
      </c>
      <c r="B283">
        <v>164711</v>
      </c>
    </row>
    <row r="284" spans="1:2" x14ac:dyDescent="0.25">
      <c r="A284" t="s">
        <v>573</v>
      </c>
      <c r="B284">
        <v>131005</v>
      </c>
    </row>
    <row r="285" spans="1:2" x14ac:dyDescent="0.25">
      <c r="A285" t="s">
        <v>576</v>
      </c>
      <c r="B285">
        <v>147195</v>
      </c>
    </row>
    <row r="286" spans="1:2" x14ac:dyDescent="0.25">
      <c r="A286" t="s">
        <v>578</v>
      </c>
      <c r="B286">
        <v>29077</v>
      </c>
    </row>
    <row r="287" spans="1:2" x14ac:dyDescent="0.25">
      <c r="A287" t="s">
        <v>579</v>
      </c>
      <c r="B287">
        <v>159624</v>
      </c>
    </row>
    <row r="288" spans="1:2" x14ac:dyDescent="0.25">
      <c r="A288" t="s">
        <v>580</v>
      </c>
      <c r="B288">
        <v>53462</v>
      </c>
    </row>
    <row r="289" spans="1:2" x14ac:dyDescent="0.25">
      <c r="A289" t="s">
        <v>581</v>
      </c>
      <c r="B289">
        <v>165931</v>
      </c>
    </row>
    <row r="290" spans="1:2" x14ac:dyDescent="0.25">
      <c r="A290" t="s">
        <v>582</v>
      </c>
      <c r="B290">
        <v>145535</v>
      </c>
    </row>
    <row r="291" spans="1:2" x14ac:dyDescent="0.25">
      <c r="A291" t="s">
        <v>584</v>
      </c>
      <c r="B291">
        <v>691746</v>
      </c>
    </row>
    <row r="292" spans="1:2" x14ac:dyDescent="0.25">
      <c r="A292" t="s">
        <v>585</v>
      </c>
      <c r="B292">
        <v>76753</v>
      </c>
    </row>
    <row r="293" spans="1:2" x14ac:dyDescent="0.25">
      <c r="A293" t="s">
        <v>586</v>
      </c>
      <c r="B293">
        <v>118508</v>
      </c>
    </row>
    <row r="294" spans="1:2" x14ac:dyDescent="0.25">
      <c r="A294" t="s">
        <v>587</v>
      </c>
      <c r="B294">
        <v>86030</v>
      </c>
    </row>
    <row r="295" spans="1:2" x14ac:dyDescent="0.25">
      <c r="A295" t="s">
        <v>588</v>
      </c>
      <c r="B295">
        <v>106009</v>
      </c>
    </row>
    <row r="296" spans="1:2" x14ac:dyDescent="0.25">
      <c r="A296" t="s">
        <v>589</v>
      </c>
      <c r="B296">
        <v>247347</v>
      </c>
    </row>
    <row r="297" spans="1:2" x14ac:dyDescent="0.25">
      <c r="A297" t="s">
        <v>590</v>
      </c>
      <c r="B297">
        <v>130596</v>
      </c>
    </row>
    <row r="298" spans="1:2" x14ac:dyDescent="0.25">
      <c r="A298" t="s">
        <v>591</v>
      </c>
      <c r="B298">
        <v>94180</v>
      </c>
    </row>
    <row r="299" spans="1:2" x14ac:dyDescent="0.25">
      <c r="A299" t="s">
        <v>592</v>
      </c>
      <c r="B299">
        <v>1277475</v>
      </c>
    </row>
    <row r="300" spans="1:2" x14ac:dyDescent="0.25">
      <c r="A300" t="s">
        <v>594</v>
      </c>
      <c r="B300">
        <v>19696</v>
      </c>
    </row>
    <row r="301" spans="1:2" x14ac:dyDescent="0.25">
      <c r="A301" t="s">
        <v>595</v>
      </c>
      <c r="B301">
        <v>123058</v>
      </c>
    </row>
    <row r="302" spans="1:2" x14ac:dyDescent="0.25">
      <c r="A302" t="s">
        <v>596</v>
      </c>
      <c r="B302">
        <v>214032</v>
      </c>
    </row>
    <row r="303" spans="1:2" x14ac:dyDescent="0.25">
      <c r="A303" t="s">
        <v>597</v>
      </c>
      <c r="B303">
        <v>35917</v>
      </c>
    </row>
    <row r="304" spans="1:2" x14ac:dyDescent="0.25">
      <c r="A304" t="s">
        <v>598</v>
      </c>
      <c r="B304">
        <v>187791</v>
      </c>
    </row>
    <row r="305" spans="1:2" x14ac:dyDescent="0.25">
      <c r="A305" t="s">
        <v>601</v>
      </c>
      <c r="B305">
        <v>103120</v>
      </c>
    </row>
    <row r="306" spans="1:2" x14ac:dyDescent="0.25">
      <c r="A306" t="s">
        <v>602</v>
      </c>
      <c r="B306">
        <v>225834</v>
      </c>
    </row>
    <row r="307" spans="1:2" x14ac:dyDescent="0.25">
      <c r="A307" t="s">
        <v>603</v>
      </c>
      <c r="B307">
        <v>0</v>
      </c>
    </row>
    <row r="308" spans="1:2" x14ac:dyDescent="0.25">
      <c r="A308" t="s">
        <v>604</v>
      </c>
      <c r="B308">
        <v>90930</v>
      </c>
    </row>
    <row r="309" spans="1:2" x14ac:dyDescent="0.25">
      <c r="A309" t="s">
        <v>605</v>
      </c>
      <c r="B309">
        <v>35682</v>
      </c>
    </row>
    <row r="310" spans="1:2" x14ac:dyDescent="0.25">
      <c r="A310" t="s">
        <v>606</v>
      </c>
      <c r="B310">
        <v>146875</v>
      </c>
    </row>
    <row r="311" spans="1:2" x14ac:dyDescent="0.25">
      <c r="A311" t="s">
        <v>608</v>
      </c>
      <c r="B311">
        <v>88794</v>
      </c>
    </row>
    <row r="312" spans="1:2" x14ac:dyDescent="0.25">
      <c r="A312" t="s">
        <v>609</v>
      </c>
      <c r="B312">
        <v>154813</v>
      </c>
    </row>
    <row r="313" spans="1:2" x14ac:dyDescent="0.25">
      <c r="A313" t="s">
        <v>610</v>
      </c>
      <c r="B313">
        <v>134384</v>
      </c>
    </row>
    <row r="314" spans="1:2" x14ac:dyDescent="0.25">
      <c r="A314" t="s">
        <v>611</v>
      </c>
      <c r="B314">
        <v>55823</v>
      </c>
    </row>
    <row r="315" spans="1:2" x14ac:dyDescent="0.25">
      <c r="A315" t="s">
        <v>612</v>
      </c>
      <c r="B315">
        <v>117850</v>
      </c>
    </row>
    <row r="316" spans="1:2" x14ac:dyDescent="0.25">
      <c r="A316" t="s">
        <v>613</v>
      </c>
      <c r="B316">
        <v>36505</v>
      </c>
    </row>
    <row r="317" spans="1:2" x14ac:dyDescent="0.25">
      <c r="A317" t="s">
        <v>617</v>
      </c>
      <c r="B317">
        <v>2331</v>
      </c>
    </row>
    <row r="318" spans="1:2" x14ac:dyDescent="0.25">
      <c r="A318" t="s">
        <v>618</v>
      </c>
      <c r="B318">
        <v>90314</v>
      </c>
    </row>
    <row r="319" spans="1:2" x14ac:dyDescent="0.25">
      <c r="A319" t="s">
        <v>619</v>
      </c>
      <c r="B319">
        <v>9479</v>
      </c>
    </row>
    <row r="320" spans="1:2" x14ac:dyDescent="0.25">
      <c r="A320" t="s">
        <v>620</v>
      </c>
      <c r="B320">
        <v>0</v>
      </c>
    </row>
    <row r="321" spans="1:2" x14ac:dyDescent="0.25">
      <c r="A321" t="s">
        <v>623</v>
      </c>
      <c r="B321">
        <v>0</v>
      </c>
    </row>
    <row r="322" spans="1:2" x14ac:dyDescent="0.25">
      <c r="A322" t="s">
        <v>624</v>
      </c>
      <c r="B322">
        <v>103157</v>
      </c>
    </row>
    <row r="323" spans="1:2" x14ac:dyDescent="0.25">
      <c r="A323" t="s">
        <v>630</v>
      </c>
      <c r="B323">
        <v>498463</v>
      </c>
    </row>
    <row r="324" spans="1:2" x14ac:dyDescent="0.25">
      <c r="A324" t="s">
        <v>631</v>
      </c>
      <c r="B324">
        <v>126160</v>
      </c>
    </row>
    <row r="325" spans="1:2" x14ac:dyDescent="0.25">
      <c r="A325" t="s">
        <v>632</v>
      </c>
      <c r="B325">
        <v>198769</v>
      </c>
    </row>
    <row r="326" spans="1:2" x14ac:dyDescent="0.25">
      <c r="A326" t="s">
        <v>633</v>
      </c>
      <c r="B326">
        <v>131476</v>
      </c>
    </row>
    <row r="327" spans="1:2" x14ac:dyDescent="0.25">
      <c r="A327" t="s">
        <v>634</v>
      </c>
      <c r="B327">
        <v>922705</v>
      </c>
    </row>
    <row r="328" spans="1:2" x14ac:dyDescent="0.25">
      <c r="A328" t="s">
        <v>636</v>
      </c>
      <c r="B328">
        <v>45067</v>
      </c>
    </row>
    <row r="329" spans="1:2" x14ac:dyDescent="0.25">
      <c r="A329" t="s">
        <v>637</v>
      </c>
      <c r="B329">
        <v>1159094</v>
      </c>
    </row>
    <row r="330" spans="1:2" x14ac:dyDescent="0.25">
      <c r="A330" t="s">
        <v>638</v>
      </c>
      <c r="B330">
        <v>237652</v>
      </c>
    </row>
    <row r="331" spans="1:2" x14ac:dyDescent="0.25">
      <c r="A331" t="s">
        <v>640</v>
      </c>
      <c r="B331">
        <v>155851</v>
      </c>
    </row>
    <row r="332" spans="1:2" x14ac:dyDescent="0.25">
      <c r="A332" t="s">
        <v>890</v>
      </c>
      <c r="B332">
        <v>270095</v>
      </c>
    </row>
    <row r="333" spans="1:2" x14ac:dyDescent="0.25">
      <c r="A333" t="s">
        <v>643</v>
      </c>
      <c r="B333">
        <v>11752</v>
      </c>
    </row>
    <row r="334" spans="1:2" x14ac:dyDescent="0.25">
      <c r="A334" t="s">
        <v>644</v>
      </c>
      <c r="B334">
        <v>174902</v>
      </c>
    </row>
    <row r="335" spans="1:2" x14ac:dyDescent="0.25">
      <c r="A335" t="s">
        <v>645</v>
      </c>
      <c r="B335">
        <v>8598</v>
      </c>
    </row>
    <row r="336" spans="1:2" x14ac:dyDescent="0.25">
      <c r="A336" t="s">
        <v>647</v>
      </c>
      <c r="B336">
        <v>303817</v>
      </c>
    </row>
    <row r="337" spans="1:2" x14ac:dyDescent="0.25">
      <c r="A337" t="s">
        <v>649</v>
      </c>
      <c r="B337">
        <v>391086</v>
      </c>
    </row>
    <row r="338" spans="1:2" x14ac:dyDescent="0.25">
      <c r="A338" t="s">
        <v>652</v>
      </c>
      <c r="B338">
        <v>93314</v>
      </c>
    </row>
    <row r="339" spans="1:2" x14ac:dyDescent="0.25">
      <c r="A339" t="s">
        <v>665</v>
      </c>
      <c r="B339">
        <v>13843</v>
      </c>
    </row>
    <row r="340" spans="1:2" x14ac:dyDescent="0.25">
      <c r="A340" t="s">
        <v>666</v>
      </c>
      <c r="B340">
        <v>160021</v>
      </c>
    </row>
    <row r="341" spans="1:2" x14ac:dyDescent="0.25">
      <c r="A341" t="s">
        <v>667</v>
      </c>
      <c r="B341">
        <v>31909</v>
      </c>
    </row>
    <row r="342" spans="1:2" x14ac:dyDescent="0.25">
      <c r="A342" t="s">
        <v>668</v>
      </c>
      <c r="B342">
        <v>157542</v>
      </c>
    </row>
    <row r="343" spans="1:2" x14ac:dyDescent="0.25">
      <c r="A343" t="s">
        <v>670</v>
      </c>
      <c r="B343">
        <v>36377</v>
      </c>
    </row>
    <row r="344" spans="1:2" x14ac:dyDescent="0.25">
      <c r="A344" t="s">
        <v>673</v>
      </c>
      <c r="B344">
        <v>124554</v>
      </c>
    </row>
    <row r="345" spans="1:2" x14ac:dyDescent="0.25">
      <c r="A345" t="s">
        <v>691</v>
      </c>
      <c r="B345">
        <v>430850</v>
      </c>
    </row>
    <row r="346" spans="1:2" x14ac:dyDescent="0.25">
      <c r="A346" t="s">
        <v>694</v>
      </c>
      <c r="B346">
        <v>684821</v>
      </c>
    </row>
    <row r="347" spans="1:2" x14ac:dyDescent="0.25">
      <c r="A347" t="s">
        <v>696</v>
      </c>
      <c r="B347">
        <v>154245</v>
      </c>
    </row>
    <row r="348" spans="1:2" x14ac:dyDescent="0.25">
      <c r="A348" t="s">
        <v>697</v>
      </c>
      <c r="B348">
        <v>7393</v>
      </c>
    </row>
    <row r="349" spans="1:2" x14ac:dyDescent="0.25">
      <c r="A349" t="s">
        <v>699</v>
      </c>
      <c r="B349">
        <v>65325</v>
      </c>
    </row>
    <row r="350" spans="1:2" x14ac:dyDescent="0.25">
      <c r="A350" t="s">
        <v>700</v>
      </c>
      <c r="B350">
        <v>156840</v>
      </c>
    </row>
    <row r="351" spans="1:2" x14ac:dyDescent="0.25">
      <c r="A351" t="s">
        <v>701</v>
      </c>
      <c r="B351">
        <v>19012</v>
      </c>
    </row>
    <row r="352" spans="1:2" x14ac:dyDescent="0.25">
      <c r="A352" t="s">
        <v>703</v>
      </c>
      <c r="B352">
        <v>192490</v>
      </c>
    </row>
    <row r="353" spans="1:2" x14ac:dyDescent="0.25">
      <c r="A353" t="s">
        <v>706</v>
      </c>
      <c r="B353">
        <v>404042</v>
      </c>
    </row>
    <row r="354" spans="1:2" x14ac:dyDescent="0.25">
      <c r="A354" t="s">
        <v>707</v>
      </c>
      <c r="B354">
        <v>49307</v>
      </c>
    </row>
    <row r="355" spans="1:2" x14ac:dyDescent="0.25">
      <c r="A355" t="s">
        <v>711</v>
      </c>
      <c r="B355">
        <v>1253748</v>
      </c>
    </row>
    <row r="356" spans="1:2" x14ac:dyDescent="0.25">
      <c r="A356" t="s">
        <v>712</v>
      </c>
      <c r="B356">
        <v>21412</v>
      </c>
    </row>
    <row r="357" spans="1:2" x14ac:dyDescent="0.25">
      <c r="A357" t="s">
        <v>713</v>
      </c>
      <c r="B357">
        <v>42026</v>
      </c>
    </row>
    <row r="358" spans="1:2" x14ac:dyDescent="0.25">
      <c r="A358" t="s">
        <v>715</v>
      </c>
      <c r="B358">
        <v>248485</v>
      </c>
    </row>
    <row r="359" spans="1:2" x14ac:dyDescent="0.25">
      <c r="A359" t="s">
        <v>716</v>
      </c>
      <c r="B359">
        <v>24256</v>
      </c>
    </row>
    <row r="360" spans="1:2" x14ac:dyDescent="0.25">
      <c r="A360" t="s">
        <v>718</v>
      </c>
      <c r="B360">
        <v>146079</v>
      </c>
    </row>
    <row r="361" spans="1:2" x14ac:dyDescent="0.25">
      <c r="A361" t="s">
        <v>719</v>
      </c>
      <c r="B361">
        <v>251907</v>
      </c>
    </row>
    <row r="362" spans="1:2" x14ac:dyDescent="0.25">
      <c r="A362" t="s">
        <v>720</v>
      </c>
      <c r="B362">
        <v>87928</v>
      </c>
    </row>
    <row r="363" spans="1:2" x14ac:dyDescent="0.25">
      <c r="A363" t="s">
        <v>723</v>
      </c>
      <c r="B363">
        <v>223270</v>
      </c>
    </row>
    <row r="364" spans="1:2" x14ac:dyDescent="0.25">
      <c r="A364" t="s">
        <v>726</v>
      </c>
      <c r="B364">
        <v>213207</v>
      </c>
    </row>
    <row r="365" spans="1:2" x14ac:dyDescent="0.25">
      <c r="A365" t="s">
        <v>727</v>
      </c>
      <c r="B365">
        <v>207819</v>
      </c>
    </row>
    <row r="366" spans="1:2" x14ac:dyDescent="0.25">
      <c r="A366" t="s">
        <v>728</v>
      </c>
      <c r="B366">
        <v>1480262</v>
      </c>
    </row>
    <row r="367" spans="1:2" x14ac:dyDescent="0.25">
      <c r="A367" t="s">
        <v>729</v>
      </c>
      <c r="B367">
        <v>425597</v>
      </c>
    </row>
    <row r="368" spans="1:2" x14ac:dyDescent="0.25">
      <c r="A368" t="s">
        <v>730</v>
      </c>
      <c r="B368">
        <v>2069092</v>
      </c>
    </row>
    <row r="369" spans="1:2" x14ac:dyDescent="0.25">
      <c r="A369" t="s">
        <v>731</v>
      </c>
      <c r="B369">
        <v>19785</v>
      </c>
    </row>
    <row r="370" spans="1:2" x14ac:dyDescent="0.25">
      <c r="A370" t="s">
        <v>733</v>
      </c>
      <c r="B370">
        <v>155947</v>
      </c>
    </row>
    <row r="371" spans="1:2" x14ac:dyDescent="0.25">
      <c r="A371" t="s">
        <v>735</v>
      </c>
      <c r="B371">
        <v>144229</v>
      </c>
    </row>
    <row r="372" spans="1:2" x14ac:dyDescent="0.25">
      <c r="A372" t="s">
        <v>736</v>
      </c>
      <c r="B372">
        <v>11425</v>
      </c>
    </row>
    <row r="373" spans="1:2" x14ac:dyDescent="0.25">
      <c r="A373" s="42">
        <v>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957AD-17EF-43A6-90ED-DDD92BE868B3}">
  <dimension ref="A1:B393"/>
  <sheetViews>
    <sheetView workbookViewId="0">
      <selection activeCell="D26" sqref="D26"/>
    </sheetView>
  </sheetViews>
  <sheetFormatPr defaultColWidth="8.85546875" defaultRowHeight="15" x14ac:dyDescent="0.25"/>
  <cols>
    <col min="1" max="1" width="50.140625" customWidth="1"/>
  </cols>
  <sheetData>
    <row r="1" spans="1:2" x14ac:dyDescent="0.25">
      <c r="A1" s="45" t="s">
        <v>925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6</v>
      </c>
      <c r="B4">
        <v>290045</v>
      </c>
    </row>
    <row r="5" spans="1:2" x14ac:dyDescent="0.25">
      <c r="A5" t="s">
        <v>7</v>
      </c>
      <c r="B5">
        <v>40244</v>
      </c>
    </row>
    <row r="6" spans="1:2" x14ac:dyDescent="0.25">
      <c r="A6" t="s">
        <v>8</v>
      </c>
      <c r="B6">
        <v>627687</v>
      </c>
    </row>
    <row r="7" spans="1:2" x14ac:dyDescent="0.25">
      <c r="A7" t="s">
        <v>10</v>
      </c>
      <c r="B7">
        <v>66150</v>
      </c>
    </row>
    <row r="8" spans="1:2" x14ac:dyDescent="0.25">
      <c r="A8" t="s">
        <v>11</v>
      </c>
      <c r="B8">
        <v>178424</v>
      </c>
    </row>
    <row r="9" spans="1:2" x14ac:dyDescent="0.25">
      <c r="A9" t="s">
        <v>12</v>
      </c>
      <c r="B9">
        <v>133406</v>
      </c>
    </row>
    <row r="10" spans="1:2" x14ac:dyDescent="0.25">
      <c r="A10" t="s">
        <v>13</v>
      </c>
      <c r="B10">
        <v>123815</v>
      </c>
    </row>
    <row r="11" spans="1:2" x14ac:dyDescent="0.25">
      <c r="A11" t="s">
        <v>14</v>
      </c>
      <c r="B11">
        <v>68247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>
        <v>0</v>
      </c>
    </row>
    <row r="14" spans="1:2" x14ac:dyDescent="0.25">
      <c r="A14" t="s">
        <v>19</v>
      </c>
      <c r="B14">
        <v>1858101</v>
      </c>
    </row>
    <row r="15" spans="1:2" x14ac:dyDescent="0.25">
      <c r="A15" t="s">
        <v>20</v>
      </c>
      <c r="B15">
        <v>137255</v>
      </c>
    </row>
    <row r="16" spans="1:2" x14ac:dyDescent="0.25">
      <c r="A16" t="s">
        <v>25</v>
      </c>
      <c r="B16">
        <v>56617</v>
      </c>
    </row>
    <row r="17" spans="1:2" x14ac:dyDescent="0.25">
      <c r="A17" t="s">
        <v>26</v>
      </c>
      <c r="B17">
        <v>8098</v>
      </c>
    </row>
    <row r="18" spans="1:2" x14ac:dyDescent="0.25">
      <c r="A18" t="s">
        <v>27</v>
      </c>
      <c r="B18">
        <v>85760</v>
      </c>
    </row>
    <row r="19" spans="1:2" x14ac:dyDescent="0.25">
      <c r="A19" t="s">
        <v>28</v>
      </c>
      <c r="B19">
        <v>128213</v>
      </c>
    </row>
    <row r="20" spans="1:2" x14ac:dyDescent="0.25">
      <c r="A20" t="s">
        <v>871</v>
      </c>
      <c r="B20">
        <v>214</v>
      </c>
    </row>
    <row r="21" spans="1:2" x14ac:dyDescent="0.25">
      <c r="A21" t="s">
        <v>31</v>
      </c>
      <c r="B21">
        <v>16163</v>
      </c>
    </row>
    <row r="22" spans="1:2" x14ac:dyDescent="0.25">
      <c r="A22" t="s">
        <v>32</v>
      </c>
      <c r="B22">
        <v>1248987</v>
      </c>
    </row>
    <row r="23" spans="1:2" x14ac:dyDescent="0.25">
      <c r="A23" t="s">
        <v>35</v>
      </c>
      <c r="B23">
        <v>37876</v>
      </c>
    </row>
    <row r="24" spans="1:2" x14ac:dyDescent="0.25">
      <c r="A24" t="s">
        <v>37</v>
      </c>
      <c r="B24">
        <v>30885</v>
      </c>
    </row>
    <row r="25" spans="1:2" x14ac:dyDescent="0.25">
      <c r="A25" t="s">
        <v>38</v>
      </c>
      <c r="B25">
        <v>391022</v>
      </c>
    </row>
    <row r="26" spans="1:2" x14ac:dyDescent="0.25">
      <c r="A26" t="s">
        <v>40</v>
      </c>
      <c r="B26">
        <v>28204</v>
      </c>
    </row>
    <row r="27" spans="1:2" x14ac:dyDescent="0.25">
      <c r="A27" t="s">
        <v>41</v>
      </c>
      <c r="B27">
        <v>122417</v>
      </c>
    </row>
    <row r="28" spans="1:2" x14ac:dyDescent="0.25">
      <c r="A28" t="s">
        <v>42</v>
      </c>
      <c r="B28">
        <v>249347</v>
      </c>
    </row>
    <row r="29" spans="1:2" x14ac:dyDescent="0.25">
      <c r="A29" t="s">
        <v>43</v>
      </c>
      <c r="B29">
        <v>57692</v>
      </c>
    </row>
    <row r="30" spans="1:2" x14ac:dyDescent="0.25">
      <c r="A30" t="s">
        <v>49</v>
      </c>
      <c r="B30">
        <v>1092383</v>
      </c>
    </row>
    <row r="31" spans="1:2" x14ac:dyDescent="0.25">
      <c r="A31" t="s">
        <v>50</v>
      </c>
      <c r="B31">
        <v>133981</v>
      </c>
    </row>
    <row r="32" spans="1:2" x14ac:dyDescent="0.25">
      <c r="A32" t="s">
        <v>51</v>
      </c>
      <c r="B32">
        <v>70244</v>
      </c>
    </row>
    <row r="33" spans="1:2" x14ac:dyDescent="0.25">
      <c r="A33" t="s">
        <v>52</v>
      </c>
      <c r="B33">
        <v>8403</v>
      </c>
    </row>
    <row r="34" spans="1:2" x14ac:dyDescent="0.25">
      <c r="A34" t="s">
        <v>54</v>
      </c>
      <c r="B34">
        <v>392321</v>
      </c>
    </row>
    <row r="35" spans="1:2" x14ac:dyDescent="0.25">
      <c r="A35" t="s">
        <v>56</v>
      </c>
      <c r="B35">
        <v>77116</v>
      </c>
    </row>
    <row r="36" spans="1:2" x14ac:dyDescent="0.25">
      <c r="A36" t="s">
        <v>57</v>
      </c>
      <c r="B36">
        <v>55701</v>
      </c>
    </row>
    <row r="37" spans="1:2" x14ac:dyDescent="0.25">
      <c r="A37" t="s">
        <v>58</v>
      </c>
      <c r="B37">
        <v>107065</v>
      </c>
    </row>
    <row r="38" spans="1:2" x14ac:dyDescent="0.25">
      <c r="A38" t="s">
        <v>59</v>
      </c>
      <c r="B38">
        <v>424335</v>
      </c>
    </row>
    <row r="39" spans="1:2" x14ac:dyDescent="0.25">
      <c r="A39" t="s">
        <v>61</v>
      </c>
      <c r="B39">
        <v>135711</v>
      </c>
    </row>
    <row r="40" spans="1:2" x14ac:dyDescent="0.25">
      <c r="A40" t="s">
        <v>63</v>
      </c>
      <c r="B40">
        <v>143763</v>
      </c>
    </row>
    <row r="41" spans="1:2" x14ac:dyDescent="0.25">
      <c r="A41" t="s">
        <v>64</v>
      </c>
      <c r="B41">
        <v>138411</v>
      </c>
    </row>
    <row r="42" spans="1:2" x14ac:dyDescent="0.25">
      <c r="A42" t="s">
        <v>65</v>
      </c>
      <c r="B42">
        <v>13186</v>
      </c>
    </row>
    <row r="43" spans="1:2" x14ac:dyDescent="0.25">
      <c r="A43" t="s">
        <v>75</v>
      </c>
      <c r="B43">
        <v>58389</v>
      </c>
    </row>
    <row r="44" spans="1:2" x14ac:dyDescent="0.25">
      <c r="A44" t="s">
        <v>81</v>
      </c>
      <c r="B44">
        <v>260536</v>
      </c>
    </row>
    <row r="45" spans="1:2" x14ac:dyDescent="0.25">
      <c r="A45" t="s">
        <v>82</v>
      </c>
      <c r="B45">
        <v>47229</v>
      </c>
    </row>
    <row r="46" spans="1:2" x14ac:dyDescent="0.25">
      <c r="A46" t="s">
        <v>83</v>
      </c>
      <c r="B46">
        <v>799572</v>
      </c>
    </row>
    <row r="47" spans="1:2" x14ac:dyDescent="0.25">
      <c r="A47" t="s">
        <v>872</v>
      </c>
      <c r="B47">
        <v>38685</v>
      </c>
    </row>
    <row r="48" spans="1:2" x14ac:dyDescent="0.25">
      <c r="A48" t="s">
        <v>85</v>
      </c>
      <c r="B48">
        <v>271382</v>
      </c>
    </row>
    <row r="49" spans="1:2" x14ac:dyDescent="0.25">
      <c r="A49" t="s">
        <v>86</v>
      </c>
      <c r="B49">
        <v>184749</v>
      </c>
    </row>
    <row r="50" spans="1:2" x14ac:dyDescent="0.25">
      <c r="A50" t="s">
        <v>88</v>
      </c>
      <c r="B50">
        <v>348224</v>
      </c>
    </row>
    <row r="51" spans="1:2" x14ac:dyDescent="0.25">
      <c r="A51" t="s">
        <v>89</v>
      </c>
      <c r="B51">
        <v>153998</v>
      </c>
    </row>
    <row r="52" spans="1:2" x14ac:dyDescent="0.25">
      <c r="A52" t="s">
        <v>92</v>
      </c>
      <c r="B52">
        <v>148422</v>
      </c>
    </row>
    <row r="53" spans="1:2" x14ac:dyDescent="0.25">
      <c r="A53" t="s">
        <v>93</v>
      </c>
      <c r="B53">
        <v>71942</v>
      </c>
    </row>
    <row r="54" spans="1:2" x14ac:dyDescent="0.25">
      <c r="A54" t="s">
        <v>95</v>
      </c>
      <c r="B54">
        <v>104311</v>
      </c>
    </row>
    <row r="55" spans="1:2" x14ac:dyDescent="0.25">
      <c r="A55" t="s">
        <v>96</v>
      </c>
      <c r="B55">
        <v>110665</v>
      </c>
    </row>
    <row r="56" spans="1:2" x14ac:dyDescent="0.25">
      <c r="A56" t="s">
        <v>97</v>
      </c>
      <c r="B56">
        <v>39357</v>
      </c>
    </row>
    <row r="57" spans="1:2" x14ac:dyDescent="0.25">
      <c r="A57" t="s">
        <v>98</v>
      </c>
      <c r="B57">
        <v>309400</v>
      </c>
    </row>
    <row r="58" spans="1:2" x14ac:dyDescent="0.25">
      <c r="A58" t="s">
        <v>112</v>
      </c>
      <c r="B58">
        <v>161322</v>
      </c>
    </row>
    <row r="59" spans="1:2" x14ac:dyDescent="0.25">
      <c r="A59" t="s">
        <v>113</v>
      </c>
      <c r="B59">
        <v>164641</v>
      </c>
    </row>
    <row r="60" spans="1:2" x14ac:dyDescent="0.25">
      <c r="A60" t="s">
        <v>114</v>
      </c>
      <c r="B60">
        <v>66288</v>
      </c>
    </row>
    <row r="61" spans="1:2" x14ac:dyDescent="0.25">
      <c r="A61" t="s">
        <v>115</v>
      </c>
      <c r="B61">
        <v>3971367</v>
      </c>
    </row>
    <row r="62" spans="1:2" x14ac:dyDescent="0.25">
      <c r="A62" t="s">
        <v>116</v>
      </c>
      <c r="B62">
        <v>61931</v>
      </c>
    </row>
    <row r="63" spans="1:2" x14ac:dyDescent="0.25">
      <c r="A63" t="s">
        <v>119</v>
      </c>
      <c r="B63">
        <v>50071</v>
      </c>
    </row>
    <row r="64" spans="1:2" x14ac:dyDescent="0.25">
      <c r="A64" t="s">
        <v>120</v>
      </c>
      <c r="B64">
        <v>86846</v>
      </c>
    </row>
    <row r="65" spans="1:2" x14ac:dyDescent="0.25">
      <c r="A65" t="s">
        <v>122</v>
      </c>
      <c r="B65">
        <v>337604</v>
      </c>
    </row>
    <row r="66" spans="1:2" x14ac:dyDescent="0.25">
      <c r="A66" t="s">
        <v>123</v>
      </c>
      <c r="B66">
        <v>437678</v>
      </c>
    </row>
    <row r="67" spans="1:2" x14ac:dyDescent="0.25">
      <c r="A67" t="s">
        <v>124</v>
      </c>
      <c r="B67">
        <v>14726</v>
      </c>
    </row>
    <row r="68" spans="1:2" x14ac:dyDescent="0.25">
      <c r="A68" t="s">
        <v>126</v>
      </c>
      <c r="B68">
        <v>147225</v>
      </c>
    </row>
    <row r="69" spans="1:2" x14ac:dyDescent="0.25">
      <c r="A69" t="s">
        <v>129</v>
      </c>
      <c r="B69">
        <v>125062</v>
      </c>
    </row>
    <row r="70" spans="1:2" x14ac:dyDescent="0.25">
      <c r="A70" t="s">
        <v>133</v>
      </c>
      <c r="B70">
        <v>150753</v>
      </c>
    </row>
    <row r="71" spans="1:2" x14ac:dyDescent="0.25">
      <c r="A71" t="s">
        <v>134</v>
      </c>
      <c r="B71">
        <v>204294</v>
      </c>
    </row>
    <row r="72" spans="1:2" x14ac:dyDescent="0.25">
      <c r="A72" t="s">
        <v>135</v>
      </c>
      <c r="B72">
        <v>10579</v>
      </c>
    </row>
    <row r="73" spans="1:2" x14ac:dyDescent="0.25">
      <c r="A73" t="s">
        <v>136</v>
      </c>
      <c r="B73">
        <v>244920</v>
      </c>
    </row>
    <row r="74" spans="1:2" x14ac:dyDescent="0.25">
      <c r="A74" t="s">
        <v>137</v>
      </c>
      <c r="B74">
        <v>299221</v>
      </c>
    </row>
    <row r="75" spans="1:2" x14ac:dyDescent="0.25">
      <c r="A75" t="s">
        <v>146</v>
      </c>
      <c r="B75">
        <v>10325</v>
      </c>
    </row>
    <row r="76" spans="1:2" x14ac:dyDescent="0.25">
      <c r="A76" t="s">
        <v>148</v>
      </c>
      <c r="B76">
        <v>149753</v>
      </c>
    </row>
    <row r="77" spans="1:2" x14ac:dyDescent="0.25">
      <c r="A77" t="s">
        <v>149</v>
      </c>
      <c r="B77">
        <v>95112</v>
      </c>
    </row>
    <row r="78" spans="1:2" x14ac:dyDescent="0.25">
      <c r="A78" t="s">
        <v>150</v>
      </c>
      <c r="B78">
        <v>169621</v>
      </c>
    </row>
    <row r="79" spans="1:2" x14ac:dyDescent="0.25">
      <c r="A79" t="s">
        <v>151</v>
      </c>
      <c r="B79">
        <v>4435262</v>
      </c>
    </row>
    <row r="80" spans="1:2" x14ac:dyDescent="0.25">
      <c r="A80" t="s">
        <v>152</v>
      </c>
      <c r="B80">
        <v>56032</v>
      </c>
    </row>
    <row r="81" spans="1:2" x14ac:dyDescent="0.25">
      <c r="A81" t="s">
        <v>154</v>
      </c>
      <c r="B81">
        <v>31242</v>
      </c>
    </row>
    <row r="82" spans="1:2" x14ac:dyDescent="0.25">
      <c r="A82" t="s">
        <v>157</v>
      </c>
      <c r="B82">
        <v>250866</v>
      </c>
    </row>
    <row r="83" spans="1:2" x14ac:dyDescent="0.25">
      <c r="A83" t="s">
        <v>159</v>
      </c>
      <c r="B83">
        <v>132148</v>
      </c>
    </row>
    <row r="84" spans="1:2" x14ac:dyDescent="0.25">
      <c r="A84" t="s">
        <v>160</v>
      </c>
      <c r="B84">
        <v>54568</v>
      </c>
    </row>
    <row r="85" spans="1:2" x14ac:dyDescent="0.25">
      <c r="A85" t="s">
        <v>161</v>
      </c>
      <c r="B85">
        <v>152983</v>
      </c>
    </row>
    <row r="86" spans="1:2" x14ac:dyDescent="0.25">
      <c r="A86" t="s">
        <v>162</v>
      </c>
      <c r="B86">
        <v>38573</v>
      </c>
    </row>
    <row r="87" spans="1:2" x14ac:dyDescent="0.25">
      <c r="A87" t="s">
        <v>163</v>
      </c>
      <c r="B87">
        <v>2499413</v>
      </c>
    </row>
    <row r="88" spans="1:2" x14ac:dyDescent="0.25">
      <c r="A88" t="s">
        <v>166</v>
      </c>
      <c r="B88">
        <v>207780</v>
      </c>
    </row>
    <row r="89" spans="1:2" x14ac:dyDescent="0.25">
      <c r="A89" t="s">
        <v>167</v>
      </c>
      <c r="B89">
        <v>16095</v>
      </c>
    </row>
    <row r="90" spans="1:2" x14ac:dyDescent="0.25">
      <c r="A90" t="s">
        <v>174</v>
      </c>
      <c r="B90">
        <v>505091</v>
      </c>
    </row>
    <row r="91" spans="1:2" x14ac:dyDescent="0.25">
      <c r="A91" t="s">
        <v>175</v>
      </c>
      <c r="B91">
        <v>25704</v>
      </c>
    </row>
    <row r="92" spans="1:2" x14ac:dyDescent="0.25">
      <c r="A92" t="s">
        <v>176</v>
      </c>
      <c r="B92">
        <v>800897</v>
      </c>
    </row>
    <row r="93" spans="1:2" x14ac:dyDescent="0.25">
      <c r="A93" t="s">
        <v>177</v>
      </c>
      <c r="B93">
        <v>46767</v>
      </c>
    </row>
    <row r="94" spans="1:2" x14ac:dyDescent="0.25">
      <c r="A94" t="s">
        <v>179</v>
      </c>
      <c r="B94">
        <v>41673</v>
      </c>
    </row>
    <row r="95" spans="1:2" x14ac:dyDescent="0.25">
      <c r="A95" t="s">
        <v>180</v>
      </c>
      <c r="B95">
        <v>384188</v>
      </c>
    </row>
    <row r="96" spans="1:2" x14ac:dyDescent="0.25">
      <c r="A96" t="s">
        <v>185</v>
      </c>
      <c r="B96">
        <v>575880</v>
      </c>
    </row>
    <row r="97" spans="1:2" x14ac:dyDescent="0.25">
      <c r="A97" t="s">
        <v>187</v>
      </c>
      <c r="B97">
        <v>98968</v>
      </c>
    </row>
    <row r="98" spans="1:2" x14ac:dyDescent="0.25">
      <c r="A98" t="s">
        <v>189</v>
      </c>
      <c r="B98">
        <v>169376</v>
      </c>
    </row>
    <row r="99" spans="1:2" x14ac:dyDescent="0.25">
      <c r="A99" t="s">
        <v>190</v>
      </c>
      <c r="B99">
        <v>5754</v>
      </c>
    </row>
    <row r="100" spans="1:2" x14ac:dyDescent="0.25">
      <c r="A100" t="s">
        <v>191</v>
      </c>
      <c r="B100">
        <v>191109</v>
      </c>
    </row>
    <row r="101" spans="1:2" x14ac:dyDescent="0.25">
      <c r="A101" t="s">
        <v>192</v>
      </c>
      <c r="B101">
        <v>295106</v>
      </c>
    </row>
    <row r="102" spans="1:2" x14ac:dyDescent="0.25">
      <c r="A102" t="s">
        <v>195</v>
      </c>
      <c r="B102">
        <v>0</v>
      </c>
    </row>
    <row r="103" spans="1:2" x14ac:dyDescent="0.25">
      <c r="A103" t="s">
        <v>196</v>
      </c>
      <c r="B103">
        <v>146057</v>
      </c>
    </row>
    <row r="104" spans="1:2" x14ac:dyDescent="0.25">
      <c r="A104" t="s">
        <v>201</v>
      </c>
      <c r="B104">
        <v>772378</v>
      </c>
    </row>
    <row r="105" spans="1:2" x14ac:dyDescent="0.25">
      <c r="A105" t="s">
        <v>202</v>
      </c>
      <c r="B105">
        <v>117362</v>
      </c>
    </row>
    <row r="106" spans="1:2" x14ac:dyDescent="0.25">
      <c r="A106" t="s">
        <v>204</v>
      </c>
      <c r="B106">
        <v>1066952</v>
      </c>
    </row>
    <row r="107" spans="1:2" x14ac:dyDescent="0.25">
      <c r="A107" t="s">
        <v>205</v>
      </c>
      <c r="B107">
        <v>35247</v>
      </c>
    </row>
    <row r="108" spans="1:2" x14ac:dyDescent="0.25">
      <c r="A108" t="s">
        <v>206</v>
      </c>
      <c r="B108">
        <v>300058</v>
      </c>
    </row>
    <row r="109" spans="1:2" x14ac:dyDescent="0.25">
      <c r="A109" t="s">
        <v>207</v>
      </c>
      <c r="B109">
        <v>7855276</v>
      </c>
    </row>
    <row r="110" spans="1:2" x14ac:dyDescent="0.25">
      <c r="A110" t="s">
        <v>208</v>
      </c>
      <c r="B110">
        <v>99274</v>
      </c>
    </row>
    <row r="111" spans="1:2" x14ac:dyDescent="0.25">
      <c r="A111" t="s">
        <v>209</v>
      </c>
      <c r="B111">
        <v>234337</v>
      </c>
    </row>
    <row r="112" spans="1:2" x14ac:dyDescent="0.25">
      <c r="A112" t="s">
        <v>211</v>
      </c>
      <c r="B112">
        <v>654901</v>
      </c>
    </row>
    <row r="113" spans="1:2" x14ac:dyDescent="0.25">
      <c r="A113" t="s">
        <v>212</v>
      </c>
      <c r="B113">
        <v>204742</v>
      </c>
    </row>
    <row r="114" spans="1:2" x14ac:dyDescent="0.25">
      <c r="A114" t="s">
        <v>213</v>
      </c>
      <c r="B114">
        <v>394998</v>
      </c>
    </row>
    <row r="115" spans="1:2" x14ac:dyDescent="0.25">
      <c r="A115" t="s">
        <v>214</v>
      </c>
      <c r="B115">
        <v>322847</v>
      </c>
    </row>
    <row r="116" spans="1:2" x14ac:dyDescent="0.25">
      <c r="A116" t="s">
        <v>215</v>
      </c>
      <c r="B116">
        <v>41565</v>
      </c>
    </row>
    <row r="117" spans="1:2" x14ac:dyDescent="0.25">
      <c r="A117" t="s">
        <v>216</v>
      </c>
      <c r="B117">
        <v>20555</v>
      </c>
    </row>
    <row r="118" spans="1:2" x14ac:dyDescent="0.25">
      <c r="A118" t="s">
        <v>218</v>
      </c>
      <c r="B118">
        <v>339620</v>
      </c>
    </row>
    <row r="119" spans="1:2" x14ac:dyDescent="0.25">
      <c r="A119" t="s">
        <v>219</v>
      </c>
      <c r="B119">
        <v>76461</v>
      </c>
    </row>
    <row r="120" spans="1:2" x14ac:dyDescent="0.25">
      <c r="A120" t="s">
        <v>220</v>
      </c>
      <c r="B120">
        <v>327</v>
      </c>
    </row>
    <row r="121" spans="1:2" x14ac:dyDescent="0.25">
      <c r="A121" t="s">
        <v>221</v>
      </c>
      <c r="B121">
        <v>203090</v>
      </c>
    </row>
    <row r="122" spans="1:2" x14ac:dyDescent="0.25">
      <c r="A122" t="s">
        <v>222</v>
      </c>
      <c r="B122">
        <v>48453</v>
      </c>
    </row>
    <row r="123" spans="1:2" x14ac:dyDescent="0.25">
      <c r="A123" t="s">
        <v>223</v>
      </c>
      <c r="B123">
        <v>10619</v>
      </c>
    </row>
    <row r="124" spans="1:2" x14ac:dyDescent="0.25">
      <c r="A124" t="s">
        <v>224</v>
      </c>
      <c r="B124">
        <v>81946</v>
      </c>
    </row>
    <row r="125" spans="1:2" x14ac:dyDescent="0.25">
      <c r="A125" t="s">
        <v>225</v>
      </c>
      <c r="B125">
        <v>23989</v>
      </c>
    </row>
    <row r="126" spans="1:2" x14ac:dyDescent="0.25">
      <c r="A126" t="s">
        <v>226</v>
      </c>
      <c r="B126">
        <v>418678</v>
      </c>
    </row>
    <row r="127" spans="1:2" x14ac:dyDescent="0.25">
      <c r="A127" t="s">
        <v>229</v>
      </c>
      <c r="B127">
        <v>208921</v>
      </c>
    </row>
    <row r="128" spans="1:2" x14ac:dyDescent="0.25">
      <c r="A128" t="s">
        <v>230</v>
      </c>
      <c r="B128">
        <v>12130</v>
      </c>
    </row>
    <row r="129" spans="1:2" x14ac:dyDescent="0.25">
      <c r="A129" t="s">
        <v>231</v>
      </c>
      <c r="B129">
        <v>117541</v>
      </c>
    </row>
    <row r="130" spans="1:2" x14ac:dyDescent="0.25">
      <c r="A130" t="s">
        <v>233</v>
      </c>
      <c r="B130">
        <v>201155</v>
      </c>
    </row>
    <row r="131" spans="1:2" x14ac:dyDescent="0.25">
      <c r="A131" t="s">
        <v>234</v>
      </c>
      <c r="B131">
        <v>29735</v>
      </c>
    </row>
    <row r="132" spans="1:2" x14ac:dyDescent="0.25">
      <c r="A132" t="s">
        <v>235</v>
      </c>
      <c r="B132">
        <v>153398</v>
      </c>
    </row>
    <row r="133" spans="1:2" x14ac:dyDescent="0.25">
      <c r="A133" t="s">
        <v>251</v>
      </c>
      <c r="B133">
        <v>161755</v>
      </c>
    </row>
    <row r="134" spans="1:2" x14ac:dyDescent="0.25">
      <c r="A134" t="s">
        <v>252</v>
      </c>
      <c r="B134">
        <v>294398</v>
      </c>
    </row>
    <row r="135" spans="1:2" x14ac:dyDescent="0.25">
      <c r="A135" t="s">
        <v>254</v>
      </c>
      <c r="B135">
        <v>124068</v>
      </c>
    </row>
    <row r="136" spans="1:2" x14ac:dyDescent="0.25">
      <c r="A136" t="s">
        <v>255</v>
      </c>
      <c r="B136">
        <v>56401</v>
      </c>
    </row>
    <row r="137" spans="1:2" x14ac:dyDescent="0.25">
      <c r="A137" t="s">
        <v>256</v>
      </c>
      <c r="B137">
        <v>22095</v>
      </c>
    </row>
    <row r="138" spans="1:2" x14ac:dyDescent="0.25">
      <c r="A138" t="s">
        <v>258</v>
      </c>
      <c r="B138">
        <v>43108</v>
      </c>
    </row>
    <row r="139" spans="1:2" x14ac:dyDescent="0.25">
      <c r="A139" t="s">
        <v>259</v>
      </c>
      <c r="B139">
        <v>670308</v>
      </c>
    </row>
    <row r="140" spans="1:2" x14ac:dyDescent="0.25">
      <c r="A140" t="s">
        <v>260</v>
      </c>
      <c r="B140">
        <v>212208</v>
      </c>
    </row>
    <row r="141" spans="1:2" x14ac:dyDescent="0.25">
      <c r="A141" t="s">
        <v>272</v>
      </c>
      <c r="B141">
        <v>166134</v>
      </c>
    </row>
    <row r="142" spans="1:2" x14ac:dyDescent="0.25">
      <c r="A142" t="s">
        <v>273</v>
      </c>
      <c r="B142">
        <v>113056</v>
      </c>
    </row>
    <row r="143" spans="1:2" x14ac:dyDescent="0.25">
      <c r="A143" t="s">
        <v>274</v>
      </c>
      <c r="B143">
        <v>161681</v>
      </c>
    </row>
    <row r="144" spans="1:2" x14ac:dyDescent="0.25">
      <c r="A144" t="s">
        <v>278</v>
      </c>
      <c r="B144">
        <v>61469</v>
      </c>
    </row>
    <row r="145" spans="1:2" x14ac:dyDescent="0.25">
      <c r="A145" t="s">
        <v>279</v>
      </c>
      <c r="B145">
        <v>310447</v>
      </c>
    </row>
    <row r="146" spans="1:2" x14ac:dyDescent="0.25">
      <c r="A146" t="s">
        <v>281</v>
      </c>
      <c r="B146">
        <v>1955078</v>
      </c>
    </row>
    <row r="147" spans="1:2" x14ac:dyDescent="0.25">
      <c r="A147" t="s">
        <v>283</v>
      </c>
      <c r="B147">
        <v>51876</v>
      </c>
    </row>
    <row r="148" spans="1:2" x14ac:dyDescent="0.25">
      <c r="A148" t="s">
        <v>284</v>
      </c>
      <c r="B148">
        <v>961941</v>
      </c>
    </row>
    <row r="149" spans="1:2" x14ac:dyDescent="0.25">
      <c r="A149" t="s">
        <v>285</v>
      </c>
      <c r="B149">
        <v>61365</v>
      </c>
    </row>
    <row r="150" spans="1:2" x14ac:dyDescent="0.25">
      <c r="A150" t="s">
        <v>286</v>
      </c>
      <c r="B150">
        <v>750606</v>
      </c>
    </row>
    <row r="151" spans="1:2" x14ac:dyDescent="0.25">
      <c r="A151" t="s">
        <v>294</v>
      </c>
      <c r="B151">
        <v>238664</v>
      </c>
    </row>
    <row r="152" spans="1:2" x14ac:dyDescent="0.25">
      <c r="A152" t="s">
        <v>305</v>
      </c>
      <c r="B152">
        <v>53103</v>
      </c>
    </row>
    <row r="153" spans="1:2" x14ac:dyDescent="0.25">
      <c r="A153" t="s">
        <v>867</v>
      </c>
      <c r="B153">
        <v>310631</v>
      </c>
    </row>
    <row r="154" spans="1:2" x14ac:dyDescent="0.25">
      <c r="A154" t="s">
        <v>306</v>
      </c>
      <c r="B154">
        <v>297470</v>
      </c>
    </row>
    <row r="155" spans="1:2" x14ac:dyDescent="0.25">
      <c r="A155" t="s">
        <v>307</v>
      </c>
      <c r="B155">
        <v>80777</v>
      </c>
    </row>
    <row r="156" spans="1:2" x14ac:dyDescent="0.25">
      <c r="A156" t="s">
        <v>308</v>
      </c>
      <c r="B156">
        <v>1061243</v>
      </c>
    </row>
    <row r="157" spans="1:2" x14ac:dyDescent="0.25">
      <c r="A157" t="s">
        <v>310</v>
      </c>
      <c r="B157">
        <v>129453</v>
      </c>
    </row>
    <row r="158" spans="1:2" x14ac:dyDescent="0.25">
      <c r="A158" t="s">
        <v>317</v>
      </c>
      <c r="B158">
        <v>14493</v>
      </c>
    </row>
    <row r="159" spans="1:2" x14ac:dyDescent="0.25">
      <c r="A159" t="s">
        <v>319</v>
      </c>
      <c r="B159">
        <v>434902</v>
      </c>
    </row>
    <row r="160" spans="1:2" x14ac:dyDescent="0.25">
      <c r="A160" t="s">
        <v>320</v>
      </c>
      <c r="B160">
        <v>21251</v>
      </c>
    </row>
    <row r="161" spans="1:2" x14ac:dyDescent="0.25">
      <c r="A161" t="s">
        <v>324</v>
      </c>
      <c r="B161">
        <v>112346</v>
      </c>
    </row>
    <row r="162" spans="1:2" x14ac:dyDescent="0.25">
      <c r="A162" t="s">
        <v>325</v>
      </c>
      <c r="B162">
        <v>164795</v>
      </c>
    </row>
    <row r="163" spans="1:2" x14ac:dyDescent="0.25">
      <c r="A163" t="s">
        <v>326</v>
      </c>
      <c r="B163">
        <v>9827</v>
      </c>
    </row>
    <row r="164" spans="1:2" x14ac:dyDescent="0.25">
      <c r="A164" t="s">
        <v>327</v>
      </c>
      <c r="B164">
        <v>44041</v>
      </c>
    </row>
    <row r="165" spans="1:2" x14ac:dyDescent="0.25">
      <c r="A165" t="s">
        <v>328</v>
      </c>
      <c r="B165">
        <v>128460</v>
      </c>
    </row>
    <row r="166" spans="1:2" x14ac:dyDescent="0.25">
      <c r="A166" t="s">
        <v>329</v>
      </c>
      <c r="B166">
        <v>120077</v>
      </c>
    </row>
    <row r="167" spans="1:2" x14ac:dyDescent="0.25">
      <c r="A167" t="s">
        <v>331</v>
      </c>
      <c r="B167">
        <v>157986</v>
      </c>
    </row>
    <row r="168" spans="1:2" x14ac:dyDescent="0.25">
      <c r="A168" t="s">
        <v>880</v>
      </c>
      <c r="B168">
        <v>38034</v>
      </c>
    </row>
    <row r="169" spans="1:2" x14ac:dyDescent="0.25">
      <c r="A169" t="s">
        <v>881</v>
      </c>
      <c r="B169">
        <v>152771</v>
      </c>
    </row>
    <row r="170" spans="1:2" x14ac:dyDescent="0.25">
      <c r="A170" t="s">
        <v>334</v>
      </c>
      <c r="B170">
        <v>120562</v>
      </c>
    </row>
    <row r="171" spans="1:2" x14ac:dyDescent="0.25">
      <c r="A171" t="s">
        <v>335</v>
      </c>
      <c r="B171">
        <v>62976</v>
      </c>
    </row>
    <row r="172" spans="1:2" x14ac:dyDescent="0.25">
      <c r="A172" t="s">
        <v>336</v>
      </c>
      <c r="B172">
        <v>25792</v>
      </c>
    </row>
    <row r="173" spans="1:2" x14ac:dyDescent="0.25">
      <c r="A173" t="s">
        <v>341</v>
      </c>
      <c r="B173">
        <v>171444</v>
      </c>
    </row>
    <row r="174" spans="1:2" x14ac:dyDescent="0.25">
      <c r="A174" t="s">
        <v>343</v>
      </c>
      <c r="B174">
        <v>74358</v>
      </c>
    </row>
    <row r="175" spans="1:2" x14ac:dyDescent="0.25">
      <c r="A175" t="s">
        <v>345</v>
      </c>
      <c r="B175">
        <v>301922</v>
      </c>
    </row>
    <row r="176" spans="1:2" x14ac:dyDescent="0.25">
      <c r="A176" t="s">
        <v>346</v>
      </c>
      <c r="B176">
        <v>124876</v>
      </c>
    </row>
    <row r="177" spans="1:2" x14ac:dyDescent="0.25">
      <c r="A177" t="s">
        <v>347</v>
      </c>
      <c r="B177">
        <v>22872</v>
      </c>
    </row>
    <row r="178" spans="1:2" x14ac:dyDescent="0.25">
      <c r="A178" t="s">
        <v>348</v>
      </c>
      <c r="B178">
        <v>76908</v>
      </c>
    </row>
    <row r="179" spans="1:2" x14ac:dyDescent="0.25">
      <c r="A179" t="s">
        <v>349</v>
      </c>
      <c r="B179">
        <v>367057</v>
      </c>
    </row>
    <row r="180" spans="1:2" x14ac:dyDescent="0.25">
      <c r="A180" t="s">
        <v>353</v>
      </c>
      <c r="B180">
        <v>556742</v>
      </c>
    </row>
    <row r="181" spans="1:2" x14ac:dyDescent="0.25">
      <c r="A181" t="s">
        <v>354</v>
      </c>
      <c r="B181">
        <v>236185</v>
      </c>
    </row>
    <row r="182" spans="1:2" x14ac:dyDescent="0.25">
      <c r="A182" t="s">
        <v>359</v>
      </c>
      <c r="B182">
        <v>134101</v>
      </c>
    </row>
    <row r="183" spans="1:2" x14ac:dyDescent="0.25">
      <c r="A183" t="s">
        <v>360</v>
      </c>
      <c r="B183">
        <v>290039</v>
      </c>
    </row>
    <row r="184" spans="1:2" x14ac:dyDescent="0.25">
      <c r="A184" t="s">
        <v>362</v>
      </c>
      <c r="B184">
        <v>25744</v>
      </c>
    </row>
    <row r="185" spans="1:2" x14ac:dyDescent="0.25">
      <c r="A185" t="s">
        <v>363</v>
      </c>
      <c r="B185">
        <v>0</v>
      </c>
    </row>
    <row r="186" spans="1:2" x14ac:dyDescent="0.25">
      <c r="A186" t="s">
        <v>364</v>
      </c>
      <c r="B186">
        <v>416302</v>
      </c>
    </row>
    <row r="187" spans="1:2" x14ac:dyDescent="0.25">
      <c r="A187" t="s">
        <v>365</v>
      </c>
      <c r="B187">
        <v>227154</v>
      </c>
    </row>
    <row r="188" spans="1:2" x14ac:dyDescent="0.25">
      <c r="A188" t="s">
        <v>366</v>
      </c>
      <c r="B188">
        <v>219974</v>
      </c>
    </row>
    <row r="189" spans="1:2" x14ac:dyDescent="0.25">
      <c r="A189" t="s">
        <v>368</v>
      </c>
      <c r="B189">
        <v>33081</v>
      </c>
    </row>
    <row r="190" spans="1:2" x14ac:dyDescent="0.25">
      <c r="A190" t="s">
        <v>369</v>
      </c>
      <c r="B190">
        <v>21609</v>
      </c>
    </row>
    <row r="191" spans="1:2" x14ac:dyDescent="0.25">
      <c r="A191" t="s">
        <v>371</v>
      </c>
      <c r="B191">
        <v>3936053</v>
      </c>
    </row>
    <row r="192" spans="1:2" x14ac:dyDescent="0.25">
      <c r="A192" t="s">
        <v>373</v>
      </c>
      <c r="B192">
        <v>193176</v>
      </c>
    </row>
    <row r="193" spans="1:2" x14ac:dyDescent="0.25">
      <c r="A193" t="s">
        <v>375</v>
      </c>
      <c r="B193">
        <v>105866</v>
      </c>
    </row>
    <row r="194" spans="1:2" x14ac:dyDescent="0.25">
      <c r="A194" t="s">
        <v>376</v>
      </c>
      <c r="B194">
        <v>115757</v>
      </c>
    </row>
    <row r="195" spans="1:2" x14ac:dyDescent="0.25">
      <c r="A195" t="s">
        <v>379</v>
      </c>
      <c r="B195">
        <v>234725</v>
      </c>
    </row>
    <row r="196" spans="1:2" x14ac:dyDescent="0.25">
      <c r="A196" t="s">
        <v>380</v>
      </c>
      <c r="B196">
        <v>71430</v>
      </c>
    </row>
    <row r="197" spans="1:2" x14ac:dyDescent="0.25">
      <c r="A197" t="s">
        <v>381</v>
      </c>
      <c r="B197">
        <v>229870</v>
      </c>
    </row>
    <row r="198" spans="1:2" x14ac:dyDescent="0.25">
      <c r="A198" t="s">
        <v>386</v>
      </c>
      <c r="B198">
        <v>181940</v>
      </c>
    </row>
    <row r="199" spans="1:2" x14ac:dyDescent="0.25">
      <c r="A199" t="s">
        <v>387</v>
      </c>
      <c r="B199">
        <v>206889</v>
      </c>
    </row>
    <row r="200" spans="1:2" x14ac:dyDescent="0.25">
      <c r="A200" t="s">
        <v>388</v>
      </c>
      <c r="B200">
        <v>1321696</v>
      </c>
    </row>
    <row r="201" spans="1:2" x14ac:dyDescent="0.25">
      <c r="A201" t="s">
        <v>389</v>
      </c>
      <c r="B201">
        <v>1139575</v>
      </c>
    </row>
    <row r="202" spans="1:2" x14ac:dyDescent="0.25">
      <c r="A202" t="s">
        <v>390</v>
      </c>
      <c r="B202">
        <v>20840</v>
      </c>
    </row>
    <row r="203" spans="1:2" x14ac:dyDescent="0.25">
      <c r="A203" t="s">
        <v>393</v>
      </c>
      <c r="B203">
        <v>452783</v>
      </c>
    </row>
    <row r="204" spans="1:2" x14ac:dyDescent="0.25">
      <c r="A204" t="s">
        <v>394</v>
      </c>
      <c r="B204">
        <v>858356</v>
      </c>
    </row>
    <row r="205" spans="1:2" x14ac:dyDescent="0.25">
      <c r="A205" t="s">
        <v>395</v>
      </c>
      <c r="B205">
        <v>132907</v>
      </c>
    </row>
    <row r="206" spans="1:2" x14ac:dyDescent="0.25">
      <c r="A206" t="s">
        <v>396</v>
      </c>
      <c r="B206">
        <v>58812</v>
      </c>
    </row>
    <row r="207" spans="1:2" x14ac:dyDescent="0.25">
      <c r="A207" t="s">
        <v>397</v>
      </c>
      <c r="B207">
        <v>150185</v>
      </c>
    </row>
    <row r="208" spans="1:2" x14ac:dyDescent="0.25">
      <c r="A208" t="s">
        <v>400</v>
      </c>
      <c r="B208">
        <v>122654</v>
      </c>
    </row>
    <row r="209" spans="1:2" x14ac:dyDescent="0.25">
      <c r="A209" t="s">
        <v>401</v>
      </c>
      <c r="B209">
        <v>297896</v>
      </c>
    </row>
    <row r="210" spans="1:2" x14ac:dyDescent="0.25">
      <c r="A210" t="s">
        <v>402</v>
      </c>
      <c r="B210">
        <v>34991</v>
      </c>
    </row>
    <row r="211" spans="1:2" x14ac:dyDescent="0.25">
      <c r="A211" t="s">
        <v>403</v>
      </c>
      <c r="B211">
        <v>79311</v>
      </c>
    </row>
    <row r="212" spans="1:2" x14ac:dyDescent="0.25">
      <c r="A212" t="s">
        <v>404</v>
      </c>
      <c r="B212">
        <v>61141</v>
      </c>
    </row>
    <row r="213" spans="1:2" x14ac:dyDescent="0.25">
      <c r="A213" t="s">
        <v>405</v>
      </c>
      <c r="B213">
        <v>2469621</v>
      </c>
    </row>
    <row r="214" spans="1:2" x14ac:dyDescent="0.25">
      <c r="A214" t="s">
        <v>406</v>
      </c>
      <c r="B214">
        <v>21047</v>
      </c>
    </row>
    <row r="215" spans="1:2" x14ac:dyDescent="0.25">
      <c r="A215" t="s">
        <v>408</v>
      </c>
      <c r="B215">
        <v>151887</v>
      </c>
    </row>
    <row r="216" spans="1:2" x14ac:dyDescent="0.25">
      <c r="A216" t="s">
        <v>409</v>
      </c>
      <c r="B216">
        <v>18808</v>
      </c>
    </row>
    <row r="217" spans="1:2" x14ac:dyDescent="0.25">
      <c r="A217" t="s">
        <v>412</v>
      </c>
      <c r="B217">
        <v>216650</v>
      </c>
    </row>
    <row r="218" spans="1:2" x14ac:dyDescent="0.25">
      <c r="A218" t="s">
        <v>413</v>
      </c>
      <c r="B218">
        <v>180294</v>
      </c>
    </row>
    <row r="219" spans="1:2" x14ac:dyDescent="0.25">
      <c r="A219" t="s">
        <v>415</v>
      </c>
      <c r="B219">
        <v>109027</v>
      </c>
    </row>
    <row r="220" spans="1:2" x14ac:dyDescent="0.25">
      <c r="A220" t="s">
        <v>416</v>
      </c>
      <c r="B220">
        <v>68051</v>
      </c>
    </row>
    <row r="221" spans="1:2" x14ac:dyDescent="0.25">
      <c r="A221" t="s">
        <v>417</v>
      </c>
      <c r="B221">
        <v>62657</v>
      </c>
    </row>
    <row r="222" spans="1:2" x14ac:dyDescent="0.25">
      <c r="A222" t="s">
        <v>418</v>
      </c>
      <c r="B222">
        <v>287678</v>
      </c>
    </row>
    <row r="223" spans="1:2" x14ac:dyDescent="0.25">
      <c r="A223" t="s">
        <v>419</v>
      </c>
      <c r="B223">
        <v>66020</v>
      </c>
    </row>
    <row r="224" spans="1:2" x14ac:dyDescent="0.25">
      <c r="A224" t="s">
        <v>420</v>
      </c>
      <c r="B224">
        <v>77560</v>
      </c>
    </row>
    <row r="225" spans="1:2" x14ac:dyDescent="0.25">
      <c r="A225" t="s">
        <v>421</v>
      </c>
      <c r="B225">
        <v>208680</v>
      </c>
    </row>
    <row r="226" spans="1:2" x14ac:dyDescent="0.25">
      <c r="A226" t="s">
        <v>422</v>
      </c>
      <c r="B226">
        <v>52973</v>
      </c>
    </row>
    <row r="227" spans="1:2" x14ac:dyDescent="0.25">
      <c r="A227" t="s">
        <v>423</v>
      </c>
      <c r="B227">
        <v>157240</v>
      </c>
    </row>
    <row r="228" spans="1:2" x14ac:dyDescent="0.25">
      <c r="A228" t="s">
        <v>424</v>
      </c>
      <c r="B228">
        <v>113035</v>
      </c>
    </row>
    <row r="229" spans="1:2" x14ac:dyDescent="0.25">
      <c r="A229" t="s">
        <v>425</v>
      </c>
      <c r="B229">
        <v>45988</v>
      </c>
    </row>
    <row r="230" spans="1:2" x14ac:dyDescent="0.25">
      <c r="A230" t="s">
        <v>426</v>
      </c>
      <c r="B230">
        <v>6546</v>
      </c>
    </row>
    <row r="231" spans="1:2" x14ac:dyDescent="0.25">
      <c r="A231" t="s">
        <v>430</v>
      </c>
      <c r="B231">
        <v>15482</v>
      </c>
    </row>
    <row r="232" spans="1:2" x14ac:dyDescent="0.25">
      <c r="A232" t="s">
        <v>431</v>
      </c>
      <c r="B232">
        <v>69079</v>
      </c>
    </row>
    <row r="233" spans="1:2" x14ac:dyDescent="0.25">
      <c r="A233" t="s">
        <v>432</v>
      </c>
      <c r="B233">
        <v>220693</v>
      </c>
    </row>
    <row r="234" spans="1:2" x14ac:dyDescent="0.25">
      <c r="A234" t="s">
        <v>434</v>
      </c>
      <c r="B234">
        <v>0</v>
      </c>
    </row>
    <row r="235" spans="1:2" x14ac:dyDescent="0.25">
      <c r="A235" t="s">
        <v>437</v>
      </c>
      <c r="B235">
        <v>180636</v>
      </c>
    </row>
    <row r="236" spans="1:2" x14ac:dyDescent="0.25">
      <c r="A236" t="s">
        <v>439</v>
      </c>
      <c r="B236">
        <v>92187</v>
      </c>
    </row>
    <row r="237" spans="1:2" x14ac:dyDescent="0.25">
      <c r="A237" t="s">
        <v>440</v>
      </c>
      <c r="B237">
        <v>24061</v>
      </c>
    </row>
    <row r="238" spans="1:2" x14ac:dyDescent="0.25">
      <c r="A238" t="s">
        <v>441</v>
      </c>
      <c r="B238">
        <v>277974</v>
      </c>
    </row>
    <row r="239" spans="1:2" x14ac:dyDescent="0.25">
      <c r="A239" t="s">
        <v>443</v>
      </c>
      <c r="B239">
        <v>43260</v>
      </c>
    </row>
    <row r="240" spans="1:2" x14ac:dyDescent="0.25">
      <c r="A240" t="s">
        <v>446</v>
      </c>
      <c r="B240">
        <v>69465</v>
      </c>
    </row>
    <row r="241" spans="1:2" x14ac:dyDescent="0.25">
      <c r="A241" t="s">
        <v>447</v>
      </c>
      <c r="B241">
        <v>107640</v>
      </c>
    </row>
    <row r="242" spans="1:2" x14ac:dyDescent="0.25">
      <c r="A242" t="s">
        <v>449</v>
      </c>
      <c r="B242">
        <v>184040</v>
      </c>
    </row>
    <row r="243" spans="1:2" x14ac:dyDescent="0.25">
      <c r="A243" t="s">
        <v>450</v>
      </c>
      <c r="B243">
        <v>15</v>
      </c>
    </row>
    <row r="244" spans="1:2" x14ac:dyDescent="0.25">
      <c r="A244" t="s">
        <v>451</v>
      </c>
      <c r="B244">
        <v>137220</v>
      </c>
    </row>
    <row r="245" spans="1:2" x14ac:dyDescent="0.25">
      <c r="A245" t="s">
        <v>452</v>
      </c>
      <c r="B245">
        <v>45738</v>
      </c>
    </row>
    <row r="246" spans="1:2" x14ac:dyDescent="0.25">
      <c r="A246" t="s">
        <v>453</v>
      </c>
      <c r="B246">
        <v>139764</v>
      </c>
    </row>
    <row r="247" spans="1:2" x14ac:dyDescent="0.25">
      <c r="A247" t="s">
        <v>455</v>
      </c>
      <c r="B247">
        <v>35727</v>
      </c>
    </row>
    <row r="248" spans="1:2" x14ac:dyDescent="0.25">
      <c r="A248" t="s">
        <v>456</v>
      </c>
      <c r="B248">
        <v>73674</v>
      </c>
    </row>
    <row r="249" spans="1:2" x14ac:dyDescent="0.25">
      <c r="A249" t="s">
        <v>458</v>
      </c>
      <c r="B249">
        <v>153091</v>
      </c>
    </row>
    <row r="250" spans="1:2" x14ac:dyDescent="0.25">
      <c r="A250" t="s">
        <v>460</v>
      </c>
      <c r="B250">
        <v>343344</v>
      </c>
    </row>
    <row r="251" spans="1:2" x14ac:dyDescent="0.25">
      <c r="A251" t="s">
        <v>478</v>
      </c>
      <c r="B251">
        <v>160193</v>
      </c>
    </row>
    <row r="252" spans="1:2" x14ac:dyDescent="0.25">
      <c r="A252" t="s">
        <v>479</v>
      </c>
      <c r="B252">
        <v>219001</v>
      </c>
    </row>
    <row r="253" spans="1:2" x14ac:dyDescent="0.25">
      <c r="A253" t="s">
        <v>481</v>
      </c>
      <c r="B253">
        <v>282553</v>
      </c>
    </row>
    <row r="254" spans="1:2" x14ac:dyDescent="0.25">
      <c r="A254" t="s">
        <v>482</v>
      </c>
      <c r="B254">
        <v>88141</v>
      </c>
    </row>
    <row r="255" spans="1:2" x14ac:dyDescent="0.25">
      <c r="A255" t="s">
        <v>483</v>
      </c>
      <c r="B255">
        <v>74088</v>
      </c>
    </row>
    <row r="256" spans="1:2" x14ac:dyDescent="0.25">
      <c r="A256" t="s">
        <v>484</v>
      </c>
      <c r="B256">
        <v>14316</v>
      </c>
    </row>
    <row r="257" spans="1:2" x14ac:dyDescent="0.25">
      <c r="A257" t="s">
        <v>486</v>
      </c>
      <c r="B257">
        <v>0</v>
      </c>
    </row>
    <row r="258" spans="1:2" x14ac:dyDescent="0.25">
      <c r="A258" t="s">
        <v>490</v>
      </c>
      <c r="B258">
        <v>72906</v>
      </c>
    </row>
    <row r="259" spans="1:2" x14ac:dyDescent="0.25">
      <c r="A259" t="s">
        <v>491</v>
      </c>
      <c r="B259">
        <v>155788</v>
      </c>
    </row>
    <row r="260" spans="1:2" x14ac:dyDescent="0.25">
      <c r="A260" t="s">
        <v>492</v>
      </c>
      <c r="B260">
        <v>57745</v>
      </c>
    </row>
    <row r="261" spans="1:2" x14ac:dyDescent="0.25">
      <c r="A261" t="s">
        <v>493</v>
      </c>
      <c r="B261">
        <v>32273</v>
      </c>
    </row>
    <row r="262" spans="1:2" x14ac:dyDescent="0.25">
      <c r="A262" t="s">
        <v>494</v>
      </c>
      <c r="B262">
        <v>394018</v>
      </c>
    </row>
    <row r="263" spans="1:2" x14ac:dyDescent="0.25">
      <c r="A263" t="s">
        <v>496</v>
      </c>
      <c r="B263">
        <v>41617</v>
      </c>
    </row>
    <row r="264" spans="1:2" x14ac:dyDescent="0.25">
      <c r="A264" t="s">
        <v>497</v>
      </c>
      <c r="B264">
        <v>186794</v>
      </c>
    </row>
    <row r="265" spans="1:2" x14ac:dyDescent="0.25">
      <c r="A265" t="s">
        <v>498</v>
      </c>
      <c r="B265">
        <v>222759</v>
      </c>
    </row>
    <row r="266" spans="1:2" x14ac:dyDescent="0.25">
      <c r="A266" t="s">
        <v>499</v>
      </c>
      <c r="B266">
        <v>273456</v>
      </c>
    </row>
    <row r="267" spans="1:2" x14ac:dyDescent="0.25">
      <c r="A267" t="s">
        <v>500</v>
      </c>
      <c r="B267">
        <v>775643</v>
      </c>
    </row>
    <row r="268" spans="1:2" x14ac:dyDescent="0.25">
      <c r="A268" t="s">
        <v>501</v>
      </c>
      <c r="B268">
        <v>38689</v>
      </c>
    </row>
    <row r="269" spans="1:2" x14ac:dyDescent="0.25">
      <c r="A269" t="s">
        <v>502</v>
      </c>
      <c r="B269">
        <v>20426</v>
      </c>
    </row>
    <row r="270" spans="1:2" x14ac:dyDescent="0.25">
      <c r="A270" t="s">
        <v>506</v>
      </c>
      <c r="B270">
        <v>175873</v>
      </c>
    </row>
    <row r="271" spans="1:2" x14ac:dyDescent="0.25">
      <c r="A271" t="s">
        <v>512</v>
      </c>
      <c r="B271">
        <v>66406</v>
      </c>
    </row>
    <row r="272" spans="1:2" x14ac:dyDescent="0.25">
      <c r="A272" t="s">
        <v>513</v>
      </c>
      <c r="B272">
        <v>1142713</v>
      </c>
    </row>
    <row r="273" spans="1:2" x14ac:dyDescent="0.25">
      <c r="A273" t="s">
        <v>518</v>
      </c>
      <c r="B273">
        <v>11059</v>
      </c>
    </row>
    <row r="274" spans="1:2" x14ac:dyDescent="0.25">
      <c r="A274" t="s">
        <v>520</v>
      </c>
      <c r="B274">
        <v>184859</v>
      </c>
    </row>
    <row r="275" spans="1:2" x14ac:dyDescent="0.25">
      <c r="A275" t="s">
        <v>521</v>
      </c>
      <c r="B275">
        <v>61483</v>
      </c>
    </row>
    <row r="276" spans="1:2" x14ac:dyDescent="0.25">
      <c r="A276" t="s">
        <v>522</v>
      </c>
      <c r="B276">
        <v>37260</v>
      </c>
    </row>
    <row r="277" spans="1:2" x14ac:dyDescent="0.25">
      <c r="A277" t="s">
        <v>525</v>
      </c>
      <c r="B277">
        <v>27642</v>
      </c>
    </row>
    <row r="278" spans="1:2" x14ac:dyDescent="0.25">
      <c r="A278" t="s">
        <v>526</v>
      </c>
      <c r="B278">
        <v>1263235</v>
      </c>
    </row>
    <row r="279" spans="1:2" x14ac:dyDescent="0.25">
      <c r="A279" t="s">
        <v>539</v>
      </c>
      <c r="B279">
        <v>105238</v>
      </c>
    </row>
    <row r="280" spans="1:2" x14ac:dyDescent="0.25">
      <c r="A280" t="s">
        <v>540</v>
      </c>
      <c r="B280">
        <v>195318</v>
      </c>
    </row>
    <row r="281" spans="1:2" x14ac:dyDescent="0.25">
      <c r="A281" t="s">
        <v>541</v>
      </c>
      <c r="B281">
        <v>14951</v>
      </c>
    </row>
    <row r="282" spans="1:2" x14ac:dyDescent="0.25">
      <c r="A282" t="s">
        <v>543</v>
      </c>
      <c r="B282">
        <v>682639</v>
      </c>
    </row>
    <row r="283" spans="1:2" x14ac:dyDescent="0.25">
      <c r="A283" t="s">
        <v>545</v>
      </c>
      <c r="B283">
        <v>224184</v>
      </c>
    </row>
    <row r="284" spans="1:2" x14ac:dyDescent="0.25">
      <c r="A284" t="s">
        <v>546</v>
      </c>
      <c r="B284">
        <v>100771</v>
      </c>
    </row>
    <row r="285" spans="1:2" x14ac:dyDescent="0.25">
      <c r="A285" t="s">
        <v>550</v>
      </c>
      <c r="B285">
        <v>19731</v>
      </c>
    </row>
    <row r="286" spans="1:2" x14ac:dyDescent="0.25">
      <c r="A286" t="s">
        <v>553</v>
      </c>
      <c r="B286">
        <v>172936</v>
      </c>
    </row>
    <row r="287" spans="1:2" x14ac:dyDescent="0.25">
      <c r="A287" t="s">
        <v>554</v>
      </c>
      <c r="B287">
        <v>166924</v>
      </c>
    </row>
    <row r="288" spans="1:2" x14ac:dyDescent="0.25">
      <c r="A288" t="s">
        <v>556</v>
      </c>
      <c r="B288">
        <v>1989181</v>
      </c>
    </row>
    <row r="289" spans="1:2" x14ac:dyDescent="0.25">
      <c r="A289" t="s">
        <v>557</v>
      </c>
      <c r="B289">
        <v>12556</v>
      </c>
    </row>
    <row r="290" spans="1:2" x14ac:dyDescent="0.25">
      <c r="A290" t="s">
        <v>559</v>
      </c>
      <c r="B290">
        <v>445602</v>
      </c>
    </row>
    <row r="291" spans="1:2" x14ac:dyDescent="0.25">
      <c r="A291" t="s">
        <v>562</v>
      </c>
      <c r="B291">
        <v>100482</v>
      </c>
    </row>
    <row r="292" spans="1:2" x14ac:dyDescent="0.25">
      <c r="A292" t="s">
        <v>563</v>
      </c>
      <c r="B292">
        <v>229101</v>
      </c>
    </row>
    <row r="293" spans="1:2" x14ac:dyDescent="0.25">
      <c r="A293" t="s">
        <v>565</v>
      </c>
      <c r="B293">
        <v>1100319</v>
      </c>
    </row>
    <row r="294" spans="1:2" x14ac:dyDescent="0.25">
      <c r="A294" t="s">
        <v>566</v>
      </c>
      <c r="B294">
        <v>73292</v>
      </c>
    </row>
    <row r="295" spans="1:2" x14ac:dyDescent="0.25">
      <c r="A295" t="s">
        <v>567</v>
      </c>
      <c r="B295">
        <v>1988964</v>
      </c>
    </row>
    <row r="296" spans="1:2" x14ac:dyDescent="0.25">
      <c r="A296" t="s">
        <v>568</v>
      </c>
      <c r="B296">
        <v>150427</v>
      </c>
    </row>
    <row r="297" spans="1:2" x14ac:dyDescent="0.25">
      <c r="A297" t="s">
        <v>569</v>
      </c>
      <c r="B297">
        <v>74163</v>
      </c>
    </row>
    <row r="298" spans="1:2" x14ac:dyDescent="0.25">
      <c r="A298" t="s">
        <v>570</v>
      </c>
      <c r="B298">
        <v>179609</v>
      </c>
    </row>
    <row r="299" spans="1:2" x14ac:dyDescent="0.25">
      <c r="A299" t="s">
        <v>571</v>
      </c>
      <c r="B299">
        <v>73621</v>
      </c>
    </row>
    <row r="300" spans="1:2" x14ac:dyDescent="0.25">
      <c r="A300" t="s">
        <v>572</v>
      </c>
      <c r="B300">
        <v>145272</v>
      </c>
    </row>
    <row r="301" spans="1:2" x14ac:dyDescent="0.25">
      <c r="A301" t="s">
        <v>573</v>
      </c>
      <c r="B301">
        <v>107415</v>
      </c>
    </row>
    <row r="302" spans="1:2" x14ac:dyDescent="0.25">
      <c r="A302" t="s">
        <v>576</v>
      </c>
      <c r="B302">
        <v>143313</v>
      </c>
    </row>
    <row r="303" spans="1:2" x14ac:dyDescent="0.25">
      <c r="A303" t="s">
        <v>578</v>
      </c>
      <c r="B303">
        <v>105330</v>
      </c>
    </row>
    <row r="304" spans="1:2" x14ac:dyDescent="0.25">
      <c r="A304" t="s">
        <v>579</v>
      </c>
      <c r="B304">
        <v>132340</v>
      </c>
    </row>
    <row r="305" spans="1:2" x14ac:dyDescent="0.25">
      <c r="A305" t="s">
        <v>580</v>
      </c>
      <c r="B305">
        <v>92196</v>
      </c>
    </row>
    <row r="306" spans="1:2" x14ac:dyDescent="0.25">
      <c r="A306" t="s">
        <v>581</v>
      </c>
      <c r="B306">
        <v>122648</v>
      </c>
    </row>
    <row r="307" spans="1:2" x14ac:dyDescent="0.25">
      <c r="A307" t="s">
        <v>582</v>
      </c>
      <c r="B307">
        <v>146136</v>
      </c>
    </row>
    <row r="308" spans="1:2" x14ac:dyDescent="0.25">
      <c r="A308" t="s">
        <v>584</v>
      </c>
      <c r="B308">
        <v>874809</v>
      </c>
    </row>
    <row r="309" spans="1:2" x14ac:dyDescent="0.25">
      <c r="A309" t="s">
        <v>585</v>
      </c>
      <c r="B309">
        <v>80603</v>
      </c>
    </row>
    <row r="310" spans="1:2" x14ac:dyDescent="0.25">
      <c r="A310" t="s">
        <v>586</v>
      </c>
      <c r="B310">
        <v>148811</v>
      </c>
    </row>
    <row r="311" spans="1:2" x14ac:dyDescent="0.25">
      <c r="A311" t="s">
        <v>587</v>
      </c>
      <c r="B311">
        <v>79086</v>
      </c>
    </row>
    <row r="312" spans="1:2" x14ac:dyDescent="0.25">
      <c r="A312" t="s">
        <v>588</v>
      </c>
      <c r="B312">
        <v>106104</v>
      </c>
    </row>
    <row r="313" spans="1:2" x14ac:dyDescent="0.25">
      <c r="A313" t="s">
        <v>589</v>
      </c>
      <c r="B313">
        <v>233500</v>
      </c>
    </row>
    <row r="314" spans="1:2" x14ac:dyDescent="0.25">
      <c r="A314" t="s">
        <v>590</v>
      </c>
      <c r="B314">
        <v>167181</v>
      </c>
    </row>
    <row r="315" spans="1:2" x14ac:dyDescent="0.25">
      <c r="A315" t="s">
        <v>591</v>
      </c>
      <c r="B315">
        <v>99229</v>
      </c>
    </row>
    <row r="316" spans="1:2" x14ac:dyDescent="0.25">
      <c r="A316" t="s">
        <v>592</v>
      </c>
      <c r="B316">
        <v>239808</v>
      </c>
    </row>
    <row r="317" spans="1:2" x14ac:dyDescent="0.25">
      <c r="A317" t="s">
        <v>594</v>
      </c>
      <c r="B317">
        <v>34282</v>
      </c>
    </row>
    <row r="318" spans="1:2" x14ac:dyDescent="0.25">
      <c r="A318" t="s">
        <v>595</v>
      </c>
      <c r="B318">
        <v>102497</v>
      </c>
    </row>
    <row r="319" spans="1:2" x14ac:dyDescent="0.25">
      <c r="A319" t="s">
        <v>596</v>
      </c>
      <c r="B319">
        <v>208979</v>
      </c>
    </row>
    <row r="320" spans="1:2" x14ac:dyDescent="0.25">
      <c r="A320" t="s">
        <v>597</v>
      </c>
      <c r="B320">
        <v>131416</v>
      </c>
    </row>
    <row r="321" spans="1:2" x14ac:dyDescent="0.25">
      <c r="A321" t="s">
        <v>598</v>
      </c>
      <c r="B321">
        <v>85390</v>
      </c>
    </row>
    <row r="322" spans="1:2" x14ac:dyDescent="0.25">
      <c r="A322" t="s">
        <v>601</v>
      </c>
      <c r="B322">
        <v>75977</v>
      </c>
    </row>
    <row r="323" spans="1:2" x14ac:dyDescent="0.25">
      <c r="A323" t="s">
        <v>602</v>
      </c>
      <c r="B323">
        <v>86347</v>
      </c>
    </row>
    <row r="324" spans="1:2" x14ac:dyDescent="0.25">
      <c r="A324" t="s">
        <v>603</v>
      </c>
      <c r="B324">
        <v>128139</v>
      </c>
    </row>
    <row r="325" spans="1:2" x14ac:dyDescent="0.25">
      <c r="A325" t="s">
        <v>604</v>
      </c>
      <c r="B325">
        <v>104676</v>
      </c>
    </row>
    <row r="326" spans="1:2" x14ac:dyDescent="0.25">
      <c r="A326" t="s">
        <v>605</v>
      </c>
      <c r="B326">
        <v>39561</v>
      </c>
    </row>
    <row r="327" spans="1:2" x14ac:dyDescent="0.25">
      <c r="A327" t="s">
        <v>606</v>
      </c>
      <c r="B327">
        <v>154048</v>
      </c>
    </row>
    <row r="328" spans="1:2" x14ac:dyDescent="0.25">
      <c r="A328" t="s">
        <v>608</v>
      </c>
      <c r="B328">
        <v>112212</v>
      </c>
    </row>
    <row r="329" spans="1:2" x14ac:dyDescent="0.25">
      <c r="A329" t="s">
        <v>609</v>
      </c>
      <c r="B329">
        <v>165282</v>
      </c>
    </row>
    <row r="330" spans="1:2" x14ac:dyDescent="0.25">
      <c r="A330" t="s">
        <v>610</v>
      </c>
      <c r="B330">
        <v>126694</v>
      </c>
    </row>
    <row r="331" spans="1:2" x14ac:dyDescent="0.25">
      <c r="A331" t="s">
        <v>611</v>
      </c>
      <c r="B331">
        <v>75385</v>
      </c>
    </row>
    <row r="332" spans="1:2" x14ac:dyDescent="0.25">
      <c r="A332" t="s">
        <v>612</v>
      </c>
      <c r="B332">
        <v>522809</v>
      </c>
    </row>
    <row r="333" spans="1:2" x14ac:dyDescent="0.25">
      <c r="A333" t="s">
        <v>613</v>
      </c>
      <c r="B333">
        <v>29265</v>
      </c>
    </row>
    <row r="334" spans="1:2" x14ac:dyDescent="0.25">
      <c r="A334" t="s">
        <v>617</v>
      </c>
      <c r="B334">
        <v>44642</v>
      </c>
    </row>
    <row r="335" spans="1:2" x14ac:dyDescent="0.25">
      <c r="A335" t="s">
        <v>618</v>
      </c>
      <c r="B335">
        <v>144817</v>
      </c>
    </row>
    <row r="336" spans="1:2" x14ac:dyDescent="0.25">
      <c r="A336" t="s">
        <v>619</v>
      </c>
      <c r="B336">
        <v>655</v>
      </c>
    </row>
    <row r="337" spans="1:2" x14ac:dyDescent="0.25">
      <c r="A337" t="s">
        <v>620</v>
      </c>
      <c r="B337">
        <v>0</v>
      </c>
    </row>
    <row r="338" spans="1:2" x14ac:dyDescent="0.25">
      <c r="A338" t="s">
        <v>621</v>
      </c>
      <c r="B338">
        <v>42497</v>
      </c>
    </row>
    <row r="339" spans="1:2" x14ac:dyDescent="0.25">
      <c r="A339" t="s">
        <v>623</v>
      </c>
      <c r="B339">
        <v>0</v>
      </c>
    </row>
    <row r="340" spans="1:2" x14ac:dyDescent="0.25">
      <c r="A340" t="s">
        <v>624</v>
      </c>
      <c r="B340">
        <v>108638</v>
      </c>
    </row>
    <row r="341" spans="1:2" x14ac:dyDescent="0.25">
      <c r="A341" t="s">
        <v>630</v>
      </c>
      <c r="B341">
        <v>694519</v>
      </c>
    </row>
    <row r="342" spans="1:2" x14ac:dyDescent="0.25">
      <c r="A342" t="s">
        <v>631</v>
      </c>
      <c r="B342">
        <v>122967</v>
      </c>
    </row>
    <row r="343" spans="1:2" x14ac:dyDescent="0.25">
      <c r="A343" t="s">
        <v>632</v>
      </c>
      <c r="B343">
        <v>295523</v>
      </c>
    </row>
    <row r="344" spans="1:2" x14ac:dyDescent="0.25">
      <c r="A344" t="s">
        <v>633</v>
      </c>
      <c r="B344">
        <v>275666</v>
      </c>
    </row>
    <row r="345" spans="1:2" x14ac:dyDescent="0.25">
      <c r="A345" t="s">
        <v>634</v>
      </c>
      <c r="B345">
        <v>874828</v>
      </c>
    </row>
    <row r="346" spans="1:2" x14ac:dyDescent="0.25">
      <c r="A346" t="s">
        <v>636</v>
      </c>
      <c r="B346">
        <v>39066</v>
      </c>
    </row>
    <row r="347" spans="1:2" x14ac:dyDescent="0.25">
      <c r="A347" t="s">
        <v>637</v>
      </c>
      <c r="B347">
        <v>1052036</v>
      </c>
    </row>
    <row r="348" spans="1:2" x14ac:dyDescent="0.25">
      <c r="A348" t="s">
        <v>638</v>
      </c>
      <c r="B348">
        <v>210123</v>
      </c>
    </row>
    <row r="349" spans="1:2" x14ac:dyDescent="0.25">
      <c r="A349" t="s">
        <v>640</v>
      </c>
      <c r="B349">
        <v>153784</v>
      </c>
    </row>
    <row r="350" spans="1:2" x14ac:dyDescent="0.25">
      <c r="A350" t="s">
        <v>890</v>
      </c>
      <c r="B350">
        <v>53342</v>
      </c>
    </row>
    <row r="351" spans="1:2" x14ac:dyDescent="0.25">
      <c r="A351" t="s">
        <v>643</v>
      </c>
      <c r="B351">
        <v>24101</v>
      </c>
    </row>
    <row r="352" spans="1:2" x14ac:dyDescent="0.25">
      <c r="A352" t="s">
        <v>644</v>
      </c>
      <c r="B352">
        <v>161452</v>
      </c>
    </row>
    <row r="353" spans="1:2" x14ac:dyDescent="0.25">
      <c r="A353" t="s">
        <v>645</v>
      </c>
      <c r="B353">
        <v>16495</v>
      </c>
    </row>
    <row r="354" spans="1:2" x14ac:dyDescent="0.25">
      <c r="A354" t="s">
        <v>647</v>
      </c>
      <c r="B354">
        <v>249608</v>
      </c>
    </row>
    <row r="355" spans="1:2" x14ac:dyDescent="0.25">
      <c r="A355" t="s">
        <v>649</v>
      </c>
      <c r="B355">
        <v>309293</v>
      </c>
    </row>
    <row r="356" spans="1:2" x14ac:dyDescent="0.25">
      <c r="A356" t="s">
        <v>652</v>
      </c>
      <c r="B356">
        <v>100063</v>
      </c>
    </row>
    <row r="357" spans="1:2" x14ac:dyDescent="0.25">
      <c r="A357" t="s">
        <v>665</v>
      </c>
      <c r="B357">
        <v>49257</v>
      </c>
    </row>
    <row r="358" spans="1:2" x14ac:dyDescent="0.25">
      <c r="A358" t="s">
        <v>666</v>
      </c>
      <c r="B358">
        <v>144334</v>
      </c>
    </row>
    <row r="359" spans="1:2" x14ac:dyDescent="0.25">
      <c r="A359" t="s">
        <v>667</v>
      </c>
      <c r="B359">
        <v>34133</v>
      </c>
    </row>
    <row r="360" spans="1:2" x14ac:dyDescent="0.25">
      <c r="A360" t="s">
        <v>668</v>
      </c>
      <c r="B360">
        <v>198097</v>
      </c>
    </row>
    <row r="361" spans="1:2" x14ac:dyDescent="0.25">
      <c r="A361" t="s">
        <v>670</v>
      </c>
      <c r="B361">
        <v>29558</v>
      </c>
    </row>
    <row r="362" spans="1:2" x14ac:dyDescent="0.25">
      <c r="A362" t="s">
        <v>673</v>
      </c>
      <c r="B362">
        <v>115366</v>
      </c>
    </row>
    <row r="363" spans="1:2" x14ac:dyDescent="0.25">
      <c r="A363" t="s">
        <v>689</v>
      </c>
      <c r="B363">
        <v>45874</v>
      </c>
    </row>
    <row r="364" spans="1:2" x14ac:dyDescent="0.25">
      <c r="A364" t="s">
        <v>691</v>
      </c>
      <c r="B364">
        <v>566476</v>
      </c>
    </row>
    <row r="365" spans="1:2" x14ac:dyDescent="0.25">
      <c r="A365" t="s">
        <v>694</v>
      </c>
      <c r="B365">
        <v>1056918</v>
      </c>
    </row>
    <row r="366" spans="1:2" x14ac:dyDescent="0.25">
      <c r="A366" t="s">
        <v>696</v>
      </c>
      <c r="B366">
        <v>139806</v>
      </c>
    </row>
    <row r="367" spans="1:2" x14ac:dyDescent="0.25">
      <c r="A367" t="s">
        <v>697</v>
      </c>
      <c r="B367">
        <v>18288</v>
      </c>
    </row>
    <row r="368" spans="1:2" x14ac:dyDescent="0.25">
      <c r="A368" t="s">
        <v>699</v>
      </c>
      <c r="B368">
        <v>134279</v>
      </c>
    </row>
    <row r="369" spans="1:2" x14ac:dyDescent="0.25">
      <c r="A369" t="s">
        <v>700</v>
      </c>
      <c r="B369">
        <v>174533</v>
      </c>
    </row>
    <row r="370" spans="1:2" x14ac:dyDescent="0.25">
      <c r="A370" t="s">
        <v>701</v>
      </c>
      <c r="B370">
        <v>19281</v>
      </c>
    </row>
    <row r="371" spans="1:2" x14ac:dyDescent="0.25">
      <c r="A371" t="s">
        <v>703</v>
      </c>
      <c r="B371">
        <v>224232</v>
      </c>
    </row>
    <row r="372" spans="1:2" x14ac:dyDescent="0.25">
      <c r="A372" t="s">
        <v>706</v>
      </c>
      <c r="B372">
        <v>246451</v>
      </c>
    </row>
    <row r="373" spans="1:2" x14ac:dyDescent="0.25">
      <c r="A373" t="s">
        <v>707</v>
      </c>
      <c r="B373">
        <v>45494</v>
      </c>
    </row>
    <row r="374" spans="1:2" x14ac:dyDescent="0.25">
      <c r="A374" t="s">
        <v>711</v>
      </c>
      <c r="B374">
        <v>1194685</v>
      </c>
    </row>
    <row r="375" spans="1:2" x14ac:dyDescent="0.25">
      <c r="A375" t="s">
        <v>712</v>
      </c>
      <c r="B375">
        <v>59058</v>
      </c>
    </row>
    <row r="376" spans="1:2" x14ac:dyDescent="0.25">
      <c r="A376" t="s">
        <v>713</v>
      </c>
      <c r="B376">
        <v>37518</v>
      </c>
    </row>
    <row r="377" spans="1:2" x14ac:dyDescent="0.25">
      <c r="A377" t="s">
        <v>715</v>
      </c>
      <c r="B377">
        <v>213029</v>
      </c>
    </row>
    <row r="378" spans="1:2" x14ac:dyDescent="0.25">
      <c r="A378" t="s">
        <v>716</v>
      </c>
      <c r="B378">
        <v>22935</v>
      </c>
    </row>
    <row r="379" spans="1:2" x14ac:dyDescent="0.25">
      <c r="A379" t="s">
        <v>718</v>
      </c>
      <c r="B379">
        <v>118639</v>
      </c>
    </row>
    <row r="380" spans="1:2" x14ac:dyDescent="0.25">
      <c r="A380" t="s">
        <v>719</v>
      </c>
      <c r="B380">
        <v>225503</v>
      </c>
    </row>
    <row r="381" spans="1:2" x14ac:dyDescent="0.25">
      <c r="A381" t="s">
        <v>720</v>
      </c>
      <c r="B381">
        <v>91547</v>
      </c>
    </row>
    <row r="382" spans="1:2" x14ac:dyDescent="0.25">
      <c r="A382" t="s">
        <v>723</v>
      </c>
      <c r="B382">
        <v>714720</v>
      </c>
    </row>
    <row r="383" spans="1:2" x14ac:dyDescent="0.25">
      <c r="A383" t="s">
        <v>724</v>
      </c>
      <c r="B383">
        <v>9199</v>
      </c>
    </row>
    <row r="384" spans="1:2" x14ac:dyDescent="0.25">
      <c r="A384" t="s">
        <v>726</v>
      </c>
      <c r="B384">
        <v>200836</v>
      </c>
    </row>
    <row r="385" spans="1:2" x14ac:dyDescent="0.25">
      <c r="A385" t="s">
        <v>727</v>
      </c>
      <c r="B385">
        <v>319763</v>
      </c>
    </row>
    <row r="386" spans="1:2" x14ac:dyDescent="0.25">
      <c r="A386" t="s">
        <v>728</v>
      </c>
      <c r="B386">
        <v>1292893</v>
      </c>
    </row>
    <row r="387" spans="1:2" x14ac:dyDescent="0.25">
      <c r="A387" t="s">
        <v>729</v>
      </c>
      <c r="B387">
        <v>351884</v>
      </c>
    </row>
    <row r="388" spans="1:2" x14ac:dyDescent="0.25">
      <c r="A388" t="s">
        <v>730</v>
      </c>
      <c r="B388">
        <v>2270333</v>
      </c>
    </row>
    <row r="389" spans="1:2" x14ac:dyDescent="0.25">
      <c r="A389" t="s">
        <v>731</v>
      </c>
      <c r="B389">
        <v>39239</v>
      </c>
    </row>
    <row r="390" spans="1:2" x14ac:dyDescent="0.25">
      <c r="A390" t="s">
        <v>733</v>
      </c>
      <c r="B390">
        <v>268555</v>
      </c>
    </row>
    <row r="391" spans="1:2" x14ac:dyDescent="0.25">
      <c r="A391" t="s">
        <v>735</v>
      </c>
      <c r="B391">
        <v>188145</v>
      </c>
    </row>
    <row r="392" spans="1:2" x14ac:dyDescent="0.25">
      <c r="A392" t="s">
        <v>736</v>
      </c>
      <c r="B392">
        <v>11816</v>
      </c>
    </row>
    <row r="393" spans="1:2" x14ac:dyDescent="0.25">
      <c r="A393" s="42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EC3A7-DC70-4A49-915B-C944E17F036D}">
  <dimension ref="A1:B630"/>
  <sheetViews>
    <sheetView workbookViewId="0">
      <selection activeCell="F29" sqref="F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853</v>
      </c>
      <c r="B1" s="50"/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749</v>
      </c>
      <c r="B4">
        <v>0</v>
      </c>
    </row>
    <row r="5" spans="1:2" ht="16.5" customHeight="1" x14ac:dyDescent="0.25">
      <c r="A5" s="5" t="s">
        <v>3</v>
      </c>
      <c r="B5">
        <v>10762</v>
      </c>
    </row>
    <row r="6" spans="1:2" ht="16.5" customHeight="1" x14ac:dyDescent="0.25">
      <c r="A6" s="5" t="s">
        <v>6</v>
      </c>
      <c r="B6">
        <v>319993</v>
      </c>
    </row>
    <row r="7" spans="1:2" ht="16.5" customHeight="1" x14ac:dyDescent="0.25">
      <c r="A7" s="5" t="s">
        <v>7</v>
      </c>
      <c r="B7">
        <v>46608</v>
      </c>
    </row>
    <row r="8" spans="1:2" ht="16.5" customHeight="1" x14ac:dyDescent="0.25">
      <c r="A8" s="5" t="s">
        <v>788</v>
      </c>
      <c r="B8">
        <v>716899</v>
      </c>
    </row>
    <row r="9" spans="1:2" ht="16.5" customHeight="1" x14ac:dyDescent="0.25">
      <c r="A9" s="5" t="s">
        <v>789</v>
      </c>
      <c r="B9">
        <v>66886</v>
      </c>
    </row>
    <row r="10" spans="1:2" ht="16.5" customHeight="1" x14ac:dyDescent="0.25">
      <c r="A10" s="5" t="s">
        <v>11</v>
      </c>
      <c r="B10">
        <v>301611</v>
      </c>
    </row>
    <row r="11" spans="1:2" ht="16.5" customHeight="1" x14ac:dyDescent="0.25">
      <c r="A11" s="5" t="s">
        <v>12</v>
      </c>
      <c r="B11">
        <v>145588</v>
      </c>
    </row>
    <row r="12" spans="1:2" ht="16.5" customHeight="1" x14ac:dyDescent="0.25">
      <c r="A12" s="5" t="s">
        <v>13</v>
      </c>
      <c r="B12">
        <v>145622</v>
      </c>
    </row>
    <row r="13" spans="1:2" ht="16.5" customHeight="1" x14ac:dyDescent="0.25">
      <c r="A13" s="5" t="s">
        <v>14</v>
      </c>
      <c r="B13">
        <v>87424</v>
      </c>
    </row>
    <row r="14" spans="1:2" ht="16.5" customHeight="1" x14ac:dyDescent="0.25">
      <c r="A14" s="5" t="s">
        <v>18</v>
      </c>
      <c r="B14">
        <v>37392</v>
      </c>
    </row>
    <row r="15" spans="1:2" ht="16.5" customHeight="1" x14ac:dyDescent="0.25">
      <c r="A15" s="5" t="s">
        <v>19</v>
      </c>
      <c r="B15">
        <v>1851896</v>
      </c>
    </row>
    <row r="16" spans="1:2" ht="16.5" customHeight="1" x14ac:dyDescent="0.25">
      <c r="A16" s="5" t="s">
        <v>20</v>
      </c>
      <c r="B16">
        <v>150123</v>
      </c>
    </row>
    <row r="17" spans="1:2" ht="16.5" customHeight="1" x14ac:dyDescent="0.25">
      <c r="A17" s="5" t="s">
        <v>21</v>
      </c>
      <c r="B17">
        <v>29049</v>
      </c>
    </row>
    <row r="18" spans="1:2" ht="16.5" customHeight="1" x14ac:dyDescent="0.25">
      <c r="A18" s="5" t="s">
        <v>23</v>
      </c>
      <c r="B18">
        <v>72127</v>
      </c>
    </row>
    <row r="19" spans="1:2" ht="16.5" customHeight="1" x14ac:dyDescent="0.25">
      <c r="A19" s="5" t="s">
        <v>26</v>
      </c>
      <c r="B19">
        <v>35183</v>
      </c>
    </row>
    <row r="20" spans="1:2" ht="16.5" customHeight="1" x14ac:dyDescent="0.25">
      <c r="A20" s="5" t="s">
        <v>852</v>
      </c>
      <c r="B20">
        <v>0</v>
      </c>
    </row>
    <row r="21" spans="1:2" ht="16.5" customHeight="1" x14ac:dyDescent="0.25">
      <c r="A21" s="5" t="s">
        <v>27</v>
      </c>
      <c r="B21">
        <v>102474</v>
      </c>
    </row>
    <row r="22" spans="1:2" ht="16.5" customHeight="1" x14ac:dyDescent="0.25">
      <c r="A22" s="5" t="s">
        <v>28</v>
      </c>
      <c r="B22">
        <v>151343</v>
      </c>
    </row>
    <row r="23" spans="1:2" ht="16.5" customHeight="1" x14ac:dyDescent="0.25">
      <c r="A23" s="5" t="s">
        <v>31</v>
      </c>
      <c r="B23">
        <v>217637</v>
      </c>
    </row>
    <row r="24" spans="1:2" ht="16.5" customHeight="1" x14ac:dyDescent="0.25">
      <c r="A24" s="5" t="s">
        <v>32</v>
      </c>
      <c r="B24">
        <v>1305614</v>
      </c>
    </row>
    <row r="25" spans="1:2" ht="16.5" customHeight="1" x14ac:dyDescent="0.25">
      <c r="A25" s="5" t="s">
        <v>35</v>
      </c>
      <c r="B25">
        <v>37620</v>
      </c>
    </row>
    <row r="26" spans="1:2" ht="16.5" customHeight="1" x14ac:dyDescent="0.25">
      <c r="A26" s="5" t="s">
        <v>37</v>
      </c>
      <c r="B26">
        <v>44320</v>
      </c>
    </row>
    <row r="27" spans="1:2" ht="16.5" customHeight="1" x14ac:dyDescent="0.25">
      <c r="A27" s="5" t="s">
        <v>38</v>
      </c>
      <c r="B27">
        <v>403686</v>
      </c>
    </row>
    <row r="28" spans="1:2" ht="16.5" customHeight="1" x14ac:dyDescent="0.25">
      <c r="A28" s="5" t="s">
        <v>40</v>
      </c>
      <c r="B28">
        <v>31447</v>
      </c>
    </row>
    <row r="29" spans="1:2" ht="16.5" customHeight="1" x14ac:dyDescent="0.25">
      <c r="A29" s="5" t="s">
        <v>42</v>
      </c>
      <c r="B29">
        <v>298289</v>
      </c>
    </row>
    <row r="30" spans="1:2" ht="16.5" customHeight="1" x14ac:dyDescent="0.25">
      <c r="A30" s="5" t="s">
        <v>43</v>
      </c>
      <c r="B30">
        <v>61270</v>
      </c>
    </row>
    <row r="31" spans="1:2" ht="16.5" customHeight="1" x14ac:dyDescent="0.25">
      <c r="A31" s="5" t="s">
        <v>46</v>
      </c>
      <c r="B31">
        <v>346023</v>
      </c>
    </row>
    <row r="32" spans="1:2" ht="16.5" customHeight="1" x14ac:dyDescent="0.25">
      <c r="A32" s="5" t="s">
        <v>49</v>
      </c>
      <c r="B32">
        <v>1204507</v>
      </c>
    </row>
    <row r="33" spans="1:2" ht="16.5" customHeight="1" x14ac:dyDescent="0.25">
      <c r="A33" s="5" t="s">
        <v>50</v>
      </c>
      <c r="B33">
        <v>154884</v>
      </c>
    </row>
    <row r="34" spans="1:2" ht="16.5" customHeight="1" x14ac:dyDescent="0.25">
      <c r="A34" s="5" t="s">
        <v>51</v>
      </c>
      <c r="B34">
        <v>57166</v>
      </c>
    </row>
    <row r="35" spans="1:2" ht="16.5" customHeight="1" x14ac:dyDescent="0.25">
      <c r="A35" s="5" t="s">
        <v>52</v>
      </c>
      <c r="B35">
        <v>8994</v>
      </c>
    </row>
    <row r="36" spans="1:2" ht="16.5" customHeight="1" x14ac:dyDescent="0.25">
      <c r="A36" s="5" t="s">
        <v>54</v>
      </c>
      <c r="B36">
        <v>394864</v>
      </c>
    </row>
    <row r="37" spans="1:2" ht="16.5" customHeight="1" x14ac:dyDescent="0.25">
      <c r="A37" s="5" t="s">
        <v>56</v>
      </c>
      <c r="B37">
        <v>86061</v>
      </c>
    </row>
    <row r="38" spans="1:2" ht="16.5" customHeight="1" x14ac:dyDescent="0.25">
      <c r="A38" s="5" t="s">
        <v>792</v>
      </c>
      <c r="B38">
        <v>68262</v>
      </c>
    </row>
    <row r="39" spans="1:2" ht="16.5" customHeight="1" x14ac:dyDescent="0.25">
      <c r="A39" s="5" t="s">
        <v>58</v>
      </c>
      <c r="B39">
        <v>147749</v>
      </c>
    </row>
    <row r="40" spans="1:2" ht="16.5" customHeight="1" x14ac:dyDescent="0.25">
      <c r="A40" s="5" t="s">
        <v>793</v>
      </c>
      <c r="B40">
        <v>430387</v>
      </c>
    </row>
    <row r="41" spans="1:2" ht="16.5" customHeight="1" x14ac:dyDescent="0.25">
      <c r="A41" s="5" t="s">
        <v>61</v>
      </c>
      <c r="B41">
        <v>143768</v>
      </c>
    </row>
    <row r="42" spans="1:2" ht="16.5" customHeight="1" x14ac:dyDescent="0.25">
      <c r="A42" s="5" t="s">
        <v>63</v>
      </c>
      <c r="B42">
        <v>146567</v>
      </c>
    </row>
    <row r="43" spans="1:2" ht="16.5" customHeight="1" x14ac:dyDescent="0.25">
      <c r="A43" s="5" t="s">
        <v>64</v>
      </c>
      <c r="B43">
        <v>148164</v>
      </c>
    </row>
    <row r="44" spans="1:2" ht="16.5" customHeight="1" x14ac:dyDescent="0.25">
      <c r="A44" s="5" t="s">
        <v>65</v>
      </c>
      <c r="B44">
        <v>21525</v>
      </c>
    </row>
    <row r="45" spans="1:2" ht="16.5" customHeight="1" x14ac:dyDescent="0.25">
      <c r="A45" s="5" t="s">
        <v>81</v>
      </c>
      <c r="B45">
        <v>268204</v>
      </c>
    </row>
    <row r="46" spans="1:2" ht="16.5" customHeight="1" x14ac:dyDescent="0.25">
      <c r="A46" s="5" t="s">
        <v>750</v>
      </c>
      <c r="B46">
        <v>67395</v>
      </c>
    </row>
    <row r="47" spans="1:2" ht="16.5" customHeight="1" x14ac:dyDescent="0.25">
      <c r="A47" s="5" t="s">
        <v>82</v>
      </c>
      <c r="B47">
        <v>168517</v>
      </c>
    </row>
    <row r="48" spans="1:2" ht="16.5" customHeight="1" x14ac:dyDescent="0.25">
      <c r="A48" s="5" t="s">
        <v>83</v>
      </c>
      <c r="B48">
        <v>929383</v>
      </c>
    </row>
    <row r="49" spans="1:2" ht="16.5" customHeight="1" x14ac:dyDescent="0.25">
      <c r="A49" s="5" t="s">
        <v>85</v>
      </c>
      <c r="B49">
        <v>410710</v>
      </c>
    </row>
    <row r="50" spans="1:2" ht="16.5" customHeight="1" x14ac:dyDescent="0.25">
      <c r="A50" s="5" t="s">
        <v>751</v>
      </c>
      <c r="B50">
        <v>69211</v>
      </c>
    </row>
    <row r="51" spans="1:2" ht="16.5" customHeight="1" x14ac:dyDescent="0.25">
      <c r="A51" s="5" t="s">
        <v>86</v>
      </c>
      <c r="B51">
        <v>161857</v>
      </c>
    </row>
    <row r="52" spans="1:2" ht="16.5" customHeight="1" x14ac:dyDescent="0.25">
      <c r="A52" s="5" t="s">
        <v>88</v>
      </c>
      <c r="B52">
        <v>369614</v>
      </c>
    </row>
    <row r="53" spans="1:2" ht="16.5" customHeight="1" x14ac:dyDescent="0.25">
      <c r="A53" s="5" t="s">
        <v>89</v>
      </c>
      <c r="B53">
        <v>172397</v>
      </c>
    </row>
    <row r="54" spans="1:2" ht="16.5" customHeight="1" x14ac:dyDescent="0.25">
      <c r="A54" s="5" t="s">
        <v>92</v>
      </c>
      <c r="B54">
        <v>168114</v>
      </c>
    </row>
    <row r="55" spans="1:2" ht="16.5" customHeight="1" x14ac:dyDescent="0.25">
      <c r="A55" s="5" t="s">
        <v>93</v>
      </c>
      <c r="B55">
        <v>65969</v>
      </c>
    </row>
    <row r="56" spans="1:2" ht="16.5" customHeight="1" x14ac:dyDescent="0.25">
      <c r="A56" s="5" t="s">
        <v>95</v>
      </c>
      <c r="B56">
        <v>86896</v>
      </c>
    </row>
    <row r="57" spans="1:2" ht="16.5" customHeight="1" x14ac:dyDescent="0.25">
      <c r="A57" s="5" t="s">
        <v>96</v>
      </c>
      <c r="B57">
        <v>114273</v>
      </c>
    </row>
    <row r="58" spans="1:2" ht="16.5" customHeight="1" x14ac:dyDescent="0.25">
      <c r="A58" s="5" t="s">
        <v>97</v>
      </c>
      <c r="B58">
        <v>41503</v>
      </c>
    </row>
    <row r="59" spans="1:2" ht="16.5" customHeight="1" x14ac:dyDescent="0.25">
      <c r="A59" s="5" t="s">
        <v>98</v>
      </c>
      <c r="B59">
        <v>375020</v>
      </c>
    </row>
    <row r="60" spans="1:2" ht="16.5" customHeight="1" x14ac:dyDescent="0.25">
      <c r="A60" s="5" t="s">
        <v>112</v>
      </c>
      <c r="B60">
        <v>181344</v>
      </c>
    </row>
    <row r="61" spans="1:2" ht="16.5" customHeight="1" x14ac:dyDescent="0.25">
      <c r="A61" s="5" t="s">
        <v>113</v>
      </c>
      <c r="B61">
        <v>211331</v>
      </c>
    </row>
    <row r="62" spans="1:2" ht="16.5" customHeight="1" x14ac:dyDescent="0.25">
      <c r="A62" s="5" t="s">
        <v>115</v>
      </c>
      <c r="B62">
        <v>4190290</v>
      </c>
    </row>
    <row r="63" spans="1:2" ht="16.5" customHeight="1" x14ac:dyDescent="0.25">
      <c r="A63" s="5" t="s">
        <v>116</v>
      </c>
      <c r="B63">
        <v>70150</v>
      </c>
    </row>
    <row r="64" spans="1:2" ht="16.5" customHeight="1" x14ac:dyDescent="0.25">
      <c r="A64" s="5" t="s">
        <v>119</v>
      </c>
      <c r="B64">
        <v>53690</v>
      </c>
    </row>
    <row r="65" spans="1:2" ht="16.5" customHeight="1" x14ac:dyDescent="0.25">
      <c r="A65" s="5" t="s">
        <v>120</v>
      </c>
      <c r="B65">
        <v>113752</v>
      </c>
    </row>
    <row r="66" spans="1:2" ht="16.5" customHeight="1" x14ac:dyDescent="0.25">
      <c r="A66" s="5" t="s">
        <v>795</v>
      </c>
      <c r="B66">
        <v>402542</v>
      </c>
    </row>
    <row r="67" spans="1:2" ht="16.5" customHeight="1" x14ac:dyDescent="0.25">
      <c r="A67" s="5" t="s">
        <v>123</v>
      </c>
      <c r="B67">
        <v>491216</v>
      </c>
    </row>
    <row r="68" spans="1:2" ht="16.5" customHeight="1" x14ac:dyDescent="0.25">
      <c r="A68" s="5" t="s">
        <v>124</v>
      </c>
      <c r="B68">
        <v>14978</v>
      </c>
    </row>
    <row r="69" spans="1:2" ht="16.5" customHeight="1" x14ac:dyDescent="0.25">
      <c r="A69" s="5" t="s">
        <v>126</v>
      </c>
      <c r="B69">
        <v>184864</v>
      </c>
    </row>
    <row r="70" spans="1:2" ht="16.5" customHeight="1" x14ac:dyDescent="0.25">
      <c r="A70" s="5" t="s">
        <v>796</v>
      </c>
      <c r="B70">
        <v>134851</v>
      </c>
    </row>
    <row r="71" spans="1:2" ht="16.5" customHeight="1" x14ac:dyDescent="0.25">
      <c r="A71" s="5" t="s">
        <v>133</v>
      </c>
      <c r="B71">
        <v>151081</v>
      </c>
    </row>
    <row r="72" spans="1:2" ht="16.5" customHeight="1" x14ac:dyDescent="0.25">
      <c r="A72" s="5" t="s">
        <v>134</v>
      </c>
      <c r="B72">
        <v>228457</v>
      </c>
    </row>
    <row r="73" spans="1:2" ht="16.5" customHeight="1" x14ac:dyDescent="0.25">
      <c r="A73" s="5" t="s">
        <v>135</v>
      </c>
      <c r="B73">
        <v>26878</v>
      </c>
    </row>
    <row r="74" spans="1:2" ht="16.5" customHeight="1" x14ac:dyDescent="0.25">
      <c r="A74" s="5" t="s">
        <v>752</v>
      </c>
      <c r="B74">
        <v>272308</v>
      </c>
    </row>
    <row r="75" spans="1:2" ht="16.5" customHeight="1" x14ac:dyDescent="0.25">
      <c r="A75" s="5" t="s">
        <v>137</v>
      </c>
      <c r="B75">
        <v>364226</v>
      </c>
    </row>
    <row r="76" spans="1:2" ht="16.5" customHeight="1" x14ac:dyDescent="0.25">
      <c r="A76" s="5" t="s">
        <v>146</v>
      </c>
      <c r="B76">
        <v>14670</v>
      </c>
    </row>
    <row r="77" spans="1:2" ht="16.5" customHeight="1" x14ac:dyDescent="0.25">
      <c r="A77" s="5" t="s">
        <v>149</v>
      </c>
      <c r="B77">
        <v>164778</v>
      </c>
    </row>
    <row r="78" spans="1:2" ht="16.5" customHeight="1" x14ac:dyDescent="0.25">
      <c r="A78" s="5" t="s">
        <v>150</v>
      </c>
      <c r="B78">
        <v>195507</v>
      </c>
    </row>
    <row r="79" spans="1:2" ht="16.5" customHeight="1" x14ac:dyDescent="0.25">
      <c r="A79" s="5" t="s">
        <v>151</v>
      </c>
      <c r="B79">
        <v>4585614</v>
      </c>
    </row>
    <row r="80" spans="1:2" ht="16.5" customHeight="1" x14ac:dyDescent="0.25">
      <c r="A80" s="5" t="s">
        <v>152</v>
      </c>
      <c r="B80">
        <v>59564</v>
      </c>
    </row>
    <row r="81" spans="1:2" ht="16.5" customHeight="1" x14ac:dyDescent="0.25">
      <c r="A81" s="5" t="s">
        <v>154</v>
      </c>
      <c r="B81">
        <v>36699</v>
      </c>
    </row>
    <row r="82" spans="1:2" ht="16.5" customHeight="1" x14ac:dyDescent="0.25">
      <c r="A82" s="5" t="s">
        <v>157</v>
      </c>
      <c r="B82">
        <v>242397</v>
      </c>
    </row>
    <row r="83" spans="1:2" ht="16.5" customHeight="1" x14ac:dyDescent="0.25">
      <c r="A83" s="5" t="s">
        <v>159</v>
      </c>
      <c r="B83">
        <v>171277</v>
      </c>
    </row>
    <row r="84" spans="1:2" ht="16.5" customHeight="1" x14ac:dyDescent="0.25">
      <c r="A84" s="5" t="s">
        <v>160</v>
      </c>
      <c r="B84">
        <v>54228</v>
      </c>
    </row>
    <row r="85" spans="1:2" ht="16.5" customHeight="1" x14ac:dyDescent="0.25">
      <c r="A85" s="5" t="s">
        <v>161</v>
      </c>
      <c r="B85">
        <v>167738</v>
      </c>
    </row>
    <row r="86" spans="1:2" ht="16.5" customHeight="1" x14ac:dyDescent="0.25">
      <c r="A86" s="5" t="s">
        <v>162</v>
      </c>
      <c r="B86">
        <v>144461</v>
      </c>
    </row>
    <row r="87" spans="1:2" ht="16.5" customHeight="1" x14ac:dyDescent="0.25">
      <c r="A87" s="5" t="s">
        <v>163</v>
      </c>
      <c r="B87">
        <v>3648221</v>
      </c>
    </row>
    <row r="88" spans="1:2" ht="16.5" customHeight="1" x14ac:dyDescent="0.25">
      <c r="A88" s="5" t="s">
        <v>166</v>
      </c>
      <c r="B88">
        <v>183847</v>
      </c>
    </row>
    <row r="89" spans="1:2" ht="16.5" customHeight="1" x14ac:dyDescent="0.25">
      <c r="A89" s="5" t="s">
        <v>167</v>
      </c>
      <c r="B89">
        <v>16161</v>
      </c>
    </row>
    <row r="90" spans="1:2" ht="16.5" customHeight="1" x14ac:dyDescent="0.25">
      <c r="A90" s="5" t="s">
        <v>174</v>
      </c>
      <c r="B90">
        <v>417093</v>
      </c>
    </row>
    <row r="91" spans="1:2" ht="16.5" customHeight="1" x14ac:dyDescent="0.25">
      <c r="A91" s="5" t="s">
        <v>175</v>
      </c>
      <c r="B91">
        <v>70265</v>
      </c>
    </row>
    <row r="92" spans="1:2" ht="16.5" customHeight="1" x14ac:dyDescent="0.25">
      <c r="A92" s="5" t="s">
        <v>176</v>
      </c>
      <c r="B92">
        <v>842923</v>
      </c>
    </row>
    <row r="93" spans="1:2" ht="16.5" customHeight="1" x14ac:dyDescent="0.25">
      <c r="A93" s="5" t="s">
        <v>179</v>
      </c>
      <c r="B93">
        <v>38975</v>
      </c>
    </row>
    <row r="94" spans="1:2" ht="16.5" customHeight="1" x14ac:dyDescent="0.25">
      <c r="A94" s="5" t="s">
        <v>180</v>
      </c>
      <c r="B94">
        <v>380508</v>
      </c>
    </row>
    <row r="95" spans="1:2" ht="16.5" customHeight="1" x14ac:dyDescent="0.25">
      <c r="A95" s="5" t="s">
        <v>187</v>
      </c>
      <c r="B95">
        <v>117647</v>
      </c>
    </row>
    <row r="96" spans="1:2" ht="16.5" customHeight="1" x14ac:dyDescent="0.25">
      <c r="A96" s="5" t="s">
        <v>753</v>
      </c>
      <c r="B96">
        <v>58745</v>
      </c>
    </row>
    <row r="97" spans="1:2" ht="16.5" customHeight="1" x14ac:dyDescent="0.25">
      <c r="A97" s="5" t="s">
        <v>189</v>
      </c>
      <c r="B97">
        <v>237262</v>
      </c>
    </row>
    <row r="98" spans="1:2" ht="16.5" customHeight="1" x14ac:dyDescent="0.25">
      <c r="A98" s="5" t="s">
        <v>190</v>
      </c>
      <c r="B98">
        <v>8767</v>
      </c>
    </row>
    <row r="99" spans="1:2" ht="16.5" customHeight="1" x14ac:dyDescent="0.25">
      <c r="A99" s="5" t="s">
        <v>191</v>
      </c>
      <c r="B99">
        <v>215372</v>
      </c>
    </row>
    <row r="100" spans="1:2" ht="16.5" customHeight="1" x14ac:dyDescent="0.25">
      <c r="A100" s="5" t="s">
        <v>797</v>
      </c>
      <c r="B100">
        <v>711338</v>
      </c>
    </row>
    <row r="101" spans="1:2" ht="16.5" customHeight="1" x14ac:dyDescent="0.25">
      <c r="A101" s="5" t="s">
        <v>193</v>
      </c>
      <c r="B101">
        <v>4252</v>
      </c>
    </row>
    <row r="102" spans="1:2" ht="16.5" customHeight="1" x14ac:dyDescent="0.25">
      <c r="A102" s="5" t="s">
        <v>195</v>
      </c>
      <c r="B102">
        <v>0</v>
      </c>
    </row>
    <row r="103" spans="1:2" ht="16.5" customHeight="1" x14ac:dyDescent="0.25">
      <c r="A103" s="5" t="s">
        <v>196</v>
      </c>
      <c r="B103">
        <v>200689</v>
      </c>
    </row>
    <row r="104" spans="1:2" ht="16.5" customHeight="1" x14ac:dyDescent="0.25">
      <c r="A104" s="5" t="s">
        <v>798</v>
      </c>
      <c r="B104">
        <v>167781</v>
      </c>
    </row>
    <row r="105" spans="1:2" ht="16.5" customHeight="1" x14ac:dyDescent="0.25">
      <c r="A105" s="5" t="s">
        <v>202</v>
      </c>
      <c r="B105">
        <v>132951</v>
      </c>
    </row>
    <row r="106" spans="1:2" ht="16.5" customHeight="1" x14ac:dyDescent="0.25">
      <c r="A106" s="5" t="s">
        <v>755</v>
      </c>
      <c r="B106">
        <v>786705</v>
      </c>
    </row>
    <row r="107" spans="1:2" ht="16.5" customHeight="1" x14ac:dyDescent="0.25">
      <c r="A107" s="5" t="s">
        <v>204</v>
      </c>
      <c r="B107">
        <v>1076239</v>
      </c>
    </row>
    <row r="108" spans="1:2" ht="16.5" customHeight="1" x14ac:dyDescent="0.25">
      <c r="A108" s="5" t="s">
        <v>205</v>
      </c>
      <c r="B108">
        <v>46147</v>
      </c>
    </row>
    <row r="109" spans="1:2" ht="16.5" customHeight="1" x14ac:dyDescent="0.25">
      <c r="A109" s="5" t="s">
        <v>206</v>
      </c>
      <c r="B109">
        <v>314857</v>
      </c>
    </row>
    <row r="110" spans="1:2" ht="16.5" customHeight="1" x14ac:dyDescent="0.25">
      <c r="A110" s="5" t="s">
        <v>207</v>
      </c>
      <c r="B110">
        <v>1424325</v>
      </c>
    </row>
    <row r="111" spans="1:2" ht="16.5" customHeight="1" x14ac:dyDescent="0.25">
      <c r="A111" s="5" t="s">
        <v>208</v>
      </c>
      <c r="B111">
        <v>122377</v>
      </c>
    </row>
    <row r="112" spans="1:2" ht="16.5" customHeight="1" x14ac:dyDescent="0.25">
      <c r="A112" s="5" t="s">
        <v>211</v>
      </c>
      <c r="B112">
        <v>619240</v>
      </c>
    </row>
    <row r="113" spans="1:2" ht="16.5" customHeight="1" x14ac:dyDescent="0.25">
      <c r="A113" s="5" t="s">
        <v>212</v>
      </c>
      <c r="B113">
        <v>255065</v>
      </c>
    </row>
    <row r="114" spans="1:2" ht="16.5" customHeight="1" x14ac:dyDescent="0.25">
      <c r="A114" s="5" t="s">
        <v>213</v>
      </c>
      <c r="B114">
        <v>421267</v>
      </c>
    </row>
    <row r="115" spans="1:2" ht="16.5" customHeight="1" x14ac:dyDescent="0.25">
      <c r="A115" s="5" t="s">
        <v>214</v>
      </c>
      <c r="B115">
        <v>362162</v>
      </c>
    </row>
    <row r="116" spans="1:2" ht="16.5" customHeight="1" x14ac:dyDescent="0.25">
      <c r="A116" s="5" t="s">
        <v>756</v>
      </c>
      <c r="B116">
        <v>54066</v>
      </c>
    </row>
    <row r="117" spans="1:2" ht="16.5" customHeight="1" x14ac:dyDescent="0.25">
      <c r="A117" s="5" t="s">
        <v>757</v>
      </c>
      <c r="B117">
        <v>77625</v>
      </c>
    </row>
    <row r="118" spans="1:2" ht="16.5" customHeight="1" x14ac:dyDescent="0.25">
      <c r="A118" s="5" t="s">
        <v>216</v>
      </c>
      <c r="B118">
        <v>23668</v>
      </c>
    </row>
    <row r="119" spans="1:2" ht="16.5" customHeight="1" x14ac:dyDescent="0.25">
      <c r="A119" s="5" t="s">
        <v>218</v>
      </c>
      <c r="B119">
        <v>403964</v>
      </c>
    </row>
    <row r="120" spans="1:2" ht="16.5" customHeight="1" x14ac:dyDescent="0.25">
      <c r="A120" s="5" t="s">
        <v>220</v>
      </c>
      <c r="B120">
        <v>1772</v>
      </c>
    </row>
    <row r="121" spans="1:2" ht="16.5" customHeight="1" x14ac:dyDescent="0.25">
      <c r="A121" s="5" t="s">
        <v>221</v>
      </c>
      <c r="B121">
        <v>352523</v>
      </c>
    </row>
    <row r="122" spans="1:2" ht="16.5" customHeight="1" x14ac:dyDescent="0.25">
      <c r="A122" s="5" t="s">
        <v>222</v>
      </c>
      <c r="B122">
        <v>142754</v>
      </c>
    </row>
    <row r="123" spans="1:2" ht="16.5" customHeight="1" x14ac:dyDescent="0.25">
      <c r="A123" s="5" t="s">
        <v>223</v>
      </c>
      <c r="B123">
        <v>43205</v>
      </c>
    </row>
    <row r="124" spans="1:2" ht="16.5" customHeight="1" x14ac:dyDescent="0.25">
      <c r="A124" s="5" t="s">
        <v>224</v>
      </c>
      <c r="B124">
        <v>114287</v>
      </c>
    </row>
    <row r="125" spans="1:2" ht="16.5" customHeight="1" x14ac:dyDescent="0.25">
      <c r="A125" s="5" t="s">
        <v>225</v>
      </c>
      <c r="B125">
        <v>61818</v>
      </c>
    </row>
    <row r="126" spans="1:2" ht="16.5" customHeight="1" x14ac:dyDescent="0.25">
      <c r="A126" s="5" t="s">
        <v>226</v>
      </c>
      <c r="B126">
        <v>522768</v>
      </c>
    </row>
    <row r="127" spans="1:2" ht="16.5" customHeight="1" x14ac:dyDescent="0.25">
      <c r="A127" s="5" t="s">
        <v>229</v>
      </c>
      <c r="B127">
        <v>236257</v>
      </c>
    </row>
    <row r="128" spans="1:2" ht="16.5" customHeight="1" x14ac:dyDescent="0.25">
      <c r="A128" s="5" t="s">
        <v>230</v>
      </c>
      <c r="B128">
        <v>29507</v>
      </c>
    </row>
    <row r="129" spans="1:2" ht="16.5" customHeight="1" x14ac:dyDescent="0.25">
      <c r="A129" s="5" t="s">
        <v>231</v>
      </c>
      <c r="B129">
        <v>170685</v>
      </c>
    </row>
    <row r="130" spans="1:2" ht="16.5" customHeight="1" x14ac:dyDescent="0.25">
      <c r="A130" s="5" t="s">
        <v>233</v>
      </c>
      <c r="B130">
        <v>206330</v>
      </c>
    </row>
    <row r="131" spans="1:2" ht="16.5" customHeight="1" x14ac:dyDescent="0.25">
      <c r="A131" s="5" t="s">
        <v>234</v>
      </c>
      <c r="B131">
        <v>31774</v>
      </c>
    </row>
    <row r="132" spans="1:2" ht="16.5" customHeight="1" x14ac:dyDescent="0.25">
      <c r="A132" s="5" t="s">
        <v>235</v>
      </c>
      <c r="B132">
        <v>171348</v>
      </c>
    </row>
    <row r="133" spans="1:2" ht="16.5" customHeight="1" x14ac:dyDescent="0.25">
      <c r="A133" s="5" t="s">
        <v>251</v>
      </c>
      <c r="B133">
        <v>169847</v>
      </c>
    </row>
    <row r="134" spans="1:2" ht="16.5" customHeight="1" x14ac:dyDescent="0.25">
      <c r="A134" s="5" t="s">
        <v>252</v>
      </c>
      <c r="B134">
        <v>439191</v>
      </c>
    </row>
    <row r="135" spans="1:2" ht="16.5" customHeight="1" x14ac:dyDescent="0.25">
      <c r="A135" s="5" t="s">
        <v>254</v>
      </c>
      <c r="B135">
        <v>123077</v>
      </c>
    </row>
    <row r="136" spans="1:2" ht="16.5" customHeight="1" x14ac:dyDescent="0.25">
      <c r="A136" s="5" t="s">
        <v>800</v>
      </c>
      <c r="B136">
        <v>925956</v>
      </c>
    </row>
    <row r="137" spans="1:2" ht="16.5" customHeight="1" x14ac:dyDescent="0.25">
      <c r="A137" s="5" t="s">
        <v>256</v>
      </c>
      <c r="B137">
        <v>25635</v>
      </c>
    </row>
    <row r="138" spans="1:2" ht="16.5" customHeight="1" x14ac:dyDescent="0.25">
      <c r="A138" s="5" t="s">
        <v>258</v>
      </c>
      <c r="B138">
        <v>43700</v>
      </c>
    </row>
    <row r="139" spans="1:2" ht="16.5" customHeight="1" x14ac:dyDescent="0.25">
      <c r="A139" s="5" t="s">
        <v>260</v>
      </c>
      <c r="B139">
        <v>240600</v>
      </c>
    </row>
    <row r="140" spans="1:2" ht="16.5" customHeight="1" x14ac:dyDescent="0.25">
      <c r="A140" s="5" t="s">
        <v>272</v>
      </c>
      <c r="B140">
        <v>323476</v>
      </c>
    </row>
    <row r="141" spans="1:2" ht="16.5" customHeight="1" x14ac:dyDescent="0.25">
      <c r="A141" s="5" t="s">
        <v>273</v>
      </c>
      <c r="B141">
        <v>115958</v>
      </c>
    </row>
    <row r="142" spans="1:2" ht="16.5" customHeight="1" x14ac:dyDescent="0.25">
      <c r="A142" s="5" t="s">
        <v>274</v>
      </c>
      <c r="B142">
        <v>216093</v>
      </c>
    </row>
    <row r="143" spans="1:2" ht="16.5" customHeight="1" x14ac:dyDescent="0.25">
      <c r="A143" s="5" t="s">
        <v>278</v>
      </c>
      <c r="B143">
        <v>61784</v>
      </c>
    </row>
    <row r="144" spans="1:2" ht="16.5" customHeight="1" x14ac:dyDescent="0.25">
      <c r="A144" s="5" t="s">
        <v>279</v>
      </c>
      <c r="B144">
        <v>356067</v>
      </c>
    </row>
    <row r="145" spans="1:2" ht="16.5" customHeight="1" x14ac:dyDescent="0.25">
      <c r="A145" s="5" t="s">
        <v>802</v>
      </c>
      <c r="B145">
        <v>988848</v>
      </c>
    </row>
    <row r="146" spans="1:2" ht="16.5" customHeight="1" x14ac:dyDescent="0.25">
      <c r="A146" s="5" t="s">
        <v>281</v>
      </c>
      <c r="B146">
        <v>1697692</v>
      </c>
    </row>
    <row r="147" spans="1:2" ht="16.5" customHeight="1" x14ac:dyDescent="0.25">
      <c r="A147" s="5" t="s">
        <v>283</v>
      </c>
      <c r="B147">
        <v>60706</v>
      </c>
    </row>
    <row r="148" spans="1:2" ht="16.5" customHeight="1" x14ac:dyDescent="0.25">
      <c r="A148" s="5" t="s">
        <v>803</v>
      </c>
      <c r="B148">
        <v>968984</v>
      </c>
    </row>
    <row r="149" spans="1:2" ht="16.5" customHeight="1" x14ac:dyDescent="0.25">
      <c r="A149" s="5" t="s">
        <v>285</v>
      </c>
      <c r="B149">
        <v>56453</v>
      </c>
    </row>
    <row r="150" spans="1:2" ht="16.5" customHeight="1" x14ac:dyDescent="0.25">
      <c r="A150" s="5" t="s">
        <v>286</v>
      </c>
      <c r="B150">
        <v>756981</v>
      </c>
    </row>
    <row r="151" spans="1:2" ht="16.5" customHeight="1" x14ac:dyDescent="0.25">
      <c r="A151" s="5" t="s">
        <v>294</v>
      </c>
      <c r="B151">
        <v>518538</v>
      </c>
    </row>
    <row r="152" spans="1:2" ht="16.5" customHeight="1" x14ac:dyDescent="0.25">
      <c r="A152" s="5" t="s">
        <v>297</v>
      </c>
      <c r="B152">
        <v>16244</v>
      </c>
    </row>
    <row r="153" spans="1:2" ht="16.5" customHeight="1" x14ac:dyDescent="0.25">
      <c r="A153" s="5" t="s">
        <v>298</v>
      </c>
      <c r="B153">
        <v>10672</v>
      </c>
    </row>
    <row r="154" spans="1:2" ht="16.5" customHeight="1" x14ac:dyDescent="0.25">
      <c r="A154" s="5" t="s">
        <v>300</v>
      </c>
      <c r="B154">
        <v>55032</v>
      </c>
    </row>
    <row r="155" spans="1:2" ht="16.5" customHeight="1" x14ac:dyDescent="0.25">
      <c r="A155" s="5" t="s">
        <v>305</v>
      </c>
      <c r="B155">
        <v>45642</v>
      </c>
    </row>
    <row r="156" spans="1:2" ht="16.5" customHeight="1" x14ac:dyDescent="0.25">
      <c r="A156" s="5" t="s">
        <v>747</v>
      </c>
      <c r="B156">
        <v>428249</v>
      </c>
    </row>
    <row r="157" spans="1:2" ht="16.5" customHeight="1" x14ac:dyDescent="0.25">
      <c r="A157" s="5" t="s">
        <v>306</v>
      </c>
      <c r="B157">
        <v>481199</v>
      </c>
    </row>
    <row r="158" spans="1:2" ht="16.5" customHeight="1" x14ac:dyDescent="0.25">
      <c r="A158" s="5" t="s">
        <v>307</v>
      </c>
      <c r="B158">
        <v>88601</v>
      </c>
    </row>
    <row r="159" spans="1:2" ht="16.5" customHeight="1" x14ac:dyDescent="0.25">
      <c r="A159" s="5" t="s">
        <v>308</v>
      </c>
      <c r="B159">
        <v>993198</v>
      </c>
    </row>
    <row r="160" spans="1:2" ht="16.5" customHeight="1" x14ac:dyDescent="0.25">
      <c r="A160" s="5" t="s">
        <v>309</v>
      </c>
      <c r="B160">
        <v>1258658</v>
      </c>
    </row>
    <row r="161" spans="1:2" ht="16.5" customHeight="1" x14ac:dyDescent="0.25">
      <c r="A161" s="5" t="s">
        <v>804</v>
      </c>
      <c r="B161">
        <v>142349</v>
      </c>
    </row>
    <row r="162" spans="1:2" ht="16.5" customHeight="1" x14ac:dyDescent="0.25">
      <c r="A162" s="5" t="s">
        <v>317</v>
      </c>
      <c r="B162">
        <v>5114</v>
      </c>
    </row>
    <row r="163" spans="1:2" ht="16.5" customHeight="1" x14ac:dyDescent="0.25">
      <c r="A163" s="5" t="s">
        <v>319</v>
      </c>
      <c r="B163">
        <v>561024</v>
      </c>
    </row>
    <row r="164" spans="1:2" ht="16.5" customHeight="1" x14ac:dyDescent="0.25">
      <c r="A164" s="5" t="s">
        <v>320</v>
      </c>
      <c r="B164">
        <v>47049</v>
      </c>
    </row>
    <row r="165" spans="1:2" ht="16.5" customHeight="1" x14ac:dyDescent="0.25">
      <c r="A165" s="5" t="s">
        <v>805</v>
      </c>
      <c r="B165">
        <v>112446</v>
      </c>
    </row>
    <row r="166" spans="1:2" ht="16.5" customHeight="1" x14ac:dyDescent="0.25">
      <c r="A166" s="5" t="s">
        <v>806</v>
      </c>
      <c r="B166">
        <v>201426</v>
      </c>
    </row>
    <row r="167" spans="1:2" ht="16.5" customHeight="1" x14ac:dyDescent="0.25">
      <c r="A167" s="5" t="s">
        <v>326</v>
      </c>
      <c r="B167">
        <v>14226</v>
      </c>
    </row>
    <row r="168" spans="1:2" ht="16.5" customHeight="1" x14ac:dyDescent="0.25">
      <c r="A168" s="5" t="s">
        <v>327</v>
      </c>
      <c r="B168">
        <v>47807</v>
      </c>
    </row>
    <row r="169" spans="1:2" ht="16.5" customHeight="1" x14ac:dyDescent="0.25">
      <c r="A169" s="5" t="s">
        <v>851</v>
      </c>
      <c r="B169">
        <v>0</v>
      </c>
    </row>
    <row r="170" spans="1:2" ht="16.5" customHeight="1" x14ac:dyDescent="0.25">
      <c r="A170" s="5" t="s">
        <v>328</v>
      </c>
      <c r="B170">
        <v>887124</v>
      </c>
    </row>
    <row r="171" spans="1:2" ht="16.5" customHeight="1" x14ac:dyDescent="0.25">
      <c r="A171" s="5" t="s">
        <v>329</v>
      </c>
      <c r="B171">
        <v>144203</v>
      </c>
    </row>
    <row r="172" spans="1:2" ht="16.5" customHeight="1" x14ac:dyDescent="0.25">
      <c r="A172" s="5" t="s">
        <v>333</v>
      </c>
      <c r="B172">
        <v>-135</v>
      </c>
    </row>
    <row r="173" spans="1:2" ht="16.5" customHeight="1" x14ac:dyDescent="0.25">
      <c r="A173" s="5" t="s">
        <v>807</v>
      </c>
      <c r="B173">
        <v>12450</v>
      </c>
    </row>
    <row r="174" spans="1:2" ht="16.5" customHeight="1" x14ac:dyDescent="0.25">
      <c r="A174" s="5" t="s">
        <v>768</v>
      </c>
      <c r="B174">
        <v>75253</v>
      </c>
    </row>
    <row r="175" spans="1:2" ht="16.5" customHeight="1" x14ac:dyDescent="0.25">
      <c r="A175" s="5" t="s">
        <v>334</v>
      </c>
      <c r="B175">
        <v>134123</v>
      </c>
    </row>
    <row r="176" spans="1:2" ht="16.5" customHeight="1" x14ac:dyDescent="0.25">
      <c r="A176" s="5" t="s">
        <v>336</v>
      </c>
      <c r="B176">
        <v>27234</v>
      </c>
    </row>
    <row r="177" spans="1:2" ht="16.5" customHeight="1" x14ac:dyDescent="0.25">
      <c r="A177" s="5" t="s">
        <v>341</v>
      </c>
      <c r="B177">
        <v>167328</v>
      </c>
    </row>
    <row r="178" spans="1:2" ht="16.5" customHeight="1" x14ac:dyDescent="0.25">
      <c r="A178" s="5" t="s">
        <v>343</v>
      </c>
      <c r="B178">
        <v>71843</v>
      </c>
    </row>
    <row r="179" spans="1:2" ht="16.5" customHeight="1" x14ac:dyDescent="0.25">
      <c r="A179" s="5" t="s">
        <v>345</v>
      </c>
      <c r="B179">
        <v>304468</v>
      </c>
    </row>
    <row r="180" spans="1:2" ht="16.5" customHeight="1" x14ac:dyDescent="0.25">
      <c r="A180" s="5" t="s">
        <v>346</v>
      </c>
      <c r="B180">
        <v>144443</v>
      </c>
    </row>
    <row r="181" spans="1:2" ht="16.5" customHeight="1" x14ac:dyDescent="0.25">
      <c r="A181" s="5" t="s">
        <v>347</v>
      </c>
      <c r="B181">
        <v>25539</v>
      </c>
    </row>
    <row r="182" spans="1:2" ht="16.5" customHeight="1" x14ac:dyDescent="0.25">
      <c r="A182" s="5" t="s">
        <v>808</v>
      </c>
      <c r="B182">
        <v>62621</v>
      </c>
    </row>
    <row r="183" spans="1:2" ht="16.5" customHeight="1" x14ac:dyDescent="0.25">
      <c r="A183" s="5" t="s">
        <v>349</v>
      </c>
      <c r="B183">
        <v>429379</v>
      </c>
    </row>
    <row r="184" spans="1:2" ht="16.5" customHeight="1" x14ac:dyDescent="0.25">
      <c r="A184" s="5" t="s">
        <v>809</v>
      </c>
      <c r="B184">
        <v>723905</v>
      </c>
    </row>
    <row r="185" spans="1:2" ht="16.5" customHeight="1" x14ac:dyDescent="0.25">
      <c r="A185" s="5" t="s">
        <v>354</v>
      </c>
      <c r="B185">
        <v>266240</v>
      </c>
    </row>
    <row r="186" spans="1:2" ht="16.5" customHeight="1" x14ac:dyDescent="0.25">
      <c r="A186" s="5" t="s">
        <v>359</v>
      </c>
      <c r="B186">
        <v>159925</v>
      </c>
    </row>
    <row r="187" spans="1:2" ht="16.5" customHeight="1" x14ac:dyDescent="0.25">
      <c r="A187" s="5" t="s">
        <v>360</v>
      </c>
      <c r="B187">
        <v>322448</v>
      </c>
    </row>
    <row r="188" spans="1:2" ht="16.5" customHeight="1" x14ac:dyDescent="0.25">
      <c r="A188" s="5" t="s">
        <v>362</v>
      </c>
      <c r="B188">
        <v>27827</v>
      </c>
    </row>
    <row r="189" spans="1:2" ht="16.5" customHeight="1" x14ac:dyDescent="0.25">
      <c r="A189" s="5" t="s">
        <v>363</v>
      </c>
      <c r="B189">
        <v>154407</v>
      </c>
    </row>
    <row r="190" spans="1:2" ht="16.5" customHeight="1" x14ac:dyDescent="0.25">
      <c r="A190" s="5" t="s">
        <v>364</v>
      </c>
      <c r="B190">
        <v>440073</v>
      </c>
    </row>
    <row r="191" spans="1:2" ht="16.5" customHeight="1" x14ac:dyDescent="0.25">
      <c r="A191" s="5" t="s">
        <v>365</v>
      </c>
      <c r="B191">
        <v>211017</v>
      </c>
    </row>
    <row r="192" spans="1:2" ht="16.5" customHeight="1" x14ac:dyDescent="0.25">
      <c r="A192" s="5" t="s">
        <v>366</v>
      </c>
      <c r="B192">
        <v>408756</v>
      </c>
    </row>
    <row r="193" spans="1:2" ht="16.5" customHeight="1" x14ac:dyDescent="0.25">
      <c r="A193" s="5" t="s">
        <v>368</v>
      </c>
      <c r="B193">
        <v>76003</v>
      </c>
    </row>
    <row r="194" spans="1:2" ht="16.5" customHeight="1" x14ac:dyDescent="0.25">
      <c r="A194" s="5" t="s">
        <v>369</v>
      </c>
      <c r="B194">
        <v>59155</v>
      </c>
    </row>
    <row r="195" spans="1:2" ht="16.5" customHeight="1" x14ac:dyDescent="0.25">
      <c r="A195" s="5" t="s">
        <v>371</v>
      </c>
      <c r="B195">
        <v>4073750</v>
      </c>
    </row>
    <row r="196" spans="1:2" ht="16.5" customHeight="1" x14ac:dyDescent="0.25">
      <c r="A196" s="5" t="s">
        <v>373</v>
      </c>
      <c r="B196">
        <v>197754</v>
      </c>
    </row>
    <row r="197" spans="1:2" ht="16.5" customHeight="1" x14ac:dyDescent="0.25">
      <c r="A197" s="5" t="s">
        <v>375</v>
      </c>
      <c r="B197">
        <v>119588</v>
      </c>
    </row>
    <row r="198" spans="1:2" ht="16.5" customHeight="1" x14ac:dyDescent="0.25">
      <c r="A198" s="5" t="s">
        <v>376</v>
      </c>
      <c r="B198">
        <v>119929</v>
      </c>
    </row>
    <row r="199" spans="1:2" ht="16.5" customHeight="1" x14ac:dyDescent="0.25">
      <c r="A199" s="5" t="s">
        <v>379</v>
      </c>
      <c r="B199">
        <v>232380</v>
      </c>
    </row>
    <row r="200" spans="1:2" ht="16.5" customHeight="1" x14ac:dyDescent="0.25">
      <c r="A200" s="5" t="s">
        <v>380</v>
      </c>
      <c r="B200">
        <v>83784</v>
      </c>
    </row>
    <row r="201" spans="1:2" ht="16.5" customHeight="1" x14ac:dyDescent="0.25">
      <c r="A201" s="5" t="s">
        <v>770</v>
      </c>
      <c r="B201">
        <v>270367</v>
      </c>
    </row>
    <row r="202" spans="1:2" ht="16.5" customHeight="1" x14ac:dyDescent="0.25">
      <c r="A202" s="5" t="s">
        <v>386</v>
      </c>
      <c r="B202">
        <v>224387</v>
      </c>
    </row>
    <row r="203" spans="1:2" ht="16.5" customHeight="1" x14ac:dyDescent="0.25">
      <c r="A203" s="5" t="s">
        <v>387</v>
      </c>
      <c r="B203">
        <v>233518</v>
      </c>
    </row>
    <row r="204" spans="1:2" ht="16.5" customHeight="1" x14ac:dyDescent="0.25">
      <c r="A204" s="5" t="s">
        <v>388</v>
      </c>
      <c r="B204">
        <v>1347033</v>
      </c>
    </row>
    <row r="205" spans="1:2" ht="16.5" customHeight="1" x14ac:dyDescent="0.25">
      <c r="A205" s="5" t="s">
        <v>389</v>
      </c>
      <c r="B205">
        <v>1334981</v>
      </c>
    </row>
    <row r="206" spans="1:2" ht="16.5" customHeight="1" x14ac:dyDescent="0.25">
      <c r="A206" s="5" t="s">
        <v>390</v>
      </c>
      <c r="B206">
        <v>26383</v>
      </c>
    </row>
    <row r="207" spans="1:2" ht="16.5" customHeight="1" x14ac:dyDescent="0.25">
      <c r="A207" s="5" t="s">
        <v>392</v>
      </c>
      <c r="B207">
        <v>17777</v>
      </c>
    </row>
    <row r="208" spans="1:2" ht="16.5" customHeight="1" x14ac:dyDescent="0.25">
      <c r="A208" s="5" t="s">
        <v>811</v>
      </c>
      <c r="B208">
        <v>471988</v>
      </c>
    </row>
    <row r="209" spans="1:2" ht="16.5" customHeight="1" x14ac:dyDescent="0.25">
      <c r="A209" s="5" t="s">
        <v>394</v>
      </c>
      <c r="B209">
        <v>1161575</v>
      </c>
    </row>
    <row r="210" spans="1:2" ht="16.5" customHeight="1" x14ac:dyDescent="0.25">
      <c r="A210" s="5" t="s">
        <v>395</v>
      </c>
      <c r="B210">
        <v>140354</v>
      </c>
    </row>
    <row r="211" spans="1:2" ht="16.5" customHeight="1" x14ac:dyDescent="0.25">
      <c r="A211" s="5" t="s">
        <v>396</v>
      </c>
      <c r="B211">
        <v>271441</v>
      </c>
    </row>
    <row r="212" spans="1:2" ht="16.5" customHeight="1" x14ac:dyDescent="0.25">
      <c r="A212" s="5" t="s">
        <v>397</v>
      </c>
      <c r="B212">
        <v>165702</v>
      </c>
    </row>
    <row r="213" spans="1:2" ht="16.5" customHeight="1" x14ac:dyDescent="0.25">
      <c r="A213" s="5" t="s">
        <v>812</v>
      </c>
      <c r="B213">
        <v>131543</v>
      </c>
    </row>
    <row r="214" spans="1:2" ht="16.5" customHeight="1" x14ac:dyDescent="0.25">
      <c r="A214" s="5" t="s">
        <v>401</v>
      </c>
      <c r="B214">
        <v>274375</v>
      </c>
    </row>
    <row r="215" spans="1:2" ht="16.5" customHeight="1" x14ac:dyDescent="0.25">
      <c r="A215" s="5" t="s">
        <v>772</v>
      </c>
      <c r="B215">
        <v>34808</v>
      </c>
    </row>
    <row r="216" spans="1:2" ht="16.5" customHeight="1" x14ac:dyDescent="0.25">
      <c r="A216" s="5" t="s">
        <v>405</v>
      </c>
      <c r="B216">
        <v>3361848</v>
      </c>
    </row>
    <row r="217" spans="1:2" ht="16.5" customHeight="1" x14ac:dyDescent="0.25">
      <c r="A217" s="5" t="s">
        <v>406</v>
      </c>
      <c r="B217">
        <v>23401</v>
      </c>
    </row>
    <row r="218" spans="1:2" ht="16.5" customHeight="1" x14ac:dyDescent="0.25">
      <c r="A218" s="5" t="s">
        <v>408</v>
      </c>
      <c r="B218">
        <v>142122</v>
      </c>
    </row>
    <row r="219" spans="1:2" ht="16.5" customHeight="1" x14ac:dyDescent="0.25">
      <c r="A219" s="5" t="s">
        <v>409</v>
      </c>
      <c r="B219">
        <v>18133</v>
      </c>
    </row>
    <row r="220" spans="1:2" ht="16.5" customHeight="1" x14ac:dyDescent="0.25">
      <c r="A220" s="5" t="s">
        <v>412</v>
      </c>
      <c r="B220">
        <v>217167</v>
      </c>
    </row>
    <row r="221" spans="1:2" ht="16.5" customHeight="1" x14ac:dyDescent="0.25">
      <c r="A221" s="5" t="s">
        <v>413</v>
      </c>
      <c r="B221">
        <v>223892</v>
      </c>
    </row>
    <row r="222" spans="1:2" ht="16.5" customHeight="1" x14ac:dyDescent="0.25">
      <c r="A222" s="5" t="s">
        <v>415</v>
      </c>
      <c r="B222">
        <v>125929</v>
      </c>
    </row>
    <row r="223" spans="1:2" ht="16.5" customHeight="1" x14ac:dyDescent="0.25">
      <c r="A223" s="5" t="s">
        <v>416</v>
      </c>
      <c r="B223">
        <v>66926</v>
      </c>
    </row>
    <row r="224" spans="1:2" ht="16.5" customHeight="1" x14ac:dyDescent="0.25">
      <c r="A224" s="5" t="s">
        <v>417</v>
      </c>
      <c r="B224">
        <v>135219</v>
      </c>
    </row>
    <row r="225" spans="1:2" ht="16.5" customHeight="1" x14ac:dyDescent="0.25">
      <c r="A225" s="5" t="s">
        <v>813</v>
      </c>
      <c r="B225">
        <v>317657</v>
      </c>
    </row>
    <row r="226" spans="1:2" ht="16.5" customHeight="1" x14ac:dyDescent="0.25">
      <c r="A226" s="5" t="s">
        <v>419</v>
      </c>
      <c r="B226">
        <v>78914</v>
      </c>
    </row>
    <row r="227" spans="1:2" ht="16.5" customHeight="1" x14ac:dyDescent="0.25">
      <c r="A227" s="5" t="s">
        <v>420</v>
      </c>
      <c r="B227">
        <v>78516</v>
      </c>
    </row>
    <row r="228" spans="1:2" ht="16.5" customHeight="1" x14ac:dyDescent="0.25">
      <c r="A228" s="5" t="s">
        <v>814</v>
      </c>
      <c r="B228">
        <v>204148</v>
      </c>
    </row>
    <row r="229" spans="1:2" ht="16.5" customHeight="1" x14ac:dyDescent="0.25">
      <c r="A229" s="5" t="s">
        <v>422</v>
      </c>
      <c r="B229">
        <v>46481</v>
      </c>
    </row>
    <row r="230" spans="1:2" ht="16.5" customHeight="1" x14ac:dyDescent="0.25">
      <c r="A230" s="5" t="s">
        <v>423</v>
      </c>
      <c r="B230">
        <v>173448</v>
      </c>
    </row>
    <row r="231" spans="1:2" ht="16.5" customHeight="1" x14ac:dyDescent="0.25">
      <c r="A231" s="5" t="s">
        <v>424</v>
      </c>
      <c r="B231">
        <v>117459</v>
      </c>
    </row>
    <row r="232" spans="1:2" ht="16.5" customHeight="1" x14ac:dyDescent="0.25">
      <c r="A232" s="5" t="s">
        <v>425</v>
      </c>
      <c r="B232">
        <v>110992</v>
      </c>
    </row>
    <row r="233" spans="1:2" ht="16.5" customHeight="1" x14ac:dyDescent="0.25">
      <c r="A233" s="5" t="s">
        <v>426</v>
      </c>
      <c r="B233">
        <v>17526</v>
      </c>
    </row>
    <row r="234" spans="1:2" ht="16.5" customHeight="1" x14ac:dyDescent="0.25">
      <c r="A234" s="5" t="s">
        <v>815</v>
      </c>
      <c r="B234">
        <v>599947</v>
      </c>
    </row>
    <row r="235" spans="1:2" ht="16.5" customHeight="1" x14ac:dyDescent="0.25">
      <c r="A235" s="5" t="s">
        <v>816</v>
      </c>
      <c r="B235">
        <v>0</v>
      </c>
    </row>
    <row r="236" spans="1:2" ht="16.5" customHeight="1" x14ac:dyDescent="0.25">
      <c r="A236" s="5" t="s">
        <v>431</v>
      </c>
      <c r="B236">
        <v>97848</v>
      </c>
    </row>
    <row r="237" spans="1:2" ht="16.5" customHeight="1" x14ac:dyDescent="0.25">
      <c r="A237" s="5" t="s">
        <v>432</v>
      </c>
      <c r="B237">
        <v>250916</v>
      </c>
    </row>
    <row r="238" spans="1:2" ht="16.5" customHeight="1" x14ac:dyDescent="0.25">
      <c r="A238" s="5" t="s">
        <v>434</v>
      </c>
      <c r="B238">
        <v>0</v>
      </c>
    </row>
    <row r="239" spans="1:2" ht="16.5" customHeight="1" x14ac:dyDescent="0.25">
      <c r="A239" s="5" t="s">
        <v>773</v>
      </c>
      <c r="B239">
        <v>223877</v>
      </c>
    </row>
    <row r="240" spans="1:2" ht="16.5" customHeight="1" x14ac:dyDescent="0.25">
      <c r="A240" s="5" t="s">
        <v>439</v>
      </c>
      <c r="B240">
        <v>95718</v>
      </c>
    </row>
    <row r="241" spans="1:2" ht="16.5" customHeight="1" x14ac:dyDescent="0.25">
      <c r="A241" s="5" t="s">
        <v>440</v>
      </c>
      <c r="B241">
        <v>32130</v>
      </c>
    </row>
    <row r="242" spans="1:2" ht="16.5" customHeight="1" x14ac:dyDescent="0.25">
      <c r="A242" s="5" t="s">
        <v>443</v>
      </c>
      <c r="B242">
        <v>48371</v>
      </c>
    </row>
    <row r="243" spans="1:2" ht="16.5" customHeight="1" x14ac:dyDescent="0.25">
      <c r="A243" s="5" t="s">
        <v>446</v>
      </c>
      <c r="B243">
        <v>174086</v>
      </c>
    </row>
    <row r="244" spans="1:2" ht="16.5" customHeight="1" x14ac:dyDescent="0.25">
      <c r="A244" s="5" t="s">
        <v>447</v>
      </c>
      <c r="B244">
        <v>258211</v>
      </c>
    </row>
    <row r="245" spans="1:2" ht="16.5" customHeight="1" x14ac:dyDescent="0.25">
      <c r="A245" s="5" t="s">
        <v>449</v>
      </c>
      <c r="B245">
        <v>194986</v>
      </c>
    </row>
    <row r="246" spans="1:2" ht="16.5" customHeight="1" x14ac:dyDescent="0.25">
      <c r="A246" s="5" t="s">
        <v>450</v>
      </c>
      <c r="B246">
        <v>0</v>
      </c>
    </row>
    <row r="247" spans="1:2" ht="16.5" customHeight="1" x14ac:dyDescent="0.25">
      <c r="A247" s="5" t="s">
        <v>451</v>
      </c>
      <c r="B247">
        <v>138351</v>
      </c>
    </row>
    <row r="248" spans="1:2" ht="16.5" customHeight="1" x14ac:dyDescent="0.25">
      <c r="A248" s="5" t="s">
        <v>452</v>
      </c>
      <c r="B248">
        <v>57650</v>
      </c>
    </row>
    <row r="249" spans="1:2" ht="16.5" customHeight="1" x14ac:dyDescent="0.25">
      <c r="A249" s="5" t="s">
        <v>453</v>
      </c>
      <c r="B249">
        <v>144205</v>
      </c>
    </row>
    <row r="250" spans="1:2" ht="16.5" customHeight="1" x14ac:dyDescent="0.25">
      <c r="A250" s="5" t="s">
        <v>455</v>
      </c>
      <c r="B250">
        <v>88424</v>
      </c>
    </row>
    <row r="251" spans="1:2" ht="16.5" customHeight="1" x14ac:dyDescent="0.25">
      <c r="A251" s="5" t="s">
        <v>456</v>
      </c>
      <c r="B251">
        <v>79627</v>
      </c>
    </row>
    <row r="252" spans="1:2" ht="16.5" customHeight="1" x14ac:dyDescent="0.25">
      <c r="A252" s="5" t="s">
        <v>458</v>
      </c>
      <c r="B252">
        <v>178020</v>
      </c>
    </row>
    <row r="253" spans="1:2" ht="16.5" customHeight="1" x14ac:dyDescent="0.25">
      <c r="A253" s="5" t="s">
        <v>460</v>
      </c>
      <c r="B253">
        <v>463497</v>
      </c>
    </row>
    <row r="254" spans="1:2" ht="16.5" customHeight="1" x14ac:dyDescent="0.25">
      <c r="A254" s="5" t="s">
        <v>478</v>
      </c>
      <c r="B254">
        <v>176069</v>
      </c>
    </row>
    <row r="255" spans="1:2" ht="16.5" customHeight="1" x14ac:dyDescent="0.25">
      <c r="A255" s="5" t="s">
        <v>479</v>
      </c>
      <c r="B255">
        <v>307117</v>
      </c>
    </row>
    <row r="256" spans="1:2" ht="16.5" customHeight="1" x14ac:dyDescent="0.25">
      <c r="A256" s="5" t="s">
        <v>480</v>
      </c>
      <c r="B256">
        <v>38261</v>
      </c>
    </row>
    <row r="257" spans="1:2" ht="16.5" customHeight="1" x14ac:dyDescent="0.25">
      <c r="A257" s="5" t="s">
        <v>481</v>
      </c>
      <c r="B257">
        <v>323796</v>
      </c>
    </row>
    <row r="258" spans="1:2" ht="16.5" customHeight="1" x14ac:dyDescent="0.25">
      <c r="A258" s="5" t="s">
        <v>482</v>
      </c>
      <c r="B258">
        <v>88802</v>
      </c>
    </row>
    <row r="259" spans="1:2" ht="16.5" customHeight="1" x14ac:dyDescent="0.25">
      <c r="A259" s="5" t="s">
        <v>483</v>
      </c>
      <c r="B259">
        <v>76767</v>
      </c>
    </row>
    <row r="260" spans="1:2" ht="16.5" customHeight="1" x14ac:dyDescent="0.25">
      <c r="A260" s="5" t="s">
        <v>484</v>
      </c>
      <c r="B260">
        <v>17882</v>
      </c>
    </row>
    <row r="261" spans="1:2" ht="16.5" customHeight="1" x14ac:dyDescent="0.25">
      <c r="A261" s="5" t="s">
        <v>486</v>
      </c>
      <c r="B261">
        <v>451300</v>
      </c>
    </row>
    <row r="262" spans="1:2" ht="16.5" customHeight="1" x14ac:dyDescent="0.25">
      <c r="A262" s="5" t="s">
        <v>488</v>
      </c>
      <c r="B262">
        <v>18594</v>
      </c>
    </row>
    <row r="263" spans="1:2" ht="16.5" customHeight="1" x14ac:dyDescent="0.25">
      <c r="A263" s="5" t="s">
        <v>850</v>
      </c>
      <c r="B263">
        <v>83442</v>
      </c>
    </row>
    <row r="264" spans="1:2" ht="16.5" customHeight="1" x14ac:dyDescent="0.25">
      <c r="A264" s="5" t="s">
        <v>493</v>
      </c>
      <c r="B264">
        <v>38237</v>
      </c>
    </row>
    <row r="265" spans="1:2" ht="16.5" customHeight="1" x14ac:dyDescent="0.25">
      <c r="A265" s="5" t="s">
        <v>494</v>
      </c>
      <c r="B265">
        <v>399262</v>
      </c>
    </row>
    <row r="266" spans="1:2" ht="16.5" customHeight="1" x14ac:dyDescent="0.25">
      <c r="A266" s="5" t="s">
        <v>496</v>
      </c>
      <c r="B266">
        <v>42104</v>
      </c>
    </row>
    <row r="267" spans="1:2" ht="16.5" customHeight="1" x14ac:dyDescent="0.25">
      <c r="A267" s="5" t="s">
        <v>497</v>
      </c>
      <c r="B267">
        <v>226459</v>
      </c>
    </row>
    <row r="268" spans="1:2" ht="16.5" customHeight="1" x14ac:dyDescent="0.25">
      <c r="A268" s="5" t="s">
        <v>498</v>
      </c>
      <c r="B268">
        <v>230273</v>
      </c>
    </row>
    <row r="269" spans="1:2" ht="16.5" customHeight="1" x14ac:dyDescent="0.25">
      <c r="A269" s="5" t="s">
        <v>774</v>
      </c>
      <c r="B269">
        <v>343872</v>
      </c>
    </row>
    <row r="270" spans="1:2" ht="16.5" customHeight="1" x14ac:dyDescent="0.25">
      <c r="A270" s="5" t="s">
        <v>500</v>
      </c>
      <c r="B270">
        <v>838982</v>
      </c>
    </row>
    <row r="271" spans="1:2" ht="16.5" customHeight="1" x14ac:dyDescent="0.25">
      <c r="A271" s="5" t="s">
        <v>502</v>
      </c>
      <c r="B271">
        <v>20520</v>
      </c>
    </row>
    <row r="272" spans="1:2" ht="16.5" customHeight="1" x14ac:dyDescent="0.25">
      <c r="A272" s="5" t="s">
        <v>506</v>
      </c>
      <c r="B272">
        <v>179710</v>
      </c>
    </row>
    <row r="273" spans="1:2" ht="16.5" customHeight="1" x14ac:dyDescent="0.25">
      <c r="A273" s="5" t="s">
        <v>512</v>
      </c>
      <c r="B273">
        <v>73426</v>
      </c>
    </row>
    <row r="274" spans="1:2" ht="16.5" customHeight="1" x14ac:dyDescent="0.25">
      <c r="A274" s="5" t="s">
        <v>513</v>
      </c>
      <c r="B274">
        <v>1651926</v>
      </c>
    </row>
    <row r="275" spans="1:2" ht="16.5" customHeight="1" x14ac:dyDescent="0.25">
      <c r="A275" s="5" t="s">
        <v>518</v>
      </c>
      <c r="B275">
        <v>23924</v>
      </c>
    </row>
    <row r="276" spans="1:2" ht="16.5" customHeight="1" x14ac:dyDescent="0.25">
      <c r="A276" s="5" t="s">
        <v>519</v>
      </c>
      <c r="B276">
        <v>243250</v>
      </c>
    </row>
    <row r="277" spans="1:2" ht="16.5" customHeight="1" x14ac:dyDescent="0.25">
      <c r="A277" s="5" t="s">
        <v>818</v>
      </c>
      <c r="B277">
        <v>414325</v>
      </c>
    </row>
    <row r="278" spans="1:2" ht="16.5" customHeight="1" x14ac:dyDescent="0.25">
      <c r="A278" s="5" t="s">
        <v>521</v>
      </c>
      <c r="B278">
        <v>86968</v>
      </c>
    </row>
    <row r="279" spans="1:2" ht="16.5" customHeight="1" x14ac:dyDescent="0.25">
      <c r="A279" s="5" t="s">
        <v>522</v>
      </c>
      <c r="B279">
        <v>42565</v>
      </c>
    </row>
    <row r="280" spans="1:2" ht="16.5" customHeight="1" x14ac:dyDescent="0.25">
      <c r="A280" s="5" t="s">
        <v>525</v>
      </c>
      <c r="B280">
        <v>28460</v>
      </c>
    </row>
    <row r="281" spans="1:2" ht="16.5" customHeight="1" x14ac:dyDescent="0.25">
      <c r="A281" s="5" t="s">
        <v>539</v>
      </c>
      <c r="B281">
        <v>105934</v>
      </c>
    </row>
    <row r="282" spans="1:2" ht="16.5" customHeight="1" x14ac:dyDescent="0.25">
      <c r="A282" s="5" t="s">
        <v>540</v>
      </c>
      <c r="B282">
        <v>206958</v>
      </c>
    </row>
    <row r="283" spans="1:2" ht="16.5" customHeight="1" x14ac:dyDescent="0.25">
      <c r="A283" s="5" t="s">
        <v>541</v>
      </c>
      <c r="B283">
        <v>24986</v>
      </c>
    </row>
    <row r="284" spans="1:2" ht="16.5" customHeight="1" x14ac:dyDescent="0.25">
      <c r="A284" s="5" t="s">
        <v>543</v>
      </c>
      <c r="B284">
        <v>669100</v>
      </c>
    </row>
    <row r="285" spans="1:2" ht="16.5" customHeight="1" x14ac:dyDescent="0.25">
      <c r="A285" s="5" t="s">
        <v>545</v>
      </c>
      <c r="B285">
        <v>314876</v>
      </c>
    </row>
    <row r="286" spans="1:2" ht="16.5" customHeight="1" x14ac:dyDescent="0.25">
      <c r="A286" s="5" t="s">
        <v>550</v>
      </c>
      <c r="B286">
        <v>21357</v>
      </c>
    </row>
    <row r="287" spans="1:2" ht="16.5" customHeight="1" x14ac:dyDescent="0.25">
      <c r="A287" s="5" t="s">
        <v>819</v>
      </c>
      <c r="B287">
        <v>149817</v>
      </c>
    </row>
    <row r="288" spans="1:2" ht="16.5" customHeight="1" x14ac:dyDescent="0.25">
      <c r="A288" s="5" t="s">
        <v>820</v>
      </c>
      <c r="B288">
        <v>187425</v>
      </c>
    </row>
    <row r="289" spans="1:2" ht="16.5" customHeight="1" x14ac:dyDescent="0.25">
      <c r="A289" s="5" t="s">
        <v>556</v>
      </c>
      <c r="B289">
        <v>2109652</v>
      </c>
    </row>
    <row r="290" spans="1:2" ht="16.5" customHeight="1" x14ac:dyDescent="0.25">
      <c r="A290" s="5" t="s">
        <v>557</v>
      </c>
      <c r="B290">
        <v>83168</v>
      </c>
    </row>
    <row r="291" spans="1:2" ht="16.5" customHeight="1" x14ac:dyDescent="0.25">
      <c r="A291" s="5" t="s">
        <v>559</v>
      </c>
      <c r="B291">
        <v>554492</v>
      </c>
    </row>
    <row r="292" spans="1:2" ht="16.5" customHeight="1" x14ac:dyDescent="0.25">
      <c r="A292" s="5" t="s">
        <v>562</v>
      </c>
      <c r="B292">
        <v>117153</v>
      </c>
    </row>
    <row r="293" spans="1:2" ht="16.5" customHeight="1" x14ac:dyDescent="0.25">
      <c r="A293" s="5" t="s">
        <v>563</v>
      </c>
      <c r="B293">
        <v>259560</v>
      </c>
    </row>
    <row r="294" spans="1:2" ht="16.5" customHeight="1" x14ac:dyDescent="0.25">
      <c r="A294" s="5" t="s">
        <v>565</v>
      </c>
      <c r="B294">
        <v>1178191</v>
      </c>
    </row>
    <row r="295" spans="1:2" ht="16.5" customHeight="1" x14ac:dyDescent="0.25">
      <c r="A295" s="5" t="s">
        <v>566</v>
      </c>
      <c r="B295">
        <v>75573</v>
      </c>
    </row>
    <row r="296" spans="1:2" ht="16.5" customHeight="1" x14ac:dyDescent="0.25">
      <c r="A296" s="5" t="s">
        <v>822</v>
      </c>
      <c r="B296">
        <v>1989490</v>
      </c>
    </row>
    <row r="297" spans="1:2" ht="16.5" customHeight="1" x14ac:dyDescent="0.25">
      <c r="A297" s="5" t="s">
        <v>568</v>
      </c>
      <c r="B297">
        <v>173693</v>
      </c>
    </row>
    <row r="298" spans="1:2" ht="16.5" customHeight="1" x14ac:dyDescent="0.25">
      <c r="A298" s="5" t="s">
        <v>569</v>
      </c>
      <c r="B298">
        <v>79238</v>
      </c>
    </row>
    <row r="299" spans="1:2" ht="16.5" customHeight="1" x14ac:dyDescent="0.25">
      <c r="A299" s="5" t="s">
        <v>570</v>
      </c>
      <c r="B299">
        <v>154344</v>
      </c>
    </row>
    <row r="300" spans="1:2" ht="16.5" customHeight="1" x14ac:dyDescent="0.25">
      <c r="A300" s="5" t="s">
        <v>571</v>
      </c>
      <c r="B300">
        <v>166253</v>
      </c>
    </row>
    <row r="301" spans="1:2" ht="16.5" customHeight="1" x14ac:dyDescent="0.25">
      <c r="A301" s="5" t="s">
        <v>823</v>
      </c>
      <c r="B301">
        <v>134316</v>
      </c>
    </row>
    <row r="302" spans="1:2" ht="16.5" customHeight="1" x14ac:dyDescent="0.25">
      <c r="A302" s="5" t="s">
        <v>573</v>
      </c>
      <c r="B302">
        <v>128506</v>
      </c>
    </row>
    <row r="303" spans="1:2" ht="16.5" customHeight="1" x14ac:dyDescent="0.25">
      <c r="A303" s="5" t="s">
        <v>576</v>
      </c>
      <c r="B303">
        <v>152622</v>
      </c>
    </row>
    <row r="304" spans="1:2" ht="16.5" customHeight="1" x14ac:dyDescent="0.25">
      <c r="A304" s="5" t="s">
        <v>578</v>
      </c>
      <c r="B304">
        <v>117579</v>
      </c>
    </row>
    <row r="305" spans="1:2" ht="16.5" customHeight="1" x14ac:dyDescent="0.25">
      <c r="A305" s="5" t="s">
        <v>579</v>
      </c>
      <c r="B305">
        <v>150878</v>
      </c>
    </row>
    <row r="306" spans="1:2" ht="16.5" customHeight="1" x14ac:dyDescent="0.25">
      <c r="A306" s="5" t="s">
        <v>580</v>
      </c>
      <c r="B306">
        <v>204910</v>
      </c>
    </row>
    <row r="307" spans="1:2" ht="16.5" customHeight="1" x14ac:dyDescent="0.25">
      <c r="A307" s="5" t="s">
        <v>581</v>
      </c>
      <c r="B307">
        <v>165731</v>
      </c>
    </row>
    <row r="308" spans="1:2" ht="16.5" customHeight="1" x14ac:dyDescent="0.25">
      <c r="A308" s="5" t="s">
        <v>582</v>
      </c>
      <c r="B308">
        <v>136962</v>
      </c>
    </row>
    <row r="309" spans="1:2" ht="16.5" customHeight="1" x14ac:dyDescent="0.25">
      <c r="A309" s="5" t="s">
        <v>824</v>
      </c>
      <c r="B309">
        <v>1515784</v>
      </c>
    </row>
    <row r="310" spans="1:2" ht="16.5" customHeight="1" x14ac:dyDescent="0.25">
      <c r="A310" s="5" t="s">
        <v>585</v>
      </c>
      <c r="B310">
        <v>103515</v>
      </c>
    </row>
    <row r="311" spans="1:2" ht="16.5" customHeight="1" x14ac:dyDescent="0.25">
      <c r="A311" s="5" t="s">
        <v>825</v>
      </c>
      <c r="B311">
        <v>142943</v>
      </c>
    </row>
    <row r="312" spans="1:2" ht="16.5" customHeight="1" x14ac:dyDescent="0.25">
      <c r="A312" s="5" t="s">
        <v>587</v>
      </c>
      <c r="B312">
        <v>87407</v>
      </c>
    </row>
    <row r="313" spans="1:2" ht="16.5" customHeight="1" x14ac:dyDescent="0.25">
      <c r="A313" s="5" t="s">
        <v>588</v>
      </c>
      <c r="B313">
        <v>121842</v>
      </c>
    </row>
    <row r="314" spans="1:2" ht="16.5" customHeight="1" x14ac:dyDescent="0.25">
      <c r="A314" s="5" t="s">
        <v>589</v>
      </c>
      <c r="B314">
        <v>232278</v>
      </c>
    </row>
    <row r="315" spans="1:2" ht="16.5" customHeight="1" x14ac:dyDescent="0.25">
      <c r="A315" s="5" t="s">
        <v>590</v>
      </c>
      <c r="B315">
        <v>159733</v>
      </c>
    </row>
    <row r="316" spans="1:2" ht="16.5" customHeight="1" x14ac:dyDescent="0.25">
      <c r="A316" s="5" t="s">
        <v>591</v>
      </c>
      <c r="B316">
        <v>93228</v>
      </c>
    </row>
    <row r="317" spans="1:2" ht="16.5" customHeight="1" x14ac:dyDescent="0.25">
      <c r="A317" s="5" t="s">
        <v>826</v>
      </c>
      <c r="B317">
        <v>1361407</v>
      </c>
    </row>
    <row r="318" spans="1:2" ht="16.5" customHeight="1" x14ac:dyDescent="0.25">
      <c r="A318" s="5" t="s">
        <v>594</v>
      </c>
      <c r="B318">
        <v>119083</v>
      </c>
    </row>
    <row r="319" spans="1:2" ht="16.5" customHeight="1" x14ac:dyDescent="0.25">
      <c r="A319" s="5" t="s">
        <v>827</v>
      </c>
      <c r="B319">
        <v>98996</v>
      </c>
    </row>
    <row r="320" spans="1:2" ht="16.5" customHeight="1" x14ac:dyDescent="0.25">
      <c r="A320" s="5" t="s">
        <v>596</v>
      </c>
      <c r="B320">
        <v>230532</v>
      </c>
    </row>
    <row r="321" spans="1:2" ht="16.5" customHeight="1" x14ac:dyDescent="0.25">
      <c r="A321" s="5" t="s">
        <v>828</v>
      </c>
      <c r="B321">
        <v>138141</v>
      </c>
    </row>
    <row r="322" spans="1:2" ht="16.5" customHeight="1" x14ac:dyDescent="0.25">
      <c r="A322" s="5" t="s">
        <v>598</v>
      </c>
      <c r="B322">
        <v>150967</v>
      </c>
    </row>
    <row r="323" spans="1:2" ht="16.5" customHeight="1" x14ac:dyDescent="0.25">
      <c r="A323" s="5" t="s">
        <v>601</v>
      </c>
      <c r="B323">
        <v>94682</v>
      </c>
    </row>
    <row r="324" spans="1:2" ht="16.5" customHeight="1" x14ac:dyDescent="0.25">
      <c r="A324" s="5" t="s">
        <v>602</v>
      </c>
      <c r="B324">
        <v>293311</v>
      </c>
    </row>
    <row r="325" spans="1:2" ht="16.5" customHeight="1" x14ac:dyDescent="0.25">
      <c r="A325" s="5" t="s">
        <v>603</v>
      </c>
      <c r="B325">
        <v>171318</v>
      </c>
    </row>
    <row r="326" spans="1:2" ht="16.5" customHeight="1" x14ac:dyDescent="0.25">
      <c r="A326" s="5" t="s">
        <v>829</v>
      </c>
      <c r="B326">
        <v>109404</v>
      </c>
    </row>
    <row r="327" spans="1:2" ht="16.5" customHeight="1" x14ac:dyDescent="0.25">
      <c r="A327" s="5" t="s">
        <v>605</v>
      </c>
      <c r="B327">
        <v>41269</v>
      </c>
    </row>
    <row r="328" spans="1:2" ht="16.5" customHeight="1" x14ac:dyDescent="0.25">
      <c r="A328" s="5" t="s">
        <v>606</v>
      </c>
      <c r="B328">
        <v>144829</v>
      </c>
    </row>
    <row r="329" spans="1:2" ht="16.5" customHeight="1" x14ac:dyDescent="0.25">
      <c r="A329" s="5" t="s">
        <v>608</v>
      </c>
      <c r="B329">
        <v>115982</v>
      </c>
    </row>
    <row r="330" spans="1:2" ht="16.5" customHeight="1" x14ac:dyDescent="0.25">
      <c r="A330" s="5" t="s">
        <v>609</v>
      </c>
      <c r="B330">
        <v>191859</v>
      </c>
    </row>
    <row r="331" spans="1:2" ht="16.5" customHeight="1" x14ac:dyDescent="0.25">
      <c r="A331" s="5" t="s">
        <v>830</v>
      </c>
      <c r="B331">
        <v>130457</v>
      </c>
    </row>
    <row r="332" spans="1:2" ht="16.5" customHeight="1" x14ac:dyDescent="0.25">
      <c r="A332" s="5" t="s">
        <v>611</v>
      </c>
      <c r="B332">
        <v>78564</v>
      </c>
    </row>
    <row r="333" spans="1:2" ht="16.5" customHeight="1" x14ac:dyDescent="0.25">
      <c r="A333" s="5" t="s">
        <v>831</v>
      </c>
      <c r="B333">
        <v>589848</v>
      </c>
    </row>
    <row r="334" spans="1:2" ht="16.5" customHeight="1" x14ac:dyDescent="0.25">
      <c r="A334" s="5" t="s">
        <v>613</v>
      </c>
      <c r="B334">
        <v>31917</v>
      </c>
    </row>
    <row r="335" spans="1:2" ht="16.5" customHeight="1" x14ac:dyDescent="0.25">
      <c r="A335" s="5" t="s">
        <v>617</v>
      </c>
      <c r="B335">
        <v>232748</v>
      </c>
    </row>
    <row r="336" spans="1:2" ht="16.5" customHeight="1" x14ac:dyDescent="0.25">
      <c r="A336" s="5" t="s">
        <v>618</v>
      </c>
      <c r="B336">
        <v>189682</v>
      </c>
    </row>
    <row r="337" spans="1:2" ht="16.5" customHeight="1" x14ac:dyDescent="0.25">
      <c r="A337" s="5" t="s">
        <v>832</v>
      </c>
      <c r="B337">
        <v>0</v>
      </c>
    </row>
    <row r="338" spans="1:2" ht="16.5" customHeight="1" x14ac:dyDescent="0.25">
      <c r="A338" s="5" t="s">
        <v>621</v>
      </c>
      <c r="B338">
        <v>108260</v>
      </c>
    </row>
    <row r="339" spans="1:2" ht="16.5" customHeight="1" x14ac:dyDescent="0.25">
      <c r="A339" s="5" t="s">
        <v>776</v>
      </c>
      <c r="B339">
        <v>103222</v>
      </c>
    </row>
    <row r="340" spans="1:2" ht="16.5" customHeight="1" x14ac:dyDescent="0.25">
      <c r="A340" s="5" t="s">
        <v>630</v>
      </c>
      <c r="B340">
        <v>572318</v>
      </c>
    </row>
    <row r="341" spans="1:2" ht="16.5" customHeight="1" x14ac:dyDescent="0.25">
      <c r="A341" s="5" t="s">
        <v>631</v>
      </c>
      <c r="B341">
        <v>126456</v>
      </c>
    </row>
    <row r="342" spans="1:2" ht="16.5" customHeight="1" x14ac:dyDescent="0.25">
      <c r="A342" s="5" t="s">
        <v>632</v>
      </c>
      <c r="B342">
        <v>340296</v>
      </c>
    </row>
    <row r="343" spans="1:2" ht="16.5" customHeight="1" x14ac:dyDescent="0.25">
      <c r="A343" s="5" t="s">
        <v>633</v>
      </c>
      <c r="B343">
        <v>299326</v>
      </c>
    </row>
    <row r="344" spans="1:2" ht="16.5" customHeight="1" x14ac:dyDescent="0.25">
      <c r="A344" s="5" t="s">
        <v>634</v>
      </c>
      <c r="B344">
        <v>966892</v>
      </c>
    </row>
    <row r="345" spans="1:2" ht="16.5" customHeight="1" x14ac:dyDescent="0.25">
      <c r="A345" s="5" t="s">
        <v>636</v>
      </c>
      <c r="B345">
        <v>34017</v>
      </c>
    </row>
    <row r="346" spans="1:2" ht="16.5" customHeight="1" x14ac:dyDescent="0.25">
      <c r="A346" s="5" t="s">
        <v>637</v>
      </c>
      <c r="B346">
        <v>1126798</v>
      </c>
    </row>
    <row r="347" spans="1:2" ht="16.5" customHeight="1" x14ac:dyDescent="0.25">
      <c r="A347" s="5" t="s">
        <v>638</v>
      </c>
      <c r="B347">
        <v>219874</v>
      </c>
    </row>
    <row r="348" spans="1:2" ht="16.5" customHeight="1" x14ac:dyDescent="0.25">
      <c r="A348" s="5" t="s">
        <v>639</v>
      </c>
      <c r="B348">
        <v>75509</v>
      </c>
    </row>
    <row r="349" spans="1:2" ht="16.5" customHeight="1" x14ac:dyDescent="0.25">
      <c r="A349" s="5" t="s">
        <v>640</v>
      </c>
      <c r="B349">
        <v>155254</v>
      </c>
    </row>
    <row r="350" spans="1:2" ht="16.5" customHeight="1" x14ac:dyDescent="0.25">
      <c r="A350" s="5" t="s">
        <v>641</v>
      </c>
      <c r="B350">
        <v>0</v>
      </c>
    </row>
    <row r="351" spans="1:2" ht="16.5" customHeight="1" x14ac:dyDescent="0.25">
      <c r="A351" s="5" t="s">
        <v>643</v>
      </c>
      <c r="B351">
        <v>24960</v>
      </c>
    </row>
    <row r="352" spans="1:2" ht="16.5" customHeight="1" x14ac:dyDescent="0.25">
      <c r="A352" s="5" t="s">
        <v>644</v>
      </c>
      <c r="B352">
        <v>202231</v>
      </c>
    </row>
    <row r="353" spans="1:2" ht="16.5" customHeight="1" x14ac:dyDescent="0.25">
      <c r="A353" s="5" t="s">
        <v>645</v>
      </c>
      <c r="B353">
        <v>22177</v>
      </c>
    </row>
    <row r="354" spans="1:2" ht="16.5" customHeight="1" x14ac:dyDescent="0.25">
      <c r="A354" s="5" t="s">
        <v>647</v>
      </c>
      <c r="B354">
        <v>276906</v>
      </c>
    </row>
    <row r="355" spans="1:2" ht="16.5" customHeight="1" x14ac:dyDescent="0.25">
      <c r="A355" s="5" t="s">
        <v>649</v>
      </c>
      <c r="B355">
        <v>189396</v>
      </c>
    </row>
    <row r="356" spans="1:2" ht="16.5" customHeight="1" x14ac:dyDescent="0.25">
      <c r="A356" s="5" t="s">
        <v>652</v>
      </c>
      <c r="B356">
        <v>102237</v>
      </c>
    </row>
    <row r="357" spans="1:2" ht="16.5" customHeight="1" x14ac:dyDescent="0.25">
      <c r="A357" s="5" t="s">
        <v>665</v>
      </c>
      <c r="B357">
        <v>55410</v>
      </c>
    </row>
    <row r="358" spans="1:2" ht="16.5" customHeight="1" x14ac:dyDescent="0.25">
      <c r="A358" s="5" t="s">
        <v>666</v>
      </c>
      <c r="B358">
        <v>140516</v>
      </c>
    </row>
    <row r="359" spans="1:2" ht="16.5" customHeight="1" x14ac:dyDescent="0.25">
      <c r="A359" s="5" t="s">
        <v>667</v>
      </c>
      <c r="B359">
        <v>31507</v>
      </c>
    </row>
    <row r="360" spans="1:2" ht="16.5" customHeight="1" x14ac:dyDescent="0.25">
      <c r="A360" s="5" t="s">
        <v>668</v>
      </c>
      <c r="B360">
        <v>250189</v>
      </c>
    </row>
    <row r="361" spans="1:2" ht="16.5" customHeight="1" x14ac:dyDescent="0.25">
      <c r="A361" s="5" t="s">
        <v>670</v>
      </c>
      <c r="B361">
        <v>36133</v>
      </c>
    </row>
    <row r="362" spans="1:2" ht="16.5" customHeight="1" x14ac:dyDescent="0.25">
      <c r="A362" s="5" t="s">
        <v>673</v>
      </c>
      <c r="B362">
        <v>122443</v>
      </c>
    </row>
    <row r="363" spans="1:2" ht="16.5" customHeight="1" x14ac:dyDescent="0.25">
      <c r="A363" s="5" t="s">
        <v>777</v>
      </c>
      <c r="B363">
        <v>189557</v>
      </c>
    </row>
    <row r="364" spans="1:2" ht="16.5" customHeight="1" x14ac:dyDescent="0.25">
      <c r="A364" s="5" t="s">
        <v>691</v>
      </c>
      <c r="B364">
        <v>550497</v>
      </c>
    </row>
    <row r="365" spans="1:2" ht="16.5" customHeight="1" x14ac:dyDescent="0.25">
      <c r="A365" s="5" t="s">
        <v>778</v>
      </c>
      <c r="B365">
        <v>1330292</v>
      </c>
    </row>
    <row r="366" spans="1:2" ht="16.5" customHeight="1" x14ac:dyDescent="0.25">
      <c r="A366" s="5" t="s">
        <v>696</v>
      </c>
      <c r="B366">
        <v>153243</v>
      </c>
    </row>
    <row r="367" spans="1:2" ht="16.5" customHeight="1" x14ac:dyDescent="0.25">
      <c r="A367" s="5" t="s">
        <v>697</v>
      </c>
      <c r="B367">
        <v>26772</v>
      </c>
    </row>
    <row r="368" spans="1:2" ht="16.5" customHeight="1" x14ac:dyDescent="0.25">
      <c r="A368" s="5" t="s">
        <v>699</v>
      </c>
      <c r="B368">
        <v>141969</v>
      </c>
    </row>
    <row r="369" spans="1:2" ht="16.5" customHeight="1" x14ac:dyDescent="0.25">
      <c r="A369" s="5" t="s">
        <v>700</v>
      </c>
      <c r="B369">
        <v>183037</v>
      </c>
    </row>
    <row r="370" spans="1:2" ht="16.5" customHeight="1" x14ac:dyDescent="0.25">
      <c r="A370" s="5" t="s">
        <v>701</v>
      </c>
      <c r="B370">
        <v>25416</v>
      </c>
    </row>
    <row r="371" spans="1:2" ht="16.5" customHeight="1" x14ac:dyDescent="0.25">
      <c r="A371" s="5" t="s">
        <v>703</v>
      </c>
      <c r="B371">
        <v>235922</v>
      </c>
    </row>
    <row r="372" spans="1:2" ht="16.5" customHeight="1" x14ac:dyDescent="0.25">
      <c r="A372" s="5" t="s">
        <v>779</v>
      </c>
      <c r="B372">
        <v>51391</v>
      </c>
    </row>
    <row r="373" spans="1:2" ht="16.5" customHeight="1" x14ac:dyDescent="0.25">
      <c r="A373" s="5" t="s">
        <v>706</v>
      </c>
      <c r="B373">
        <v>263230</v>
      </c>
    </row>
    <row r="374" spans="1:2" ht="16.5" customHeight="1" x14ac:dyDescent="0.25">
      <c r="A374" s="5" t="s">
        <v>834</v>
      </c>
      <c r="B374">
        <v>1314928</v>
      </c>
    </row>
    <row r="375" spans="1:2" ht="16.5" customHeight="1" x14ac:dyDescent="0.25">
      <c r="A375" s="5" t="s">
        <v>780</v>
      </c>
      <c r="B375">
        <v>58932</v>
      </c>
    </row>
    <row r="376" spans="1:2" ht="16.5" customHeight="1" x14ac:dyDescent="0.25">
      <c r="A376" s="5" t="s">
        <v>713</v>
      </c>
      <c r="B376">
        <v>46447</v>
      </c>
    </row>
    <row r="377" spans="1:2" ht="16.5" customHeight="1" x14ac:dyDescent="0.25">
      <c r="A377" s="5" t="s">
        <v>715</v>
      </c>
      <c r="B377">
        <v>221615</v>
      </c>
    </row>
    <row r="378" spans="1:2" ht="16.5" customHeight="1" x14ac:dyDescent="0.25">
      <c r="A378" s="5" t="s">
        <v>716</v>
      </c>
      <c r="B378">
        <v>26627</v>
      </c>
    </row>
    <row r="379" spans="1:2" ht="16.5" customHeight="1" x14ac:dyDescent="0.25">
      <c r="A379" s="5" t="s">
        <v>718</v>
      </c>
      <c r="B379">
        <v>139660</v>
      </c>
    </row>
    <row r="380" spans="1:2" ht="16.5" customHeight="1" x14ac:dyDescent="0.25">
      <c r="A380" s="5" t="s">
        <v>719</v>
      </c>
      <c r="B380">
        <v>248379</v>
      </c>
    </row>
    <row r="381" spans="1:2" ht="16.5" customHeight="1" x14ac:dyDescent="0.25">
      <c r="A381" s="5" t="s">
        <v>720</v>
      </c>
      <c r="B381">
        <v>98934</v>
      </c>
    </row>
    <row r="382" spans="1:2" ht="16.5" customHeight="1" x14ac:dyDescent="0.25">
      <c r="A382" s="5" t="s">
        <v>723</v>
      </c>
      <c r="B382">
        <v>701673</v>
      </c>
    </row>
    <row r="383" spans="1:2" ht="16.5" customHeight="1" x14ac:dyDescent="0.25">
      <c r="A383" s="5" t="s">
        <v>724</v>
      </c>
      <c r="B383">
        <v>17511</v>
      </c>
    </row>
    <row r="384" spans="1:2" ht="16.5" customHeight="1" x14ac:dyDescent="0.25">
      <c r="A384" s="5" t="s">
        <v>726</v>
      </c>
      <c r="B384">
        <v>196494</v>
      </c>
    </row>
    <row r="385" spans="1:2" ht="16.5" customHeight="1" x14ac:dyDescent="0.25">
      <c r="A385" s="5" t="s">
        <v>727</v>
      </c>
      <c r="B385">
        <v>526990</v>
      </c>
    </row>
    <row r="386" spans="1:2" ht="16.5" customHeight="1" x14ac:dyDescent="0.25">
      <c r="A386" s="5" t="s">
        <v>835</v>
      </c>
      <c r="B386">
        <v>1185889</v>
      </c>
    </row>
    <row r="387" spans="1:2" ht="16.5" customHeight="1" x14ac:dyDescent="0.25">
      <c r="A387" s="5" t="s">
        <v>782</v>
      </c>
      <c r="B387">
        <v>395288</v>
      </c>
    </row>
    <row r="388" spans="1:2" ht="16.5" customHeight="1" x14ac:dyDescent="0.25">
      <c r="A388" s="5" t="s">
        <v>783</v>
      </c>
      <c r="B388">
        <v>118435</v>
      </c>
    </row>
    <row r="389" spans="1:2" ht="16.5" customHeight="1" x14ac:dyDescent="0.25">
      <c r="A389" s="5" t="s">
        <v>730</v>
      </c>
      <c r="B389">
        <v>2233708</v>
      </c>
    </row>
    <row r="390" spans="1:2" ht="16.5" customHeight="1" x14ac:dyDescent="0.25">
      <c r="A390" s="5" t="s">
        <v>731</v>
      </c>
      <c r="B390">
        <v>51705</v>
      </c>
    </row>
    <row r="391" spans="1:2" ht="16.5" customHeight="1" x14ac:dyDescent="0.25">
      <c r="A391" s="5" t="s">
        <v>733</v>
      </c>
      <c r="B391">
        <v>263190</v>
      </c>
    </row>
    <row r="392" spans="1:2" ht="16.5" customHeight="1" x14ac:dyDescent="0.25">
      <c r="A392" s="5" t="s">
        <v>735</v>
      </c>
      <c r="B392">
        <v>219506</v>
      </c>
    </row>
    <row r="393" spans="1:2" ht="16.5" customHeight="1" x14ac:dyDescent="0.25">
      <c r="A393" s="5" t="s">
        <v>849</v>
      </c>
      <c r="B393">
        <v>0</v>
      </c>
    </row>
    <row r="394" spans="1:2" ht="16.5" customHeight="1" x14ac:dyDescent="0.25">
      <c r="A394" s="5" t="s">
        <v>736</v>
      </c>
      <c r="B394">
        <v>8795</v>
      </c>
    </row>
    <row r="395" spans="1:2" ht="12.75" customHeight="1" x14ac:dyDescent="0.25">
      <c r="A395" s="6">
        <v>391</v>
      </c>
      <c r="B395">
        <v>119465622</v>
      </c>
    </row>
    <row r="396" spans="1:2" x14ac:dyDescent="0.25">
      <c r="B396">
        <v>0</v>
      </c>
    </row>
    <row r="397" spans="1:2" x14ac:dyDescent="0.25">
      <c r="B397">
        <v>0</v>
      </c>
    </row>
    <row r="398" spans="1:2" x14ac:dyDescent="0.25">
      <c r="B398">
        <v>0</v>
      </c>
    </row>
    <row r="399" spans="1:2" x14ac:dyDescent="0.25">
      <c r="B399">
        <v>0</v>
      </c>
    </row>
    <row r="400" spans="1:2" x14ac:dyDescent="0.25">
      <c r="B400">
        <v>0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25BE1-1B66-4F84-9CB7-3086E33DAD68}">
  <dimension ref="A1:B630"/>
  <sheetViews>
    <sheetView workbookViewId="0">
      <selection activeCell="E29" sqref="E29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862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10871</v>
      </c>
    </row>
    <row r="5" spans="1:2" ht="16.5" customHeight="1" x14ac:dyDescent="0.25">
      <c r="A5" s="5" t="s">
        <v>6</v>
      </c>
      <c r="B5">
        <v>284823</v>
      </c>
    </row>
    <row r="6" spans="1:2" ht="16.5" customHeight="1" x14ac:dyDescent="0.25">
      <c r="A6" s="5" t="s">
        <v>7</v>
      </c>
      <c r="B6">
        <v>46792</v>
      </c>
    </row>
    <row r="7" spans="1:2" ht="16.5" customHeight="1" x14ac:dyDescent="0.25">
      <c r="A7" s="5" t="s">
        <v>788</v>
      </c>
      <c r="B7">
        <v>702016</v>
      </c>
    </row>
    <row r="8" spans="1:2" ht="16.5" customHeight="1" x14ac:dyDescent="0.25">
      <c r="A8" s="5" t="s">
        <v>789</v>
      </c>
      <c r="B8">
        <v>62289</v>
      </c>
    </row>
    <row r="9" spans="1:2" ht="16.5" customHeight="1" x14ac:dyDescent="0.25">
      <c r="A9" s="5" t="s">
        <v>11</v>
      </c>
      <c r="B9">
        <v>233766</v>
      </c>
    </row>
    <row r="10" spans="1:2" ht="16.5" customHeight="1" x14ac:dyDescent="0.25">
      <c r="A10" s="5" t="s">
        <v>12</v>
      </c>
      <c r="B10">
        <v>155542</v>
      </c>
    </row>
    <row r="11" spans="1:2" ht="16.5" customHeight="1" x14ac:dyDescent="0.25">
      <c r="A11" s="5" t="s">
        <v>13</v>
      </c>
      <c r="B11">
        <v>153445</v>
      </c>
    </row>
    <row r="12" spans="1:2" ht="16.5" customHeight="1" x14ac:dyDescent="0.25">
      <c r="A12" s="5" t="s">
        <v>14</v>
      </c>
      <c r="B12">
        <v>64922</v>
      </c>
    </row>
    <row r="13" spans="1:2" ht="16.5" customHeight="1" x14ac:dyDescent="0.25">
      <c r="A13" s="5" t="s">
        <v>18</v>
      </c>
      <c r="B13">
        <v>28546</v>
      </c>
    </row>
    <row r="14" spans="1:2" ht="16.5" customHeight="1" x14ac:dyDescent="0.25">
      <c r="A14" s="5" t="s">
        <v>19</v>
      </c>
      <c r="B14">
        <v>2016875</v>
      </c>
    </row>
    <row r="15" spans="1:2" ht="16.5" customHeight="1" x14ac:dyDescent="0.25">
      <c r="A15" s="5" t="s">
        <v>20</v>
      </c>
      <c r="B15">
        <v>138221</v>
      </c>
    </row>
    <row r="16" spans="1:2" ht="16.5" customHeight="1" x14ac:dyDescent="0.25">
      <c r="A16" s="5" t="s">
        <v>21</v>
      </c>
      <c r="B16">
        <v>29303</v>
      </c>
    </row>
    <row r="17" spans="1:2" ht="16.5" customHeight="1" x14ac:dyDescent="0.25">
      <c r="A17" s="5" t="s">
        <v>23</v>
      </c>
      <c r="B17">
        <v>71952</v>
      </c>
    </row>
    <row r="18" spans="1:2" ht="16.5" customHeight="1" x14ac:dyDescent="0.25">
      <c r="A18" s="5" t="s">
        <v>26</v>
      </c>
      <c r="B18">
        <v>34462</v>
      </c>
    </row>
    <row r="19" spans="1:2" ht="16.5" customHeight="1" x14ac:dyDescent="0.25">
      <c r="A19" s="5" t="s">
        <v>27</v>
      </c>
      <c r="B19">
        <v>111310</v>
      </c>
    </row>
    <row r="20" spans="1:2" ht="16.5" customHeight="1" x14ac:dyDescent="0.25">
      <c r="A20" s="5" t="s">
        <v>28</v>
      </c>
      <c r="B20">
        <v>153707</v>
      </c>
    </row>
    <row r="21" spans="1:2" ht="16.5" customHeight="1" x14ac:dyDescent="0.25">
      <c r="A21" s="5" t="s">
        <v>31</v>
      </c>
      <c r="B21">
        <v>120965</v>
      </c>
    </row>
    <row r="22" spans="1:2" ht="16.5" customHeight="1" x14ac:dyDescent="0.25">
      <c r="A22" s="5" t="s">
        <v>32</v>
      </c>
      <c r="B22">
        <v>1083923</v>
      </c>
    </row>
    <row r="23" spans="1:2" ht="16.5" customHeight="1" x14ac:dyDescent="0.25">
      <c r="A23" s="5" t="s">
        <v>35</v>
      </c>
      <c r="B23">
        <v>23747</v>
      </c>
    </row>
    <row r="24" spans="1:2" ht="16.5" customHeight="1" x14ac:dyDescent="0.25">
      <c r="A24" s="5" t="s">
        <v>37</v>
      </c>
      <c r="B24">
        <v>49190</v>
      </c>
    </row>
    <row r="25" spans="1:2" ht="16.5" customHeight="1" x14ac:dyDescent="0.25">
      <c r="A25" s="5" t="s">
        <v>38</v>
      </c>
      <c r="B25">
        <v>391535</v>
      </c>
    </row>
    <row r="26" spans="1:2" ht="16.5" customHeight="1" x14ac:dyDescent="0.25">
      <c r="A26" s="5" t="s">
        <v>40</v>
      </c>
      <c r="B26">
        <v>31522</v>
      </c>
    </row>
    <row r="27" spans="1:2" ht="16.5" customHeight="1" x14ac:dyDescent="0.25">
      <c r="A27" s="5" t="s">
        <v>42</v>
      </c>
      <c r="B27">
        <v>454889</v>
      </c>
    </row>
    <row r="28" spans="1:2" ht="16.5" customHeight="1" x14ac:dyDescent="0.25">
      <c r="A28" s="5" t="s">
        <v>43</v>
      </c>
      <c r="B28">
        <v>64620</v>
      </c>
    </row>
    <row r="29" spans="1:2" ht="16.5" customHeight="1" x14ac:dyDescent="0.25">
      <c r="A29" s="5" t="s">
        <v>46</v>
      </c>
      <c r="B29">
        <v>348105</v>
      </c>
    </row>
    <row r="30" spans="1:2" ht="16.5" customHeight="1" x14ac:dyDescent="0.25">
      <c r="A30" s="5" t="s">
        <v>49</v>
      </c>
      <c r="B30">
        <v>609840</v>
      </c>
    </row>
    <row r="31" spans="1:2" ht="16.5" customHeight="1" x14ac:dyDescent="0.25">
      <c r="A31" s="5" t="s">
        <v>50</v>
      </c>
      <c r="B31">
        <v>173843</v>
      </c>
    </row>
    <row r="32" spans="1:2" ht="16.5" customHeight="1" x14ac:dyDescent="0.25">
      <c r="A32" s="5" t="s">
        <v>51</v>
      </c>
      <c r="B32">
        <v>56416</v>
      </c>
    </row>
    <row r="33" spans="1:2" ht="16.5" customHeight="1" x14ac:dyDescent="0.25">
      <c r="A33" s="5" t="s">
        <v>52</v>
      </c>
      <c r="B33">
        <v>5927</v>
      </c>
    </row>
    <row r="34" spans="1:2" ht="16.5" customHeight="1" x14ac:dyDescent="0.25">
      <c r="A34" s="5" t="s">
        <v>54</v>
      </c>
      <c r="B34">
        <v>415151</v>
      </c>
    </row>
    <row r="35" spans="1:2" ht="16.5" customHeight="1" x14ac:dyDescent="0.25">
      <c r="A35" s="5" t="s">
        <v>56</v>
      </c>
      <c r="B35">
        <v>98094</v>
      </c>
    </row>
    <row r="36" spans="1:2" ht="16.5" customHeight="1" x14ac:dyDescent="0.25">
      <c r="A36" s="5" t="s">
        <v>792</v>
      </c>
      <c r="B36">
        <v>33869</v>
      </c>
    </row>
    <row r="37" spans="1:2" ht="16.5" customHeight="1" x14ac:dyDescent="0.25">
      <c r="A37" s="5" t="s">
        <v>58</v>
      </c>
      <c r="B37">
        <v>28735</v>
      </c>
    </row>
    <row r="38" spans="1:2" ht="16.5" customHeight="1" x14ac:dyDescent="0.25">
      <c r="A38" s="5" t="s">
        <v>793</v>
      </c>
      <c r="B38">
        <v>348338</v>
      </c>
    </row>
    <row r="39" spans="1:2" ht="16.5" customHeight="1" x14ac:dyDescent="0.25">
      <c r="A39" s="5" t="s">
        <v>61</v>
      </c>
      <c r="B39">
        <v>146744</v>
      </c>
    </row>
    <row r="40" spans="1:2" ht="16.5" customHeight="1" x14ac:dyDescent="0.25">
      <c r="A40" s="5" t="s">
        <v>62</v>
      </c>
      <c r="B40">
        <v>23</v>
      </c>
    </row>
    <row r="41" spans="1:2" ht="16.5" customHeight="1" x14ac:dyDescent="0.25">
      <c r="A41" s="5" t="s">
        <v>63</v>
      </c>
      <c r="B41">
        <v>148712</v>
      </c>
    </row>
    <row r="42" spans="1:2" ht="16.5" customHeight="1" x14ac:dyDescent="0.25">
      <c r="A42" s="5" t="s">
        <v>64</v>
      </c>
      <c r="B42">
        <v>132277</v>
      </c>
    </row>
    <row r="43" spans="1:2" ht="16.5" customHeight="1" x14ac:dyDescent="0.25">
      <c r="A43" s="5" t="s">
        <v>65</v>
      </c>
      <c r="B43">
        <v>15505</v>
      </c>
    </row>
    <row r="44" spans="1:2" ht="16.5" customHeight="1" x14ac:dyDescent="0.25">
      <c r="A44" s="5" t="s">
        <v>81</v>
      </c>
      <c r="B44">
        <v>316113</v>
      </c>
    </row>
    <row r="45" spans="1:2" ht="16.5" customHeight="1" x14ac:dyDescent="0.25">
      <c r="A45" s="5" t="s">
        <v>750</v>
      </c>
      <c r="B45">
        <v>69259</v>
      </c>
    </row>
    <row r="46" spans="1:2" ht="16.5" customHeight="1" x14ac:dyDescent="0.25">
      <c r="A46" s="5" t="s">
        <v>82</v>
      </c>
      <c r="B46">
        <v>29931</v>
      </c>
    </row>
    <row r="47" spans="1:2" ht="16.5" customHeight="1" x14ac:dyDescent="0.25">
      <c r="A47" s="5" t="s">
        <v>83</v>
      </c>
      <c r="B47">
        <v>694605</v>
      </c>
    </row>
    <row r="48" spans="1:2" ht="16.5" customHeight="1" x14ac:dyDescent="0.25">
      <c r="A48" s="5" t="s">
        <v>85</v>
      </c>
      <c r="B48">
        <v>366231</v>
      </c>
    </row>
    <row r="49" spans="1:2" ht="16.5" customHeight="1" x14ac:dyDescent="0.25">
      <c r="A49" s="5" t="s">
        <v>751</v>
      </c>
      <c r="B49">
        <v>72164</v>
      </c>
    </row>
    <row r="50" spans="1:2" ht="16.5" customHeight="1" x14ac:dyDescent="0.25">
      <c r="A50" s="5" t="s">
        <v>86</v>
      </c>
      <c r="B50">
        <v>152068</v>
      </c>
    </row>
    <row r="51" spans="1:2" ht="16.5" customHeight="1" x14ac:dyDescent="0.25">
      <c r="A51" s="5" t="s">
        <v>88</v>
      </c>
      <c r="B51">
        <v>426351</v>
      </c>
    </row>
    <row r="52" spans="1:2" ht="16.5" customHeight="1" x14ac:dyDescent="0.25">
      <c r="A52" s="5" t="s">
        <v>89</v>
      </c>
      <c r="B52">
        <v>177244</v>
      </c>
    </row>
    <row r="53" spans="1:2" ht="16.5" customHeight="1" x14ac:dyDescent="0.25">
      <c r="A53" s="5" t="s">
        <v>92</v>
      </c>
      <c r="B53">
        <v>175925</v>
      </c>
    </row>
    <row r="54" spans="1:2" ht="16.5" customHeight="1" x14ac:dyDescent="0.25">
      <c r="A54" s="5" t="s">
        <v>93</v>
      </c>
      <c r="B54">
        <v>75283</v>
      </c>
    </row>
    <row r="55" spans="1:2" ht="16.5" customHeight="1" x14ac:dyDescent="0.25">
      <c r="A55" s="5" t="s">
        <v>95</v>
      </c>
      <c r="B55">
        <v>143289</v>
      </c>
    </row>
    <row r="56" spans="1:2" ht="16.5" customHeight="1" x14ac:dyDescent="0.25">
      <c r="A56" s="5" t="s">
        <v>96</v>
      </c>
      <c r="B56">
        <v>104628</v>
      </c>
    </row>
    <row r="57" spans="1:2" ht="16.5" customHeight="1" x14ac:dyDescent="0.25">
      <c r="A57" s="5" t="s">
        <v>97</v>
      </c>
      <c r="B57">
        <v>44760</v>
      </c>
    </row>
    <row r="58" spans="1:2" ht="16.5" customHeight="1" x14ac:dyDescent="0.25">
      <c r="A58" s="5" t="s">
        <v>98</v>
      </c>
      <c r="B58">
        <v>314860</v>
      </c>
    </row>
    <row r="59" spans="1:2" ht="16.5" customHeight="1" x14ac:dyDescent="0.25">
      <c r="A59" s="5" t="s">
        <v>112</v>
      </c>
      <c r="B59">
        <v>157522</v>
      </c>
    </row>
    <row r="60" spans="1:2" ht="16.5" customHeight="1" x14ac:dyDescent="0.25">
      <c r="A60" s="5" t="s">
        <v>113</v>
      </c>
      <c r="B60">
        <v>182434</v>
      </c>
    </row>
    <row r="61" spans="1:2" ht="16.5" customHeight="1" x14ac:dyDescent="0.25">
      <c r="A61" s="5" t="s">
        <v>115</v>
      </c>
      <c r="B61">
        <v>2731719</v>
      </c>
    </row>
    <row r="62" spans="1:2" ht="16.5" customHeight="1" x14ac:dyDescent="0.25">
      <c r="A62" s="5" t="s">
        <v>116</v>
      </c>
      <c r="B62">
        <v>66650</v>
      </c>
    </row>
    <row r="63" spans="1:2" ht="16.5" customHeight="1" x14ac:dyDescent="0.25">
      <c r="A63" s="5" t="s">
        <v>119</v>
      </c>
      <c r="B63">
        <v>61858</v>
      </c>
    </row>
    <row r="64" spans="1:2" ht="16.5" customHeight="1" x14ac:dyDescent="0.25">
      <c r="A64" s="5" t="s">
        <v>120</v>
      </c>
      <c r="B64">
        <v>93344</v>
      </c>
    </row>
    <row r="65" spans="1:2" ht="16.5" customHeight="1" x14ac:dyDescent="0.25">
      <c r="A65" s="5" t="s">
        <v>795</v>
      </c>
      <c r="B65">
        <v>398695</v>
      </c>
    </row>
    <row r="66" spans="1:2" ht="16.5" customHeight="1" x14ac:dyDescent="0.25">
      <c r="A66" s="5" t="s">
        <v>123</v>
      </c>
      <c r="B66">
        <v>649632</v>
      </c>
    </row>
    <row r="67" spans="1:2" ht="16.5" customHeight="1" x14ac:dyDescent="0.25">
      <c r="A67" s="5" t="s">
        <v>124</v>
      </c>
      <c r="B67">
        <v>10315</v>
      </c>
    </row>
    <row r="68" spans="1:2" ht="16.5" customHeight="1" x14ac:dyDescent="0.25">
      <c r="A68" s="5" t="s">
        <v>126</v>
      </c>
      <c r="B68">
        <v>99043</v>
      </c>
    </row>
    <row r="69" spans="1:2" ht="16.5" customHeight="1" x14ac:dyDescent="0.25">
      <c r="A69" s="5" t="s">
        <v>796</v>
      </c>
      <c r="B69">
        <v>144108</v>
      </c>
    </row>
    <row r="70" spans="1:2" ht="16.5" customHeight="1" x14ac:dyDescent="0.25">
      <c r="A70" s="5" t="s">
        <v>133</v>
      </c>
      <c r="B70">
        <v>156415</v>
      </c>
    </row>
    <row r="71" spans="1:2" ht="16.5" customHeight="1" x14ac:dyDescent="0.25">
      <c r="A71" s="5" t="s">
        <v>134</v>
      </c>
      <c r="B71">
        <v>237581</v>
      </c>
    </row>
    <row r="72" spans="1:2" ht="16.5" customHeight="1" x14ac:dyDescent="0.25">
      <c r="A72" s="5" t="s">
        <v>135</v>
      </c>
      <c r="B72">
        <v>43709</v>
      </c>
    </row>
    <row r="73" spans="1:2" ht="16.5" customHeight="1" x14ac:dyDescent="0.25">
      <c r="A73" s="5" t="s">
        <v>752</v>
      </c>
      <c r="B73">
        <v>298583</v>
      </c>
    </row>
    <row r="74" spans="1:2" ht="16.5" customHeight="1" x14ac:dyDescent="0.25">
      <c r="A74" s="5" t="s">
        <v>137</v>
      </c>
      <c r="B74">
        <v>432691</v>
      </c>
    </row>
    <row r="75" spans="1:2" ht="16.5" customHeight="1" x14ac:dyDescent="0.25">
      <c r="A75" s="5" t="s">
        <v>146</v>
      </c>
      <c r="B75">
        <v>11363</v>
      </c>
    </row>
    <row r="76" spans="1:2" ht="16.5" customHeight="1" x14ac:dyDescent="0.25">
      <c r="A76" s="5" t="s">
        <v>149</v>
      </c>
      <c r="B76">
        <v>167765</v>
      </c>
    </row>
    <row r="77" spans="1:2" ht="16.5" customHeight="1" x14ac:dyDescent="0.25">
      <c r="A77" s="5" t="s">
        <v>150</v>
      </c>
      <c r="B77">
        <v>192204</v>
      </c>
    </row>
    <row r="78" spans="1:2" ht="16.5" customHeight="1" x14ac:dyDescent="0.25">
      <c r="A78" s="5" t="s">
        <v>151</v>
      </c>
      <c r="B78">
        <v>1511383</v>
      </c>
    </row>
    <row r="79" spans="1:2" ht="16.5" customHeight="1" x14ac:dyDescent="0.25">
      <c r="A79" s="5" t="s">
        <v>152</v>
      </c>
      <c r="B79">
        <v>38837</v>
      </c>
    </row>
    <row r="80" spans="1:2" ht="16.5" customHeight="1" x14ac:dyDescent="0.25">
      <c r="A80" s="5" t="s">
        <v>154</v>
      </c>
      <c r="B80">
        <v>33820</v>
      </c>
    </row>
    <row r="81" spans="1:2" ht="16.5" customHeight="1" x14ac:dyDescent="0.25">
      <c r="A81" s="5" t="s">
        <v>157</v>
      </c>
      <c r="B81">
        <v>193944</v>
      </c>
    </row>
    <row r="82" spans="1:2" ht="16.5" customHeight="1" x14ac:dyDescent="0.25">
      <c r="A82" s="5" t="s">
        <v>159</v>
      </c>
      <c r="B82">
        <v>171180</v>
      </c>
    </row>
    <row r="83" spans="1:2" ht="16.5" customHeight="1" x14ac:dyDescent="0.25">
      <c r="A83" s="5" t="s">
        <v>160</v>
      </c>
      <c r="B83">
        <v>55698</v>
      </c>
    </row>
    <row r="84" spans="1:2" ht="16.5" customHeight="1" x14ac:dyDescent="0.25">
      <c r="A84" s="5" t="s">
        <v>161</v>
      </c>
      <c r="B84">
        <v>162457</v>
      </c>
    </row>
    <row r="85" spans="1:2" ht="16.5" customHeight="1" x14ac:dyDescent="0.25">
      <c r="A85" s="5" t="s">
        <v>162</v>
      </c>
      <c r="B85">
        <v>205797</v>
      </c>
    </row>
    <row r="86" spans="1:2" ht="16.5" customHeight="1" x14ac:dyDescent="0.25">
      <c r="A86" s="5" t="s">
        <v>163</v>
      </c>
      <c r="B86">
        <v>3890026</v>
      </c>
    </row>
    <row r="87" spans="1:2" ht="16.5" customHeight="1" x14ac:dyDescent="0.25">
      <c r="A87" s="5" t="s">
        <v>166</v>
      </c>
      <c r="B87">
        <v>172134</v>
      </c>
    </row>
    <row r="88" spans="1:2" ht="16.5" customHeight="1" x14ac:dyDescent="0.25">
      <c r="A88" s="5" t="s">
        <v>167</v>
      </c>
      <c r="B88">
        <v>14357</v>
      </c>
    </row>
    <row r="89" spans="1:2" ht="16.5" customHeight="1" x14ac:dyDescent="0.25">
      <c r="A89" s="5" t="s">
        <v>174</v>
      </c>
      <c r="B89">
        <v>403629</v>
      </c>
    </row>
    <row r="90" spans="1:2" ht="16.5" customHeight="1" x14ac:dyDescent="0.25">
      <c r="A90" s="5" t="s">
        <v>175</v>
      </c>
      <c r="B90">
        <v>70660</v>
      </c>
    </row>
    <row r="91" spans="1:2" ht="16.5" customHeight="1" x14ac:dyDescent="0.25">
      <c r="A91" s="5" t="s">
        <v>176</v>
      </c>
      <c r="B91">
        <v>817992</v>
      </c>
    </row>
    <row r="92" spans="1:2" ht="16.5" customHeight="1" x14ac:dyDescent="0.25">
      <c r="A92" s="5" t="s">
        <v>179</v>
      </c>
      <c r="B92">
        <v>43944</v>
      </c>
    </row>
    <row r="93" spans="1:2" ht="16.5" customHeight="1" x14ac:dyDescent="0.25">
      <c r="A93" s="5" t="s">
        <v>180</v>
      </c>
      <c r="B93">
        <v>416116</v>
      </c>
    </row>
    <row r="94" spans="1:2" ht="16.5" customHeight="1" x14ac:dyDescent="0.25">
      <c r="A94" s="5" t="s">
        <v>187</v>
      </c>
      <c r="B94">
        <v>193311</v>
      </c>
    </row>
    <row r="95" spans="1:2" ht="16.5" customHeight="1" x14ac:dyDescent="0.25">
      <c r="A95" s="5" t="s">
        <v>753</v>
      </c>
      <c r="B95">
        <v>64595</v>
      </c>
    </row>
    <row r="96" spans="1:2" ht="16.5" customHeight="1" x14ac:dyDescent="0.25">
      <c r="A96" s="5" t="s">
        <v>189</v>
      </c>
      <c r="B96">
        <v>204792</v>
      </c>
    </row>
    <row r="97" spans="1:2" ht="16.5" customHeight="1" x14ac:dyDescent="0.25">
      <c r="A97" s="5" t="s">
        <v>190</v>
      </c>
      <c r="B97">
        <v>14208</v>
      </c>
    </row>
    <row r="98" spans="1:2" ht="16.5" customHeight="1" x14ac:dyDescent="0.25">
      <c r="A98" s="5" t="s">
        <v>191</v>
      </c>
      <c r="B98">
        <v>255397</v>
      </c>
    </row>
    <row r="99" spans="1:2" ht="16.5" customHeight="1" x14ac:dyDescent="0.25">
      <c r="A99" s="5" t="s">
        <v>797</v>
      </c>
      <c r="B99">
        <v>779474</v>
      </c>
    </row>
    <row r="100" spans="1:2" ht="16.5" customHeight="1" x14ac:dyDescent="0.25">
      <c r="A100" s="5" t="s">
        <v>193</v>
      </c>
      <c r="B100">
        <v>6990</v>
      </c>
    </row>
    <row r="101" spans="1:2" ht="16.5" customHeight="1" x14ac:dyDescent="0.25">
      <c r="A101" s="5" t="s">
        <v>195</v>
      </c>
      <c r="B101">
        <v>0</v>
      </c>
    </row>
    <row r="102" spans="1:2" ht="16.5" customHeight="1" x14ac:dyDescent="0.25">
      <c r="A102" s="5" t="s">
        <v>196</v>
      </c>
      <c r="B102">
        <v>236511</v>
      </c>
    </row>
    <row r="103" spans="1:2" ht="16.5" customHeight="1" x14ac:dyDescent="0.25">
      <c r="A103" s="5" t="s">
        <v>798</v>
      </c>
      <c r="B103">
        <v>145987</v>
      </c>
    </row>
    <row r="104" spans="1:2" ht="16.5" customHeight="1" x14ac:dyDescent="0.25">
      <c r="A104" s="5" t="s">
        <v>202</v>
      </c>
      <c r="B104">
        <v>158283</v>
      </c>
    </row>
    <row r="105" spans="1:2" ht="16.5" customHeight="1" x14ac:dyDescent="0.25">
      <c r="A105" s="5" t="s">
        <v>755</v>
      </c>
      <c r="B105">
        <v>721684</v>
      </c>
    </row>
    <row r="106" spans="1:2" ht="16.5" customHeight="1" x14ac:dyDescent="0.25">
      <c r="A106" s="5" t="s">
        <v>204</v>
      </c>
      <c r="B106">
        <v>1257689</v>
      </c>
    </row>
    <row r="107" spans="1:2" ht="16.5" customHeight="1" x14ac:dyDescent="0.25">
      <c r="A107" s="5" t="s">
        <v>205</v>
      </c>
      <c r="B107">
        <v>45004</v>
      </c>
    </row>
    <row r="108" spans="1:2" ht="16.5" customHeight="1" x14ac:dyDescent="0.25">
      <c r="A108" s="5" t="s">
        <v>206</v>
      </c>
      <c r="B108">
        <v>230455</v>
      </c>
    </row>
    <row r="109" spans="1:2" ht="16.5" customHeight="1" x14ac:dyDescent="0.25">
      <c r="A109" s="5" t="s">
        <v>207</v>
      </c>
      <c r="B109">
        <v>1227178</v>
      </c>
    </row>
    <row r="110" spans="1:2" ht="16.5" customHeight="1" x14ac:dyDescent="0.25">
      <c r="A110" s="5" t="s">
        <v>208</v>
      </c>
      <c r="B110">
        <v>125175</v>
      </c>
    </row>
    <row r="111" spans="1:2" ht="16.5" customHeight="1" x14ac:dyDescent="0.25">
      <c r="A111" s="5" t="s">
        <v>211</v>
      </c>
      <c r="B111">
        <v>523298</v>
      </c>
    </row>
    <row r="112" spans="1:2" ht="16.5" customHeight="1" x14ac:dyDescent="0.25">
      <c r="A112" s="5" t="s">
        <v>212</v>
      </c>
      <c r="B112">
        <v>325033</v>
      </c>
    </row>
    <row r="113" spans="1:2" ht="16.5" customHeight="1" x14ac:dyDescent="0.25">
      <c r="A113" s="5" t="s">
        <v>213</v>
      </c>
      <c r="B113">
        <v>336479</v>
      </c>
    </row>
    <row r="114" spans="1:2" ht="16.5" customHeight="1" x14ac:dyDescent="0.25">
      <c r="A114" s="5" t="s">
        <v>214</v>
      </c>
      <c r="B114">
        <v>374977</v>
      </c>
    </row>
    <row r="115" spans="1:2" ht="16.5" customHeight="1" x14ac:dyDescent="0.25">
      <c r="A115" s="5" t="s">
        <v>756</v>
      </c>
      <c r="B115">
        <v>61795</v>
      </c>
    </row>
    <row r="116" spans="1:2" ht="16.5" customHeight="1" x14ac:dyDescent="0.25">
      <c r="A116" s="5" t="s">
        <v>757</v>
      </c>
      <c r="B116">
        <v>65706</v>
      </c>
    </row>
    <row r="117" spans="1:2" ht="16.5" customHeight="1" x14ac:dyDescent="0.25">
      <c r="A117" s="5" t="s">
        <v>216</v>
      </c>
      <c r="B117">
        <v>20473</v>
      </c>
    </row>
    <row r="118" spans="1:2" ht="16.5" customHeight="1" x14ac:dyDescent="0.25">
      <c r="A118" s="5" t="s">
        <v>218</v>
      </c>
      <c r="B118">
        <v>465234</v>
      </c>
    </row>
    <row r="119" spans="1:2" ht="16.5" customHeight="1" x14ac:dyDescent="0.25">
      <c r="A119" s="5" t="s">
        <v>220</v>
      </c>
      <c r="B119">
        <v>1113</v>
      </c>
    </row>
    <row r="120" spans="1:2" ht="16.5" customHeight="1" x14ac:dyDescent="0.25">
      <c r="A120" s="5" t="s">
        <v>221</v>
      </c>
      <c r="B120">
        <v>213674</v>
      </c>
    </row>
    <row r="121" spans="1:2" ht="16.5" customHeight="1" x14ac:dyDescent="0.25">
      <c r="A121" s="5" t="s">
        <v>222</v>
      </c>
      <c r="B121">
        <v>155353</v>
      </c>
    </row>
    <row r="122" spans="1:2" ht="16.5" customHeight="1" x14ac:dyDescent="0.25">
      <c r="A122" s="5" t="s">
        <v>223</v>
      </c>
      <c r="B122">
        <v>42710</v>
      </c>
    </row>
    <row r="123" spans="1:2" ht="16.5" customHeight="1" x14ac:dyDescent="0.25">
      <c r="A123" s="5" t="s">
        <v>224</v>
      </c>
      <c r="B123">
        <v>124348</v>
      </c>
    </row>
    <row r="124" spans="1:2" ht="16.5" customHeight="1" x14ac:dyDescent="0.25">
      <c r="A124" s="5" t="s">
        <v>225</v>
      </c>
      <c r="B124">
        <v>63097</v>
      </c>
    </row>
    <row r="125" spans="1:2" ht="16.5" customHeight="1" x14ac:dyDescent="0.25">
      <c r="A125" s="5" t="s">
        <v>226</v>
      </c>
      <c r="B125">
        <v>428083</v>
      </c>
    </row>
    <row r="126" spans="1:2" ht="16.5" customHeight="1" x14ac:dyDescent="0.25">
      <c r="A126" s="5" t="s">
        <v>229</v>
      </c>
      <c r="B126">
        <v>40262</v>
      </c>
    </row>
    <row r="127" spans="1:2" ht="16.5" customHeight="1" x14ac:dyDescent="0.25">
      <c r="A127" s="5" t="s">
        <v>230</v>
      </c>
      <c r="B127">
        <v>21897</v>
      </c>
    </row>
    <row r="128" spans="1:2" ht="16.5" customHeight="1" x14ac:dyDescent="0.25">
      <c r="A128" s="5" t="s">
        <v>231</v>
      </c>
      <c r="B128">
        <v>200542</v>
      </c>
    </row>
    <row r="129" spans="1:2" ht="16.5" customHeight="1" x14ac:dyDescent="0.25">
      <c r="A129" s="5" t="s">
        <v>233</v>
      </c>
      <c r="B129">
        <v>292682</v>
      </c>
    </row>
    <row r="130" spans="1:2" ht="16.5" customHeight="1" x14ac:dyDescent="0.25">
      <c r="A130" s="5" t="s">
        <v>234</v>
      </c>
      <c r="B130">
        <v>29396</v>
      </c>
    </row>
    <row r="131" spans="1:2" ht="16.5" customHeight="1" x14ac:dyDescent="0.25">
      <c r="A131" s="5" t="s">
        <v>235</v>
      </c>
      <c r="B131">
        <v>175603</v>
      </c>
    </row>
    <row r="132" spans="1:2" ht="16.5" customHeight="1" x14ac:dyDescent="0.25">
      <c r="A132" s="5" t="s">
        <v>251</v>
      </c>
      <c r="B132">
        <v>154613</v>
      </c>
    </row>
    <row r="133" spans="1:2" ht="16.5" customHeight="1" x14ac:dyDescent="0.25">
      <c r="A133" s="5" t="s">
        <v>252</v>
      </c>
      <c r="B133">
        <v>365846</v>
      </c>
    </row>
    <row r="134" spans="1:2" ht="16.5" customHeight="1" x14ac:dyDescent="0.25">
      <c r="A134" s="5" t="s">
        <v>254</v>
      </c>
      <c r="B134">
        <v>102733</v>
      </c>
    </row>
    <row r="135" spans="1:2" ht="16.5" customHeight="1" x14ac:dyDescent="0.25">
      <c r="A135" s="5" t="s">
        <v>800</v>
      </c>
      <c r="B135">
        <v>849612</v>
      </c>
    </row>
    <row r="136" spans="1:2" ht="16.5" customHeight="1" x14ac:dyDescent="0.25">
      <c r="A136" s="5" t="s">
        <v>256</v>
      </c>
      <c r="B136">
        <v>6958</v>
      </c>
    </row>
    <row r="137" spans="1:2" ht="16.5" customHeight="1" x14ac:dyDescent="0.25">
      <c r="A137" s="5" t="s">
        <v>258</v>
      </c>
      <c r="B137">
        <v>52470</v>
      </c>
    </row>
    <row r="138" spans="1:2" ht="16.5" customHeight="1" x14ac:dyDescent="0.25">
      <c r="A138" s="5" t="s">
        <v>260</v>
      </c>
      <c r="B138">
        <v>223866</v>
      </c>
    </row>
    <row r="139" spans="1:2" ht="16.5" customHeight="1" x14ac:dyDescent="0.25">
      <c r="A139" s="5" t="s">
        <v>264</v>
      </c>
      <c r="B139">
        <v>818</v>
      </c>
    </row>
    <row r="140" spans="1:2" ht="16.5" customHeight="1" x14ac:dyDescent="0.25">
      <c r="A140" s="5" t="s">
        <v>272</v>
      </c>
      <c r="B140">
        <v>265397</v>
      </c>
    </row>
    <row r="141" spans="1:2" ht="16.5" customHeight="1" x14ac:dyDescent="0.25">
      <c r="A141" s="5" t="s">
        <v>273</v>
      </c>
      <c r="B141">
        <v>112523</v>
      </c>
    </row>
    <row r="142" spans="1:2" ht="16.5" customHeight="1" x14ac:dyDescent="0.25">
      <c r="A142" s="5" t="s">
        <v>274</v>
      </c>
      <c r="B142">
        <v>204448</v>
      </c>
    </row>
    <row r="143" spans="1:2" ht="16.5" customHeight="1" x14ac:dyDescent="0.25">
      <c r="A143" s="5" t="s">
        <v>278</v>
      </c>
      <c r="B143">
        <v>66641</v>
      </c>
    </row>
    <row r="144" spans="1:2" ht="16.5" customHeight="1" x14ac:dyDescent="0.25">
      <c r="A144" s="5" t="s">
        <v>279</v>
      </c>
      <c r="B144">
        <v>387536</v>
      </c>
    </row>
    <row r="145" spans="1:2" ht="16.5" customHeight="1" x14ac:dyDescent="0.25">
      <c r="A145" s="5" t="s">
        <v>802</v>
      </c>
      <c r="B145">
        <v>1321498</v>
      </c>
    </row>
    <row r="146" spans="1:2" ht="16.5" customHeight="1" x14ac:dyDescent="0.25">
      <c r="A146" s="5" t="s">
        <v>281</v>
      </c>
      <c r="B146">
        <v>1564483</v>
      </c>
    </row>
    <row r="147" spans="1:2" ht="16.5" customHeight="1" x14ac:dyDescent="0.25">
      <c r="A147" s="5" t="s">
        <v>283</v>
      </c>
      <c r="B147">
        <v>76747</v>
      </c>
    </row>
    <row r="148" spans="1:2" ht="16.5" customHeight="1" x14ac:dyDescent="0.25">
      <c r="A148" s="5" t="s">
        <v>803</v>
      </c>
      <c r="B148">
        <v>729836</v>
      </c>
    </row>
    <row r="149" spans="1:2" ht="16.5" customHeight="1" x14ac:dyDescent="0.25">
      <c r="A149" s="5" t="s">
        <v>285</v>
      </c>
      <c r="B149">
        <v>84402</v>
      </c>
    </row>
    <row r="150" spans="1:2" ht="16.5" customHeight="1" x14ac:dyDescent="0.25">
      <c r="A150" s="5" t="s">
        <v>286</v>
      </c>
      <c r="B150">
        <v>589325</v>
      </c>
    </row>
    <row r="151" spans="1:2" ht="16.5" customHeight="1" x14ac:dyDescent="0.25">
      <c r="A151" s="5" t="s">
        <v>294</v>
      </c>
      <c r="B151">
        <v>380475</v>
      </c>
    </row>
    <row r="152" spans="1:2" ht="16.5" customHeight="1" x14ac:dyDescent="0.25">
      <c r="A152" s="5" t="s">
        <v>297</v>
      </c>
      <c r="B152">
        <v>24790</v>
      </c>
    </row>
    <row r="153" spans="1:2" ht="16.5" customHeight="1" x14ac:dyDescent="0.25">
      <c r="A153" s="5" t="s">
        <v>298</v>
      </c>
      <c r="B153">
        <v>12634</v>
      </c>
    </row>
    <row r="154" spans="1:2" ht="16.5" customHeight="1" x14ac:dyDescent="0.25">
      <c r="A154" s="5" t="s">
        <v>300</v>
      </c>
      <c r="B154">
        <v>63761</v>
      </c>
    </row>
    <row r="155" spans="1:2" ht="16.5" customHeight="1" x14ac:dyDescent="0.25">
      <c r="A155" s="5" t="s">
        <v>305</v>
      </c>
      <c r="B155">
        <v>42662</v>
      </c>
    </row>
    <row r="156" spans="1:2" ht="16.5" customHeight="1" x14ac:dyDescent="0.25">
      <c r="A156" s="5" t="s">
        <v>747</v>
      </c>
      <c r="B156">
        <v>303449</v>
      </c>
    </row>
    <row r="157" spans="1:2" ht="16.5" customHeight="1" x14ac:dyDescent="0.25">
      <c r="A157" s="5" t="s">
        <v>306</v>
      </c>
      <c r="B157">
        <v>360731</v>
      </c>
    </row>
    <row r="158" spans="1:2" ht="16.5" customHeight="1" x14ac:dyDescent="0.25">
      <c r="A158" s="5" t="s">
        <v>307</v>
      </c>
      <c r="B158">
        <v>94501</v>
      </c>
    </row>
    <row r="159" spans="1:2" ht="16.5" customHeight="1" x14ac:dyDescent="0.25">
      <c r="A159" s="5" t="s">
        <v>308</v>
      </c>
      <c r="B159">
        <v>84626</v>
      </c>
    </row>
    <row r="160" spans="1:2" ht="16.5" customHeight="1" x14ac:dyDescent="0.25">
      <c r="A160" s="5" t="s">
        <v>309</v>
      </c>
      <c r="B160">
        <v>510402</v>
      </c>
    </row>
    <row r="161" spans="1:2" ht="16.5" customHeight="1" x14ac:dyDescent="0.25">
      <c r="A161" s="5" t="s">
        <v>804</v>
      </c>
      <c r="B161">
        <v>277653</v>
      </c>
    </row>
    <row r="162" spans="1:2" ht="16.5" customHeight="1" x14ac:dyDescent="0.25">
      <c r="A162" s="5" t="s">
        <v>319</v>
      </c>
      <c r="B162">
        <v>587230</v>
      </c>
    </row>
    <row r="163" spans="1:2" ht="16.5" customHeight="1" x14ac:dyDescent="0.25">
      <c r="A163" s="5" t="s">
        <v>320</v>
      </c>
      <c r="B163">
        <v>32886</v>
      </c>
    </row>
    <row r="164" spans="1:2" ht="16.5" customHeight="1" x14ac:dyDescent="0.25">
      <c r="A164" s="5" t="s">
        <v>805</v>
      </c>
      <c r="B164">
        <v>126047</v>
      </c>
    </row>
    <row r="165" spans="1:2" ht="16.5" customHeight="1" x14ac:dyDescent="0.25">
      <c r="A165" s="5" t="s">
        <v>806</v>
      </c>
      <c r="B165">
        <v>183931</v>
      </c>
    </row>
    <row r="166" spans="1:2" ht="16.5" customHeight="1" x14ac:dyDescent="0.25">
      <c r="A166" s="5" t="s">
        <v>326</v>
      </c>
      <c r="B166">
        <v>3899</v>
      </c>
    </row>
    <row r="167" spans="1:2" ht="16.5" customHeight="1" x14ac:dyDescent="0.25">
      <c r="A167" s="5" t="s">
        <v>327</v>
      </c>
      <c r="B167">
        <v>49175</v>
      </c>
    </row>
    <row r="168" spans="1:2" ht="16.5" customHeight="1" x14ac:dyDescent="0.25">
      <c r="A168" s="5" t="s">
        <v>328</v>
      </c>
      <c r="B168">
        <v>157853</v>
      </c>
    </row>
    <row r="169" spans="1:2" ht="16.5" customHeight="1" x14ac:dyDescent="0.25">
      <c r="A169" s="5" t="s">
        <v>329</v>
      </c>
      <c r="B169">
        <v>130610</v>
      </c>
    </row>
    <row r="170" spans="1:2" ht="16.5" customHeight="1" x14ac:dyDescent="0.25">
      <c r="A170" s="5" t="s">
        <v>330</v>
      </c>
      <c r="B170">
        <v>11982</v>
      </c>
    </row>
    <row r="171" spans="1:2" ht="16.5" customHeight="1" x14ac:dyDescent="0.25">
      <c r="A171" s="5" t="s">
        <v>332</v>
      </c>
      <c r="B171">
        <v>68077</v>
      </c>
    </row>
    <row r="172" spans="1:2" ht="16.5" customHeight="1" x14ac:dyDescent="0.25">
      <c r="A172" s="5" t="s">
        <v>333</v>
      </c>
      <c r="B172">
        <v>0</v>
      </c>
    </row>
    <row r="173" spans="1:2" ht="16.5" customHeight="1" x14ac:dyDescent="0.25">
      <c r="A173" s="5" t="s">
        <v>807</v>
      </c>
      <c r="B173">
        <v>12624</v>
      </c>
    </row>
    <row r="174" spans="1:2" ht="16.5" customHeight="1" x14ac:dyDescent="0.25">
      <c r="A174" s="5" t="s">
        <v>768</v>
      </c>
      <c r="B174">
        <v>72994</v>
      </c>
    </row>
    <row r="175" spans="1:2" ht="16.5" customHeight="1" x14ac:dyDescent="0.25">
      <c r="A175" s="5" t="s">
        <v>334</v>
      </c>
      <c r="B175">
        <v>133355</v>
      </c>
    </row>
    <row r="176" spans="1:2" ht="16.5" customHeight="1" x14ac:dyDescent="0.25">
      <c r="A176" s="5" t="s">
        <v>336</v>
      </c>
      <c r="B176">
        <v>12869</v>
      </c>
    </row>
    <row r="177" spans="1:2" ht="16.5" customHeight="1" x14ac:dyDescent="0.25">
      <c r="A177" s="5" t="s">
        <v>341</v>
      </c>
      <c r="B177">
        <v>164196</v>
      </c>
    </row>
    <row r="178" spans="1:2" ht="16.5" customHeight="1" x14ac:dyDescent="0.25">
      <c r="A178" s="5" t="s">
        <v>343</v>
      </c>
      <c r="B178">
        <v>79197</v>
      </c>
    </row>
    <row r="179" spans="1:2" ht="16.5" customHeight="1" x14ac:dyDescent="0.25">
      <c r="A179" s="5" t="s">
        <v>345</v>
      </c>
      <c r="B179">
        <v>296629</v>
      </c>
    </row>
    <row r="180" spans="1:2" ht="16.5" customHeight="1" x14ac:dyDescent="0.25">
      <c r="A180" s="5" t="s">
        <v>346</v>
      </c>
      <c r="B180">
        <v>87341</v>
      </c>
    </row>
    <row r="181" spans="1:2" ht="16.5" customHeight="1" x14ac:dyDescent="0.25">
      <c r="A181" s="5" t="s">
        <v>347</v>
      </c>
      <c r="B181">
        <v>26620</v>
      </c>
    </row>
    <row r="182" spans="1:2" ht="16.5" customHeight="1" x14ac:dyDescent="0.25">
      <c r="A182" s="5" t="s">
        <v>808</v>
      </c>
      <c r="B182">
        <v>76266</v>
      </c>
    </row>
    <row r="183" spans="1:2" ht="16.5" customHeight="1" x14ac:dyDescent="0.25">
      <c r="A183" s="5" t="s">
        <v>349</v>
      </c>
      <c r="B183">
        <v>496325</v>
      </c>
    </row>
    <row r="184" spans="1:2" ht="16.5" customHeight="1" x14ac:dyDescent="0.25">
      <c r="A184" s="5" t="s">
        <v>809</v>
      </c>
      <c r="B184">
        <v>647542</v>
      </c>
    </row>
    <row r="185" spans="1:2" ht="16.5" customHeight="1" x14ac:dyDescent="0.25">
      <c r="A185" s="5" t="s">
        <v>354</v>
      </c>
      <c r="B185">
        <v>189875</v>
      </c>
    </row>
    <row r="186" spans="1:2" ht="16.5" customHeight="1" x14ac:dyDescent="0.25">
      <c r="A186" s="5" t="s">
        <v>359</v>
      </c>
      <c r="B186">
        <v>173465</v>
      </c>
    </row>
    <row r="187" spans="1:2" ht="16.5" customHeight="1" x14ac:dyDescent="0.25">
      <c r="A187" s="5" t="s">
        <v>360</v>
      </c>
      <c r="B187">
        <v>311439</v>
      </c>
    </row>
    <row r="188" spans="1:2" ht="16.5" customHeight="1" x14ac:dyDescent="0.25">
      <c r="A188" s="5" t="s">
        <v>362</v>
      </c>
      <c r="B188">
        <v>28268</v>
      </c>
    </row>
    <row r="189" spans="1:2" ht="16.5" customHeight="1" x14ac:dyDescent="0.25">
      <c r="A189" s="5" t="s">
        <v>363</v>
      </c>
      <c r="B189">
        <v>190475</v>
      </c>
    </row>
    <row r="190" spans="1:2" ht="16.5" customHeight="1" x14ac:dyDescent="0.25">
      <c r="A190" s="5" t="s">
        <v>364</v>
      </c>
      <c r="B190">
        <v>412837</v>
      </c>
    </row>
    <row r="191" spans="1:2" ht="16.5" customHeight="1" x14ac:dyDescent="0.25">
      <c r="A191" s="5" t="s">
        <v>365</v>
      </c>
      <c r="B191">
        <v>190485</v>
      </c>
    </row>
    <row r="192" spans="1:2" ht="16.5" customHeight="1" x14ac:dyDescent="0.25">
      <c r="A192" s="5" t="s">
        <v>366</v>
      </c>
      <c r="B192">
        <v>318202</v>
      </c>
    </row>
    <row r="193" spans="1:2" ht="16.5" customHeight="1" x14ac:dyDescent="0.25">
      <c r="A193" s="5" t="s">
        <v>368</v>
      </c>
      <c r="B193">
        <v>58363</v>
      </c>
    </row>
    <row r="194" spans="1:2" ht="16.5" customHeight="1" x14ac:dyDescent="0.25">
      <c r="A194" s="5" t="s">
        <v>369</v>
      </c>
      <c r="B194">
        <v>58314</v>
      </c>
    </row>
    <row r="195" spans="1:2" ht="16.5" customHeight="1" x14ac:dyDescent="0.25">
      <c r="A195" s="5" t="s">
        <v>371</v>
      </c>
      <c r="B195">
        <v>4278826</v>
      </c>
    </row>
    <row r="196" spans="1:2" ht="16.5" customHeight="1" x14ac:dyDescent="0.25">
      <c r="A196" s="5" t="s">
        <v>373</v>
      </c>
      <c r="B196">
        <v>194498</v>
      </c>
    </row>
    <row r="197" spans="1:2" ht="16.5" customHeight="1" x14ac:dyDescent="0.25">
      <c r="A197" s="5" t="s">
        <v>375</v>
      </c>
      <c r="B197">
        <v>138640</v>
      </c>
    </row>
    <row r="198" spans="1:2" ht="16.5" customHeight="1" x14ac:dyDescent="0.25">
      <c r="A198" s="5" t="s">
        <v>376</v>
      </c>
      <c r="B198">
        <v>94017</v>
      </c>
    </row>
    <row r="199" spans="1:2" ht="16.5" customHeight="1" x14ac:dyDescent="0.25">
      <c r="A199" s="5" t="s">
        <v>379</v>
      </c>
      <c r="B199">
        <v>234693</v>
      </c>
    </row>
    <row r="200" spans="1:2" ht="16.5" customHeight="1" x14ac:dyDescent="0.25">
      <c r="A200" s="5" t="s">
        <v>380</v>
      </c>
      <c r="B200">
        <v>86224</v>
      </c>
    </row>
    <row r="201" spans="1:2" ht="16.5" customHeight="1" x14ac:dyDescent="0.25">
      <c r="A201" s="5" t="s">
        <v>770</v>
      </c>
      <c r="B201">
        <v>274223</v>
      </c>
    </row>
    <row r="202" spans="1:2" ht="16.5" customHeight="1" x14ac:dyDescent="0.25">
      <c r="A202" s="5" t="s">
        <v>386</v>
      </c>
      <c r="B202">
        <v>178750</v>
      </c>
    </row>
    <row r="203" spans="1:2" ht="16.5" customHeight="1" x14ac:dyDescent="0.25">
      <c r="A203" s="5" t="s">
        <v>387</v>
      </c>
      <c r="B203">
        <v>245350</v>
      </c>
    </row>
    <row r="204" spans="1:2" ht="16.5" customHeight="1" x14ac:dyDescent="0.25">
      <c r="A204" s="5" t="s">
        <v>388</v>
      </c>
      <c r="B204">
        <v>1523060</v>
      </c>
    </row>
    <row r="205" spans="1:2" ht="16.5" customHeight="1" x14ac:dyDescent="0.25">
      <c r="A205" s="5" t="s">
        <v>389</v>
      </c>
      <c r="B205">
        <v>1448652</v>
      </c>
    </row>
    <row r="206" spans="1:2" ht="16.5" customHeight="1" x14ac:dyDescent="0.25">
      <c r="A206" s="5" t="s">
        <v>390</v>
      </c>
      <c r="B206">
        <v>14659</v>
      </c>
    </row>
    <row r="207" spans="1:2" ht="16.5" customHeight="1" x14ac:dyDescent="0.25">
      <c r="A207" s="5" t="s">
        <v>392</v>
      </c>
      <c r="B207">
        <v>17494</v>
      </c>
    </row>
    <row r="208" spans="1:2" ht="16.5" customHeight="1" x14ac:dyDescent="0.25">
      <c r="A208" s="5" t="s">
        <v>811</v>
      </c>
      <c r="B208">
        <v>366113</v>
      </c>
    </row>
    <row r="209" spans="1:2" ht="16.5" customHeight="1" x14ac:dyDescent="0.25">
      <c r="A209" s="5" t="s">
        <v>394</v>
      </c>
      <c r="B209">
        <v>1217231</v>
      </c>
    </row>
    <row r="210" spans="1:2" ht="16.5" customHeight="1" x14ac:dyDescent="0.25">
      <c r="A210" s="5" t="s">
        <v>395</v>
      </c>
      <c r="B210">
        <v>116923</v>
      </c>
    </row>
    <row r="211" spans="1:2" ht="16.5" customHeight="1" x14ac:dyDescent="0.25">
      <c r="A211" s="5" t="s">
        <v>396</v>
      </c>
      <c r="B211">
        <v>183268</v>
      </c>
    </row>
    <row r="212" spans="1:2" ht="16.5" customHeight="1" x14ac:dyDescent="0.25">
      <c r="A212" s="5" t="s">
        <v>397</v>
      </c>
      <c r="B212">
        <v>168359</v>
      </c>
    </row>
    <row r="213" spans="1:2" ht="16.5" customHeight="1" x14ac:dyDescent="0.25">
      <c r="A213" s="5" t="s">
        <v>812</v>
      </c>
      <c r="B213">
        <v>112930</v>
      </c>
    </row>
    <row r="214" spans="1:2" ht="16.5" customHeight="1" x14ac:dyDescent="0.25">
      <c r="A214" s="5" t="s">
        <v>401</v>
      </c>
      <c r="B214">
        <v>330801</v>
      </c>
    </row>
    <row r="215" spans="1:2" ht="16.5" customHeight="1" x14ac:dyDescent="0.25">
      <c r="A215" s="5" t="s">
        <v>772</v>
      </c>
      <c r="B215">
        <v>35622</v>
      </c>
    </row>
    <row r="216" spans="1:2" ht="16.5" customHeight="1" x14ac:dyDescent="0.25">
      <c r="A216" s="5" t="s">
        <v>405</v>
      </c>
      <c r="B216">
        <v>1903604</v>
      </c>
    </row>
    <row r="217" spans="1:2" ht="16.5" customHeight="1" x14ac:dyDescent="0.25">
      <c r="A217" s="5" t="s">
        <v>406</v>
      </c>
      <c r="B217">
        <v>23323</v>
      </c>
    </row>
    <row r="218" spans="1:2" ht="16.5" customHeight="1" x14ac:dyDescent="0.25">
      <c r="A218" s="5" t="s">
        <v>408</v>
      </c>
      <c r="B218">
        <v>226913</v>
      </c>
    </row>
    <row r="219" spans="1:2" ht="16.5" customHeight="1" x14ac:dyDescent="0.25">
      <c r="A219" s="5" t="s">
        <v>409</v>
      </c>
      <c r="B219">
        <v>6119</v>
      </c>
    </row>
    <row r="220" spans="1:2" ht="16.5" customHeight="1" x14ac:dyDescent="0.25">
      <c r="A220" s="5" t="s">
        <v>412</v>
      </c>
      <c r="B220">
        <v>218664</v>
      </c>
    </row>
    <row r="221" spans="1:2" ht="16.5" customHeight="1" x14ac:dyDescent="0.25">
      <c r="A221" s="5" t="s">
        <v>413</v>
      </c>
      <c r="B221">
        <v>159751</v>
      </c>
    </row>
    <row r="222" spans="1:2" ht="16.5" customHeight="1" x14ac:dyDescent="0.25">
      <c r="A222" s="5" t="s">
        <v>414</v>
      </c>
      <c r="B222">
        <v>6613</v>
      </c>
    </row>
    <row r="223" spans="1:2" ht="16.5" customHeight="1" x14ac:dyDescent="0.25">
      <c r="A223" s="5" t="s">
        <v>415</v>
      </c>
      <c r="B223">
        <v>122820</v>
      </c>
    </row>
    <row r="224" spans="1:2" ht="16.5" customHeight="1" x14ac:dyDescent="0.25">
      <c r="A224" s="5" t="s">
        <v>416</v>
      </c>
      <c r="B224">
        <v>68590</v>
      </c>
    </row>
    <row r="225" spans="1:2" ht="16.5" customHeight="1" x14ac:dyDescent="0.25">
      <c r="A225" s="5" t="s">
        <v>417</v>
      </c>
      <c r="B225">
        <v>114687</v>
      </c>
    </row>
    <row r="226" spans="1:2" ht="16.5" customHeight="1" x14ac:dyDescent="0.25">
      <c r="A226" s="5" t="s">
        <v>813</v>
      </c>
      <c r="B226">
        <v>368049</v>
      </c>
    </row>
    <row r="227" spans="1:2" ht="16.5" customHeight="1" x14ac:dyDescent="0.25">
      <c r="A227" s="5" t="s">
        <v>419</v>
      </c>
      <c r="B227">
        <v>86135</v>
      </c>
    </row>
    <row r="228" spans="1:2" ht="16.5" customHeight="1" x14ac:dyDescent="0.25">
      <c r="A228" s="5" t="s">
        <v>420</v>
      </c>
      <c r="B228">
        <v>89426</v>
      </c>
    </row>
    <row r="229" spans="1:2" ht="16.5" customHeight="1" x14ac:dyDescent="0.25">
      <c r="A229" s="5" t="s">
        <v>814</v>
      </c>
      <c r="B229">
        <v>179315</v>
      </c>
    </row>
    <row r="230" spans="1:2" ht="16.5" customHeight="1" x14ac:dyDescent="0.25">
      <c r="A230" s="5" t="s">
        <v>422</v>
      </c>
      <c r="B230">
        <v>42754</v>
      </c>
    </row>
    <row r="231" spans="1:2" ht="16.5" customHeight="1" x14ac:dyDescent="0.25">
      <c r="A231" s="5" t="s">
        <v>423</v>
      </c>
      <c r="B231">
        <v>163180</v>
      </c>
    </row>
    <row r="232" spans="1:2" ht="16.5" customHeight="1" x14ac:dyDescent="0.25">
      <c r="A232" s="5" t="s">
        <v>424</v>
      </c>
      <c r="B232">
        <v>128862</v>
      </c>
    </row>
    <row r="233" spans="1:2" ht="16.5" customHeight="1" x14ac:dyDescent="0.25">
      <c r="A233" s="5" t="s">
        <v>425</v>
      </c>
      <c r="B233">
        <v>115006</v>
      </c>
    </row>
    <row r="234" spans="1:2" ht="16.5" customHeight="1" x14ac:dyDescent="0.25">
      <c r="A234" s="5" t="s">
        <v>426</v>
      </c>
      <c r="B234">
        <v>16442</v>
      </c>
    </row>
    <row r="235" spans="1:2" ht="16.5" customHeight="1" x14ac:dyDescent="0.25">
      <c r="A235" s="5" t="s">
        <v>815</v>
      </c>
      <c r="B235">
        <v>616300</v>
      </c>
    </row>
    <row r="236" spans="1:2" ht="16.5" customHeight="1" x14ac:dyDescent="0.25">
      <c r="A236" s="5" t="s">
        <v>816</v>
      </c>
      <c r="B236">
        <v>0</v>
      </c>
    </row>
    <row r="237" spans="1:2" ht="16.5" customHeight="1" x14ac:dyDescent="0.25">
      <c r="A237" s="5" t="s">
        <v>431</v>
      </c>
      <c r="B237">
        <v>65897</v>
      </c>
    </row>
    <row r="238" spans="1:2" ht="16.5" customHeight="1" x14ac:dyDescent="0.25">
      <c r="A238" s="5" t="s">
        <v>432</v>
      </c>
      <c r="B238">
        <v>288666</v>
      </c>
    </row>
    <row r="239" spans="1:2" ht="16.5" customHeight="1" x14ac:dyDescent="0.25">
      <c r="A239" s="5" t="s">
        <v>434</v>
      </c>
      <c r="B239">
        <v>11</v>
      </c>
    </row>
    <row r="240" spans="1:2" ht="16.5" customHeight="1" x14ac:dyDescent="0.25">
      <c r="A240" s="5" t="s">
        <v>773</v>
      </c>
      <c r="B240">
        <v>222168</v>
      </c>
    </row>
    <row r="241" spans="1:2" ht="16.5" customHeight="1" x14ac:dyDescent="0.25">
      <c r="A241" s="5" t="s">
        <v>439</v>
      </c>
      <c r="B241">
        <v>92115</v>
      </c>
    </row>
    <row r="242" spans="1:2" ht="16.5" customHeight="1" x14ac:dyDescent="0.25">
      <c r="A242" s="5" t="s">
        <v>440</v>
      </c>
      <c r="B242">
        <v>30169</v>
      </c>
    </row>
    <row r="243" spans="1:2" ht="16.5" customHeight="1" x14ac:dyDescent="0.25">
      <c r="A243" s="5" t="s">
        <v>443</v>
      </c>
      <c r="B243">
        <v>13846</v>
      </c>
    </row>
    <row r="244" spans="1:2" ht="16.5" customHeight="1" x14ac:dyDescent="0.25">
      <c r="A244" s="5" t="s">
        <v>446</v>
      </c>
      <c r="B244">
        <v>101908</v>
      </c>
    </row>
    <row r="245" spans="1:2" ht="16.5" customHeight="1" x14ac:dyDescent="0.25">
      <c r="A245" s="5" t="s">
        <v>447</v>
      </c>
      <c r="B245">
        <v>209736</v>
      </c>
    </row>
    <row r="246" spans="1:2" ht="16.5" customHeight="1" x14ac:dyDescent="0.25">
      <c r="A246" s="5" t="s">
        <v>449</v>
      </c>
      <c r="B246">
        <v>202232</v>
      </c>
    </row>
    <row r="247" spans="1:2" ht="16.5" customHeight="1" x14ac:dyDescent="0.25">
      <c r="A247" s="5" t="s">
        <v>450</v>
      </c>
      <c r="B247">
        <v>0</v>
      </c>
    </row>
    <row r="248" spans="1:2" ht="16.5" customHeight="1" x14ac:dyDescent="0.25">
      <c r="A248" s="5" t="s">
        <v>451</v>
      </c>
      <c r="B248">
        <v>136514</v>
      </c>
    </row>
    <row r="249" spans="1:2" ht="16.5" customHeight="1" x14ac:dyDescent="0.25">
      <c r="A249" s="5" t="s">
        <v>452</v>
      </c>
      <c r="B249">
        <v>59310</v>
      </c>
    </row>
    <row r="250" spans="1:2" ht="16.5" customHeight="1" x14ac:dyDescent="0.25">
      <c r="A250" s="5" t="s">
        <v>453</v>
      </c>
      <c r="B250">
        <v>128183</v>
      </c>
    </row>
    <row r="251" spans="1:2" ht="16.5" customHeight="1" x14ac:dyDescent="0.25">
      <c r="A251" s="5" t="s">
        <v>455</v>
      </c>
      <c r="B251">
        <v>93261</v>
      </c>
    </row>
    <row r="252" spans="1:2" ht="16.5" customHeight="1" x14ac:dyDescent="0.25">
      <c r="A252" s="5" t="s">
        <v>456</v>
      </c>
      <c r="B252">
        <v>72866</v>
      </c>
    </row>
    <row r="253" spans="1:2" ht="16.5" customHeight="1" x14ac:dyDescent="0.25">
      <c r="A253" s="5" t="s">
        <v>458</v>
      </c>
      <c r="B253">
        <v>176744</v>
      </c>
    </row>
    <row r="254" spans="1:2" ht="16.5" customHeight="1" x14ac:dyDescent="0.25">
      <c r="A254" s="5" t="s">
        <v>460</v>
      </c>
      <c r="B254">
        <v>499369</v>
      </c>
    </row>
    <row r="255" spans="1:2" ht="16.5" customHeight="1" x14ac:dyDescent="0.25">
      <c r="A255" s="5" t="s">
        <v>478</v>
      </c>
      <c r="B255">
        <v>183495</v>
      </c>
    </row>
    <row r="256" spans="1:2" ht="16.5" customHeight="1" x14ac:dyDescent="0.25">
      <c r="A256" s="5" t="s">
        <v>479</v>
      </c>
      <c r="B256">
        <v>232020</v>
      </c>
    </row>
    <row r="257" spans="1:2" ht="16.5" customHeight="1" x14ac:dyDescent="0.25">
      <c r="A257" s="5" t="s">
        <v>480</v>
      </c>
      <c r="B257">
        <v>37935</v>
      </c>
    </row>
    <row r="258" spans="1:2" ht="16.5" customHeight="1" x14ac:dyDescent="0.25">
      <c r="A258" s="5" t="s">
        <v>481</v>
      </c>
      <c r="B258">
        <v>323032</v>
      </c>
    </row>
    <row r="259" spans="1:2" ht="16.5" customHeight="1" x14ac:dyDescent="0.25">
      <c r="A259" s="5" t="s">
        <v>482</v>
      </c>
      <c r="B259">
        <v>87507</v>
      </c>
    </row>
    <row r="260" spans="1:2" ht="16.5" customHeight="1" x14ac:dyDescent="0.25">
      <c r="A260" s="5" t="s">
        <v>483</v>
      </c>
      <c r="B260">
        <v>68778</v>
      </c>
    </row>
    <row r="261" spans="1:2" ht="16.5" customHeight="1" x14ac:dyDescent="0.25">
      <c r="A261" s="5" t="s">
        <v>484</v>
      </c>
      <c r="B261">
        <v>10881</v>
      </c>
    </row>
    <row r="262" spans="1:2" ht="16.5" customHeight="1" x14ac:dyDescent="0.25">
      <c r="A262" s="5" t="s">
        <v>486</v>
      </c>
      <c r="B262">
        <v>452130</v>
      </c>
    </row>
    <row r="263" spans="1:2" ht="16.5" customHeight="1" x14ac:dyDescent="0.25">
      <c r="A263" s="5" t="s">
        <v>488</v>
      </c>
      <c r="B263">
        <v>24428</v>
      </c>
    </row>
    <row r="264" spans="1:2" ht="16.5" customHeight="1" x14ac:dyDescent="0.25">
      <c r="A264" s="5" t="s">
        <v>850</v>
      </c>
      <c r="B264">
        <v>90818</v>
      </c>
    </row>
    <row r="265" spans="1:2" ht="16.5" customHeight="1" x14ac:dyDescent="0.25">
      <c r="A265" s="5" t="s">
        <v>493</v>
      </c>
      <c r="B265">
        <v>40949</v>
      </c>
    </row>
    <row r="266" spans="1:2" ht="16.5" customHeight="1" x14ac:dyDescent="0.25">
      <c r="A266" s="5" t="s">
        <v>494</v>
      </c>
      <c r="B266">
        <v>428565</v>
      </c>
    </row>
    <row r="267" spans="1:2" ht="16.5" customHeight="1" x14ac:dyDescent="0.25">
      <c r="A267" s="5" t="s">
        <v>496</v>
      </c>
      <c r="B267">
        <v>45476</v>
      </c>
    </row>
    <row r="268" spans="1:2" ht="16.5" customHeight="1" x14ac:dyDescent="0.25">
      <c r="A268" s="5" t="s">
        <v>497</v>
      </c>
      <c r="B268">
        <v>228858</v>
      </c>
    </row>
    <row r="269" spans="1:2" ht="16.5" customHeight="1" x14ac:dyDescent="0.25">
      <c r="A269" s="5" t="s">
        <v>498</v>
      </c>
      <c r="B269">
        <v>217600</v>
      </c>
    </row>
    <row r="270" spans="1:2" ht="16.5" customHeight="1" x14ac:dyDescent="0.25">
      <c r="A270" s="5" t="s">
        <v>774</v>
      </c>
      <c r="B270">
        <v>348963</v>
      </c>
    </row>
    <row r="271" spans="1:2" ht="16.5" customHeight="1" x14ac:dyDescent="0.25">
      <c r="A271" s="5" t="s">
        <v>500</v>
      </c>
      <c r="B271">
        <v>661193</v>
      </c>
    </row>
    <row r="272" spans="1:2" ht="16.5" customHeight="1" x14ac:dyDescent="0.25">
      <c r="A272" s="5" t="s">
        <v>502</v>
      </c>
      <c r="B272">
        <v>23511</v>
      </c>
    </row>
    <row r="273" spans="1:2" ht="16.5" customHeight="1" x14ac:dyDescent="0.25">
      <c r="A273" s="5" t="s">
        <v>506</v>
      </c>
      <c r="B273">
        <v>161834</v>
      </c>
    </row>
    <row r="274" spans="1:2" ht="16.5" customHeight="1" x14ac:dyDescent="0.25">
      <c r="A274" s="5" t="s">
        <v>512</v>
      </c>
      <c r="B274">
        <v>84720</v>
      </c>
    </row>
    <row r="275" spans="1:2" ht="16.5" customHeight="1" x14ac:dyDescent="0.25">
      <c r="A275" s="5" t="s">
        <v>513</v>
      </c>
      <c r="B275">
        <v>1503627</v>
      </c>
    </row>
    <row r="276" spans="1:2" ht="16.5" customHeight="1" x14ac:dyDescent="0.25">
      <c r="A276" s="5" t="s">
        <v>518</v>
      </c>
      <c r="B276">
        <v>31520</v>
      </c>
    </row>
    <row r="277" spans="1:2" ht="16.5" customHeight="1" x14ac:dyDescent="0.25">
      <c r="A277" s="5" t="s">
        <v>519</v>
      </c>
      <c r="B277">
        <v>233752</v>
      </c>
    </row>
    <row r="278" spans="1:2" ht="16.5" customHeight="1" x14ac:dyDescent="0.25">
      <c r="A278" s="5" t="s">
        <v>818</v>
      </c>
      <c r="B278">
        <v>477518</v>
      </c>
    </row>
    <row r="279" spans="1:2" ht="16.5" customHeight="1" x14ac:dyDescent="0.25">
      <c r="A279" s="5" t="s">
        <v>521</v>
      </c>
      <c r="B279">
        <v>66493</v>
      </c>
    </row>
    <row r="280" spans="1:2" ht="16.5" customHeight="1" x14ac:dyDescent="0.25">
      <c r="A280" s="5" t="s">
        <v>522</v>
      </c>
      <c r="B280">
        <v>23904</v>
      </c>
    </row>
    <row r="281" spans="1:2" ht="16.5" customHeight="1" x14ac:dyDescent="0.25">
      <c r="A281" s="5" t="s">
        <v>525</v>
      </c>
      <c r="B281">
        <v>11661</v>
      </c>
    </row>
    <row r="282" spans="1:2" ht="16.5" customHeight="1" x14ac:dyDescent="0.25">
      <c r="A282" s="5" t="s">
        <v>529</v>
      </c>
      <c r="B282">
        <v>8695</v>
      </c>
    </row>
    <row r="283" spans="1:2" ht="16.5" customHeight="1" x14ac:dyDescent="0.25">
      <c r="A283" s="5" t="s">
        <v>530</v>
      </c>
      <c r="B283">
        <v>48146</v>
      </c>
    </row>
    <row r="284" spans="1:2" ht="16.5" customHeight="1" x14ac:dyDescent="0.25">
      <c r="A284" s="5" t="s">
        <v>533</v>
      </c>
      <c r="B284">
        <v>289</v>
      </c>
    </row>
    <row r="285" spans="1:2" ht="16.5" customHeight="1" x14ac:dyDescent="0.25">
      <c r="A285" s="5" t="s">
        <v>535</v>
      </c>
      <c r="B285">
        <v>1511</v>
      </c>
    </row>
    <row r="286" spans="1:2" ht="16.5" customHeight="1" x14ac:dyDescent="0.25">
      <c r="A286" s="5" t="s">
        <v>536</v>
      </c>
      <c r="B286">
        <v>2158</v>
      </c>
    </row>
    <row r="287" spans="1:2" ht="16.5" customHeight="1" x14ac:dyDescent="0.25">
      <c r="A287" s="5" t="s">
        <v>539</v>
      </c>
      <c r="B287">
        <v>117016</v>
      </c>
    </row>
    <row r="288" spans="1:2" ht="16.5" customHeight="1" x14ac:dyDescent="0.25">
      <c r="A288" s="5" t="s">
        <v>540</v>
      </c>
      <c r="B288">
        <v>266397</v>
      </c>
    </row>
    <row r="289" spans="1:2" ht="16.5" customHeight="1" x14ac:dyDescent="0.25">
      <c r="A289" s="5" t="s">
        <v>541</v>
      </c>
      <c r="B289">
        <v>17649</v>
      </c>
    </row>
    <row r="290" spans="1:2" ht="16.5" customHeight="1" x14ac:dyDescent="0.25">
      <c r="A290" s="5" t="s">
        <v>543</v>
      </c>
      <c r="B290">
        <v>547493</v>
      </c>
    </row>
    <row r="291" spans="1:2" ht="16.5" customHeight="1" x14ac:dyDescent="0.25">
      <c r="A291" s="5" t="s">
        <v>545</v>
      </c>
      <c r="B291">
        <v>373458</v>
      </c>
    </row>
    <row r="292" spans="1:2" ht="16.5" customHeight="1" x14ac:dyDescent="0.25">
      <c r="A292" s="5" t="s">
        <v>550</v>
      </c>
      <c r="B292">
        <v>15952</v>
      </c>
    </row>
    <row r="293" spans="1:2" ht="16.5" customHeight="1" x14ac:dyDescent="0.25">
      <c r="A293" s="5" t="s">
        <v>819</v>
      </c>
      <c r="B293">
        <v>144546</v>
      </c>
    </row>
    <row r="294" spans="1:2" ht="16.5" customHeight="1" x14ac:dyDescent="0.25">
      <c r="A294" s="5" t="s">
        <v>820</v>
      </c>
      <c r="B294">
        <v>189691</v>
      </c>
    </row>
    <row r="295" spans="1:2" ht="16.5" customHeight="1" x14ac:dyDescent="0.25">
      <c r="A295" s="5" t="s">
        <v>556</v>
      </c>
      <c r="B295">
        <v>1624839</v>
      </c>
    </row>
    <row r="296" spans="1:2" ht="16.5" customHeight="1" x14ac:dyDescent="0.25">
      <c r="A296" s="5" t="s">
        <v>557</v>
      </c>
      <c r="B296">
        <v>57956</v>
      </c>
    </row>
    <row r="297" spans="1:2" ht="16.5" customHeight="1" x14ac:dyDescent="0.25">
      <c r="A297" s="5" t="s">
        <v>559</v>
      </c>
      <c r="B297">
        <v>618100</v>
      </c>
    </row>
    <row r="298" spans="1:2" ht="16.5" customHeight="1" x14ac:dyDescent="0.25">
      <c r="A298" s="5" t="s">
        <v>562</v>
      </c>
      <c r="B298">
        <v>112484</v>
      </c>
    </row>
    <row r="299" spans="1:2" ht="16.5" customHeight="1" x14ac:dyDescent="0.25">
      <c r="A299" s="5" t="s">
        <v>563</v>
      </c>
      <c r="B299">
        <v>238972</v>
      </c>
    </row>
    <row r="300" spans="1:2" ht="16.5" customHeight="1" x14ac:dyDescent="0.25">
      <c r="A300" s="5" t="s">
        <v>565</v>
      </c>
      <c r="B300">
        <v>1018671</v>
      </c>
    </row>
    <row r="301" spans="1:2" ht="16.5" customHeight="1" x14ac:dyDescent="0.25">
      <c r="A301" s="5" t="s">
        <v>566</v>
      </c>
      <c r="B301">
        <v>77254</v>
      </c>
    </row>
    <row r="302" spans="1:2" ht="16.5" customHeight="1" x14ac:dyDescent="0.25">
      <c r="A302" s="5" t="s">
        <v>822</v>
      </c>
      <c r="B302">
        <v>1846984</v>
      </c>
    </row>
    <row r="303" spans="1:2" ht="16.5" customHeight="1" x14ac:dyDescent="0.25">
      <c r="A303" s="5" t="s">
        <v>568</v>
      </c>
      <c r="B303">
        <v>178048</v>
      </c>
    </row>
    <row r="304" spans="1:2" ht="16.5" customHeight="1" x14ac:dyDescent="0.25">
      <c r="A304" s="5" t="s">
        <v>569</v>
      </c>
      <c r="B304">
        <v>77449</v>
      </c>
    </row>
    <row r="305" spans="1:2" ht="16.5" customHeight="1" x14ac:dyDescent="0.25">
      <c r="A305" s="5" t="s">
        <v>570</v>
      </c>
      <c r="B305">
        <v>160126</v>
      </c>
    </row>
    <row r="306" spans="1:2" ht="16.5" customHeight="1" x14ac:dyDescent="0.25">
      <c r="A306" s="5" t="s">
        <v>571</v>
      </c>
      <c r="B306">
        <v>149868</v>
      </c>
    </row>
    <row r="307" spans="1:2" ht="16.5" customHeight="1" x14ac:dyDescent="0.25">
      <c r="A307" s="5" t="s">
        <v>823</v>
      </c>
      <c r="B307">
        <v>138906</v>
      </c>
    </row>
    <row r="308" spans="1:2" ht="16.5" customHeight="1" x14ac:dyDescent="0.25">
      <c r="A308" s="5" t="s">
        <v>573</v>
      </c>
      <c r="B308">
        <v>120596</v>
      </c>
    </row>
    <row r="309" spans="1:2" ht="16.5" customHeight="1" x14ac:dyDescent="0.25">
      <c r="A309" s="5" t="s">
        <v>576</v>
      </c>
      <c r="B309">
        <v>150147</v>
      </c>
    </row>
    <row r="310" spans="1:2" ht="16.5" customHeight="1" x14ac:dyDescent="0.25">
      <c r="A310" s="5" t="s">
        <v>578</v>
      </c>
      <c r="B310">
        <v>133829</v>
      </c>
    </row>
    <row r="311" spans="1:2" ht="16.5" customHeight="1" x14ac:dyDescent="0.25">
      <c r="A311" s="5" t="s">
        <v>579</v>
      </c>
      <c r="B311">
        <v>144305</v>
      </c>
    </row>
    <row r="312" spans="1:2" ht="16.5" customHeight="1" x14ac:dyDescent="0.25">
      <c r="A312" s="5" t="s">
        <v>580</v>
      </c>
      <c r="B312">
        <v>221335</v>
      </c>
    </row>
    <row r="313" spans="1:2" ht="16.5" customHeight="1" x14ac:dyDescent="0.25">
      <c r="A313" s="5" t="s">
        <v>581</v>
      </c>
      <c r="B313">
        <v>134376</v>
      </c>
    </row>
    <row r="314" spans="1:2" ht="16.5" customHeight="1" x14ac:dyDescent="0.25">
      <c r="A314" s="5" t="s">
        <v>582</v>
      </c>
      <c r="B314">
        <v>144490</v>
      </c>
    </row>
    <row r="315" spans="1:2" ht="16.5" customHeight="1" x14ac:dyDescent="0.25">
      <c r="A315" s="5" t="s">
        <v>824</v>
      </c>
      <c r="B315">
        <v>1274444</v>
      </c>
    </row>
    <row r="316" spans="1:2" ht="16.5" customHeight="1" x14ac:dyDescent="0.25">
      <c r="A316" s="5" t="s">
        <v>585</v>
      </c>
      <c r="B316">
        <v>97696</v>
      </c>
    </row>
    <row r="317" spans="1:2" ht="16.5" customHeight="1" x14ac:dyDescent="0.25">
      <c r="A317" s="5" t="s">
        <v>825</v>
      </c>
      <c r="B317">
        <v>147617</v>
      </c>
    </row>
    <row r="318" spans="1:2" ht="16.5" customHeight="1" x14ac:dyDescent="0.25">
      <c r="A318" s="5" t="s">
        <v>587</v>
      </c>
      <c r="B318">
        <v>100756</v>
      </c>
    </row>
    <row r="319" spans="1:2" ht="16.5" customHeight="1" x14ac:dyDescent="0.25">
      <c r="A319" s="5" t="s">
        <v>588</v>
      </c>
      <c r="B319">
        <v>155593</v>
      </c>
    </row>
    <row r="320" spans="1:2" ht="16.5" customHeight="1" x14ac:dyDescent="0.25">
      <c r="A320" s="5" t="s">
        <v>589</v>
      </c>
      <c r="B320">
        <v>243764</v>
      </c>
    </row>
    <row r="321" spans="1:2" ht="16.5" customHeight="1" x14ac:dyDescent="0.25">
      <c r="A321" s="5" t="s">
        <v>590</v>
      </c>
      <c r="B321">
        <v>202070</v>
      </c>
    </row>
    <row r="322" spans="1:2" ht="16.5" customHeight="1" x14ac:dyDescent="0.25">
      <c r="A322" s="5" t="s">
        <v>591</v>
      </c>
      <c r="B322">
        <v>80081</v>
      </c>
    </row>
    <row r="323" spans="1:2" ht="16.5" customHeight="1" x14ac:dyDescent="0.25">
      <c r="A323" s="5" t="s">
        <v>826</v>
      </c>
      <c r="B323">
        <v>1308061</v>
      </c>
    </row>
    <row r="324" spans="1:2" ht="16.5" customHeight="1" x14ac:dyDescent="0.25">
      <c r="A324" s="5" t="s">
        <v>594</v>
      </c>
      <c r="B324">
        <v>127556</v>
      </c>
    </row>
    <row r="325" spans="1:2" ht="16.5" customHeight="1" x14ac:dyDescent="0.25">
      <c r="A325" s="5" t="s">
        <v>827</v>
      </c>
      <c r="B325">
        <v>97048</v>
      </c>
    </row>
    <row r="326" spans="1:2" ht="16.5" customHeight="1" x14ac:dyDescent="0.25">
      <c r="A326" s="5" t="s">
        <v>596</v>
      </c>
      <c r="B326">
        <v>234773</v>
      </c>
    </row>
    <row r="327" spans="1:2" ht="16.5" customHeight="1" x14ac:dyDescent="0.25">
      <c r="A327" s="5" t="s">
        <v>828</v>
      </c>
      <c r="B327">
        <v>129506</v>
      </c>
    </row>
    <row r="328" spans="1:2" ht="16.5" customHeight="1" x14ac:dyDescent="0.25">
      <c r="A328" s="5" t="s">
        <v>598</v>
      </c>
      <c r="B328">
        <v>129167</v>
      </c>
    </row>
    <row r="329" spans="1:2" ht="16.5" customHeight="1" x14ac:dyDescent="0.25">
      <c r="A329" s="5" t="s">
        <v>601</v>
      </c>
      <c r="B329">
        <v>122112</v>
      </c>
    </row>
    <row r="330" spans="1:2" ht="16.5" customHeight="1" x14ac:dyDescent="0.25">
      <c r="A330" s="5" t="s">
        <v>602</v>
      </c>
      <c r="B330">
        <v>274208</v>
      </c>
    </row>
    <row r="331" spans="1:2" ht="16.5" customHeight="1" x14ac:dyDescent="0.25">
      <c r="A331" s="5" t="s">
        <v>603</v>
      </c>
      <c r="B331">
        <v>169762</v>
      </c>
    </row>
    <row r="332" spans="1:2" ht="16.5" customHeight="1" x14ac:dyDescent="0.25">
      <c r="A332" s="5" t="s">
        <v>829</v>
      </c>
      <c r="B332">
        <v>115444</v>
      </c>
    </row>
    <row r="333" spans="1:2" ht="16.5" customHeight="1" x14ac:dyDescent="0.25">
      <c r="A333" s="5" t="s">
        <v>605</v>
      </c>
      <c r="B333">
        <v>60843</v>
      </c>
    </row>
    <row r="334" spans="1:2" ht="16.5" customHeight="1" x14ac:dyDescent="0.25">
      <c r="A334" s="5" t="s">
        <v>606</v>
      </c>
      <c r="B334">
        <v>112269</v>
      </c>
    </row>
    <row r="335" spans="1:2" ht="16.5" customHeight="1" x14ac:dyDescent="0.25">
      <c r="A335" s="5" t="s">
        <v>608</v>
      </c>
      <c r="B335">
        <v>110794</v>
      </c>
    </row>
    <row r="336" spans="1:2" ht="16.5" customHeight="1" x14ac:dyDescent="0.25">
      <c r="A336" s="5" t="s">
        <v>609</v>
      </c>
      <c r="B336">
        <v>190218</v>
      </c>
    </row>
    <row r="337" spans="1:2" ht="16.5" customHeight="1" x14ac:dyDescent="0.25">
      <c r="A337" s="5" t="s">
        <v>830</v>
      </c>
      <c r="B337">
        <v>103753</v>
      </c>
    </row>
    <row r="338" spans="1:2" ht="16.5" customHeight="1" x14ac:dyDescent="0.25">
      <c r="A338" s="5" t="s">
        <v>611</v>
      </c>
      <c r="B338">
        <v>94810</v>
      </c>
    </row>
    <row r="339" spans="1:2" ht="16.5" customHeight="1" x14ac:dyDescent="0.25">
      <c r="A339" s="5" t="s">
        <v>831</v>
      </c>
      <c r="B339">
        <v>543497</v>
      </c>
    </row>
    <row r="340" spans="1:2" ht="16.5" customHeight="1" x14ac:dyDescent="0.25">
      <c r="A340" s="5" t="s">
        <v>613</v>
      </c>
      <c r="B340">
        <v>25262</v>
      </c>
    </row>
    <row r="341" spans="1:2" ht="16.5" customHeight="1" x14ac:dyDescent="0.25">
      <c r="A341" s="5" t="s">
        <v>617</v>
      </c>
      <c r="B341">
        <v>240375</v>
      </c>
    </row>
    <row r="342" spans="1:2" ht="16.5" customHeight="1" x14ac:dyDescent="0.25">
      <c r="A342" s="5" t="s">
        <v>618</v>
      </c>
      <c r="B342">
        <v>147658</v>
      </c>
    </row>
    <row r="343" spans="1:2" ht="16.5" customHeight="1" x14ac:dyDescent="0.25">
      <c r="A343" s="5" t="s">
        <v>832</v>
      </c>
      <c r="B343">
        <v>0</v>
      </c>
    </row>
    <row r="344" spans="1:2" ht="16.5" customHeight="1" x14ac:dyDescent="0.25">
      <c r="A344" s="5" t="s">
        <v>621</v>
      </c>
      <c r="B344">
        <v>110298</v>
      </c>
    </row>
    <row r="345" spans="1:2" ht="16.5" customHeight="1" x14ac:dyDescent="0.25">
      <c r="A345" s="5" t="s">
        <v>776</v>
      </c>
      <c r="B345">
        <v>109427</v>
      </c>
    </row>
    <row r="346" spans="1:2" ht="16.5" customHeight="1" x14ac:dyDescent="0.25">
      <c r="A346" s="5" t="s">
        <v>630</v>
      </c>
      <c r="B346">
        <v>480558</v>
      </c>
    </row>
    <row r="347" spans="1:2" ht="16.5" customHeight="1" x14ac:dyDescent="0.25">
      <c r="A347" s="5" t="s">
        <v>631</v>
      </c>
      <c r="B347">
        <v>130527</v>
      </c>
    </row>
    <row r="348" spans="1:2" ht="16.5" customHeight="1" x14ac:dyDescent="0.25">
      <c r="A348" s="5" t="s">
        <v>632</v>
      </c>
      <c r="B348">
        <v>323352</v>
      </c>
    </row>
    <row r="349" spans="1:2" ht="16.5" customHeight="1" x14ac:dyDescent="0.25">
      <c r="A349" s="5" t="s">
        <v>633</v>
      </c>
      <c r="B349">
        <v>331445</v>
      </c>
    </row>
    <row r="350" spans="1:2" ht="16.5" customHeight="1" x14ac:dyDescent="0.25">
      <c r="A350" s="5" t="s">
        <v>634</v>
      </c>
      <c r="B350">
        <v>969874</v>
      </c>
    </row>
    <row r="351" spans="1:2" ht="16.5" customHeight="1" x14ac:dyDescent="0.25">
      <c r="A351" s="5" t="s">
        <v>636</v>
      </c>
      <c r="B351">
        <v>30874</v>
      </c>
    </row>
    <row r="352" spans="1:2" ht="16.5" customHeight="1" x14ac:dyDescent="0.25">
      <c r="A352" s="5" t="s">
        <v>637</v>
      </c>
      <c r="B352">
        <v>836921</v>
      </c>
    </row>
    <row r="353" spans="1:2" ht="16.5" customHeight="1" x14ac:dyDescent="0.25">
      <c r="A353" s="5" t="s">
        <v>638</v>
      </c>
      <c r="B353">
        <v>259823</v>
      </c>
    </row>
    <row r="354" spans="1:2" ht="16.5" customHeight="1" x14ac:dyDescent="0.25">
      <c r="A354" s="5" t="s">
        <v>639</v>
      </c>
      <c r="B354">
        <v>45344</v>
      </c>
    </row>
    <row r="355" spans="1:2" ht="16.5" customHeight="1" x14ac:dyDescent="0.25">
      <c r="A355" s="5" t="s">
        <v>640</v>
      </c>
      <c r="B355">
        <v>149326</v>
      </c>
    </row>
    <row r="356" spans="1:2" ht="16.5" customHeight="1" x14ac:dyDescent="0.25">
      <c r="A356" s="5" t="s">
        <v>641</v>
      </c>
      <c r="B356">
        <v>0</v>
      </c>
    </row>
    <row r="357" spans="1:2" ht="16.5" customHeight="1" x14ac:dyDescent="0.25">
      <c r="A357" s="5" t="s">
        <v>643</v>
      </c>
      <c r="B357">
        <v>19276</v>
      </c>
    </row>
    <row r="358" spans="1:2" ht="16.5" customHeight="1" x14ac:dyDescent="0.25">
      <c r="A358" s="5" t="s">
        <v>644</v>
      </c>
      <c r="B358">
        <v>255034</v>
      </c>
    </row>
    <row r="359" spans="1:2" ht="16.5" customHeight="1" x14ac:dyDescent="0.25">
      <c r="A359" s="5" t="s">
        <v>645</v>
      </c>
      <c r="B359">
        <v>15863</v>
      </c>
    </row>
    <row r="360" spans="1:2" ht="16.5" customHeight="1" x14ac:dyDescent="0.25">
      <c r="A360" s="5" t="s">
        <v>647</v>
      </c>
      <c r="B360">
        <v>273587</v>
      </c>
    </row>
    <row r="361" spans="1:2" ht="16.5" customHeight="1" x14ac:dyDescent="0.25">
      <c r="A361" s="5" t="s">
        <v>649</v>
      </c>
      <c r="B361">
        <v>220078</v>
      </c>
    </row>
    <row r="362" spans="1:2" ht="16.5" customHeight="1" x14ac:dyDescent="0.25">
      <c r="A362" s="5" t="s">
        <v>652</v>
      </c>
      <c r="B362">
        <v>113504</v>
      </c>
    </row>
    <row r="363" spans="1:2" ht="16.5" customHeight="1" x14ac:dyDescent="0.25">
      <c r="A363" s="5" t="s">
        <v>665</v>
      </c>
      <c r="B363">
        <v>45472</v>
      </c>
    </row>
    <row r="364" spans="1:2" ht="16.5" customHeight="1" x14ac:dyDescent="0.25">
      <c r="A364" s="5" t="s">
        <v>666</v>
      </c>
      <c r="B364">
        <v>152389</v>
      </c>
    </row>
    <row r="365" spans="1:2" ht="16.5" customHeight="1" x14ac:dyDescent="0.25">
      <c r="A365" s="5" t="s">
        <v>667</v>
      </c>
      <c r="B365">
        <v>25783</v>
      </c>
    </row>
    <row r="366" spans="1:2" ht="16.5" customHeight="1" x14ac:dyDescent="0.25">
      <c r="A366" s="5" t="s">
        <v>668</v>
      </c>
      <c r="B366">
        <v>194831</v>
      </c>
    </row>
    <row r="367" spans="1:2" ht="16.5" customHeight="1" x14ac:dyDescent="0.25">
      <c r="A367" s="5" t="s">
        <v>670</v>
      </c>
      <c r="B367">
        <v>25657</v>
      </c>
    </row>
    <row r="368" spans="1:2" ht="16.5" customHeight="1" x14ac:dyDescent="0.25">
      <c r="A368" s="5" t="s">
        <v>673</v>
      </c>
      <c r="B368">
        <v>123173</v>
      </c>
    </row>
    <row r="369" spans="1:2" ht="16.5" customHeight="1" x14ac:dyDescent="0.25">
      <c r="A369" s="5" t="s">
        <v>777</v>
      </c>
      <c r="B369">
        <v>208996</v>
      </c>
    </row>
    <row r="370" spans="1:2" ht="16.5" customHeight="1" x14ac:dyDescent="0.25">
      <c r="A370" s="5" t="s">
        <v>691</v>
      </c>
      <c r="B370">
        <v>483242</v>
      </c>
    </row>
    <row r="371" spans="1:2" ht="16.5" customHeight="1" x14ac:dyDescent="0.25">
      <c r="A371" s="5" t="s">
        <v>778</v>
      </c>
      <c r="B371">
        <v>1136535</v>
      </c>
    </row>
    <row r="372" spans="1:2" ht="16.5" customHeight="1" x14ac:dyDescent="0.25">
      <c r="A372" s="5" t="s">
        <v>696</v>
      </c>
      <c r="B372">
        <v>161740</v>
      </c>
    </row>
    <row r="373" spans="1:2" ht="16.5" customHeight="1" x14ac:dyDescent="0.25">
      <c r="A373" s="5" t="s">
        <v>697</v>
      </c>
      <c r="B373">
        <v>20762</v>
      </c>
    </row>
    <row r="374" spans="1:2" ht="16.5" customHeight="1" x14ac:dyDescent="0.25">
      <c r="A374" s="5" t="s">
        <v>699</v>
      </c>
      <c r="B374">
        <v>143463</v>
      </c>
    </row>
    <row r="375" spans="1:2" ht="16.5" customHeight="1" x14ac:dyDescent="0.25">
      <c r="A375" s="5" t="s">
        <v>700</v>
      </c>
      <c r="B375">
        <v>193945</v>
      </c>
    </row>
    <row r="376" spans="1:2" ht="16.5" customHeight="1" x14ac:dyDescent="0.25">
      <c r="A376" s="5" t="s">
        <v>701</v>
      </c>
      <c r="B376">
        <v>23447</v>
      </c>
    </row>
    <row r="377" spans="1:2" ht="16.5" customHeight="1" x14ac:dyDescent="0.25">
      <c r="A377" s="5" t="s">
        <v>703</v>
      </c>
      <c r="B377">
        <v>222472</v>
      </c>
    </row>
    <row r="378" spans="1:2" ht="16.5" customHeight="1" x14ac:dyDescent="0.25">
      <c r="A378" s="5" t="s">
        <v>779</v>
      </c>
      <c r="B378">
        <v>49332</v>
      </c>
    </row>
    <row r="379" spans="1:2" ht="16.5" customHeight="1" x14ac:dyDescent="0.25">
      <c r="A379" s="5" t="s">
        <v>706</v>
      </c>
      <c r="B379">
        <v>293762</v>
      </c>
    </row>
    <row r="380" spans="1:2" ht="16.5" customHeight="1" x14ac:dyDescent="0.25">
      <c r="A380" s="5" t="s">
        <v>834</v>
      </c>
      <c r="B380">
        <v>1193400</v>
      </c>
    </row>
    <row r="381" spans="1:2" ht="16.5" customHeight="1" x14ac:dyDescent="0.25">
      <c r="A381" s="5" t="s">
        <v>780</v>
      </c>
      <c r="B381">
        <v>76612</v>
      </c>
    </row>
    <row r="382" spans="1:2" ht="16.5" customHeight="1" x14ac:dyDescent="0.25">
      <c r="A382" s="5" t="s">
        <v>713</v>
      </c>
      <c r="B382">
        <v>31819</v>
      </c>
    </row>
    <row r="383" spans="1:2" ht="16.5" customHeight="1" x14ac:dyDescent="0.25">
      <c r="A383" s="5" t="s">
        <v>715</v>
      </c>
      <c r="B383">
        <v>222527</v>
      </c>
    </row>
    <row r="384" spans="1:2" ht="16.5" customHeight="1" x14ac:dyDescent="0.25">
      <c r="A384" s="5" t="s">
        <v>716</v>
      </c>
      <c r="B384">
        <v>21491</v>
      </c>
    </row>
    <row r="385" spans="1:2" ht="16.5" customHeight="1" x14ac:dyDescent="0.25">
      <c r="A385" s="5" t="s">
        <v>718</v>
      </c>
      <c r="B385">
        <v>130148</v>
      </c>
    </row>
    <row r="386" spans="1:2" ht="16.5" customHeight="1" x14ac:dyDescent="0.25">
      <c r="A386" s="5" t="s">
        <v>719</v>
      </c>
      <c r="B386">
        <v>273954</v>
      </c>
    </row>
    <row r="387" spans="1:2" ht="16.5" customHeight="1" x14ac:dyDescent="0.25">
      <c r="A387" s="5" t="s">
        <v>720</v>
      </c>
      <c r="B387">
        <v>125579</v>
      </c>
    </row>
    <row r="388" spans="1:2" ht="16.5" customHeight="1" x14ac:dyDescent="0.25">
      <c r="A388" s="5" t="s">
        <v>723</v>
      </c>
      <c r="B388">
        <v>561492</v>
      </c>
    </row>
    <row r="389" spans="1:2" ht="16.5" customHeight="1" x14ac:dyDescent="0.25">
      <c r="A389" s="5" t="s">
        <v>724</v>
      </c>
      <c r="B389">
        <v>39676</v>
      </c>
    </row>
    <row r="390" spans="1:2" ht="16.5" customHeight="1" x14ac:dyDescent="0.25">
      <c r="A390" s="5" t="s">
        <v>726</v>
      </c>
      <c r="B390">
        <v>198918</v>
      </c>
    </row>
    <row r="391" spans="1:2" ht="16.5" customHeight="1" x14ac:dyDescent="0.25">
      <c r="A391" s="5" t="s">
        <v>727</v>
      </c>
      <c r="B391">
        <v>533179</v>
      </c>
    </row>
    <row r="392" spans="1:2" ht="16.5" customHeight="1" x14ac:dyDescent="0.25">
      <c r="A392" s="5" t="s">
        <v>835</v>
      </c>
      <c r="B392">
        <v>1202018</v>
      </c>
    </row>
    <row r="393" spans="1:2" ht="16.5" customHeight="1" x14ac:dyDescent="0.25">
      <c r="A393" s="5" t="s">
        <v>782</v>
      </c>
      <c r="B393">
        <v>326971</v>
      </c>
    </row>
    <row r="394" spans="1:2" ht="16.5" customHeight="1" x14ac:dyDescent="0.25">
      <c r="A394" s="5" t="s">
        <v>783</v>
      </c>
      <c r="B394">
        <v>125071</v>
      </c>
    </row>
    <row r="395" spans="1:2" ht="16.5" customHeight="1" x14ac:dyDescent="0.25">
      <c r="A395" s="5" t="s">
        <v>730</v>
      </c>
      <c r="B395">
        <v>1982917</v>
      </c>
    </row>
    <row r="396" spans="1:2" ht="16.5" customHeight="1" x14ac:dyDescent="0.25">
      <c r="A396" s="5" t="s">
        <v>731</v>
      </c>
      <c r="B396">
        <v>30625</v>
      </c>
    </row>
    <row r="397" spans="1:2" ht="16.5" customHeight="1" x14ac:dyDescent="0.25">
      <c r="A397" s="5" t="s">
        <v>733</v>
      </c>
      <c r="B397">
        <v>276915</v>
      </c>
    </row>
    <row r="398" spans="1:2" ht="16.5" customHeight="1" x14ac:dyDescent="0.25">
      <c r="A398" s="5" t="s">
        <v>735</v>
      </c>
      <c r="B398">
        <v>230467</v>
      </c>
    </row>
    <row r="399" spans="1:2" ht="16.5" customHeight="1" x14ac:dyDescent="0.25">
      <c r="A399" s="5" t="s">
        <v>736</v>
      </c>
      <c r="B399">
        <v>4598</v>
      </c>
    </row>
    <row r="400" spans="1:2" ht="12.75" customHeight="1" x14ac:dyDescent="0.25">
      <c r="A400" s="6">
        <v>396</v>
      </c>
      <c r="B400">
        <v>106814834</v>
      </c>
    </row>
    <row r="401" spans="2:2" x14ac:dyDescent="0.25">
      <c r="B401">
        <v>0</v>
      </c>
    </row>
    <row r="402" spans="2:2" x14ac:dyDescent="0.25">
      <c r="B402">
        <v>0</v>
      </c>
    </row>
    <row r="403" spans="2:2" x14ac:dyDescent="0.25">
      <c r="B403">
        <v>0</v>
      </c>
    </row>
    <row r="404" spans="2:2" x14ac:dyDescent="0.25">
      <c r="B404">
        <v>0</v>
      </c>
    </row>
    <row r="405" spans="2:2" x14ac:dyDescent="0.25">
      <c r="B405">
        <v>0</v>
      </c>
    </row>
    <row r="406" spans="2:2" x14ac:dyDescent="0.25">
      <c r="B406">
        <v>0</v>
      </c>
    </row>
    <row r="407" spans="2:2" x14ac:dyDescent="0.25">
      <c r="B407">
        <v>0</v>
      </c>
    </row>
    <row r="408" spans="2:2" x14ac:dyDescent="0.25">
      <c r="B408">
        <v>0</v>
      </c>
    </row>
    <row r="409" spans="2:2" x14ac:dyDescent="0.25">
      <c r="B409">
        <v>0</v>
      </c>
    </row>
    <row r="410" spans="2:2" x14ac:dyDescent="0.25">
      <c r="B410">
        <v>0</v>
      </c>
    </row>
    <row r="411" spans="2:2" x14ac:dyDescent="0.25">
      <c r="B411">
        <v>0</v>
      </c>
    </row>
    <row r="412" spans="2:2" x14ac:dyDescent="0.25">
      <c r="B412">
        <v>0</v>
      </c>
    </row>
    <row r="413" spans="2:2" x14ac:dyDescent="0.25">
      <c r="B413">
        <v>0</v>
      </c>
    </row>
    <row r="414" spans="2:2" x14ac:dyDescent="0.25">
      <c r="B414">
        <v>0</v>
      </c>
    </row>
    <row r="415" spans="2:2" x14ac:dyDescent="0.25">
      <c r="B415">
        <v>0</v>
      </c>
    </row>
    <row r="416" spans="2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1EDD-79FE-4AF9-83FA-1C3D106A000E}">
  <dimension ref="A1:B630"/>
  <sheetViews>
    <sheetView workbookViewId="0">
      <selection activeCell="D32" sqref="D32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854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3</v>
      </c>
      <c r="B4">
        <v>7822</v>
      </c>
    </row>
    <row r="5" spans="1:2" ht="16.5" customHeight="1" x14ac:dyDescent="0.25">
      <c r="A5" s="5" t="s">
        <v>5</v>
      </c>
      <c r="B5">
        <v>0</v>
      </c>
    </row>
    <row r="6" spans="1:2" ht="16.5" customHeight="1" x14ac:dyDescent="0.25">
      <c r="A6" s="5" t="s">
        <v>6</v>
      </c>
      <c r="B6">
        <v>207256</v>
      </c>
    </row>
    <row r="7" spans="1:2" ht="16.5" customHeight="1" x14ac:dyDescent="0.25">
      <c r="A7" s="5" t="s">
        <v>7</v>
      </c>
      <c r="B7">
        <v>51212</v>
      </c>
    </row>
    <row r="8" spans="1:2" ht="16.5" customHeight="1" x14ac:dyDescent="0.25">
      <c r="A8" s="5" t="s">
        <v>788</v>
      </c>
      <c r="B8">
        <v>656086</v>
      </c>
    </row>
    <row r="9" spans="1:2" ht="16.5" customHeight="1" x14ac:dyDescent="0.25">
      <c r="A9" s="5" t="s">
        <v>789</v>
      </c>
      <c r="B9">
        <v>70892</v>
      </c>
    </row>
    <row r="10" spans="1:2" ht="16.5" customHeight="1" x14ac:dyDescent="0.25">
      <c r="A10" s="5" t="s">
        <v>11</v>
      </c>
      <c r="B10">
        <v>274968</v>
      </c>
    </row>
    <row r="11" spans="1:2" ht="16.5" customHeight="1" x14ac:dyDescent="0.25">
      <c r="A11" s="5" t="s">
        <v>12</v>
      </c>
      <c r="B11">
        <v>150014</v>
      </c>
    </row>
    <row r="12" spans="1:2" ht="16.5" customHeight="1" x14ac:dyDescent="0.25">
      <c r="A12" s="5" t="s">
        <v>13</v>
      </c>
      <c r="B12">
        <v>151577</v>
      </c>
    </row>
    <row r="13" spans="1:2" ht="16.5" customHeight="1" x14ac:dyDescent="0.25">
      <c r="A13" s="5" t="s">
        <v>14</v>
      </c>
      <c r="B13">
        <v>55424</v>
      </c>
    </row>
    <row r="14" spans="1:2" ht="16.5" customHeight="1" x14ac:dyDescent="0.25">
      <c r="A14" s="5" t="s">
        <v>18</v>
      </c>
      <c r="B14">
        <v>7401</v>
      </c>
    </row>
    <row r="15" spans="1:2" ht="16.5" customHeight="1" x14ac:dyDescent="0.25">
      <c r="A15" s="5" t="s">
        <v>19</v>
      </c>
      <c r="B15">
        <v>2008336</v>
      </c>
    </row>
    <row r="16" spans="1:2" ht="16.5" customHeight="1" x14ac:dyDescent="0.25">
      <c r="A16" s="5" t="s">
        <v>20</v>
      </c>
      <c r="B16">
        <v>141372</v>
      </c>
    </row>
    <row r="17" spans="1:2" ht="16.5" customHeight="1" x14ac:dyDescent="0.25">
      <c r="A17" s="5" t="s">
        <v>21</v>
      </c>
      <c r="B17">
        <v>29486</v>
      </c>
    </row>
    <row r="18" spans="1:2" ht="16.5" customHeight="1" x14ac:dyDescent="0.25">
      <c r="A18" s="5" t="s">
        <v>23</v>
      </c>
      <c r="B18">
        <v>64469</v>
      </c>
    </row>
    <row r="19" spans="1:2" ht="16.5" customHeight="1" x14ac:dyDescent="0.25">
      <c r="A19" s="5" t="s">
        <v>26</v>
      </c>
      <c r="B19">
        <v>34149</v>
      </c>
    </row>
    <row r="20" spans="1:2" ht="16.5" customHeight="1" x14ac:dyDescent="0.25">
      <c r="A20" s="5" t="s">
        <v>27</v>
      </c>
      <c r="B20">
        <v>108945</v>
      </c>
    </row>
    <row r="21" spans="1:2" ht="16.5" customHeight="1" x14ac:dyDescent="0.25">
      <c r="A21" s="5" t="s">
        <v>28</v>
      </c>
      <c r="B21">
        <v>139952</v>
      </c>
    </row>
    <row r="22" spans="1:2" ht="16.5" customHeight="1" x14ac:dyDescent="0.25">
      <c r="A22" s="5" t="s">
        <v>31</v>
      </c>
      <c r="B22">
        <v>105494</v>
      </c>
    </row>
    <row r="23" spans="1:2" ht="16.5" customHeight="1" x14ac:dyDescent="0.25">
      <c r="A23" s="5" t="s">
        <v>32</v>
      </c>
      <c r="B23">
        <v>1398839</v>
      </c>
    </row>
    <row r="24" spans="1:2" ht="16.5" customHeight="1" x14ac:dyDescent="0.25">
      <c r="A24" s="5" t="s">
        <v>35</v>
      </c>
      <c r="B24">
        <v>36429</v>
      </c>
    </row>
    <row r="25" spans="1:2" ht="16.5" customHeight="1" x14ac:dyDescent="0.25">
      <c r="A25" s="5" t="s">
        <v>37</v>
      </c>
      <c r="B25">
        <v>41534</v>
      </c>
    </row>
    <row r="26" spans="1:2" ht="16.5" customHeight="1" x14ac:dyDescent="0.25">
      <c r="A26" s="5" t="s">
        <v>38</v>
      </c>
      <c r="B26">
        <v>424066</v>
      </c>
    </row>
    <row r="27" spans="1:2" ht="16.5" customHeight="1" x14ac:dyDescent="0.25">
      <c r="A27" s="5" t="s">
        <v>40</v>
      </c>
      <c r="B27">
        <v>24299</v>
      </c>
    </row>
    <row r="28" spans="1:2" ht="16.5" customHeight="1" x14ac:dyDescent="0.25">
      <c r="A28" s="5" t="s">
        <v>42</v>
      </c>
      <c r="B28">
        <v>161460</v>
      </c>
    </row>
    <row r="29" spans="1:2" ht="16.5" customHeight="1" x14ac:dyDescent="0.25">
      <c r="A29" s="5" t="s">
        <v>43</v>
      </c>
      <c r="B29">
        <v>63805</v>
      </c>
    </row>
    <row r="30" spans="1:2" ht="16.5" customHeight="1" x14ac:dyDescent="0.25">
      <c r="A30" s="5" t="s">
        <v>44</v>
      </c>
      <c r="B30">
        <v>23278</v>
      </c>
    </row>
    <row r="31" spans="1:2" ht="16.5" customHeight="1" x14ac:dyDescent="0.25">
      <c r="A31" s="5" t="s">
        <v>46</v>
      </c>
      <c r="B31">
        <v>553867</v>
      </c>
    </row>
    <row r="32" spans="1:2" ht="16.5" customHeight="1" x14ac:dyDescent="0.25">
      <c r="A32" s="5" t="s">
        <v>49</v>
      </c>
      <c r="B32">
        <v>657358</v>
      </c>
    </row>
    <row r="33" spans="1:2" ht="16.5" customHeight="1" x14ac:dyDescent="0.25">
      <c r="A33" s="5" t="s">
        <v>50</v>
      </c>
      <c r="B33">
        <v>171914</v>
      </c>
    </row>
    <row r="34" spans="1:2" ht="16.5" customHeight="1" x14ac:dyDescent="0.25">
      <c r="A34" s="5" t="s">
        <v>51</v>
      </c>
      <c r="B34">
        <v>59382</v>
      </c>
    </row>
    <row r="35" spans="1:2" ht="16.5" customHeight="1" x14ac:dyDescent="0.25">
      <c r="A35" s="5" t="s">
        <v>52</v>
      </c>
      <c r="B35">
        <v>11106</v>
      </c>
    </row>
    <row r="36" spans="1:2" ht="16.5" customHeight="1" x14ac:dyDescent="0.25">
      <c r="A36" s="5" t="s">
        <v>54</v>
      </c>
      <c r="B36">
        <v>411898</v>
      </c>
    </row>
    <row r="37" spans="1:2" ht="16.5" customHeight="1" x14ac:dyDescent="0.25">
      <c r="A37" s="5" t="s">
        <v>56</v>
      </c>
      <c r="B37">
        <v>80895</v>
      </c>
    </row>
    <row r="38" spans="1:2" ht="16.5" customHeight="1" x14ac:dyDescent="0.25">
      <c r="A38" s="5" t="s">
        <v>792</v>
      </c>
      <c r="B38">
        <v>81075</v>
      </c>
    </row>
    <row r="39" spans="1:2" ht="16.5" customHeight="1" x14ac:dyDescent="0.25">
      <c r="A39" s="5" t="s">
        <v>58</v>
      </c>
      <c r="B39">
        <v>0</v>
      </c>
    </row>
    <row r="40" spans="1:2" ht="16.5" customHeight="1" x14ac:dyDescent="0.25">
      <c r="A40" s="5" t="s">
        <v>793</v>
      </c>
      <c r="B40">
        <v>322871</v>
      </c>
    </row>
    <row r="41" spans="1:2" ht="16.5" customHeight="1" x14ac:dyDescent="0.25">
      <c r="A41" s="5" t="s">
        <v>61</v>
      </c>
      <c r="B41">
        <v>126342</v>
      </c>
    </row>
    <row r="42" spans="1:2" ht="16.5" customHeight="1" x14ac:dyDescent="0.25">
      <c r="A42" s="5" t="s">
        <v>62</v>
      </c>
      <c r="B42">
        <v>332452</v>
      </c>
    </row>
    <row r="43" spans="1:2" ht="16.5" customHeight="1" x14ac:dyDescent="0.25">
      <c r="A43" s="5" t="s">
        <v>63</v>
      </c>
      <c r="B43">
        <v>21986</v>
      </c>
    </row>
    <row r="44" spans="1:2" ht="16.5" customHeight="1" x14ac:dyDescent="0.25">
      <c r="A44" s="5" t="s">
        <v>64</v>
      </c>
      <c r="B44">
        <v>24764</v>
      </c>
    </row>
    <row r="45" spans="1:2" ht="16.5" customHeight="1" x14ac:dyDescent="0.25">
      <c r="A45" s="5" t="s">
        <v>65</v>
      </c>
      <c r="B45">
        <v>20587</v>
      </c>
    </row>
    <row r="46" spans="1:2" ht="16.5" customHeight="1" x14ac:dyDescent="0.25">
      <c r="A46" s="5" t="s">
        <v>81</v>
      </c>
      <c r="B46">
        <v>273751</v>
      </c>
    </row>
    <row r="47" spans="1:2" ht="16.5" customHeight="1" x14ac:dyDescent="0.25">
      <c r="A47" s="5" t="s">
        <v>750</v>
      </c>
      <c r="B47">
        <v>62006</v>
      </c>
    </row>
    <row r="48" spans="1:2" ht="16.5" customHeight="1" x14ac:dyDescent="0.25">
      <c r="A48" s="5" t="s">
        <v>82</v>
      </c>
      <c r="B48">
        <v>102170</v>
      </c>
    </row>
    <row r="49" spans="1:2" ht="16.5" customHeight="1" x14ac:dyDescent="0.25">
      <c r="A49" s="5" t="s">
        <v>83</v>
      </c>
      <c r="B49">
        <v>802237</v>
      </c>
    </row>
    <row r="50" spans="1:2" ht="16.5" customHeight="1" x14ac:dyDescent="0.25">
      <c r="A50" s="5" t="s">
        <v>85</v>
      </c>
      <c r="B50">
        <v>458949</v>
      </c>
    </row>
    <row r="51" spans="1:2" ht="16.5" customHeight="1" x14ac:dyDescent="0.25">
      <c r="A51" s="5" t="s">
        <v>751</v>
      </c>
      <c r="B51">
        <v>66390</v>
      </c>
    </row>
    <row r="52" spans="1:2" ht="16.5" customHeight="1" x14ac:dyDescent="0.25">
      <c r="A52" s="5" t="s">
        <v>86</v>
      </c>
      <c r="B52">
        <v>193478</v>
      </c>
    </row>
    <row r="53" spans="1:2" ht="16.5" customHeight="1" x14ac:dyDescent="0.25">
      <c r="A53" s="5" t="s">
        <v>88</v>
      </c>
      <c r="B53">
        <v>406477</v>
      </c>
    </row>
    <row r="54" spans="1:2" ht="16.5" customHeight="1" x14ac:dyDescent="0.25">
      <c r="A54" s="5" t="s">
        <v>89</v>
      </c>
      <c r="B54">
        <v>205979</v>
      </c>
    </row>
    <row r="55" spans="1:2" ht="16.5" customHeight="1" x14ac:dyDescent="0.25">
      <c r="A55" s="5" t="s">
        <v>92</v>
      </c>
      <c r="B55">
        <v>197576</v>
      </c>
    </row>
    <row r="56" spans="1:2" ht="16.5" customHeight="1" x14ac:dyDescent="0.25">
      <c r="A56" s="5" t="s">
        <v>93</v>
      </c>
      <c r="B56">
        <v>84123</v>
      </c>
    </row>
    <row r="57" spans="1:2" ht="16.5" customHeight="1" x14ac:dyDescent="0.25">
      <c r="A57" s="5" t="s">
        <v>95</v>
      </c>
      <c r="B57">
        <v>204820</v>
      </c>
    </row>
    <row r="58" spans="1:2" ht="16.5" customHeight="1" x14ac:dyDescent="0.25">
      <c r="A58" s="5" t="s">
        <v>96</v>
      </c>
      <c r="B58">
        <v>90986</v>
      </c>
    </row>
    <row r="59" spans="1:2" ht="16.5" customHeight="1" x14ac:dyDescent="0.25">
      <c r="A59" s="5" t="s">
        <v>97</v>
      </c>
      <c r="B59">
        <v>32401</v>
      </c>
    </row>
    <row r="60" spans="1:2" ht="16.5" customHeight="1" x14ac:dyDescent="0.25">
      <c r="A60" s="5" t="s">
        <v>98</v>
      </c>
      <c r="B60">
        <v>351498</v>
      </c>
    </row>
    <row r="61" spans="1:2" ht="16.5" customHeight="1" x14ac:dyDescent="0.25">
      <c r="A61" s="5" t="s">
        <v>112</v>
      </c>
      <c r="B61">
        <v>171904</v>
      </c>
    </row>
    <row r="62" spans="1:2" ht="16.5" customHeight="1" x14ac:dyDescent="0.25">
      <c r="A62" s="5" t="s">
        <v>113</v>
      </c>
      <c r="B62">
        <v>195380</v>
      </c>
    </row>
    <row r="63" spans="1:2" ht="16.5" customHeight="1" x14ac:dyDescent="0.25">
      <c r="A63" s="5" t="s">
        <v>115</v>
      </c>
      <c r="B63">
        <v>3487284</v>
      </c>
    </row>
    <row r="64" spans="1:2" ht="16.5" customHeight="1" x14ac:dyDescent="0.25">
      <c r="A64" s="5" t="s">
        <v>116</v>
      </c>
      <c r="B64">
        <v>130034</v>
      </c>
    </row>
    <row r="65" spans="1:2" ht="16.5" customHeight="1" x14ac:dyDescent="0.25">
      <c r="A65" s="5" t="s">
        <v>119</v>
      </c>
      <c r="B65">
        <v>58410</v>
      </c>
    </row>
    <row r="66" spans="1:2" ht="16.5" customHeight="1" x14ac:dyDescent="0.25">
      <c r="A66" s="5" t="s">
        <v>120</v>
      </c>
      <c r="B66">
        <v>80537</v>
      </c>
    </row>
    <row r="67" spans="1:2" ht="16.5" customHeight="1" x14ac:dyDescent="0.25">
      <c r="A67" s="5" t="s">
        <v>795</v>
      </c>
      <c r="B67">
        <v>361269</v>
      </c>
    </row>
    <row r="68" spans="1:2" ht="16.5" customHeight="1" x14ac:dyDescent="0.25">
      <c r="A68" s="5" t="s">
        <v>123</v>
      </c>
      <c r="B68">
        <v>616658</v>
      </c>
    </row>
    <row r="69" spans="1:2" ht="16.5" customHeight="1" x14ac:dyDescent="0.25">
      <c r="A69" s="5" t="s">
        <v>124</v>
      </c>
      <c r="B69">
        <v>20949</v>
      </c>
    </row>
    <row r="70" spans="1:2" ht="16.5" customHeight="1" x14ac:dyDescent="0.25">
      <c r="A70" s="5" t="s">
        <v>126</v>
      </c>
      <c r="B70">
        <v>139160</v>
      </c>
    </row>
    <row r="71" spans="1:2" ht="16.5" customHeight="1" x14ac:dyDescent="0.25">
      <c r="A71" s="5" t="s">
        <v>796</v>
      </c>
      <c r="B71">
        <v>155324</v>
      </c>
    </row>
    <row r="72" spans="1:2" ht="16.5" customHeight="1" x14ac:dyDescent="0.25">
      <c r="A72" s="5" t="s">
        <v>133</v>
      </c>
      <c r="B72">
        <v>143092</v>
      </c>
    </row>
    <row r="73" spans="1:2" ht="16.5" customHeight="1" x14ac:dyDescent="0.25">
      <c r="A73" s="5" t="s">
        <v>134</v>
      </c>
      <c r="B73">
        <v>256494</v>
      </c>
    </row>
    <row r="74" spans="1:2" ht="16.5" customHeight="1" x14ac:dyDescent="0.25">
      <c r="A74" s="5" t="s">
        <v>135</v>
      </c>
      <c r="B74">
        <v>3500</v>
      </c>
    </row>
    <row r="75" spans="1:2" ht="16.5" customHeight="1" x14ac:dyDescent="0.25">
      <c r="A75" s="5" t="s">
        <v>752</v>
      </c>
      <c r="B75">
        <v>274463</v>
      </c>
    </row>
    <row r="76" spans="1:2" ht="16.5" customHeight="1" x14ac:dyDescent="0.25">
      <c r="A76" s="5" t="s">
        <v>137</v>
      </c>
      <c r="B76">
        <v>516523</v>
      </c>
    </row>
    <row r="77" spans="1:2" ht="16.5" customHeight="1" x14ac:dyDescent="0.25">
      <c r="A77" s="5" t="s">
        <v>146</v>
      </c>
      <c r="B77">
        <v>10129</v>
      </c>
    </row>
    <row r="78" spans="1:2" ht="16.5" customHeight="1" x14ac:dyDescent="0.25">
      <c r="A78" s="5" t="s">
        <v>149</v>
      </c>
      <c r="B78">
        <v>124659</v>
      </c>
    </row>
    <row r="79" spans="1:2" ht="16.5" customHeight="1" x14ac:dyDescent="0.25">
      <c r="A79" s="5" t="s">
        <v>150</v>
      </c>
      <c r="B79">
        <v>180769</v>
      </c>
    </row>
    <row r="80" spans="1:2" ht="16.5" customHeight="1" x14ac:dyDescent="0.25">
      <c r="A80" s="5" t="s">
        <v>151</v>
      </c>
      <c r="B80">
        <v>1517971</v>
      </c>
    </row>
    <row r="81" spans="1:2" ht="16.5" customHeight="1" x14ac:dyDescent="0.25">
      <c r="A81" s="5" t="s">
        <v>152</v>
      </c>
      <c r="B81">
        <v>45851</v>
      </c>
    </row>
    <row r="82" spans="1:2" ht="16.5" customHeight="1" x14ac:dyDescent="0.25">
      <c r="A82" s="5" t="s">
        <v>154</v>
      </c>
      <c r="B82">
        <v>40566</v>
      </c>
    </row>
    <row r="83" spans="1:2" ht="16.5" customHeight="1" x14ac:dyDescent="0.25">
      <c r="A83" s="5" t="s">
        <v>157</v>
      </c>
      <c r="B83">
        <v>203544</v>
      </c>
    </row>
    <row r="84" spans="1:2" ht="16.5" customHeight="1" x14ac:dyDescent="0.25">
      <c r="A84" s="5" t="s">
        <v>159</v>
      </c>
      <c r="B84">
        <v>169323</v>
      </c>
    </row>
    <row r="85" spans="1:2" ht="16.5" customHeight="1" x14ac:dyDescent="0.25">
      <c r="A85" s="5" t="s">
        <v>160</v>
      </c>
      <c r="B85">
        <v>66413</v>
      </c>
    </row>
    <row r="86" spans="1:2" ht="16.5" customHeight="1" x14ac:dyDescent="0.25">
      <c r="A86" s="5" t="s">
        <v>161</v>
      </c>
      <c r="B86">
        <v>173558</v>
      </c>
    </row>
    <row r="87" spans="1:2" ht="16.5" customHeight="1" x14ac:dyDescent="0.25">
      <c r="A87" s="5" t="s">
        <v>162</v>
      </c>
      <c r="B87">
        <v>194569</v>
      </c>
    </row>
    <row r="88" spans="1:2" ht="16.5" customHeight="1" x14ac:dyDescent="0.25">
      <c r="A88" s="5" t="s">
        <v>163</v>
      </c>
      <c r="B88">
        <v>4441245</v>
      </c>
    </row>
    <row r="89" spans="1:2" ht="16.5" customHeight="1" x14ac:dyDescent="0.25">
      <c r="A89" s="5" t="s">
        <v>166</v>
      </c>
      <c r="B89">
        <v>150019</v>
      </c>
    </row>
    <row r="90" spans="1:2" ht="16.5" customHeight="1" x14ac:dyDescent="0.25">
      <c r="A90" s="5" t="s">
        <v>167</v>
      </c>
      <c r="B90">
        <v>16007</v>
      </c>
    </row>
    <row r="91" spans="1:2" ht="16.5" customHeight="1" x14ac:dyDescent="0.25">
      <c r="A91" s="5" t="s">
        <v>174</v>
      </c>
      <c r="B91">
        <v>443654</v>
      </c>
    </row>
    <row r="92" spans="1:2" ht="16.5" customHeight="1" x14ac:dyDescent="0.25">
      <c r="A92" s="5" t="s">
        <v>175</v>
      </c>
      <c r="B92">
        <v>74751</v>
      </c>
    </row>
    <row r="93" spans="1:2" ht="16.5" customHeight="1" x14ac:dyDescent="0.25">
      <c r="A93" s="5" t="s">
        <v>176</v>
      </c>
      <c r="B93">
        <v>774978</v>
      </c>
    </row>
    <row r="94" spans="1:2" ht="16.5" customHeight="1" x14ac:dyDescent="0.25">
      <c r="A94" s="5" t="s">
        <v>179</v>
      </c>
      <c r="B94">
        <v>41359</v>
      </c>
    </row>
    <row r="95" spans="1:2" ht="16.5" customHeight="1" x14ac:dyDescent="0.25">
      <c r="A95" s="5" t="s">
        <v>180</v>
      </c>
      <c r="B95">
        <v>413067</v>
      </c>
    </row>
    <row r="96" spans="1:2" ht="16.5" customHeight="1" x14ac:dyDescent="0.25">
      <c r="A96" s="5" t="s">
        <v>187</v>
      </c>
      <c r="B96">
        <v>143478</v>
      </c>
    </row>
    <row r="97" spans="1:2" ht="16.5" customHeight="1" x14ac:dyDescent="0.25">
      <c r="A97" s="5" t="s">
        <v>753</v>
      </c>
      <c r="B97">
        <v>70945</v>
      </c>
    </row>
    <row r="98" spans="1:2" ht="16.5" customHeight="1" x14ac:dyDescent="0.25">
      <c r="A98" s="5" t="s">
        <v>189</v>
      </c>
      <c r="B98">
        <v>247999</v>
      </c>
    </row>
    <row r="99" spans="1:2" ht="16.5" customHeight="1" x14ac:dyDescent="0.25">
      <c r="A99" s="5" t="s">
        <v>190</v>
      </c>
      <c r="B99">
        <v>19077</v>
      </c>
    </row>
    <row r="100" spans="1:2" ht="16.5" customHeight="1" x14ac:dyDescent="0.25">
      <c r="A100" s="5" t="s">
        <v>191</v>
      </c>
      <c r="B100">
        <v>271040</v>
      </c>
    </row>
    <row r="101" spans="1:2" ht="16.5" customHeight="1" x14ac:dyDescent="0.25">
      <c r="A101" s="5" t="s">
        <v>797</v>
      </c>
      <c r="B101">
        <v>735575</v>
      </c>
    </row>
    <row r="102" spans="1:2" ht="16.5" customHeight="1" x14ac:dyDescent="0.25">
      <c r="A102" s="5" t="s">
        <v>193</v>
      </c>
      <c r="B102">
        <v>4769</v>
      </c>
    </row>
    <row r="103" spans="1:2" ht="16.5" customHeight="1" x14ac:dyDescent="0.25">
      <c r="A103" s="5" t="s">
        <v>195</v>
      </c>
      <c r="B103">
        <v>0</v>
      </c>
    </row>
    <row r="104" spans="1:2" ht="16.5" customHeight="1" x14ac:dyDescent="0.25">
      <c r="A104" s="5" t="s">
        <v>196</v>
      </c>
      <c r="B104">
        <v>219017</v>
      </c>
    </row>
    <row r="105" spans="1:2" ht="16.5" customHeight="1" x14ac:dyDescent="0.25">
      <c r="A105" s="5" t="s">
        <v>754</v>
      </c>
      <c r="B105">
        <v>594382</v>
      </c>
    </row>
    <row r="106" spans="1:2" ht="16.5" customHeight="1" x14ac:dyDescent="0.25">
      <c r="A106" s="5" t="s">
        <v>798</v>
      </c>
      <c r="B106">
        <v>136495</v>
      </c>
    </row>
    <row r="107" spans="1:2" ht="16.5" customHeight="1" x14ac:dyDescent="0.25">
      <c r="A107" s="5" t="s">
        <v>202</v>
      </c>
      <c r="B107">
        <v>142415</v>
      </c>
    </row>
    <row r="108" spans="1:2" ht="16.5" customHeight="1" x14ac:dyDescent="0.25">
      <c r="A108" s="5" t="s">
        <v>755</v>
      </c>
      <c r="B108">
        <v>575670</v>
      </c>
    </row>
    <row r="109" spans="1:2" ht="16.5" customHeight="1" x14ac:dyDescent="0.25">
      <c r="A109" s="5" t="s">
        <v>204</v>
      </c>
      <c r="B109">
        <v>1113290</v>
      </c>
    </row>
    <row r="110" spans="1:2" ht="16.5" customHeight="1" x14ac:dyDescent="0.25">
      <c r="A110" s="5" t="s">
        <v>205</v>
      </c>
      <c r="B110">
        <v>47742</v>
      </c>
    </row>
    <row r="111" spans="1:2" ht="16.5" customHeight="1" x14ac:dyDescent="0.25">
      <c r="A111" s="5" t="s">
        <v>206</v>
      </c>
      <c r="B111">
        <v>271442</v>
      </c>
    </row>
    <row r="112" spans="1:2" ht="16.5" customHeight="1" x14ac:dyDescent="0.25">
      <c r="A112" s="5" t="s">
        <v>207</v>
      </c>
      <c r="B112">
        <v>1338728</v>
      </c>
    </row>
    <row r="113" spans="1:2" ht="16.5" customHeight="1" x14ac:dyDescent="0.25">
      <c r="A113" s="5" t="s">
        <v>208</v>
      </c>
      <c r="B113">
        <v>152756</v>
      </c>
    </row>
    <row r="114" spans="1:2" ht="16.5" customHeight="1" x14ac:dyDescent="0.25">
      <c r="A114" s="5" t="s">
        <v>211</v>
      </c>
      <c r="B114">
        <v>616752</v>
      </c>
    </row>
    <row r="115" spans="1:2" ht="16.5" customHeight="1" x14ac:dyDescent="0.25">
      <c r="A115" s="5" t="s">
        <v>212</v>
      </c>
      <c r="B115">
        <v>251521</v>
      </c>
    </row>
    <row r="116" spans="1:2" ht="16.5" customHeight="1" x14ac:dyDescent="0.25">
      <c r="A116" s="5" t="s">
        <v>213</v>
      </c>
      <c r="B116">
        <v>343305</v>
      </c>
    </row>
    <row r="117" spans="1:2" ht="16.5" customHeight="1" x14ac:dyDescent="0.25">
      <c r="A117" s="5" t="s">
        <v>214</v>
      </c>
      <c r="B117">
        <v>308356</v>
      </c>
    </row>
    <row r="118" spans="1:2" ht="16.5" customHeight="1" x14ac:dyDescent="0.25">
      <c r="A118" s="5" t="s">
        <v>756</v>
      </c>
      <c r="B118">
        <v>74749</v>
      </c>
    </row>
    <row r="119" spans="1:2" ht="16.5" customHeight="1" x14ac:dyDescent="0.25">
      <c r="A119" s="5" t="s">
        <v>757</v>
      </c>
      <c r="B119">
        <v>63069</v>
      </c>
    </row>
    <row r="120" spans="1:2" ht="16.5" customHeight="1" x14ac:dyDescent="0.25">
      <c r="A120" s="5" t="s">
        <v>216</v>
      </c>
      <c r="B120">
        <v>17312</v>
      </c>
    </row>
    <row r="121" spans="1:2" ht="16.5" customHeight="1" x14ac:dyDescent="0.25">
      <c r="A121" s="5" t="s">
        <v>218</v>
      </c>
      <c r="B121">
        <v>473862</v>
      </c>
    </row>
    <row r="122" spans="1:2" ht="16.5" customHeight="1" x14ac:dyDescent="0.25">
      <c r="A122" s="5" t="s">
        <v>220</v>
      </c>
      <c r="B122">
        <v>1265</v>
      </c>
    </row>
    <row r="123" spans="1:2" ht="16.5" customHeight="1" x14ac:dyDescent="0.25">
      <c r="A123" s="5" t="s">
        <v>221</v>
      </c>
      <c r="B123">
        <v>190531</v>
      </c>
    </row>
    <row r="124" spans="1:2" ht="16.5" customHeight="1" x14ac:dyDescent="0.25">
      <c r="A124" s="5" t="s">
        <v>222</v>
      </c>
      <c r="B124">
        <v>152332</v>
      </c>
    </row>
    <row r="125" spans="1:2" ht="16.5" customHeight="1" x14ac:dyDescent="0.25">
      <c r="A125" s="5" t="s">
        <v>223</v>
      </c>
      <c r="B125">
        <v>43813</v>
      </c>
    </row>
    <row r="126" spans="1:2" ht="16.5" customHeight="1" x14ac:dyDescent="0.25">
      <c r="A126" s="5" t="s">
        <v>224</v>
      </c>
      <c r="B126">
        <v>115631</v>
      </c>
    </row>
    <row r="127" spans="1:2" ht="16.5" customHeight="1" x14ac:dyDescent="0.25">
      <c r="A127" s="5" t="s">
        <v>225</v>
      </c>
      <c r="B127">
        <v>58813</v>
      </c>
    </row>
    <row r="128" spans="1:2" ht="16.5" customHeight="1" x14ac:dyDescent="0.25">
      <c r="A128" s="5" t="s">
        <v>226</v>
      </c>
      <c r="B128">
        <v>629633</v>
      </c>
    </row>
    <row r="129" spans="1:2" ht="16.5" customHeight="1" x14ac:dyDescent="0.25">
      <c r="A129" s="5" t="s">
        <v>229</v>
      </c>
      <c r="B129">
        <v>223504</v>
      </c>
    </row>
    <row r="130" spans="1:2" ht="16.5" customHeight="1" x14ac:dyDescent="0.25">
      <c r="A130" s="5" t="s">
        <v>230</v>
      </c>
      <c r="B130">
        <v>11522</v>
      </c>
    </row>
    <row r="131" spans="1:2" ht="16.5" customHeight="1" x14ac:dyDescent="0.25">
      <c r="A131" s="5" t="s">
        <v>231</v>
      </c>
      <c r="B131">
        <v>212675</v>
      </c>
    </row>
    <row r="132" spans="1:2" ht="16.5" customHeight="1" x14ac:dyDescent="0.25">
      <c r="A132" s="5" t="s">
        <v>233</v>
      </c>
      <c r="B132">
        <v>327696</v>
      </c>
    </row>
    <row r="133" spans="1:2" ht="16.5" customHeight="1" x14ac:dyDescent="0.25">
      <c r="A133" s="5" t="s">
        <v>234</v>
      </c>
      <c r="B133">
        <v>33214</v>
      </c>
    </row>
    <row r="134" spans="1:2" ht="16.5" customHeight="1" x14ac:dyDescent="0.25">
      <c r="A134" s="5" t="s">
        <v>235</v>
      </c>
      <c r="B134">
        <v>152416</v>
      </c>
    </row>
    <row r="135" spans="1:2" ht="16.5" customHeight="1" x14ac:dyDescent="0.25">
      <c r="A135" s="5" t="s">
        <v>251</v>
      </c>
      <c r="B135">
        <v>191065</v>
      </c>
    </row>
    <row r="136" spans="1:2" ht="16.5" customHeight="1" x14ac:dyDescent="0.25">
      <c r="A136" s="5" t="s">
        <v>252</v>
      </c>
      <c r="B136">
        <v>434425</v>
      </c>
    </row>
    <row r="137" spans="1:2" ht="16.5" customHeight="1" x14ac:dyDescent="0.25">
      <c r="A137" s="5" t="s">
        <v>254</v>
      </c>
      <c r="B137">
        <v>94541</v>
      </c>
    </row>
    <row r="138" spans="1:2" ht="16.5" customHeight="1" x14ac:dyDescent="0.25">
      <c r="A138" s="5" t="s">
        <v>800</v>
      </c>
      <c r="B138">
        <v>930601</v>
      </c>
    </row>
    <row r="139" spans="1:2" ht="16.5" customHeight="1" x14ac:dyDescent="0.25">
      <c r="A139" s="5" t="s">
        <v>256</v>
      </c>
      <c r="B139">
        <v>27578</v>
      </c>
    </row>
    <row r="140" spans="1:2" ht="16.5" customHeight="1" x14ac:dyDescent="0.25">
      <c r="A140" s="5" t="s">
        <v>258</v>
      </c>
      <c r="B140">
        <v>52680</v>
      </c>
    </row>
    <row r="141" spans="1:2" ht="16.5" customHeight="1" x14ac:dyDescent="0.25">
      <c r="A141" s="5" t="s">
        <v>260</v>
      </c>
      <c r="B141">
        <v>243834</v>
      </c>
    </row>
    <row r="142" spans="1:2" ht="16.5" customHeight="1" x14ac:dyDescent="0.25">
      <c r="A142" s="5" t="s">
        <v>261</v>
      </c>
      <c r="B142">
        <v>10306</v>
      </c>
    </row>
    <row r="143" spans="1:2" ht="16.5" customHeight="1" x14ac:dyDescent="0.25">
      <c r="A143" s="5" t="s">
        <v>264</v>
      </c>
      <c r="B143">
        <v>38857</v>
      </c>
    </row>
    <row r="144" spans="1:2" ht="16.5" customHeight="1" x14ac:dyDescent="0.25">
      <c r="A144" s="5" t="s">
        <v>270</v>
      </c>
      <c r="B144">
        <v>7513</v>
      </c>
    </row>
    <row r="145" spans="1:2" ht="16.5" customHeight="1" x14ac:dyDescent="0.25">
      <c r="A145" s="5" t="s">
        <v>272</v>
      </c>
      <c r="B145">
        <v>265634</v>
      </c>
    </row>
    <row r="146" spans="1:2" ht="16.5" customHeight="1" x14ac:dyDescent="0.25">
      <c r="A146" s="5" t="s">
        <v>273</v>
      </c>
      <c r="B146">
        <v>138895</v>
      </c>
    </row>
    <row r="147" spans="1:2" ht="16.5" customHeight="1" x14ac:dyDescent="0.25">
      <c r="A147" s="5" t="s">
        <v>274</v>
      </c>
      <c r="B147">
        <v>174878</v>
      </c>
    </row>
    <row r="148" spans="1:2" ht="16.5" customHeight="1" x14ac:dyDescent="0.25">
      <c r="A148" s="5" t="s">
        <v>278</v>
      </c>
      <c r="B148">
        <v>68780</v>
      </c>
    </row>
    <row r="149" spans="1:2" ht="16.5" customHeight="1" x14ac:dyDescent="0.25">
      <c r="A149" s="5" t="s">
        <v>279</v>
      </c>
      <c r="B149">
        <v>351279</v>
      </c>
    </row>
    <row r="150" spans="1:2" ht="16.5" customHeight="1" x14ac:dyDescent="0.25">
      <c r="A150" s="5" t="s">
        <v>802</v>
      </c>
      <c r="B150">
        <v>1139727</v>
      </c>
    </row>
    <row r="151" spans="1:2" ht="16.5" customHeight="1" x14ac:dyDescent="0.25">
      <c r="A151" s="5" t="s">
        <v>281</v>
      </c>
      <c r="B151">
        <v>1976354</v>
      </c>
    </row>
    <row r="152" spans="1:2" ht="16.5" customHeight="1" x14ac:dyDescent="0.25">
      <c r="A152" s="5" t="s">
        <v>283</v>
      </c>
      <c r="B152">
        <v>65247</v>
      </c>
    </row>
    <row r="153" spans="1:2" ht="16.5" customHeight="1" x14ac:dyDescent="0.25">
      <c r="A153" s="5" t="s">
        <v>803</v>
      </c>
      <c r="B153">
        <v>650240</v>
      </c>
    </row>
    <row r="154" spans="1:2" ht="16.5" customHeight="1" x14ac:dyDescent="0.25">
      <c r="A154" s="5" t="s">
        <v>285</v>
      </c>
      <c r="B154">
        <v>81959</v>
      </c>
    </row>
    <row r="155" spans="1:2" ht="16.5" customHeight="1" x14ac:dyDescent="0.25">
      <c r="A155" s="5" t="s">
        <v>286</v>
      </c>
      <c r="B155">
        <v>719106</v>
      </c>
    </row>
    <row r="156" spans="1:2" ht="16.5" customHeight="1" x14ac:dyDescent="0.25">
      <c r="A156" s="5" t="s">
        <v>294</v>
      </c>
      <c r="B156">
        <v>414807</v>
      </c>
    </row>
    <row r="157" spans="1:2" ht="16.5" customHeight="1" x14ac:dyDescent="0.25">
      <c r="A157" s="5" t="s">
        <v>297</v>
      </c>
      <c r="B157">
        <v>17094</v>
      </c>
    </row>
    <row r="158" spans="1:2" ht="16.5" customHeight="1" x14ac:dyDescent="0.25">
      <c r="A158" s="5" t="s">
        <v>298</v>
      </c>
      <c r="B158">
        <v>11087</v>
      </c>
    </row>
    <row r="159" spans="1:2" ht="16.5" customHeight="1" x14ac:dyDescent="0.25">
      <c r="A159" s="5" t="s">
        <v>300</v>
      </c>
      <c r="B159">
        <v>65983</v>
      </c>
    </row>
    <row r="160" spans="1:2" ht="16.5" customHeight="1" x14ac:dyDescent="0.25">
      <c r="A160" s="5" t="s">
        <v>305</v>
      </c>
      <c r="B160">
        <v>47923</v>
      </c>
    </row>
    <row r="161" spans="1:2" ht="16.5" customHeight="1" x14ac:dyDescent="0.25">
      <c r="A161" s="5" t="s">
        <v>747</v>
      </c>
      <c r="B161">
        <v>263820</v>
      </c>
    </row>
    <row r="162" spans="1:2" ht="16.5" customHeight="1" x14ac:dyDescent="0.25">
      <c r="A162" s="5" t="s">
        <v>306</v>
      </c>
      <c r="B162">
        <v>511467</v>
      </c>
    </row>
    <row r="163" spans="1:2" ht="16.5" customHeight="1" x14ac:dyDescent="0.25">
      <c r="A163" s="5" t="s">
        <v>307</v>
      </c>
      <c r="B163">
        <v>122043</v>
      </c>
    </row>
    <row r="164" spans="1:2" ht="16.5" customHeight="1" x14ac:dyDescent="0.25">
      <c r="A164" s="5" t="s">
        <v>308</v>
      </c>
      <c r="B164">
        <v>1021358</v>
      </c>
    </row>
    <row r="165" spans="1:2" ht="16.5" customHeight="1" x14ac:dyDescent="0.25">
      <c r="A165" s="5" t="s">
        <v>309</v>
      </c>
      <c r="B165">
        <v>523112</v>
      </c>
    </row>
    <row r="166" spans="1:2" ht="16.5" customHeight="1" x14ac:dyDescent="0.25">
      <c r="A166" s="5" t="s">
        <v>804</v>
      </c>
      <c r="B166">
        <v>251959</v>
      </c>
    </row>
    <row r="167" spans="1:2" ht="16.5" customHeight="1" x14ac:dyDescent="0.25">
      <c r="A167" s="5" t="s">
        <v>319</v>
      </c>
      <c r="B167">
        <v>591306</v>
      </c>
    </row>
    <row r="168" spans="1:2" ht="16.5" customHeight="1" x14ac:dyDescent="0.25">
      <c r="A168" s="5" t="s">
        <v>320</v>
      </c>
      <c r="B168">
        <v>32370</v>
      </c>
    </row>
    <row r="169" spans="1:2" ht="16.5" customHeight="1" x14ac:dyDescent="0.25">
      <c r="A169" s="5" t="s">
        <v>805</v>
      </c>
      <c r="B169">
        <v>141674</v>
      </c>
    </row>
    <row r="170" spans="1:2" ht="16.5" customHeight="1" x14ac:dyDescent="0.25">
      <c r="A170" s="5" t="s">
        <v>806</v>
      </c>
      <c r="B170">
        <v>135734</v>
      </c>
    </row>
    <row r="171" spans="1:2" ht="16.5" customHeight="1" x14ac:dyDescent="0.25">
      <c r="A171" s="5" t="s">
        <v>326</v>
      </c>
      <c r="B171">
        <v>10906</v>
      </c>
    </row>
    <row r="172" spans="1:2" ht="16.5" customHeight="1" x14ac:dyDescent="0.25">
      <c r="A172" s="5" t="s">
        <v>327</v>
      </c>
      <c r="B172">
        <v>44227</v>
      </c>
    </row>
    <row r="173" spans="1:2" ht="16.5" customHeight="1" x14ac:dyDescent="0.25">
      <c r="A173" s="5" t="s">
        <v>329</v>
      </c>
      <c r="B173">
        <v>104764</v>
      </c>
    </row>
    <row r="174" spans="1:2" ht="16.5" customHeight="1" x14ac:dyDescent="0.25">
      <c r="A174" s="5" t="s">
        <v>330</v>
      </c>
      <c r="B174">
        <v>34542</v>
      </c>
    </row>
    <row r="175" spans="1:2" ht="16.5" customHeight="1" x14ac:dyDescent="0.25">
      <c r="A175" s="5" t="s">
        <v>332</v>
      </c>
      <c r="B175">
        <v>352797</v>
      </c>
    </row>
    <row r="176" spans="1:2" ht="16.5" customHeight="1" x14ac:dyDescent="0.25">
      <c r="A176" s="5" t="s">
        <v>333</v>
      </c>
      <c r="B176">
        <v>0</v>
      </c>
    </row>
    <row r="177" spans="1:2" ht="16.5" customHeight="1" x14ac:dyDescent="0.25">
      <c r="A177" s="5" t="s">
        <v>807</v>
      </c>
      <c r="B177">
        <v>11975</v>
      </c>
    </row>
    <row r="178" spans="1:2" ht="16.5" customHeight="1" x14ac:dyDescent="0.25">
      <c r="A178" s="5" t="s">
        <v>768</v>
      </c>
      <c r="B178">
        <v>79447</v>
      </c>
    </row>
    <row r="179" spans="1:2" ht="16.5" customHeight="1" x14ac:dyDescent="0.25">
      <c r="A179" s="5" t="s">
        <v>334</v>
      </c>
      <c r="B179">
        <v>101301</v>
      </c>
    </row>
    <row r="180" spans="1:2" ht="16.5" customHeight="1" x14ac:dyDescent="0.25">
      <c r="A180" s="5" t="s">
        <v>336</v>
      </c>
      <c r="B180">
        <v>25407</v>
      </c>
    </row>
    <row r="181" spans="1:2" ht="16.5" customHeight="1" x14ac:dyDescent="0.25">
      <c r="A181" s="5" t="s">
        <v>341</v>
      </c>
      <c r="B181">
        <v>158786</v>
      </c>
    </row>
    <row r="182" spans="1:2" ht="16.5" customHeight="1" x14ac:dyDescent="0.25">
      <c r="A182" s="5" t="s">
        <v>343</v>
      </c>
      <c r="B182">
        <v>74033</v>
      </c>
    </row>
    <row r="183" spans="1:2" ht="16.5" customHeight="1" x14ac:dyDescent="0.25">
      <c r="A183" s="5" t="s">
        <v>345</v>
      </c>
      <c r="B183">
        <v>338607</v>
      </c>
    </row>
    <row r="184" spans="1:2" ht="16.5" customHeight="1" x14ac:dyDescent="0.25">
      <c r="A184" s="5" t="s">
        <v>346</v>
      </c>
      <c r="B184">
        <v>149110</v>
      </c>
    </row>
    <row r="185" spans="1:2" ht="16.5" customHeight="1" x14ac:dyDescent="0.25">
      <c r="A185" s="5" t="s">
        <v>347</v>
      </c>
      <c r="B185">
        <v>26389</v>
      </c>
    </row>
    <row r="186" spans="1:2" ht="16.5" customHeight="1" x14ac:dyDescent="0.25">
      <c r="A186" s="5" t="s">
        <v>808</v>
      </c>
      <c r="B186">
        <v>71074</v>
      </c>
    </row>
    <row r="187" spans="1:2" ht="16.5" customHeight="1" x14ac:dyDescent="0.25">
      <c r="A187" s="5" t="s">
        <v>349</v>
      </c>
      <c r="B187">
        <v>444985</v>
      </c>
    </row>
    <row r="188" spans="1:2" ht="16.5" customHeight="1" x14ac:dyDescent="0.25">
      <c r="A188" s="5" t="s">
        <v>809</v>
      </c>
      <c r="B188">
        <v>637608</v>
      </c>
    </row>
    <row r="189" spans="1:2" ht="16.5" customHeight="1" x14ac:dyDescent="0.25">
      <c r="A189" s="5" t="s">
        <v>354</v>
      </c>
      <c r="B189">
        <v>227515</v>
      </c>
    </row>
    <row r="190" spans="1:2" ht="16.5" customHeight="1" x14ac:dyDescent="0.25">
      <c r="A190" s="5" t="s">
        <v>359</v>
      </c>
      <c r="B190">
        <v>142109</v>
      </c>
    </row>
    <row r="191" spans="1:2" ht="16.5" customHeight="1" x14ac:dyDescent="0.25">
      <c r="A191" s="5" t="s">
        <v>360</v>
      </c>
      <c r="B191">
        <v>277986</v>
      </c>
    </row>
    <row r="192" spans="1:2" ht="16.5" customHeight="1" x14ac:dyDescent="0.25">
      <c r="A192" s="5" t="s">
        <v>362</v>
      </c>
      <c r="B192">
        <v>24474</v>
      </c>
    </row>
    <row r="193" spans="1:2" ht="16.5" customHeight="1" x14ac:dyDescent="0.25">
      <c r="A193" s="5" t="s">
        <v>363</v>
      </c>
      <c r="B193">
        <v>179062</v>
      </c>
    </row>
    <row r="194" spans="1:2" ht="16.5" customHeight="1" x14ac:dyDescent="0.25">
      <c r="A194" s="5" t="s">
        <v>364</v>
      </c>
      <c r="B194">
        <v>450527</v>
      </c>
    </row>
    <row r="195" spans="1:2" ht="16.5" customHeight="1" x14ac:dyDescent="0.25">
      <c r="A195" s="5" t="s">
        <v>365</v>
      </c>
      <c r="B195">
        <v>200424</v>
      </c>
    </row>
    <row r="196" spans="1:2" ht="16.5" customHeight="1" x14ac:dyDescent="0.25">
      <c r="A196" s="5" t="s">
        <v>366</v>
      </c>
      <c r="B196">
        <v>65871</v>
      </c>
    </row>
    <row r="197" spans="1:2" ht="16.5" customHeight="1" x14ac:dyDescent="0.25">
      <c r="A197" s="5" t="s">
        <v>368</v>
      </c>
      <c r="B197">
        <v>71445</v>
      </c>
    </row>
    <row r="198" spans="1:2" ht="16.5" customHeight="1" x14ac:dyDescent="0.25">
      <c r="A198" s="5" t="s">
        <v>369</v>
      </c>
      <c r="B198">
        <v>69414</v>
      </c>
    </row>
    <row r="199" spans="1:2" ht="16.5" customHeight="1" x14ac:dyDescent="0.25">
      <c r="A199" s="5" t="s">
        <v>371</v>
      </c>
      <c r="B199">
        <v>4499841</v>
      </c>
    </row>
    <row r="200" spans="1:2" ht="16.5" customHeight="1" x14ac:dyDescent="0.25">
      <c r="A200" s="5" t="s">
        <v>373</v>
      </c>
      <c r="B200">
        <v>190444</v>
      </c>
    </row>
    <row r="201" spans="1:2" ht="16.5" customHeight="1" x14ac:dyDescent="0.25">
      <c r="A201" s="5" t="s">
        <v>375</v>
      </c>
      <c r="B201">
        <v>137314</v>
      </c>
    </row>
    <row r="202" spans="1:2" ht="16.5" customHeight="1" x14ac:dyDescent="0.25">
      <c r="A202" s="5" t="s">
        <v>376</v>
      </c>
      <c r="B202">
        <v>117781</v>
      </c>
    </row>
    <row r="203" spans="1:2" ht="16.5" customHeight="1" x14ac:dyDescent="0.25">
      <c r="A203" s="5" t="s">
        <v>379</v>
      </c>
      <c r="B203">
        <v>275184</v>
      </c>
    </row>
    <row r="204" spans="1:2" ht="16.5" customHeight="1" x14ac:dyDescent="0.25">
      <c r="A204" s="5" t="s">
        <v>380</v>
      </c>
      <c r="B204">
        <v>78137</v>
      </c>
    </row>
    <row r="205" spans="1:2" ht="16.5" customHeight="1" x14ac:dyDescent="0.25">
      <c r="A205" s="5" t="s">
        <v>770</v>
      </c>
      <c r="B205">
        <v>267488</v>
      </c>
    </row>
    <row r="206" spans="1:2" ht="16.5" customHeight="1" x14ac:dyDescent="0.25">
      <c r="A206" s="5" t="s">
        <v>386</v>
      </c>
      <c r="B206">
        <v>184068</v>
      </c>
    </row>
    <row r="207" spans="1:2" ht="16.5" customHeight="1" x14ac:dyDescent="0.25">
      <c r="A207" s="5" t="s">
        <v>387</v>
      </c>
      <c r="B207">
        <v>197984</v>
      </c>
    </row>
    <row r="208" spans="1:2" ht="16.5" customHeight="1" x14ac:dyDescent="0.25">
      <c r="A208" s="5" t="s">
        <v>388</v>
      </c>
      <c r="B208">
        <v>1517176</v>
      </c>
    </row>
    <row r="209" spans="1:2" ht="16.5" customHeight="1" x14ac:dyDescent="0.25">
      <c r="A209" s="5" t="s">
        <v>389</v>
      </c>
      <c r="B209">
        <v>1358383</v>
      </c>
    </row>
    <row r="210" spans="1:2" ht="16.5" customHeight="1" x14ac:dyDescent="0.25">
      <c r="A210" s="5" t="s">
        <v>390</v>
      </c>
      <c r="B210">
        <v>27676</v>
      </c>
    </row>
    <row r="211" spans="1:2" ht="16.5" customHeight="1" x14ac:dyDescent="0.25">
      <c r="A211" s="5" t="s">
        <v>392</v>
      </c>
      <c r="B211">
        <v>17598</v>
      </c>
    </row>
    <row r="212" spans="1:2" ht="16.5" customHeight="1" x14ac:dyDescent="0.25">
      <c r="A212" s="5" t="s">
        <v>811</v>
      </c>
      <c r="B212">
        <v>438202</v>
      </c>
    </row>
    <row r="213" spans="1:2" ht="16.5" customHeight="1" x14ac:dyDescent="0.25">
      <c r="A213" s="5" t="s">
        <v>394</v>
      </c>
      <c r="B213">
        <v>1398841</v>
      </c>
    </row>
    <row r="214" spans="1:2" ht="16.5" customHeight="1" x14ac:dyDescent="0.25">
      <c r="A214" s="5" t="s">
        <v>395</v>
      </c>
      <c r="B214">
        <v>117550</v>
      </c>
    </row>
    <row r="215" spans="1:2" ht="16.5" customHeight="1" x14ac:dyDescent="0.25">
      <c r="A215" s="5" t="s">
        <v>396</v>
      </c>
      <c r="B215">
        <v>193209</v>
      </c>
    </row>
    <row r="216" spans="1:2" ht="16.5" customHeight="1" x14ac:dyDescent="0.25">
      <c r="A216" s="5" t="s">
        <v>397</v>
      </c>
      <c r="B216">
        <v>196062</v>
      </c>
    </row>
    <row r="217" spans="1:2" ht="16.5" customHeight="1" x14ac:dyDescent="0.25">
      <c r="A217" s="5" t="s">
        <v>812</v>
      </c>
      <c r="B217">
        <v>199120</v>
      </c>
    </row>
    <row r="218" spans="1:2" ht="16.5" customHeight="1" x14ac:dyDescent="0.25">
      <c r="A218" s="5" t="s">
        <v>401</v>
      </c>
      <c r="B218">
        <v>350731</v>
      </c>
    </row>
    <row r="219" spans="1:2" ht="16.5" customHeight="1" x14ac:dyDescent="0.25">
      <c r="A219" s="5" t="s">
        <v>772</v>
      </c>
      <c r="B219">
        <v>41593</v>
      </c>
    </row>
    <row r="220" spans="1:2" ht="16.5" customHeight="1" x14ac:dyDescent="0.25">
      <c r="A220" s="5" t="s">
        <v>405</v>
      </c>
      <c r="B220">
        <v>2887084</v>
      </c>
    </row>
    <row r="221" spans="1:2" ht="16.5" customHeight="1" x14ac:dyDescent="0.25">
      <c r="A221" s="5" t="s">
        <v>406</v>
      </c>
      <c r="B221">
        <v>22991</v>
      </c>
    </row>
    <row r="222" spans="1:2" ht="16.5" customHeight="1" x14ac:dyDescent="0.25">
      <c r="A222" s="5" t="s">
        <v>408</v>
      </c>
      <c r="B222">
        <v>207406</v>
      </c>
    </row>
    <row r="223" spans="1:2" ht="16.5" customHeight="1" x14ac:dyDescent="0.25">
      <c r="A223" s="5" t="s">
        <v>409</v>
      </c>
      <c r="B223">
        <v>21141</v>
      </c>
    </row>
    <row r="224" spans="1:2" ht="16.5" customHeight="1" x14ac:dyDescent="0.25">
      <c r="A224" s="5" t="s">
        <v>411</v>
      </c>
      <c r="B224">
        <v>720884</v>
      </c>
    </row>
    <row r="225" spans="1:2" ht="16.5" customHeight="1" x14ac:dyDescent="0.25">
      <c r="A225" s="5" t="s">
        <v>412</v>
      </c>
      <c r="B225">
        <v>209747</v>
      </c>
    </row>
    <row r="226" spans="1:2" ht="16.5" customHeight="1" x14ac:dyDescent="0.25">
      <c r="A226" s="5" t="s">
        <v>413</v>
      </c>
      <c r="B226">
        <v>129657</v>
      </c>
    </row>
    <row r="227" spans="1:2" ht="16.5" customHeight="1" x14ac:dyDescent="0.25">
      <c r="A227" s="5" t="s">
        <v>414</v>
      </c>
      <c r="B227">
        <v>29681</v>
      </c>
    </row>
    <row r="228" spans="1:2" ht="16.5" customHeight="1" x14ac:dyDescent="0.25">
      <c r="A228" s="5" t="s">
        <v>415</v>
      </c>
      <c r="B228">
        <v>120723</v>
      </c>
    </row>
    <row r="229" spans="1:2" ht="16.5" customHeight="1" x14ac:dyDescent="0.25">
      <c r="A229" s="5" t="s">
        <v>416</v>
      </c>
      <c r="B229">
        <v>75869</v>
      </c>
    </row>
    <row r="230" spans="1:2" ht="16.5" customHeight="1" x14ac:dyDescent="0.25">
      <c r="A230" s="5" t="s">
        <v>417</v>
      </c>
      <c r="B230">
        <v>8924</v>
      </c>
    </row>
    <row r="231" spans="1:2" ht="16.5" customHeight="1" x14ac:dyDescent="0.25">
      <c r="A231" s="5" t="s">
        <v>813</v>
      </c>
      <c r="B231">
        <v>299164</v>
      </c>
    </row>
    <row r="232" spans="1:2" ht="16.5" customHeight="1" x14ac:dyDescent="0.25">
      <c r="A232" s="5" t="s">
        <v>419</v>
      </c>
      <c r="B232">
        <v>106345</v>
      </c>
    </row>
    <row r="233" spans="1:2" ht="16.5" customHeight="1" x14ac:dyDescent="0.25">
      <c r="A233" s="5" t="s">
        <v>420</v>
      </c>
      <c r="B233">
        <v>83742</v>
      </c>
    </row>
    <row r="234" spans="1:2" ht="16.5" customHeight="1" x14ac:dyDescent="0.25">
      <c r="A234" s="5" t="s">
        <v>814</v>
      </c>
      <c r="B234">
        <v>190469</v>
      </c>
    </row>
    <row r="235" spans="1:2" ht="16.5" customHeight="1" x14ac:dyDescent="0.25">
      <c r="A235" s="5" t="s">
        <v>422</v>
      </c>
      <c r="B235">
        <v>47911</v>
      </c>
    </row>
    <row r="236" spans="1:2" ht="16.5" customHeight="1" x14ac:dyDescent="0.25">
      <c r="A236" s="5" t="s">
        <v>423</v>
      </c>
      <c r="B236">
        <v>182397</v>
      </c>
    </row>
    <row r="237" spans="1:2" ht="16.5" customHeight="1" x14ac:dyDescent="0.25">
      <c r="A237" s="5" t="s">
        <v>424</v>
      </c>
      <c r="B237">
        <v>123720</v>
      </c>
    </row>
    <row r="238" spans="1:2" ht="16.5" customHeight="1" x14ac:dyDescent="0.25">
      <c r="A238" s="5" t="s">
        <v>425</v>
      </c>
      <c r="B238">
        <v>95034</v>
      </c>
    </row>
    <row r="239" spans="1:2" ht="16.5" customHeight="1" x14ac:dyDescent="0.25">
      <c r="A239" s="5" t="s">
        <v>426</v>
      </c>
      <c r="B239">
        <v>18322</v>
      </c>
    </row>
    <row r="240" spans="1:2" ht="16.5" customHeight="1" x14ac:dyDescent="0.25">
      <c r="A240" s="5" t="s">
        <v>815</v>
      </c>
      <c r="B240">
        <v>494007</v>
      </c>
    </row>
    <row r="241" spans="1:2" ht="16.5" customHeight="1" x14ac:dyDescent="0.25">
      <c r="A241" s="5" t="s">
        <v>816</v>
      </c>
      <c r="B241">
        <v>2833</v>
      </c>
    </row>
    <row r="242" spans="1:2" ht="16.5" customHeight="1" x14ac:dyDescent="0.25">
      <c r="A242" s="5" t="s">
        <v>431</v>
      </c>
      <c r="B242">
        <v>84085</v>
      </c>
    </row>
    <row r="243" spans="1:2" ht="16.5" customHeight="1" x14ac:dyDescent="0.25">
      <c r="A243" s="5" t="s">
        <v>432</v>
      </c>
      <c r="B243">
        <v>269476</v>
      </c>
    </row>
    <row r="244" spans="1:2" ht="16.5" customHeight="1" x14ac:dyDescent="0.25">
      <c r="A244" s="5" t="s">
        <v>434</v>
      </c>
      <c r="B244">
        <v>13941</v>
      </c>
    </row>
    <row r="245" spans="1:2" ht="16.5" customHeight="1" x14ac:dyDescent="0.25">
      <c r="A245" s="5" t="s">
        <v>773</v>
      </c>
      <c r="B245">
        <v>220199</v>
      </c>
    </row>
    <row r="246" spans="1:2" ht="16.5" customHeight="1" x14ac:dyDescent="0.25">
      <c r="A246" s="5" t="s">
        <v>438</v>
      </c>
      <c r="B246">
        <v>1466806</v>
      </c>
    </row>
    <row r="247" spans="1:2" ht="16.5" customHeight="1" x14ac:dyDescent="0.25">
      <c r="A247" s="5" t="s">
        <v>439</v>
      </c>
      <c r="B247">
        <v>105095</v>
      </c>
    </row>
    <row r="248" spans="1:2" ht="16.5" customHeight="1" x14ac:dyDescent="0.25">
      <c r="A248" s="5" t="s">
        <v>440</v>
      </c>
      <c r="B248">
        <v>33574</v>
      </c>
    </row>
    <row r="249" spans="1:2" ht="16.5" customHeight="1" x14ac:dyDescent="0.25">
      <c r="A249" s="5" t="s">
        <v>443</v>
      </c>
      <c r="B249">
        <v>19499</v>
      </c>
    </row>
    <row r="250" spans="1:2" ht="16.5" customHeight="1" x14ac:dyDescent="0.25">
      <c r="A250" s="5" t="s">
        <v>446</v>
      </c>
      <c r="B250">
        <v>146996</v>
      </c>
    </row>
    <row r="251" spans="1:2" ht="16.5" customHeight="1" x14ac:dyDescent="0.25">
      <c r="A251" s="5" t="s">
        <v>447</v>
      </c>
      <c r="B251">
        <v>238071</v>
      </c>
    </row>
    <row r="252" spans="1:2" ht="16.5" customHeight="1" x14ac:dyDescent="0.25">
      <c r="A252" s="5" t="s">
        <v>449</v>
      </c>
      <c r="B252">
        <v>191838</v>
      </c>
    </row>
    <row r="253" spans="1:2" ht="16.5" customHeight="1" x14ac:dyDescent="0.25">
      <c r="A253" s="5" t="s">
        <v>450</v>
      </c>
      <c r="B253">
        <v>11154</v>
      </c>
    </row>
    <row r="254" spans="1:2" ht="16.5" customHeight="1" x14ac:dyDescent="0.25">
      <c r="A254" s="5" t="s">
        <v>451</v>
      </c>
      <c r="B254">
        <v>168782</v>
      </c>
    </row>
    <row r="255" spans="1:2" ht="16.5" customHeight="1" x14ac:dyDescent="0.25">
      <c r="A255" s="5" t="s">
        <v>452</v>
      </c>
      <c r="B255">
        <v>51459</v>
      </c>
    </row>
    <row r="256" spans="1:2" ht="16.5" customHeight="1" x14ac:dyDescent="0.25">
      <c r="A256" s="5" t="s">
        <v>453</v>
      </c>
      <c r="B256">
        <v>114471</v>
      </c>
    </row>
    <row r="257" spans="1:2" ht="16.5" customHeight="1" x14ac:dyDescent="0.25">
      <c r="A257" s="5" t="s">
        <v>455</v>
      </c>
      <c r="B257">
        <v>78661</v>
      </c>
    </row>
    <row r="258" spans="1:2" ht="16.5" customHeight="1" x14ac:dyDescent="0.25">
      <c r="A258" s="5" t="s">
        <v>456</v>
      </c>
      <c r="B258">
        <v>75524</v>
      </c>
    </row>
    <row r="259" spans="1:2" ht="16.5" customHeight="1" x14ac:dyDescent="0.25">
      <c r="A259" s="5" t="s">
        <v>458</v>
      </c>
      <c r="B259">
        <v>163151</v>
      </c>
    </row>
    <row r="260" spans="1:2" ht="16.5" customHeight="1" x14ac:dyDescent="0.25">
      <c r="A260" s="5" t="s">
        <v>460</v>
      </c>
      <c r="B260">
        <v>468645</v>
      </c>
    </row>
    <row r="261" spans="1:2" ht="16.5" customHeight="1" x14ac:dyDescent="0.25">
      <c r="A261" s="5" t="s">
        <v>478</v>
      </c>
      <c r="B261">
        <v>232844</v>
      </c>
    </row>
    <row r="262" spans="1:2" ht="16.5" customHeight="1" x14ac:dyDescent="0.25">
      <c r="A262" s="5" t="s">
        <v>479</v>
      </c>
      <c r="B262">
        <v>231032</v>
      </c>
    </row>
    <row r="263" spans="1:2" ht="16.5" customHeight="1" x14ac:dyDescent="0.25">
      <c r="A263" s="5" t="s">
        <v>480</v>
      </c>
      <c r="B263">
        <v>37898</v>
      </c>
    </row>
    <row r="264" spans="1:2" ht="16.5" customHeight="1" x14ac:dyDescent="0.25">
      <c r="A264" s="5" t="s">
        <v>481</v>
      </c>
      <c r="B264">
        <v>387441</v>
      </c>
    </row>
    <row r="265" spans="1:2" ht="16.5" customHeight="1" x14ac:dyDescent="0.25">
      <c r="A265" s="5" t="s">
        <v>482</v>
      </c>
      <c r="B265">
        <v>88549</v>
      </c>
    </row>
    <row r="266" spans="1:2" ht="16.5" customHeight="1" x14ac:dyDescent="0.25">
      <c r="A266" s="5" t="s">
        <v>483</v>
      </c>
      <c r="B266">
        <v>40300</v>
      </c>
    </row>
    <row r="267" spans="1:2" ht="16.5" customHeight="1" x14ac:dyDescent="0.25">
      <c r="A267" s="5" t="s">
        <v>484</v>
      </c>
      <c r="B267">
        <v>13757</v>
      </c>
    </row>
    <row r="268" spans="1:2" ht="16.5" customHeight="1" x14ac:dyDescent="0.25">
      <c r="A268" s="5" t="s">
        <v>486</v>
      </c>
      <c r="B268">
        <v>548521</v>
      </c>
    </row>
    <row r="269" spans="1:2" ht="16.5" customHeight="1" x14ac:dyDescent="0.25">
      <c r="A269" s="5" t="s">
        <v>488</v>
      </c>
      <c r="B269">
        <v>19003</v>
      </c>
    </row>
    <row r="270" spans="1:2" ht="16.5" customHeight="1" x14ac:dyDescent="0.25">
      <c r="A270" s="5" t="s">
        <v>850</v>
      </c>
      <c r="B270">
        <v>72533</v>
      </c>
    </row>
    <row r="271" spans="1:2" ht="16.5" customHeight="1" x14ac:dyDescent="0.25">
      <c r="A271" s="5" t="s">
        <v>493</v>
      </c>
      <c r="B271">
        <v>33900</v>
      </c>
    </row>
    <row r="272" spans="1:2" ht="16.5" customHeight="1" x14ac:dyDescent="0.25">
      <c r="A272" s="5" t="s">
        <v>494</v>
      </c>
      <c r="B272">
        <v>470813</v>
      </c>
    </row>
    <row r="273" spans="1:2" ht="16.5" customHeight="1" x14ac:dyDescent="0.25">
      <c r="A273" s="5" t="s">
        <v>495</v>
      </c>
      <c r="B273">
        <v>138502</v>
      </c>
    </row>
    <row r="274" spans="1:2" ht="16.5" customHeight="1" x14ac:dyDescent="0.25">
      <c r="A274" s="5" t="s">
        <v>496</v>
      </c>
      <c r="B274">
        <v>47069</v>
      </c>
    </row>
    <row r="275" spans="1:2" ht="16.5" customHeight="1" x14ac:dyDescent="0.25">
      <c r="A275" s="5" t="s">
        <v>497</v>
      </c>
      <c r="B275">
        <v>266382</v>
      </c>
    </row>
    <row r="276" spans="1:2" ht="16.5" customHeight="1" x14ac:dyDescent="0.25">
      <c r="A276" s="5" t="s">
        <v>498</v>
      </c>
      <c r="B276">
        <v>239949</v>
      </c>
    </row>
    <row r="277" spans="1:2" ht="16.5" customHeight="1" x14ac:dyDescent="0.25">
      <c r="A277" s="5" t="s">
        <v>774</v>
      </c>
      <c r="B277">
        <v>338886</v>
      </c>
    </row>
    <row r="278" spans="1:2" ht="16.5" customHeight="1" x14ac:dyDescent="0.25">
      <c r="A278" s="5" t="s">
        <v>500</v>
      </c>
      <c r="B278">
        <v>754348</v>
      </c>
    </row>
    <row r="279" spans="1:2" ht="16.5" customHeight="1" x14ac:dyDescent="0.25">
      <c r="A279" s="5" t="s">
        <v>502</v>
      </c>
      <c r="B279">
        <v>26246</v>
      </c>
    </row>
    <row r="280" spans="1:2" ht="16.5" customHeight="1" x14ac:dyDescent="0.25">
      <c r="A280" s="5" t="s">
        <v>506</v>
      </c>
      <c r="B280">
        <v>182420</v>
      </c>
    </row>
    <row r="281" spans="1:2" ht="16.5" customHeight="1" x14ac:dyDescent="0.25">
      <c r="A281" s="5" t="s">
        <v>512</v>
      </c>
      <c r="B281">
        <v>78614</v>
      </c>
    </row>
    <row r="282" spans="1:2" ht="16.5" customHeight="1" x14ac:dyDescent="0.25">
      <c r="A282" s="5" t="s">
        <v>513</v>
      </c>
      <c r="B282">
        <v>1097265</v>
      </c>
    </row>
    <row r="283" spans="1:2" ht="16.5" customHeight="1" x14ac:dyDescent="0.25">
      <c r="A283" s="5" t="s">
        <v>518</v>
      </c>
      <c r="B283">
        <v>87089</v>
      </c>
    </row>
    <row r="284" spans="1:2" ht="16.5" customHeight="1" x14ac:dyDescent="0.25">
      <c r="A284" s="5" t="s">
        <v>519</v>
      </c>
      <c r="B284">
        <v>16859</v>
      </c>
    </row>
    <row r="285" spans="1:2" ht="16.5" customHeight="1" x14ac:dyDescent="0.25">
      <c r="A285" s="5" t="s">
        <v>818</v>
      </c>
      <c r="B285">
        <v>432139</v>
      </c>
    </row>
    <row r="286" spans="1:2" ht="16.5" customHeight="1" x14ac:dyDescent="0.25">
      <c r="A286" s="5" t="s">
        <v>521</v>
      </c>
      <c r="B286">
        <v>76018</v>
      </c>
    </row>
    <row r="287" spans="1:2" ht="16.5" customHeight="1" x14ac:dyDescent="0.25">
      <c r="A287" s="5" t="s">
        <v>522</v>
      </c>
      <c r="B287">
        <v>46223</v>
      </c>
    </row>
    <row r="288" spans="1:2" ht="16.5" customHeight="1" x14ac:dyDescent="0.25">
      <c r="A288" s="5" t="s">
        <v>525</v>
      </c>
      <c r="B288">
        <v>24673</v>
      </c>
    </row>
    <row r="289" spans="1:2" ht="16.5" customHeight="1" x14ac:dyDescent="0.25">
      <c r="A289" s="5" t="s">
        <v>529</v>
      </c>
      <c r="B289">
        <v>111389</v>
      </c>
    </row>
    <row r="290" spans="1:2" ht="16.5" customHeight="1" x14ac:dyDescent="0.25">
      <c r="A290" s="5" t="s">
        <v>530</v>
      </c>
      <c r="B290">
        <v>51399</v>
      </c>
    </row>
    <row r="291" spans="1:2" ht="16.5" customHeight="1" x14ac:dyDescent="0.25">
      <c r="A291" s="5" t="s">
        <v>533</v>
      </c>
      <c r="B291">
        <v>6254</v>
      </c>
    </row>
    <row r="292" spans="1:2" ht="16.5" customHeight="1" x14ac:dyDescent="0.25">
      <c r="A292" s="5" t="s">
        <v>535</v>
      </c>
      <c r="B292">
        <v>50736</v>
      </c>
    </row>
    <row r="293" spans="1:2" ht="16.5" customHeight="1" x14ac:dyDescent="0.25">
      <c r="A293" s="5" t="s">
        <v>536</v>
      </c>
      <c r="B293">
        <v>5279</v>
      </c>
    </row>
    <row r="294" spans="1:2" ht="16.5" customHeight="1" x14ac:dyDescent="0.25">
      <c r="A294" s="5" t="s">
        <v>539</v>
      </c>
      <c r="B294">
        <v>130485</v>
      </c>
    </row>
    <row r="295" spans="1:2" ht="16.5" customHeight="1" x14ac:dyDescent="0.25">
      <c r="A295" s="5" t="s">
        <v>540</v>
      </c>
      <c r="B295">
        <v>260778</v>
      </c>
    </row>
    <row r="296" spans="1:2" ht="16.5" customHeight="1" x14ac:dyDescent="0.25">
      <c r="A296" s="5" t="s">
        <v>541</v>
      </c>
      <c r="B296">
        <v>29756</v>
      </c>
    </row>
    <row r="297" spans="1:2" ht="16.5" customHeight="1" x14ac:dyDescent="0.25">
      <c r="A297" s="5" t="s">
        <v>543</v>
      </c>
      <c r="B297">
        <v>641377</v>
      </c>
    </row>
    <row r="298" spans="1:2" ht="16.5" customHeight="1" x14ac:dyDescent="0.25">
      <c r="A298" s="5" t="s">
        <v>545</v>
      </c>
      <c r="B298">
        <v>307506</v>
      </c>
    </row>
    <row r="299" spans="1:2" ht="16.5" customHeight="1" x14ac:dyDescent="0.25">
      <c r="A299" s="5" t="s">
        <v>550</v>
      </c>
      <c r="B299">
        <v>20064</v>
      </c>
    </row>
    <row r="300" spans="1:2" ht="16.5" customHeight="1" x14ac:dyDescent="0.25">
      <c r="A300" s="5" t="s">
        <v>819</v>
      </c>
      <c r="B300">
        <v>134634</v>
      </c>
    </row>
    <row r="301" spans="1:2" ht="16.5" customHeight="1" x14ac:dyDescent="0.25">
      <c r="A301" s="5" t="s">
        <v>820</v>
      </c>
      <c r="B301">
        <v>221092</v>
      </c>
    </row>
    <row r="302" spans="1:2" ht="16.5" customHeight="1" x14ac:dyDescent="0.25">
      <c r="A302" s="5" t="s">
        <v>556</v>
      </c>
      <c r="B302">
        <v>1989587</v>
      </c>
    </row>
    <row r="303" spans="1:2" ht="16.5" customHeight="1" x14ac:dyDescent="0.25">
      <c r="A303" s="5" t="s">
        <v>557</v>
      </c>
      <c r="B303">
        <v>63459</v>
      </c>
    </row>
    <row r="304" spans="1:2" ht="16.5" customHeight="1" x14ac:dyDescent="0.25">
      <c r="A304" s="5" t="s">
        <v>559</v>
      </c>
      <c r="B304">
        <v>600661</v>
      </c>
    </row>
    <row r="305" spans="1:2" ht="16.5" customHeight="1" x14ac:dyDescent="0.25">
      <c r="A305" s="5" t="s">
        <v>562</v>
      </c>
      <c r="B305">
        <v>139233</v>
      </c>
    </row>
    <row r="306" spans="1:2" ht="16.5" customHeight="1" x14ac:dyDescent="0.25">
      <c r="A306" s="5" t="s">
        <v>563</v>
      </c>
      <c r="B306">
        <v>214313</v>
      </c>
    </row>
    <row r="307" spans="1:2" ht="16.5" customHeight="1" x14ac:dyDescent="0.25">
      <c r="A307" s="5" t="s">
        <v>565</v>
      </c>
      <c r="B307">
        <v>1360717</v>
      </c>
    </row>
    <row r="308" spans="1:2" ht="16.5" customHeight="1" x14ac:dyDescent="0.25">
      <c r="A308" s="5" t="s">
        <v>566</v>
      </c>
      <c r="B308">
        <v>69999</v>
      </c>
    </row>
    <row r="309" spans="1:2" ht="16.5" customHeight="1" x14ac:dyDescent="0.25">
      <c r="A309" s="5" t="s">
        <v>822</v>
      </c>
      <c r="B309">
        <v>1616807</v>
      </c>
    </row>
    <row r="310" spans="1:2" ht="16.5" customHeight="1" x14ac:dyDescent="0.25">
      <c r="A310" s="5" t="s">
        <v>568</v>
      </c>
      <c r="B310">
        <v>160699</v>
      </c>
    </row>
    <row r="311" spans="1:2" ht="16.5" customHeight="1" x14ac:dyDescent="0.25">
      <c r="A311" s="5" t="s">
        <v>569</v>
      </c>
      <c r="B311">
        <v>78649</v>
      </c>
    </row>
    <row r="312" spans="1:2" ht="16.5" customHeight="1" x14ac:dyDescent="0.25">
      <c r="A312" s="5" t="s">
        <v>570</v>
      </c>
      <c r="B312">
        <v>135319</v>
      </c>
    </row>
    <row r="313" spans="1:2" ht="16.5" customHeight="1" x14ac:dyDescent="0.25">
      <c r="A313" s="5" t="s">
        <v>571</v>
      </c>
      <c r="B313">
        <v>150094</v>
      </c>
    </row>
    <row r="314" spans="1:2" ht="16.5" customHeight="1" x14ac:dyDescent="0.25">
      <c r="A314" s="5" t="s">
        <v>823</v>
      </c>
      <c r="B314">
        <v>135685</v>
      </c>
    </row>
    <row r="315" spans="1:2" ht="16.5" customHeight="1" x14ac:dyDescent="0.25">
      <c r="A315" s="5" t="s">
        <v>573</v>
      </c>
      <c r="B315">
        <v>132616</v>
      </c>
    </row>
    <row r="316" spans="1:2" ht="16.5" customHeight="1" x14ac:dyDescent="0.25">
      <c r="A316" s="5" t="s">
        <v>576</v>
      </c>
      <c r="B316">
        <v>160698</v>
      </c>
    </row>
    <row r="317" spans="1:2" ht="16.5" customHeight="1" x14ac:dyDescent="0.25">
      <c r="A317" s="5" t="s">
        <v>578</v>
      </c>
      <c r="B317">
        <v>140997</v>
      </c>
    </row>
    <row r="318" spans="1:2" ht="16.5" customHeight="1" x14ac:dyDescent="0.25">
      <c r="A318" s="5" t="s">
        <v>579</v>
      </c>
      <c r="B318">
        <v>120661</v>
      </c>
    </row>
    <row r="319" spans="1:2" ht="16.5" customHeight="1" x14ac:dyDescent="0.25">
      <c r="A319" s="5" t="s">
        <v>580</v>
      </c>
      <c r="B319">
        <v>248294</v>
      </c>
    </row>
    <row r="320" spans="1:2" ht="16.5" customHeight="1" x14ac:dyDescent="0.25">
      <c r="A320" s="5" t="s">
        <v>581</v>
      </c>
      <c r="B320">
        <v>140482</v>
      </c>
    </row>
    <row r="321" spans="1:2" ht="16.5" customHeight="1" x14ac:dyDescent="0.25">
      <c r="A321" s="5" t="s">
        <v>582</v>
      </c>
      <c r="B321">
        <v>147653</v>
      </c>
    </row>
    <row r="322" spans="1:2" ht="16.5" customHeight="1" x14ac:dyDescent="0.25">
      <c r="A322" s="5" t="s">
        <v>824</v>
      </c>
      <c r="B322">
        <v>1506305</v>
      </c>
    </row>
    <row r="323" spans="1:2" ht="16.5" customHeight="1" x14ac:dyDescent="0.25">
      <c r="A323" s="5" t="s">
        <v>585</v>
      </c>
      <c r="B323">
        <v>85319</v>
      </c>
    </row>
    <row r="324" spans="1:2" ht="16.5" customHeight="1" x14ac:dyDescent="0.25">
      <c r="A324" s="5" t="s">
        <v>825</v>
      </c>
      <c r="B324">
        <v>154261</v>
      </c>
    </row>
    <row r="325" spans="1:2" ht="16.5" customHeight="1" x14ac:dyDescent="0.25">
      <c r="A325" s="5" t="s">
        <v>587</v>
      </c>
      <c r="B325">
        <v>39161</v>
      </c>
    </row>
    <row r="326" spans="1:2" ht="16.5" customHeight="1" x14ac:dyDescent="0.25">
      <c r="A326" s="5" t="s">
        <v>588</v>
      </c>
      <c r="B326">
        <v>159017</v>
      </c>
    </row>
    <row r="327" spans="1:2" ht="16.5" customHeight="1" x14ac:dyDescent="0.25">
      <c r="A327" s="5" t="s">
        <v>589</v>
      </c>
      <c r="B327">
        <v>194667</v>
      </c>
    </row>
    <row r="328" spans="1:2" ht="16.5" customHeight="1" x14ac:dyDescent="0.25">
      <c r="A328" s="5" t="s">
        <v>590</v>
      </c>
      <c r="B328">
        <v>190984</v>
      </c>
    </row>
    <row r="329" spans="1:2" ht="16.5" customHeight="1" x14ac:dyDescent="0.25">
      <c r="A329" s="5" t="s">
        <v>591</v>
      </c>
      <c r="B329">
        <v>99217</v>
      </c>
    </row>
    <row r="330" spans="1:2" ht="16.5" customHeight="1" x14ac:dyDescent="0.25">
      <c r="A330" s="5" t="s">
        <v>826</v>
      </c>
      <c r="B330">
        <v>1098276</v>
      </c>
    </row>
    <row r="331" spans="1:2" ht="16.5" customHeight="1" x14ac:dyDescent="0.25">
      <c r="A331" s="5" t="s">
        <v>594</v>
      </c>
      <c r="B331">
        <v>193640</v>
      </c>
    </row>
    <row r="332" spans="1:2" ht="16.5" customHeight="1" x14ac:dyDescent="0.25">
      <c r="A332" s="5" t="s">
        <v>827</v>
      </c>
      <c r="B332">
        <v>104166</v>
      </c>
    </row>
    <row r="333" spans="1:2" ht="16.5" customHeight="1" x14ac:dyDescent="0.25">
      <c r="A333" s="5" t="s">
        <v>596</v>
      </c>
      <c r="B333">
        <v>206665</v>
      </c>
    </row>
    <row r="334" spans="1:2" ht="16.5" customHeight="1" x14ac:dyDescent="0.25">
      <c r="A334" s="5" t="s">
        <v>828</v>
      </c>
      <c r="B334">
        <v>183581</v>
      </c>
    </row>
    <row r="335" spans="1:2" ht="16.5" customHeight="1" x14ac:dyDescent="0.25">
      <c r="A335" s="5" t="s">
        <v>598</v>
      </c>
      <c r="B335">
        <v>148527</v>
      </c>
    </row>
    <row r="336" spans="1:2" ht="16.5" customHeight="1" x14ac:dyDescent="0.25">
      <c r="A336" s="5" t="s">
        <v>601</v>
      </c>
      <c r="B336">
        <v>122030</v>
      </c>
    </row>
    <row r="337" spans="1:2" ht="16.5" customHeight="1" x14ac:dyDescent="0.25">
      <c r="A337" s="5" t="s">
        <v>602</v>
      </c>
      <c r="B337">
        <v>257479</v>
      </c>
    </row>
    <row r="338" spans="1:2" ht="16.5" customHeight="1" x14ac:dyDescent="0.25">
      <c r="A338" s="5" t="s">
        <v>603</v>
      </c>
      <c r="B338">
        <v>167570</v>
      </c>
    </row>
    <row r="339" spans="1:2" ht="16.5" customHeight="1" x14ac:dyDescent="0.25">
      <c r="A339" s="5" t="s">
        <v>829</v>
      </c>
      <c r="B339">
        <v>117307</v>
      </c>
    </row>
    <row r="340" spans="1:2" ht="16.5" customHeight="1" x14ac:dyDescent="0.25">
      <c r="A340" s="5" t="s">
        <v>605</v>
      </c>
      <c r="B340">
        <v>53392</v>
      </c>
    </row>
    <row r="341" spans="1:2" ht="16.5" customHeight="1" x14ac:dyDescent="0.25">
      <c r="A341" s="5" t="s">
        <v>606</v>
      </c>
      <c r="B341">
        <v>118937</v>
      </c>
    </row>
    <row r="342" spans="1:2" ht="16.5" customHeight="1" x14ac:dyDescent="0.25">
      <c r="A342" s="5" t="s">
        <v>608</v>
      </c>
      <c r="B342">
        <v>91176</v>
      </c>
    </row>
    <row r="343" spans="1:2" ht="16.5" customHeight="1" x14ac:dyDescent="0.25">
      <c r="A343" s="5" t="s">
        <v>609</v>
      </c>
      <c r="B343">
        <v>141309</v>
      </c>
    </row>
    <row r="344" spans="1:2" ht="16.5" customHeight="1" x14ac:dyDescent="0.25">
      <c r="A344" s="5" t="s">
        <v>830</v>
      </c>
      <c r="B344">
        <v>91056</v>
      </c>
    </row>
    <row r="345" spans="1:2" ht="16.5" customHeight="1" x14ac:dyDescent="0.25">
      <c r="A345" s="5" t="s">
        <v>611</v>
      </c>
      <c r="B345">
        <v>92403</v>
      </c>
    </row>
    <row r="346" spans="1:2" ht="16.5" customHeight="1" x14ac:dyDescent="0.25">
      <c r="A346" s="5" t="s">
        <v>831</v>
      </c>
      <c r="B346">
        <v>457956</v>
      </c>
    </row>
    <row r="347" spans="1:2" ht="16.5" customHeight="1" x14ac:dyDescent="0.25">
      <c r="A347" s="5" t="s">
        <v>613</v>
      </c>
      <c r="B347">
        <v>25007</v>
      </c>
    </row>
    <row r="348" spans="1:2" ht="16.5" customHeight="1" x14ac:dyDescent="0.25">
      <c r="A348" s="5" t="s">
        <v>617</v>
      </c>
      <c r="B348">
        <v>248779</v>
      </c>
    </row>
    <row r="349" spans="1:2" ht="16.5" customHeight="1" x14ac:dyDescent="0.25">
      <c r="A349" s="5" t="s">
        <v>618</v>
      </c>
      <c r="B349">
        <v>177892</v>
      </c>
    </row>
    <row r="350" spans="1:2" ht="16.5" customHeight="1" x14ac:dyDescent="0.25">
      <c r="A350" s="5" t="s">
        <v>832</v>
      </c>
      <c r="B350">
        <v>0</v>
      </c>
    </row>
    <row r="351" spans="1:2" ht="16.5" customHeight="1" x14ac:dyDescent="0.25">
      <c r="A351" s="5" t="s">
        <v>621</v>
      </c>
      <c r="B351">
        <v>106991</v>
      </c>
    </row>
    <row r="352" spans="1:2" ht="16.5" customHeight="1" x14ac:dyDescent="0.25">
      <c r="A352" s="5" t="s">
        <v>776</v>
      </c>
      <c r="B352">
        <v>101355</v>
      </c>
    </row>
    <row r="353" spans="1:2" ht="16.5" customHeight="1" x14ac:dyDescent="0.25">
      <c r="A353" s="5" t="s">
        <v>630</v>
      </c>
      <c r="B353">
        <v>511869</v>
      </c>
    </row>
    <row r="354" spans="1:2" ht="16.5" customHeight="1" x14ac:dyDescent="0.25">
      <c r="A354" s="5" t="s">
        <v>631</v>
      </c>
      <c r="B354">
        <v>157618</v>
      </c>
    </row>
    <row r="355" spans="1:2" ht="16.5" customHeight="1" x14ac:dyDescent="0.25">
      <c r="A355" s="5" t="s">
        <v>632</v>
      </c>
      <c r="B355">
        <v>287928</v>
      </c>
    </row>
    <row r="356" spans="1:2" ht="16.5" customHeight="1" x14ac:dyDescent="0.25">
      <c r="A356" s="5" t="s">
        <v>633</v>
      </c>
      <c r="B356">
        <v>383368</v>
      </c>
    </row>
    <row r="357" spans="1:2" ht="16.5" customHeight="1" x14ac:dyDescent="0.25">
      <c r="A357" s="5" t="s">
        <v>634</v>
      </c>
      <c r="B357">
        <v>1227061</v>
      </c>
    </row>
    <row r="358" spans="1:2" ht="16.5" customHeight="1" x14ac:dyDescent="0.25">
      <c r="A358" s="5" t="s">
        <v>636</v>
      </c>
      <c r="B358">
        <v>58503</v>
      </c>
    </row>
    <row r="359" spans="1:2" ht="16.5" customHeight="1" x14ac:dyDescent="0.25">
      <c r="A359" s="5" t="s">
        <v>637</v>
      </c>
      <c r="B359">
        <v>1169217</v>
      </c>
    </row>
    <row r="360" spans="1:2" ht="16.5" customHeight="1" x14ac:dyDescent="0.25">
      <c r="A360" s="5" t="s">
        <v>638</v>
      </c>
      <c r="B360">
        <v>277843</v>
      </c>
    </row>
    <row r="361" spans="1:2" ht="16.5" customHeight="1" x14ac:dyDescent="0.25">
      <c r="A361" s="5" t="s">
        <v>639</v>
      </c>
      <c r="B361">
        <v>68446</v>
      </c>
    </row>
    <row r="362" spans="1:2" ht="16.5" customHeight="1" x14ac:dyDescent="0.25">
      <c r="A362" s="5" t="s">
        <v>640</v>
      </c>
      <c r="B362">
        <v>173081</v>
      </c>
    </row>
    <row r="363" spans="1:2" ht="16.5" customHeight="1" x14ac:dyDescent="0.25">
      <c r="A363" s="5" t="s">
        <v>641</v>
      </c>
      <c r="B363">
        <v>0</v>
      </c>
    </row>
    <row r="364" spans="1:2" ht="16.5" customHeight="1" x14ac:dyDescent="0.25">
      <c r="A364" s="5" t="s">
        <v>643</v>
      </c>
      <c r="B364">
        <v>14476</v>
      </c>
    </row>
    <row r="365" spans="1:2" ht="16.5" customHeight="1" x14ac:dyDescent="0.25">
      <c r="A365" s="5" t="s">
        <v>644</v>
      </c>
      <c r="B365">
        <v>263498</v>
      </c>
    </row>
    <row r="366" spans="1:2" ht="16.5" customHeight="1" x14ac:dyDescent="0.25">
      <c r="A366" s="5" t="s">
        <v>645</v>
      </c>
      <c r="B366">
        <v>21448</v>
      </c>
    </row>
    <row r="367" spans="1:2" ht="16.5" customHeight="1" x14ac:dyDescent="0.25">
      <c r="A367" s="5" t="s">
        <v>647</v>
      </c>
      <c r="B367">
        <v>243578</v>
      </c>
    </row>
    <row r="368" spans="1:2" ht="16.5" customHeight="1" x14ac:dyDescent="0.25">
      <c r="A368" s="5" t="s">
        <v>649</v>
      </c>
      <c r="B368">
        <v>231275</v>
      </c>
    </row>
    <row r="369" spans="1:2" ht="16.5" customHeight="1" x14ac:dyDescent="0.25">
      <c r="A369" s="5" t="s">
        <v>652</v>
      </c>
      <c r="B369">
        <v>98562</v>
      </c>
    </row>
    <row r="370" spans="1:2" ht="16.5" customHeight="1" x14ac:dyDescent="0.25">
      <c r="A370" s="5" t="s">
        <v>665</v>
      </c>
      <c r="B370">
        <v>10117</v>
      </c>
    </row>
    <row r="371" spans="1:2" ht="16.5" customHeight="1" x14ac:dyDescent="0.25">
      <c r="A371" s="5" t="s">
        <v>666</v>
      </c>
      <c r="B371">
        <v>169887</v>
      </c>
    </row>
    <row r="372" spans="1:2" ht="16.5" customHeight="1" x14ac:dyDescent="0.25">
      <c r="A372" s="5" t="s">
        <v>667</v>
      </c>
      <c r="B372">
        <v>26881</v>
      </c>
    </row>
    <row r="373" spans="1:2" ht="16.5" customHeight="1" x14ac:dyDescent="0.25">
      <c r="A373" s="5" t="s">
        <v>668</v>
      </c>
      <c r="B373">
        <v>236682</v>
      </c>
    </row>
    <row r="374" spans="1:2" ht="16.5" customHeight="1" x14ac:dyDescent="0.25">
      <c r="A374" s="5" t="s">
        <v>670</v>
      </c>
      <c r="B374">
        <v>43082</v>
      </c>
    </row>
    <row r="375" spans="1:2" ht="16.5" customHeight="1" x14ac:dyDescent="0.25">
      <c r="A375" s="5" t="s">
        <v>673</v>
      </c>
      <c r="B375">
        <v>124489</v>
      </c>
    </row>
    <row r="376" spans="1:2" ht="16.5" customHeight="1" x14ac:dyDescent="0.25">
      <c r="A376" s="5" t="s">
        <v>777</v>
      </c>
      <c r="B376">
        <v>255779</v>
      </c>
    </row>
    <row r="377" spans="1:2" ht="16.5" customHeight="1" x14ac:dyDescent="0.25">
      <c r="A377" s="5" t="s">
        <v>691</v>
      </c>
      <c r="B377">
        <v>571400</v>
      </c>
    </row>
    <row r="378" spans="1:2" ht="16.5" customHeight="1" x14ac:dyDescent="0.25">
      <c r="A378" s="5" t="s">
        <v>778</v>
      </c>
      <c r="B378">
        <v>1376247</v>
      </c>
    </row>
    <row r="379" spans="1:2" ht="16.5" customHeight="1" x14ac:dyDescent="0.25">
      <c r="A379" s="5" t="s">
        <v>696</v>
      </c>
      <c r="B379">
        <v>165978</v>
      </c>
    </row>
    <row r="380" spans="1:2" ht="16.5" customHeight="1" x14ac:dyDescent="0.25">
      <c r="A380" s="5" t="s">
        <v>697</v>
      </c>
      <c r="B380">
        <v>24925</v>
      </c>
    </row>
    <row r="381" spans="1:2" ht="16.5" customHeight="1" x14ac:dyDescent="0.25">
      <c r="A381" s="5" t="s">
        <v>699</v>
      </c>
      <c r="B381">
        <v>160039</v>
      </c>
    </row>
    <row r="382" spans="1:2" ht="16.5" customHeight="1" x14ac:dyDescent="0.25">
      <c r="A382" s="5" t="s">
        <v>700</v>
      </c>
      <c r="B382">
        <v>174988</v>
      </c>
    </row>
    <row r="383" spans="1:2" ht="16.5" customHeight="1" x14ac:dyDescent="0.25">
      <c r="A383" s="5" t="s">
        <v>701</v>
      </c>
      <c r="B383">
        <v>28708</v>
      </c>
    </row>
    <row r="384" spans="1:2" ht="16.5" customHeight="1" x14ac:dyDescent="0.25">
      <c r="A384" s="5" t="s">
        <v>703</v>
      </c>
      <c r="B384">
        <v>264902</v>
      </c>
    </row>
    <row r="385" spans="1:2" ht="16.5" customHeight="1" x14ac:dyDescent="0.25">
      <c r="A385" s="5" t="s">
        <v>779</v>
      </c>
      <c r="B385">
        <v>55597</v>
      </c>
    </row>
    <row r="386" spans="1:2" ht="16.5" customHeight="1" x14ac:dyDescent="0.25">
      <c r="A386" s="5" t="s">
        <v>706</v>
      </c>
      <c r="B386">
        <v>249063</v>
      </c>
    </row>
    <row r="387" spans="1:2" ht="16.5" customHeight="1" x14ac:dyDescent="0.25">
      <c r="A387" s="5" t="s">
        <v>709</v>
      </c>
      <c r="B387">
        <v>45793</v>
      </c>
    </row>
    <row r="388" spans="1:2" ht="16.5" customHeight="1" x14ac:dyDescent="0.25">
      <c r="A388" s="5" t="s">
        <v>834</v>
      </c>
      <c r="B388">
        <v>1294437</v>
      </c>
    </row>
    <row r="389" spans="1:2" ht="16.5" customHeight="1" x14ac:dyDescent="0.25">
      <c r="A389" s="5" t="s">
        <v>780</v>
      </c>
      <c r="B389">
        <v>74415</v>
      </c>
    </row>
    <row r="390" spans="1:2" ht="16.5" customHeight="1" x14ac:dyDescent="0.25">
      <c r="A390" s="5" t="s">
        <v>713</v>
      </c>
      <c r="B390">
        <v>49662</v>
      </c>
    </row>
    <row r="391" spans="1:2" ht="16.5" customHeight="1" x14ac:dyDescent="0.25">
      <c r="A391" s="5" t="s">
        <v>715</v>
      </c>
      <c r="B391">
        <v>225972</v>
      </c>
    </row>
    <row r="392" spans="1:2" ht="16.5" customHeight="1" x14ac:dyDescent="0.25">
      <c r="A392" s="5" t="s">
        <v>716</v>
      </c>
      <c r="B392">
        <v>22077</v>
      </c>
    </row>
    <row r="393" spans="1:2" ht="16.5" customHeight="1" x14ac:dyDescent="0.25">
      <c r="A393" s="5" t="s">
        <v>718</v>
      </c>
      <c r="B393">
        <v>117053</v>
      </c>
    </row>
    <row r="394" spans="1:2" ht="16.5" customHeight="1" x14ac:dyDescent="0.25">
      <c r="A394" s="5" t="s">
        <v>719</v>
      </c>
      <c r="B394">
        <v>252301</v>
      </c>
    </row>
    <row r="395" spans="1:2" ht="16.5" customHeight="1" x14ac:dyDescent="0.25">
      <c r="A395" s="5" t="s">
        <v>720</v>
      </c>
      <c r="B395">
        <v>107069</v>
      </c>
    </row>
    <row r="396" spans="1:2" ht="16.5" customHeight="1" x14ac:dyDescent="0.25">
      <c r="A396" s="5" t="s">
        <v>723</v>
      </c>
      <c r="B396">
        <v>750174</v>
      </c>
    </row>
    <row r="397" spans="1:2" ht="16.5" customHeight="1" x14ac:dyDescent="0.25">
      <c r="A397" s="5" t="s">
        <v>724</v>
      </c>
      <c r="B397">
        <v>48003</v>
      </c>
    </row>
    <row r="398" spans="1:2" ht="16.5" customHeight="1" x14ac:dyDescent="0.25">
      <c r="A398" s="5" t="s">
        <v>726</v>
      </c>
      <c r="B398">
        <v>223218</v>
      </c>
    </row>
    <row r="399" spans="1:2" ht="16.5" customHeight="1" x14ac:dyDescent="0.25">
      <c r="A399" s="5" t="s">
        <v>727</v>
      </c>
      <c r="B399">
        <v>538078</v>
      </c>
    </row>
    <row r="400" spans="1:2" ht="16.5" customHeight="1" x14ac:dyDescent="0.25">
      <c r="A400" s="5" t="s">
        <v>835</v>
      </c>
      <c r="B400">
        <v>514508</v>
      </c>
    </row>
    <row r="401" spans="1:2" ht="16.5" customHeight="1" x14ac:dyDescent="0.25">
      <c r="A401" s="5" t="s">
        <v>782</v>
      </c>
      <c r="B401">
        <v>418765</v>
      </c>
    </row>
    <row r="402" spans="1:2" ht="16.5" customHeight="1" x14ac:dyDescent="0.25">
      <c r="A402" s="5" t="s">
        <v>783</v>
      </c>
      <c r="B402">
        <v>164663</v>
      </c>
    </row>
    <row r="403" spans="1:2" ht="16.5" customHeight="1" x14ac:dyDescent="0.25">
      <c r="A403" s="5" t="s">
        <v>730</v>
      </c>
      <c r="B403">
        <v>2393572</v>
      </c>
    </row>
    <row r="404" spans="1:2" ht="16.5" customHeight="1" x14ac:dyDescent="0.25">
      <c r="A404" s="5" t="s">
        <v>731</v>
      </c>
      <c r="B404">
        <v>31603</v>
      </c>
    </row>
    <row r="405" spans="1:2" ht="16.5" customHeight="1" x14ac:dyDescent="0.25">
      <c r="A405" s="5" t="s">
        <v>733</v>
      </c>
      <c r="B405">
        <v>268539</v>
      </c>
    </row>
    <row r="406" spans="1:2" ht="16.5" customHeight="1" x14ac:dyDescent="0.25">
      <c r="A406" s="5" t="s">
        <v>735</v>
      </c>
      <c r="B406">
        <v>226635</v>
      </c>
    </row>
    <row r="407" spans="1:2" ht="16.5" customHeight="1" x14ac:dyDescent="0.25">
      <c r="A407" s="5" t="s">
        <v>736</v>
      </c>
      <c r="B407">
        <v>4959</v>
      </c>
    </row>
    <row r="408" spans="1:2" ht="12.75" customHeight="1" x14ac:dyDescent="0.25">
      <c r="A408" s="6">
        <v>404</v>
      </c>
      <c r="B408">
        <v>116361089</v>
      </c>
    </row>
    <row r="409" spans="1:2" x14ac:dyDescent="0.25">
      <c r="B409">
        <v>0</v>
      </c>
    </row>
    <row r="410" spans="1:2" x14ac:dyDescent="0.25">
      <c r="B410">
        <v>0</v>
      </c>
    </row>
    <row r="411" spans="1:2" x14ac:dyDescent="0.25">
      <c r="B411">
        <v>0</v>
      </c>
    </row>
    <row r="412" spans="1:2" x14ac:dyDescent="0.25">
      <c r="B412">
        <v>0</v>
      </c>
    </row>
    <row r="413" spans="1:2" x14ac:dyDescent="0.25">
      <c r="B413">
        <v>0</v>
      </c>
    </row>
    <row r="414" spans="1:2" x14ac:dyDescent="0.25">
      <c r="B414">
        <v>0</v>
      </c>
    </row>
    <row r="415" spans="1:2" x14ac:dyDescent="0.25">
      <c r="B415">
        <v>0</v>
      </c>
    </row>
    <row r="416" spans="1:2" x14ac:dyDescent="0.25">
      <c r="B416">
        <v>0</v>
      </c>
    </row>
    <row r="417" spans="2:2" x14ac:dyDescent="0.25">
      <c r="B417">
        <v>0</v>
      </c>
    </row>
    <row r="418" spans="2:2" x14ac:dyDescent="0.25">
      <c r="B418">
        <v>0</v>
      </c>
    </row>
    <row r="419" spans="2:2" x14ac:dyDescent="0.25">
      <c r="B419">
        <v>0</v>
      </c>
    </row>
    <row r="420" spans="2:2" x14ac:dyDescent="0.25">
      <c r="B420">
        <v>0</v>
      </c>
    </row>
    <row r="421" spans="2:2" x14ac:dyDescent="0.25">
      <c r="B421">
        <v>0</v>
      </c>
    </row>
    <row r="422" spans="2:2" x14ac:dyDescent="0.25">
      <c r="B422">
        <v>0</v>
      </c>
    </row>
    <row r="423" spans="2:2" x14ac:dyDescent="0.25">
      <c r="B423">
        <v>0</v>
      </c>
    </row>
    <row r="424" spans="2:2" x14ac:dyDescent="0.25">
      <c r="B424">
        <v>0</v>
      </c>
    </row>
    <row r="425" spans="2:2" x14ac:dyDescent="0.25">
      <c r="B425">
        <v>0</v>
      </c>
    </row>
    <row r="426" spans="2:2" x14ac:dyDescent="0.25">
      <c r="B426">
        <v>0</v>
      </c>
    </row>
    <row r="427" spans="2:2" x14ac:dyDescent="0.25">
      <c r="B427">
        <v>0</v>
      </c>
    </row>
    <row r="428" spans="2:2" x14ac:dyDescent="0.25">
      <c r="B428">
        <v>0</v>
      </c>
    </row>
    <row r="429" spans="2:2" x14ac:dyDescent="0.25">
      <c r="B429">
        <v>0</v>
      </c>
    </row>
    <row r="430" spans="2:2" x14ac:dyDescent="0.25">
      <c r="B430">
        <v>0</v>
      </c>
    </row>
    <row r="431" spans="2:2" x14ac:dyDescent="0.25">
      <c r="B431">
        <v>0</v>
      </c>
    </row>
    <row r="432" spans="2:2" x14ac:dyDescent="0.25">
      <c r="B432">
        <v>0</v>
      </c>
    </row>
    <row r="433" spans="2:2" x14ac:dyDescent="0.25">
      <c r="B433">
        <v>0</v>
      </c>
    </row>
    <row r="434" spans="2:2" x14ac:dyDescent="0.25">
      <c r="B434">
        <v>0</v>
      </c>
    </row>
    <row r="435" spans="2:2" x14ac:dyDescent="0.25">
      <c r="B435">
        <v>0</v>
      </c>
    </row>
    <row r="436" spans="2:2" x14ac:dyDescent="0.25">
      <c r="B436">
        <v>0</v>
      </c>
    </row>
    <row r="437" spans="2:2" x14ac:dyDescent="0.25">
      <c r="B437">
        <v>0</v>
      </c>
    </row>
    <row r="438" spans="2:2" x14ac:dyDescent="0.25">
      <c r="B438">
        <v>0</v>
      </c>
    </row>
    <row r="439" spans="2:2" x14ac:dyDescent="0.25">
      <c r="B439">
        <v>0</v>
      </c>
    </row>
    <row r="440" spans="2:2" x14ac:dyDescent="0.25">
      <c r="B440">
        <v>0</v>
      </c>
    </row>
    <row r="441" spans="2:2" x14ac:dyDescent="0.25">
      <c r="B441">
        <v>0</v>
      </c>
    </row>
    <row r="442" spans="2:2" x14ac:dyDescent="0.25">
      <c r="B442">
        <v>0</v>
      </c>
    </row>
    <row r="443" spans="2:2" x14ac:dyDescent="0.25">
      <c r="B443">
        <v>0</v>
      </c>
    </row>
    <row r="444" spans="2:2" x14ac:dyDescent="0.25">
      <c r="B444">
        <v>0</v>
      </c>
    </row>
    <row r="445" spans="2:2" x14ac:dyDescent="0.25">
      <c r="B445">
        <v>0</v>
      </c>
    </row>
    <row r="446" spans="2:2" x14ac:dyDescent="0.25">
      <c r="B446">
        <v>0</v>
      </c>
    </row>
    <row r="447" spans="2:2" x14ac:dyDescent="0.25">
      <c r="B447">
        <v>0</v>
      </c>
    </row>
    <row r="448" spans="2:2" x14ac:dyDescent="0.25">
      <c r="B448">
        <v>0</v>
      </c>
    </row>
    <row r="449" spans="2:2" x14ac:dyDescent="0.25">
      <c r="B449">
        <v>0</v>
      </c>
    </row>
    <row r="450" spans="2:2" x14ac:dyDescent="0.25">
      <c r="B450">
        <v>0</v>
      </c>
    </row>
    <row r="451" spans="2:2" x14ac:dyDescent="0.25">
      <c r="B451">
        <v>0</v>
      </c>
    </row>
    <row r="452" spans="2:2" x14ac:dyDescent="0.25">
      <c r="B452">
        <v>0</v>
      </c>
    </row>
    <row r="453" spans="2:2" x14ac:dyDescent="0.25">
      <c r="B453">
        <v>0</v>
      </c>
    </row>
    <row r="454" spans="2:2" x14ac:dyDescent="0.25">
      <c r="B454">
        <v>0</v>
      </c>
    </row>
    <row r="455" spans="2:2" x14ac:dyDescent="0.25">
      <c r="B455">
        <v>0</v>
      </c>
    </row>
    <row r="456" spans="2:2" x14ac:dyDescent="0.25">
      <c r="B456">
        <v>0</v>
      </c>
    </row>
    <row r="457" spans="2:2" x14ac:dyDescent="0.25">
      <c r="B457">
        <v>0</v>
      </c>
    </row>
    <row r="458" spans="2:2" x14ac:dyDescent="0.25">
      <c r="B458">
        <v>0</v>
      </c>
    </row>
    <row r="459" spans="2:2" x14ac:dyDescent="0.25">
      <c r="B459">
        <v>0</v>
      </c>
    </row>
    <row r="460" spans="2:2" x14ac:dyDescent="0.25">
      <c r="B460">
        <v>0</v>
      </c>
    </row>
    <row r="461" spans="2:2" x14ac:dyDescent="0.25">
      <c r="B461">
        <v>0</v>
      </c>
    </row>
    <row r="462" spans="2:2" x14ac:dyDescent="0.25">
      <c r="B462">
        <v>0</v>
      </c>
    </row>
    <row r="463" spans="2:2" x14ac:dyDescent="0.25">
      <c r="B463">
        <v>0</v>
      </c>
    </row>
    <row r="464" spans="2:2" x14ac:dyDescent="0.25">
      <c r="B464">
        <v>0</v>
      </c>
    </row>
    <row r="465" spans="2:2" x14ac:dyDescent="0.25">
      <c r="B465">
        <v>0</v>
      </c>
    </row>
    <row r="466" spans="2:2" x14ac:dyDescent="0.25">
      <c r="B466">
        <v>0</v>
      </c>
    </row>
    <row r="467" spans="2:2" x14ac:dyDescent="0.25">
      <c r="B467">
        <v>0</v>
      </c>
    </row>
    <row r="468" spans="2:2" x14ac:dyDescent="0.25">
      <c r="B468">
        <v>0</v>
      </c>
    </row>
    <row r="469" spans="2:2" x14ac:dyDescent="0.25">
      <c r="B469">
        <v>0</v>
      </c>
    </row>
    <row r="470" spans="2:2" x14ac:dyDescent="0.25">
      <c r="B470">
        <v>0</v>
      </c>
    </row>
    <row r="471" spans="2:2" x14ac:dyDescent="0.25">
      <c r="B471">
        <v>0</v>
      </c>
    </row>
    <row r="472" spans="2:2" x14ac:dyDescent="0.25">
      <c r="B472">
        <v>0</v>
      </c>
    </row>
    <row r="473" spans="2:2" x14ac:dyDescent="0.25">
      <c r="B473">
        <v>0</v>
      </c>
    </row>
    <row r="474" spans="2:2" x14ac:dyDescent="0.25">
      <c r="B474">
        <v>0</v>
      </c>
    </row>
    <row r="475" spans="2:2" x14ac:dyDescent="0.25">
      <c r="B475">
        <v>0</v>
      </c>
    </row>
    <row r="476" spans="2:2" x14ac:dyDescent="0.25">
      <c r="B476">
        <v>0</v>
      </c>
    </row>
    <row r="477" spans="2:2" x14ac:dyDescent="0.25">
      <c r="B477">
        <v>0</v>
      </c>
    </row>
    <row r="478" spans="2:2" x14ac:dyDescent="0.25">
      <c r="B478">
        <v>0</v>
      </c>
    </row>
    <row r="479" spans="2:2" x14ac:dyDescent="0.25">
      <c r="B479">
        <v>0</v>
      </c>
    </row>
    <row r="480" spans="2:2" x14ac:dyDescent="0.25">
      <c r="B480">
        <v>0</v>
      </c>
    </row>
    <row r="481" spans="2:2" x14ac:dyDescent="0.25">
      <c r="B481">
        <v>0</v>
      </c>
    </row>
    <row r="482" spans="2:2" x14ac:dyDescent="0.25">
      <c r="B482">
        <v>0</v>
      </c>
    </row>
    <row r="483" spans="2:2" x14ac:dyDescent="0.25">
      <c r="B483">
        <v>0</v>
      </c>
    </row>
    <row r="484" spans="2:2" x14ac:dyDescent="0.25">
      <c r="B484">
        <v>0</v>
      </c>
    </row>
    <row r="485" spans="2:2" x14ac:dyDescent="0.25">
      <c r="B485">
        <v>0</v>
      </c>
    </row>
    <row r="486" spans="2:2" x14ac:dyDescent="0.25">
      <c r="B486">
        <v>0</v>
      </c>
    </row>
    <row r="487" spans="2:2" x14ac:dyDescent="0.25">
      <c r="B487">
        <v>0</v>
      </c>
    </row>
    <row r="488" spans="2:2" x14ac:dyDescent="0.25">
      <c r="B488">
        <v>0</v>
      </c>
    </row>
    <row r="489" spans="2:2" x14ac:dyDescent="0.25">
      <c r="B489">
        <v>0</v>
      </c>
    </row>
    <row r="490" spans="2:2" x14ac:dyDescent="0.25">
      <c r="B490">
        <v>0</v>
      </c>
    </row>
    <row r="491" spans="2:2" x14ac:dyDescent="0.25">
      <c r="B491">
        <v>0</v>
      </c>
    </row>
    <row r="492" spans="2:2" x14ac:dyDescent="0.25">
      <c r="B492">
        <v>0</v>
      </c>
    </row>
    <row r="493" spans="2:2" x14ac:dyDescent="0.25">
      <c r="B493">
        <v>0</v>
      </c>
    </row>
    <row r="494" spans="2:2" x14ac:dyDescent="0.25">
      <c r="B494">
        <v>0</v>
      </c>
    </row>
    <row r="495" spans="2:2" x14ac:dyDescent="0.25">
      <c r="B495">
        <v>0</v>
      </c>
    </row>
    <row r="496" spans="2:2" x14ac:dyDescent="0.25">
      <c r="B496">
        <v>0</v>
      </c>
    </row>
    <row r="497" spans="2:2" x14ac:dyDescent="0.25">
      <c r="B497">
        <v>0</v>
      </c>
    </row>
    <row r="498" spans="2:2" x14ac:dyDescent="0.25">
      <c r="B498">
        <v>0</v>
      </c>
    </row>
    <row r="499" spans="2:2" x14ac:dyDescent="0.25">
      <c r="B499">
        <v>0</v>
      </c>
    </row>
    <row r="500" spans="2:2" x14ac:dyDescent="0.25">
      <c r="B500">
        <v>0</v>
      </c>
    </row>
    <row r="501" spans="2:2" x14ac:dyDescent="0.25">
      <c r="B501">
        <v>0</v>
      </c>
    </row>
    <row r="502" spans="2:2" x14ac:dyDescent="0.25">
      <c r="B502">
        <v>0</v>
      </c>
    </row>
    <row r="503" spans="2:2" x14ac:dyDescent="0.25">
      <c r="B503">
        <v>0</v>
      </c>
    </row>
    <row r="504" spans="2:2" x14ac:dyDescent="0.25">
      <c r="B504">
        <v>0</v>
      </c>
    </row>
    <row r="505" spans="2:2" x14ac:dyDescent="0.25">
      <c r="B505">
        <v>0</v>
      </c>
    </row>
    <row r="506" spans="2:2" x14ac:dyDescent="0.25">
      <c r="B506">
        <v>0</v>
      </c>
    </row>
    <row r="507" spans="2:2" x14ac:dyDescent="0.25">
      <c r="B507">
        <v>0</v>
      </c>
    </row>
    <row r="508" spans="2:2" x14ac:dyDescent="0.25">
      <c r="B508">
        <v>0</v>
      </c>
    </row>
    <row r="509" spans="2:2" x14ac:dyDescent="0.25">
      <c r="B509">
        <v>0</v>
      </c>
    </row>
    <row r="510" spans="2:2" x14ac:dyDescent="0.25">
      <c r="B510">
        <v>0</v>
      </c>
    </row>
    <row r="511" spans="2:2" x14ac:dyDescent="0.25">
      <c r="B511">
        <v>0</v>
      </c>
    </row>
    <row r="512" spans="2:2" x14ac:dyDescent="0.25">
      <c r="B512">
        <v>0</v>
      </c>
    </row>
    <row r="513" spans="2:2" x14ac:dyDescent="0.25">
      <c r="B513">
        <v>0</v>
      </c>
    </row>
    <row r="514" spans="2:2" x14ac:dyDescent="0.25">
      <c r="B514">
        <v>0</v>
      </c>
    </row>
    <row r="515" spans="2:2" x14ac:dyDescent="0.25">
      <c r="B515">
        <v>0</v>
      </c>
    </row>
    <row r="516" spans="2:2" x14ac:dyDescent="0.25">
      <c r="B516">
        <v>0</v>
      </c>
    </row>
    <row r="517" spans="2:2" x14ac:dyDescent="0.25">
      <c r="B517">
        <v>0</v>
      </c>
    </row>
    <row r="518" spans="2:2" x14ac:dyDescent="0.25">
      <c r="B518">
        <v>0</v>
      </c>
    </row>
    <row r="519" spans="2:2" x14ac:dyDescent="0.25">
      <c r="B519">
        <v>0</v>
      </c>
    </row>
    <row r="520" spans="2:2" x14ac:dyDescent="0.25">
      <c r="B520">
        <v>0</v>
      </c>
    </row>
    <row r="521" spans="2:2" x14ac:dyDescent="0.25">
      <c r="B521">
        <v>0</v>
      </c>
    </row>
    <row r="522" spans="2:2" x14ac:dyDescent="0.25">
      <c r="B522">
        <v>0</v>
      </c>
    </row>
    <row r="523" spans="2:2" x14ac:dyDescent="0.25">
      <c r="B523">
        <v>0</v>
      </c>
    </row>
    <row r="524" spans="2:2" x14ac:dyDescent="0.25">
      <c r="B524">
        <v>0</v>
      </c>
    </row>
    <row r="525" spans="2:2" x14ac:dyDescent="0.25">
      <c r="B525">
        <v>0</v>
      </c>
    </row>
    <row r="526" spans="2:2" x14ac:dyDescent="0.25">
      <c r="B526">
        <v>0</v>
      </c>
    </row>
    <row r="527" spans="2:2" x14ac:dyDescent="0.25">
      <c r="B527">
        <v>0</v>
      </c>
    </row>
    <row r="528" spans="2:2" x14ac:dyDescent="0.25">
      <c r="B528">
        <v>0</v>
      </c>
    </row>
    <row r="529" spans="2:2" x14ac:dyDescent="0.25">
      <c r="B529">
        <v>0</v>
      </c>
    </row>
    <row r="530" spans="2:2" x14ac:dyDescent="0.25">
      <c r="B530">
        <v>0</v>
      </c>
    </row>
    <row r="531" spans="2:2" x14ac:dyDescent="0.25">
      <c r="B531">
        <v>0</v>
      </c>
    </row>
    <row r="532" spans="2:2" x14ac:dyDescent="0.25">
      <c r="B532">
        <v>0</v>
      </c>
    </row>
    <row r="533" spans="2:2" x14ac:dyDescent="0.25">
      <c r="B533">
        <v>0</v>
      </c>
    </row>
    <row r="534" spans="2:2" x14ac:dyDescent="0.25">
      <c r="B534">
        <v>0</v>
      </c>
    </row>
    <row r="535" spans="2:2" x14ac:dyDescent="0.25">
      <c r="B535">
        <v>0</v>
      </c>
    </row>
    <row r="536" spans="2:2" x14ac:dyDescent="0.25">
      <c r="B536">
        <v>0</v>
      </c>
    </row>
    <row r="537" spans="2:2" x14ac:dyDescent="0.25">
      <c r="B537">
        <v>0</v>
      </c>
    </row>
    <row r="538" spans="2:2" x14ac:dyDescent="0.25">
      <c r="B538">
        <v>0</v>
      </c>
    </row>
    <row r="539" spans="2:2" x14ac:dyDescent="0.25">
      <c r="B539">
        <v>0</v>
      </c>
    </row>
    <row r="540" spans="2:2" x14ac:dyDescent="0.25">
      <c r="B540">
        <v>0</v>
      </c>
    </row>
    <row r="541" spans="2:2" x14ac:dyDescent="0.25">
      <c r="B541">
        <v>0</v>
      </c>
    </row>
    <row r="542" spans="2:2" x14ac:dyDescent="0.25">
      <c r="B542">
        <v>0</v>
      </c>
    </row>
    <row r="543" spans="2:2" x14ac:dyDescent="0.25">
      <c r="B543">
        <v>0</v>
      </c>
    </row>
    <row r="544" spans="2:2" x14ac:dyDescent="0.25">
      <c r="B544">
        <v>0</v>
      </c>
    </row>
    <row r="545" spans="2:2" x14ac:dyDescent="0.25">
      <c r="B545">
        <v>0</v>
      </c>
    </row>
    <row r="546" spans="2:2" x14ac:dyDescent="0.25">
      <c r="B546">
        <v>0</v>
      </c>
    </row>
    <row r="547" spans="2:2" x14ac:dyDescent="0.25">
      <c r="B547">
        <v>0</v>
      </c>
    </row>
    <row r="548" spans="2:2" x14ac:dyDescent="0.25">
      <c r="B548">
        <v>0</v>
      </c>
    </row>
    <row r="549" spans="2:2" x14ac:dyDescent="0.25">
      <c r="B549">
        <v>0</v>
      </c>
    </row>
    <row r="550" spans="2:2" x14ac:dyDescent="0.25">
      <c r="B550">
        <v>0</v>
      </c>
    </row>
    <row r="551" spans="2:2" x14ac:dyDescent="0.25">
      <c r="B551">
        <v>0</v>
      </c>
    </row>
    <row r="552" spans="2:2" x14ac:dyDescent="0.25">
      <c r="B552">
        <v>0</v>
      </c>
    </row>
    <row r="553" spans="2:2" x14ac:dyDescent="0.25">
      <c r="B553">
        <v>0</v>
      </c>
    </row>
    <row r="554" spans="2:2" x14ac:dyDescent="0.25">
      <c r="B554">
        <v>0</v>
      </c>
    </row>
    <row r="555" spans="2:2" x14ac:dyDescent="0.25">
      <c r="B555">
        <v>0</v>
      </c>
    </row>
    <row r="556" spans="2:2" x14ac:dyDescent="0.25">
      <c r="B556">
        <v>0</v>
      </c>
    </row>
    <row r="557" spans="2:2" x14ac:dyDescent="0.25">
      <c r="B557">
        <v>0</v>
      </c>
    </row>
    <row r="558" spans="2:2" x14ac:dyDescent="0.25">
      <c r="B558">
        <v>0</v>
      </c>
    </row>
    <row r="559" spans="2:2" x14ac:dyDescent="0.25">
      <c r="B559">
        <v>0</v>
      </c>
    </row>
    <row r="560" spans="2:2" x14ac:dyDescent="0.25">
      <c r="B560">
        <v>0</v>
      </c>
    </row>
    <row r="561" spans="2:2" x14ac:dyDescent="0.25">
      <c r="B561">
        <v>0</v>
      </c>
    </row>
    <row r="562" spans="2:2" x14ac:dyDescent="0.25">
      <c r="B562">
        <v>0</v>
      </c>
    </row>
    <row r="563" spans="2:2" x14ac:dyDescent="0.25">
      <c r="B563">
        <v>0</v>
      </c>
    </row>
    <row r="564" spans="2:2" x14ac:dyDescent="0.25">
      <c r="B564">
        <v>0</v>
      </c>
    </row>
    <row r="565" spans="2:2" x14ac:dyDescent="0.25">
      <c r="B565">
        <v>0</v>
      </c>
    </row>
    <row r="566" spans="2:2" x14ac:dyDescent="0.25">
      <c r="B566">
        <v>0</v>
      </c>
    </row>
    <row r="567" spans="2:2" x14ac:dyDescent="0.25">
      <c r="B567">
        <v>0</v>
      </c>
    </row>
    <row r="568" spans="2:2" x14ac:dyDescent="0.25">
      <c r="B568">
        <v>0</v>
      </c>
    </row>
    <row r="569" spans="2:2" x14ac:dyDescent="0.25">
      <c r="B569">
        <v>0</v>
      </c>
    </row>
    <row r="570" spans="2:2" x14ac:dyDescent="0.25">
      <c r="B570">
        <v>0</v>
      </c>
    </row>
    <row r="571" spans="2:2" x14ac:dyDescent="0.25">
      <c r="B571">
        <v>0</v>
      </c>
    </row>
    <row r="572" spans="2:2" x14ac:dyDescent="0.25">
      <c r="B572">
        <v>0</v>
      </c>
    </row>
    <row r="573" spans="2:2" x14ac:dyDescent="0.25">
      <c r="B573">
        <v>0</v>
      </c>
    </row>
    <row r="574" spans="2:2" x14ac:dyDescent="0.25">
      <c r="B574">
        <v>0</v>
      </c>
    </row>
    <row r="575" spans="2:2" x14ac:dyDescent="0.25">
      <c r="B575">
        <v>0</v>
      </c>
    </row>
    <row r="576" spans="2:2" x14ac:dyDescent="0.25">
      <c r="B576">
        <v>0</v>
      </c>
    </row>
    <row r="577" spans="2:2" x14ac:dyDescent="0.25">
      <c r="B577">
        <v>0</v>
      </c>
    </row>
    <row r="578" spans="2:2" x14ac:dyDescent="0.25">
      <c r="B578">
        <v>0</v>
      </c>
    </row>
    <row r="579" spans="2:2" x14ac:dyDescent="0.25">
      <c r="B579">
        <v>0</v>
      </c>
    </row>
    <row r="580" spans="2:2" x14ac:dyDescent="0.25">
      <c r="B580">
        <v>0</v>
      </c>
    </row>
    <row r="581" spans="2:2" x14ac:dyDescent="0.25">
      <c r="B581">
        <v>0</v>
      </c>
    </row>
    <row r="582" spans="2:2" x14ac:dyDescent="0.25">
      <c r="B582">
        <v>0</v>
      </c>
    </row>
    <row r="583" spans="2:2" x14ac:dyDescent="0.25">
      <c r="B583">
        <v>0</v>
      </c>
    </row>
    <row r="584" spans="2:2" x14ac:dyDescent="0.25">
      <c r="B584">
        <v>0</v>
      </c>
    </row>
    <row r="585" spans="2:2" x14ac:dyDescent="0.25">
      <c r="B585">
        <v>0</v>
      </c>
    </row>
    <row r="586" spans="2:2" x14ac:dyDescent="0.25">
      <c r="B586">
        <v>0</v>
      </c>
    </row>
    <row r="587" spans="2:2" x14ac:dyDescent="0.25">
      <c r="B587">
        <v>0</v>
      </c>
    </row>
    <row r="588" spans="2:2" x14ac:dyDescent="0.25">
      <c r="B588">
        <v>0</v>
      </c>
    </row>
    <row r="589" spans="2:2" x14ac:dyDescent="0.25">
      <c r="B589">
        <v>0</v>
      </c>
    </row>
    <row r="590" spans="2:2" x14ac:dyDescent="0.25">
      <c r="B590">
        <v>0</v>
      </c>
    </row>
    <row r="591" spans="2:2" x14ac:dyDescent="0.25">
      <c r="B591">
        <v>0</v>
      </c>
    </row>
    <row r="592" spans="2:2" x14ac:dyDescent="0.25">
      <c r="B592">
        <v>0</v>
      </c>
    </row>
    <row r="593" spans="2:2" x14ac:dyDescent="0.25">
      <c r="B593">
        <v>0</v>
      </c>
    </row>
    <row r="594" spans="2:2" x14ac:dyDescent="0.25">
      <c r="B594">
        <v>0</v>
      </c>
    </row>
    <row r="595" spans="2:2" x14ac:dyDescent="0.25">
      <c r="B595">
        <v>0</v>
      </c>
    </row>
    <row r="596" spans="2:2" x14ac:dyDescent="0.25">
      <c r="B596">
        <v>0</v>
      </c>
    </row>
    <row r="597" spans="2:2" x14ac:dyDescent="0.25">
      <c r="B597">
        <v>0</v>
      </c>
    </row>
    <row r="598" spans="2:2" x14ac:dyDescent="0.25">
      <c r="B598">
        <v>0</v>
      </c>
    </row>
    <row r="599" spans="2:2" x14ac:dyDescent="0.25">
      <c r="B599">
        <v>0</v>
      </c>
    </row>
    <row r="600" spans="2:2" x14ac:dyDescent="0.25">
      <c r="B600">
        <v>0</v>
      </c>
    </row>
    <row r="601" spans="2:2" x14ac:dyDescent="0.25">
      <c r="B601">
        <v>0</v>
      </c>
    </row>
    <row r="602" spans="2:2" x14ac:dyDescent="0.25">
      <c r="B602">
        <v>0</v>
      </c>
    </row>
    <row r="603" spans="2:2" x14ac:dyDescent="0.25">
      <c r="B603">
        <v>0</v>
      </c>
    </row>
    <row r="604" spans="2:2" x14ac:dyDescent="0.25">
      <c r="B604">
        <v>0</v>
      </c>
    </row>
    <row r="605" spans="2:2" x14ac:dyDescent="0.25">
      <c r="B605">
        <v>0</v>
      </c>
    </row>
    <row r="606" spans="2:2" x14ac:dyDescent="0.25">
      <c r="B606">
        <v>0</v>
      </c>
    </row>
    <row r="607" spans="2:2" x14ac:dyDescent="0.25">
      <c r="B607">
        <v>0</v>
      </c>
    </row>
    <row r="608" spans="2:2" x14ac:dyDescent="0.25">
      <c r="B608">
        <v>0</v>
      </c>
    </row>
    <row r="609" spans="2:2" x14ac:dyDescent="0.25">
      <c r="B609">
        <v>0</v>
      </c>
    </row>
    <row r="610" spans="2:2" x14ac:dyDescent="0.25">
      <c r="B610">
        <v>0</v>
      </c>
    </row>
    <row r="611" spans="2:2" x14ac:dyDescent="0.25">
      <c r="B611">
        <v>0</v>
      </c>
    </row>
    <row r="612" spans="2:2" x14ac:dyDescent="0.25">
      <c r="B612">
        <v>0</v>
      </c>
    </row>
    <row r="613" spans="2:2" x14ac:dyDescent="0.25">
      <c r="B613">
        <v>0</v>
      </c>
    </row>
    <row r="614" spans="2:2" x14ac:dyDescent="0.25">
      <c r="B614">
        <v>0</v>
      </c>
    </row>
    <row r="615" spans="2:2" x14ac:dyDescent="0.25">
      <c r="B615">
        <v>0</v>
      </c>
    </row>
    <row r="616" spans="2:2" x14ac:dyDescent="0.25">
      <c r="B616">
        <v>0</v>
      </c>
    </row>
    <row r="617" spans="2:2" x14ac:dyDescent="0.25">
      <c r="B617">
        <v>0</v>
      </c>
    </row>
    <row r="618" spans="2:2" x14ac:dyDescent="0.25">
      <c r="B618">
        <v>0</v>
      </c>
    </row>
    <row r="619" spans="2:2" x14ac:dyDescent="0.25">
      <c r="B619">
        <v>0</v>
      </c>
    </row>
    <row r="620" spans="2:2" x14ac:dyDescent="0.25">
      <c r="B620">
        <v>0</v>
      </c>
    </row>
    <row r="621" spans="2:2" x14ac:dyDescent="0.25">
      <c r="B621">
        <v>0</v>
      </c>
    </row>
    <row r="622" spans="2:2" x14ac:dyDescent="0.25">
      <c r="B622">
        <v>0</v>
      </c>
    </row>
    <row r="623" spans="2:2" x14ac:dyDescent="0.25">
      <c r="B623">
        <v>0</v>
      </c>
    </row>
    <row r="624" spans="2:2" x14ac:dyDescent="0.25">
      <c r="B624">
        <v>0</v>
      </c>
    </row>
    <row r="625" spans="2:2" x14ac:dyDescent="0.25">
      <c r="B625">
        <v>0</v>
      </c>
    </row>
    <row r="626" spans="2:2" x14ac:dyDescent="0.25">
      <c r="B626">
        <v>0</v>
      </c>
    </row>
    <row r="627" spans="2:2" x14ac:dyDescent="0.25">
      <c r="B627">
        <v>0</v>
      </c>
    </row>
    <row r="628" spans="2:2" x14ac:dyDescent="0.25">
      <c r="B628">
        <v>0</v>
      </c>
    </row>
    <row r="629" spans="2:2" x14ac:dyDescent="0.25">
      <c r="B629">
        <v>0</v>
      </c>
    </row>
    <row r="630" spans="2:2" x14ac:dyDescent="0.25">
      <c r="B6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6422-D244-4957-A9F6-6E206C00AC34}">
  <dimension ref="A1:B427"/>
  <sheetViews>
    <sheetView zoomScale="90" zoomScaleNormal="90" workbookViewId="0">
      <selection activeCell="F35" sqref="F35"/>
    </sheetView>
  </sheetViews>
  <sheetFormatPr defaultRowHeight="15" x14ac:dyDescent="0.25"/>
  <cols>
    <col min="1" max="1" width="51.140625" customWidth="1"/>
  </cols>
  <sheetData>
    <row r="1" spans="1:2" x14ac:dyDescent="0.25">
      <c r="A1" t="s">
        <v>784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5</v>
      </c>
      <c r="B4">
        <v>0</v>
      </c>
    </row>
    <row r="5" spans="1:2" ht="16.5" customHeight="1" x14ac:dyDescent="0.25">
      <c r="A5" s="2" t="s">
        <v>6</v>
      </c>
      <c r="B5">
        <v>11</v>
      </c>
    </row>
    <row r="6" spans="1:2" ht="16.5" customHeight="1" x14ac:dyDescent="0.25">
      <c r="A6" s="2" t="s">
        <v>7</v>
      </c>
      <c r="B6">
        <v>46494</v>
      </c>
    </row>
    <row r="7" spans="1:2" ht="16.5" customHeight="1" x14ac:dyDescent="0.25">
      <c r="A7" s="2" t="s">
        <v>8</v>
      </c>
      <c r="B7">
        <v>633949</v>
      </c>
    </row>
    <row r="8" spans="1:2" ht="16.5" customHeight="1" x14ac:dyDescent="0.25">
      <c r="A8" s="2" t="s">
        <v>10</v>
      </c>
      <c r="B8">
        <v>57981</v>
      </c>
    </row>
    <row r="9" spans="1:2" ht="16.5" customHeight="1" x14ac:dyDescent="0.25">
      <c r="A9" s="2" t="s">
        <v>11</v>
      </c>
      <c r="B9">
        <v>260357</v>
      </c>
    </row>
    <row r="10" spans="1:2" ht="16.5" customHeight="1" x14ac:dyDescent="0.25">
      <c r="A10" s="2" t="s">
        <v>744</v>
      </c>
      <c r="B10">
        <v>-293</v>
      </c>
    </row>
    <row r="11" spans="1:2" ht="16.5" customHeight="1" x14ac:dyDescent="0.25">
      <c r="A11" s="2" t="s">
        <v>12</v>
      </c>
      <c r="B11">
        <v>142076</v>
      </c>
    </row>
    <row r="12" spans="1:2" ht="16.5" customHeight="1" x14ac:dyDescent="0.25">
      <c r="A12" s="2" t="s">
        <v>13</v>
      </c>
      <c r="B12">
        <v>116050</v>
      </c>
    </row>
    <row r="13" spans="1:2" ht="16.5" customHeight="1" x14ac:dyDescent="0.25">
      <c r="A13" s="2" t="s">
        <v>14</v>
      </c>
      <c r="B13">
        <v>35652</v>
      </c>
    </row>
    <row r="14" spans="1:2" ht="16.5" customHeight="1" x14ac:dyDescent="0.25">
      <c r="A14" s="2" t="s">
        <v>18</v>
      </c>
      <c r="B14">
        <v>-734</v>
      </c>
    </row>
    <row r="15" spans="1:2" ht="16.5" customHeight="1" x14ac:dyDescent="0.25">
      <c r="A15" s="2" t="s">
        <v>19</v>
      </c>
      <c r="B15">
        <v>1882553</v>
      </c>
    </row>
    <row r="16" spans="1:2" ht="16.5" customHeight="1" x14ac:dyDescent="0.25">
      <c r="A16" s="2" t="s">
        <v>20</v>
      </c>
      <c r="B16">
        <v>102946</v>
      </c>
    </row>
    <row r="17" spans="1:2" ht="16.5" customHeight="1" x14ac:dyDescent="0.25">
      <c r="A17" s="2" t="s">
        <v>21</v>
      </c>
      <c r="B17">
        <v>28653</v>
      </c>
    </row>
    <row r="18" spans="1:2" ht="16.5" customHeight="1" x14ac:dyDescent="0.25">
      <c r="A18" s="2" t="s">
        <v>23</v>
      </c>
      <c r="B18">
        <v>62026</v>
      </c>
    </row>
    <row r="19" spans="1:2" ht="16.5" customHeight="1" x14ac:dyDescent="0.25">
      <c r="A19" s="2" t="s">
        <v>25</v>
      </c>
      <c r="B19">
        <v>126798</v>
      </c>
    </row>
    <row r="20" spans="1:2" ht="16.5" customHeight="1" x14ac:dyDescent="0.25">
      <c r="A20" s="2" t="s">
        <v>26</v>
      </c>
      <c r="B20">
        <v>27853</v>
      </c>
    </row>
    <row r="21" spans="1:2" ht="16.5" customHeight="1" x14ac:dyDescent="0.25">
      <c r="A21" s="2" t="s">
        <v>27</v>
      </c>
      <c r="B21">
        <v>81741</v>
      </c>
    </row>
    <row r="22" spans="1:2" ht="16.5" customHeight="1" x14ac:dyDescent="0.25">
      <c r="A22" s="2" t="s">
        <v>28</v>
      </c>
      <c r="B22">
        <v>129627</v>
      </c>
    </row>
    <row r="23" spans="1:2" ht="16.5" customHeight="1" x14ac:dyDescent="0.25">
      <c r="A23" s="2" t="s">
        <v>31</v>
      </c>
      <c r="B23">
        <v>77858</v>
      </c>
    </row>
    <row r="24" spans="1:2" ht="16.5" customHeight="1" x14ac:dyDescent="0.25">
      <c r="A24" s="2" t="s">
        <v>32</v>
      </c>
      <c r="B24">
        <v>1299517</v>
      </c>
    </row>
    <row r="25" spans="1:2" ht="16.5" customHeight="1" x14ac:dyDescent="0.25">
      <c r="A25" s="2" t="s">
        <v>35</v>
      </c>
      <c r="B25">
        <v>32166</v>
      </c>
    </row>
    <row r="26" spans="1:2" ht="16.5" customHeight="1" x14ac:dyDescent="0.25">
      <c r="A26" s="2" t="s">
        <v>37</v>
      </c>
      <c r="B26">
        <v>31053</v>
      </c>
    </row>
    <row r="27" spans="1:2" ht="16.5" customHeight="1" x14ac:dyDescent="0.25">
      <c r="A27" s="2" t="s">
        <v>38</v>
      </c>
      <c r="B27">
        <v>373806</v>
      </c>
    </row>
    <row r="28" spans="1:2" ht="16.5" customHeight="1" x14ac:dyDescent="0.25">
      <c r="A28" s="2" t="s">
        <v>40</v>
      </c>
      <c r="B28">
        <v>22434</v>
      </c>
    </row>
    <row r="29" spans="1:2" ht="16.5" customHeight="1" x14ac:dyDescent="0.25">
      <c r="A29" s="2" t="s">
        <v>41</v>
      </c>
      <c r="B29">
        <v>131591</v>
      </c>
    </row>
    <row r="30" spans="1:2" ht="16.5" customHeight="1" x14ac:dyDescent="0.25">
      <c r="A30" s="2" t="s">
        <v>42</v>
      </c>
      <c r="B30">
        <v>41920</v>
      </c>
    </row>
    <row r="31" spans="1:2" ht="16.5" customHeight="1" x14ac:dyDescent="0.25">
      <c r="A31" s="2" t="s">
        <v>43</v>
      </c>
      <c r="B31">
        <v>59894</v>
      </c>
    </row>
    <row r="32" spans="1:2" ht="16.5" customHeight="1" x14ac:dyDescent="0.25">
      <c r="A32" s="2" t="s">
        <v>44</v>
      </c>
      <c r="B32">
        <v>29081</v>
      </c>
    </row>
    <row r="33" spans="1:2" ht="16.5" customHeight="1" x14ac:dyDescent="0.25">
      <c r="A33" s="2" t="s">
        <v>46</v>
      </c>
      <c r="B33">
        <v>605646</v>
      </c>
    </row>
    <row r="34" spans="1:2" ht="16.5" customHeight="1" x14ac:dyDescent="0.25">
      <c r="A34" s="2" t="s">
        <v>49</v>
      </c>
      <c r="B34">
        <v>547325</v>
      </c>
    </row>
    <row r="35" spans="1:2" ht="16.5" customHeight="1" x14ac:dyDescent="0.25">
      <c r="A35" s="2" t="s">
        <v>50</v>
      </c>
      <c r="B35">
        <v>134068</v>
      </c>
    </row>
    <row r="36" spans="1:2" ht="16.5" customHeight="1" x14ac:dyDescent="0.25">
      <c r="A36" s="2" t="s">
        <v>51</v>
      </c>
      <c r="B36">
        <v>52223</v>
      </c>
    </row>
    <row r="37" spans="1:2" ht="16.5" customHeight="1" x14ac:dyDescent="0.25">
      <c r="A37" s="2" t="s">
        <v>52</v>
      </c>
      <c r="B37">
        <v>9218</v>
      </c>
    </row>
    <row r="38" spans="1:2" ht="16.5" customHeight="1" x14ac:dyDescent="0.25">
      <c r="A38" s="2" t="s">
        <v>54</v>
      </c>
      <c r="B38">
        <v>368147</v>
      </c>
    </row>
    <row r="39" spans="1:2" ht="16.5" customHeight="1" x14ac:dyDescent="0.25">
      <c r="A39" s="2" t="s">
        <v>56</v>
      </c>
      <c r="B39">
        <v>80406</v>
      </c>
    </row>
    <row r="40" spans="1:2" ht="16.5" customHeight="1" x14ac:dyDescent="0.25">
      <c r="A40" s="2" t="s">
        <v>57</v>
      </c>
      <c r="B40">
        <v>83251</v>
      </c>
    </row>
    <row r="41" spans="1:2" ht="16.5" customHeight="1" x14ac:dyDescent="0.25">
      <c r="A41" s="2" t="s">
        <v>59</v>
      </c>
      <c r="B41">
        <v>250814</v>
      </c>
    </row>
    <row r="42" spans="1:2" ht="16.5" customHeight="1" x14ac:dyDescent="0.25">
      <c r="A42" s="2" t="s">
        <v>61</v>
      </c>
      <c r="B42">
        <v>105709</v>
      </c>
    </row>
    <row r="43" spans="1:2" ht="16.5" customHeight="1" x14ac:dyDescent="0.25">
      <c r="A43" s="2" t="s">
        <v>62</v>
      </c>
      <c r="B43">
        <v>251526</v>
      </c>
    </row>
    <row r="44" spans="1:2" ht="16.5" customHeight="1" x14ac:dyDescent="0.25">
      <c r="A44" s="2" t="s">
        <v>63</v>
      </c>
      <c r="B44">
        <v>0</v>
      </c>
    </row>
    <row r="45" spans="1:2" ht="16.5" customHeight="1" x14ac:dyDescent="0.25">
      <c r="A45" s="2" t="s">
        <v>65</v>
      </c>
      <c r="B45">
        <v>15872</v>
      </c>
    </row>
    <row r="46" spans="1:2" ht="16.5" customHeight="1" x14ac:dyDescent="0.25">
      <c r="A46" s="2" t="s">
        <v>68</v>
      </c>
      <c r="B46">
        <v>175307</v>
      </c>
    </row>
    <row r="47" spans="1:2" ht="16.5" customHeight="1" x14ac:dyDescent="0.25">
      <c r="A47" s="2" t="s">
        <v>75</v>
      </c>
      <c r="B47">
        <v>62255</v>
      </c>
    </row>
    <row r="48" spans="1:2" ht="16.5" customHeight="1" x14ac:dyDescent="0.25">
      <c r="A48" s="2" t="s">
        <v>81</v>
      </c>
      <c r="B48">
        <v>327915</v>
      </c>
    </row>
    <row r="49" spans="1:2" ht="16.5" customHeight="1" x14ac:dyDescent="0.25">
      <c r="A49" s="2" t="s">
        <v>82</v>
      </c>
      <c r="B49">
        <v>183130</v>
      </c>
    </row>
    <row r="50" spans="1:2" ht="16.5" customHeight="1" x14ac:dyDescent="0.25">
      <c r="A50" s="2" t="s">
        <v>83</v>
      </c>
      <c r="B50">
        <v>822279</v>
      </c>
    </row>
    <row r="51" spans="1:2" ht="16.5" customHeight="1" x14ac:dyDescent="0.25">
      <c r="A51" s="2" t="s">
        <v>85</v>
      </c>
      <c r="B51">
        <v>409152</v>
      </c>
    </row>
    <row r="52" spans="1:2" ht="16.5" customHeight="1" x14ac:dyDescent="0.25">
      <c r="A52" s="2" t="s">
        <v>86</v>
      </c>
      <c r="B52">
        <v>147662</v>
      </c>
    </row>
    <row r="53" spans="1:2" ht="16.5" customHeight="1" x14ac:dyDescent="0.25">
      <c r="A53" s="2" t="s">
        <v>88</v>
      </c>
      <c r="B53">
        <v>310309</v>
      </c>
    </row>
    <row r="54" spans="1:2" ht="16.5" customHeight="1" x14ac:dyDescent="0.25">
      <c r="A54" s="2" t="s">
        <v>89</v>
      </c>
      <c r="B54">
        <v>119733</v>
      </c>
    </row>
    <row r="55" spans="1:2" ht="16.5" customHeight="1" x14ac:dyDescent="0.25">
      <c r="A55" s="2" t="s">
        <v>92</v>
      </c>
      <c r="B55">
        <v>133982</v>
      </c>
    </row>
    <row r="56" spans="1:2" ht="16.5" customHeight="1" x14ac:dyDescent="0.25">
      <c r="A56" s="2" t="s">
        <v>93</v>
      </c>
      <c r="B56">
        <v>71907</v>
      </c>
    </row>
    <row r="57" spans="1:2" ht="16.5" customHeight="1" x14ac:dyDescent="0.25">
      <c r="A57" s="2" t="s">
        <v>95</v>
      </c>
      <c r="B57">
        <v>176137</v>
      </c>
    </row>
    <row r="58" spans="1:2" ht="16.5" customHeight="1" x14ac:dyDescent="0.25">
      <c r="A58" s="2" t="s">
        <v>96</v>
      </c>
      <c r="B58">
        <v>84691</v>
      </c>
    </row>
    <row r="59" spans="1:2" ht="16.5" customHeight="1" x14ac:dyDescent="0.25">
      <c r="A59" s="2" t="s">
        <v>97</v>
      </c>
      <c r="B59">
        <v>33226</v>
      </c>
    </row>
    <row r="60" spans="1:2" ht="16.5" customHeight="1" x14ac:dyDescent="0.25">
      <c r="A60" s="2" t="s">
        <v>98</v>
      </c>
      <c r="B60">
        <v>311840</v>
      </c>
    </row>
    <row r="61" spans="1:2" ht="16.5" customHeight="1" x14ac:dyDescent="0.25">
      <c r="A61" s="2" t="s">
        <v>112</v>
      </c>
      <c r="B61">
        <v>186815</v>
      </c>
    </row>
    <row r="62" spans="1:2" ht="16.5" customHeight="1" x14ac:dyDescent="0.25">
      <c r="A62" s="2" t="s">
        <v>113</v>
      </c>
      <c r="B62">
        <v>175411</v>
      </c>
    </row>
    <row r="63" spans="1:2" ht="16.5" customHeight="1" x14ac:dyDescent="0.25">
      <c r="A63" s="2" t="s">
        <v>114</v>
      </c>
      <c r="B63">
        <v>67965</v>
      </c>
    </row>
    <row r="64" spans="1:2" ht="16.5" customHeight="1" x14ac:dyDescent="0.25">
      <c r="A64" s="2" t="s">
        <v>115</v>
      </c>
      <c r="B64">
        <v>3630716</v>
      </c>
    </row>
    <row r="65" spans="1:2" ht="16.5" customHeight="1" x14ac:dyDescent="0.25">
      <c r="A65" s="2" t="s">
        <v>116</v>
      </c>
      <c r="B65">
        <v>88397</v>
      </c>
    </row>
    <row r="66" spans="1:2" ht="16.5" customHeight="1" x14ac:dyDescent="0.25">
      <c r="A66" s="2" t="s">
        <v>119</v>
      </c>
      <c r="B66">
        <v>60487</v>
      </c>
    </row>
    <row r="67" spans="1:2" ht="16.5" customHeight="1" x14ac:dyDescent="0.25">
      <c r="A67" s="2" t="s">
        <v>120</v>
      </c>
      <c r="B67">
        <v>72186</v>
      </c>
    </row>
    <row r="68" spans="1:2" ht="16.5" customHeight="1" x14ac:dyDescent="0.25">
      <c r="A68" s="2" t="s">
        <v>122</v>
      </c>
      <c r="B68">
        <v>311485</v>
      </c>
    </row>
    <row r="69" spans="1:2" ht="16.5" customHeight="1" x14ac:dyDescent="0.25">
      <c r="A69" s="2" t="s">
        <v>123</v>
      </c>
      <c r="B69">
        <v>511593</v>
      </c>
    </row>
    <row r="70" spans="1:2" ht="16.5" customHeight="1" x14ac:dyDescent="0.25">
      <c r="A70" s="2" t="s">
        <v>124</v>
      </c>
      <c r="B70">
        <v>30169</v>
      </c>
    </row>
    <row r="71" spans="1:2" ht="16.5" customHeight="1" x14ac:dyDescent="0.25">
      <c r="A71" s="2" t="s">
        <v>126</v>
      </c>
      <c r="B71">
        <v>129452</v>
      </c>
    </row>
    <row r="72" spans="1:2" ht="16.5" customHeight="1" x14ac:dyDescent="0.25">
      <c r="A72" s="2" t="s">
        <v>129</v>
      </c>
      <c r="B72">
        <v>119194</v>
      </c>
    </row>
    <row r="73" spans="1:2" ht="16.5" customHeight="1" x14ac:dyDescent="0.25">
      <c r="A73" s="2" t="s">
        <v>133</v>
      </c>
      <c r="B73">
        <v>135756</v>
      </c>
    </row>
    <row r="74" spans="1:2" ht="16.5" customHeight="1" x14ac:dyDescent="0.25">
      <c r="A74" s="2" t="s">
        <v>134</v>
      </c>
      <c r="B74">
        <v>229282</v>
      </c>
    </row>
    <row r="75" spans="1:2" ht="16.5" customHeight="1" x14ac:dyDescent="0.25">
      <c r="A75" s="2" t="s">
        <v>135</v>
      </c>
      <c r="B75">
        <v>12910</v>
      </c>
    </row>
    <row r="76" spans="1:2" ht="16.5" customHeight="1" x14ac:dyDescent="0.25">
      <c r="A76" s="2" t="s">
        <v>136</v>
      </c>
      <c r="B76">
        <v>219175</v>
      </c>
    </row>
    <row r="77" spans="1:2" ht="16.5" customHeight="1" x14ac:dyDescent="0.25">
      <c r="A77" s="2" t="s">
        <v>137</v>
      </c>
      <c r="B77">
        <v>425803</v>
      </c>
    </row>
    <row r="78" spans="1:2" ht="16.5" customHeight="1" x14ac:dyDescent="0.25">
      <c r="A78" s="2" t="s">
        <v>146</v>
      </c>
      <c r="B78">
        <v>8799</v>
      </c>
    </row>
    <row r="79" spans="1:2" ht="16.5" customHeight="1" x14ac:dyDescent="0.25">
      <c r="A79" s="2" t="s">
        <v>148</v>
      </c>
      <c r="B79">
        <v>215049</v>
      </c>
    </row>
    <row r="80" spans="1:2" ht="16.5" customHeight="1" x14ac:dyDescent="0.25">
      <c r="A80" s="2" t="s">
        <v>149</v>
      </c>
      <c r="B80">
        <v>110103</v>
      </c>
    </row>
    <row r="81" spans="1:2" ht="16.5" customHeight="1" x14ac:dyDescent="0.25">
      <c r="A81" s="2" t="s">
        <v>150</v>
      </c>
      <c r="B81">
        <v>150219</v>
      </c>
    </row>
    <row r="82" spans="1:2" ht="16.5" customHeight="1" x14ac:dyDescent="0.25">
      <c r="A82" s="2" t="s">
        <v>151</v>
      </c>
      <c r="B82">
        <v>2670800</v>
      </c>
    </row>
    <row r="83" spans="1:2" ht="16.5" customHeight="1" x14ac:dyDescent="0.25">
      <c r="A83" s="2" t="s">
        <v>152</v>
      </c>
      <c r="B83">
        <v>49924</v>
      </c>
    </row>
    <row r="84" spans="1:2" ht="16.5" customHeight="1" x14ac:dyDescent="0.25">
      <c r="A84" s="2" t="s">
        <v>154</v>
      </c>
      <c r="B84">
        <v>36492</v>
      </c>
    </row>
    <row r="85" spans="1:2" ht="16.5" customHeight="1" x14ac:dyDescent="0.25">
      <c r="A85" s="2" t="s">
        <v>157</v>
      </c>
      <c r="B85">
        <v>254504</v>
      </c>
    </row>
    <row r="86" spans="1:2" ht="16.5" customHeight="1" x14ac:dyDescent="0.25">
      <c r="A86" s="2" t="s">
        <v>159</v>
      </c>
      <c r="B86">
        <v>140024</v>
      </c>
    </row>
    <row r="87" spans="1:2" ht="16.5" customHeight="1" x14ac:dyDescent="0.25">
      <c r="A87" s="2" t="s">
        <v>160</v>
      </c>
      <c r="B87">
        <v>56601</v>
      </c>
    </row>
    <row r="88" spans="1:2" ht="16.5" customHeight="1" x14ac:dyDescent="0.25">
      <c r="A88" s="2" t="s">
        <v>161</v>
      </c>
      <c r="B88">
        <v>160276</v>
      </c>
    </row>
    <row r="89" spans="1:2" ht="16.5" customHeight="1" x14ac:dyDescent="0.25">
      <c r="A89" s="2" t="s">
        <v>162</v>
      </c>
      <c r="B89">
        <v>144315</v>
      </c>
    </row>
    <row r="90" spans="1:2" ht="16.5" customHeight="1" x14ac:dyDescent="0.25">
      <c r="A90" s="2" t="s">
        <v>163</v>
      </c>
      <c r="B90">
        <v>3613260</v>
      </c>
    </row>
    <row r="91" spans="1:2" ht="16.5" customHeight="1" x14ac:dyDescent="0.25">
      <c r="A91" s="2" t="s">
        <v>166</v>
      </c>
      <c r="B91">
        <v>99383</v>
      </c>
    </row>
    <row r="92" spans="1:2" ht="16.5" customHeight="1" x14ac:dyDescent="0.25">
      <c r="A92" s="2" t="s">
        <v>167</v>
      </c>
      <c r="B92">
        <v>13489</v>
      </c>
    </row>
    <row r="93" spans="1:2" ht="16.5" customHeight="1" x14ac:dyDescent="0.25">
      <c r="A93" s="2" t="s">
        <v>174</v>
      </c>
      <c r="B93">
        <v>373741</v>
      </c>
    </row>
    <row r="94" spans="1:2" ht="16.5" customHeight="1" x14ac:dyDescent="0.25">
      <c r="A94" s="2" t="s">
        <v>175</v>
      </c>
      <c r="B94">
        <v>132281</v>
      </c>
    </row>
    <row r="95" spans="1:2" ht="16.5" customHeight="1" x14ac:dyDescent="0.25">
      <c r="A95" s="2" t="s">
        <v>176</v>
      </c>
      <c r="B95">
        <v>723124</v>
      </c>
    </row>
    <row r="96" spans="1:2" ht="16.5" customHeight="1" x14ac:dyDescent="0.25">
      <c r="A96" s="2" t="s">
        <v>177</v>
      </c>
      <c r="B96">
        <v>110662</v>
      </c>
    </row>
    <row r="97" spans="1:2" ht="16.5" customHeight="1" x14ac:dyDescent="0.25">
      <c r="A97" s="2" t="s">
        <v>179</v>
      </c>
      <c r="B97">
        <v>40082</v>
      </c>
    </row>
    <row r="98" spans="1:2" ht="16.5" customHeight="1" x14ac:dyDescent="0.25">
      <c r="A98" s="2" t="s">
        <v>180</v>
      </c>
      <c r="B98">
        <v>470747</v>
      </c>
    </row>
    <row r="99" spans="1:2" ht="16.5" customHeight="1" x14ac:dyDescent="0.25">
      <c r="A99" s="2" t="s">
        <v>185</v>
      </c>
      <c r="B99">
        <v>364508</v>
      </c>
    </row>
    <row r="100" spans="1:2" ht="16.5" customHeight="1" x14ac:dyDescent="0.25">
      <c r="A100" s="2" t="s">
        <v>187</v>
      </c>
      <c r="B100">
        <v>116367</v>
      </c>
    </row>
    <row r="101" spans="1:2" ht="16.5" customHeight="1" x14ac:dyDescent="0.25">
      <c r="A101" s="2" t="s">
        <v>189</v>
      </c>
      <c r="B101">
        <v>164252</v>
      </c>
    </row>
    <row r="102" spans="1:2" ht="16.5" customHeight="1" x14ac:dyDescent="0.25">
      <c r="A102" s="2" t="s">
        <v>190</v>
      </c>
      <c r="B102">
        <v>11733</v>
      </c>
    </row>
    <row r="103" spans="1:2" ht="16.5" customHeight="1" x14ac:dyDescent="0.25">
      <c r="A103" s="2" t="s">
        <v>191</v>
      </c>
      <c r="B103">
        <v>220755</v>
      </c>
    </row>
    <row r="104" spans="1:2" ht="16.5" customHeight="1" x14ac:dyDescent="0.25">
      <c r="A104" s="2" t="s">
        <v>192</v>
      </c>
      <c r="B104">
        <v>688110</v>
      </c>
    </row>
    <row r="105" spans="1:2" ht="16.5" customHeight="1" x14ac:dyDescent="0.25">
      <c r="A105" s="2" t="s">
        <v>193</v>
      </c>
      <c r="B105">
        <v>4140</v>
      </c>
    </row>
    <row r="106" spans="1:2" ht="16.5" customHeight="1" x14ac:dyDescent="0.25">
      <c r="A106" s="2" t="s">
        <v>194</v>
      </c>
      <c r="B106">
        <v>211177</v>
      </c>
    </row>
    <row r="107" spans="1:2" ht="16.5" customHeight="1" x14ac:dyDescent="0.25">
      <c r="A107" s="2" t="s">
        <v>195</v>
      </c>
      <c r="B107">
        <v>0</v>
      </c>
    </row>
    <row r="108" spans="1:2" ht="16.5" customHeight="1" x14ac:dyDescent="0.25">
      <c r="A108" s="2" t="s">
        <v>196</v>
      </c>
      <c r="B108">
        <v>185675</v>
      </c>
    </row>
    <row r="109" spans="1:2" ht="16.5" customHeight="1" x14ac:dyDescent="0.25">
      <c r="A109" s="2" t="s">
        <v>200</v>
      </c>
      <c r="B109">
        <v>477039</v>
      </c>
    </row>
    <row r="110" spans="1:2" ht="16.5" customHeight="1" x14ac:dyDescent="0.25">
      <c r="A110" s="2" t="s">
        <v>201</v>
      </c>
      <c r="B110">
        <v>382445</v>
      </c>
    </row>
    <row r="111" spans="1:2" ht="16.5" customHeight="1" x14ac:dyDescent="0.25">
      <c r="A111" s="2" t="s">
        <v>202</v>
      </c>
      <c r="B111">
        <v>115279</v>
      </c>
    </row>
    <row r="112" spans="1:2" ht="16.5" customHeight="1" x14ac:dyDescent="0.25">
      <c r="A112" s="2" t="s">
        <v>204</v>
      </c>
      <c r="B112">
        <v>1257962</v>
      </c>
    </row>
    <row r="113" spans="1:2" ht="16.5" customHeight="1" x14ac:dyDescent="0.25">
      <c r="A113" s="2" t="s">
        <v>205</v>
      </c>
      <c r="B113">
        <v>41714</v>
      </c>
    </row>
    <row r="114" spans="1:2" ht="16.5" customHeight="1" x14ac:dyDescent="0.25">
      <c r="A114" s="2" t="s">
        <v>206</v>
      </c>
      <c r="B114">
        <v>230930</v>
      </c>
    </row>
    <row r="115" spans="1:2" ht="16.5" customHeight="1" x14ac:dyDescent="0.25">
      <c r="A115" s="2" t="s">
        <v>207</v>
      </c>
      <c r="B115">
        <v>997919</v>
      </c>
    </row>
    <row r="116" spans="1:2" ht="16.5" customHeight="1" x14ac:dyDescent="0.25">
      <c r="A116" s="2" t="s">
        <v>208</v>
      </c>
      <c r="B116">
        <v>126121</v>
      </c>
    </row>
    <row r="117" spans="1:2" ht="16.5" customHeight="1" x14ac:dyDescent="0.25">
      <c r="A117" s="2" t="s">
        <v>209</v>
      </c>
      <c r="B117">
        <v>116406</v>
      </c>
    </row>
    <row r="118" spans="1:2" ht="16.5" customHeight="1" x14ac:dyDescent="0.25">
      <c r="A118" s="2" t="s">
        <v>211</v>
      </c>
      <c r="B118">
        <v>461857</v>
      </c>
    </row>
    <row r="119" spans="1:2" ht="16.5" customHeight="1" x14ac:dyDescent="0.25">
      <c r="A119" s="2" t="s">
        <v>212</v>
      </c>
      <c r="B119">
        <v>199975</v>
      </c>
    </row>
    <row r="120" spans="1:2" ht="16.5" customHeight="1" x14ac:dyDescent="0.25">
      <c r="A120" s="2" t="s">
        <v>213</v>
      </c>
      <c r="B120">
        <v>333212</v>
      </c>
    </row>
    <row r="121" spans="1:2" ht="16.5" customHeight="1" x14ac:dyDescent="0.25">
      <c r="A121" s="2" t="s">
        <v>214</v>
      </c>
      <c r="B121">
        <v>199777</v>
      </c>
    </row>
    <row r="122" spans="1:2" ht="16.5" customHeight="1" x14ac:dyDescent="0.25">
      <c r="A122" s="2" t="s">
        <v>215</v>
      </c>
      <c r="B122">
        <v>65041</v>
      </c>
    </row>
    <row r="123" spans="1:2" ht="16.5" customHeight="1" x14ac:dyDescent="0.25">
      <c r="A123" s="2" t="s">
        <v>216</v>
      </c>
      <c r="B123">
        <v>17999</v>
      </c>
    </row>
    <row r="124" spans="1:2" ht="16.5" customHeight="1" x14ac:dyDescent="0.25">
      <c r="A124" s="2" t="s">
        <v>218</v>
      </c>
      <c r="B124">
        <v>389128</v>
      </c>
    </row>
    <row r="125" spans="1:2" ht="16.5" customHeight="1" x14ac:dyDescent="0.25">
      <c r="A125" s="2" t="s">
        <v>219</v>
      </c>
      <c r="B125">
        <v>68778</v>
      </c>
    </row>
    <row r="126" spans="1:2" ht="16.5" customHeight="1" x14ac:dyDescent="0.25">
      <c r="A126" s="2" t="s">
        <v>220</v>
      </c>
      <c r="B126">
        <v>80</v>
      </c>
    </row>
    <row r="127" spans="1:2" ht="16.5" customHeight="1" x14ac:dyDescent="0.25">
      <c r="A127" s="2" t="s">
        <v>221</v>
      </c>
      <c r="B127">
        <v>179815</v>
      </c>
    </row>
    <row r="128" spans="1:2" ht="16.5" customHeight="1" x14ac:dyDescent="0.25">
      <c r="A128" s="2" t="s">
        <v>222</v>
      </c>
      <c r="B128">
        <v>135269</v>
      </c>
    </row>
    <row r="129" spans="1:2" ht="16.5" customHeight="1" x14ac:dyDescent="0.25">
      <c r="A129" s="2" t="s">
        <v>223</v>
      </c>
      <c r="B129">
        <v>44022</v>
      </c>
    </row>
    <row r="130" spans="1:2" ht="16.5" customHeight="1" x14ac:dyDescent="0.25">
      <c r="A130" s="2" t="s">
        <v>224</v>
      </c>
      <c r="B130">
        <v>86479</v>
      </c>
    </row>
    <row r="131" spans="1:2" ht="16.5" customHeight="1" x14ac:dyDescent="0.25">
      <c r="A131" s="2" t="s">
        <v>225</v>
      </c>
      <c r="B131">
        <v>55318</v>
      </c>
    </row>
    <row r="132" spans="1:2" ht="16.5" customHeight="1" x14ac:dyDescent="0.25">
      <c r="A132" s="2" t="s">
        <v>226</v>
      </c>
      <c r="B132">
        <v>634396</v>
      </c>
    </row>
    <row r="133" spans="1:2" ht="16.5" customHeight="1" x14ac:dyDescent="0.25">
      <c r="A133" s="2" t="s">
        <v>229</v>
      </c>
      <c r="B133">
        <v>221184</v>
      </c>
    </row>
    <row r="134" spans="1:2" ht="16.5" customHeight="1" x14ac:dyDescent="0.25">
      <c r="A134" s="2" t="s">
        <v>230</v>
      </c>
      <c r="B134">
        <v>15625</v>
      </c>
    </row>
    <row r="135" spans="1:2" ht="16.5" customHeight="1" x14ac:dyDescent="0.25">
      <c r="A135" s="2" t="s">
        <v>231</v>
      </c>
      <c r="B135">
        <v>178161</v>
      </c>
    </row>
    <row r="136" spans="1:2" ht="16.5" customHeight="1" x14ac:dyDescent="0.25">
      <c r="A136" s="2" t="s">
        <v>233</v>
      </c>
      <c r="B136">
        <v>264684</v>
      </c>
    </row>
    <row r="137" spans="1:2" ht="16.5" customHeight="1" x14ac:dyDescent="0.25">
      <c r="A137" s="2" t="s">
        <v>234</v>
      </c>
      <c r="B137">
        <v>27935</v>
      </c>
    </row>
    <row r="138" spans="1:2" ht="16.5" customHeight="1" x14ac:dyDescent="0.25">
      <c r="A138" s="2" t="s">
        <v>235</v>
      </c>
      <c r="B138">
        <v>143556</v>
      </c>
    </row>
    <row r="139" spans="1:2" ht="16.5" customHeight="1" x14ac:dyDescent="0.25">
      <c r="A139" s="2" t="s">
        <v>251</v>
      </c>
      <c r="B139">
        <v>116566</v>
      </c>
    </row>
    <row r="140" spans="1:2" ht="16.5" customHeight="1" x14ac:dyDescent="0.25">
      <c r="A140" s="2" t="s">
        <v>252</v>
      </c>
      <c r="B140">
        <v>439757</v>
      </c>
    </row>
    <row r="141" spans="1:2" ht="16.5" customHeight="1" x14ac:dyDescent="0.25">
      <c r="A141" s="2" t="s">
        <v>254</v>
      </c>
      <c r="B141">
        <v>80877</v>
      </c>
    </row>
    <row r="142" spans="1:2" ht="16.5" customHeight="1" x14ac:dyDescent="0.25">
      <c r="A142" s="2" t="s">
        <v>255</v>
      </c>
      <c r="B142">
        <v>60250</v>
      </c>
    </row>
    <row r="143" spans="1:2" ht="16.5" customHeight="1" x14ac:dyDescent="0.25">
      <c r="A143" s="2" t="s">
        <v>256</v>
      </c>
      <c r="B143">
        <v>20207</v>
      </c>
    </row>
    <row r="144" spans="1:2" ht="16.5" customHeight="1" x14ac:dyDescent="0.25">
      <c r="A144" s="2" t="s">
        <v>258</v>
      </c>
      <c r="B144">
        <v>46183</v>
      </c>
    </row>
    <row r="145" spans="1:2" ht="16.5" customHeight="1" x14ac:dyDescent="0.25">
      <c r="A145" s="2" t="s">
        <v>259</v>
      </c>
      <c r="B145">
        <v>814098</v>
      </c>
    </row>
    <row r="146" spans="1:2" ht="16.5" customHeight="1" x14ac:dyDescent="0.25">
      <c r="A146" s="2" t="s">
        <v>260</v>
      </c>
      <c r="B146">
        <v>220644</v>
      </c>
    </row>
    <row r="147" spans="1:2" ht="16.5" customHeight="1" x14ac:dyDescent="0.25">
      <c r="A147" s="2" t="s">
        <v>261</v>
      </c>
      <c r="B147">
        <v>15211</v>
      </c>
    </row>
    <row r="148" spans="1:2" ht="16.5" customHeight="1" x14ac:dyDescent="0.25">
      <c r="A148" s="2" t="s">
        <v>264</v>
      </c>
      <c r="B148">
        <v>65429</v>
      </c>
    </row>
    <row r="149" spans="1:2" ht="16.5" customHeight="1" x14ac:dyDescent="0.25">
      <c r="A149" s="2" t="s">
        <v>270</v>
      </c>
      <c r="B149">
        <v>17188</v>
      </c>
    </row>
    <row r="150" spans="1:2" ht="16.5" customHeight="1" x14ac:dyDescent="0.25">
      <c r="A150" s="2" t="s">
        <v>272</v>
      </c>
      <c r="B150">
        <v>247747</v>
      </c>
    </row>
    <row r="151" spans="1:2" ht="16.5" customHeight="1" x14ac:dyDescent="0.25">
      <c r="A151" s="2" t="s">
        <v>273</v>
      </c>
      <c r="B151">
        <v>107899</v>
      </c>
    </row>
    <row r="152" spans="1:2" ht="16.5" customHeight="1" x14ac:dyDescent="0.25">
      <c r="A152" s="2" t="s">
        <v>274</v>
      </c>
      <c r="B152">
        <v>158600</v>
      </c>
    </row>
    <row r="153" spans="1:2" ht="16.5" customHeight="1" x14ac:dyDescent="0.25">
      <c r="A153" s="2" t="s">
        <v>278</v>
      </c>
      <c r="B153">
        <v>58283</v>
      </c>
    </row>
    <row r="154" spans="1:2" ht="16.5" customHeight="1" x14ac:dyDescent="0.25">
      <c r="A154" s="2" t="s">
        <v>279</v>
      </c>
      <c r="B154">
        <v>323637</v>
      </c>
    </row>
    <row r="155" spans="1:2" ht="16.5" customHeight="1" x14ac:dyDescent="0.25">
      <c r="A155" s="2" t="s">
        <v>280</v>
      </c>
      <c r="B155">
        <v>1100446</v>
      </c>
    </row>
    <row r="156" spans="1:2" ht="16.5" customHeight="1" x14ac:dyDescent="0.25">
      <c r="A156" s="2" t="s">
        <v>281</v>
      </c>
      <c r="B156">
        <v>1921476</v>
      </c>
    </row>
    <row r="157" spans="1:2" ht="16.5" customHeight="1" x14ac:dyDescent="0.25">
      <c r="A157" s="2" t="s">
        <v>283</v>
      </c>
      <c r="B157">
        <v>54171</v>
      </c>
    </row>
    <row r="158" spans="1:2" ht="16.5" customHeight="1" x14ac:dyDescent="0.25">
      <c r="A158" s="2" t="s">
        <v>284</v>
      </c>
      <c r="B158">
        <v>473588</v>
      </c>
    </row>
    <row r="159" spans="1:2" ht="16.5" customHeight="1" x14ac:dyDescent="0.25">
      <c r="A159" s="2" t="s">
        <v>285</v>
      </c>
      <c r="B159">
        <v>63664</v>
      </c>
    </row>
    <row r="160" spans="1:2" ht="16.5" customHeight="1" x14ac:dyDescent="0.25">
      <c r="A160" s="2" t="s">
        <v>286</v>
      </c>
      <c r="B160">
        <v>712631</v>
      </c>
    </row>
    <row r="161" spans="1:2" ht="16.5" customHeight="1" x14ac:dyDescent="0.25">
      <c r="A161" s="2" t="s">
        <v>294</v>
      </c>
      <c r="B161">
        <v>380513</v>
      </c>
    </row>
    <row r="162" spans="1:2" ht="16.5" customHeight="1" x14ac:dyDescent="0.25">
      <c r="A162" s="2" t="s">
        <v>297</v>
      </c>
      <c r="B162">
        <v>13461</v>
      </c>
    </row>
    <row r="163" spans="1:2" ht="16.5" customHeight="1" x14ac:dyDescent="0.25">
      <c r="A163" s="2" t="s">
        <v>298</v>
      </c>
      <c r="B163">
        <v>8373</v>
      </c>
    </row>
    <row r="164" spans="1:2" ht="16.5" customHeight="1" x14ac:dyDescent="0.25">
      <c r="A164" s="2" t="s">
        <v>300</v>
      </c>
      <c r="B164">
        <v>66018</v>
      </c>
    </row>
    <row r="165" spans="1:2" ht="16.5" customHeight="1" x14ac:dyDescent="0.25">
      <c r="A165" s="2" t="s">
        <v>305</v>
      </c>
      <c r="B165">
        <v>37913</v>
      </c>
    </row>
    <row r="166" spans="1:2" ht="16.5" customHeight="1" x14ac:dyDescent="0.25">
      <c r="A166" s="2" t="s">
        <v>747</v>
      </c>
      <c r="B166">
        <v>228399</v>
      </c>
    </row>
    <row r="167" spans="1:2" ht="16.5" customHeight="1" x14ac:dyDescent="0.25">
      <c r="A167" s="2" t="s">
        <v>306</v>
      </c>
      <c r="B167">
        <v>794463</v>
      </c>
    </row>
    <row r="168" spans="1:2" ht="16.5" customHeight="1" x14ac:dyDescent="0.25">
      <c r="A168" s="2" t="s">
        <v>307</v>
      </c>
      <c r="B168">
        <v>118799</v>
      </c>
    </row>
    <row r="169" spans="1:2" ht="16.5" customHeight="1" x14ac:dyDescent="0.25">
      <c r="A169" s="2" t="s">
        <v>308</v>
      </c>
      <c r="B169">
        <v>1112042</v>
      </c>
    </row>
    <row r="170" spans="1:2" ht="16.5" customHeight="1" x14ac:dyDescent="0.25">
      <c r="A170" s="2" t="s">
        <v>310</v>
      </c>
      <c r="B170">
        <v>243254</v>
      </c>
    </row>
    <row r="171" spans="1:2" ht="16.5" customHeight="1" x14ac:dyDescent="0.25">
      <c r="A171" s="2" t="s">
        <v>319</v>
      </c>
      <c r="B171">
        <v>534104</v>
      </c>
    </row>
    <row r="172" spans="1:2" ht="16.5" customHeight="1" x14ac:dyDescent="0.25">
      <c r="A172" s="2" t="s">
        <v>320</v>
      </c>
      <c r="B172">
        <v>7451</v>
      </c>
    </row>
    <row r="173" spans="1:2" ht="16.5" customHeight="1" x14ac:dyDescent="0.25">
      <c r="A173" s="2" t="s">
        <v>324</v>
      </c>
      <c r="B173">
        <v>120437</v>
      </c>
    </row>
    <row r="174" spans="1:2" ht="16.5" customHeight="1" x14ac:dyDescent="0.25">
      <c r="A174" s="2" t="s">
        <v>325</v>
      </c>
      <c r="B174">
        <v>128742</v>
      </c>
    </row>
    <row r="175" spans="1:2" ht="16.5" customHeight="1" x14ac:dyDescent="0.25">
      <c r="A175" s="2" t="s">
        <v>326</v>
      </c>
      <c r="B175">
        <v>10728</v>
      </c>
    </row>
    <row r="176" spans="1:2" ht="16.5" customHeight="1" x14ac:dyDescent="0.25">
      <c r="A176" s="2" t="s">
        <v>327</v>
      </c>
      <c r="B176">
        <v>45176</v>
      </c>
    </row>
    <row r="177" spans="1:2" ht="16.5" customHeight="1" x14ac:dyDescent="0.25">
      <c r="A177" s="2" t="s">
        <v>329</v>
      </c>
      <c r="B177">
        <v>332438</v>
      </c>
    </row>
    <row r="178" spans="1:2" ht="16.5" customHeight="1" x14ac:dyDescent="0.25">
      <c r="A178" s="2" t="s">
        <v>330</v>
      </c>
      <c r="B178">
        <v>31716</v>
      </c>
    </row>
    <row r="179" spans="1:2" ht="16.5" customHeight="1" x14ac:dyDescent="0.25">
      <c r="A179" s="2" t="s">
        <v>331</v>
      </c>
      <c r="B179">
        <v>144113</v>
      </c>
    </row>
    <row r="180" spans="1:2" ht="16.5" customHeight="1" x14ac:dyDescent="0.25">
      <c r="A180" s="2" t="s">
        <v>332</v>
      </c>
      <c r="B180">
        <v>130785</v>
      </c>
    </row>
    <row r="181" spans="1:2" ht="16.5" customHeight="1" x14ac:dyDescent="0.25">
      <c r="A181" s="2" t="s">
        <v>333</v>
      </c>
      <c r="B181">
        <v>0</v>
      </c>
    </row>
    <row r="182" spans="1:2" ht="16.5" customHeight="1" x14ac:dyDescent="0.25">
      <c r="A182" s="2" t="s">
        <v>334</v>
      </c>
      <c r="B182">
        <v>42420</v>
      </c>
    </row>
    <row r="183" spans="1:2" ht="16.5" customHeight="1" x14ac:dyDescent="0.25">
      <c r="A183" s="2" t="s">
        <v>335</v>
      </c>
      <c r="B183">
        <v>72820</v>
      </c>
    </row>
    <row r="184" spans="1:2" ht="16.5" customHeight="1" x14ac:dyDescent="0.25">
      <c r="A184" s="2" t="s">
        <v>336</v>
      </c>
      <c r="B184">
        <v>19904</v>
      </c>
    </row>
    <row r="185" spans="1:2" ht="16.5" customHeight="1" x14ac:dyDescent="0.25">
      <c r="A185" s="2" t="s">
        <v>339</v>
      </c>
      <c r="B185">
        <v>25049</v>
      </c>
    </row>
    <row r="186" spans="1:2" ht="16.5" customHeight="1" x14ac:dyDescent="0.25">
      <c r="A186" s="2" t="s">
        <v>341</v>
      </c>
      <c r="B186">
        <v>148054</v>
      </c>
    </row>
    <row r="187" spans="1:2" ht="16.5" customHeight="1" x14ac:dyDescent="0.25">
      <c r="A187" s="2" t="s">
        <v>343</v>
      </c>
      <c r="B187">
        <v>58913</v>
      </c>
    </row>
    <row r="188" spans="1:2" ht="16.5" customHeight="1" x14ac:dyDescent="0.25">
      <c r="A188" s="2" t="s">
        <v>345</v>
      </c>
      <c r="B188">
        <v>313164</v>
      </c>
    </row>
    <row r="189" spans="1:2" ht="16.5" customHeight="1" x14ac:dyDescent="0.25">
      <c r="A189" s="2" t="s">
        <v>346</v>
      </c>
      <c r="B189">
        <v>89412</v>
      </c>
    </row>
    <row r="190" spans="1:2" ht="16.5" customHeight="1" x14ac:dyDescent="0.25">
      <c r="A190" s="2" t="s">
        <v>347</v>
      </c>
      <c r="B190">
        <v>18939</v>
      </c>
    </row>
    <row r="191" spans="1:2" ht="16.5" customHeight="1" x14ac:dyDescent="0.25">
      <c r="A191" s="2" t="s">
        <v>348</v>
      </c>
      <c r="B191">
        <v>58025</v>
      </c>
    </row>
    <row r="192" spans="1:2" ht="16.5" customHeight="1" x14ac:dyDescent="0.25">
      <c r="A192" s="2" t="s">
        <v>349</v>
      </c>
      <c r="B192">
        <v>339491</v>
      </c>
    </row>
    <row r="193" spans="1:2" ht="16.5" customHeight="1" x14ac:dyDescent="0.25">
      <c r="A193" s="2" t="s">
        <v>353</v>
      </c>
      <c r="B193">
        <v>564886</v>
      </c>
    </row>
    <row r="194" spans="1:2" ht="16.5" customHeight="1" x14ac:dyDescent="0.25">
      <c r="A194" s="2" t="s">
        <v>354</v>
      </c>
      <c r="B194">
        <v>181515</v>
      </c>
    </row>
    <row r="195" spans="1:2" ht="16.5" customHeight="1" x14ac:dyDescent="0.25">
      <c r="A195" s="2" t="s">
        <v>359</v>
      </c>
      <c r="B195">
        <v>135551</v>
      </c>
    </row>
    <row r="196" spans="1:2" ht="16.5" customHeight="1" x14ac:dyDescent="0.25">
      <c r="A196" s="2" t="s">
        <v>360</v>
      </c>
      <c r="B196">
        <v>246169</v>
      </c>
    </row>
    <row r="197" spans="1:2" ht="16.5" customHeight="1" x14ac:dyDescent="0.25">
      <c r="A197" s="2" t="s">
        <v>362</v>
      </c>
      <c r="B197">
        <v>22948</v>
      </c>
    </row>
    <row r="198" spans="1:2" ht="16.5" customHeight="1" x14ac:dyDescent="0.25">
      <c r="A198" s="2" t="s">
        <v>363</v>
      </c>
      <c r="B198">
        <v>134164</v>
      </c>
    </row>
    <row r="199" spans="1:2" ht="16.5" customHeight="1" x14ac:dyDescent="0.25">
      <c r="A199" s="2" t="s">
        <v>364</v>
      </c>
      <c r="B199">
        <v>332011</v>
      </c>
    </row>
    <row r="200" spans="1:2" ht="16.5" customHeight="1" x14ac:dyDescent="0.25">
      <c r="A200" s="2" t="s">
        <v>365</v>
      </c>
      <c r="B200">
        <v>192989</v>
      </c>
    </row>
    <row r="201" spans="1:2" ht="16.5" customHeight="1" x14ac:dyDescent="0.25">
      <c r="A201" s="2" t="s">
        <v>366</v>
      </c>
      <c r="B201">
        <v>687553</v>
      </c>
    </row>
    <row r="202" spans="1:2" ht="16.5" customHeight="1" x14ac:dyDescent="0.25">
      <c r="A202" s="2" t="s">
        <v>368</v>
      </c>
      <c r="B202">
        <v>71928</v>
      </c>
    </row>
    <row r="203" spans="1:2" ht="16.5" customHeight="1" x14ac:dyDescent="0.25">
      <c r="A203" s="2" t="s">
        <v>369</v>
      </c>
      <c r="B203">
        <v>25416</v>
      </c>
    </row>
    <row r="204" spans="1:2" ht="16.5" customHeight="1" x14ac:dyDescent="0.25">
      <c r="A204" s="2" t="s">
        <v>371</v>
      </c>
      <c r="B204">
        <v>3648381</v>
      </c>
    </row>
    <row r="205" spans="1:2" ht="16.5" customHeight="1" x14ac:dyDescent="0.25">
      <c r="A205" s="2" t="s">
        <v>373</v>
      </c>
      <c r="B205">
        <v>196797</v>
      </c>
    </row>
    <row r="206" spans="1:2" ht="16.5" customHeight="1" x14ac:dyDescent="0.25">
      <c r="A206" s="2" t="s">
        <v>375</v>
      </c>
      <c r="B206">
        <v>98340</v>
      </c>
    </row>
    <row r="207" spans="1:2" ht="16.5" customHeight="1" x14ac:dyDescent="0.25">
      <c r="A207" s="2" t="s">
        <v>376</v>
      </c>
      <c r="B207">
        <v>86722</v>
      </c>
    </row>
    <row r="208" spans="1:2" ht="16.5" customHeight="1" x14ac:dyDescent="0.25">
      <c r="A208" s="2" t="s">
        <v>379</v>
      </c>
      <c r="B208">
        <v>288385</v>
      </c>
    </row>
    <row r="209" spans="1:2" ht="16.5" customHeight="1" x14ac:dyDescent="0.25">
      <c r="A209" s="2" t="s">
        <v>380</v>
      </c>
      <c r="B209">
        <v>67805</v>
      </c>
    </row>
    <row r="210" spans="1:2" ht="16.5" customHeight="1" x14ac:dyDescent="0.25">
      <c r="A210" s="2" t="s">
        <v>381</v>
      </c>
      <c r="B210">
        <v>193083</v>
      </c>
    </row>
    <row r="211" spans="1:2" ht="16.5" customHeight="1" x14ac:dyDescent="0.25">
      <c r="A211" s="2" t="s">
        <v>386</v>
      </c>
      <c r="B211">
        <v>159691</v>
      </c>
    </row>
    <row r="212" spans="1:2" ht="16.5" customHeight="1" x14ac:dyDescent="0.25">
      <c r="A212" s="2" t="s">
        <v>387</v>
      </c>
      <c r="B212">
        <v>116031</v>
      </c>
    </row>
    <row r="213" spans="1:2" ht="16.5" customHeight="1" x14ac:dyDescent="0.25">
      <c r="A213" s="2" t="s">
        <v>388</v>
      </c>
      <c r="B213">
        <v>890586</v>
      </c>
    </row>
    <row r="214" spans="1:2" ht="16.5" customHeight="1" x14ac:dyDescent="0.25">
      <c r="A214" s="2" t="s">
        <v>389</v>
      </c>
      <c r="B214">
        <v>1521717</v>
      </c>
    </row>
    <row r="215" spans="1:2" ht="16.5" customHeight="1" x14ac:dyDescent="0.25">
      <c r="A215" s="2" t="s">
        <v>390</v>
      </c>
      <c r="B215">
        <v>22919</v>
      </c>
    </row>
    <row r="216" spans="1:2" ht="16.5" customHeight="1" x14ac:dyDescent="0.25">
      <c r="A216" s="2" t="s">
        <v>392</v>
      </c>
      <c r="B216">
        <v>17025</v>
      </c>
    </row>
    <row r="217" spans="1:2" ht="16.5" customHeight="1" x14ac:dyDescent="0.25">
      <c r="A217" s="2" t="s">
        <v>393</v>
      </c>
      <c r="B217">
        <v>356159</v>
      </c>
    </row>
    <row r="218" spans="1:2" ht="16.5" customHeight="1" x14ac:dyDescent="0.25">
      <c r="A218" s="2" t="s">
        <v>394</v>
      </c>
      <c r="B218">
        <v>1358049</v>
      </c>
    </row>
    <row r="219" spans="1:2" ht="16.5" customHeight="1" x14ac:dyDescent="0.25">
      <c r="A219" s="2" t="s">
        <v>395</v>
      </c>
      <c r="B219">
        <v>141711</v>
      </c>
    </row>
    <row r="220" spans="1:2" ht="16.5" customHeight="1" x14ac:dyDescent="0.25">
      <c r="A220" s="2" t="s">
        <v>396</v>
      </c>
      <c r="B220">
        <v>170447</v>
      </c>
    </row>
    <row r="221" spans="1:2" ht="16.5" customHeight="1" x14ac:dyDescent="0.25">
      <c r="A221" s="2" t="s">
        <v>397</v>
      </c>
      <c r="B221">
        <v>57191</v>
      </c>
    </row>
    <row r="222" spans="1:2" ht="16.5" customHeight="1" x14ac:dyDescent="0.25">
      <c r="A222" s="2" t="s">
        <v>400</v>
      </c>
      <c r="B222">
        <v>135428</v>
      </c>
    </row>
    <row r="223" spans="1:2" ht="16.5" customHeight="1" x14ac:dyDescent="0.25">
      <c r="A223" s="2" t="s">
        <v>401</v>
      </c>
      <c r="B223">
        <v>281502</v>
      </c>
    </row>
    <row r="224" spans="1:2" ht="16.5" customHeight="1" x14ac:dyDescent="0.25">
      <c r="A224" s="2" t="s">
        <v>402</v>
      </c>
      <c r="B224">
        <v>44197</v>
      </c>
    </row>
    <row r="225" spans="1:2" ht="16.5" customHeight="1" x14ac:dyDescent="0.25">
      <c r="A225" s="2" t="s">
        <v>403</v>
      </c>
      <c r="B225">
        <v>115228</v>
      </c>
    </row>
    <row r="226" spans="1:2" ht="16.5" customHeight="1" x14ac:dyDescent="0.25">
      <c r="A226" s="2" t="s">
        <v>404</v>
      </c>
      <c r="B226">
        <v>76794</v>
      </c>
    </row>
    <row r="227" spans="1:2" ht="16.5" customHeight="1" x14ac:dyDescent="0.25">
      <c r="A227" s="2" t="s">
        <v>405</v>
      </c>
      <c r="B227">
        <v>2713665</v>
      </c>
    </row>
    <row r="228" spans="1:2" ht="16.5" customHeight="1" x14ac:dyDescent="0.25">
      <c r="A228" s="2" t="s">
        <v>406</v>
      </c>
      <c r="B228">
        <v>22828</v>
      </c>
    </row>
    <row r="229" spans="1:2" ht="16.5" customHeight="1" x14ac:dyDescent="0.25">
      <c r="A229" s="2" t="s">
        <v>408</v>
      </c>
      <c r="B229">
        <v>181783</v>
      </c>
    </row>
    <row r="230" spans="1:2" ht="16.5" customHeight="1" x14ac:dyDescent="0.25">
      <c r="A230" s="2" t="s">
        <v>409</v>
      </c>
      <c r="B230">
        <v>25350</v>
      </c>
    </row>
    <row r="231" spans="1:2" ht="16.5" customHeight="1" x14ac:dyDescent="0.25">
      <c r="A231" s="2" t="s">
        <v>411</v>
      </c>
      <c r="B231">
        <v>836106</v>
      </c>
    </row>
    <row r="232" spans="1:2" ht="16.5" customHeight="1" x14ac:dyDescent="0.25">
      <c r="A232" s="2" t="s">
        <v>412</v>
      </c>
      <c r="B232">
        <v>186951</v>
      </c>
    </row>
    <row r="233" spans="1:2" ht="16.5" customHeight="1" x14ac:dyDescent="0.25">
      <c r="A233" s="2" t="s">
        <v>413</v>
      </c>
      <c r="B233">
        <v>123624</v>
      </c>
    </row>
    <row r="234" spans="1:2" ht="16.5" customHeight="1" x14ac:dyDescent="0.25">
      <c r="A234" s="2" t="s">
        <v>414</v>
      </c>
      <c r="B234">
        <v>25506</v>
      </c>
    </row>
    <row r="235" spans="1:2" ht="16.5" customHeight="1" x14ac:dyDescent="0.25">
      <c r="A235" s="2" t="s">
        <v>415</v>
      </c>
      <c r="B235">
        <v>108207</v>
      </c>
    </row>
    <row r="236" spans="1:2" ht="16.5" customHeight="1" x14ac:dyDescent="0.25">
      <c r="A236" s="2" t="s">
        <v>416</v>
      </c>
      <c r="B236">
        <v>66621</v>
      </c>
    </row>
    <row r="237" spans="1:2" ht="16.5" customHeight="1" x14ac:dyDescent="0.25">
      <c r="A237" s="2" t="s">
        <v>417</v>
      </c>
      <c r="B237">
        <v>171726</v>
      </c>
    </row>
    <row r="238" spans="1:2" ht="16.5" customHeight="1" x14ac:dyDescent="0.25">
      <c r="A238" s="2" t="s">
        <v>418</v>
      </c>
      <c r="B238">
        <v>304036</v>
      </c>
    </row>
    <row r="239" spans="1:2" ht="16.5" customHeight="1" x14ac:dyDescent="0.25">
      <c r="A239" s="2" t="s">
        <v>419</v>
      </c>
      <c r="B239">
        <v>80563</v>
      </c>
    </row>
    <row r="240" spans="1:2" ht="16.5" customHeight="1" x14ac:dyDescent="0.25">
      <c r="A240" s="2" t="s">
        <v>420</v>
      </c>
      <c r="B240">
        <v>77339</v>
      </c>
    </row>
    <row r="241" spans="1:2" ht="16.5" customHeight="1" x14ac:dyDescent="0.25">
      <c r="A241" s="2" t="s">
        <v>421</v>
      </c>
      <c r="B241">
        <v>109460</v>
      </c>
    </row>
    <row r="242" spans="1:2" ht="16.5" customHeight="1" x14ac:dyDescent="0.25">
      <c r="A242" s="2" t="s">
        <v>422</v>
      </c>
      <c r="B242">
        <v>39717</v>
      </c>
    </row>
    <row r="243" spans="1:2" ht="16.5" customHeight="1" x14ac:dyDescent="0.25">
      <c r="A243" s="2" t="s">
        <v>423</v>
      </c>
      <c r="B243">
        <v>156124</v>
      </c>
    </row>
    <row r="244" spans="1:2" ht="16.5" customHeight="1" x14ac:dyDescent="0.25">
      <c r="A244" s="2" t="s">
        <v>424</v>
      </c>
      <c r="B244">
        <v>104735</v>
      </c>
    </row>
    <row r="245" spans="1:2" ht="16.5" customHeight="1" x14ac:dyDescent="0.25">
      <c r="A245" s="2" t="s">
        <v>425</v>
      </c>
      <c r="B245">
        <v>82890</v>
      </c>
    </row>
    <row r="246" spans="1:2" ht="16.5" customHeight="1" x14ac:dyDescent="0.25">
      <c r="A246" s="2" t="s">
        <v>426</v>
      </c>
      <c r="B246">
        <v>10912</v>
      </c>
    </row>
    <row r="247" spans="1:2" ht="16.5" customHeight="1" x14ac:dyDescent="0.25">
      <c r="A247" s="2" t="s">
        <v>427</v>
      </c>
      <c r="B247">
        <v>505642</v>
      </c>
    </row>
    <row r="248" spans="1:2" ht="16.5" customHeight="1" x14ac:dyDescent="0.25">
      <c r="A248" s="2" t="s">
        <v>430</v>
      </c>
      <c r="B248">
        <v>0</v>
      </c>
    </row>
    <row r="249" spans="1:2" ht="16.5" customHeight="1" x14ac:dyDescent="0.25">
      <c r="A249" s="2" t="s">
        <v>431</v>
      </c>
      <c r="B249">
        <v>86627</v>
      </c>
    </row>
    <row r="250" spans="1:2" ht="16.5" customHeight="1" x14ac:dyDescent="0.25">
      <c r="A250" s="2" t="s">
        <v>432</v>
      </c>
      <c r="B250">
        <v>228091</v>
      </c>
    </row>
    <row r="251" spans="1:2" ht="16.5" customHeight="1" x14ac:dyDescent="0.25">
      <c r="A251" s="2" t="s">
        <v>434</v>
      </c>
      <c r="B251">
        <v>25789</v>
      </c>
    </row>
    <row r="252" spans="1:2" ht="16.5" customHeight="1" x14ac:dyDescent="0.25">
      <c r="A252" s="2" t="s">
        <v>437</v>
      </c>
      <c r="B252">
        <v>218303</v>
      </c>
    </row>
    <row r="253" spans="1:2" ht="16.5" customHeight="1" x14ac:dyDescent="0.25">
      <c r="A253" s="2" t="s">
        <v>438</v>
      </c>
      <c r="B253">
        <v>2141561</v>
      </c>
    </row>
    <row r="254" spans="1:2" ht="16.5" customHeight="1" x14ac:dyDescent="0.25">
      <c r="A254" s="2" t="s">
        <v>439</v>
      </c>
      <c r="B254">
        <v>87083</v>
      </c>
    </row>
    <row r="255" spans="1:2" ht="16.5" customHeight="1" x14ac:dyDescent="0.25">
      <c r="A255" s="2" t="s">
        <v>440</v>
      </c>
      <c r="B255">
        <v>25480</v>
      </c>
    </row>
    <row r="256" spans="1:2" ht="16.5" customHeight="1" x14ac:dyDescent="0.25">
      <c r="A256" s="2" t="s">
        <v>441</v>
      </c>
      <c r="B256">
        <v>221007</v>
      </c>
    </row>
    <row r="257" spans="1:2" ht="16.5" customHeight="1" x14ac:dyDescent="0.25">
      <c r="A257" s="2" t="s">
        <v>443</v>
      </c>
      <c r="B257">
        <v>31771</v>
      </c>
    </row>
    <row r="258" spans="1:2" ht="16.5" customHeight="1" x14ac:dyDescent="0.25">
      <c r="A258" s="2" t="s">
        <v>446</v>
      </c>
      <c r="B258">
        <v>136727</v>
      </c>
    </row>
    <row r="259" spans="1:2" ht="16.5" customHeight="1" x14ac:dyDescent="0.25">
      <c r="A259" s="2" t="s">
        <v>447</v>
      </c>
      <c r="B259">
        <v>195458</v>
      </c>
    </row>
    <row r="260" spans="1:2" ht="16.5" customHeight="1" x14ac:dyDescent="0.25">
      <c r="A260" s="2" t="s">
        <v>449</v>
      </c>
      <c r="B260">
        <v>178637</v>
      </c>
    </row>
    <row r="261" spans="1:2" ht="16.5" customHeight="1" x14ac:dyDescent="0.25">
      <c r="A261" s="2" t="s">
        <v>450</v>
      </c>
      <c r="B261">
        <v>15517</v>
      </c>
    </row>
    <row r="262" spans="1:2" ht="16.5" customHeight="1" x14ac:dyDescent="0.25">
      <c r="A262" s="2" t="s">
        <v>451</v>
      </c>
      <c r="B262">
        <v>152020</v>
      </c>
    </row>
    <row r="263" spans="1:2" ht="16.5" customHeight="1" x14ac:dyDescent="0.25">
      <c r="A263" s="2" t="s">
        <v>452</v>
      </c>
      <c r="B263">
        <v>48069</v>
      </c>
    </row>
    <row r="264" spans="1:2" ht="16.5" customHeight="1" x14ac:dyDescent="0.25">
      <c r="A264" s="2" t="s">
        <v>453</v>
      </c>
      <c r="B264">
        <v>126417</v>
      </c>
    </row>
    <row r="265" spans="1:2" ht="16.5" customHeight="1" x14ac:dyDescent="0.25">
      <c r="A265" s="2" t="s">
        <v>455</v>
      </c>
      <c r="B265">
        <v>73873</v>
      </c>
    </row>
    <row r="266" spans="1:2" ht="16.5" customHeight="1" x14ac:dyDescent="0.25">
      <c r="A266" s="2" t="s">
        <v>456</v>
      </c>
      <c r="B266">
        <v>69765</v>
      </c>
    </row>
    <row r="267" spans="1:2" ht="16.5" customHeight="1" x14ac:dyDescent="0.25">
      <c r="A267" s="2" t="s">
        <v>458</v>
      </c>
      <c r="B267">
        <v>136530</v>
      </c>
    </row>
    <row r="268" spans="1:2" ht="16.5" customHeight="1" x14ac:dyDescent="0.25">
      <c r="A268" s="2" t="s">
        <v>460</v>
      </c>
      <c r="B268">
        <v>385815</v>
      </c>
    </row>
    <row r="269" spans="1:2" ht="16.5" customHeight="1" x14ac:dyDescent="0.25">
      <c r="A269" s="2" t="s">
        <v>478</v>
      </c>
      <c r="B269">
        <v>132832</v>
      </c>
    </row>
    <row r="270" spans="1:2" ht="16.5" customHeight="1" x14ac:dyDescent="0.25">
      <c r="A270" s="2" t="s">
        <v>479</v>
      </c>
      <c r="B270">
        <v>198682</v>
      </c>
    </row>
    <row r="271" spans="1:2" ht="16.5" customHeight="1" x14ac:dyDescent="0.25">
      <c r="A271" s="2" t="s">
        <v>480</v>
      </c>
      <c r="B271">
        <v>32268</v>
      </c>
    </row>
    <row r="272" spans="1:2" ht="16.5" customHeight="1" x14ac:dyDescent="0.25">
      <c r="A272" s="2" t="s">
        <v>481</v>
      </c>
      <c r="B272">
        <v>362958</v>
      </c>
    </row>
    <row r="273" spans="1:2" ht="16.5" customHeight="1" x14ac:dyDescent="0.25">
      <c r="A273" s="2" t="s">
        <v>482</v>
      </c>
      <c r="B273">
        <v>82022</v>
      </c>
    </row>
    <row r="274" spans="1:2" ht="16.5" customHeight="1" x14ac:dyDescent="0.25">
      <c r="A274" s="2" t="s">
        <v>483</v>
      </c>
      <c r="B274">
        <v>71571</v>
      </c>
    </row>
    <row r="275" spans="1:2" ht="16.5" customHeight="1" x14ac:dyDescent="0.25">
      <c r="A275" s="2" t="s">
        <v>484</v>
      </c>
      <c r="B275">
        <v>15084</v>
      </c>
    </row>
    <row r="276" spans="1:2" ht="16.5" customHeight="1" x14ac:dyDescent="0.25">
      <c r="A276" s="2" t="s">
        <v>486</v>
      </c>
      <c r="B276">
        <v>435332</v>
      </c>
    </row>
    <row r="277" spans="1:2" ht="16.5" customHeight="1" x14ac:dyDescent="0.25">
      <c r="A277" s="2" t="s">
        <v>488</v>
      </c>
      <c r="B277">
        <v>29038</v>
      </c>
    </row>
    <row r="278" spans="1:2" ht="16.5" customHeight="1" x14ac:dyDescent="0.25">
      <c r="A278" s="2" t="s">
        <v>490</v>
      </c>
      <c r="B278">
        <v>59231</v>
      </c>
    </row>
    <row r="279" spans="1:2" ht="16.5" customHeight="1" x14ac:dyDescent="0.25">
      <c r="A279" s="2" t="s">
        <v>491</v>
      </c>
      <c r="B279">
        <v>109611</v>
      </c>
    </row>
    <row r="280" spans="1:2" ht="16.5" customHeight="1" x14ac:dyDescent="0.25">
      <c r="A280" s="2" t="s">
        <v>492</v>
      </c>
      <c r="B280">
        <v>47656</v>
      </c>
    </row>
    <row r="281" spans="1:2" ht="16.5" customHeight="1" x14ac:dyDescent="0.25">
      <c r="A281" s="2" t="s">
        <v>493</v>
      </c>
      <c r="B281">
        <v>30822</v>
      </c>
    </row>
    <row r="282" spans="1:2" ht="16.5" customHeight="1" x14ac:dyDescent="0.25">
      <c r="A282" s="2" t="s">
        <v>494</v>
      </c>
      <c r="B282">
        <v>437787</v>
      </c>
    </row>
    <row r="283" spans="1:2" ht="16.5" customHeight="1" x14ac:dyDescent="0.25">
      <c r="A283" s="2" t="s">
        <v>495</v>
      </c>
      <c r="B283">
        <v>378947</v>
      </c>
    </row>
    <row r="284" spans="1:2" ht="16.5" customHeight="1" x14ac:dyDescent="0.25">
      <c r="A284" s="2" t="s">
        <v>496</v>
      </c>
      <c r="B284">
        <v>39359</v>
      </c>
    </row>
    <row r="285" spans="1:2" ht="16.5" customHeight="1" x14ac:dyDescent="0.25">
      <c r="A285" s="2" t="s">
        <v>497</v>
      </c>
      <c r="B285">
        <v>250974</v>
      </c>
    </row>
    <row r="286" spans="1:2" ht="16.5" customHeight="1" x14ac:dyDescent="0.25">
      <c r="A286" s="2" t="s">
        <v>498</v>
      </c>
      <c r="B286">
        <v>234223</v>
      </c>
    </row>
    <row r="287" spans="1:2" ht="16.5" customHeight="1" x14ac:dyDescent="0.25">
      <c r="A287" s="2" t="s">
        <v>499</v>
      </c>
      <c r="B287">
        <v>322296</v>
      </c>
    </row>
    <row r="288" spans="1:2" ht="16.5" customHeight="1" x14ac:dyDescent="0.25">
      <c r="A288" s="2" t="s">
        <v>500</v>
      </c>
      <c r="B288">
        <v>665636</v>
      </c>
    </row>
    <row r="289" spans="1:2" ht="16.5" customHeight="1" x14ac:dyDescent="0.25">
      <c r="A289" s="2" t="s">
        <v>501</v>
      </c>
      <c r="B289">
        <v>46447</v>
      </c>
    </row>
    <row r="290" spans="1:2" ht="16.5" customHeight="1" x14ac:dyDescent="0.25">
      <c r="A290" s="2" t="s">
        <v>502</v>
      </c>
      <c r="B290">
        <v>23579</v>
      </c>
    </row>
    <row r="291" spans="1:2" ht="16.5" customHeight="1" x14ac:dyDescent="0.25">
      <c r="A291" s="2" t="s">
        <v>506</v>
      </c>
      <c r="B291">
        <v>127625</v>
      </c>
    </row>
    <row r="292" spans="1:2" ht="16.5" customHeight="1" x14ac:dyDescent="0.25">
      <c r="A292" s="2" t="s">
        <v>511</v>
      </c>
      <c r="B292">
        <v>27268</v>
      </c>
    </row>
    <row r="293" spans="1:2" ht="16.5" customHeight="1" x14ac:dyDescent="0.25">
      <c r="A293" s="2" t="s">
        <v>512</v>
      </c>
      <c r="B293">
        <v>61229</v>
      </c>
    </row>
    <row r="294" spans="1:2" ht="16.5" customHeight="1" x14ac:dyDescent="0.25">
      <c r="A294" s="2" t="s">
        <v>513</v>
      </c>
      <c r="B294">
        <v>735536</v>
      </c>
    </row>
    <row r="295" spans="1:2" ht="16.5" customHeight="1" x14ac:dyDescent="0.25">
      <c r="A295" s="2" t="s">
        <v>518</v>
      </c>
      <c r="B295">
        <v>106987</v>
      </c>
    </row>
    <row r="296" spans="1:2" ht="16.5" customHeight="1" x14ac:dyDescent="0.25">
      <c r="A296" s="2" t="s">
        <v>519</v>
      </c>
      <c r="B296">
        <v>391556</v>
      </c>
    </row>
    <row r="297" spans="1:2" ht="16.5" customHeight="1" x14ac:dyDescent="0.25">
      <c r="A297" s="2" t="s">
        <v>520</v>
      </c>
      <c r="B297">
        <v>327563</v>
      </c>
    </row>
    <row r="298" spans="1:2" ht="16.5" customHeight="1" x14ac:dyDescent="0.25">
      <c r="A298" s="2" t="s">
        <v>521</v>
      </c>
      <c r="B298">
        <v>73319</v>
      </c>
    </row>
    <row r="299" spans="1:2" ht="16.5" customHeight="1" x14ac:dyDescent="0.25">
      <c r="A299" s="2" t="s">
        <v>522</v>
      </c>
      <c r="B299">
        <v>34267</v>
      </c>
    </row>
    <row r="300" spans="1:2" ht="16.5" customHeight="1" x14ac:dyDescent="0.25">
      <c r="A300" s="2" t="s">
        <v>525</v>
      </c>
      <c r="B300">
        <v>30527</v>
      </c>
    </row>
    <row r="301" spans="1:2" ht="16.5" customHeight="1" x14ac:dyDescent="0.25">
      <c r="A301" s="2" t="s">
        <v>526</v>
      </c>
      <c r="B301">
        <v>457521</v>
      </c>
    </row>
    <row r="302" spans="1:2" ht="16.5" customHeight="1" x14ac:dyDescent="0.25">
      <c r="A302" s="2" t="s">
        <v>529</v>
      </c>
      <c r="B302">
        <v>110082</v>
      </c>
    </row>
    <row r="303" spans="1:2" ht="16.5" customHeight="1" x14ac:dyDescent="0.25">
      <c r="A303" s="2" t="s">
        <v>530</v>
      </c>
      <c r="B303">
        <v>36365</v>
      </c>
    </row>
    <row r="304" spans="1:2" ht="16.5" customHeight="1" x14ac:dyDescent="0.25">
      <c r="A304" s="2" t="s">
        <v>533</v>
      </c>
      <c r="B304">
        <v>3736</v>
      </c>
    </row>
    <row r="305" spans="1:2" ht="16.5" customHeight="1" x14ac:dyDescent="0.25">
      <c r="A305" s="2" t="s">
        <v>535</v>
      </c>
      <c r="B305">
        <v>59411</v>
      </c>
    </row>
    <row r="306" spans="1:2" ht="16.5" customHeight="1" x14ac:dyDescent="0.25">
      <c r="A306" s="2" t="s">
        <v>536</v>
      </c>
      <c r="B306">
        <v>4032</v>
      </c>
    </row>
    <row r="307" spans="1:2" ht="16.5" customHeight="1" x14ac:dyDescent="0.25">
      <c r="A307" s="2" t="s">
        <v>539</v>
      </c>
      <c r="B307">
        <v>117873</v>
      </c>
    </row>
    <row r="308" spans="1:2" ht="16.5" customHeight="1" x14ac:dyDescent="0.25">
      <c r="A308" s="2" t="s">
        <v>540</v>
      </c>
      <c r="B308">
        <v>182892</v>
      </c>
    </row>
    <row r="309" spans="1:2" ht="16.5" customHeight="1" x14ac:dyDescent="0.25">
      <c r="A309" s="2" t="s">
        <v>541</v>
      </c>
      <c r="B309">
        <v>24848</v>
      </c>
    </row>
    <row r="310" spans="1:2" ht="16.5" customHeight="1" x14ac:dyDescent="0.25">
      <c r="A310" s="2" t="s">
        <v>543</v>
      </c>
      <c r="B310">
        <v>631054</v>
      </c>
    </row>
    <row r="311" spans="1:2" ht="16.5" customHeight="1" x14ac:dyDescent="0.25">
      <c r="A311" s="2" t="s">
        <v>545</v>
      </c>
      <c r="B311">
        <v>222023</v>
      </c>
    </row>
    <row r="312" spans="1:2" ht="16.5" customHeight="1" x14ac:dyDescent="0.25">
      <c r="A312" s="2" t="s">
        <v>546</v>
      </c>
      <c r="B312">
        <v>222936</v>
      </c>
    </row>
    <row r="313" spans="1:2" ht="16.5" customHeight="1" x14ac:dyDescent="0.25">
      <c r="A313" s="2" t="s">
        <v>548</v>
      </c>
      <c r="B313">
        <v>157323</v>
      </c>
    </row>
    <row r="314" spans="1:2" ht="16.5" customHeight="1" x14ac:dyDescent="0.25">
      <c r="A314" s="2" t="s">
        <v>550</v>
      </c>
      <c r="B314">
        <v>17944</v>
      </c>
    </row>
    <row r="315" spans="1:2" ht="16.5" customHeight="1" x14ac:dyDescent="0.25">
      <c r="A315" s="2" t="s">
        <v>553</v>
      </c>
      <c r="B315">
        <v>122509</v>
      </c>
    </row>
    <row r="316" spans="1:2" ht="16.5" customHeight="1" x14ac:dyDescent="0.25">
      <c r="A316" s="2" t="s">
        <v>554</v>
      </c>
      <c r="B316">
        <v>172585</v>
      </c>
    </row>
    <row r="317" spans="1:2" ht="16.5" customHeight="1" x14ac:dyDescent="0.25">
      <c r="A317" s="2" t="s">
        <v>556</v>
      </c>
      <c r="B317">
        <v>2042121</v>
      </c>
    </row>
    <row r="318" spans="1:2" ht="16.5" customHeight="1" x14ac:dyDescent="0.25">
      <c r="A318" s="2" t="s">
        <v>557</v>
      </c>
      <c r="B318">
        <v>65384</v>
      </c>
    </row>
    <row r="319" spans="1:2" ht="16.5" customHeight="1" x14ac:dyDescent="0.25">
      <c r="A319" s="2" t="s">
        <v>559</v>
      </c>
      <c r="B319">
        <v>544294</v>
      </c>
    </row>
    <row r="320" spans="1:2" ht="16.5" customHeight="1" x14ac:dyDescent="0.25">
      <c r="A320" s="2" t="s">
        <v>562</v>
      </c>
      <c r="B320">
        <v>117845</v>
      </c>
    </row>
    <row r="321" spans="1:2" ht="16.5" customHeight="1" x14ac:dyDescent="0.25">
      <c r="A321" s="2" t="s">
        <v>563</v>
      </c>
      <c r="B321">
        <v>198189</v>
      </c>
    </row>
    <row r="322" spans="1:2" ht="16.5" customHeight="1" x14ac:dyDescent="0.25">
      <c r="A322" s="2" t="s">
        <v>565</v>
      </c>
      <c r="B322">
        <v>1281574</v>
      </c>
    </row>
    <row r="323" spans="1:2" ht="16.5" customHeight="1" x14ac:dyDescent="0.25">
      <c r="A323" s="2" t="s">
        <v>566</v>
      </c>
      <c r="B323">
        <v>59889</v>
      </c>
    </row>
    <row r="324" spans="1:2" ht="16.5" customHeight="1" x14ac:dyDescent="0.25">
      <c r="A324" s="2" t="s">
        <v>567</v>
      </c>
      <c r="B324">
        <v>742692</v>
      </c>
    </row>
    <row r="325" spans="1:2" ht="16.5" customHeight="1" x14ac:dyDescent="0.25">
      <c r="A325" s="2" t="s">
        <v>568</v>
      </c>
      <c r="B325">
        <v>136611</v>
      </c>
    </row>
    <row r="326" spans="1:2" ht="16.5" customHeight="1" x14ac:dyDescent="0.25">
      <c r="A326" s="2" t="s">
        <v>569</v>
      </c>
      <c r="B326">
        <v>63797</v>
      </c>
    </row>
    <row r="327" spans="1:2" ht="16.5" customHeight="1" x14ac:dyDescent="0.25">
      <c r="A327" s="2" t="s">
        <v>570</v>
      </c>
      <c r="B327">
        <v>131479</v>
      </c>
    </row>
    <row r="328" spans="1:2" ht="16.5" customHeight="1" x14ac:dyDescent="0.25">
      <c r="A328" s="2" t="s">
        <v>571</v>
      </c>
      <c r="B328">
        <v>130527</v>
      </c>
    </row>
    <row r="329" spans="1:2" ht="16.5" customHeight="1" x14ac:dyDescent="0.25">
      <c r="A329" s="2" t="s">
        <v>572</v>
      </c>
      <c r="B329">
        <v>120678</v>
      </c>
    </row>
    <row r="330" spans="1:2" ht="16.5" customHeight="1" x14ac:dyDescent="0.25">
      <c r="A330" s="2" t="s">
        <v>573</v>
      </c>
      <c r="B330">
        <v>117608</v>
      </c>
    </row>
    <row r="331" spans="1:2" ht="16.5" customHeight="1" x14ac:dyDescent="0.25">
      <c r="A331" s="2" t="s">
        <v>576</v>
      </c>
      <c r="B331">
        <v>136109</v>
      </c>
    </row>
    <row r="332" spans="1:2" ht="16.5" customHeight="1" x14ac:dyDescent="0.25">
      <c r="A332" s="2" t="s">
        <v>578</v>
      </c>
      <c r="B332">
        <v>101525</v>
      </c>
    </row>
    <row r="333" spans="1:2" ht="16.5" customHeight="1" x14ac:dyDescent="0.25">
      <c r="A333" s="2" t="s">
        <v>579</v>
      </c>
      <c r="B333">
        <v>116952</v>
      </c>
    </row>
    <row r="334" spans="1:2" ht="16.5" customHeight="1" x14ac:dyDescent="0.25">
      <c r="A334" s="2" t="s">
        <v>580</v>
      </c>
      <c r="B334">
        <v>210033</v>
      </c>
    </row>
    <row r="335" spans="1:2" ht="16.5" customHeight="1" x14ac:dyDescent="0.25">
      <c r="A335" s="2" t="s">
        <v>581</v>
      </c>
      <c r="B335">
        <v>126644</v>
      </c>
    </row>
    <row r="336" spans="1:2" ht="16.5" customHeight="1" x14ac:dyDescent="0.25">
      <c r="A336" s="2" t="s">
        <v>582</v>
      </c>
      <c r="B336">
        <v>133206</v>
      </c>
    </row>
    <row r="337" spans="1:2" ht="16.5" customHeight="1" x14ac:dyDescent="0.25">
      <c r="A337" s="2" t="s">
        <v>584</v>
      </c>
      <c r="B337">
        <v>1457697</v>
      </c>
    </row>
    <row r="338" spans="1:2" ht="16.5" customHeight="1" x14ac:dyDescent="0.25">
      <c r="A338" s="2" t="s">
        <v>585</v>
      </c>
      <c r="B338">
        <v>82844</v>
      </c>
    </row>
    <row r="339" spans="1:2" ht="16.5" customHeight="1" x14ac:dyDescent="0.25">
      <c r="A339" s="2" t="s">
        <v>586</v>
      </c>
      <c r="B339">
        <v>117219</v>
      </c>
    </row>
    <row r="340" spans="1:2" ht="16.5" customHeight="1" x14ac:dyDescent="0.25">
      <c r="A340" s="2" t="s">
        <v>587</v>
      </c>
      <c r="B340">
        <v>137843</v>
      </c>
    </row>
    <row r="341" spans="1:2" ht="16.5" customHeight="1" x14ac:dyDescent="0.25">
      <c r="A341" s="2" t="s">
        <v>588</v>
      </c>
      <c r="B341">
        <v>124549</v>
      </c>
    </row>
    <row r="342" spans="1:2" ht="16.5" customHeight="1" x14ac:dyDescent="0.25">
      <c r="A342" s="2" t="s">
        <v>589</v>
      </c>
      <c r="B342">
        <v>198252</v>
      </c>
    </row>
    <row r="343" spans="1:2" ht="16.5" customHeight="1" x14ac:dyDescent="0.25">
      <c r="A343" s="2" t="s">
        <v>590</v>
      </c>
      <c r="B343">
        <v>156088</v>
      </c>
    </row>
    <row r="344" spans="1:2" ht="16.5" customHeight="1" x14ac:dyDescent="0.25">
      <c r="A344" s="2" t="s">
        <v>591</v>
      </c>
      <c r="B344">
        <v>72495</v>
      </c>
    </row>
    <row r="345" spans="1:2" ht="16.5" customHeight="1" x14ac:dyDescent="0.25">
      <c r="A345" s="2" t="s">
        <v>592</v>
      </c>
      <c r="B345">
        <v>1153722</v>
      </c>
    </row>
    <row r="346" spans="1:2" ht="16.5" customHeight="1" x14ac:dyDescent="0.25">
      <c r="A346" s="2" t="s">
        <v>594</v>
      </c>
      <c r="B346">
        <v>128338</v>
      </c>
    </row>
    <row r="347" spans="1:2" ht="16.5" customHeight="1" x14ac:dyDescent="0.25">
      <c r="A347" s="2" t="s">
        <v>595</v>
      </c>
      <c r="B347">
        <v>76569</v>
      </c>
    </row>
    <row r="348" spans="1:2" ht="16.5" customHeight="1" x14ac:dyDescent="0.25">
      <c r="A348" s="2" t="s">
        <v>596</v>
      </c>
      <c r="B348">
        <v>199465</v>
      </c>
    </row>
    <row r="349" spans="1:2" ht="16.5" customHeight="1" x14ac:dyDescent="0.25">
      <c r="A349" s="2" t="s">
        <v>597</v>
      </c>
      <c r="B349">
        <v>258064</v>
      </c>
    </row>
    <row r="350" spans="1:2" ht="16.5" customHeight="1" x14ac:dyDescent="0.25">
      <c r="A350" s="2" t="s">
        <v>598</v>
      </c>
      <c r="B350">
        <v>135885</v>
      </c>
    </row>
    <row r="351" spans="1:2" ht="16.5" customHeight="1" x14ac:dyDescent="0.25">
      <c r="A351" s="2" t="s">
        <v>601</v>
      </c>
      <c r="B351">
        <v>98409</v>
      </c>
    </row>
    <row r="352" spans="1:2" ht="16.5" customHeight="1" x14ac:dyDescent="0.25">
      <c r="A352" s="2" t="s">
        <v>602</v>
      </c>
      <c r="B352">
        <v>228884</v>
      </c>
    </row>
    <row r="353" spans="1:2" ht="16.5" customHeight="1" x14ac:dyDescent="0.25">
      <c r="A353" s="2" t="s">
        <v>603</v>
      </c>
      <c r="B353">
        <v>153310</v>
      </c>
    </row>
    <row r="354" spans="1:2" ht="16.5" customHeight="1" x14ac:dyDescent="0.25">
      <c r="A354" s="2" t="s">
        <v>604</v>
      </c>
      <c r="B354">
        <v>110572</v>
      </c>
    </row>
    <row r="355" spans="1:2" ht="16.5" customHeight="1" x14ac:dyDescent="0.25">
      <c r="A355" s="2" t="s">
        <v>605</v>
      </c>
      <c r="B355">
        <v>47228</v>
      </c>
    </row>
    <row r="356" spans="1:2" ht="16.5" customHeight="1" x14ac:dyDescent="0.25">
      <c r="A356" s="2" t="s">
        <v>606</v>
      </c>
      <c r="B356">
        <v>105817</v>
      </c>
    </row>
    <row r="357" spans="1:2" ht="16.5" customHeight="1" x14ac:dyDescent="0.25">
      <c r="A357" s="2" t="s">
        <v>608</v>
      </c>
      <c r="B357">
        <v>71184</v>
      </c>
    </row>
    <row r="358" spans="1:2" ht="16.5" customHeight="1" x14ac:dyDescent="0.25">
      <c r="A358" s="2" t="s">
        <v>609</v>
      </c>
      <c r="B358">
        <v>164257</v>
      </c>
    </row>
    <row r="359" spans="1:2" ht="16.5" customHeight="1" x14ac:dyDescent="0.25">
      <c r="A359" s="2" t="s">
        <v>610</v>
      </c>
      <c r="B359">
        <v>79296</v>
      </c>
    </row>
    <row r="360" spans="1:2" ht="16.5" customHeight="1" x14ac:dyDescent="0.25">
      <c r="A360" s="2" t="s">
        <v>611</v>
      </c>
      <c r="B360">
        <v>66979</v>
      </c>
    </row>
    <row r="361" spans="1:2" ht="16.5" customHeight="1" x14ac:dyDescent="0.25">
      <c r="A361" s="2" t="s">
        <v>612</v>
      </c>
      <c r="B361">
        <v>456745</v>
      </c>
    </row>
    <row r="362" spans="1:2" ht="16.5" customHeight="1" x14ac:dyDescent="0.25">
      <c r="A362" s="2" t="s">
        <v>613</v>
      </c>
      <c r="B362">
        <v>22571</v>
      </c>
    </row>
    <row r="363" spans="1:2" ht="16.5" customHeight="1" x14ac:dyDescent="0.25">
      <c r="A363" s="2" t="s">
        <v>617</v>
      </c>
      <c r="B363">
        <v>193208</v>
      </c>
    </row>
    <row r="364" spans="1:2" ht="16.5" customHeight="1" x14ac:dyDescent="0.25">
      <c r="A364" s="2" t="s">
        <v>618</v>
      </c>
      <c r="B364">
        <v>145577</v>
      </c>
    </row>
    <row r="365" spans="1:2" ht="16.5" customHeight="1" x14ac:dyDescent="0.25">
      <c r="A365" s="2" t="s">
        <v>619</v>
      </c>
      <c r="B365">
        <v>40241</v>
      </c>
    </row>
    <row r="366" spans="1:2" ht="16.5" customHeight="1" x14ac:dyDescent="0.25">
      <c r="A366" s="2" t="s">
        <v>620</v>
      </c>
      <c r="B366">
        <v>0</v>
      </c>
    </row>
    <row r="367" spans="1:2" ht="16.5" customHeight="1" x14ac:dyDescent="0.25">
      <c r="A367" s="2" t="s">
        <v>621</v>
      </c>
      <c r="B367">
        <v>87929</v>
      </c>
    </row>
    <row r="368" spans="1:2" ht="16.5" customHeight="1" x14ac:dyDescent="0.25">
      <c r="A368" s="2" t="s">
        <v>623</v>
      </c>
      <c r="B368">
        <v>0</v>
      </c>
    </row>
    <row r="369" spans="1:2" ht="16.5" customHeight="1" x14ac:dyDescent="0.25">
      <c r="A369" s="2" t="s">
        <v>624</v>
      </c>
      <c r="B369">
        <v>84783</v>
      </c>
    </row>
    <row r="370" spans="1:2" ht="16.5" customHeight="1" x14ac:dyDescent="0.25">
      <c r="A370" s="2" t="s">
        <v>626</v>
      </c>
      <c r="B370">
        <v>337053</v>
      </c>
    </row>
    <row r="371" spans="1:2" ht="16.5" customHeight="1" x14ac:dyDescent="0.25">
      <c r="A371" s="2" t="s">
        <v>630</v>
      </c>
      <c r="B371">
        <v>481292</v>
      </c>
    </row>
    <row r="372" spans="1:2" ht="16.5" customHeight="1" x14ac:dyDescent="0.25">
      <c r="A372" s="2" t="s">
        <v>631</v>
      </c>
      <c r="B372">
        <v>142766</v>
      </c>
    </row>
    <row r="373" spans="1:2" ht="16.5" customHeight="1" x14ac:dyDescent="0.25">
      <c r="A373" s="2" t="s">
        <v>632</v>
      </c>
      <c r="B373">
        <v>316950</v>
      </c>
    </row>
    <row r="374" spans="1:2" ht="16.5" customHeight="1" x14ac:dyDescent="0.25">
      <c r="A374" s="2" t="s">
        <v>633</v>
      </c>
      <c r="B374">
        <v>258294</v>
      </c>
    </row>
    <row r="375" spans="1:2" ht="16.5" customHeight="1" x14ac:dyDescent="0.25">
      <c r="A375" s="2" t="s">
        <v>634</v>
      </c>
      <c r="B375">
        <v>1092885</v>
      </c>
    </row>
    <row r="376" spans="1:2" ht="16.5" customHeight="1" x14ac:dyDescent="0.25">
      <c r="A376" s="2" t="s">
        <v>636</v>
      </c>
      <c r="B376">
        <v>53762</v>
      </c>
    </row>
    <row r="377" spans="1:2" ht="16.5" customHeight="1" x14ac:dyDescent="0.25">
      <c r="A377" s="2" t="s">
        <v>637</v>
      </c>
      <c r="B377">
        <v>1129411</v>
      </c>
    </row>
    <row r="378" spans="1:2" ht="16.5" customHeight="1" x14ac:dyDescent="0.25">
      <c r="A378" s="2" t="s">
        <v>638</v>
      </c>
      <c r="B378">
        <v>281717</v>
      </c>
    </row>
    <row r="379" spans="1:2" ht="16.5" customHeight="1" x14ac:dyDescent="0.25">
      <c r="A379" s="2" t="s">
        <v>639</v>
      </c>
      <c r="B379">
        <v>42545</v>
      </c>
    </row>
    <row r="380" spans="1:2" ht="16.5" customHeight="1" x14ac:dyDescent="0.25">
      <c r="A380" s="2" t="s">
        <v>640</v>
      </c>
      <c r="B380">
        <v>158121</v>
      </c>
    </row>
    <row r="381" spans="1:2" ht="16.5" customHeight="1" x14ac:dyDescent="0.25">
      <c r="A381" s="2" t="s">
        <v>641</v>
      </c>
      <c r="B381">
        <v>0</v>
      </c>
    </row>
    <row r="382" spans="1:2" ht="16.5" customHeight="1" x14ac:dyDescent="0.25">
      <c r="A382" s="2" t="s">
        <v>643</v>
      </c>
      <c r="B382">
        <v>16398</v>
      </c>
    </row>
    <row r="383" spans="1:2" ht="16.5" customHeight="1" x14ac:dyDescent="0.25">
      <c r="A383" s="2" t="s">
        <v>644</v>
      </c>
      <c r="B383">
        <v>206225</v>
      </c>
    </row>
    <row r="384" spans="1:2" ht="16.5" customHeight="1" x14ac:dyDescent="0.25">
      <c r="A384" s="2" t="s">
        <v>645</v>
      </c>
      <c r="B384">
        <v>17833</v>
      </c>
    </row>
    <row r="385" spans="1:2" ht="16.5" customHeight="1" x14ac:dyDescent="0.25">
      <c r="A385" s="2" t="s">
        <v>647</v>
      </c>
      <c r="B385">
        <v>165816</v>
      </c>
    </row>
    <row r="386" spans="1:2" ht="16.5" customHeight="1" x14ac:dyDescent="0.25">
      <c r="A386" s="2" t="s">
        <v>649</v>
      </c>
      <c r="B386">
        <v>183409</v>
      </c>
    </row>
    <row r="387" spans="1:2" ht="16.5" customHeight="1" x14ac:dyDescent="0.25">
      <c r="A387" s="2" t="s">
        <v>652</v>
      </c>
      <c r="B387">
        <v>89609</v>
      </c>
    </row>
    <row r="388" spans="1:2" ht="16.5" customHeight="1" x14ac:dyDescent="0.25">
      <c r="A388" s="2" t="s">
        <v>665</v>
      </c>
      <c r="B388">
        <v>0</v>
      </c>
    </row>
    <row r="389" spans="1:2" ht="16.5" customHeight="1" x14ac:dyDescent="0.25">
      <c r="A389" s="2" t="s">
        <v>666</v>
      </c>
      <c r="B389">
        <v>129453</v>
      </c>
    </row>
    <row r="390" spans="1:2" ht="16.5" customHeight="1" x14ac:dyDescent="0.25">
      <c r="A390" s="2" t="s">
        <v>667</v>
      </c>
      <c r="B390">
        <v>118523</v>
      </c>
    </row>
    <row r="391" spans="1:2" ht="16.5" customHeight="1" x14ac:dyDescent="0.25">
      <c r="A391" s="2" t="s">
        <v>668</v>
      </c>
      <c r="B391">
        <v>254663</v>
      </c>
    </row>
    <row r="392" spans="1:2" ht="16.5" customHeight="1" x14ac:dyDescent="0.25">
      <c r="A392" s="2" t="s">
        <v>670</v>
      </c>
      <c r="B392">
        <v>31413</v>
      </c>
    </row>
    <row r="393" spans="1:2" ht="16.5" customHeight="1" x14ac:dyDescent="0.25">
      <c r="A393" s="2" t="s">
        <v>672</v>
      </c>
      <c r="B393">
        <v>138842</v>
      </c>
    </row>
    <row r="394" spans="1:2" ht="16.5" customHeight="1" x14ac:dyDescent="0.25">
      <c r="A394" s="2" t="s">
        <v>673</v>
      </c>
      <c r="B394">
        <v>112405</v>
      </c>
    </row>
    <row r="395" spans="1:2" ht="16.5" customHeight="1" x14ac:dyDescent="0.25">
      <c r="A395" s="2" t="s">
        <v>689</v>
      </c>
      <c r="B395">
        <v>219024</v>
      </c>
    </row>
    <row r="396" spans="1:2" ht="16.5" customHeight="1" x14ac:dyDescent="0.25">
      <c r="A396" s="2" t="s">
        <v>690</v>
      </c>
      <c r="B396">
        <v>183893</v>
      </c>
    </row>
    <row r="397" spans="1:2" ht="16.5" customHeight="1" x14ac:dyDescent="0.25">
      <c r="A397" s="2" t="s">
        <v>691</v>
      </c>
      <c r="B397">
        <v>538204</v>
      </c>
    </row>
    <row r="398" spans="1:2" ht="16.5" customHeight="1" x14ac:dyDescent="0.25">
      <c r="A398" s="2" t="s">
        <v>694</v>
      </c>
      <c r="B398">
        <v>1038829</v>
      </c>
    </row>
    <row r="399" spans="1:2" ht="16.5" customHeight="1" x14ac:dyDescent="0.25">
      <c r="A399" s="2" t="s">
        <v>696</v>
      </c>
      <c r="B399">
        <v>138624</v>
      </c>
    </row>
    <row r="400" spans="1:2" ht="16.5" customHeight="1" x14ac:dyDescent="0.25">
      <c r="A400" s="2" t="s">
        <v>697</v>
      </c>
      <c r="B400">
        <v>23014</v>
      </c>
    </row>
    <row r="401" spans="1:2" ht="16.5" customHeight="1" x14ac:dyDescent="0.25">
      <c r="A401" s="2" t="s">
        <v>699</v>
      </c>
      <c r="B401">
        <v>152283</v>
      </c>
    </row>
    <row r="402" spans="1:2" ht="16.5" customHeight="1" x14ac:dyDescent="0.25">
      <c r="A402" s="2" t="s">
        <v>700</v>
      </c>
      <c r="B402">
        <v>171611</v>
      </c>
    </row>
    <row r="403" spans="1:2" ht="16.5" customHeight="1" x14ac:dyDescent="0.25">
      <c r="A403" s="2" t="s">
        <v>701</v>
      </c>
      <c r="B403">
        <v>22670</v>
      </c>
    </row>
    <row r="404" spans="1:2" ht="16.5" customHeight="1" x14ac:dyDescent="0.25">
      <c r="A404" s="2" t="s">
        <v>703</v>
      </c>
      <c r="B404">
        <v>220309</v>
      </c>
    </row>
    <row r="405" spans="1:2" ht="16.5" customHeight="1" x14ac:dyDescent="0.25">
      <c r="A405" s="2" t="s">
        <v>706</v>
      </c>
      <c r="B405">
        <v>302210</v>
      </c>
    </row>
    <row r="406" spans="1:2" ht="16.5" customHeight="1" x14ac:dyDescent="0.25">
      <c r="A406" s="2" t="s">
        <v>707</v>
      </c>
      <c r="B406">
        <v>51557</v>
      </c>
    </row>
    <row r="407" spans="1:2" ht="16.5" customHeight="1" x14ac:dyDescent="0.25">
      <c r="A407" s="2" t="s">
        <v>709</v>
      </c>
      <c r="B407">
        <v>154951</v>
      </c>
    </row>
    <row r="408" spans="1:2" ht="16.5" customHeight="1" x14ac:dyDescent="0.25">
      <c r="A408" s="2" t="s">
        <v>711</v>
      </c>
      <c r="B408">
        <v>1065842</v>
      </c>
    </row>
    <row r="409" spans="1:2" ht="16.5" customHeight="1" x14ac:dyDescent="0.25">
      <c r="A409" s="2" t="s">
        <v>712</v>
      </c>
      <c r="B409">
        <v>67865</v>
      </c>
    </row>
    <row r="410" spans="1:2" ht="16.5" customHeight="1" x14ac:dyDescent="0.25">
      <c r="A410" s="2" t="s">
        <v>713</v>
      </c>
      <c r="B410">
        <v>42554</v>
      </c>
    </row>
    <row r="411" spans="1:2" ht="16.5" customHeight="1" x14ac:dyDescent="0.25">
      <c r="A411" s="2" t="s">
        <v>715</v>
      </c>
      <c r="B411">
        <v>216343</v>
      </c>
    </row>
    <row r="412" spans="1:2" ht="16.5" customHeight="1" x14ac:dyDescent="0.25">
      <c r="A412" s="2" t="s">
        <v>716</v>
      </c>
      <c r="B412">
        <v>25664</v>
      </c>
    </row>
    <row r="413" spans="1:2" ht="16.5" customHeight="1" x14ac:dyDescent="0.25">
      <c r="A413" s="2" t="s">
        <v>718</v>
      </c>
      <c r="B413">
        <v>97522</v>
      </c>
    </row>
    <row r="414" spans="1:2" ht="16.5" customHeight="1" x14ac:dyDescent="0.25">
      <c r="A414" s="2" t="s">
        <v>719</v>
      </c>
      <c r="B414">
        <v>186907</v>
      </c>
    </row>
    <row r="415" spans="1:2" ht="16.5" customHeight="1" x14ac:dyDescent="0.25">
      <c r="A415" s="2" t="s">
        <v>720</v>
      </c>
      <c r="B415">
        <v>115348</v>
      </c>
    </row>
    <row r="416" spans="1:2" ht="16.5" customHeight="1" x14ac:dyDescent="0.25">
      <c r="A416" s="2" t="s">
        <v>723</v>
      </c>
      <c r="B416">
        <v>732100</v>
      </c>
    </row>
    <row r="417" spans="1:2" ht="16.5" customHeight="1" x14ac:dyDescent="0.25">
      <c r="A417" s="2" t="s">
        <v>724</v>
      </c>
      <c r="B417">
        <v>49212</v>
      </c>
    </row>
    <row r="418" spans="1:2" ht="16.5" customHeight="1" x14ac:dyDescent="0.25">
      <c r="A418" s="2" t="s">
        <v>726</v>
      </c>
      <c r="B418">
        <v>165640</v>
      </c>
    </row>
    <row r="419" spans="1:2" ht="16.5" customHeight="1" x14ac:dyDescent="0.25">
      <c r="A419" s="2" t="s">
        <v>727</v>
      </c>
      <c r="B419">
        <v>409681</v>
      </c>
    </row>
    <row r="420" spans="1:2" ht="16.5" customHeight="1" x14ac:dyDescent="0.25">
      <c r="A420" s="2" t="s">
        <v>728</v>
      </c>
      <c r="B420">
        <v>1173965</v>
      </c>
    </row>
    <row r="421" spans="1:2" ht="16.5" customHeight="1" x14ac:dyDescent="0.25">
      <c r="A421" s="2" t="s">
        <v>729</v>
      </c>
      <c r="B421">
        <v>310916</v>
      </c>
    </row>
    <row r="422" spans="1:2" ht="16.5" customHeight="1" x14ac:dyDescent="0.25">
      <c r="A422" s="2" t="s">
        <v>730</v>
      </c>
      <c r="B422">
        <v>2326932</v>
      </c>
    </row>
    <row r="423" spans="1:2" ht="16.5" customHeight="1" x14ac:dyDescent="0.25">
      <c r="A423" s="2" t="s">
        <v>731</v>
      </c>
      <c r="B423">
        <v>25848</v>
      </c>
    </row>
    <row r="424" spans="1:2" ht="16.5" customHeight="1" x14ac:dyDescent="0.25">
      <c r="A424" s="2" t="s">
        <v>733</v>
      </c>
      <c r="B424">
        <v>252202</v>
      </c>
    </row>
    <row r="425" spans="1:2" ht="16.5" customHeight="1" x14ac:dyDescent="0.25">
      <c r="A425" s="2" t="s">
        <v>735</v>
      </c>
      <c r="B425">
        <v>220593</v>
      </c>
    </row>
    <row r="426" spans="1:2" ht="16.5" customHeight="1" x14ac:dyDescent="0.25">
      <c r="A426" s="2" t="s">
        <v>736</v>
      </c>
      <c r="B426">
        <v>6169</v>
      </c>
    </row>
    <row r="427" spans="1:2" ht="12.75" customHeight="1" x14ac:dyDescent="0.25">
      <c r="A427" s="3">
        <v>423</v>
      </c>
      <c r="B427">
        <v>111040005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0181C-AE26-4FCD-A0F5-4037513DAF7E}">
  <dimension ref="A1:B622"/>
  <sheetViews>
    <sheetView zoomScale="124" workbookViewId="0">
      <selection activeCell="B11" sqref="B11"/>
    </sheetView>
  </sheetViews>
  <sheetFormatPr defaultColWidth="8.7109375" defaultRowHeight="15" x14ac:dyDescent="0.25"/>
  <cols>
    <col min="1" max="1" width="51.140625" customWidth="1"/>
    <col min="2" max="2" width="11.140625" customWidth="1"/>
  </cols>
  <sheetData>
    <row r="1" spans="1:2" x14ac:dyDescent="0.25">
      <c r="A1" t="s">
        <v>983</v>
      </c>
    </row>
    <row r="3" spans="1:2" ht="12.75" customHeight="1" x14ac:dyDescent="0.25">
      <c r="A3" s="106" t="s">
        <v>740</v>
      </c>
      <c r="B3" s="106" t="s">
        <v>984</v>
      </c>
    </row>
    <row r="4" spans="1:2" ht="16.5" customHeight="1" x14ac:dyDescent="0.25">
      <c r="A4" s="107" t="s">
        <v>5</v>
      </c>
      <c r="B4" s="108">
        <v>0</v>
      </c>
    </row>
    <row r="5" spans="1:2" ht="16.5" customHeight="1" x14ac:dyDescent="0.25">
      <c r="A5" s="107" t="s">
        <v>7</v>
      </c>
      <c r="B5" s="108">
        <v>45553</v>
      </c>
    </row>
    <row r="6" spans="1:2" ht="16.5" customHeight="1" x14ac:dyDescent="0.25">
      <c r="A6" s="107" t="s">
        <v>8</v>
      </c>
      <c r="B6" s="108">
        <v>612926</v>
      </c>
    </row>
    <row r="7" spans="1:2" ht="16.5" customHeight="1" x14ac:dyDescent="0.25">
      <c r="A7" s="107" t="s">
        <v>10</v>
      </c>
      <c r="B7" s="108">
        <v>54370</v>
      </c>
    </row>
    <row r="8" spans="1:2" ht="16.5" customHeight="1" x14ac:dyDescent="0.25">
      <c r="A8" s="107" t="s">
        <v>11</v>
      </c>
      <c r="B8" s="108">
        <v>267717</v>
      </c>
    </row>
    <row r="9" spans="1:2" ht="16.5" customHeight="1" x14ac:dyDescent="0.25">
      <c r="A9" s="107" t="s">
        <v>868</v>
      </c>
      <c r="B9" s="108">
        <v>5705</v>
      </c>
    </row>
    <row r="10" spans="1:2" ht="16.5" customHeight="1" x14ac:dyDescent="0.25">
      <c r="A10" s="107" t="s">
        <v>12</v>
      </c>
      <c r="B10" s="108">
        <v>112363</v>
      </c>
    </row>
    <row r="11" spans="1:2" ht="16.5" customHeight="1" x14ac:dyDescent="0.25">
      <c r="A11" s="107" t="s">
        <v>13</v>
      </c>
      <c r="B11" s="109">
        <f>SUM(B12:B13)</f>
        <v>117666</v>
      </c>
    </row>
    <row r="12" spans="1:2" ht="16.5" customHeight="1" x14ac:dyDescent="0.25">
      <c r="A12" s="107" t="s">
        <v>13</v>
      </c>
      <c r="B12" s="108">
        <v>62503</v>
      </c>
    </row>
    <row r="13" spans="1:2" ht="16.5" customHeight="1" x14ac:dyDescent="0.25">
      <c r="A13" s="107" t="s">
        <v>13</v>
      </c>
      <c r="B13" s="108">
        <v>55163</v>
      </c>
    </row>
    <row r="14" spans="1:2" ht="16.5" customHeight="1" x14ac:dyDescent="0.25">
      <c r="A14" s="107" t="s">
        <v>14</v>
      </c>
      <c r="B14" s="108">
        <v>38342</v>
      </c>
    </row>
    <row r="15" spans="1:2" ht="16.5" customHeight="1" x14ac:dyDescent="0.25">
      <c r="A15" s="107" t="s">
        <v>985</v>
      </c>
      <c r="B15" s="109">
        <f>SUM(B16:B24)</f>
        <v>210317</v>
      </c>
    </row>
    <row r="16" spans="1:2" ht="16.5" customHeight="1" x14ac:dyDescent="0.25">
      <c r="A16" s="107" t="s">
        <v>985</v>
      </c>
      <c r="B16" s="108">
        <v>1759</v>
      </c>
    </row>
    <row r="17" spans="1:2" ht="16.5" customHeight="1" x14ac:dyDescent="0.25">
      <c r="A17" s="107" t="s">
        <v>985</v>
      </c>
      <c r="B17" s="108">
        <v>2000</v>
      </c>
    </row>
    <row r="18" spans="1:2" ht="16.5" customHeight="1" x14ac:dyDescent="0.25">
      <c r="A18" s="107" t="s">
        <v>985</v>
      </c>
      <c r="B18" s="108">
        <v>2870</v>
      </c>
    </row>
    <row r="19" spans="1:2" ht="16.5" customHeight="1" x14ac:dyDescent="0.25">
      <c r="A19" s="107" t="s">
        <v>985</v>
      </c>
      <c r="B19" s="108">
        <v>5093</v>
      </c>
    </row>
    <row r="20" spans="1:2" ht="16.5" customHeight="1" x14ac:dyDescent="0.25">
      <c r="A20" s="107" t="s">
        <v>985</v>
      </c>
      <c r="B20" s="108">
        <v>7831</v>
      </c>
    </row>
    <row r="21" spans="1:2" ht="16.5" customHeight="1" x14ac:dyDescent="0.25">
      <c r="A21" s="107" t="s">
        <v>985</v>
      </c>
      <c r="B21" s="108">
        <v>15081</v>
      </c>
    </row>
    <row r="22" spans="1:2" ht="16.5" customHeight="1" x14ac:dyDescent="0.25">
      <c r="A22" s="107" t="s">
        <v>985</v>
      </c>
      <c r="B22" s="108">
        <v>40395</v>
      </c>
    </row>
    <row r="23" spans="1:2" ht="16.5" customHeight="1" x14ac:dyDescent="0.25">
      <c r="A23" s="107" t="s">
        <v>985</v>
      </c>
      <c r="B23" s="108">
        <v>60639</v>
      </c>
    </row>
    <row r="24" spans="1:2" ht="16.5" customHeight="1" x14ac:dyDescent="0.25">
      <c r="A24" s="107" t="s">
        <v>985</v>
      </c>
      <c r="B24" s="108">
        <v>74649</v>
      </c>
    </row>
    <row r="25" spans="1:2" ht="16.5" customHeight="1" x14ac:dyDescent="0.25">
      <c r="A25" s="107" t="s">
        <v>18</v>
      </c>
      <c r="B25" s="108">
        <v>47</v>
      </c>
    </row>
    <row r="26" spans="1:2" ht="16.5" customHeight="1" x14ac:dyDescent="0.25">
      <c r="A26" s="107" t="s">
        <v>19</v>
      </c>
      <c r="B26" s="108">
        <v>1706862</v>
      </c>
    </row>
    <row r="27" spans="1:2" ht="16.5" customHeight="1" x14ac:dyDescent="0.25">
      <c r="A27" s="107" t="s">
        <v>20</v>
      </c>
      <c r="B27" s="108">
        <v>90843</v>
      </c>
    </row>
    <row r="28" spans="1:2" ht="16.5" customHeight="1" x14ac:dyDescent="0.25">
      <c r="A28" s="107" t="s">
        <v>23</v>
      </c>
      <c r="B28" s="108">
        <v>63002</v>
      </c>
    </row>
    <row r="29" spans="1:2" ht="16.5" customHeight="1" x14ac:dyDescent="0.25">
      <c r="A29" s="107" t="s">
        <v>986</v>
      </c>
      <c r="B29" s="108">
        <v>29695</v>
      </c>
    </row>
    <row r="30" spans="1:2" ht="16.5" customHeight="1" x14ac:dyDescent="0.25">
      <c r="A30" s="107" t="s">
        <v>26</v>
      </c>
      <c r="B30" s="108">
        <v>18647</v>
      </c>
    </row>
    <row r="31" spans="1:2" ht="16.5" customHeight="1" x14ac:dyDescent="0.25">
      <c r="A31" s="107" t="s">
        <v>27</v>
      </c>
      <c r="B31" s="108">
        <v>60403</v>
      </c>
    </row>
    <row r="32" spans="1:2" ht="16.5" customHeight="1" x14ac:dyDescent="0.25">
      <c r="A32" s="107" t="s">
        <v>28</v>
      </c>
      <c r="B32" s="108">
        <v>120709</v>
      </c>
    </row>
    <row r="33" spans="1:2" ht="16.5" customHeight="1" x14ac:dyDescent="0.25">
      <c r="A33" s="107" t="s">
        <v>31</v>
      </c>
      <c r="B33" s="108">
        <v>74492</v>
      </c>
    </row>
    <row r="34" spans="1:2" ht="16.5" customHeight="1" x14ac:dyDescent="0.25">
      <c r="A34" s="107" t="s">
        <v>32</v>
      </c>
      <c r="B34" s="108">
        <v>1229745</v>
      </c>
    </row>
    <row r="35" spans="1:2" ht="16.5" customHeight="1" x14ac:dyDescent="0.25">
      <c r="A35" s="107" t="s">
        <v>35</v>
      </c>
      <c r="B35" s="108">
        <v>29667</v>
      </c>
    </row>
    <row r="36" spans="1:2" ht="16.5" customHeight="1" x14ac:dyDescent="0.25">
      <c r="A36" s="107" t="s">
        <v>37</v>
      </c>
      <c r="B36" s="108">
        <v>32225</v>
      </c>
    </row>
    <row r="37" spans="1:2" ht="16.5" customHeight="1" x14ac:dyDescent="0.25">
      <c r="A37" s="107" t="s">
        <v>38</v>
      </c>
      <c r="B37" s="108">
        <v>381727</v>
      </c>
    </row>
    <row r="38" spans="1:2" ht="16.5" customHeight="1" x14ac:dyDescent="0.25">
      <c r="A38" s="107" t="s">
        <v>40</v>
      </c>
      <c r="B38" s="108">
        <v>23400</v>
      </c>
    </row>
    <row r="39" spans="1:2" ht="16.5" customHeight="1" x14ac:dyDescent="0.25">
      <c r="A39" s="107" t="s">
        <v>41</v>
      </c>
      <c r="B39" s="108">
        <v>112207</v>
      </c>
    </row>
    <row r="40" spans="1:2" ht="16.5" customHeight="1" x14ac:dyDescent="0.25">
      <c r="A40" s="107" t="s">
        <v>42</v>
      </c>
      <c r="B40" s="109">
        <f>SUM(B41:B42)</f>
        <v>42582</v>
      </c>
    </row>
    <row r="41" spans="1:2" ht="16.5" customHeight="1" x14ac:dyDescent="0.25">
      <c r="A41" s="107" t="s">
        <v>42</v>
      </c>
      <c r="B41" s="108">
        <v>0</v>
      </c>
    </row>
    <row r="42" spans="1:2" ht="16.5" customHeight="1" x14ac:dyDescent="0.25">
      <c r="A42" s="107" t="s">
        <v>42</v>
      </c>
      <c r="B42" s="108">
        <v>42582</v>
      </c>
    </row>
    <row r="43" spans="1:2" ht="16.5" customHeight="1" x14ac:dyDescent="0.25">
      <c r="A43" s="107" t="s">
        <v>43</v>
      </c>
      <c r="B43" s="108">
        <v>58623</v>
      </c>
    </row>
    <row r="44" spans="1:2" ht="16.5" customHeight="1" x14ac:dyDescent="0.25">
      <c r="A44" s="107" t="s">
        <v>44</v>
      </c>
      <c r="B44" s="108">
        <v>22483</v>
      </c>
    </row>
    <row r="45" spans="1:2" ht="16.5" customHeight="1" x14ac:dyDescent="0.25">
      <c r="A45" s="107" t="s">
        <v>46</v>
      </c>
      <c r="B45" s="108">
        <v>603593</v>
      </c>
    </row>
    <row r="46" spans="1:2" ht="16.5" customHeight="1" x14ac:dyDescent="0.25">
      <c r="A46" s="107" t="s">
        <v>49</v>
      </c>
      <c r="B46" s="109">
        <f>SUM(B47:B48)</f>
        <v>483178</v>
      </c>
    </row>
    <row r="47" spans="1:2" ht="16.5" customHeight="1" x14ac:dyDescent="0.25">
      <c r="A47" s="107" t="s">
        <v>49</v>
      </c>
      <c r="B47" s="108">
        <v>379872</v>
      </c>
    </row>
    <row r="48" spans="1:2" ht="16.5" customHeight="1" x14ac:dyDescent="0.25">
      <c r="A48" s="107" t="s">
        <v>49</v>
      </c>
      <c r="B48" s="108">
        <v>103306</v>
      </c>
    </row>
    <row r="49" spans="1:2" ht="16.5" customHeight="1" x14ac:dyDescent="0.25">
      <c r="A49" s="107" t="s">
        <v>50</v>
      </c>
      <c r="B49" s="108">
        <v>119015</v>
      </c>
    </row>
    <row r="50" spans="1:2" ht="16.5" customHeight="1" x14ac:dyDescent="0.25">
      <c r="A50" s="107" t="s">
        <v>51</v>
      </c>
      <c r="B50" s="108">
        <v>49998</v>
      </c>
    </row>
    <row r="51" spans="1:2" ht="16.5" customHeight="1" x14ac:dyDescent="0.25">
      <c r="A51" s="107" t="s">
        <v>52</v>
      </c>
      <c r="B51" s="108">
        <v>8569</v>
      </c>
    </row>
    <row r="52" spans="1:2" ht="16.5" customHeight="1" x14ac:dyDescent="0.25">
      <c r="A52" s="107" t="s">
        <v>54</v>
      </c>
      <c r="B52" s="109">
        <f>SUM(B53:B54)</f>
        <v>340875</v>
      </c>
    </row>
    <row r="53" spans="1:2" ht="16.5" customHeight="1" x14ac:dyDescent="0.25">
      <c r="A53" s="107" t="s">
        <v>54</v>
      </c>
      <c r="B53" s="108">
        <v>306805</v>
      </c>
    </row>
    <row r="54" spans="1:2" ht="16.5" customHeight="1" x14ac:dyDescent="0.25">
      <c r="A54" s="107" t="s">
        <v>54</v>
      </c>
      <c r="B54" s="108">
        <v>34070</v>
      </c>
    </row>
    <row r="55" spans="1:2" ht="16.5" customHeight="1" x14ac:dyDescent="0.25">
      <c r="A55" s="107" t="s">
        <v>56</v>
      </c>
      <c r="B55" s="108">
        <v>82347</v>
      </c>
    </row>
    <row r="56" spans="1:2" ht="16.5" customHeight="1" x14ac:dyDescent="0.25">
      <c r="A56" s="107" t="s">
        <v>57</v>
      </c>
      <c r="B56" s="109">
        <f>SUM(B57:B58)</f>
        <v>75642</v>
      </c>
    </row>
    <row r="57" spans="1:2" ht="16.5" customHeight="1" x14ac:dyDescent="0.25">
      <c r="A57" s="107" t="s">
        <v>57</v>
      </c>
      <c r="B57" s="108">
        <v>69424</v>
      </c>
    </row>
    <row r="58" spans="1:2" ht="16.5" customHeight="1" x14ac:dyDescent="0.25">
      <c r="A58" s="107" t="s">
        <v>57</v>
      </c>
      <c r="B58" s="108">
        <v>6218</v>
      </c>
    </row>
    <row r="59" spans="1:2" ht="16.5" customHeight="1" x14ac:dyDescent="0.25">
      <c r="A59" s="107" t="s">
        <v>59</v>
      </c>
      <c r="B59" s="108">
        <v>281931</v>
      </c>
    </row>
    <row r="60" spans="1:2" ht="16.5" customHeight="1" x14ac:dyDescent="0.25">
      <c r="A60" s="107" t="s">
        <v>61</v>
      </c>
      <c r="B60" s="109">
        <f>SUM(B61:B62)</f>
        <v>101956</v>
      </c>
    </row>
    <row r="61" spans="1:2" ht="16.5" customHeight="1" x14ac:dyDescent="0.25">
      <c r="A61" s="107" t="s">
        <v>61</v>
      </c>
      <c r="B61" s="108">
        <v>78051</v>
      </c>
    </row>
    <row r="62" spans="1:2" ht="16.5" customHeight="1" x14ac:dyDescent="0.25">
      <c r="A62" s="107" t="s">
        <v>61</v>
      </c>
      <c r="B62" s="108">
        <v>23905</v>
      </c>
    </row>
    <row r="63" spans="1:2" ht="16.5" customHeight="1" x14ac:dyDescent="0.25">
      <c r="A63" s="107" t="s">
        <v>62</v>
      </c>
      <c r="B63" s="108">
        <v>223005</v>
      </c>
    </row>
    <row r="64" spans="1:2" ht="16.5" customHeight="1" x14ac:dyDescent="0.25">
      <c r="A64" s="107" t="s">
        <v>987</v>
      </c>
      <c r="B64" s="109">
        <f>SUM(B65:B66)</f>
        <v>0</v>
      </c>
    </row>
    <row r="65" spans="1:2" ht="16.5" customHeight="1" x14ac:dyDescent="0.25">
      <c r="A65" s="107" t="s">
        <v>987</v>
      </c>
      <c r="B65" s="108">
        <v>0</v>
      </c>
    </row>
    <row r="66" spans="1:2" ht="16.5" customHeight="1" x14ac:dyDescent="0.25">
      <c r="A66" s="107" t="s">
        <v>987</v>
      </c>
      <c r="B66" s="108">
        <v>0</v>
      </c>
    </row>
    <row r="67" spans="1:2" ht="16.5" customHeight="1" x14ac:dyDescent="0.25">
      <c r="A67" s="107" t="s">
        <v>65</v>
      </c>
      <c r="B67" s="108">
        <v>18540</v>
      </c>
    </row>
    <row r="68" spans="1:2" ht="16.5" customHeight="1" x14ac:dyDescent="0.25">
      <c r="A68" s="107" t="s">
        <v>75</v>
      </c>
      <c r="B68" s="108">
        <v>57660</v>
      </c>
    </row>
    <row r="69" spans="1:2" ht="16.5" customHeight="1" x14ac:dyDescent="0.25">
      <c r="A69" s="107" t="s">
        <v>81</v>
      </c>
      <c r="B69" s="108">
        <v>334515</v>
      </c>
    </row>
    <row r="70" spans="1:2" ht="16.5" customHeight="1" x14ac:dyDescent="0.25">
      <c r="A70" s="107" t="s">
        <v>82</v>
      </c>
      <c r="B70" s="108">
        <v>248733</v>
      </c>
    </row>
    <row r="71" spans="1:2" ht="16.5" customHeight="1" x14ac:dyDescent="0.25">
      <c r="A71" s="107" t="s">
        <v>83</v>
      </c>
      <c r="B71" s="108">
        <v>670297</v>
      </c>
    </row>
    <row r="72" spans="1:2" ht="16.5" customHeight="1" x14ac:dyDescent="0.25">
      <c r="A72" s="107" t="s">
        <v>85</v>
      </c>
      <c r="B72" s="109">
        <f>SUM(B73:B75)</f>
        <v>459561</v>
      </c>
    </row>
    <row r="73" spans="1:2" ht="16.5" customHeight="1" x14ac:dyDescent="0.25">
      <c r="A73" s="107" t="s">
        <v>85</v>
      </c>
      <c r="B73" s="108">
        <v>276355</v>
      </c>
    </row>
    <row r="74" spans="1:2" ht="16.5" customHeight="1" x14ac:dyDescent="0.25">
      <c r="A74" s="107" t="s">
        <v>85</v>
      </c>
      <c r="B74" s="108">
        <v>28386</v>
      </c>
    </row>
    <row r="75" spans="1:2" ht="16.5" customHeight="1" x14ac:dyDescent="0.25">
      <c r="A75" s="107" t="s">
        <v>85</v>
      </c>
      <c r="B75" s="108">
        <v>154820</v>
      </c>
    </row>
    <row r="76" spans="1:2" ht="16.5" customHeight="1" x14ac:dyDescent="0.25">
      <c r="A76" s="107" t="s">
        <v>86</v>
      </c>
      <c r="B76" s="109">
        <f>SUM(B77:B78)</f>
        <v>155414</v>
      </c>
    </row>
    <row r="77" spans="1:2" ht="16.5" customHeight="1" x14ac:dyDescent="0.25">
      <c r="A77" s="107" t="s">
        <v>86</v>
      </c>
      <c r="B77" s="108">
        <v>103920</v>
      </c>
    </row>
    <row r="78" spans="1:2" ht="16.5" customHeight="1" x14ac:dyDescent="0.25">
      <c r="A78" s="107" t="s">
        <v>86</v>
      </c>
      <c r="B78" s="108">
        <v>51494</v>
      </c>
    </row>
    <row r="79" spans="1:2" ht="16.5" customHeight="1" x14ac:dyDescent="0.25">
      <c r="A79" s="107" t="s">
        <v>88</v>
      </c>
      <c r="B79" s="109">
        <f>SUM(B80:B81)</f>
        <v>291624</v>
      </c>
    </row>
    <row r="80" spans="1:2" ht="16.5" customHeight="1" x14ac:dyDescent="0.25">
      <c r="A80" s="107" t="s">
        <v>88</v>
      </c>
      <c r="B80" s="108">
        <v>100363</v>
      </c>
    </row>
    <row r="81" spans="1:2" ht="16.5" customHeight="1" x14ac:dyDescent="0.25">
      <c r="A81" s="107" t="s">
        <v>88</v>
      </c>
      <c r="B81" s="108">
        <v>191261</v>
      </c>
    </row>
    <row r="82" spans="1:2" ht="16.5" customHeight="1" x14ac:dyDescent="0.25">
      <c r="A82" s="107" t="s">
        <v>89</v>
      </c>
      <c r="B82" s="108">
        <v>83462</v>
      </c>
    </row>
    <row r="83" spans="1:2" ht="16.5" customHeight="1" x14ac:dyDescent="0.25">
      <c r="A83" s="107" t="s">
        <v>92</v>
      </c>
      <c r="B83" s="109">
        <f>SUM(B84:B85)</f>
        <v>108771</v>
      </c>
    </row>
    <row r="84" spans="1:2" ht="16.5" customHeight="1" x14ac:dyDescent="0.25">
      <c r="A84" s="107" t="s">
        <v>92</v>
      </c>
      <c r="B84" s="108">
        <v>68536</v>
      </c>
    </row>
    <row r="85" spans="1:2" ht="16.5" customHeight="1" x14ac:dyDescent="0.25">
      <c r="A85" s="107" t="s">
        <v>92</v>
      </c>
      <c r="B85" s="108">
        <v>40235</v>
      </c>
    </row>
    <row r="86" spans="1:2" ht="16.5" customHeight="1" x14ac:dyDescent="0.25">
      <c r="A86" s="107" t="s">
        <v>93</v>
      </c>
      <c r="B86" s="108">
        <v>74721</v>
      </c>
    </row>
    <row r="87" spans="1:2" ht="16.5" customHeight="1" x14ac:dyDescent="0.25">
      <c r="A87" s="107" t="s">
        <v>95</v>
      </c>
      <c r="B87" s="108">
        <v>160431</v>
      </c>
    </row>
    <row r="88" spans="1:2" ht="16.5" customHeight="1" x14ac:dyDescent="0.25">
      <c r="A88" s="107" t="s">
        <v>96</v>
      </c>
      <c r="B88" s="108">
        <v>58633</v>
      </c>
    </row>
    <row r="89" spans="1:2" ht="16.5" customHeight="1" x14ac:dyDescent="0.25">
      <c r="A89" s="107" t="s">
        <v>97</v>
      </c>
      <c r="B89" s="108">
        <v>34913</v>
      </c>
    </row>
    <row r="90" spans="1:2" ht="16.5" customHeight="1" x14ac:dyDescent="0.25">
      <c r="A90" s="107" t="s">
        <v>988</v>
      </c>
      <c r="B90" s="108">
        <v>112917</v>
      </c>
    </row>
    <row r="91" spans="1:2" ht="16.5" customHeight="1" x14ac:dyDescent="0.25">
      <c r="A91" s="107" t="s">
        <v>98</v>
      </c>
      <c r="B91" s="108">
        <v>44659</v>
      </c>
    </row>
    <row r="92" spans="1:2" ht="16.5" customHeight="1" x14ac:dyDescent="0.25">
      <c r="A92" s="107" t="s">
        <v>112</v>
      </c>
      <c r="B92" s="109">
        <f>SUM(B93:B94)</f>
        <v>181008</v>
      </c>
    </row>
    <row r="93" spans="1:2" ht="16.5" customHeight="1" x14ac:dyDescent="0.25">
      <c r="A93" s="107" t="s">
        <v>112</v>
      </c>
      <c r="B93" s="108">
        <v>72757</v>
      </c>
    </row>
    <row r="94" spans="1:2" ht="16.5" customHeight="1" x14ac:dyDescent="0.25">
      <c r="A94" s="107" t="s">
        <v>112</v>
      </c>
      <c r="B94" s="108">
        <v>108251</v>
      </c>
    </row>
    <row r="95" spans="1:2" ht="16.5" customHeight="1" x14ac:dyDescent="0.25">
      <c r="A95" s="107" t="s">
        <v>873</v>
      </c>
      <c r="B95" s="108">
        <v>0</v>
      </c>
    </row>
    <row r="96" spans="1:2" ht="16.5" customHeight="1" x14ac:dyDescent="0.25">
      <c r="A96" s="107" t="s">
        <v>113</v>
      </c>
      <c r="B96" s="109">
        <f>SUM(B97:B99)</f>
        <v>278906</v>
      </c>
    </row>
    <row r="97" spans="1:2" ht="16.5" customHeight="1" x14ac:dyDescent="0.25">
      <c r="A97" s="107" t="s">
        <v>113</v>
      </c>
      <c r="B97" s="108">
        <v>137022</v>
      </c>
    </row>
    <row r="98" spans="1:2" ht="16.5" customHeight="1" x14ac:dyDescent="0.25">
      <c r="A98" s="107" t="s">
        <v>113</v>
      </c>
      <c r="B98" s="108">
        <v>11752</v>
      </c>
    </row>
    <row r="99" spans="1:2" ht="16.5" customHeight="1" x14ac:dyDescent="0.25">
      <c r="A99" s="107" t="s">
        <v>113</v>
      </c>
      <c r="B99" s="108">
        <v>130132</v>
      </c>
    </row>
    <row r="100" spans="1:2" ht="16.5" customHeight="1" x14ac:dyDescent="0.25">
      <c r="A100" s="107" t="s">
        <v>114</v>
      </c>
      <c r="B100" s="108">
        <v>68322</v>
      </c>
    </row>
    <row r="101" spans="1:2" ht="16.5" customHeight="1" x14ac:dyDescent="0.25">
      <c r="A101" s="107" t="s">
        <v>115</v>
      </c>
      <c r="B101" s="109">
        <v>3828475</v>
      </c>
    </row>
    <row r="102" spans="1:2" ht="16.5" customHeight="1" x14ac:dyDescent="0.25">
      <c r="A102" s="107" t="s">
        <v>115</v>
      </c>
      <c r="B102" s="108">
        <v>745247</v>
      </c>
    </row>
    <row r="103" spans="1:2" ht="16.5" customHeight="1" x14ac:dyDescent="0.25">
      <c r="A103" s="107" t="s">
        <v>115</v>
      </c>
      <c r="B103" s="108">
        <v>101928</v>
      </c>
    </row>
    <row r="104" spans="1:2" ht="16.5" customHeight="1" x14ac:dyDescent="0.25">
      <c r="A104" s="107" t="s">
        <v>116</v>
      </c>
      <c r="B104" s="108">
        <v>69261</v>
      </c>
    </row>
    <row r="105" spans="1:2" ht="16.5" customHeight="1" x14ac:dyDescent="0.25">
      <c r="A105" s="107" t="s">
        <v>119</v>
      </c>
      <c r="B105" s="108">
        <v>60678</v>
      </c>
    </row>
    <row r="106" spans="1:2" ht="16.5" customHeight="1" x14ac:dyDescent="0.25">
      <c r="A106" s="107" t="s">
        <v>120</v>
      </c>
      <c r="B106" s="108">
        <v>72846</v>
      </c>
    </row>
    <row r="107" spans="1:2" ht="16.5" customHeight="1" x14ac:dyDescent="0.25">
      <c r="A107" s="107" t="s">
        <v>122</v>
      </c>
      <c r="B107" s="108">
        <v>321355</v>
      </c>
    </row>
    <row r="108" spans="1:2" ht="16.5" customHeight="1" x14ac:dyDescent="0.25">
      <c r="A108" s="107" t="s">
        <v>123</v>
      </c>
      <c r="B108" s="109">
        <f>SUM(B109:B110)</f>
        <v>422195</v>
      </c>
    </row>
    <row r="109" spans="1:2" ht="16.5" customHeight="1" x14ac:dyDescent="0.25">
      <c r="A109" s="107" t="s">
        <v>123</v>
      </c>
      <c r="B109" s="108">
        <v>277230</v>
      </c>
    </row>
    <row r="110" spans="1:2" ht="16.5" customHeight="1" x14ac:dyDescent="0.25">
      <c r="A110" s="107" t="s">
        <v>123</v>
      </c>
      <c r="B110" s="108">
        <v>144965</v>
      </c>
    </row>
    <row r="111" spans="1:2" ht="16.5" customHeight="1" x14ac:dyDescent="0.25">
      <c r="A111" s="107" t="s">
        <v>124</v>
      </c>
      <c r="B111" s="108">
        <v>13139</v>
      </c>
    </row>
    <row r="112" spans="1:2" ht="16.5" customHeight="1" x14ac:dyDescent="0.25">
      <c r="A112" s="107" t="s">
        <v>126</v>
      </c>
      <c r="B112" s="108">
        <v>162221</v>
      </c>
    </row>
    <row r="113" spans="1:2" ht="16.5" customHeight="1" x14ac:dyDescent="0.25">
      <c r="A113" s="107" t="s">
        <v>129</v>
      </c>
      <c r="B113" s="108">
        <v>130350</v>
      </c>
    </row>
    <row r="114" spans="1:2" ht="16.5" customHeight="1" x14ac:dyDescent="0.25">
      <c r="A114" s="107" t="s">
        <v>133</v>
      </c>
      <c r="B114" s="109">
        <f>SUM(B115:B118)</f>
        <v>387982</v>
      </c>
    </row>
    <row r="115" spans="1:2" ht="16.5" customHeight="1" x14ac:dyDescent="0.25">
      <c r="A115" s="107" t="s">
        <v>133</v>
      </c>
      <c r="B115" s="108">
        <v>42014</v>
      </c>
    </row>
    <row r="116" spans="1:2" ht="16.5" customHeight="1" x14ac:dyDescent="0.25">
      <c r="A116" s="107" t="s">
        <v>133</v>
      </c>
      <c r="B116" s="108">
        <v>110977</v>
      </c>
    </row>
    <row r="117" spans="1:2" ht="16.5" customHeight="1" x14ac:dyDescent="0.25">
      <c r="A117" s="107" t="s">
        <v>134</v>
      </c>
      <c r="B117" s="108">
        <v>118084</v>
      </c>
    </row>
    <row r="118" spans="1:2" ht="16.5" customHeight="1" x14ac:dyDescent="0.25">
      <c r="A118" s="107" t="s">
        <v>134</v>
      </c>
      <c r="B118" s="108">
        <v>116907</v>
      </c>
    </row>
    <row r="119" spans="1:2" ht="16.5" customHeight="1" x14ac:dyDescent="0.25">
      <c r="A119" s="107" t="s">
        <v>135</v>
      </c>
      <c r="B119" s="108">
        <v>0</v>
      </c>
    </row>
    <row r="120" spans="1:2" ht="16.5" customHeight="1" x14ac:dyDescent="0.25">
      <c r="A120" s="107" t="s">
        <v>136</v>
      </c>
      <c r="B120" s="108">
        <v>209897</v>
      </c>
    </row>
    <row r="121" spans="1:2" ht="16.5" customHeight="1" x14ac:dyDescent="0.25">
      <c r="A121" s="107" t="s">
        <v>137</v>
      </c>
      <c r="B121" s="108">
        <v>305214</v>
      </c>
    </row>
    <row r="122" spans="1:2" ht="16.5" customHeight="1" x14ac:dyDescent="0.25">
      <c r="A122" s="107" t="s">
        <v>139</v>
      </c>
      <c r="B122" s="108">
        <v>773641</v>
      </c>
    </row>
    <row r="123" spans="1:2" ht="16.5" customHeight="1" x14ac:dyDescent="0.25">
      <c r="A123" s="107" t="s">
        <v>146</v>
      </c>
      <c r="B123" s="108">
        <v>13649</v>
      </c>
    </row>
    <row r="124" spans="1:2" ht="16.5" customHeight="1" x14ac:dyDescent="0.25">
      <c r="A124" s="107" t="s">
        <v>149</v>
      </c>
      <c r="B124" s="108">
        <v>86121</v>
      </c>
    </row>
    <row r="125" spans="1:2" ht="16.5" customHeight="1" x14ac:dyDescent="0.25">
      <c r="A125" s="107" t="s">
        <v>150</v>
      </c>
      <c r="B125" s="109">
        <f>SUM(B126:B127)</f>
        <v>124614</v>
      </c>
    </row>
    <row r="126" spans="1:2" ht="16.5" customHeight="1" x14ac:dyDescent="0.25">
      <c r="A126" s="107" t="s">
        <v>150</v>
      </c>
      <c r="B126" s="108">
        <v>94341</v>
      </c>
    </row>
    <row r="127" spans="1:2" ht="16.5" customHeight="1" x14ac:dyDescent="0.25">
      <c r="A127" s="107" t="s">
        <v>150</v>
      </c>
      <c r="B127" s="108">
        <v>30273</v>
      </c>
    </row>
    <row r="128" spans="1:2" ht="16.5" customHeight="1" x14ac:dyDescent="0.25">
      <c r="A128" s="107" t="s">
        <v>151</v>
      </c>
      <c r="B128" s="108">
        <v>2836510</v>
      </c>
    </row>
    <row r="129" spans="1:2" ht="16.5" customHeight="1" x14ac:dyDescent="0.25">
      <c r="A129" s="107" t="s">
        <v>152</v>
      </c>
      <c r="B129" s="108">
        <v>46134</v>
      </c>
    </row>
    <row r="130" spans="1:2" ht="16.5" customHeight="1" x14ac:dyDescent="0.25">
      <c r="A130" s="107" t="s">
        <v>154</v>
      </c>
      <c r="B130" s="108">
        <v>40062</v>
      </c>
    </row>
    <row r="131" spans="1:2" ht="16.5" customHeight="1" x14ac:dyDescent="0.25">
      <c r="A131" s="107" t="s">
        <v>157</v>
      </c>
      <c r="B131" s="108">
        <v>249495</v>
      </c>
    </row>
    <row r="132" spans="1:2" ht="16.5" customHeight="1" x14ac:dyDescent="0.25">
      <c r="A132" s="107" t="s">
        <v>159</v>
      </c>
      <c r="B132" s="109">
        <f>SUM(B133:B134)</f>
        <v>142232</v>
      </c>
    </row>
    <row r="133" spans="1:2" ht="16.5" customHeight="1" x14ac:dyDescent="0.25">
      <c r="A133" s="107" t="s">
        <v>159</v>
      </c>
      <c r="B133" s="108">
        <v>112942</v>
      </c>
    </row>
    <row r="134" spans="1:2" ht="16.5" customHeight="1" x14ac:dyDescent="0.25">
      <c r="A134" s="107" t="s">
        <v>159</v>
      </c>
      <c r="B134" s="108">
        <v>29290</v>
      </c>
    </row>
    <row r="135" spans="1:2" ht="16.5" customHeight="1" x14ac:dyDescent="0.25">
      <c r="A135" s="107" t="s">
        <v>160</v>
      </c>
      <c r="B135" s="108">
        <v>43385</v>
      </c>
    </row>
    <row r="136" spans="1:2" ht="16.5" customHeight="1" x14ac:dyDescent="0.25">
      <c r="A136" s="107" t="s">
        <v>161</v>
      </c>
      <c r="B136" s="109">
        <f>SUM(B137:B138)</f>
        <v>145144</v>
      </c>
    </row>
    <row r="137" spans="1:2" ht="16.5" customHeight="1" x14ac:dyDescent="0.25">
      <c r="A137" s="107" t="s">
        <v>161</v>
      </c>
      <c r="B137" s="108">
        <v>129401</v>
      </c>
    </row>
    <row r="138" spans="1:2" ht="16.5" customHeight="1" x14ac:dyDescent="0.25">
      <c r="A138" s="107" t="s">
        <v>161</v>
      </c>
      <c r="B138" s="108">
        <v>15743</v>
      </c>
    </row>
    <row r="139" spans="1:2" ht="16.5" customHeight="1" x14ac:dyDescent="0.25">
      <c r="A139" s="107" t="s">
        <v>162</v>
      </c>
      <c r="B139" s="108">
        <v>138430</v>
      </c>
    </row>
    <row r="140" spans="1:2" ht="16.5" customHeight="1" x14ac:dyDescent="0.25">
      <c r="A140" s="107" t="s">
        <v>163</v>
      </c>
      <c r="B140" s="109">
        <f>SUM(B141:B142)</f>
        <v>3049446</v>
      </c>
    </row>
    <row r="141" spans="1:2" ht="16.5" customHeight="1" x14ac:dyDescent="0.25">
      <c r="A141" s="107" t="s">
        <v>163</v>
      </c>
      <c r="B141" s="108">
        <v>2500809</v>
      </c>
    </row>
    <row r="142" spans="1:2" ht="16.5" customHeight="1" x14ac:dyDescent="0.25">
      <c r="A142" s="107" t="s">
        <v>163</v>
      </c>
      <c r="B142" s="108">
        <v>548637</v>
      </c>
    </row>
    <row r="143" spans="1:2" ht="16.5" customHeight="1" x14ac:dyDescent="0.25">
      <c r="A143" s="107" t="s">
        <v>166</v>
      </c>
      <c r="B143" s="109">
        <f>SUM(B144:B145)</f>
        <v>101561</v>
      </c>
    </row>
    <row r="144" spans="1:2" ht="16.5" customHeight="1" x14ac:dyDescent="0.25">
      <c r="A144" s="107" t="s">
        <v>166</v>
      </c>
      <c r="B144" s="108">
        <v>62929</v>
      </c>
    </row>
    <row r="145" spans="1:2" ht="16.5" customHeight="1" x14ac:dyDescent="0.25">
      <c r="A145" s="107" t="s">
        <v>166</v>
      </c>
      <c r="B145" s="108">
        <v>38632</v>
      </c>
    </row>
    <row r="146" spans="1:2" ht="16.5" customHeight="1" x14ac:dyDescent="0.25">
      <c r="A146" s="107" t="s">
        <v>167</v>
      </c>
      <c r="B146" s="108">
        <v>17036</v>
      </c>
    </row>
    <row r="147" spans="1:2" ht="16.5" customHeight="1" x14ac:dyDescent="0.25">
      <c r="A147" s="107" t="s">
        <v>174</v>
      </c>
      <c r="B147" s="108">
        <v>403904</v>
      </c>
    </row>
    <row r="148" spans="1:2" ht="16.5" customHeight="1" x14ac:dyDescent="0.25">
      <c r="A148" s="107" t="s">
        <v>175</v>
      </c>
      <c r="B148" s="108">
        <v>85386</v>
      </c>
    </row>
    <row r="149" spans="1:2" ht="16.5" customHeight="1" x14ac:dyDescent="0.25">
      <c r="A149" s="107" t="s">
        <v>176</v>
      </c>
      <c r="B149" s="108">
        <v>703735</v>
      </c>
    </row>
    <row r="150" spans="1:2" ht="16.5" customHeight="1" x14ac:dyDescent="0.25">
      <c r="A150" s="107" t="s">
        <v>179</v>
      </c>
      <c r="B150" s="108">
        <v>38305</v>
      </c>
    </row>
    <row r="151" spans="1:2" ht="16.5" customHeight="1" x14ac:dyDescent="0.25">
      <c r="A151" s="107" t="s">
        <v>180</v>
      </c>
      <c r="B151" s="109">
        <f>SUM(B152:B153)</f>
        <v>354858</v>
      </c>
    </row>
    <row r="152" spans="1:2" ht="16.5" customHeight="1" x14ac:dyDescent="0.25">
      <c r="A152" s="107" t="s">
        <v>180</v>
      </c>
      <c r="B152" s="108">
        <v>354271</v>
      </c>
    </row>
    <row r="153" spans="1:2" ht="16.5" customHeight="1" x14ac:dyDescent="0.25">
      <c r="A153" s="107" t="s">
        <v>180</v>
      </c>
      <c r="B153" s="108">
        <v>587</v>
      </c>
    </row>
    <row r="154" spans="1:2" ht="16.5" customHeight="1" x14ac:dyDescent="0.25">
      <c r="A154" s="107" t="s">
        <v>187</v>
      </c>
      <c r="B154" s="108">
        <v>113731</v>
      </c>
    </row>
    <row r="155" spans="1:2" ht="16.5" customHeight="1" x14ac:dyDescent="0.25">
      <c r="A155" s="107" t="s">
        <v>189</v>
      </c>
      <c r="B155" s="108">
        <v>200179</v>
      </c>
    </row>
    <row r="156" spans="1:2" ht="16.5" customHeight="1" x14ac:dyDescent="0.25">
      <c r="A156" s="107" t="s">
        <v>190</v>
      </c>
      <c r="B156" s="108">
        <v>17778</v>
      </c>
    </row>
    <row r="157" spans="1:2" ht="16.5" customHeight="1" x14ac:dyDescent="0.25">
      <c r="A157" s="107" t="s">
        <v>191</v>
      </c>
      <c r="B157" s="109">
        <f>SUM(B158:B160)</f>
        <v>208973</v>
      </c>
    </row>
    <row r="158" spans="1:2" ht="16.5" customHeight="1" x14ac:dyDescent="0.25">
      <c r="A158" s="107" t="s">
        <v>191</v>
      </c>
      <c r="B158" s="108">
        <v>85394</v>
      </c>
    </row>
    <row r="159" spans="1:2" ht="16.5" customHeight="1" x14ac:dyDescent="0.25">
      <c r="A159" s="107" t="s">
        <v>191</v>
      </c>
      <c r="B159" s="108">
        <v>23001</v>
      </c>
    </row>
    <row r="160" spans="1:2" ht="16.5" customHeight="1" x14ac:dyDescent="0.25">
      <c r="A160" s="107" t="s">
        <v>191</v>
      </c>
      <c r="B160" s="108">
        <v>100578</v>
      </c>
    </row>
    <row r="161" spans="1:2" ht="16.5" customHeight="1" x14ac:dyDescent="0.25">
      <c r="A161" s="107" t="s">
        <v>192</v>
      </c>
      <c r="B161" s="109">
        <f>SUM(B162:B163)</f>
        <v>575129</v>
      </c>
    </row>
    <row r="162" spans="1:2" ht="16.5" customHeight="1" x14ac:dyDescent="0.25">
      <c r="A162" s="107" t="s">
        <v>192</v>
      </c>
      <c r="B162" s="108">
        <v>490816</v>
      </c>
    </row>
    <row r="163" spans="1:2" ht="16.5" customHeight="1" x14ac:dyDescent="0.25">
      <c r="A163" s="107" t="s">
        <v>192</v>
      </c>
      <c r="B163" s="108">
        <v>84313</v>
      </c>
    </row>
    <row r="164" spans="1:2" ht="16.5" customHeight="1" x14ac:dyDescent="0.25">
      <c r="A164" s="107" t="s">
        <v>193</v>
      </c>
      <c r="B164" s="108">
        <v>4042</v>
      </c>
    </row>
    <row r="165" spans="1:2" ht="16.5" customHeight="1" x14ac:dyDescent="0.25">
      <c r="A165" s="107" t="s">
        <v>194</v>
      </c>
      <c r="B165" s="108">
        <v>190031</v>
      </c>
    </row>
    <row r="166" spans="1:2" ht="16.5" customHeight="1" x14ac:dyDescent="0.25">
      <c r="A166" s="107" t="s">
        <v>195</v>
      </c>
      <c r="B166" s="108">
        <v>0</v>
      </c>
    </row>
    <row r="167" spans="1:2" ht="16.5" customHeight="1" x14ac:dyDescent="0.25">
      <c r="A167" s="107" t="s">
        <v>196</v>
      </c>
      <c r="B167" s="108">
        <v>184689</v>
      </c>
    </row>
    <row r="168" spans="1:2" ht="16.5" customHeight="1" x14ac:dyDescent="0.25">
      <c r="A168" s="107" t="s">
        <v>201</v>
      </c>
      <c r="B168" s="108">
        <v>404635</v>
      </c>
    </row>
    <row r="169" spans="1:2" ht="16.5" customHeight="1" x14ac:dyDescent="0.25">
      <c r="A169" s="107" t="s">
        <v>202</v>
      </c>
      <c r="B169" s="108">
        <v>102301</v>
      </c>
    </row>
    <row r="170" spans="1:2" ht="16.5" customHeight="1" x14ac:dyDescent="0.25">
      <c r="A170" s="107" t="s">
        <v>204</v>
      </c>
      <c r="B170" s="108">
        <v>1237987</v>
      </c>
    </row>
    <row r="171" spans="1:2" ht="16.5" customHeight="1" x14ac:dyDescent="0.25">
      <c r="A171" s="107" t="s">
        <v>205</v>
      </c>
      <c r="B171" s="109">
        <f>SUM(B172:B173)</f>
        <v>42707</v>
      </c>
    </row>
    <row r="172" spans="1:2" ht="16.5" customHeight="1" x14ac:dyDescent="0.25">
      <c r="A172" s="107" t="s">
        <v>205</v>
      </c>
      <c r="B172" s="108">
        <v>21017</v>
      </c>
    </row>
    <row r="173" spans="1:2" ht="16.5" customHeight="1" x14ac:dyDescent="0.25">
      <c r="A173" s="107" t="s">
        <v>205</v>
      </c>
      <c r="B173" s="108">
        <v>21690</v>
      </c>
    </row>
    <row r="174" spans="1:2" ht="16.5" customHeight="1" x14ac:dyDescent="0.25">
      <c r="A174" s="107" t="s">
        <v>206</v>
      </c>
      <c r="B174" s="108">
        <v>226314</v>
      </c>
    </row>
    <row r="175" spans="1:2" ht="16.5" customHeight="1" x14ac:dyDescent="0.25">
      <c r="A175" s="107" t="s">
        <v>207</v>
      </c>
      <c r="B175" s="108">
        <v>906203</v>
      </c>
    </row>
    <row r="176" spans="1:2" ht="16.5" customHeight="1" x14ac:dyDescent="0.25">
      <c r="A176" s="107" t="s">
        <v>208</v>
      </c>
      <c r="B176" s="108">
        <v>100998</v>
      </c>
    </row>
    <row r="177" spans="1:2" ht="16.5" customHeight="1" x14ac:dyDescent="0.25">
      <c r="A177" s="107" t="s">
        <v>209</v>
      </c>
      <c r="B177" s="108">
        <v>112568</v>
      </c>
    </row>
    <row r="178" spans="1:2" ht="16.5" customHeight="1" x14ac:dyDescent="0.25">
      <c r="A178" s="107" t="s">
        <v>211</v>
      </c>
      <c r="B178" s="109">
        <f>SUM(B179:B180)</f>
        <v>312208</v>
      </c>
    </row>
    <row r="179" spans="1:2" ht="16.5" customHeight="1" x14ac:dyDescent="0.25">
      <c r="A179" s="107" t="s">
        <v>989</v>
      </c>
      <c r="B179" s="108">
        <v>60476</v>
      </c>
    </row>
    <row r="180" spans="1:2" ht="16.5" customHeight="1" x14ac:dyDescent="0.25">
      <c r="A180" s="107" t="s">
        <v>989</v>
      </c>
      <c r="B180" s="108">
        <v>251732</v>
      </c>
    </row>
    <row r="181" spans="1:2" ht="16.5" customHeight="1" x14ac:dyDescent="0.25">
      <c r="A181" s="107" t="s">
        <v>212</v>
      </c>
      <c r="B181" s="109">
        <f>SUM(B182:B184)</f>
        <v>122171</v>
      </c>
    </row>
    <row r="182" spans="1:2" ht="16.5" customHeight="1" x14ac:dyDescent="0.25">
      <c r="A182" s="107" t="s">
        <v>212</v>
      </c>
      <c r="B182" s="108">
        <v>32596</v>
      </c>
    </row>
    <row r="183" spans="1:2" ht="16.5" customHeight="1" x14ac:dyDescent="0.25">
      <c r="A183" s="107" t="s">
        <v>212</v>
      </c>
      <c r="B183" s="108">
        <v>37368</v>
      </c>
    </row>
    <row r="184" spans="1:2" ht="16.5" customHeight="1" x14ac:dyDescent="0.25">
      <c r="A184" s="107" t="s">
        <v>212</v>
      </c>
      <c r="B184" s="108">
        <v>52207</v>
      </c>
    </row>
    <row r="185" spans="1:2" ht="16.5" customHeight="1" x14ac:dyDescent="0.25">
      <c r="A185" s="107" t="s">
        <v>213</v>
      </c>
      <c r="B185" s="108">
        <v>414913</v>
      </c>
    </row>
    <row r="186" spans="1:2" ht="16.5" customHeight="1" x14ac:dyDescent="0.25">
      <c r="A186" s="107" t="s">
        <v>214</v>
      </c>
      <c r="B186" s="108">
        <v>266991</v>
      </c>
    </row>
    <row r="187" spans="1:2" ht="16.5" customHeight="1" x14ac:dyDescent="0.25">
      <c r="A187" s="107" t="s">
        <v>215</v>
      </c>
      <c r="B187" s="108">
        <v>120369</v>
      </c>
    </row>
    <row r="188" spans="1:2" ht="16.5" customHeight="1" x14ac:dyDescent="0.25">
      <c r="A188" s="107" t="s">
        <v>216</v>
      </c>
      <c r="B188" s="108">
        <v>28109</v>
      </c>
    </row>
    <row r="189" spans="1:2" ht="16.5" customHeight="1" x14ac:dyDescent="0.25">
      <c r="A189" s="107" t="s">
        <v>218</v>
      </c>
      <c r="B189" s="108">
        <v>365995</v>
      </c>
    </row>
    <row r="190" spans="1:2" ht="16.5" customHeight="1" x14ac:dyDescent="0.25">
      <c r="A190" s="107" t="s">
        <v>219</v>
      </c>
      <c r="B190" s="108">
        <v>80030</v>
      </c>
    </row>
    <row r="191" spans="1:2" ht="16.5" customHeight="1" x14ac:dyDescent="0.25">
      <c r="A191" s="107" t="s">
        <v>220</v>
      </c>
      <c r="B191" s="108">
        <v>12</v>
      </c>
    </row>
    <row r="192" spans="1:2" ht="16.5" customHeight="1" x14ac:dyDescent="0.25">
      <c r="A192" s="107" t="s">
        <v>221</v>
      </c>
      <c r="B192" s="109">
        <f>SUM(B193:B194)</f>
        <v>162513</v>
      </c>
    </row>
    <row r="193" spans="1:2" ht="16.5" customHeight="1" x14ac:dyDescent="0.25">
      <c r="A193" s="107" t="s">
        <v>221</v>
      </c>
      <c r="B193" s="108">
        <v>155539</v>
      </c>
    </row>
    <row r="194" spans="1:2" ht="16.5" customHeight="1" x14ac:dyDescent="0.25">
      <c r="A194" s="107" t="s">
        <v>221</v>
      </c>
      <c r="B194" s="108">
        <v>6974</v>
      </c>
    </row>
    <row r="195" spans="1:2" ht="16.5" customHeight="1" x14ac:dyDescent="0.25">
      <c r="A195" s="107" t="s">
        <v>222</v>
      </c>
      <c r="B195" s="108">
        <v>145350</v>
      </c>
    </row>
    <row r="196" spans="1:2" ht="16.5" customHeight="1" x14ac:dyDescent="0.25">
      <c r="A196" s="107" t="s">
        <v>223</v>
      </c>
      <c r="B196" s="108">
        <v>38906</v>
      </c>
    </row>
    <row r="197" spans="1:2" ht="16.5" customHeight="1" x14ac:dyDescent="0.25">
      <c r="A197" s="107" t="s">
        <v>224</v>
      </c>
      <c r="B197" s="108">
        <v>86042</v>
      </c>
    </row>
    <row r="198" spans="1:2" ht="16.5" customHeight="1" x14ac:dyDescent="0.25">
      <c r="A198" s="107" t="s">
        <v>990</v>
      </c>
      <c r="B198" s="108">
        <v>39219</v>
      </c>
    </row>
    <row r="199" spans="1:2" ht="16.5" customHeight="1" x14ac:dyDescent="0.25">
      <c r="A199" s="107" t="s">
        <v>225</v>
      </c>
      <c r="B199" s="108">
        <v>46315</v>
      </c>
    </row>
    <row r="200" spans="1:2" ht="16.5" customHeight="1" x14ac:dyDescent="0.25">
      <c r="A200" s="107" t="s">
        <v>226</v>
      </c>
      <c r="B200" s="108">
        <v>543237</v>
      </c>
    </row>
    <row r="201" spans="1:2" ht="16.5" customHeight="1" x14ac:dyDescent="0.25">
      <c r="A201" s="107" t="s">
        <v>229</v>
      </c>
      <c r="B201" s="108">
        <v>151146</v>
      </c>
    </row>
    <row r="202" spans="1:2" ht="16.5" customHeight="1" x14ac:dyDescent="0.25">
      <c r="A202" s="107" t="s">
        <v>230</v>
      </c>
      <c r="B202" s="108">
        <v>66730</v>
      </c>
    </row>
    <row r="203" spans="1:2" ht="16.5" customHeight="1" x14ac:dyDescent="0.25">
      <c r="A203" s="107" t="s">
        <v>231</v>
      </c>
      <c r="B203" s="109">
        <f>SUM(B204:B205)</f>
        <v>141803</v>
      </c>
    </row>
    <row r="204" spans="1:2" ht="16.5" customHeight="1" x14ac:dyDescent="0.25">
      <c r="A204" s="107" t="s">
        <v>231</v>
      </c>
      <c r="B204" s="108">
        <v>19116</v>
      </c>
    </row>
    <row r="205" spans="1:2" ht="16.5" customHeight="1" x14ac:dyDescent="0.25">
      <c r="A205" s="107" t="s">
        <v>231</v>
      </c>
      <c r="B205" s="108">
        <v>122687</v>
      </c>
    </row>
    <row r="206" spans="1:2" ht="16.5" customHeight="1" x14ac:dyDescent="0.25">
      <c r="A206" s="107" t="s">
        <v>233</v>
      </c>
      <c r="B206" s="108">
        <v>234973</v>
      </c>
    </row>
    <row r="207" spans="1:2" ht="16.5" customHeight="1" x14ac:dyDescent="0.25">
      <c r="A207" s="107" t="s">
        <v>234</v>
      </c>
      <c r="B207" s="108">
        <v>29765</v>
      </c>
    </row>
    <row r="208" spans="1:2" ht="16.5" customHeight="1" x14ac:dyDescent="0.25">
      <c r="A208" s="107" t="s">
        <v>235</v>
      </c>
      <c r="B208" s="109">
        <f>SUM(B209:B210)</f>
        <v>138021</v>
      </c>
    </row>
    <row r="209" spans="1:2" ht="16.5" customHeight="1" x14ac:dyDescent="0.25">
      <c r="A209" s="107" t="s">
        <v>235</v>
      </c>
      <c r="B209" s="108">
        <v>117631</v>
      </c>
    </row>
    <row r="210" spans="1:2" ht="16.5" customHeight="1" x14ac:dyDescent="0.25">
      <c r="A210" s="107" t="s">
        <v>235</v>
      </c>
      <c r="B210" s="108">
        <v>20390</v>
      </c>
    </row>
    <row r="211" spans="1:2" ht="16.5" customHeight="1" x14ac:dyDescent="0.25">
      <c r="A211" s="107" t="s">
        <v>251</v>
      </c>
      <c r="B211" s="108">
        <v>102109</v>
      </c>
    </row>
    <row r="212" spans="1:2" ht="16.5" customHeight="1" x14ac:dyDescent="0.25">
      <c r="A212" s="107" t="s">
        <v>252</v>
      </c>
      <c r="B212" s="108">
        <v>414983</v>
      </c>
    </row>
    <row r="213" spans="1:2" ht="16.5" customHeight="1" x14ac:dyDescent="0.25">
      <c r="A213" s="107" t="s">
        <v>254</v>
      </c>
      <c r="B213" s="109">
        <f>SUM(B214:B215)</f>
        <v>37710</v>
      </c>
    </row>
    <row r="214" spans="1:2" ht="16.5" customHeight="1" x14ac:dyDescent="0.25">
      <c r="A214" s="107" t="s">
        <v>254</v>
      </c>
      <c r="B214" s="108">
        <v>4139</v>
      </c>
    </row>
    <row r="215" spans="1:2" ht="16.5" customHeight="1" x14ac:dyDescent="0.25">
      <c r="A215" s="107" t="s">
        <v>254</v>
      </c>
      <c r="B215" s="108">
        <v>33571</v>
      </c>
    </row>
    <row r="216" spans="1:2" ht="16.5" customHeight="1" x14ac:dyDescent="0.25">
      <c r="A216" s="107" t="s">
        <v>255</v>
      </c>
      <c r="B216" s="108">
        <v>50010</v>
      </c>
    </row>
    <row r="217" spans="1:2" ht="16.5" customHeight="1" x14ac:dyDescent="0.25">
      <c r="A217" s="107" t="s">
        <v>256</v>
      </c>
      <c r="B217" s="108">
        <v>20702</v>
      </c>
    </row>
    <row r="218" spans="1:2" ht="16.5" customHeight="1" x14ac:dyDescent="0.25">
      <c r="A218" s="107" t="s">
        <v>258</v>
      </c>
      <c r="B218" s="108">
        <v>44825</v>
      </c>
    </row>
    <row r="219" spans="1:2" ht="16.5" customHeight="1" x14ac:dyDescent="0.25">
      <c r="A219" s="107" t="s">
        <v>259</v>
      </c>
      <c r="B219" s="108">
        <v>735944</v>
      </c>
    </row>
    <row r="220" spans="1:2" ht="16.5" customHeight="1" x14ac:dyDescent="0.25">
      <c r="A220" s="107" t="s">
        <v>260</v>
      </c>
      <c r="B220" s="108">
        <v>181679</v>
      </c>
    </row>
    <row r="221" spans="1:2" ht="16.5" customHeight="1" x14ac:dyDescent="0.25">
      <c r="A221" s="107" t="s">
        <v>261</v>
      </c>
      <c r="B221" s="108">
        <v>12914</v>
      </c>
    </row>
    <row r="222" spans="1:2" ht="16.5" customHeight="1" x14ac:dyDescent="0.25">
      <c r="A222" s="107" t="s">
        <v>264</v>
      </c>
      <c r="B222" s="108">
        <v>45468</v>
      </c>
    </row>
    <row r="223" spans="1:2" ht="16.5" customHeight="1" x14ac:dyDescent="0.25">
      <c r="A223" s="107" t="s">
        <v>270</v>
      </c>
      <c r="B223" s="108">
        <v>16208</v>
      </c>
    </row>
    <row r="224" spans="1:2" ht="16.5" customHeight="1" x14ac:dyDescent="0.25">
      <c r="A224" s="107" t="s">
        <v>272</v>
      </c>
      <c r="B224" s="109">
        <f>SUM(B225:B228)</f>
        <v>231590</v>
      </c>
    </row>
    <row r="225" spans="1:2" ht="16.5" customHeight="1" x14ac:dyDescent="0.25">
      <c r="A225" s="107" t="s">
        <v>272</v>
      </c>
      <c r="B225" s="108">
        <v>47148</v>
      </c>
    </row>
    <row r="226" spans="1:2" ht="16.5" customHeight="1" x14ac:dyDescent="0.25">
      <c r="A226" s="107" t="s">
        <v>272</v>
      </c>
      <c r="B226" s="108">
        <v>82670</v>
      </c>
    </row>
    <row r="227" spans="1:2" ht="16.5" customHeight="1" x14ac:dyDescent="0.25">
      <c r="A227" s="107" t="s">
        <v>272</v>
      </c>
      <c r="B227" s="108">
        <v>25457</v>
      </c>
    </row>
    <row r="228" spans="1:2" ht="16.5" customHeight="1" x14ac:dyDescent="0.25">
      <c r="A228" s="107" t="s">
        <v>272</v>
      </c>
      <c r="B228" s="108">
        <v>76315</v>
      </c>
    </row>
    <row r="229" spans="1:2" ht="16.5" customHeight="1" x14ac:dyDescent="0.25">
      <c r="A229" s="107" t="s">
        <v>273</v>
      </c>
      <c r="B229" s="108">
        <v>99114</v>
      </c>
    </row>
    <row r="230" spans="1:2" ht="16.5" customHeight="1" x14ac:dyDescent="0.25">
      <c r="A230" s="107" t="s">
        <v>274</v>
      </c>
      <c r="B230" s="108">
        <v>187893</v>
      </c>
    </row>
    <row r="231" spans="1:2" ht="16.5" customHeight="1" x14ac:dyDescent="0.25">
      <c r="A231" s="107" t="s">
        <v>278</v>
      </c>
      <c r="B231" s="108">
        <v>45251</v>
      </c>
    </row>
    <row r="232" spans="1:2" ht="16.5" customHeight="1" x14ac:dyDescent="0.25">
      <c r="A232" s="107" t="s">
        <v>279</v>
      </c>
      <c r="B232" s="109">
        <f>SUM(B233:B234)</f>
        <v>357431</v>
      </c>
    </row>
    <row r="233" spans="1:2" ht="16.5" customHeight="1" x14ac:dyDescent="0.25">
      <c r="A233" s="107" t="s">
        <v>279</v>
      </c>
      <c r="B233" s="108">
        <v>231737</v>
      </c>
    </row>
    <row r="234" spans="1:2" ht="16.5" customHeight="1" x14ac:dyDescent="0.25">
      <c r="A234" s="107" t="s">
        <v>279</v>
      </c>
      <c r="B234" s="108">
        <v>125694</v>
      </c>
    </row>
    <row r="235" spans="1:2" ht="16.5" customHeight="1" x14ac:dyDescent="0.25">
      <c r="A235" s="107" t="s">
        <v>280</v>
      </c>
      <c r="B235" s="109">
        <f>SUM(B236:B238)</f>
        <v>933951</v>
      </c>
    </row>
    <row r="236" spans="1:2" ht="16.5" customHeight="1" x14ac:dyDescent="0.25">
      <c r="A236" s="107" t="s">
        <v>280</v>
      </c>
      <c r="B236" s="108">
        <v>824037</v>
      </c>
    </row>
    <row r="237" spans="1:2" ht="16.5" customHeight="1" x14ac:dyDescent="0.25">
      <c r="A237" s="107" t="s">
        <v>280</v>
      </c>
      <c r="B237" s="108">
        <v>71946</v>
      </c>
    </row>
    <row r="238" spans="1:2" ht="16.5" customHeight="1" x14ac:dyDescent="0.25">
      <c r="A238" s="107" t="s">
        <v>280</v>
      </c>
      <c r="B238" s="108">
        <v>37968</v>
      </c>
    </row>
    <row r="239" spans="1:2" ht="16.5" customHeight="1" x14ac:dyDescent="0.25">
      <c r="A239" s="107" t="s">
        <v>281</v>
      </c>
      <c r="B239" s="108">
        <v>1790980</v>
      </c>
    </row>
    <row r="240" spans="1:2" ht="16.5" customHeight="1" x14ac:dyDescent="0.25">
      <c r="A240" s="107" t="s">
        <v>283</v>
      </c>
      <c r="B240" s="108">
        <v>52588</v>
      </c>
    </row>
    <row r="241" spans="1:2" ht="16.5" customHeight="1" x14ac:dyDescent="0.25">
      <c r="A241" s="107" t="s">
        <v>284</v>
      </c>
      <c r="B241" s="108">
        <v>411632</v>
      </c>
    </row>
    <row r="242" spans="1:2" ht="16.5" customHeight="1" x14ac:dyDescent="0.25">
      <c r="A242" s="107" t="s">
        <v>285</v>
      </c>
      <c r="B242" s="108">
        <v>56984</v>
      </c>
    </row>
    <row r="243" spans="1:2" ht="16.5" customHeight="1" x14ac:dyDescent="0.25">
      <c r="A243" s="107" t="s">
        <v>286</v>
      </c>
      <c r="B243" s="109">
        <f>SUM(B244:B245)</f>
        <v>660587</v>
      </c>
    </row>
    <row r="244" spans="1:2" ht="16.5" customHeight="1" x14ac:dyDescent="0.25">
      <c r="A244" s="107" t="s">
        <v>286</v>
      </c>
      <c r="B244" s="108">
        <v>660587</v>
      </c>
    </row>
    <row r="245" spans="1:2" ht="16.5" customHeight="1" x14ac:dyDescent="0.25">
      <c r="A245" s="107" t="s">
        <v>286</v>
      </c>
      <c r="B245" s="108">
        <v>0</v>
      </c>
    </row>
    <row r="246" spans="1:2" ht="16.5" customHeight="1" x14ac:dyDescent="0.25">
      <c r="A246" s="107" t="s">
        <v>294</v>
      </c>
      <c r="B246" s="108">
        <v>395083</v>
      </c>
    </row>
    <row r="247" spans="1:2" ht="16.5" customHeight="1" x14ac:dyDescent="0.25">
      <c r="A247" s="107" t="s">
        <v>297</v>
      </c>
      <c r="B247" s="108">
        <v>12347</v>
      </c>
    </row>
    <row r="248" spans="1:2" ht="16.5" customHeight="1" x14ac:dyDescent="0.25">
      <c r="A248" s="107" t="s">
        <v>298</v>
      </c>
      <c r="B248" s="108">
        <v>9290</v>
      </c>
    </row>
    <row r="249" spans="1:2" ht="16.5" customHeight="1" x14ac:dyDescent="0.25">
      <c r="A249" s="107" t="s">
        <v>300</v>
      </c>
      <c r="B249" s="108">
        <v>55833</v>
      </c>
    </row>
    <row r="250" spans="1:2" ht="16.5" customHeight="1" x14ac:dyDescent="0.25">
      <c r="A250" s="107" t="s">
        <v>305</v>
      </c>
      <c r="B250" s="108">
        <v>32596</v>
      </c>
    </row>
    <row r="251" spans="1:2" ht="16.5" customHeight="1" x14ac:dyDescent="0.25">
      <c r="A251" s="107" t="s">
        <v>867</v>
      </c>
      <c r="B251" s="109">
        <f>SUM(B252:B254)</f>
        <v>216119</v>
      </c>
    </row>
    <row r="252" spans="1:2" ht="16.5" customHeight="1" x14ac:dyDescent="0.25">
      <c r="A252" s="107" t="s">
        <v>867</v>
      </c>
      <c r="B252" s="108">
        <v>18385</v>
      </c>
    </row>
    <row r="253" spans="1:2" ht="16.5" customHeight="1" x14ac:dyDescent="0.25">
      <c r="A253" s="107" t="s">
        <v>867</v>
      </c>
      <c r="B253" s="108">
        <v>21075</v>
      </c>
    </row>
    <row r="254" spans="1:2" ht="16.5" customHeight="1" x14ac:dyDescent="0.25">
      <c r="A254" s="107" t="s">
        <v>867</v>
      </c>
      <c r="B254" s="108">
        <v>176659</v>
      </c>
    </row>
    <row r="255" spans="1:2" ht="16.5" customHeight="1" x14ac:dyDescent="0.25">
      <c r="A255" s="107" t="s">
        <v>306</v>
      </c>
      <c r="B255" s="108">
        <v>647664</v>
      </c>
    </row>
    <row r="256" spans="1:2" ht="16.5" customHeight="1" x14ac:dyDescent="0.25">
      <c r="A256" s="107" t="s">
        <v>307</v>
      </c>
      <c r="B256" s="108">
        <v>102987</v>
      </c>
    </row>
    <row r="257" spans="1:2" ht="16.5" customHeight="1" x14ac:dyDescent="0.25">
      <c r="A257" s="107" t="s">
        <v>308</v>
      </c>
      <c r="B257" s="108">
        <v>1008899</v>
      </c>
    </row>
    <row r="258" spans="1:2" ht="16.5" customHeight="1" x14ac:dyDescent="0.25">
      <c r="A258" s="107" t="s">
        <v>310</v>
      </c>
      <c r="B258" s="109">
        <f>SUM(B259:B260)</f>
        <v>186575</v>
      </c>
    </row>
    <row r="259" spans="1:2" ht="16.5" customHeight="1" x14ac:dyDescent="0.25">
      <c r="A259" s="107" t="s">
        <v>310</v>
      </c>
      <c r="B259" s="108">
        <v>6423</v>
      </c>
    </row>
    <row r="260" spans="1:2" ht="16.5" customHeight="1" x14ac:dyDescent="0.25">
      <c r="A260" s="107" t="s">
        <v>310</v>
      </c>
      <c r="B260" s="108">
        <v>180152</v>
      </c>
    </row>
    <row r="261" spans="1:2" ht="16.5" customHeight="1" x14ac:dyDescent="0.25">
      <c r="A261" s="107" t="s">
        <v>319</v>
      </c>
      <c r="B261" s="108">
        <v>616477</v>
      </c>
    </row>
    <row r="262" spans="1:2" ht="16.5" customHeight="1" x14ac:dyDescent="0.25">
      <c r="A262" s="107" t="s">
        <v>320</v>
      </c>
      <c r="B262" s="109">
        <f>SUM(B263:B264)</f>
        <v>8799</v>
      </c>
    </row>
    <row r="263" spans="1:2" ht="16.5" customHeight="1" x14ac:dyDescent="0.25">
      <c r="A263" s="107" t="s">
        <v>320</v>
      </c>
      <c r="B263" s="108">
        <v>1278</v>
      </c>
    </row>
    <row r="264" spans="1:2" ht="16.5" customHeight="1" x14ac:dyDescent="0.25">
      <c r="A264" s="107" t="s">
        <v>320</v>
      </c>
      <c r="B264" s="108">
        <v>7521</v>
      </c>
    </row>
    <row r="265" spans="1:2" ht="16.5" customHeight="1" x14ac:dyDescent="0.25">
      <c r="A265" s="107" t="s">
        <v>324</v>
      </c>
      <c r="B265" s="109">
        <f>SUM(B266:B267)</f>
        <v>115843</v>
      </c>
    </row>
    <row r="266" spans="1:2" ht="16.5" customHeight="1" x14ac:dyDescent="0.25">
      <c r="A266" s="107" t="s">
        <v>324</v>
      </c>
      <c r="B266" s="108">
        <v>5640</v>
      </c>
    </row>
    <row r="267" spans="1:2" ht="16.5" customHeight="1" x14ac:dyDescent="0.25">
      <c r="A267" s="107" t="s">
        <v>324</v>
      </c>
      <c r="B267" s="108">
        <v>110203</v>
      </c>
    </row>
    <row r="268" spans="1:2" ht="16.5" customHeight="1" x14ac:dyDescent="0.25">
      <c r="A268" s="107" t="s">
        <v>325</v>
      </c>
      <c r="B268" s="108">
        <v>109155</v>
      </c>
    </row>
    <row r="269" spans="1:2" ht="16.5" customHeight="1" x14ac:dyDescent="0.25">
      <c r="A269" s="107" t="s">
        <v>326</v>
      </c>
      <c r="B269" s="108">
        <v>11304</v>
      </c>
    </row>
    <row r="270" spans="1:2" ht="16.5" customHeight="1" x14ac:dyDescent="0.25">
      <c r="A270" s="107" t="s">
        <v>327</v>
      </c>
      <c r="B270" s="108">
        <v>25616</v>
      </c>
    </row>
    <row r="271" spans="1:2" ht="16.5" customHeight="1" x14ac:dyDescent="0.25">
      <c r="A271" s="107" t="s">
        <v>329</v>
      </c>
      <c r="B271" s="108">
        <v>144559</v>
      </c>
    </row>
    <row r="272" spans="1:2" ht="16.5" customHeight="1" x14ac:dyDescent="0.25">
      <c r="A272" s="107" t="s">
        <v>330</v>
      </c>
      <c r="B272" s="108">
        <v>30271</v>
      </c>
    </row>
    <row r="273" spans="1:2" ht="16.5" customHeight="1" x14ac:dyDescent="0.25">
      <c r="A273" s="107" t="s">
        <v>332</v>
      </c>
      <c r="B273" s="108">
        <v>126086</v>
      </c>
    </row>
    <row r="274" spans="1:2" ht="16.5" customHeight="1" x14ac:dyDescent="0.25">
      <c r="A274" s="107" t="s">
        <v>333</v>
      </c>
      <c r="B274" s="108">
        <v>0</v>
      </c>
    </row>
    <row r="275" spans="1:2" ht="16.5" customHeight="1" x14ac:dyDescent="0.25">
      <c r="A275" s="107" t="s">
        <v>334</v>
      </c>
      <c r="B275" s="108">
        <v>19376</v>
      </c>
    </row>
    <row r="276" spans="1:2" ht="16.5" customHeight="1" x14ac:dyDescent="0.25">
      <c r="A276" s="107" t="s">
        <v>335</v>
      </c>
      <c r="B276" s="108">
        <v>66212</v>
      </c>
    </row>
    <row r="277" spans="1:2" ht="16.5" customHeight="1" x14ac:dyDescent="0.25">
      <c r="A277" s="107" t="s">
        <v>336</v>
      </c>
      <c r="B277" s="108">
        <v>20127</v>
      </c>
    </row>
    <row r="278" spans="1:2" ht="16.5" customHeight="1" x14ac:dyDescent="0.25">
      <c r="A278" s="107" t="s">
        <v>339</v>
      </c>
      <c r="B278" s="108">
        <v>37121</v>
      </c>
    </row>
    <row r="279" spans="1:2" ht="16.5" customHeight="1" x14ac:dyDescent="0.25">
      <c r="A279" s="107" t="s">
        <v>341</v>
      </c>
      <c r="B279" s="109">
        <f>SUM(B280:B281)</f>
        <v>138579</v>
      </c>
    </row>
    <row r="280" spans="1:2" ht="16.5" customHeight="1" x14ac:dyDescent="0.25">
      <c r="A280" s="107" t="s">
        <v>341</v>
      </c>
      <c r="B280" s="108">
        <v>138579</v>
      </c>
    </row>
    <row r="281" spans="1:2" ht="16.5" customHeight="1" x14ac:dyDescent="0.25">
      <c r="A281" s="107" t="s">
        <v>341</v>
      </c>
      <c r="B281" s="108">
        <v>0</v>
      </c>
    </row>
    <row r="282" spans="1:2" ht="16.5" customHeight="1" x14ac:dyDescent="0.25">
      <c r="A282" s="107" t="s">
        <v>343</v>
      </c>
      <c r="B282" s="108">
        <v>58364</v>
      </c>
    </row>
    <row r="283" spans="1:2" ht="16.5" customHeight="1" x14ac:dyDescent="0.25">
      <c r="A283" s="107" t="s">
        <v>345</v>
      </c>
      <c r="B283" s="109">
        <f>SUM(B284:B285)</f>
        <v>328560</v>
      </c>
    </row>
    <row r="284" spans="1:2" ht="16.5" customHeight="1" x14ac:dyDescent="0.25">
      <c r="A284" s="107" t="s">
        <v>345</v>
      </c>
      <c r="B284" s="108">
        <v>305739</v>
      </c>
    </row>
    <row r="285" spans="1:2" ht="16.5" customHeight="1" x14ac:dyDescent="0.25">
      <c r="A285" s="107" t="s">
        <v>345</v>
      </c>
      <c r="B285" s="108">
        <v>22821</v>
      </c>
    </row>
    <row r="286" spans="1:2" ht="16.5" customHeight="1" x14ac:dyDescent="0.25">
      <c r="A286" s="107" t="s">
        <v>991</v>
      </c>
      <c r="B286" s="108">
        <v>496579</v>
      </c>
    </row>
    <row r="287" spans="1:2" ht="16.5" customHeight="1" x14ac:dyDescent="0.25">
      <c r="A287" s="107" t="s">
        <v>346</v>
      </c>
      <c r="B287" s="108">
        <v>74594</v>
      </c>
    </row>
    <row r="288" spans="1:2" ht="16.5" customHeight="1" x14ac:dyDescent="0.25">
      <c r="A288" s="107" t="s">
        <v>347</v>
      </c>
      <c r="B288" s="108">
        <v>24697</v>
      </c>
    </row>
    <row r="289" spans="1:2" ht="16.5" customHeight="1" x14ac:dyDescent="0.25">
      <c r="A289" s="107" t="s">
        <v>348</v>
      </c>
      <c r="B289" s="108">
        <v>57304</v>
      </c>
    </row>
    <row r="290" spans="1:2" ht="16.5" customHeight="1" x14ac:dyDescent="0.25">
      <c r="A290" s="107" t="s">
        <v>349</v>
      </c>
      <c r="B290" s="109">
        <f>SUM(B291:B292)</f>
        <v>296424</v>
      </c>
    </row>
    <row r="291" spans="1:2" ht="16.5" customHeight="1" x14ac:dyDescent="0.25">
      <c r="A291" s="107" t="s">
        <v>349</v>
      </c>
      <c r="B291" s="108">
        <v>265709</v>
      </c>
    </row>
    <row r="292" spans="1:2" ht="16.5" customHeight="1" x14ac:dyDescent="0.25">
      <c r="A292" s="107" t="s">
        <v>349</v>
      </c>
      <c r="B292" s="108">
        <v>30715</v>
      </c>
    </row>
    <row r="293" spans="1:2" ht="16.5" customHeight="1" x14ac:dyDescent="0.25">
      <c r="A293" s="107" t="s">
        <v>353</v>
      </c>
      <c r="B293" s="109">
        <f>SUM(B294:B297)</f>
        <v>541254</v>
      </c>
    </row>
    <row r="294" spans="1:2" ht="16.5" customHeight="1" x14ac:dyDescent="0.25">
      <c r="A294" s="107" t="s">
        <v>353</v>
      </c>
      <c r="B294" s="108">
        <v>232603</v>
      </c>
    </row>
    <row r="295" spans="1:2" ht="16.5" customHeight="1" x14ac:dyDescent="0.25">
      <c r="A295" s="107" t="s">
        <v>353</v>
      </c>
      <c r="B295" s="108">
        <v>43326</v>
      </c>
    </row>
    <row r="296" spans="1:2" ht="16.5" customHeight="1" x14ac:dyDescent="0.25">
      <c r="A296" s="107" t="s">
        <v>353</v>
      </c>
      <c r="B296" s="108">
        <v>10242</v>
      </c>
    </row>
    <row r="297" spans="1:2" ht="16.5" customHeight="1" x14ac:dyDescent="0.25">
      <c r="A297" s="107" t="s">
        <v>353</v>
      </c>
      <c r="B297" s="108">
        <v>255083</v>
      </c>
    </row>
    <row r="298" spans="1:2" ht="16.5" customHeight="1" x14ac:dyDescent="0.25">
      <c r="A298" s="107" t="s">
        <v>354</v>
      </c>
      <c r="B298" s="109">
        <f>SUM(B299:B300)</f>
        <v>143946</v>
      </c>
    </row>
    <row r="299" spans="1:2" ht="16.5" customHeight="1" x14ac:dyDescent="0.25">
      <c r="A299" s="107" t="s">
        <v>354</v>
      </c>
      <c r="B299" s="108">
        <v>141728</v>
      </c>
    </row>
    <row r="300" spans="1:2" ht="16.5" customHeight="1" x14ac:dyDescent="0.25">
      <c r="A300" s="107" t="s">
        <v>354</v>
      </c>
      <c r="B300" s="108">
        <v>2218</v>
      </c>
    </row>
    <row r="301" spans="1:2" ht="16.5" customHeight="1" x14ac:dyDescent="0.25">
      <c r="A301" s="107" t="s">
        <v>359</v>
      </c>
      <c r="B301" s="108">
        <v>117472</v>
      </c>
    </row>
    <row r="302" spans="1:2" ht="16.5" customHeight="1" x14ac:dyDescent="0.25">
      <c r="A302" s="107" t="s">
        <v>360</v>
      </c>
      <c r="B302" s="109">
        <f>SUM(B303:B304)</f>
        <v>246683</v>
      </c>
    </row>
    <row r="303" spans="1:2" ht="16.5" customHeight="1" x14ac:dyDescent="0.25">
      <c r="A303" s="107" t="s">
        <v>360</v>
      </c>
      <c r="B303" s="108">
        <v>144849</v>
      </c>
    </row>
    <row r="304" spans="1:2" ht="16.5" customHeight="1" x14ac:dyDescent="0.25">
      <c r="A304" s="107" t="s">
        <v>360</v>
      </c>
      <c r="B304" s="108">
        <v>101834</v>
      </c>
    </row>
    <row r="305" spans="1:2" ht="16.5" customHeight="1" x14ac:dyDescent="0.25">
      <c r="A305" s="107" t="s">
        <v>362</v>
      </c>
      <c r="B305" s="108">
        <v>20534</v>
      </c>
    </row>
    <row r="306" spans="1:2" ht="16.5" customHeight="1" x14ac:dyDescent="0.25">
      <c r="A306" s="107" t="s">
        <v>363</v>
      </c>
      <c r="B306" s="108">
        <v>136124</v>
      </c>
    </row>
    <row r="307" spans="1:2" ht="16.5" customHeight="1" x14ac:dyDescent="0.25">
      <c r="A307" s="107" t="s">
        <v>364</v>
      </c>
      <c r="B307" s="109">
        <f>SUM(B308:B309)</f>
        <v>317211</v>
      </c>
    </row>
    <row r="308" spans="1:2" ht="16.5" customHeight="1" x14ac:dyDescent="0.25">
      <c r="A308" s="107" t="s">
        <v>364</v>
      </c>
      <c r="B308" s="108">
        <v>83003</v>
      </c>
    </row>
    <row r="309" spans="1:2" ht="16.5" customHeight="1" x14ac:dyDescent="0.25">
      <c r="A309" s="107" t="s">
        <v>364</v>
      </c>
      <c r="B309" s="108">
        <v>234208</v>
      </c>
    </row>
    <row r="310" spans="1:2" ht="16.5" customHeight="1" x14ac:dyDescent="0.25">
      <c r="A310" s="107" t="s">
        <v>365</v>
      </c>
      <c r="B310" s="109">
        <f>SUM(B311:B313)</f>
        <v>173918</v>
      </c>
    </row>
    <row r="311" spans="1:2" ht="16.5" customHeight="1" x14ac:dyDescent="0.25">
      <c r="A311" s="107" t="s">
        <v>365</v>
      </c>
      <c r="B311" s="108">
        <v>6525</v>
      </c>
    </row>
    <row r="312" spans="1:2" ht="16.5" customHeight="1" x14ac:dyDescent="0.25">
      <c r="A312" s="107" t="s">
        <v>365</v>
      </c>
      <c r="B312" s="108">
        <v>38017</v>
      </c>
    </row>
    <row r="313" spans="1:2" ht="16.5" customHeight="1" x14ac:dyDescent="0.25">
      <c r="A313" s="107" t="s">
        <v>365</v>
      </c>
      <c r="B313" s="108">
        <v>129376</v>
      </c>
    </row>
    <row r="314" spans="1:2" ht="16.5" customHeight="1" x14ac:dyDescent="0.25">
      <c r="A314" s="107" t="s">
        <v>366</v>
      </c>
      <c r="B314" s="109">
        <f>SUM(B315:B318)</f>
        <v>314235</v>
      </c>
    </row>
    <row r="315" spans="1:2" ht="16.5" customHeight="1" x14ac:dyDescent="0.25">
      <c r="A315" s="107" t="s">
        <v>366</v>
      </c>
      <c r="B315" s="108">
        <v>124409</v>
      </c>
    </row>
    <row r="316" spans="1:2" ht="16.5" customHeight="1" x14ac:dyDescent="0.25">
      <c r="A316" s="107" t="s">
        <v>366</v>
      </c>
      <c r="B316" s="108">
        <v>70276</v>
      </c>
    </row>
    <row r="317" spans="1:2" ht="16.5" customHeight="1" x14ac:dyDescent="0.25">
      <c r="A317" s="107" t="s">
        <v>366</v>
      </c>
      <c r="B317" s="108">
        <v>29563</v>
      </c>
    </row>
    <row r="318" spans="1:2" ht="16.5" customHeight="1" x14ac:dyDescent="0.25">
      <c r="A318" s="107" t="s">
        <v>366</v>
      </c>
      <c r="B318" s="108">
        <v>89987</v>
      </c>
    </row>
    <row r="319" spans="1:2" ht="16.5" customHeight="1" x14ac:dyDescent="0.25">
      <c r="A319" s="107" t="s">
        <v>368</v>
      </c>
      <c r="B319" s="109">
        <f>SUM(B320:B321)</f>
        <v>64582</v>
      </c>
    </row>
    <row r="320" spans="1:2" ht="16.5" customHeight="1" x14ac:dyDescent="0.25">
      <c r="A320" s="107" t="s">
        <v>368</v>
      </c>
      <c r="B320" s="108">
        <v>19458</v>
      </c>
    </row>
    <row r="321" spans="1:2" ht="16.5" customHeight="1" x14ac:dyDescent="0.25">
      <c r="A321" s="107" t="s">
        <v>368</v>
      </c>
      <c r="B321" s="108">
        <v>45124</v>
      </c>
    </row>
    <row r="322" spans="1:2" ht="16.5" customHeight="1" x14ac:dyDescent="0.25">
      <c r="A322" s="107" t="s">
        <v>369</v>
      </c>
      <c r="B322" s="108">
        <v>0</v>
      </c>
    </row>
    <row r="323" spans="1:2" ht="16.5" customHeight="1" x14ac:dyDescent="0.25">
      <c r="A323" s="107" t="s">
        <v>992</v>
      </c>
      <c r="B323" s="108">
        <v>3695</v>
      </c>
    </row>
    <row r="324" spans="1:2" ht="16.5" customHeight="1" x14ac:dyDescent="0.25">
      <c r="A324" s="107" t="s">
        <v>371</v>
      </c>
      <c r="B324" s="108">
        <v>2793800</v>
      </c>
    </row>
    <row r="325" spans="1:2" ht="16.5" customHeight="1" x14ac:dyDescent="0.25">
      <c r="A325" s="107" t="s">
        <v>373</v>
      </c>
      <c r="B325" s="108">
        <v>139335</v>
      </c>
    </row>
    <row r="326" spans="1:2" ht="16.5" customHeight="1" x14ac:dyDescent="0.25">
      <c r="A326" s="107" t="s">
        <v>375</v>
      </c>
      <c r="B326" s="108">
        <v>100999</v>
      </c>
    </row>
    <row r="327" spans="1:2" ht="16.5" customHeight="1" x14ac:dyDescent="0.25">
      <c r="A327" s="107" t="s">
        <v>376</v>
      </c>
      <c r="B327" s="109">
        <f>SUM(B328:B329)</f>
        <v>134382</v>
      </c>
    </row>
    <row r="328" spans="1:2" ht="16.5" customHeight="1" x14ac:dyDescent="0.25">
      <c r="A328" s="107" t="s">
        <v>376</v>
      </c>
      <c r="B328" s="108">
        <v>50487</v>
      </c>
    </row>
    <row r="329" spans="1:2" ht="16.5" customHeight="1" x14ac:dyDescent="0.25">
      <c r="A329" s="107" t="s">
        <v>376</v>
      </c>
      <c r="B329" s="108">
        <v>83895</v>
      </c>
    </row>
    <row r="330" spans="1:2" ht="16.5" customHeight="1" x14ac:dyDescent="0.25">
      <c r="A330" s="107" t="s">
        <v>379</v>
      </c>
      <c r="B330" s="108">
        <v>267699</v>
      </c>
    </row>
    <row r="331" spans="1:2" ht="16.5" customHeight="1" x14ac:dyDescent="0.25">
      <c r="A331" s="107" t="s">
        <v>380</v>
      </c>
      <c r="B331" s="108">
        <v>70575</v>
      </c>
    </row>
    <row r="332" spans="1:2" ht="16.5" customHeight="1" x14ac:dyDescent="0.25">
      <c r="A332" s="107" t="s">
        <v>381</v>
      </c>
      <c r="B332" s="109">
        <f>SUM(B333:B334)</f>
        <v>141791</v>
      </c>
    </row>
    <row r="333" spans="1:2" ht="16.5" customHeight="1" x14ac:dyDescent="0.25">
      <c r="A333" s="107" t="s">
        <v>381</v>
      </c>
      <c r="B333" s="108">
        <v>130773</v>
      </c>
    </row>
    <row r="334" spans="1:2" ht="16.5" customHeight="1" x14ac:dyDescent="0.25">
      <c r="A334" s="107" t="s">
        <v>381</v>
      </c>
      <c r="B334" s="108">
        <v>11018</v>
      </c>
    </row>
    <row r="335" spans="1:2" ht="16.5" customHeight="1" x14ac:dyDescent="0.25">
      <c r="A335" s="107" t="s">
        <v>386</v>
      </c>
      <c r="B335" s="108">
        <v>138195</v>
      </c>
    </row>
    <row r="336" spans="1:2" ht="16.5" customHeight="1" x14ac:dyDescent="0.25">
      <c r="A336" s="107" t="s">
        <v>387</v>
      </c>
      <c r="B336" s="108">
        <v>150198</v>
      </c>
    </row>
    <row r="337" spans="1:2" ht="16.5" customHeight="1" x14ac:dyDescent="0.25">
      <c r="A337" s="107" t="s">
        <v>388</v>
      </c>
      <c r="B337" s="108">
        <v>656346</v>
      </c>
    </row>
    <row r="338" spans="1:2" ht="16.5" customHeight="1" x14ac:dyDescent="0.25">
      <c r="A338" s="107" t="s">
        <v>389</v>
      </c>
      <c r="B338" s="108">
        <v>1254408</v>
      </c>
    </row>
    <row r="339" spans="1:2" ht="16.5" customHeight="1" x14ac:dyDescent="0.25">
      <c r="A339" s="107" t="s">
        <v>390</v>
      </c>
      <c r="B339" s="108">
        <v>22559</v>
      </c>
    </row>
    <row r="340" spans="1:2" ht="16.5" customHeight="1" x14ac:dyDescent="0.25">
      <c r="A340" s="107" t="s">
        <v>392</v>
      </c>
      <c r="B340" s="108">
        <v>17738</v>
      </c>
    </row>
    <row r="341" spans="1:2" ht="16.5" customHeight="1" x14ac:dyDescent="0.25">
      <c r="A341" s="107" t="s">
        <v>393</v>
      </c>
      <c r="B341" s="108">
        <v>343468</v>
      </c>
    </row>
    <row r="342" spans="1:2" ht="16.5" customHeight="1" x14ac:dyDescent="0.25">
      <c r="A342" s="110" t="s">
        <v>394</v>
      </c>
      <c r="B342" s="109">
        <f>SUM(B343:B348)</f>
        <v>1481641</v>
      </c>
    </row>
    <row r="343" spans="1:2" ht="16.5" customHeight="1" x14ac:dyDescent="0.25">
      <c r="A343" s="107" t="s">
        <v>993</v>
      </c>
      <c r="B343" s="108">
        <v>145200</v>
      </c>
    </row>
    <row r="344" spans="1:2" ht="16.5" customHeight="1" x14ac:dyDescent="0.25">
      <c r="A344" s="107" t="s">
        <v>993</v>
      </c>
      <c r="B344" s="108">
        <v>24106</v>
      </c>
    </row>
    <row r="345" spans="1:2" ht="16.5" customHeight="1" x14ac:dyDescent="0.25">
      <c r="A345" s="107" t="s">
        <v>994</v>
      </c>
      <c r="B345" s="108">
        <v>227651</v>
      </c>
    </row>
    <row r="346" spans="1:2" ht="16.5" customHeight="1" x14ac:dyDescent="0.25">
      <c r="A346" s="107" t="s">
        <v>994</v>
      </c>
      <c r="B346" s="108">
        <v>112924</v>
      </c>
    </row>
    <row r="347" spans="1:2" ht="16.5" customHeight="1" x14ac:dyDescent="0.25">
      <c r="A347" s="107" t="s">
        <v>995</v>
      </c>
      <c r="B347" s="108">
        <v>388512</v>
      </c>
    </row>
    <row r="348" spans="1:2" ht="16.5" customHeight="1" x14ac:dyDescent="0.25">
      <c r="A348" s="107" t="s">
        <v>995</v>
      </c>
      <c r="B348" s="108">
        <v>583248</v>
      </c>
    </row>
    <row r="349" spans="1:2" ht="16.5" customHeight="1" x14ac:dyDescent="0.25">
      <c r="A349" s="107" t="s">
        <v>395</v>
      </c>
      <c r="B349" s="109">
        <f>SUM(B350:B351)</f>
        <v>121048</v>
      </c>
    </row>
    <row r="350" spans="1:2" ht="16.5" customHeight="1" x14ac:dyDescent="0.25">
      <c r="A350" s="107" t="s">
        <v>395</v>
      </c>
      <c r="B350" s="108">
        <v>15084</v>
      </c>
    </row>
    <row r="351" spans="1:2" ht="16.5" customHeight="1" x14ac:dyDescent="0.25">
      <c r="A351" s="107" t="s">
        <v>395</v>
      </c>
      <c r="B351" s="108">
        <v>105964</v>
      </c>
    </row>
    <row r="352" spans="1:2" ht="16.5" customHeight="1" x14ac:dyDescent="0.25">
      <c r="A352" s="107" t="s">
        <v>396</v>
      </c>
      <c r="B352" s="108">
        <v>155141</v>
      </c>
    </row>
    <row r="353" spans="1:2" ht="16.5" customHeight="1" x14ac:dyDescent="0.25">
      <c r="A353" s="107" t="s">
        <v>397</v>
      </c>
      <c r="B353" s="108">
        <v>86818</v>
      </c>
    </row>
    <row r="354" spans="1:2" ht="16.5" customHeight="1" x14ac:dyDescent="0.25">
      <c r="A354" s="107" t="s">
        <v>400</v>
      </c>
      <c r="B354" s="108">
        <v>115996</v>
      </c>
    </row>
    <row r="355" spans="1:2" ht="16.5" customHeight="1" x14ac:dyDescent="0.25">
      <c r="A355" s="107" t="s">
        <v>401</v>
      </c>
      <c r="B355" s="108">
        <v>276282</v>
      </c>
    </row>
    <row r="356" spans="1:2" ht="16.5" customHeight="1" x14ac:dyDescent="0.25">
      <c r="A356" s="107" t="s">
        <v>402</v>
      </c>
      <c r="B356" s="108">
        <v>46696</v>
      </c>
    </row>
    <row r="357" spans="1:2" ht="16.5" customHeight="1" x14ac:dyDescent="0.25">
      <c r="A357" s="107" t="s">
        <v>405</v>
      </c>
      <c r="B357" s="108">
        <v>1816370</v>
      </c>
    </row>
    <row r="358" spans="1:2" ht="16.5" customHeight="1" x14ac:dyDescent="0.25">
      <c r="A358" s="107" t="s">
        <v>406</v>
      </c>
      <c r="B358" s="108">
        <v>23518</v>
      </c>
    </row>
    <row r="359" spans="1:2" ht="16.5" customHeight="1" x14ac:dyDescent="0.25">
      <c r="A359" s="107" t="s">
        <v>408</v>
      </c>
      <c r="B359" s="108">
        <v>131981</v>
      </c>
    </row>
    <row r="360" spans="1:2" ht="16.5" customHeight="1" x14ac:dyDescent="0.25">
      <c r="A360" s="107" t="s">
        <v>409</v>
      </c>
      <c r="B360" s="108">
        <v>17334</v>
      </c>
    </row>
    <row r="361" spans="1:2" ht="16.5" customHeight="1" x14ac:dyDescent="0.25">
      <c r="A361" s="107" t="s">
        <v>411</v>
      </c>
      <c r="B361" s="108">
        <v>1045512</v>
      </c>
    </row>
    <row r="362" spans="1:2" ht="16.5" customHeight="1" x14ac:dyDescent="0.25">
      <c r="A362" s="107" t="s">
        <v>412</v>
      </c>
      <c r="B362" s="108">
        <v>184584</v>
      </c>
    </row>
    <row r="363" spans="1:2" ht="16.5" customHeight="1" x14ac:dyDescent="0.25">
      <c r="A363" s="107" t="s">
        <v>413</v>
      </c>
      <c r="B363" s="108">
        <v>118908</v>
      </c>
    </row>
    <row r="364" spans="1:2" ht="16.5" customHeight="1" x14ac:dyDescent="0.25">
      <c r="A364" s="107" t="s">
        <v>414</v>
      </c>
      <c r="B364" s="108">
        <v>35365</v>
      </c>
    </row>
    <row r="365" spans="1:2" ht="16.5" customHeight="1" x14ac:dyDescent="0.25">
      <c r="A365" s="107" t="s">
        <v>415</v>
      </c>
      <c r="B365" s="108">
        <v>114304</v>
      </c>
    </row>
    <row r="366" spans="1:2" ht="16.5" customHeight="1" x14ac:dyDescent="0.25">
      <c r="A366" s="107" t="s">
        <v>416</v>
      </c>
      <c r="B366" s="108">
        <v>66918</v>
      </c>
    </row>
    <row r="367" spans="1:2" ht="16.5" customHeight="1" x14ac:dyDescent="0.25">
      <c r="A367" s="107" t="s">
        <v>417</v>
      </c>
      <c r="B367" s="108">
        <v>119026</v>
      </c>
    </row>
    <row r="368" spans="1:2" ht="16.5" customHeight="1" x14ac:dyDescent="0.25">
      <c r="A368" s="107" t="s">
        <v>418</v>
      </c>
      <c r="B368" s="108">
        <v>244311</v>
      </c>
    </row>
    <row r="369" spans="1:2" ht="16.5" customHeight="1" x14ac:dyDescent="0.25">
      <c r="A369" s="107" t="s">
        <v>419</v>
      </c>
      <c r="B369" s="108">
        <v>39815</v>
      </c>
    </row>
    <row r="370" spans="1:2" ht="16.5" customHeight="1" x14ac:dyDescent="0.25">
      <c r="A370" s="107" t="s">
        <v>420</v>
      </c>
      <c r="B370" s="108">
        <v>77372</v>
      </c>
    </row>
    <row r="371" spans="1:2" ht="16.5" customHeight="1" x14ac:dyDescent="0.25">
      <c r="A371" s="107" t="s">
        <v>421</v>
      </c>
      <c r="B371" s="108">
        <v>107591</v>
      </c>
    </row>
    <row r="372" spans="1:2" ht="16.5" customHeight="1" x14ac:dyDescent="0.25">
      <c r="A372" s="107" t="s">
        <v>422</v>
      </c>
      <c r="B372" s="108">
        <v>44639</v>
      </c>
    </row>
    <row r="373" spans="1:2" ht="16.5" customHeight="1" x14ac:dyDescent="0.25">
      <c r="A373" s="107" t="s">
        <v>423</v>
      </c>
      <c r="B373" s="108">
        <v>139973</v>
      </c>
    </row>
    <row r="374" spans="1:2" ht="16.5" customHeight="1" x14ac:dyDescent="0.25">
      <c r="A374" s="107" t="s">
        <v>424</v>
      </c>
      <c r="B374" s="108">
        <v>102933</v>
      </c>
    </row>
    <row r="375" spans="1:2" ht="16.5" customHeight="1" x14ac:dyDescent="0.25">
      <c r="A375" s="107" t="s">
        <v>425</v>
      </c>
      <c r="B375" s="108">
        <v>84130</v>
      </c>
    </row>
    <row r="376" spans="1:2" ht="16.5" customHeight="1" x14ac:dyDescent="0.25">
      <c r="A376" s="107" t="s">
        <v>426</v>
      </c>
      <c r="B376" s="108">
        <v>13979</v>
      </c>
    </row>
    <row r="377" spans="1:2" ht="16.5" customHeight="1" x14ac:dyDescent="0.25">
      <c r="A377" s="107" t="s">
        <v>427</v>
      </c>
      <c r="B377" s="108">
        <v>700788</v>
      </c>
    </row>
    <row r="378" spans="1:2" ht="16.5" customHeight="1" x14ac:dyDescent="0.25">
      <c r="A378" s="107" t="s">
        <v>996</v>
      </c>
      <c r="B378" s="108">
        <v>291155</v>
      </c>
    </row>
    <row r="379" spans="1:2" ht="16.5" customHeight="1" x14ac:dyDescent="0.25">
      <c r="A379" s="107" t="s">
        <v>431</v>
      </c>
      <c r="B379" s="108">
        <v>70748</v>
      </c>
    </row>
    <row r="380" spans="1:2" ht="16.5" customHeight="1" x14ac:dyDescent="0.25">
      <c r="A380" s="107" t="s">
        <v>432</v>
      </c>
      <c r="B380" s="108">
        <v>216113</v>
      </c>
    </row>
    <row r="381" spans="1:2" ht="16.5" customHeight="1" x14ac:dyDescent="0.25">
      <c r="A381" s="107" t="s">
        <v>434</v>
      </c>
      <c r="B381" s="108">
        <v>19668</v>
      </c>
    </row>
    <row r="382" spans="1:2" ht="16.5" customHeight="1" x14ac:dyDescent="0.25">
      <c r="A382" s="107" t="s">
        <v>438</v>
      </c>
      <c r="B382" s="108">
        <v>65087</v>
      </c>
    </row>
    <row r="383" spans="1:2" ht="16.5" customHeight="1" x14ac:dyDescent="0.25">
      <c r="A383" s="107" t="s">
        <v>439</v>
      </c>
      <c r="B383" s="108">
        <v>78272</v>
      </c>
    </row>
    <row r="384" spans="1:2" ht="16.5" customHeight="1" x14ac:dyDescent="0.25">
      <c r="A384" s="107" t="s">
        <v>440</v>
      </c>
      <c r="B384" s="108">
        <v>21909</v>
      </c>
    </row>
    <row r="385" spans="1:2" ht="16.5" customHeight="1" x14ac:dyDescent="0.25">
      <c r="A385" s="107" t="s">
        <v>441</v>
      </c>
      <c r="B385" s="108">
        <v>272609</v>
      </c>
    </row>
    <row r="386" spans="1:2" ht="16.5" customHeight="1" x14ac:dyDescent="0.25">
      <c r="A386" s="107" t="s">
        <v>443</v>
      </c>
      <c r="B386" s="108">
        <v>22245</v>
      </c>
    </row>
    <row r="387" spans="1:2" ht="16.5" customHeight="1" x14ac:dyDescent="0.25">
      <c r="A387" s="107" t="s">
        <v>446</v>
      </c>
      <c r="B387" s="108">
        <v>125645</v>
      </c>
    </row>
    <row r="388" spans="1:2" ht="16.5" customHeight="1" x14ac:dyDescent="0.25">
      <c r="A388" s="107" t="s">
        <v>447</v>
      </c>
      <c r="B388" s="108">
        <v>159613</v>
      </c>
    </row>
    <row r="389" spans="1:2" ht="16.5" customHeight="1" x14ac:dyDescent="0.25">
      <c r="A389" s="107" t="s">
        <v>449</v>
      </c>
      <c r="B389" s="108">
        <v>168433</v>
      </c>
    </row>
    <row r="390" spans="1:2" ht="16.5" customHeight="1" x14ac:dyDescent="0.25">
      <c r="A390" s="107" t="s">
        <v>450</v>
      </c>
      <c r="B390" s="108">
        <v>8788</v>
      </c>
    </row>
    <row r="391" spans="1:2" ht="16.5" customHeight="1" x14ac:dyDescent="0.25">
      <c r="A391" s="107" t="s">
        <v>451</v>
      </c>
      <c r="B391" s="108">
        <v>155250</v>
      </c>
    </row>
    <row r="392" spans="1:2" ht="16.5" customHeight="1" x14ac:dyDescent="0.25">
      <c r="A392" s="107" t="s">
        <v>452</v>
      </c>
      <c r="B392" s="109">
        <f>SUM(B393:B394)</f>
        <v>20758</v>
      </c>
    </row>
    <row r="393" spans="1:2" ht="16.5" customHeight="1" x14ac:dyDescent="0.25">
      <c r="A393" s="107" t="s">
        <v>452</v>
      </c>
      <c r="B393" s="108">
        <v>16389</v>
      </c>
    </row>
    <row r="394" spans="1:2" ht="16.5" customHeight="1" x14ac:dyDescent="0.25">
      <c r="A394" s="107" t="s">
        <v>452</v>
      </c>
      <c r="B394" s="108">
        <v>4369</v>
      </c>
    </row>
    <row r="395" spans="1:2" ht="16.5" customHeight="1" x14ac:dyDescent="0.25">
      <c r="A395" s="107" t="s">
        <v>453</v>
      </c>
      <c r="B395" s="108">
        <v>135479</v>
      </c>
    </row>
    <row r="396" spans="1:2" ht="16.5" customHeight="1" x14ac:dyDescent="0.25">
      <c r="A396" s="107" t="s">
        <v>455</v>
      </c>
      <c r="B396" s="108">
        <v>78772</v>
      </c>
    </row>
    <row r="397" spans="1:2" ht="16.5" customHeight="1" x14ac:dyDescent="0.25">
      <c r="A397" s="107" t="s">
        <v>456</v>
      </c>
      <c r="B397" s="108">
        <v>59718</v>
      </c>
    </row>
    <row r="398" spans="1:2" ht="16.5" customHeight="1" x14ac:dyDescent="0.25">
      <c r="A398" s="107" t="s">
        <v>458</v>
      </c>
      <c r="B398" s="109">
        <f>SUM(B399:B400)</f>
        <v>137055</v>
      </c>
    </row>
    <row r="399" spans="1:2" ht="16.5" customHeight="1" x14ac:dyDescent="0.25">
      <c r="A399" s="107" t="s">
        <v>458</v>
      </c>
      <c r="B399" s="108">
        <v>5346</v>
      </c>
    </row>
    <row r="400" spans="1:2" ht="16.5" customHeight="1" x14ac:dyDescent="0.25">
      <c r="A400" s="107" t="s">
        <v>458</v>
      </c>
      <c r="B400" s="108">
        <v>131709</v>
      </c>
    </row>
    <row r="401" spans="1:2" ht="16.5" customHeight="1" x14ac:dyDescent="0.25">
      <c r="A401" s="107" t="s">
        <v>460</v>
      </c>
      <c r="B401" s="108">
        <v>480353</v>
      </c>
    </row>
    <row r="402" spans="1:2" ht="16.5" customHeight="1" x14ac:dyDescent="0.25">
      <c r="A402" s="107" t="s">
        <v>478</v>
      </c>
      <c r="B402" s="109">
        <f>SUM(B403:B405)</f>
        <v>174322</v>
      </c>
    </row>
    <row r="403" spans="1:2" ht="16.5" customHeight="1" x14ac:dyDescent="0.25">
      <c r="A403" s="107" t="s">
        <v>478</v>
      </c>
      <c r="B403" s="108">
        <v>39090</v>
      </c>
    </row>
    <row r="404" spans="1:2" ht="16.5" customHeight="1" x14ac:dyDescent="0.25">
      <c r="A404" s="107" t="s">
        <v>478</v>
      </c>
      <c r="B404" s="108">
        <v>82468</v>
      </c>
    </row>
    <row r="405" spans="1:2" ht="16.5" customHeight="1" x14ac:dyDescent="0.25">
      <c r="A405" s="107" t="s">
        <v>478</v>
      </c>
      <c r="B405" s="108">
        <v>52764</v>
      </c>
    </row>
    <row r="406" spans="1:2" ht="16.5" customHeight="1" x14ac:dyDescent="0.25">
      <c r="A406" s="107" t="s">
        <v>479</v>
      </c>
      <c r="B406" s="109">
        <f>SUM(B407:B408)</f>
        <v>195779</v>
      </c>
    </row>
    <row r="407" spans="1:2" ht="16.5" customHeight="1" x14ac:dyDescent="0.25">
      <c r="A407" s="107" t="s">
        <v>479</v>
      </c>
      <c r="B407" s="108">
        <v>158116</v>
      </c>
    </row>
    <row r="408" spans="1:2" ht="16.5" customHeight="1" x14ac:dyDescent="0.25">
      <c r="A408" s="107" t="s">
        <v>479</v>
      </c>
      <c r="B408" s="108">
        <v>37663</v>
      </c>
    </row>
    <row r="409" spans="1:2" ht="16.5" customHeight="1" x14ac:dyDescent="0.25">
      <c r="A409" s="107" t="s">
        <v>480</v>
      </c>
      <c r="B409" s="108">
        <v>26478</v>
      </c>
    </row>
    <row r="410" spans="1:2" ht="16.5" customHeight="1" x14ac:dyDescent="0.25">
      <c r="A410" s="107" t="s">
        <v>481</v>
      </c>
      <c r="B410" s="108">
        <v>307795</v>
      </c>
    </row>
    <row r="411" spans="1:2" ht="16.5" customHeight="1" x14ac:dyDescent="0.25">
      <c r="A411" s="107" t="s">
        <v>482</v>
      </c>
      <c r="B411" s="108">
        <v>53589</v>
      </c>
    </row>
    <row r="412" spans="1:2" ht="16.5" customHeight="1" x14ac:dyDescent="0.25">
      <c r="A412" s="107" t="s">
        <v>483</v>
      </c>
      <c r="B412" s="108">
        <v>73198</v>
      </c>
    </row>
    <row r="413" spans="1:2" ht="16.5" customHeight="1" x14ac:dyDescent="0.25">
      <c r="A413" s="107" t="s">
        <v>484</v>
      </c>
      <c r="B413" s="108">
        <v>11936</v>
      </c>
    </row>
    <row r="414" spans="1:2" ht="16.5" customHeight="1" x14ac:dyDescent="0.25">
      <c r="A414" s="107" t="s">
        <v>486</v>
      </c>
      <c r="B414" s="108">
        <v>343872</v>
      </c>
    </row>
    <row r="415" spans="1:2" ht="16.5" customHeight="1" x14ac:dyDescent="0.25">
      <c r="A415" s="107" t="s">
        <v>488</v>
      </c>
      <c r="B415" s="108">
        <v>29971</v>
      </c>
    </row>
    <row r="416" spans="1:2" ht="16.5" customHeight="1" x14ac:dyDescent="0.25">
      <c r="A416" s="107" t="s">
        <v>490</v>
      </c>
      <c r="B416" s="108">
        <v>57655</v>
      </c>
    </row>
    <row r="417" spans="1:2" ht="16.5" customHeight="1" x14ac:dyDescent="0.25">
      <c r="A417" s="107" t="s">
        <v>493</v>
      </c>
      <c r="B417" s="108">
        <v>28915</v>
      </c>
    </row>
    <row r="418" spans="1:2" ht="16.5" customHeight="1" x14ac:dyDescent="0.25">
      <c r="A418" s="107" t="s">
        <v>494</v>
      </c>
      <c r="B418" s="108">
        <v>411871</v>
      </c>
    </row>
    <row r="419" spans="1:2" ht="16.5" customHeight="1" x14ac:dyDescent="0.25">
      <c r="A419" s="107" t="s">
        <v>495</v>
      </c>
      <c r="B419" s="108">
        <v>373483</v>
      </c>
    </row>
    <row r="420" spans="1:2" ht="16.5" customHeight="1" x14ac:dyDescent="0.25">
      <c r="A420" s="107" t="s">
        <v>496</v>
      </c>
      <c r="B420" s="108">
        <v>35472</v>
      </c>
    </row>
    <row r="421" spans="1:2" ht="16.5" customHeight="1" x14ac:dyDescent="0.25">
      <c r="A421" s="107" t="s">
        <v>497</v>
      </c>
      <c r="B421" s="108">
        <v>161787</v>
      </c>
    </row>
    <row r="422" spans="1:2" ht="16.5" customHeight="1" x14ac:dyDescent="0.25">
      <c r="A422" s="107" t="s">
        <v>498</v>
      </c>
      <c r="B422" s="108">
        <v>175526</v>
      </c>
    </row>
    <row r="423" spans="1:2" ht="16.5" customHeight="1" x14ac:dyDescent="0.25">
      <c r="A423" s="107" t="s">
        <v>499</v>
      </c>
      <c r="B423" s="108">
        <v>335942</v>
      </c>
    </row>
    <row r="424" spans="1:2" ht="16.5" customHeight="1" x14ac:dyDescent="0.25">
      <c r="A424" s="107" t="s">
        <v>500</v>
      </c>
      <c r="B424" s="109">
        <f>SUM(B425:B426)</f>
        <v>748882</v>
      </c>
    </row>
    <row r="425" spans="1:2" ht="16.5" customHeight="1" x14ac:dyDescent="0.25">
      <c r="A425" s="107" t="s">
        <v>500</v>
      </c>
      <c r="B425" s="108">
        <v>296207</v>
      </c>
    </row>
    <row r="426" spans="1:2" ht="16.5" customHeight="1" x14ac:dyDescent="0.25">
      <c r="A426" s="107" t="s">
        <v>500</v>
      </c>
      <c r="B426" s="108">
        <v>452675</v>
      </c>
    </row>
    <row r="427" spans="1:2" ht="16.5" customHeight="1" x14ac:dyDescent="0.25">
      <c r="A427" s="107" t="s">
        <v>502</v>
      </c>
      <c r="B427" s="108">
        <v>21662</v>
      </c>
    </row>
    <row r="428" spans="1:2" ht="16.5" customHeight="1" x14ac:dyDescent="0.25">
      <c r="A428" s="107" t="s">
        <v>506</v>
      </c>
      <c r="B428" s="108">
        <v>116623</v>
      </c>
    </row>
    <row r="429" spans="1:2" ht="16.5" customHeight="1" x14ac:dyDescent="0.25">
      <c r="A429" s="107" t="s">
        <v>511</v>
      </c>
      <c r="B429" s="108">
        <v>50127</v>
      </c>
    </row>
    <row r="430" spans="1:2" ht="16.5" customHeight="1" x14ac:dyDescent="0.25">
      <c r="A430" s="107" t="s">
        <v>512</v>
      </c>
      <c r="B430" s="108">
        <v>59564</v>
      </c>
    </row>
    <row r="431" spans="1:2" ht="16.5" customHeight="1" x14ac:dyDescent="0.25">
      <c r="A431" s="107" t="s">
        <v>513</v>
      </c>
      <c r="B431" s="108">
        <v>637129</v>
      </c>
    </row>
    <row r="432" spans="1:2" ht="16.5" customHeight="1" x14ac:dyDescent="0.25">
      <c r="A432" s="107" t="s">
        <v>518</v>
      </c>
      <c r="B432" s="108">
        <v>101839</v>
      </c>
    </row>
    <row r="433" spans="1:2" ht="16.5" customHeight="1" x14ac:dyDescent="0.25">
      <c r="A433" s="107" t="s">
        <v>519</v>
      </c>
      <c r="B433" s="108">
        <v>187300</v>
      </c>
    </row>
    <row r="434" spans="1:2" ht="16.5" customHeight="1" x14ac:dyDescent="0.25">
      <c r="A434" s="107" t="s">
        <v>520</v>
      </c>
      <c r="B434" s="108">
        <v>346974</v>
      </c>
    </row>
    <row r="435" spans="1:2" ht="16.5" customHeight="1" x14ac:dyDescent="0.25">
      <c r="A435" s="107" t="s">
        <v>521</v>
      </c>
      <c r="B435" s="108">
        <v>70762</v>
      </c>
    </row>
    <row r="436" spans="1:2" ht="16.5" customHeight="1" x14ac:dyDescent="0.25">
      <c r="A436" s="107" t="s">
        <v>522</v>
      </c>
      <c r="B436" s="108">
        <v>30702</v>
      </c>
    </row>
    <row r="437" spans="1:2" ht="16.5" customHeight="1" x14ac:dyDescent="0.25">
      <c r="A437" s="107" t="s">
        <v>525</v>
      </c>
      <c r="B437" s="108">
        <v>21962</v>
      </c>
    </row>
    <row r="438" spans="1:2" ht="16.5" customHeight="1" x14ac:dyDescent="0.25">
      <c r="A438" s="107" t="s">
        <v>526</v>
      </c>
      <c r="B438" s="108">
        <v>367336</v>
      </c>
    </row>
    <row r="439" spans="1:2" ht="16.5" customHeight="1" x14ac:dyDescent="0.25">
      <c r="A439" s="107" t="s">
        <v>529</v>
      </c>
      <c r="B439" s="108">
        <v>107283</v>
      </c>
    </row>
    <row r="440" spans="1:2" ht="16.5" customHeight="1" x14ac:dyDescent="0.25">
      <c r="A440" s="107" t="s">
        <v>530</v>
      </c>
      <c r="B440" s="109">
        <f>SUM(B441:B442)</f>
        <v>22704</v>
      </c>
    </row>
    <row r="441" spans="1:2" ht="16.5" customHeight="1" x14ac:dyDescent="0.25">
      <c r="A441" s="107" t="s">
        <v>530</v>
      </c>
      <c r="B441" s="108">
        <v>10746</v>
      </c>
    </row>
    <row r="442" spans="1:2" ht="16.5" customHeight="1" x14ac:dyDescent="0.25">
      <c r="A442" s="107" t="s">
        <v>530</v>
      </c>
      <c r="B442" s="108">
        <v>11958</v>
      </c>
    </row>
    <row r="443" spans="1:2" ht="16.5" customHeight="1" x14ac:dyDescent="0.25">
      <c r="A443" s="107" t="s">
        <v>533</v>
      </c>
      <c r="B443" s="108">
        <v>4853</v>
      </c>
    </row>
    <row r="444" spans="1:2" ht="16.5" customHeight="1" x14ac:dyDescent="0.25">
      <c r="A444" s="107" t="s">
        <v>535</v>
      </c>
      <c r="B444" s="108">
        <v>46949</v>
      </c>
    </row>
    <row r="445" spans="1:2" ht="16.5" customHeight="1" x14ac:dyDescent="0.25">
      <c r="A445" s="107" t="s">
        <v>536</v>
      </c>
      <c r="B445" s="108">
        <v>4627</v>
      </c>
    </row>
    <row r="446" spans="1:2" ht="16.5" customHeight="1" x14ac:dyDescent="0.25">
      <c r="A446" s="107" t="s">
        <v>539</v>
      </c>
      <c r="B446" s="108">
        <v>53270</v>
      </c>
    </row>
    <row r="447" spans="1:2" ht="16.5" customHeight="1" x14ac:dyDescent="0.25">
      <c r="A447" s="107" t="s">
        <v>540</v>
      </c>
      <c r="B447" s="109">
        <f>SUM(B448:B449)</f>
        <v>169187</v>
      </c>
    </row>
    <row r="448" spans="1:2" ht="16.5" customHeight="1" x14ac:dyDescent="0.25">
      <c r="A448" s="107" t="s">
        <v>540</v>
      </c>
      <c r="B448" s="108">
        <v>82177</v>
      </c>
    </row>
    <row r="449" spans="1:2" ht="16.5" customHeight="1" x14ac:dyDescent="0.25">
      <c r="A449" s="107" t="s">
        <v>540</v>
      </c>
      <c r="B449" s="108">
        <v>87010</v>
      </c>
    </row>
    <row r="450" spans="1:2" ht="16.5" customHeight="1" x14ac:dyDescent="0.25">
      <c r="A450" s="107" t="s">
        <v>541</v>
      </c>
      <c r="B450" s="108">
        <v>23996</v>
      </c>
    </row>
    <row r="451" spans="1:2" ht="16.5" customHeight="1" x14ac:dyDescent="0.25">
      <c r="A451" s="107" t="s">
        <v>543</v>
      </c>
      <c r="B451" s="109">
        <f>SUM(B452:B453)</f>
        <v>617960</v>
      </c>
    </row>
    <row r="452" spans="1:2" ht="16.5" customHeight="1" x14ac:dyDescent="0.25">
      <c r="A452" s="107" t="s">
        <v>543</v>
      </c>
      <c r="B452" s="108">
        <v>550490</v>
      </c>
    </row>
    <row r="453" spans="1:2" ht="16.5" customHeight="1" x14ac:dyDescent="0.25">
      <c r="A453" s="107" t="s">
        <v>543</v>
      </c>
      <c r="B453" s="108">
        <v>67470</v>
      </c>
    </row>
    <row r="454" spans="1:2" ht="16.5" customHeight="1" x14ac:dyDescent="0.25">
      <c r="A454" s="107" t="s">
        <v>545</v>
      </c>
      <c r="B454" s="108">
        <v>220551</v>
      </c>
    </row>
    <row r="455" spans="1:2" ht="16.5" customHeight="1" x14ac:dyDescent="0.25">
      <c r="A455" s="107" t="s">
        <v>997</v>
      </c>
      <c r="B455" s="108">
        <v>95997</v>
      </c>
    </row>
    <row r="456" spans="1:2" ht="16.5" customHeight="1" x14ac:dyDescent="0.25">
      <c r="A456" s="107" t="s">
        <v>548</v>
      </c>
      <c r="B456" s="108">
        <v>121173</v>
      </c>
    </row>
    <row r="457" spans="1:2" ht="16.5" customHeight="1" x14ac:dyDescent="0.25">
      <c r="A457" s="107" t="s">
        <v>550</v>
      </c>
      <c r="B457" s="108">
        <v>19441</v>
      </c>
    </row>
    <row r="458" spans="1:2" ht="16.5" customHeight="1" x14ac:dyDescent="0.25">
      <c r="A458" s="107" t="s">
        <v>553</v>
      </c>
      <c r="B458" s="108">
        <v>93774</v>
      </c>
    </row>
    <row r="459" spans="1:2" ht="16.5" customHeight="1" x14ac:dyDescent="0.25">
      <c r="A459" s="107" t="s">
        <v>554</v>
      </c>
      <c r="B459" s="108">
        <v>116189</v>
      </c>
    </row>
    <row r="460" spans="1:2" ht="16.5" customHeight="1" x14ac:dyDescent="0.25">
      <c r="A460" s="107" t="s">
        <v>556</v>
      </c>
      <c r="B460" s="108">
        <v>1563188</v>
      </c>
    </row>
    <row r="461" spans="1:2" ht="16.5" customHeight="1" x14ac:dyDescent="0.25">
      <c r="A461" s="107" t="s">
        <v>557</v>
      </c>
      <c r="B461" s="108">
        <v>10041</v>
      </c>
    </row>
    <row r="462" spans="1:2" ht="16.5" customHeight="1" x14ac:dyDescent="0.25">
      <c r="A462" s="107" t="s">
        <v>559</v>
      </c>
      <c r="B462" s="108">
        <v>534979</v>
      </c>
    </row>
    <row r="463" spans="1:2" ht="16.5" customHeight="1" x14ac:dyDescent="0.25">
      <c r="A463" s="107" t="s">
        <v>562</v>
      </c>
      <c r="B463" s="108">
        <v>133199</v>
      </c>
    </row>
    <row r="464" spans="1:2" ht="16.5" customHeight="1" x14ac:dyDescent="0.25">
      <c r="A464" s="107" t="s">
        <v>563</v>
      </c>
      <c r="B464" s="108">
        <v>208802</v>
      </c>
    </row>
    <row r="465" spans="1:2" ht="16.5" customHeight="1" x14ac:dyDescent="0.25">
      <c r="A465" s="107" t="s">
        <v>565</v>
      </c>
      <c r="B465" s="108">
        <v>1092246</v>
      </c>
    </row>
    <row r="466" spans="1:2" ht="16.5" customHeight="1" x14ac:dyDescent="0.25">
      <c r="A466" s="107" t="s">
        <v>566</v>
      </c>
      <c r="B466" s="109">
        <f>SUM(B467:B468)</f>
        <v>60711</v>
      </c>
    </row>
    <row r="467" spans="1:2" ht="16.5" customHeight="1" x14ac:dyDescent="0.25">
      <c r="A467" s="107" t="s">
        <v>566</v>
      </c>
      <c r="B467" s="108">
        <v>44410</v>
      </c>
    </row>
    <row r="468" spans="1:2" ht="16.5" customHeight="1" x14ac:dyDescent="0.25">
      <c r="A468" s="107" t="s">
        <v>566</v>
      </c>
      <c r="B468" s="108">
        <v>16301</v>
      </c>
    </row>
    <row r="469" spans="1:2" ht="16.5" customHeight="1" x14ac:dyDescent="0.25">
      <c r="A469" s="107" t="s">
        <v>567</v>
      </c>
      <c r="B469" s="109">
        <f>SUM(B470:B473)</f>
        <v>736837</v>
      </c>
    </row>
    <row r="470" spans="1:2" ht="16.5" customHeight="1" x14ac:dyDescent="0.25">
      <c r="A470" s="107" t="s">
        <v>567</v>
      </c>
      <c r="B470" s="108">
        <v>301445</v>
      </c>
    </row>
    <row r="471" spans="1:2" ht="16.5" customHeight="1" x14ac:dyDescent="0.25">
      <c r="A471" s="107" t="s">
        <v>567</v>
      </c>
      <c r="B471" s="108">
        <v>1659</v>
      </c>
    </row>
    <row r="472" spans="1:2" ht="16.5" customHeight="1" x14ac:dyDescent="0.25">
      <c r="A472" s="107" t="s">
        <v>567</v>
      </c>
      <c r="B472" s="108">
        <v>265580</v>
      </c>
    </row>
    <row r="473" spans="1:2" ht="16.5" customHeight="1" x14ac:dyDescent="0.25">
      <c r="A473" s="107" t="s">
        <v>567</v>
      </c>
      <c r="B473" s="108">
        <v>168153</v>
      </c>
    </row>
    <row r="474" spans="1:2" ht="16.5" customHeight="1" x14ac:dyDescent="0.25">
      <c r="A474" s="107" t="s">
        <v>568</v>
      </c>
      <c r="B474" s="108">
        <v>112360</v>
      </c>
    </row>
    <row r="475" spans="1:2" ht="16.5" customHeight="1" x14ac:dyDescent="0.25">
      <c r="A475" s="107" t="s">
        <v>569</v>
      </c>
      <c r="B475" s="108">
        <v>63788</v>
      </c>
    </row>
    <row r="476" spans="1:2" ht="16.5" customHeight="1" x14ac:dyDescent="0.25">
      <c r="A476" s="107" t="s">
        <v>570</v>
      </c>
      <c r="B476" s="108">
        <v>134399</v>
      </c>
    </row>
    <row r="477" spans="1:2" ht="16.5" customHeight="1" x14ac:dyDescent="0.25">
      <c r="A477" s="107" t="s">
        <v>571</v>
      </c>
      <c r="B477" s="109">
        <f>SUM(B478:B479)</f>
        <v>235448</v>
      </c>
    </row>
    <row r="478" spans="1:2" ht="16.5" customHeight="1" x14ac:dyDescent="0.25">
      <c r="A478" s="107" t="s">
        <v>571</v>
      </c>
      <c r="B478" s="108">
        <v>40478</v>
      </c>
    </row>
    <row r="479" spans="1:2" ht="16.5" customHeight="1" x14ac:dyDescent="0.25">
      <c r="A479" s="107" t="s">
        <v>571</v>
      </c>
      <c r="B479" s="108">
        <v>194970</v>
      </c>
    </row>
    <row r="480" spans="1:2" ht="16.5" customHeight="1" x14ac:dyDescent="0.25">
      <c r="A480" s="107" t="s">
        <v>572</v>
      </c>
      <c r="B480" s="108">
        <v>112576</v>
      </c>
    </row>
    <row r="481" spans="1:2" ht="16.5" customHeight="1" x14ac:dyDescent="0.25">
      <c r="A481" s="107" t="s">
        <v>573</v>
      </c>
      <c r="B481" s="108">
        <v>106762</v>
      </c>
    </row>
    <row r="482" spans="1:2" ht="16.5" customHeight="1" x14ac:dyDescent="0.25">
      <c r="A482" s="107" t="s">
        <v>576</v>
      </c>
      <c r="B482" s="108">
        <v>141466</v>
      </c>
    </row>
    <row r="483" spans="1:2" ht="16.5" customHeight="1" x14ac:dyDescent="0.25">
      <c r="A483" s="107" t="s">
        <v>578</v>
      </c>
      <c r="B483" s="108">
        <v>89862</v>
      </c>
    </row>
    <row r="484" spans="1:2" ht="16.5" customHeight="1" x14ac:dyDescent="0.25">
      <c r="A484" s="107" t="s">
        <v>579</v>
      </c>
      <c r="B484" s="108">
        <v>124167</v>
      </c>
    </row>
    <row r="485" spans="1:2" ht="16.5" customHeight="1" x14ac:dyDescent="0.25">
      <c r="A485" s="107" t="s">
        <v>580</v>
      </c>
      <c r="B485" s="109">
        <f>SUM(B486:B487)</f>
        <v>190887</v>
      </c>
    </row>
    <row r="486" spans="1:2" ht="16.5" customHeight="1" x14ac:dyDescent="0.25">
      <c r="A486" s="107" t="s">
        <v>580</v>
      </c>
      <c r="B486" s="108">
        <v>132297</v>
      </c>
    </row>
    <row r="487" spans="1:2" ht="16.5" customHeight="1" x14ac:dyDescent="0.25">
      <c r="A487" s="107" t="s">
        <v>580</v>
      </c>
      <c r="B487" s="108">
        <v>58590</v>
      </c>
    </row>
    <row r="488" spans="1:2" ht="16.5" customHeight="1" x14ac:dyDescent="0.25">
      <c r="A488" s="107" t="s">
        <v>581</v>
      </c>
      <c r="B488" s="108">
        <v>111662</v>
      </c>
    </row>
    <row r="489" spans="1:2" ht="16.5" customHeight="1" x14ac:dyDescent="0.25">
      <c r="A489" s="107" t="s">
        <v>582</v>
      </c>
      <c r="B489" s="108">
        <v>130184</v>
      </c>
    </row>
    <row r="490" spans="1:2" ht="16.5" customHeight="1" x14ac:dyDescent="0.25">
      <c r="A490" s="107" t="s">
        <v>584</v>
      </c>
      <c r="B490" s="109">
        <f>SUM(B491:B492)</f>
        <v>1435635</v>
      </c>
    </row>
    <row r="491" spans="1:2" ht="16.5" customHeight="1" x14ac:dyDescent="0.25">
      <c r="A491" s="107" t="s">
        <v>584</v>
      </c>
      <c r="B491" s="108">
        <v>324983</v>
      </c>
    </row>
    <row r="492" spans="1:2" ht="16.5" customHeight="1" x14ac:dyDescent="0.25">
      <c r="A492" s="107" t="s">
        <v>584</v>
      </c>
      <c r="B492" s="108">
        <v>1110652</v>
      </c>
    </row>
    <row r="493" spans="1:2" ht="16.5" customHeight="1" x14ac:dyDescent="0.25">
      <c r="A493" s="107" t="s">
        <v>585</v>
      </c>
      <c r="B493" s="108">
        <v>87521</v>
      </c>
    </row>
    <row r="494" spans="1:2" ht="16.5" customHeight="1" x14ac:dyDescent="0.25">
      <c r="A494" s="107" t="s">
        <v>586</v>
      </c>
      <c r="B494" s="108">
        <v>105128</v>
      </c>
    </row>
    <row r="495" spans="1:2" ht="16.5" customHeight="1" x14ac:dyDescent="0.25">
      <c r="A495" s="107" t="s">
        <v>587</v>
      </c>
      <c r="B495" s="108">
        <v>87925</v>
      </c>
    </row>
    <row r="496" spans="1:2" ht="16.5" customHeight="1" x14ac:dyDescent="0.25">
      <c r="A496" s="107" t="s">
        <v>588</v>
      </c>
      <c r="B496" s="108">
        <v>136389</v>
      </c>
    </row>
    <row r="497" spans="1:2" ht="16.5" customHeight="1" x14ac:dyDescent="0.25">
      <c r="A497" s="107" t="s">
        <v>589</v>
      </c>
      <c r="B497" s="109">
        <f>SUM(B498:B499)</f>
        <v>179469</v>
      </c>
    </row>
    <row r="498" spans="1:2" ht="16.5" customHeight="1" x14ac:dyDescent="0.25">
      <c r="A498" s="107" t="s">
        <v>589</v>
      </c>
      <c r="B498" s="108">
        <v>14208</v>
      </c>
    </row>
    <row r="499" spans="1:2" ht="16.5" customHeight="1" x14ac:dyDescent="0.25">
      <c r="A499" s="107" t="s">
        <v>589</v>
      </c>
      <c r="B499" s="108">
        <v>165261</v>
      </c>
    </row>
    <row r="500" spans="1:2" ht="16.5" customHeight="1" x14ac:dyDescent="0.25">
      <c r="A500" s="107" t="s">
        <v>590</v>
      </c>
      <c r="B500" s="108">
        <v>159663</v>
      </c>
    </row>
    <row r="501" spans="1:2" ht="16.5" customHeight="1" x14ac:dyDescent="0.25">
      <c r="A501" s="107" t="s">
        <v>591</v>
      </c>
      <c r="B501" s="109">
        <f>SUM(B502:B503)</f>
        <v>65763</v>
      </c>
    </row>
    <row r="502" spans="1:2" ht="16.5" customHeight="1" x14ac:dyDescent="0.25">
      <c r="A502" s="107" t="s">
        <v>591</v>
      </c>
      <c r="B502" s="108">
        <v>16108</v>
      </c>
    </row>
    <row r="503" spans="1:2" ht="16.5" customHeight="1" x14ac:dyDescent="0.25">
      <c r="A503" s="107" t="s">
        <v>591</v>
      </c>
      <c r="B503" s="108">
        <v>49655</v>
      </c>
    </row>
    <row r="504" spans="1:2" ht="16.5" customHeight="1" x14ac:dyDescent="0.25">
      <c r="A504" s="107" t="s">
        <v>592</v>
      </c>
      <c r="B504" s="108">
        <v>1020543</v>
      </c>
    </row>
    <row r="505" spans="1:2" ht="16.5" customHeight="1" x14ac:dyDescent="0.25">
      <c r="A505" s="107" t="s">
        <v>594</v>
      </c>
      <c r="B505" s="109">
        <f>SUM(B506:B507)</f>
        <v>126560</v>
      </c>
    </row>
    <row r="506" spans="1:2" ht="16.5" customHeight="1" x14ac:dyDescent="0.25">
      <c r="A506" s="107" t="s">
        <v>594</v>
      </c>
      <c r="B506" s="108">
        <v>12058</v>
      </c>
    </row>
    <row r="507" spans="1:2" ht="16.5" customHeight="1" x14ac:dyDescent="0.25">
      <c r="A507" s="107" t="s">
        <v>594</v>
      </c>
      <c r="B507" s="108">
        <v>114502</v>
      </c>
    </row>
    <row r="508" spans="1:2" ht="16.5" customHeight="1" x14ac:dyDescent="0.25">
      <c r="A508" s="107" t="s">
        <v>595</v>
      </c>
      <c r="B508" s="108">
        <v>76452</v>
      </c>
    </row>
    <row r="509" spans="1:2" ht="16.5" customHeight="1" x14ac:dyDescent="0.25">
      <c r="A509" s="107" t="s">
        <v>596</v>
      </c>
      <c r="B509" s="108">
        <v>210919</v>
      </c>
    </row>
    <row r="510" spans="1:2" ht="16.5" customHeight="1" x14ac:dyDescent="0.25">
      <c r="A510" s="107" t="s">
        <v>597</v>
      </c>
      <c r="B510" s="108">
        <v>128557</v>
      </c>
    </row>
    <row r="511" spans="1:2" ht="16.5" customHeight="1" x14ac:dyDescent="0.25">
      <c r="A511" s="107" t="s">
        <v>598</v>
      </c>
      <c r="B511" s="109">
        <f>SUM(B512:B513)</f>
        <v>130879</v>
      </c>
    </row>
    <row r="512" spans="1:2" ht="16.5" customHeight="1" x14ac:dyDescent="0.25">
      <c r="A512" s="107" t="s">
        <v>598</v>
      </c>
      <c r="B512" s="108">
        <v>20654</v>
      </c>
    </row>
    <row r="513" spans="1:2" ht="16.5" customHeight="1" x14ac:dyDescent="0.25">
      <c r="A513" s="107" t="s">
        <v>598</v>
      </c>
      <c r="B513" s="108">
        <v>110225</v>
      </c>
    </row>
    <row r="514" spans="1:2" ht="16.5" customHeight="1" x14ac:dyDescent="0.25">
      <c r="A514" s="107" t="s">
        <v>601</v>
      </c>
      <c r="B514" s="108">
        <v>96694</v>
      </c>
    </row>
    <row r="515" spans="1:2" ht="16.5" customHeight="1" x14ac:dyDescent="0.25">
      <c r="A515" s="107" t="s">
        <v>602</v>
      </c>
      <c r="B515" s="108">
        <v>247476</v>
      </c>
    </row>
    <row r="516" spans="1:2" ht="16.5" customHeight="1" x14ac:dyDescent="0.25">
      <c r="A516" s="107" t="s">
        <v>603</v>
      </c>
      <c r="B516" s="108">
        <v>159264</v>
      </c>
    </row>
    <row r="517" spans="1:2" ht="16.5" customHeight="1" x14ac:dyDescent="0.25">
      <c r="A517" s="107" t="s">
        <v>604</v>
      </c>
      <c r="B517" s="108">
        <v>102268</v>
      </c>
    </row>
    <row r="518" spans="1:2" ht="16.5" customHeight="1" x14ac:dyDescent="0.25">
      <c r="A518" s="107" t="s">
        <v>605</v>
      </c>
      <c r="B518" s="108">
        <v>48001</v>
      </c>
    </row>
    <row r="519" spans="1:2" ht="16.5" customHeight="1" x14ac:dyDescent="0.25">
      <c r="A519" s="107" t="s">
        <v>606</v>
      </c>
      <c r="B519" s="108">
        <v>91901</v>
      </c>
    </row>
    <row r="520" spans="1:2" ht="16.5" customHeight="1" x14ac:dyDescent="0.25">
      <c r="A520" s="107" t="s">
        <v>608</v>
      </c>
      <c r="B520" s="108">
        <v>68286</v>
      </c>
    </row>
    <row r="521" spans="1:2" ht="16.5" customHeight="1" x14ac:dyDescent="0.25">
      <c r="A521" s="107" t="s">
        <v>609</v>
      </c>
      <c r="B521" s="108">
        <v>115054</v>
      </c>
    </row>
    <row r="522" spans="1:2" ht="16.5" customHeight="1" x14ac:dyDescent="0.25">
      <c r="A522" s="107" t="s">
        <v>610</v>
      </c>
      <c r="B522" s="108">
        <v>73713</v>
      </c>
    </row>
    <row r="523" spans="1:2" ht="16.5" customHeight="1" x14ac:dyDescent="0.25">
      <c r="A523" s="107" t="s">
        <v>611</v>
      </c>
      <c r="B523" s="108">
        <v>47837</v>
      </c>
    </row>
    <row r="524" spans="1:2" ht="16.5" customHeight="1" x14ac:dyDescent="0.25">
      <c r="A524" s="107" t="s">
        <v>612</v>
      </c>
      <c r="B524" s="108">
        <v>707414</v>
      </c>
    </row>
    <row r="525" spans="1:2" ht="16.5" customHeight="1" x14ac:dyDescent="0.25">
      <c r="A525" s="107" t="s">
        <v>613</v>
      </c>
      <c r="B525" s="108">
        <v>27033</v>
      </c>
    </row>
    <row r="526" spans="1:2" ht="16.5" customHeight="1" x14ac:dyDescent="0.25">
      <c r="A526" s="107" t="s">
        <v>617</v>
      </c>
      <c r="B526" s="108">
        <v>166665</v>
      </c>
    </row>
    <row r="527" spans="1:2" ht="16.5" customHeight="1" x14ac:dyDescent="0.25">
      <c r="A527" s="107" t="s">
        <v>618</v>
      </c>
      <c r="B527" s="109">
        <f>SUM(B528:B529)</f>
        <v>135481</v>
      </c>
    </row>
    <row r="528" spans="1:2" ht="16.5" customHeight="1" x14ac:dyDescent="0.25">
      <c r="A528" s="107" t="s">
        <v>618</v>
      </c>
      <c r="B528" s="108">
        <v>42300</v>
      </c>
    </row>
    <row r="529" spans="1:2" ht="16.5" customHeight="1" x14ac:dyDescent="0.25">
      <c r="A529" s="107" t="s">
        <v>618</v>
      </c>
      <c r="B529" s="108">
        <v>93181</v>
      </c>
    </row>
    <row r="530" spans="1:2" ht="16.5" customHeight="1" x14ac:dyDescent="0.25">
      <c r="A530" s="107" t="s">
        <v>621</v>
      </c>
      <c r="B530" s="108">
        <v>88418</v>
      </c>
    </row>
    <row r="531" spans="1:2" ht="16.5" customHeight="1" x14ac:dyDescent="0.25">
      <c r="A531" s="107" t="s">
        <v>624</v>
      </c>
      <c r="B531" s="108">
        <v>76528</v>
      </c>
    </row>
    <row r="532" spans="1:2" ht="16.5" customHeight="1" x14ac:dyDescent="0.25">
      <c r="A532" s="107" t="s">
        <v>626</v>
      </c>
      <c r="B532" s="109">
        <f>SUM(B533:B534)</f>
        <v>167314</v>
      </c>
    </row>
    <row r="533" spans="1:2" ht="16.5" customHeight="1" x14ac:dyDescent="0.25">
      <c r="A533" s="107" t="s">
        <v>626</v>
      </c>
      <c r="B533" s="108">
        <v>66743</v>
      </c>
    </row>
    <row r="534" spans="1:2" ht="16.5" customHeight="1" x14ac:dyDescent="0.25">
      <c r="A534" s="107" t="s">
        <v>626</v>
      </c>
      <c r="B534" s="108">
        <v>100571</v>
      </c>
    </row>
    <row r="535" spans="1:2" ht="16.5" customHeight="1" x14ac:dyDescent="0.25">
      <c r="A535" s="107" t="s">
        <v>630</v>
      </c>
      <c r="B535" s="109">
        <f>SUM(B536:B537)</f>
        <v>456520</v>
      </c>
    </row>
    <row r="536" spans="1:2" ht="16.5" customHeight="1" x14ac:dyDescent="0.25">
      <c r="A536" s="107" t="s">
        <v>630</v>
      </c>
      <c r="B536" s="108">
        <v>27957</v>
      </c>
    </row>
    <row r="537" spans="1:2" ht="12.75" customHeight="1" x14ac:dyDescent="0.25">
      <c r="A537" s="107" t="s">
        <v>630</v>
      </c>
      <c r="B537" s="108">
        <v>428563</v>
      </c>
    </row>
    <row r="538" spans="1:2" x14ac:dyDescent="0.25">
      <c r="A538" s="107" t="s">
        <v>631</v>
      </c>
      <c r="B538" s="109">
        <f>SUM(B539:B540)</f>
        <v>109399</v>
      </c>
    </row>
    <row r="539" spans="1:2" x14ac:dyDescent="0.25">
      <c r="A539" s="107" t="s">
        <v>631</v>
      </c>
      <c r="B539" s="108">
        <v>30125</v>
      </c>
    </row>
    <row r="540" spans="1:2" x14ac:dyDescent="0.25">
      <c r="A540" s="107" t="s">
        <v>631</v>
      </c>
      <c r="B540" s="108">
        <v>79274</v>
      </c>
    </row>
    <row r="541" spans="1:2" x14ac:dyDescent="0.25">
      <c r="A541" s="107" t="s">
        <v>632</v>
      </c>
      <c r="B541" s="108">
        <v>326064</v>
      </c>
    </row>
    <row r="542" spans="1:2" x14ac:dyDescent="0.25">
      <c r="A542" s="107" t="s">
        <v>633</v>
      </c>
      <c r="B542" s="109">
        <f>SUM(B543:B545)</f>
        <v>211438</v>
      </c>
    </row>
    <row r="543" spans="1:2" x14ac:dyDescent="0.25">
      <c r="A543" s="107" t="s">
        <v>633</v>
      </c>
      <c r="B543" s="108">
        <v>81652</v>
      </c>
    </row>
    <row r="544" spans="1:2" x14ac:dyDescent="0.25">
      <c r="A544" s="107" t="s">
        <v>633</v>
      </c>
      <c r="B544" s="108">
        <v>34778</v>
      </c>
    </row>
    <row r="545" spans="1:2" x14ac:dyDescent="0.25">
      <c r="A545" s="107" t="s">
        <v>633</v>
      </c>
      <c r="B545" s="108">
        <v>95008</v>
      </c>
    </row>
    <row r="546" spans="1:2" x14ac:dyDescent="0.25">
      <c r="A546" s="107" t="s">
        <v>634</v>
      </c>
      <c r="B546" s="109">
        <f>SUM(B547:B550)</f>
        <v>1062227</v>
      </c>
    </row>
    <row r="547" spans="1:2" x14ac:dyDescent="0.25">
      <c r="A547" s="107" t="s">
        <v>634</v>
      </c>
      <c r="B547" s="108">
        <v>93039</v>
      </c>
    </row>
    <row r="548" spans="1:2" x14ac:dyDescent="0.25">
      <c r="A548" s="107" t="s">
        <v>634</v>
      </c>
      <c r="B548" s="108">
        <v>23814</v>
      </c>
    </row>
    <row r="549" spans="1:2" x14ac:dyDescent="0.25">
      <c r="A549" s="107" t="s">
        <v>634</v>
      </c>
      <c r="B549" s="108">
        <v>456486</v>
      </c>
    </row>
    <row r="550" spans="1:2" x14ac:dyDescent="0.25">
      <c r="A550" s="107" t="s">
        <v>634</v>
      </c>
      <c r="B550" s="108">
        <v>488888</v>
      </c>
    </row>
    <row r="551" spans="1:2" x14ac:dyDescent="0.25">
      <c r="A551" s="107" t="s">
        <v>636</v>
      </c>
      <c r="B551" s="108">
        <v>49412</v>
      </c>
    </row>
    <row r="552" spans="1:2" x14ac:dyDescent="0.25">
      <c r="A552" s="107" t="s">
        <v>637</v>
      </c>
      <c r="B552" s="108">
        <v>987293</v>
      </c>
    </row>
    <row r="553" spans="1:2" x14ac:dyDescent="0.25">
      <c r="A553" s="107" t="s">
        <v>638</v>
      </c>
      <c r="B553" s="108">
        <v>255075</v>
      </c>
    </row>
    <row r="554" spans="1:2" x14ac:dyDescent="0.25">
      <c r="A554" s="107" t="s">
        <v>639</v>
      </c>
      <c r="B554" s="108">
        <v>45787</v>
      </c>
    </row>
    <row r="555" spans="1:2" x14ac:dyDescent="0.25">
      <c r="A555" s="107" t="s">
        <v>640</v>
      </c>
      <c r="B555" s="108">
        <v>133609</v>
      </c>
    </row>
    <row r="556" spans="1:2" x14ac:dyDescent="0.25">
      <c r="A556" s="107" t="s">
        <v>641</v>
      </c>
      <c r="B556" s="108">
        <v>0</v>
      </c>
    </row>
    <row r="557" spans="1:2" x14ac:dyDescent="0.25">
      <c r="A557" s="107" t="s">
        <v>998</v>
      </c>
      <c r="B557" s="108">
        <v>94790</v>
      </c>
    </row>
    <row r="558" spans="1:2" x14ac:dyDescent="0.25">
      <c r="A558" s="107" t="s">
        <v>643</v>
      </c>
      <c r="B558" s="108">
        <v>14770</v>
      </c>
    </row>
    <row r="559" spans="1:2" x14ac:dyDescent="0.25">
      <c r="A559" s="107" t="s">
        <v>644</v>
      </c>
      <c r="B559" s="109">
        <f>SUM(B560:B562)</f>
        <v>176552</v>
      </c>
    </row>
    <row r="560" spans="1:2" x14ac:dyDescent="0.25">
      <c r="A560" s="107" t="s">
        <v>644</v>
      </c>
      <c r="B560" s="108">
        <v>69569</v>
      </c>
    </row>
    <row r="561" spans="1:2" x14ac:dyDescent="0.25">
      <c r="A561" s="107" t="s">
        <v>644</v>
      </c>
      <c r="B561" s="108">
        <v>94117</v>
      </c>
    </row>
    <row r="562" spans="1:2" x14ac:dyDescent="0.25">
      <c r="A562" s="107" t="s">
        <v>644</v>
      </c>
      <c r="B562" s="108">
        <v>12866</v>
      </c>
    </row>
    <row r="563" spans="1:2" x14ac:dyDescent="0.25">
      <c r="A563" s="107" t="s">
        <v>645</v>
      </c>
      <c r="B563" s="108">
        <v>23262</v>
      </c>
    </row>
    <row r="564" spans="1:2" x14ac:dyDescent="0.25">
      <c r="A564" s="107" t="s">
        <v>647</v>
      </c>
      <c r="B564" s="109">
        <f>SUM(B565:B566)</f>
        <v>172294</v>
      </c>
    </row>
    <row r="565" spans="1:2" x14ac:dyDescent="0.25">
      <c r="A565" s="107" t="s">
        <v>647</v>
      </c>
      <c r="B565" s="108">
        <v>103008</v>
      </c>
    </row>
    <row r="566" spans="1:2" x14ac:dyDescent="0.25">
      <c r="A566" s="107" t="s">
        <v>647</v>
      </c>
      <c r="B566" s="108">
        <v>69286</v>
      </c>
    </row>
    <row r="567" spans="1:2" x14ac:dyDescent="0.25">
      <c r="A567" s="107" t="s">
        <v>649</v>
      </c>
      <c r="B567" s="109">
        <f>SUM(B568:B569)</f>
        <v>170670</v>
      </c>
    </row>
    <row r="568" spans="1:2" x14ac:dyDescent="0.25">
      <c r="A568" s="107" t="s">
        <v>649</v>
      </c>
      <c r="B568" s="108">
        <v>119185</v>
      </c>
    </row>
    <row r="569" spans="1:2" x14ac:dyDescent="0.25">
      <c r="A569" s="107" t="s">
        <v>649</v>
      </c>
      <c r="B569" s="108">
        <v>51485</v>
      </c>
    </row>
    <row r="570" spans="1:2" x14ac:dyDescent="0.25">
      <c r="A570" s="107" t="s">
        <v>652</v>
      </c>
      <c r="B570" s="108">
        <v>79380</v>
      </c>
    </row>
    <row r="571" spans="1:2" x14ac:dyDescent="0.25">
      <c r="A571" s="107" t="s">
        <v>665</v>
      </c>
      <c r="B571" s="108">
        <v>0</v>
      </c>
    </row>
    <row r="572" spans="1:2" x14ac:dyDescent="0.25">
      <c r="A572" s="107" t="s">
        <v>666</v>
      </c>
      <c r="B572" s="108">
        <v>127504</v>
      </c>
    </row>
    <row r="573" spans="1:2" x14ac:dyDescent="0.25">
      <c r="A573" s="107" t="s">
        <v>667</v>
      </c>
      <c r="B573" s="108">
        <v>89756</v>
      </c>
    </row>
    <row r="574" spans="1:2" x14ac:dyDescent="0.25">
      <c r="A574" s="107" t="s">
        <v>668</v>
      </c>
      <c r="B574" s="108">
        <v>199867</v>
      </c>
    </row>
    <row r="575" spans="1:2" x14ac:dyDescent="0.25">
      <c r="A575" s="107" t="s">
        <v>670</v>
      </c>
      <c r="B575" s="108">
        <v>28675</v>
      </c>
    </row>
    <row r="576" spans="1:2" x14ac:dyDescent="0.25">
      <c r="A576" s="107" t="s">
        <v>672</v>
      </c>
      <c r="B576" s="108">
        <v>92871</v>
      </c>
    </row>
    <row r="577" spans="1:2" x14ac:dyDescent="0.25">
      <c r="A577" s="107" t="s">
        <v>673</v>
      </c>
      <c r="B577" s="108">
        <v>112871</v>
      </c>
    </row>
    <row r="578" spans="1:2" x14ac:dyDescent="0.25">
      <c r="A578" s="107" t="s">
        <v>689</v>
      </c>
      <c r="B578" s="108">
        <v>209485</v>
      </c>
    </row>
    <row r="579" spans="1:2" x14ac:dyDescent="0.25">
      <c r="A579" s="107" t="s">
        <v>690</v>
      </c>
      <c r="B579" s="108">
        <v>143116</v>
      </c>
    </row>
    <row r="580" spans="1:2" x14ac:dyDescent="0.25">
      <c r="A580" s="107" t="s">
        <v>691</v>
      </c>
      <c r="B580" s="108">
        <v>632097</v>
      </c>
    </row>
    <row r="581" spans="1:2" x14ac:dyDescent="0.25">
      <c r="A581" s="107" t="s">
        <v>694</v>
      </c>
      <c r="B581" s="109">
        <f>SUM(B582:B583)</f>
        <v>937439</v>
      </c>
    </row>
    <row r="582" spans="1:2" x14ac:dyDescent="0.25">
      <c r="A582" s="107" t="s">
        <v>694</v>
      </c>
      <c r="B582" s="108">
        <v>22753</v>
      </c>
    </row>
    <row r="583" spans="1:2" x14ac:dyDescent="0.25">
      <c r="A583" s="107" t="s">
        <v>694</v>
      </c>
      <c r="B583" s="108">
        <v>914686</v>
      </c>
    </row>
    <row r="584" spans="1:2" x14ac:dyDescent="0.25">
      <c r="A584" s="107" t="s">
        <v>696</v>
      </c>
      <c r="B584" s="108">
        <v>130892</v>
      </c>
    </row>
    <row r="585" spans="1:2" x14ac:dyDescent="0.25">
      <c r="A585" s="107" t="s">
        <v>697</v>
      </c>
      <c r="B585" s="108">
        <v>-22153</v>
      </c>
    </row>
    <row r="586" spans="1:2" x14ac:dyDescent="0.25">
      <c r="A586" s="107" t="s">
        <v>699</v>
      </c>
      <c r="B586" s="108">
        <v>146957</v>
      </c>
    </row>
    <row r="587" spans="1:2" x14ac:dyDescent="0.25">
      <c r="A587" s="107" t="s">
        <v>700</v>
      </c>
      <c r="B587" s="108">
        <v>154628</v>
      </c>
    </row>
    <row r="588" spans="1:2" x14ac:dyDescent="0.25">
      <c r="A588" s="107" t="s">
        <v>701</v>
      </c>
      <c r="B588" s="108">
        <v>21124</v>
      </c>
    </row>
    <row r="589" spans="1:2" x14ac:dyDescent="0.25">
      <c r="A589" s="107" t="s">
        <v>703</v>
      </c>
      <c r="B589" s="109">
        <f>SUM(B590:B591)</f>
        <v>200233</v>
      </c>
    </row>
    <row r="590" spans="1:2" x14ac:dyDescent="0.25">
      <c r="A590" s="107" t="s">
        <v>703</v>
      </c>
      <c r="B590" s="108">
        <v>13972</v>
      </c>
    </row>
    <row r="591" spans="1:2" x14ac:dyDescent="0.25">
      <c r="A591" s="107" t="s">
        <v>703</v>
      </c>
      <c r="B591" s="108">
        <v>186261</v>
      </c>
    </row>
    <row r="592" spans="1:2" x14ac:dyDescent="0.25">
      <c r="A592" s="107" t="s">
        <v>706</v>
      </c>
      <c r="B592" s="108">
        <v>308589</v>
      </c>
    </row>
    <row r="593" spans="1:2" x14ac:dyDescent="0.25">
      <c r="A593" s="107" t="s">
        <v>707</v>
      </c>
      <c r="B593" s="108">
        <v>48712</v>
      </c>
    </row>
    <row r="594" spans="1:2" x14ac:dyDescent="0.25">
      <c r="A594" s="107" t="s">
        <v>709</v>
      </c>
      <c r="B594" s="108">
        <v>49327</v>
      </c>
    </row>
    <row r="595" spans="1:2" x14ac:dyDescent="0.25">
      <c r="A595" s="107" t="s">
        <v>711</v>
      </c>
      <c r="B595" s="109">
        <f>SUM(B596:B598)</f>
        <v>1014971</v>
      </c>
    </row>
    <row r="596" spans="1:2" x14ac:dyDescent="0.25">
      <c r="A596" s="107" t="s">
        <v>711</v>
      </c>
      <c r="B596" s="108">
        <v>127194</v>
      </c>
    </row>
    <row r="597" spans="1:2" x14ac:dyDescent="0.25">
      <c r="A597" s="107" t="s">
        <v>711</v>
      </c>
      <c r="B597" s="108">
        <v>100169</v>
      </c>
    </row>
    <row r="598" spans="1:2" x14ac:dyDescent="0.25">
      <c r="A598" s="107" t="s">
        <v>711</v>
      </c>
      <c r="B598" s="108">
        <v>787608</v>
      </c>
    </row>
    <row r="599" spans="1:2" x14ac:dyDescent="0.25">
      <c r="A599" s="107" t="s">
        <v>712</v>
      </c>
      <c r="B599" s="108">
        <v>70521</v>
      </c>
    </row>
    <row r="600" spans="1:2" x14ac:dyDescent="0.25">
      <c r="A600" s="107" t="s">
        <v>713</v>
      </c>
      <c r="B600" s="108">
        <v>45377</v>
      </c>
    </row>
    <row r="601" spans="1:2" x14ac:dyDescent="0.25">
      <c r="A601" s="107" t="s">
        <v>715</v>
      </c>
      <c r="B601" s="108">
        <v>217889</v>
      </c>
    </row>
    <row r="602" spans="1:2" x14ac:dyDescent="0.25">
      <c r="A602" s="107" t="s">
        <v>716</v>
      </c>
      <c r="B602" s="108">
        <v>16388</v>
      </c>
    </row>
    <row r="603" spans="1:2" x14ac:dyDescent="0.25">
      <c r="A603" s="107" t="s">
        <v>718</v>
      </c>
      <c r="B603" s="109">
        <f>SUM(B604:B605)</f>
        <v>94340</v>
      </c>
    </row>
    <row r="604" spans="1:2" x14ac:dyDescent="0.25">
      <c r="A604" s="107" t="s">
        <v>718</v>
      </c>
      <c r="B604" s="108">
        <v>28841</v>
      </c>
    </row>
    <row r="605" spans="1:2" x14ac:dyDescent="0.25">
      <c r="A605" s="107" t="s">
        <v>718</v>
      </c>
      <c r="B605" s="108">
        <v>65499</v>
      </c>
    </row>
    <row r="606" spans="1:2" x14ac:dyDescent="0.25">
      <c r="A606" s="107" t="s">
        <v>719</v>
      </c>
      <c r="B606" s="109">
        <f>SUM(B607:B608)</f>
        <v>170391</v>
      </c>
    </row>
    <row r="607" spans="1:2" x14ac:dyDescent="0.25">
      <c r="A607" s="107" t="s">
        <v>719</v>
      </c>
      <c r="B607" s="108">
        <v>66928</v>
      </c>
    </row>
    <row r="608" spans="1:2" x14ac:dyDescent="0.25">
      <c r="A608" s="107" t="s">
        <v>719</v>
      </c>
      <c r="B608" s="108">
        <v>103463</v>
      </c>
    </row>
    <row r="609" spans="1:2" x14ac:dyDescent="0.25">
      <c r="A609" s="107" t="s">
        <v>720</v>
      </c>
      <c r="B609" s="108">
        <v>95506</v>
      </c>
    </row>
    <row r="610" spans="1:2" x14ac:dyDescent="0.25">
      <c r="A610" s="107" t="s">
        <v>723</v>
      </c>
      <c r="B610" s="108">
        <v>760008</v>
      </c>
    </row>
    <row r="611" spans="1:2" x14ac:dyDescent="0.25">
      <c r="A611" s="107" t="s">
        <v>724</v>
      </c>
      <c r="B611" s="108">
        <v>47963</v>
      </c>
    </row>
    <row r="612" spans="1:2" x14ac:dyDescent="0.25">
      <c r="A612" s="107" t="s">
        <v>726</v>
      </c>
      <c r="B612" s="108">
        <v>180714</v>
      </c>
    </row>
    <row r="613" spans="1:2" x14ac:dyDescent="0.25">
      <c r="A613" s="107" t="s">
        <v>727</v>
      </c>
      <c r="B613" s="109">
        <f>SUM(B614:B615)</f>
        <v>374950</v>
      </c>
    </row>
    <row r="614" spans="1:2" x14ac:dyDescent="0.25">
      <c r="A614" s="107" t="s">
        <v>727</v>
      </c>
      <c r="B614" s="108">
        <v>210348</v>
      </c>
    </row>
    <row r="615" spans="1:2" x14ac:dyDescent="0.25">
      <c r="A615" s="107" t="s">
        <v>727</v>
      </c>
      <c r="B615" s="108">
        <v>164602</v>
      </c>
    </row>
    <row r="616" spans="1:2" x14ac:dyDescent="0.25">
      <c r="A616" s="107" t="s">
        <v>728</v>
      </c>
      <c r="B616" s="108">
        <v>763651</v>
      </c>
    </row>
    <row r="617" spans="1:2" x14ac:dyDescent="0.25">
      <c r="A617" s="107" t="s">
        <v>729</v>
      </c>
      <c r="B617" s="108">
        <v>345360</v>
      </c>
    </row>
    <row r="618" spans="1:2" x14ac:dyDescent="0.25">
      <c r="A618" s="107" t="s">
        <v>730</v>
      </c>
      <c r="B618" s="108">
        <v>2483805</v>
      </c>
    </row>
    <row r="619" spans="1:2" x14ac:dyDescent="0.25">
      <c r="A619" s="107" t="s">
        <v>731</v>
      </c>
      <c r="B619" s="108">
        <v>24828</v>
      </c>
    </row>
    <row r="620" spans="1:2" x14ac:dyDescent="0.25">
      <c r="A620" s="107" t="s">
        <v>733</v>
      </c>
      <c r="B620" s="108">
        <v>200590</v>
      </c>
    </row>
    <row r="621" spans="1:2" x14ac:dyDescent="0.25">
      <c r="A621" s="107" t="s">
        <v>735</v>
      </c>
      <c r="B621" s="108">
        <v>206844</v>
      </c>
    </row>
    <row r="622" spans="1:2" x14ac:dyDescent="0.25">
      <c r="A622" s="107" t="s">
        <v>736</v>
      </c>
      <c r="B622" s="108">
        <v>12770</v>
      </c>
    </row>
  </sheetData>
  <conditionalFormatting sqref="A4:A622">
    <cfRule type="duplicateValues" dxfId="15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4BC4-9E9C-4C06-9463-69C5D33F632A}">
  <dimension ref="A1:B441"/>
  <sheetViews>
    <sheetView zoomScale="142" workbookViewId="0">
      <selection activeCell="G1" sqref="G1"/>
    </sheetView>
  </sheetViews>
  <sheetFormatPr defaultColWidth="8.85546875" defaultRowHeight="15" x14ac:dyDescent="0.25"/>
  <cols>
    <col min="1" max="1" width="45.5703125" customWidth="1"/>
  </cols>
  <sheetData>
    <row r="1" spans="1:2" x14ac:dyDescent="0.25">
      <c r="A1" s="44" t="s">
        <v>922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10645</v>
      </c>
    </row>
    <row r="5" spans="1:2" x14ac:dyDescent="0.25">
      <c r="A5" t="s">
        <v>6</v>
      </c>
      <c r="B5">
        <v>113138</v>
      </c>
    </row>
    <row r="6" spans="1:2" x14ac:dyDescent="0.25">
      <c r="A6" t="s">
        <v>7</v>
      </c>
      <c r="B6">
        <v>13794</v>
      </c>
    </row>
    <row r="7" spans="1:2" x14ac:dyDescent="0.25">
      <c r="A7" t="s">
        <v>8</v>
      </c>
      <c r="B7">
        <v>65413</v>
      </c>
    </row>
    <row r="8" spans="1:2" x14ac:dyDescent="0.25">
      <c r="A8" t="s">
        <v>10</v>
      </c>
      <c r="B8">
        <v>39785</v>
      </c>
    </row>
    <row r="9" spans="1:2" x14ac:dyDescent="0.25">
      <c r="A9" t="s">
        <v>11</v>
      </c>
      <c r="B9">
        <v>148695</v>
      </c>
    </row>
    <row r="10" spans="1:2" x14ac:dyDescent="0.25">
      <c r="A10" t="s">
        <v>12</v>
      </c>
      <c r="B10">
        <v>30150</v>
      </c>
    </row>
    <row r="11" spans="1:2" x14ac:dyDescent="0.25">
      <c r="A11" t="s">
        <v>13</v>
      </c>
      <c r="B11">
        <v>53416</v>
      </c>
    </row>
    <row r="12" spans="1:2" x14ac:dyDescent="0.25">
      <c r="A12" t="s">
        <v>14</v>
      </c>
      <c r="B12">
        <v>13873</v>
      </c>
    </row>
    <row r="13" spans="1:2" x14ac:dyDescent="0.25">
      <c r="A13" t="s">
        <v>16</v>
      </c>
      <c r="B13">
        <v>82414</v>
      </c>
    </row>
    <row r="14" spans="1:2" x14ac:dyDescent="0.25">
      <c r="A14" t="s">
        <v>17</v>
      </c>
      <c r="B14">
        <v>6532</v>
      </c>
    </row>
    <row r="15" spans="1:2" x14ac:dyDescent="0.25">
      <c r="A15" t="s">
        <v>18</v>
      </c>
      <c r="B15">
        <v>39149</v>
      </c>
    </row>
    <row r="16" spans="1:2" x14ac:dyDescent="0.25">
      <c r="A16" t="s">
        <v>19</v>
      </c>
      <c r="B16">
        <v>992820</v>
      </c>
    </row>
    <row r="17" spans="1:2" x14ac:dyDescent="0.25">
      <c r="A17" t="s">
        <v>20</v>
      </c>
      <c r="B17">
        <v>43488</v>
      </c>
    </row>
    <row r="18" spans="1:2" x14ac:dyDescent="0.25">
      <c r="A18" t="s">
        <v>22</v>
      </c>
      <c r="B18">
        <v>3338</v>
      </c>
    </row>
    <row r="19" spans="1:2" x14ac:dyDescent="0.25">
      <c r="A19" t="s">
        <v>23</v>
      </c>
      <c r="B19">
        <v>26993</v>
      </c>
    </row>
    <row r="20" spans="1:2" x14ac:dyDescent="0.25">
      <c r="A20" t="s">
        <v>25</v>
      </c>
      <c r="B20">
        <v>71942</v>
      </c>
    </row>
    <row r="21" spans="1:2" x14ac:dyDescent="0.25">
      <c r="A21" t="s">
        <v>27</v>
      </c>
      <c r="B21">
        <v>27789</v>
      </c>
    </row>
    <row r="22" spans="1:2" x14ac:dyDescent="0.25">
      <c r="A22" t="s">
        <v>28</v>
      </c>
      <c r="B22">
        <v>73696</v>
      </c>
    </row>
    <row r="23" spans="1:2" x14ac:dyDescent="0.25">
      <c r="A23" t="s">
        <v>30</v>
      </c>
      <c r="B23">
        <v>2668</v>
      </c>
    </row>
    <row r="24" spans="1:2" x14ac:dyDescent="0.25">
      <c r="A24" t="s">
        <v>31</v>
      </c>
      <c r="B24">
        <v>43800</v>
      </c>
    </row>
    <row r="25" spans="1:2" x14ac:dyDescent="0.25">
      <c r="A25" t="s">
        <v>32</v>
      </c>
      <c r="B25">
        <v>382879</v>
      </c>
    </row>
    <row r="26" spans="1:2" x14ac:dyDescent="0.25">
      <c r="A26" t="s">
        <v>33</v>
      </c>
      <c r="B26">
        <v>159830</v>
      </c>
    </row>
    <row r="27" spans="1:2" x14ac:dyDescent="0.25">
      <c r="A27" t="s">
        <v>35</v>
      </c>
      <c r="B27">
        <v>6363</v>
      </c>
    </row>
    <row r="28" spans="1:2" x14ac:dyDescent="0.25">
      <c r="A28" t="s">
        <v>37</v>
      </c>
      <c r="B28">
        <v>33947</v>
      </c>
    </row>
    <row r="29" spans="1:2" x14ac:dyDescent="0.25">
      <c r="A29" t="s">
        <v>38</v>
      </c>
      <c r="B29">
        <v>94174</v>
      </c>
    </row>
    <row r="30" spans="1:2" x14ac:dyDescent="0.25">
      <c r="A30" t="s">
        <v>40</v>
      </c>
      <c r="B30">
        <v>8921</v>
      </c>
    </row>
    <row r="31" spans="1:2" x14ac:dyDescent="0.25">
      <c r="A31" t="s">
        <v>41</v>
      </c>
      <c r="B31">
        <v>67825</v>
      </c>
    </row>
    <row r="32" spans="1:2" x14ac:dyDescent="0.25">
      <c r="A32" t="s">
        <v>42</v>
      </c>
      <c r="B32">
        <v>37710</v>
      </c>
    </row>
    <row r="33" spans="1:2" x14ac:dyDescent="0.25">
      <c r="A33" t="s">
        <v>43</v>
      </c>
      <c r="B33">
        <v>21329</v>
      </c>
    </row>
    <row r="34" spans="1:2" x14ac:dyDescent="0.25">
      <c r="A34" t="s">
        <v>48</v>
      </c>
      <c r="B34">
        <v>1265</v>
      </c>
    </row>
    <row r="35" spans="1:2" x14ac:dyDescent="0.25">
      <c r="A35" t="s">
        <v>49</v>
      </c>
      <c r="B35">
        <v>371318</v>
      </c>
    </row>
    <row r="36" spans="1:2" x14ac:dyDescent="0.25">
      <c r="A36" t="s">
        <v>50</v>
      </c>
      <c r="B36">
        <v>88912</v>
      </c>
    </row>
    <row r="37" spans="1:2" x14ac:dyDescent="0.25">
      <c r="A37" t="s">
        <v>51</v>
      </c>
      <c r="B37">
        <v>52959</v>
      </c>
    </row>
    <row r="38" spans="1:2" x14ac:dyDescent="0.25">
      <c r="A38" t="s">
        <v>52</v>
      </c>
      <c r="B38">
        <v>4769</v>
      </c>
    </row>
    <row r="39" spans="1:2" x14ac:dyDescent="0.25">
      <c r="A39" t="s">
        <v>54</v>
      </c>
      <c r="B39">
        <v>67695</v>
      </c>
    </row>
    <row r="40" spans="1:2" x14ac:dyDescent="0.25">
      <c r="A40" t="s">
        <v>56</v>
      </c>
      <c r="B40">
        <v>39608</v>
      </c>
    </row>
    <row r="41" spans="1:2" x14ac:dyDescent="0.25">
      <c r="A41" t="s">
        <v>57</v>
      </c>
      <c r="B41">
        <v>48180</v>
      </c>
    </row>
    <row r="42" spans="1:2" x14ac:dyDescent="0.25">
      <c r="A42" t="s">
        <v>58</v>
      </c>
      <c r="B42">
        <v>43775</v>
      </c>
    </row>
    <row r="43" spans="1:2" x14ac:dyDescent="0.25">
      <c r="A43" t="s">
        <v>59</v>
      </c>
      <c r="B43">
        <v>238968</v>
      </c>
    </row>
    <row r="44" spans="1:2" x14ac:dyDescent="0.25">
      <c r="A44" t="s">
        <v>61</v>
      </c>
      <c r="B44">
        <v>38430</v>
      </c>
    </row>
    <row r="45" spans="1:2" x14ac:dyDescent="0.25">
      <c r="A45" t="s">
        <v>63</v>
      </c>
      <c r="B45">
        <v>61208</v>
      </c>
    </row>
    <row r="46" spans="1:2" x14ac:dyDescent="0.25">
      <c r="A46" t="s">
        <v>64</v>
      </c>
      <c r="B46">
        <v>33672</v>
      </c>
    </row>
    <row r="47" spans="1:2" x14ac:dyDescent="0.25">
      <c r="A47" t="s">
        <v>65</v>
      </c>
      <c r="B47">
        <v>5079</v>
      </c>
    </row>
    <row r="48" spans="1:2" x14ac:dyDescent="0.25">
      <c r="A48" t="s">
        <v>68</v>
      </c>
      <c r="B48">
        <v>45221</v>
      </c>
    </row>
    <row r="49" spans="1:2" x14ac:dyDescent="0.25">
      <c r="A49" t="s">
        <v>69</v>
      </c>
      <c r="B49">
        <v>2440</v>
      </c>
    </row>
    <row r="50" spans="1:2" x14ac:dyDescent="0.25">
      <c r="A50" t="s">
        <v>70</v>
      </c>
      <c r="B50">
        <v>34884</v>
      </c>
    </row>
    <row r="51" spans="1:2" x14ac:dyDescent="0.25">
      <c r="A51" t="s">
        <v>75</v>
      </c>
      <c r="B51">
        <v>15191</v>
      </c>
    </row>
    <row r="52" spans="1:2" x14ac:dyDescent="0.25">
      <c r="A52" t="s">
        <v>77</v>
      </c>
      <c r="B52">
        <v>39266</v>
      </c>
    </row>
    <row r="53" spans="1:2" x14ac:dyDescent="0.25">
      <c r="A53" t="s">
        <v>79</v>
      </c>
      <c r="B53">
        <v>955</v>
      </c>
    </row>
    <row r="54" spans="1:2" x14ac:dyDescent="0.25">
      <c r="A54" t="s">
        <v>81</v>
      </c>
      <c r="B54">
        <v>42900</v>
      </c>
    </row>
    <row r="55" spans="1:2" x14ac:dyDescent="0.25">
      <c r="A55" t="s">
        <v>83</v>
      </c>
      <c r="B55">
        <v>167695</v>
      </c>
    </row>
    <row r="56" spans="1:2" x14ac:dyDescent="0.25">
      <c r="A56" t="s">
        <v>872</v>
      </c>
      <c r="B56">
        <v>33691</v>
      </c>
    </row>
    <row r="57" spans="1:2" x14ac:dyDescent="0.25">
      <c r="A57" t="s">
        <v>85</v>
      </c>
      <c r="B57">
        <v>140295</v>
      </c>
    </row>
    <row r="58" spans="1:2" x14ac:dyDescent="0.25">
      <c r="A58" t="s">
        <v>86</v>
      </c>
      <c r="B58">
        <v>47959</v>
      </c>
    </row>
    <row r="59" spans="1:2" x14ac:dyDescent="0.25">
      <c r="A59" t="s">
        <v>88</v>
      </c>
      <c r="B59">
        <v>62044</v>
      </c>
    </row>
    <row r="60" spans="1:2" x14ac:dyDescent="0.25">
      <c r="A60" t="s">
        <v>89</v>
      </c>
      <c r="B60">
        <v>58941</v>
      </c>
    </row>
    <row r="61" spans="1:2" x14ac:dyDescent="0.25">
      <c r="A61" t="s">
        <v>92</v>
      </c>
      <c r="B61">
        <v>41516</v>
      </c>
    </row>
    <row r="62" spans="1:2" x14ac:dyDescent="0.25">
      <c r="A62" t="s">
        <v>93</v>
      </c>
      <c r="B62">
        <v>36490</v>
      </c>
    </row>
    <row r="63" spans="1:2" x14ac:dyDescent="0.25">
      <c r="A63" t="s">
        <v>96</v>
      </c>
      <c r="B63">
        <v>34579</v>
      </c>
    </row>
    <row r="64" spans="1:2" x14ac:dyDescent="0.25">
      <c r="A64" t="s">
        <v>98</v>
      </c>
      <c r="B64">
        <v>122750</v>
      </c>
    </row>
    <row r="65" spans="1:2" x14ac:dyDescent="0.25">
      <c r="A65" t="s">
        <v>99</v>
      </c>
      <c r="B65">
        <v>258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517</v>
      </c>
    </row>
    <row r="68" spans="1:2" x14ac:dyDescent="0.25">
      <c r="A68" t="s">
        <v>112</v>
      </c>
      <c r="B68">
        <v>46655</v>
      </c>
    </row>
    <row r="69" spans="1:2" x14ac:dyDescent="0.25">
      <c r="A69" t="s">
        <v>113</v>
      </c>
      <c r="B69">
        <v>70976</v>
      </c>
    </row>
    <row r="70" spans="1:2" x14ac:dyDescent="0.25">
      <c r="A70" t="s">
        <v>114</v>
      </c>
      <c r="B70">
        <v>60302</v>
      </c>
    </row>
    <row r="71" spans="1:2" x14ac:dyDescent="0.25">
      <c r="A71" t="s">
        <v>115</v>
      </c>
      <c r="B71">
        <v>213871</v>
      </c>
    </row>
    <row r="72" spans="1:2" x14ac:dyDescent="0.25">
      <c r="A72" t="s">
        <v>116</v>
      </c>
      <c r="B72">
        <v>21275</v>
      </c>
    </row>
    <row r="73" spans="1:2" x14ac:dyDescent="0.25">
      <c r="A73" t="s">
        <v>120</v>
      </c>
      <c r="B73">
        <v>37152</v>
      </c>
    </row>
    <row r="74" spans="1:2" x14ac:dyDescent="0.25">
      <c r="A74" t="s">
        <v>122</v>
      </c>
      <c r="B74">
        <v>97947</v>
      </c>
    </row>
    <row r="75" spans="1:2" x14ac:dyDescent="0.25">
      <c r="A75" t="s">
        <v>123</v>
      </c>
      <c r="B75">
        <v>354845</v>
      </c>
    </row>
    <row r="76" spans="1:2" x14ac:dyDescent="0.25">
      <c r="A76" t="s">
        <v>124</v>
      </c>
      <c r="B76">
        <v>6805</v>
      </c>
    </row>
    <row r="77" spans="1:2" x14ac:dyDescent="0.25">
      <c r="A77" t="s">
        <v>126</v>
      </c>
      <c r="B77">
        <v>140837</v>
      </c>
    </row>
    <row r="78" spans="1:2" x14ac:dyDescent="0.25">
      <c r="A78" t="s">
        <v>129</v>
      </c>
      <c r="B78">
        <v>43054</v>
      </c>
    </row>
    <row r="79" spans="1:2" x14ac:dyDescent="0.25">
      <c r="A79" t="s">
        <v>130</v>
      </c>
      <c r="B79">
        <v>768</v>
      </c>
    </row>
    <row r="80" spans="1:2" x14ac:dyDescent="0.25">
      <c r="A80" t="s">
        <v>134</v>
      </c>
      <c r="B80">
        <v>92511</v>
      </c>
    </row>
    <row r="81" spans="1:2" x14ac:dyDescent="0.25">
      <c r="A81" t="s">
        <v>135</v>
      </c>
      <c r="B81">
        <v>5213</v>
      </c>
    </row>
    <row r="82" spans="1:2" x14ac:dyDescent="0.25">
      <c r="A82" t="s">
        <v>136</v>
      </c>
      <c r="B82">
        <v>44809</v>
      </c>
    </row>
    <row r="83" spans="1:2" x14ac:dyDescent="0.25">
      <c r="A83" t="s">
        <v>137</v>
      </c>
      <c r="B83">
        <v>1427800</v>
      </c>
    </row>
    <row r="84" spans="1:2" x14ac:dyDescent="0.25">
      <c r="A84" t="s">
        <v>138</v>
      </c>
      <c r="B84">
        <v>2160</v>
      </c>
    </row>
    <row r="85" spans="1:2" x14ac:dyDescent="0.25">
      <c r="A85" t="s">
        <v>140</v>
      </c>
      <c r="B85">
        <v>15544</v>
      </c>
    </row>
    <row r="86" spans="1:2" x14ac:dyDescent="0.25">
      <c r="A86" t="s">
        <v>141</v>
      </c>
      <c r="B86">
        <v>3467</v>
      </c>
    </row>
    <row r="87" spans="1:2" x14ac:dyDescent="0.25">
      <c r="A87" t="s">
        <v>142</v>
      </c>
      <c r="B87">
        <v>34486</v>
      </c>
    </row>
    <row r="88" spans="1:2" x14ac:dyDescent="0.25">
      <c r="A88" t="s">
        <v>143</v>
      </c>
      <c r="B88">
        <v>99709</v>
      </c>
    </row>
    <row r="89" spans="1:2" x14ac:dyDescent="0.25">
      <c r="A89" t="s">
        <v>146</v>
      </c>
      <c r="B89">
        <v>266</v>
      </c>
    </row>
    <row r="90" spans="1:2" x14ac:dyDescent="0.25">
      <c r="A90" t="s">
        <v>147</v>
      </c>
      <c r="B90">
        <v>31233</v>
      </c>
    </row>
    <row r="91" spans="1:2" x14ac:dyDescent="0.25">
      <c r="A91" t="s">
        <v>148</v>
      </c>
      <c r="B91">
        <v>75234</v>
      </c>
    </row>
    <row r="92" spans="1:2" x14ac:dyDescent="0.25">
      <c r="A92" t="s">
        <v>149</v>
      </c>
      <c r="B92">
        <v>21527</v>
      </c>
    </row>
    <row r="93" spans="1:2" x14ac:dyDescent="0.25">
      <c r="A93" t="s">
        <v>150</v>
      </c>
      <c r="B93">
        <v>53206</v>
      </c>
    </row>
    <row r="94" spans="1:2" x14ac:dyDescent="0.25">
      <c r="A94" t="s">
        <v>152</v>
      </c>
      <c r="B94">
        <v>14508</v>
      </c>
    </row>
    <row r="95" spans="1:2" x14ac:dyDescent="0.25">
      <c r="A95" t="s">
        <v>155</v>
      </c>
      <c r="B95">
        <v>2124</v>
      </c>
    </row>
    <row r="96" spans="1:2" x14ac:dyDescent="0.25">
      <c r="A96" t="s">
        <v>156</v>
      </c>
      <c r="B96">
        <v>11321</v>
      </c>
    </row>
    <row r="97" spans="1:2" x14ac:dyDescent="0.25">
      <c r="A97" t="s">
        <v>157</v>
      </c>
      <c r="B97">
        <v>125745</v>
      </c>
    </row>
    <row r="98" spans="1:2" x14ac:dyDescent="0.25">
      <c r="A98" t="s">
        <v>159</v>
      </c>
      <c r="B98">
        <v>37815</v>
      </c>
    </row>
    <row r="99" spans="1:2" x14ac:dyDescent="0.25">
      <c r="A99" t="s">
        <v>160</v>
      </c>
      <c r="B99">
        <v>28513</v>
      </c>
    </row>
    <row r="100" spans="1:2" x14ac:dyDescent="0.25">
      <c r="A100" t="s">
        <v>161</v>
      </c>
      <c r="B100">
        <v>38750</v>
      </c>
    </row>
    <row r="101" spans="1:2" x14ac:dyDescent="0.25">
      <c r="A101" t="s">
        <v>162</v>
      </c>
      <c r="B101">
        <v>38932</v>
      </c>
    </row>
    <row r="102" spans="1:2" x14ac:dyDescent="0.25">
      <c r="A102" t="s">
        <v>163</v>
      </c>
      <c r="B102">
        <v>1562391</v>
      </c>
    </row>
    <row r="103" spans="1:2" x14ac:dyDescent="0.25">
      <c r="A103" t="s">
        <v>165</v>
      </c>
      <c r="B103">
        <v>6922</v>
      </c>
    </row>
    <row r="104" spans="1:2" x14ac:dyDescent="0.25">
      <c r="A104" t="s">
        <v>166</v>
      </c>
      <c r="B104">
        <v>77562</v>
      </c>
    </row>
    <row r="105" spans="1:2" x14ac:dyDescent="0.25">
      <c r="A105" t="s">
        <v>167</v>
      </c>
      <c r="B105">
        <v>11169</v>
      </c>
    </row>
    <row r="106" spans="1:2" x14ac:dyDescent="0.25">
      <c r="A106" t="s">
        <v>168</v>
      </c>
      <c r="B106">
        <v>120420</v>
      </c>
    </row>
    <row r="107" spans="1:2" x14ac:dyDescent="0.25">
      <c r="A107" t="s">
        <v>170</v>
      </c>
      <c r="B107">
        <v>4905</v>
      </c>
    </row>
    <row r="108" spans="1:2" x14ac:dyDescent="0.25">
      <c r="A108" t="s">
        <v>174</v>
      </c>
      <c r="B108">
        <v>380254</v>
      </c>
    </row>
    <row r="109" spans="1:2" x14ac:dyDescent="0.25">
      <c r="A109" t="s">
        <v>175</v>
      </c>
      <c r="B109">
        <v>14953</v>
      </c>
    </row>
    <row r="110" spans="1:2" x14ac:dyDescent="0.25">
      <c r="A110" t="s">
        <v>176</v>
      </c>
      <c r="B110">
        <v>153303</v>
      </c>
    </row>
    <row r="111" spans="1:2" x14ac:dyDescent="0.25">
      <c r="A111" t="s">
        <v>177</v>
      </c>
      <c r="B111">
        <v>83428</v>
      </c>
    </row>
    <row r="112" spans="1:2" x14ac:dyDescent="0.25">
      <c r="A112" t="s">
        <v>178</v>
      </c>
      <c r="B112">
        <v>19930</v>
      </c>
    </row>
    <row r="113" spans="1:2" x14ac:dyDescent="0.25">
      <c r="A113" t="s">
        <v>179</v>
      </c>
      <c r="B113">
        <v>5823</v>
      </c>
    </row>
    <row r="114" spans="1:2" x14ac:dyDescent="0.25">
      <c r="A114" t="s">
        <v>180</v>
      </c>
      <c r="B114">
        <v>152090</v>
      </c>
    </row>
    <row r="115" spans="1:2" x14ac:dyDescent="0.25">
      <c r="A115" t="s">
        <v>181</v>
      </c>
      <c r="B115">
        <v>311</v>
      </c>
    </row>
    <row r="116" spans="1:2" x14ac:dyDescent="0.25">
      <c r="A116" t="s">
        <v>182</v>
      </c>
      <c r="B116">
        <v>2474</v>
      </c>
    </row>
    <row r="117" spans="1:2" x14ac:dyDescent="0.25">
      <c r="A117" t="s">
        <v>183</v>
      </c>
      <c r="B117">
        <v>18735</v>
      </c>
    </row>
    <row r="118" spans="1:2" x14ac:dyDescent="0.25">
      <c r="A118" t="s">
        <v>185</v>
      </c>
      <c r="B118">
        <v>138500</v>
      </c>
    </row>
    <row r="119" spans="1:2" x14ac:dyDescent="0.25">
      <c r="A119" t="s">
        <v>186</v>
      </c>
      <c r="B119">
        <v>17345</v>
      </c>
    </row>
    <row r="120" spans="1:2" x14ac:dyDescent="0.25">
      <c r="A120" t="s">
        <v>187</v>
      </c>
      <c r="B120">
        <v>54914</v>
      </c>
    </row>
    <row r="121" spans="1:2" x14ac:dyDescent="0.25">
      <c r="A121" t="s">
        <v>188</v>
      </c>
      <c r="B121">
        <v>142</v>
      </c>
    </row>
    <row r="122" spans="1:2" x14ac:dyDescent="0.25">
      <c r="A122" t="s">
        <v>189</v>
      </c>
      <c r="B122">
        <v>67191</v>
      </c>
    </row>
    <row r="123" spans="1:2" x14ac:dyDescent="0.25">
      <c r="A123" t="s">
        <v>191</v>
      </c>
      <c r="B123">
        <v>99706</v>
      </c>
    </row>
    <row r="124" spans="1:2" x14ac:dyDescent="0.25">
      <c r="A124" t="s">
        <v>192</v>
      </c>
      <c r="B124">
        <v>417823</v>
      </c>
    </row>
    <row r="125" spans="1:2" x14ac:dyDescent="0.25">
      <c r="A125" t="s">
        <v>195</v>
      </c>
      <c r="B125">
        <v>657</v>
      </c>
    </row>
    <row r="126" spans="1:2" x14ac:dyDescent="0.25">
      <c r="A126" t="s">
        <v>201</v>
      </c>
      <c r="B126">
        <v>350197</v>
      </c>
    </row>
    <row r="127" spans="1:2" x14ac:dyDescent="0.25">
      <c r="A127" t="s">
        <v>202</v>
      </c>
      <c r="B127">
        <v>45305</v>
      </c>
    </row>
    <row r="128" spans="1:2" x14ac:dyDescent="0.25">
      <c r="A128" t="s">
        <v>203</v>
      </c>
      <c r="B128">
        <v>67656</v>
      </c>
    </row>
    <row r="129" spans="1:2" x14ac:dyDescent="0.25">
      <c r="A129" t="s">
        <v>204</v>
      </c>
      <c r="B129">
        <v>125363</v>
      </c>
    </row>
    <row r="130" spans="1:2" x14ac:dyDescent="0.25">
      <c r="A130" t="s">
        <v>205</v>
      </c>
      <c r="B130">
        <v>23434</v>
      </c>
    </row>
    <row r="131" spans="1:2" x14ac:dyDescent="0.25">
      <c r="A131" t="s">
        <v>206</v>
      </c>
      <c r="B131">
        <v>79415</v>
      </c>
    </row>
    <row r="132" spans="1:2" x14ac:dyDescent="0.25">
      <c r="A132" t="s">
        <v>207</v>
      </c>
      <c r="B132">
        <v>1087993</v>
      </c>
    </row>
    <row r="133" spans="1:2" x14ac:dyDescent="0.25">
      <c r="A133" t="s">
        <v>208</v>
      </c>
      <c r="B133">
        <v>194104</v>
      </c>
    </row>
    <row r="134" spans="1:2" x14ac:dyDescent="0.25">
      <c r="A134" t="s">
        <v>209</v>
      </c>
      <c r="B134">
        <v>48159</v>
      </c>
    </row>
    <row r="135" spans="1:2" x14ac:dyDescent="0.25">
      <c r="A135" t="s">
        <v>211</v>
      </c>
      <c r="B135">
        <v>357855</v>
      </c>
    </row>
    <row r="136" spans="1:2" x14ac:dyDescent="0.25">
      <c r="A136" t="s">
        <v>212</v>
      </c>
      <c r="B136">
        <v>86605</v>
      </c>
    </row>
    <row r="137" spans="1:2" x14ac:dyDescent="0.25">
      <c r="A137" t="s">
        <v>213</v>
      </c>
      <c r="B137">
        <v>151155</v>
      </c>
    </row>
    <row r="138" spans="1:2" x14ac:dyDescent="0.25">
      <c r="A138" t="s">
        <v>214</v>
      </c>
      <c r="B138">
        <v>23625</v>
      </c>
    </row>
    <row r="139" spans="1:2" x14ac:dyDescent="0.25">
      <c r="A139" t="s">
        <v>215</v>
      </c>
      <c r="B139">
        <v>52527</v>
      </c>
    </row>
    <row r="140" spans="1:2" x14ac:dyDescent="0.25">
      <c r="A140" t="s">
        <v>216</v>
      </c>
      <c r="B140">
        <v>7036</v>
      </c>
    </row>
    <row r="141" spans="1:2" x14ac:dyDescent="0.25">
      <c r="A141" t="s">
        <v>218</v>
      </c>
      <c r="B141">
        <v>109062</v>
      </c>
    </row>
    <row r="142" spans="1:2" x14ac:dyDescent="0.25">
      <c r="A142" t="s">
        <v>877</v>
      </c>
      <c r="B142">
        <v>494371</v>
      </c>
    </row>
    <row r="143" spans="1:2" x14ac:dyDescent="0.25">
      <c r="A143" t="s">
        <v>219</v>
      </c>
      <c r="B143">
        <v>38011</v>
      </c>
    </row>
    <row r="144" spans="1:2" x14ac:dyDescent="0.25">
      <c r="A144" t="s">
        <v>221</v>
      </c>
      <c r="B144">
        <v>79282</v>
      </c>
    </row>
    <row r="145" spans="1:2" x14ac:dyDescent="0.25">
      <c r="A145" t="s">
        <v>222</v>
      </c>
      <c r="B145">
        <v>37177</v>
      </c>
    </row>
    <row r="146" spans="1:2" x14ac:dyDescent="0.25">
      <c r="A146" t="s">
        <v>223</v>
      </c>
      <c r="B146">
        <v>4165</v>
      </c>
    </row>
    <row r="147" spans="1:2" x14ac:dyDescent="0.25">
      <c r="A147" t="s">
        <v>224</v>
      </c>
      <c r="B147">
        <v>46846</v>
      </c>
    </row>
    <row r="148" spans="1:2" x14ac:dyDescent="0.25">
      <c r="A148" t="s">
        <v>225</v>
      </c>
      <c r="B148">
        <v>12104</v>
      </c>
    </row>
    <row r="149" spans="1:2" x14ac:dyDescent="0.25">
      <c r="A149" t="s">
        <v>226</v>
      </c>
      <c r="B149">
        <v>181289</v>
      </c>
    </row>
    <row r="150" spans="1:2" x14ac:dyDescent="0.25">
      <c r="A150" t="s">
        <v>227</v>
      </c>
      <c r="B150">
        <v>171357</v>
      </c>
    </row>
    <row r="151" spans="1:2" x14ac:dyDescent="0.25">
      <c r="A151" t="s">
        <v>229</v>
      </c>
      <c r="B151">
        <v>83658</v>
      </c>
    </row>
    <row r="152" spans="1:2" x14ac:dyDescent="0.25">
      <c r="A152" t="s">
        <v>230</v>
      </c>
      <c r="B152">
        <v>5651</v>
      </c>
    </row>
    <row r="153" spans="1:2" x14ac:dyDescent="0.25">
      <c r="A153" t="s">
        <v>231</v>
      </c>
      <c r="B153">
        <v>54324</v>
      </c>
    </row>
    <row r="154" spans="1:2" x14ac:dyDescent="0.25">
      <c r="A154" t="s">
        <v>232</v>
      </c>
      <c r="B154">
        <v>39728</v>
      </c>
    </row>
    <row r="155" spans="1:2" x14ac:dyDescent="0.25">
      <c r="A155" t="s">
        <v>233</v>
      </c>
      <c r="B155">
        <v>97055</v>
      </c>
    </row>
    <row r="156" spans="1:2" x14ac:dyDescent="0.25">
      <c r="A156" t="s">
        <v>234</v>
      </c>
      <c r="B156">
        <v>17203</v>
      </c>
    </row>
    <row r="157" spans="1:2" x14ac:dyDescent="0.25">
      <c r="A157" t="s">
        <v>235</v>
      </c>
      <c r="B157">
        <v>55268</v>
      </c>
    </row>
    <row r="158" spans="1:2" x14ac:dyDescent="0.25">
      <c r="A158" t="s">
        <v>249</v>
      </c>
      <c r="B158">
        <v>224</v>
      </c>
    </row>
    <row r="159" spans="1:2" x14ac:dyDescent="0.25">
      <c r="A159" t="s">
        <v>251</v>
      </c>
      <c r="B159">
        <v>36374</v>
      </c>
    </row>
    <row r="160" spans="1:2" x14ac:dyDescent="0.25">
      <c r="A160" t="s">
        <v>252</v>
      </c>
      <c r="B160">
        <v>172386</v>
      </c>
    </row>
    <row r="161" spans="1:2" x14ac:dyDescent="0.25">
      <c r="A161" t="s">
        <v>254</v>
      </c>
      <c r="B161">
        <v>53610</v>
      </c>
    </row>
    <row r="162" spans="1:2" x14ac:dyDescent="0.25">
      <c r="A162" t="s">
        <v>255</v>
      </c>
      <c r="B162">
        <v>26815</v>
      </c>
    </row>
    <row r="163" spans="1:2" x14ac:dyDescent="0.25">
      <c r="A163" t="s">
        <v>256</v>
      </c>
      <c r="B163">
        <v>6758</v>
      </c>
    </row>
    <row r="164" spans="1:2" x14ac:dyDescent="0.25">
      <c r="A164" t="s">
        <v>259</v>
      </c>
      <c r="B164">
        <v>174376</v>
      </c>
    </row>
    <row r="165" spans="1:2" x14ac:dyDescent="0.25">
      <c r="A165" t="s">
        <v>260</v>
      </c>
      <c r="B165">
        <v>47257</v>
      </c>
    </row>
    <row r="166" spans="1:2" x14ac:dyDescent="0.25">
      <c r="A166" t="s">
        <v>272</v>
      </c>
      <c r="B166">
        <v>84093</v>
      </c>
    </row>
    <row r="167" spans="1:2" x14ac:dyDescent="0.25">
      <c r="A167" t="s">
        <v>273</v>
      </c>
      <c r="B167">
        <v>2103</v>
      </c>
    </row>
    <row r="168" spans="1:2" x14ac:dyDescent="0.25">
      <c r="A168" t="s">
        <v>274</v>
      </c>
      <c r="B168">
        <v>41135</v>
      </c>
    </row>
    <row r="169" spans="1:2" x14ac:dyDescent="0.25">
      <c r="A169" t="s">
        <v>278</v>
      </c>
      <c r="B169">
        <v>11952</v>
      </c>
    </row>
    <row r="170" spans="1:2" x14ac:dyDescent="0.25">
      <c r="A170" t="s">
        <v>279</v>
      </c>
      <c r="B170">
        <v>81314</v>
      </c>
    </row>
    <row r="171" spans="1:2" x14ac:dyDescent="0.25">
      <c r="A171" t="s">
        <v>281</v>
      </c>
      <c r="B171">
        <v>807271</v>
      </c>
    </row>
    <row r="172" spans="1:2" x14ac:dyDescent="0.25">
      <c r="A172" t="s">
        <v>282</v>
      </c>
      <c r="B172">
        <v>310354</v>
      </c>
    </row>
    <row r="173" spans="1:2" x14ac:dyDescent="0.25">
      <c r="A173" t="s">
        <v>283</v>
      </c>
      <c r="B173">
        <v>35551</v>
      </c>
    </row>
    <row r="174" spans="1:2" x14ac:dyDescent="0.25">
      <c r="A174" t="s">
        <v>284</v>
      </c>
      <c r="B174">
        <v>263223</v>
      </c>
    </row>
    <row r="175" spans="1:2" x14ac:dyDescent="0.25">
      <c r="A175" t="s">
        <v>285</v>
      </c>
      <c r="B175">
        <v>38048</v>
      </c>
    </row>
    <row r="176" spans="1:2" x14ac:dyDescent="0.25">
      <c r="A176" t="s">
        <v>286</v>
      </c>
      <c r="B176">
        <v>897236</v>
      </c>
    </row>
    <row r="177" spans="1:2" x14ac:dyDescent="0.25">
      <c r="A177" t="s">
        <v>304</v>
      </c>
      <c r="B177">
        <v>741</v>
      </c>
    </row>
    <row r="178" spans="1:2" x14ac:dyDescent="0.25">
      <c r="A178" t="s">
        <v>867</v>
      </c>
      <c r="B178">
        <v>106761</v>
      </c>
    </row>
    <row r="179" spans="1:2" x14ac:dyDescent="0.25">
      <c r="A179" t="s">
        <v>306</v>
      </c>
      <c r="B179">
        <v>373895</v>
      </c>
    </row>
    <row r="180" spans="1:2" x14ac:dyDescent="0.25">
      <c r="A180" t="s">
        <v>307</v>
      </c>
      <c r="B180">
        <v>51262</v>
      </c>
    </row>
    <row r="181" spans="1:2" x14ac:dyDescent="0.25">
      <c r="A181" t="s">
        <v>308</v>
      </c>
      <c r="B181">
        <v>263891</v>
      </c>
    </row>
    <row r="182" spans="1:2" x14ac:dyDescent="0.25">
      <c r="A182" t="s">
        <v>310</v>
      </c>
      <c r="B182">
        <v>100556</v>
      </c>
    </row>
    <row r="183" spans="1:2" x14ac:dyDescent="0.25">
      <c r="A183" t="s">
        <v>311</v>
      </c>
      <c r="B183">
        <v>214513</v>
      </c>
    </row>
    <row r="184" spans="1:2" x14ac:dyDescent="0.25">
      <c r="A184" t="s">
        <v>313</v>
      </c>
      <c r="B184">
        <v>274853</v>
      </c>
    </row>
    <row r="185" spans="1:2" x14ac:dyDescent="0.25">
      <c r="A185" t="s">
        <v>317</v>
      </c>
      <c r="B185">
        <v>16605</v>
      </c>
    </row>
    <row r="186" spans="1:2" x14ac:dyDescent="0.25">
      <c r="A186" t="s">
        <v>319</v>
      </c>
      <c r="B186">
        <v>162136</v>
      </c>
    </row>
    <row r="187" spans="1:2" x14ac:dyDescent="0.25">
      <c r="A187" t="s">
        <v>321</v>
      </c>
      <c r="B187">
        <v>25365</v>
      </c>
    </row>
    <row r="188" spans="1:2" x14ac:dyDescent="0.25">
      <c r="A188" t="s">
        <v>323</v>
      </c>
      <c r="B188">
        <v>130690</v>
      </c>
    </row>
    <row r="189" spans="1:2" x14ac:dyDescent="0.25">
      <c r="A189" t="s">
        <v>324</v>
      </c>
      <c r="B189">
        <v>63653</v>
      </c>
    </row>
    <row r="190" spans="1:2" x14ac:dyDescent="0.25">
      <c r="A190" t="s">
        <v>325</v>
      </c>
      <c r="B190">
        <v>66218</v>
      </c>
    </row>
    <row r="191" spans="1:2" x14ac:dyDescent="0.25">
      <c r="A191" t="s">
        <v>327</v>
      </c>
      <c r="B191">
        <v>59037</v>
      </c>
    </row>
    <row r="192" spans="1:2" x14ac:dyDescent="0.25">
      <c r="A192" t="s">
        <v>328</v>
      </c>
      <c r="B192">
        <v>519270</v>
      </c>
    </row>
    <row r="193" spans="1:2" x14ac:dyDescent="0.25">
      <c r="A193" t="s">
        <v>329</v>
      </c>
      <c r="B193">
        <v>44359</v>
      </c>
    </row>
    <row r="194" spans="1:2" x14ac:dyDescent="0.25">
      <c r="A194" t="s">
        <v>331</v>
      </c>
      <c r="B194">
        <v>31210</v>
      </c>
    </row>
    <row r="195" spans="1:2" x14ac:dyDescent="0.25">
      <c r="A195" t="s">
        <v>880</v>
      </c>
      <c r="B195">
        <v>64947</v>
      </c>
    </row>
    <row r="196" spans="1:2" x14ac:dyDescent="0.25">
      <c r="A196" t="s">
        <v>333</v>
      </c>
      <c r="B196">
        <v>2796</v>
      </c>
    </row>
    <row r="197" spans="1:2" x14ac:dyDescent="0.25">
      <c r="A197" t="s">
        <v>334</v>
      </c>
      <c r="B197">
        <v>40846</v>
      </c>
    </row>
    <row r="198" spans="1:2" x14ac:dyDescent="0.25">
      <c r="A198" t="s">
        <v>335</v>
      </c>
      <c r="B198">
        <v>37569</v>
      </c>
    </row>
    <row r="199" spans="1:2" x14ac:dyDescent="0.25">
      <c r="A199" t="s">
        <v>336</v>
      </c>
      <c r="B199">
        <v>8237</v>
      </c>
    </row>
    <row r="200" spans="1:2" x14ac:dyDescent="0.25">
      <c r="A200" t="s">
        <v>338</v>
      </c>
      <c r="B200">
        <v>12836</v>
      </c>
    </row>
    <row r="201" spans="1:2" x14ac:dyDescent="0.25">
      <c r="A201" t="s">
        <v>341</v>
      </c>
      <c r="B201">
        <v>56750</v>
      </c>
    </row>
    <row r="202" spans="1:2" x14ac:dyDescent="0.25">
      <c r="A202" t="s">
        <v>344</v>
      </c>
      <c r="B202">
        <v>45225</v>
      </c>
    </row>
    <row r="203" spans="1:2" x14ac:dyDescent="0.25">
      <c r="A203" t="s">
        <v>345</v>
      </c>
      <c r="B203">
        <v>121894</v>
      </c>
    </row>
    <row r="204" spans="1:2" x14ac:dyDescent="0.25">
      <c r="A204" t="s">
        <v>346</v>
      </c>
      <c r="B204">
        <v>54661</v>
      </c>
    </row>
    <row r="205" spans="1:2" x14ac:dyDescent="0.25">
      <c r="A205" t="s">
        <v>347</v>
      </c>
      <c r="B205">
        <v>23115</v>
      </c>
    </row>
    <row r="206" spans="1:2" x14ac:dyDescent="0.25">
      <c r="A206" t="s">
        <v>348</v>
      </c>
      <c r="B206">
        <v>30162</v>
      </c>
    </row>
    <row r="207" spans="1:2" x14ac:dyDescent="0.25">
      <c r="A207" t="s">
        <v>349</v>
      </c>
      <c r="B207">
        <v>48738</v>
      </c>
    </row>
    <row r="208" spans="1:2" x14ac:dyDescent="0.25">
      <c r="A208" t="s">
        <v>350</v>
      </c>
      <c r="B208">
        <v>273</v>
      </c>
    </row>
    <row r="209" spans="1:2" x14ac:dyDescent="0.25">
      <c r="A209" t="s">
        <v>353</v>
      </c>
      <c r="B209">
        <v>440270</v>
      </c>
    </row>
    <row r="210" spans="1:2" x14ac:dyDescent="0.25">
      <c r="A210" t="s">
        <v>354</v>
      </c>
      <c r="B210">
        <v>26812</v>
      </c>
    </row>
    <row r="211" spans="1:2" x14ac:dyDescent="0.25">
      <c r="A211" t="s">
        <v>357</v>
      </c>
      <c r="B211">
        <v>0</v>
      </c>
    </row>
    <row r="212" spans="1:2" x14ac:dyDescent="0.25">
      <c r="A212" t="s">
        <v>358</v>
      </c>
      <c r="B212">
        <v>76</v>
      </c>
    </row>
    <row r="213" spans="1:2" x14ac:dyDescent="0.25">
      <c r="A213" t="s">
        <v>360</v>
      </c>
      <c r="B213">
        <v>62804</v>
      </c>
    </row>
    <row r="214" spans="1:2" x14ac:dyDescent="0.25">
      <c r="A214" t="s">
        <v>362</v>
      </c>
      <c r="B214">
        <v>9239</v>
      </c>
    </row>
    <row r="215" spans="1:2" x14ac:dyDescent="0.25">
      <c r="A215" t="s">
        <v>363</v>
      </c>
      <c r="B215">
        <v>42776</v>
      </c>
    </row>
    <row r="216" spans="1:2" x14ac:dyDescent="0.25">
      <c r="A216" t="s">
        <v>364</v>
      </c>
      <c r="B216">
        <v>104502</v>
      </c>
    </row>
    <row r="217" spans="1:2" x14ac:dyDescent="0.25">
      <c r="A217" t="s">
        <v>365</v>
      </c>
      <c r="B217">
        <v>84054</v>
      </c>
    </row>
    <row r="218" spans="1:2" x14ac:dyDescent="0.25">
      <c r="A218" t="s">
        <v>366</v>
      </c>
      <c r="B218">
        <v>76687</v>
      </c>
    </row>
    <row r="219" spans="1:2" x14ac:dyDescent="0.25">
      <c r="A219" t="s">
        <v>367</v>
      </c>
      <c r="B219">
        <v>0</v>
      </c>
    </row>
    <row r="220" spans="1:2" x14ac:dyDescent="0.25">
      <c r="A220" t="s">
        <v>370</v>
      </c>
      <c r="B220">
        <v>116171</v>
      </c>
    </row>
    <row r="221" spans="1:2" x14ac:dyDescent="0.25">
      <c r="A221" t="s">
        <v>371</v>
      </c>
      <c r="B221">
        <v>1146993</v>
      </c>
    </row>
    <row r="222" spans="1:2" x14ac:dyDescent="0.25">
      <c r="A222" t="s">
        <v>883</v>
      </c>
      <c r="B222">
        <v>270</v>
      </c>
    </row>
    <row r="223" spans="1:2" x14ac:dyDescent="0.25">
      <c r="A223" t="s">
        <v>373</v>
      </c>
      <c r="B223">
        <v>47718</v>
      </c>
    </row>
    <row r="224" spans="1:2" x14ac:dyDescent="0.25">
      <c r="A224" t="s">
        <v>375</v>
      </c>
      <c r="B224">
        <v>43351</v>
      </c>
    </row>
    <row r="225" spans="1:2" x14ac:dyDescent="0.25">
      <c r="A225" t="s">
        <v>376</v>
      </c>
      <c r="B225">
        <v>44960</v>
      </c>
    </row>
    <row r="226" spans="1:2" x14ac:dyDescent="0.25">
      <c r="A226" t="s">
        <v>377</v>
      </c>
      <c r="B226">
        <v>171</v>
      </c>
    </row>
    <row r="227" spans="1:2" x14ac:dyDescent="0.25">
      <c r="A227" t="s">
        <v>379</v>
      </c>
      <c r="B227">
        <v>125941</v>
      </c>
    </row>
    <row r="228" spans="1:2" x14ac:dyDescent="0.25">
      <c r="A228" t="s">
        <v>380</v>
      </c>
      <c r="B228">
        <v>14531</v>
      </c>
    </row>
    <row r="229" spans="1:2" x14ac:dyDescent="0.25">
      <c r="A229" t="s">
        <v>381</v>
      </c>
      <c r="B229">
        <v>56239</v>
      </c>
    </row>
    <row r="230" spans="1:2" x14ac:dyDescent="0.25">
      <c r="A230" t="s">
        <v>382</v>
      </c>
      <c r="B230">
        <v>171</v>
      </c>
    </row>
    <row r="231" spans="1:2" x14ac:dyDescent="0.25">
      <c r="A231" t="s">
        <v>383</v>
      </c>
      <c r="B231">
        <v>12927</v>
      </c>
    </row>
    <row r="232" spans="1:2" x14ac:dyDescent="0.25">
      <c r="A232" t="s">
        <v>384</v>
      </c>
      <c r="B232">
        <v>61354</v>
      </c>
    </row>
    <row r="233" spans="1:2" x14ac:dyDescent="0.25">
      <c r="A233" t="s">
        <v>385</v>
      </c>
      <c r="B233">
        <v>4519</v>
      </c>
    </row>
    <row r="234" spans="1:2" x14ac:dyDescent="0.25">
      <c r="A234" t="s">
        <v>386</v>
      </c>
      <c r="B234">
        <v>55600</v>
      </c>
    </row>
    <row r="235" spans="1:2" x14ac:dyDescent="0.25">
      <c r="A235" t="s">
        <v>387</v>
      </c>
      <c r="B235">
        <v>45596</v>
      </c>
    </row>
    <row r="236" spans="1:2" x14ac:dyDescent="0.25">
      <c r="A236" t="s">
        <v>388</v>
      </c>
      <c r="B236">
        <v>180939</v>
      </c>
    </row>
    <row r="237" spans="1:2" x14ac:dyDescent="0.25">
      <c r="A237" t="s">
        <v>389</v>
      </c>
      <c r="B237">
        <v>42675</v>
      </c>
    </row>
    <row r="238" spans="1:2" x14ac:dyDescent="0.25">
      <c r="A238" t="s">
        <v>390</v>
      </c>
      <c r="B238">
        <v>4888</v>
      </c>
    </row>
    <row r="239" spans="1:2" x14ac:dyDescent="0.25">
      <c r="A239" t="s">
        <v>393</v>
      </c>
      <c r="B239">
        <v>225539</v>
      </c>
    </row>
    <row r="240" spans="1:2" x14ac:dyDescent="0.25">
      <c r="A240" t="s">
        <v>394</v>
      </c>
      <c r="B240">
        <v>1829679</v>
      </c>
    </row>
    <row r="241" spans="1:2" x14ac:dyDescent="0.25">
      <c r="A241" t="s">
        <v>396</v>
      </c>
      <c r="B241">
        <v>45692</v>
      </c>
    </row>
    <row r="242" spans="1:2" x14ac:dyDescent="0.25">
      <c r="A242" t="s">
        <v>397</v>
      </c>
      <c r="B242">
        <v>58501</v>
      </c>
    </row>
    <row r="243" spans="1:2" x14ac:dyDescent="0.25">
      <c r="A243" t="s">
        <v>399</v>
      </c>
      <c r="B243">
        <v>145277</v>
      </c>
    </row>
    <row r="244" spans="1:2" x14ac:dyDescent="0.25">
      <c r="A244" t="s">
        <v>400</v>
      </c>
      <c r="B244">
        <v>76814</v>
      </c>
    </row>
    <row r="245" spans="1:2" x14ac:dyDescent="0.25">
      <c r="A245" t="s">
        <v>401</v>
      </c>
      <c r="B245">
        <v>98416</v>
      </c>
    </row>
    <row r="246" spans="1:2" x14ac:dyDescent="0.25">
      <c r="A246" t="s">
        <v>402</v>
      </c>
      <c r="B246">
        <v>23575</v>
      </c>
    </row>
    <row r="247" spans="1:2" x14ac:dyDescent="0.25">
      <c r="A247" t="s">
        <v>403</v>
      </c>
      <c r="B247">
        <v>67800</v>
      </c>
    </row>
    <row r="248" spans="1:2" x14ac:dyDescent="0.25">
      <c r="A248" t="s">
        <v>405</v>
      </c>
      <c r="B248">
        <v>739005</v>
      </c>
    </row>
    <row r="249" spans="1:2" x14ac:dyDescent="0.25">
      <c r="A249" t="s">
        <v>408</v>
      </c>
      <c r="B249">
        <v>42415</v>
      </c>
    </row>
    <row r="250" spans="1:2" x14ac:dyDescent="0.25">
      <c r="A250" t="s">
        <v>409</v>
      </c>
      <c r="B250">
        <v>7015</v>
      </c>
    </row>
    <row r="251" spans="1:2" x14ac:dyDescent="0.25">
      <c r="A251" t="s">
        <v>411</v>
      </c>
      <c r="B251">
        <v>904094</v>
      </c>
    </row>
    <row r="252" spans="1:2" x14ac:dyDescent="0.25">
      <c r="A252" t="s">
        <v>412</v>
      </c>
      <c r="B252">
        <v>76085</v>
      </c>
    </row>
    <row r="253" spans="1:2" x14ac:dyDescent="0.25">
      <c r="A253" t="s">
        <v>413</v>
      </c>
      <c r="B253">
        <v>59723</v>
      </c>
    </row>
    <row r="254" spans="1:2" x14ac:dyDescent="0.25">
      <c r="A254" t="s">
        <v>416</v>
      </c>
      <c r="B254">
        <v>29149</v>
      </c>
    </row>
    <row r="255" spans="1:2" x14ac:dyDescent="0.25">
      <c r="A255" t="s">
        <v>417</v>
      </c>
      <c r="B255">
        <v>56160</v>
      </c>
    </row>
    <row r="256" spans="1:2" x14ac:dyDescent="0.25">
      <c r="A256" t="s">
        <v>418</v>
      </c>
      <c r="B256">
        <v>72473</v>
      </c>
    </row>
    <row r="257" spans="1:2" x14ac:dyDescent="0.25">
      <c r="A257" t="s">
        <v>419</v>
      </c>
      <c r="B257">
        <v>42237</v>
      </c>
    </row>
    <row r="258" spans="1:2" x14ac:dyDescent="0.25">
      <c r="A258" t="s">
        <v>420</v>
      </c>
      <c r="B258">
        <v>54680</v>
      </c>
    </row>
    <row r="259" spans="1:2" x14ac:dyDescent="0.25">
      <c r="A259" t="s">
        <v>421</v>
      </c>
      <c r="B259">
        <v>59361</v>
      </c>
    </row>
    <row r="260" spans="1:2" x14ac:dyDescent="0.25">
      <c r="A260" t="s">
        <v>422</v>
      </c>
      <c r="B260">
        <v>16286</v>
      </c>
    </row>
    <row r="261" spans="1:2" x14ac:dyDescent="0.25">
      <c r="A261" t="s">
        <v>423</v>
      </c>
      <c r="B261">
        <v>78994</v>
      </c>
    </row>
    <row r="262" spans="1:2" x14ac:dyDescent="0.25">
      <c r="A262" t="s">
        <v>424</v>
      </c>
      <c r="B262">
        <v>28442</v>
      </c>
    </row>
    <row r="263" spans="1:2" x14ac:dyDescent="0.25">
      <c r="A263" t="s">
        <v>426</v>
      </c>
      <c r="B263">
        <v>5188</v>
      </c>
    </row>
    <row r="264" spans="1:2" x14ac:dyDescent="0.25">
      <c r="A264" t="s">
        <v>886</v>
      </c>
      <c r="B264">
        <v>379784</v>
      </c>
    </row>
    <row r="265" spans="1:2" x14ac:dyDescent="0.25">
      <c r="A265" t="s">
        <v>427</v>
      </c>
      <c r="B265">
        <v>76462</v>
      </c>
    </row>
    <row r="266" spans="1:2" x14ac:dyDescent="0.25">
      <c r="A266" t="s">
        <v>428</v>
      </c>
      <c r="B266">
        <v>14784</v>
      </c>
    </row>
    <row r="267" spans="1:2" x14ac:dyDescent="0.25">
      <c r="A267" t="s">
        <v>430</v>
      </c>
      <c r="B267">
        <v>48632</v>
      </c>
    </row>
    <row r="268" spans="1:2" x14ac:dyDescent="0.25">
      <c r="A268" t="s">
        <v>431</v>
      </c>
      <c r="B268">
        <v>53035</v>
      </c>
    </row>
    <row r="269" spans="1:2" x14ac:dyDescent="0.25">
      <c r="A269" t="s">
        <v>432</v>
      </c>
      <c r="B269">
        <v>124243</v>
      </c>
    </row>
    <row r="270" spans="1:2" x14ac:dyDescent="0.25">
      <c r="A270" t="s">
        <v>436</v>
      </c>
      <c r="B270">
        <v>9439</v>
      </c>
    </row>
    <row r="271" spans="1:2" x14ac:dyDescent="0.25">
      <c r="A271" t="s">
        <v>437</v>
      </c>
      <c r="B271">
        <v>76410</v>
      </c>
    </row>
    <row r="272" spans="1:2" x14ac:dyDescent="0.25">
      <c r="A272" t="s">
        <v>441</v>
      </c>
      <c r="B272">
        <v>42584</v>
      </c>
    </row>
    <row r="273" spans="1:2" x14ac:dyDescent="0.25">
      <c r="A273" t="s">
        <v>449</v>
      </c>
      <c r="B273">
        <v>63116</v>
      </c>
    </row>
    <row r="274" spans="1:2" x14ac:dyDescent="0.25">
      <c r="A274" t="s">
        <v>451</v>
      </c>
      <c r="B274">
        <v>73386</v>
      </c>
    </row>
    <row r="275" spans="1:2" x14ac:dyDescent="0.25">
      <c r="A275" t="s">
        <v>453</v>
      </c>
      <c r="B275">
        <v>19289</v>
      </c>
    </row>
    <row r="276" spans="1:2" x14ac:dyDescent="0.25">
      <c r="A276" t="s">
        <v>454</v>
      </c>
      <c r="B276">
        <v>14168</v>
      </c>
    </row>
    <row r="277" spans="1:2" x14ac:dyDescent="0.25">
      <c r="A277" t="s">
        <v>456</v>
      </c>
      <c r="B277">
        <v>27228</v>
      </c>
    </row>
    <row r="278" spans="1:2" x14ac:dyDescent="0.25">
      <c r="A278" t="s">
        <v>458</v>
      </c>
      <c r="B278">
        <v>77262</v>
      </c>
    </row>
    <row r="279" spans="1:2" x14ac:dyDescent="0.25">
      <c r="A279" t="s">
        <v>459</v>
      </c>
      <c r="B279">
        <v>185083</v>
      </c>
    </row>
    <row r="280" spans="1:2" x14ac:dyDescent="0.25">
      <c r="A280" t="s">
        <v>460</v>
      </c>
      <c r="B280">
        <v>21057</v>
      </c>
    </row>
    <row r="281" spans="1:2" x14ac:dyDescent="0.25">
      <c r="A281" t="s">
        <v>476</v>
      </c>
      <c r="B281">
        <v>1857</v>
      </c>
    </row>
    <row r="282" spans="1:2" x14ac:dyDescent="0.25">
      <c r="A282" t="s">
        <v>478</v>
      </c>
      <c r="B282">
        <v>68913</v>
      </c>
    </row>
    <row r="283" spans="1:2" x14ac:dyDescent="0.25">
      <c r="A283" t="s">
        <v>479</v>
      </c>
      <c r="B283">
        <v>54941</v>
      </c>
    </row>
    <row r="284" spans="1:2" x14ac:dyDescent="0.25">
      <c r="A284" t="s">
        <v>481</v>
      </c>
      <c r="B284">
        <v>67918</v>
      </c>
    </row>
    <row r="285" spans="1:2" x14ac:dyDescent="0.25">
      <c r="A285" t="s">
        <v>482</v>
      </c>
      <c r="B285">
        <v>18683</v>
      </c>
    </row>
    <row r="286" spans="1:2" x14ac:dyDescent="0.25">
      <c r="A286" t="s">
        <v>483</v>
      </c>
      <c r="B286">
        <v>1594</v>
      </c>
    </row>
    <row r="287" spans="1:2" x14ac:dyDescent="0.25">
      <c r="A287" t="s">
        <v>484</v>
      </c>
      <c r="B287">
        <v>6231</v>
      </c>
    </row>
    <row r="288" spans="1:2" x14ac:dyDescent="0.25">
      <c r="A288" t="s">
        <v>486</v>
      </c>
      <c r="B288">
        <v>174469</v>
      </c>
    </row>
    <row r="289" spans="1:2" x14ac:dyDescent="0.25">
      <c r="A289" t="s">
        <v>491</v>
      </c>
      <c r="B289">
        <v>36592</v>
      </c>
    </row>
    <row r="290" spans="1:2" x14ac:dyDescent="0.25">
      <c r="A290" t="s">
        <v>493</v>
      </c>
      <c r="B290">
        <v>22810</v>
      </c>
    </row>
    <row r="291" spans="1:2" x14ac:dyDescent="0.25">
      <c r="A291" t="s">
        <v>494</v>
      </c>
      <c r="B291">
        <v>178134</v>
      </c>
    </row>
    <row r="292" spans="1:2" x14ac:dyDescent="0.25">
      <c r="A292" t="s">
        <v>497</v>
      </c>
      <c r="B292">
        <v>145494</v>
      </c>
    </row>
    <row r="293" spans="1:2" x14ac:dyDescent="0.25">
      <c r="A293" t="s">
        <v>498</v>
      </c>
      <c r="B293">
        <v>128020</v>
      </c>
    </row>
    <row r="294" spans="1:2" x14ac:dyDescent="0.25">
      <c r="A294" t="s">
        <v>499</v>
      </c>
      <c r="B294">
        <v>148053</v>
      </c>
    </row>
    <row r="295" spans="1:2" x14ac:dyDescent="0.25">
      <c r="A295" t="s">
        <v>500</v>
      </c>
      <c r="B295">
        <v>150699</v>
      </c>
    </row>
    <row r="296" spans="1:2" x14ac:dyDescent="0.25">
      <c r="A296" t="s">
        <v>501</v>
      </c>
      <c r="B296">
        <v>11781</v>
      </c>
    </row>
    <row r="297" spans="1:2" x14ac:dyDescent="0.25">
      <c r="A297" t="s">
        <v>502</v>
      </c>
      <c r="B297">
        <v>7357</v>
      </c>
    </row>
    <row r="298" spans="1:2" x14ac:dyDescent="0.25">
      <c r="A298" t="s">
        <v>506</v>
      </c>
      <c r="B298">
        <v>52361</v>
      </c>
    </row>
    <row r="299" spans="1:2" x14ac:dyDescent="0.25">
      <c r="A299" t="s">
        <v>513</v>
      </c>
      <c r="B299">
        <v>564324</v>
      </c>
    </row>
    <row r="300" spans="1:2" x14ac:dyDescent="0.25">
      <c r="A300" t="s">
        <v>518</v>
      </c>
      <c r="B300">
        <v>41905</v>
      </c>
    </row>
    <row r="301" spans="1:2" x14ac:dyDescent="0.25">
      <c r="A301" t="s">
        <v>519</v>
      </c>
      <c r="B301">
        <v>70392</v>
      </c>
    </row>
    <row r="302" spans="1:2" x14ac:dyDescent="0.25">
      <c r="A302" t="s">
        <v>520</v>
      </c>
      <c r="B302">
        <v>59930</v>
      </c>
    </row>
    <row r="303" spans="1:2" x14ac:dyDescent="0.25">
      <c r="A303" t="s">
        <v>521</v>
      </c>
      <c r="B303">
        <v>42806</v>
      </c>
    </row>
    <row r="304" spans="1:2" x14ac:dyDescent="0.25">
      <c r="A304" t="s">
        <v>522</v>
      </c>
      <c r="B304">
        <v>16468</v>
      </c>
    </row>
    <row r="305" spans="1:2" x14ac:dyDescent="0.25">
      <c r="A305" t="s">
        <v>525</v>
      </c>
      <c r="B305">
        <v>33318</v>
      </c>
    </row>
    <row r="306" spans="1:2" x14ac:dyDescent="0.25">
      <c r="A306" t="s">
        <v>526</v>
      </c>
      <c r="B306">
        <v>294154</v>
      </c>
    </row>
    <row r="307" spans="1:2" x14ac:dyDescent="0.25">
      <c r="A307" t="s">
        <v>539</v>
      </c>
      <c r="B307">
        <v>57698</v>
      </c>
    </row>
    <row r="308" spans="1:2" x14ac:dyDescent="0.25">
      <c r="A308" t="s">
        <v>540</v>
      </c>
      <c r="B308">
        <v>76723</v>
      </c>
    </row>
    <row r="309" spans="1:2" x14ac:dyDescent="0.25">
      <c r="A309" t="s">
        <v>541</v>
      </c>
      <c r="B309">
        <v>7608</v>
      </c>
    </row>
    <row r="310" spans="1:2" x14ac:dyDescent="0.25">
      <c r="A310" t="s">
        <v>543</v>
      </c>
      <c r="B310">
        <v>123742</v>
      </c>
    </row>
    <row r="311" spans="1:2" x14ac:dyDescent="0.25">
      <c r="A311" t="s">
        <v>544</v>
      </c>
      <c r="B311">
        <v>6778</v>
      </c>
    </row>
    <row r="312" spans="1:2" x14ac:dyDescent="0.25">
      <c r="A312" t="s">
        <v>545</v>
      </c>
      <c r="B312">
        <v>101902</v>
      </c>
    </row>
    <row r="313" spans="1:2" x14ac:dyDescent="0.25">
      <c r="A313" t="s">
        <v>546</v>
      </c>
      <c r="B313">
        <v>86017</v>
      </c>
    </row>
    <row r="314" spans="1:2" x14ac:dyDescent="0.25">
      <c r="A314" t="s">
        <v>547</v>
      </c>
      <c r="B314">
        <v>52911</v>
      </c>
    </row>
    <row r="315" spans="1:2" x14ac:dyDescent="0.25">
      <c r="A315" t="s">
        <v>550</v>
      </c>
      <c r="B315">
        <v>8404</v>
      </c>
    </row>
    <row r="316" spans="1:2" x14ac:dyDescent="0.25">
      <c r="A316" t="s">
        <v>553</v>
      </c>
      <c r="B316">
        <v>40755</v>
      </c>
    </row>
    <row r="317" spans="1:2" x14ac:dyDescent="0.25">
      <c r="A317" t="s">
        <v>554</v>
      </c>
      <c r="B317">
        <v>44989</v>
      </c>
    </row>
    <row r="318" spans="1:2" x14ac:dyDescent="0.25">
      <c r="A318" t="s">
        <v>555</v>
      </c>
      <c r="B318">
        <v>403389</v>
      </c>
    </row>
    <row r="319" spans="1:2" x14ac:dyDescent="0.25">
      <c r="A319" t="s">
        <v>556</v>
      </c>
      <c r="B319">
        <v>910493</v>
      </c>
    </row>
    <row r="320" spans="1:2" x14ac:dyDescent="0.25">
      <c r="A320" t="s">
        <v>557</v>
      </c>
      <c r="B320">
        <v>12911</v>
      </c>
    </row>
    <row r="321" spans="1:2" x14ac:dyDescent="0.25">
      <c r="A321" t="s">
        <v>559</v>
      </c>
      <c r="B321">
        <v>276160</v>
      </c>
    </row>
    <row r="322" spans="1:2" x14ac:dyDescent="0.25">
      <c r="A322" t="s">
        <v>562</v>
      </c>
      <c r="B322">
        <v>52480</v>
      </c>
    </row>
    <row r="323" spans="1:2" x14ac:dyDescent="0.25">
      <c r="A323" t="s">
        <v>563</v>
      </c>
      <c r="B323">
        <v>49954</v>
      </c>
    </row>
    <row r="324" spans="1:2" x14ac:dyDescent="0.25">
      <c r="A324" t="s">
        <v>564</v>
      </c>
      <c r="B324">
        <v>22459</v>
      </c>
    </row>
    <row r="325" spans="1:2" x14ac:dyDescent="0.25">
      <c r="A325" t="s">
        <v>565</v>
      </c>
      <c r="B325">
        <v>570759</v>
      </c>
    </row>
    <row r="326" spans="1:2" x14ac:dyDescent="0.25">
      <c r="A326" t="s">
        <v>566</v>
      </c>
      <c r="B326">
        <v>56643</v>
      </c>
    </row>
    <row r="327" spans="1:2" x14ac:dyDescent="0.25">
      <c r="A327" t="s">
        <v>567</v>
      </c>
      <c r="B327">
        <v>526524</v>
      </c>
    </row>
    <row r="328" spans="1:2" x14ac:dyDescent="0.25">
      <c r="A328" t="s">
        <v>568</v>
      </c>
      <c r="B328">
        <v>95264</v>
      </c>
    </row>
    <row r="329" spans="1:2" x14ac:dyDescent="0.25">
      <c r="A329" t="s">
        <v>569</v>
      </c>
      <c r="B329">
        <v>39605</v>
      </c>
    </row>
    <row r="330" spans="1:2" x14ac:dyDescent="0.25">
      <c r="A330" t="s">
        <v>570</v>
      </c>
      <c r="B330">
        <v>71797</v>
      </c>
    </row>
    <row r="331" spans="1:2" x14ac:dyDescent="0.25">
      <c r="A331" t="s">
        <v>571</v>
      </c>
      <c r="B331">
        <v>47949</v>
      </c>
    </row>
    <row r="332" spans="1:2" x14ac:dyDescent="0.25">
      <c r="A332" t="s">
        <v>572</v>
      </c>
      <c r="B332">
        <v>39260</v>
      </c>
    </row>
    <row r="333" spans="1:2" x14ac:dyDescent="0.25">
      <c r="A333" t="s">
        <v>573</v>
      </c>
      <c r="B333">
        <v>39148</v>
      </c>
    </row>
    <row r="334" spans="1:2" x14ac:dyDescent="0.25">
      <c r="A334" t="s">
        <v>576</v>
      </c>
      <c r="B334">
        <v>45851</v>
      </c>
    </row>
    <row r="335" spans="1:2" x14ac:dyDescent="0.25">
      <c r="A335" t="s">
        <v>577</v>
      </c>
      <c r="B335">
        <v>35228</v>
      </c>
    </row>
    <row r="336" spans="1:2" x14ac:dyDescent="0.25">
      <c r="A336" t="s">
        <v>578</v>
      </c>
      <c r="B336">
        <v>49013</v>
      </c>
    </row>
    <row r="337" spans="1:2" x14ac:dyDescent="0.25">
      <c r="A337" t="s">
        <v>579</v>
      </c>
      <c r="B337">
        <v>56601</v>
      </c>
    </row>
    <row r="338" spans="1:2" x14ac:dyDescent="0.25">
      <c r="A338" t="s">
        <v>580</v>
      </c>
      <c r="B338">
        <v>63872</v>
      </c>
    </row>
    <row r="339" spans="1:2" x14ac:dyDescent="0.25">
      <c r="A339" t="s">
        <v>581</v>
      </c>
      <c r="B339">
        <v>63083</v>
      </c>
    </row>
    <row r="340" spans="1:2" x14ac:dyDescent="0.25">
      <c r="A340" t="s">
        <v>582</v>
      </c>
      <c r="B340">
        <v>81411</v>
      </c>
    </row>
    <row r="341" spans="1:2" x14ac:dyDescent="0.25">
      <c r="A341" t="s">
        <v>583</v>
      </c>
      <c r="B341">
        <v>36008</v>
      </c>
    </row>
    <row r="342" spans="1:2" x14ac:dyDescent="0.25">
      <c r="A342" t="s">
        <v>584</v>
      </c>
      <c r="B342">
        <v>723809</v>
      </c>
    </row>
    <row r="343" spans="1:2" x14ac:dyDescent="0.25">
      <c r="A343" t="s">
        <v>585</v>
      </c>
      <c r="B343">
        <v>30681</v>
      </c>
    </row>
    <row r="344" spans="1:2" x14ac:dyDescent="0.25">
      <c r="A344" t="s">
        <v>586</v>
      </c>
      <c r="B344">
        <v>51061</v>
      </c>
    </row>
    <row r="345" spans="1:2" x14ac:dyDescent="0.25">
      <c r="A345" t="s">
        <v>587</v>
      </c>
      <c r="B345">
        <v>27529</v>
      </c>
    </row>
    <row r="346" spans="1:2" x14ac:dyDescent="0.25">
      <c r="A346" t="s">
        <v>588</v>
      </c>
      <c r="B346">
        <v>55822</v>
      </c>
    </row>
    <row r="347" spans="1:2" x14ac:dyDescent="0.25">
      <c r="A347" t="s">
        <v>589</v>
      </c>
      <c r="B347">
        <v>40948</v>
      </c>
    </row>
    <row r="348" spans="1:2" x14ac:dyDescent="0.25">
      <c r="A348" t="s">
        <v>590</v>
      </c>
      <c r="B348">
        <v>77160</v>
      </c>
    </row>
    <row r="349" spans="1:2" x14ac:dyDescent="0.25">
      <c r="A349" t="s">
        <v>591</v>
      </c>
      <c r="B349">
        <v>9084</v>
      </c>
    </row>
    <row r="350" spans="1:2" x14ac:dyDescent="0.25">
      <c r="A350" t="s">
        <v>592</v>
      </c>
      <c r="B350">
        <v>592774</v>
      </c>
    </row>
    <row r="351" spans="1:2" x14ac:dyDescent="0.25">
      <c r="A351" t="s">
        <v>594</v>
      </c>
      <c r="B351">
        <v>68143</v>
      </c>
    </row>
    <row r="352" spans="1:2" x14ac:dyDescent="0.25">
      <c r="A352" t="s">
        <v>595</v>
      </c>
      <c r="B352">
        <v>28822</v>
      </c>
    </row>
    <row r="353" spans="1:2" x14ac:dyDescent="0.25">
      <c r="A353" t="s">
        <v>596</v>
      </c>
      <c r="B353">
        <v>51032</v>
      </c>
    </row>
    <row r="354" spans="1:2" x14ac:dyDescent="0.25">
      <c r="A354" t="s">
        <v>597</v>
      </c>
      <c r="B354">
        <v>52360</v>
      </c>
    </row>
    <row r="355" spans="1:2" x14ac:dyDescent="0.25">
      <c r="A355" t="s">
        <v>598</v>
      </c>
      <c r="B355">
        <v>44281</v>
      </c>
    </row>
    <row r="356" spans="1:2" x14ac:dyDescent="0.25">
      <c r="A356" t="s">
        <v>599</v>
      </c>
      <c r="B356">
        <v>18771</v>
      </c>
    </row>
    <row r="357" spans="1:2" x14ac:dyDescent="0.25">
      <c r="A357" t="s">
        <v>600</v>
      </c>
      <c r="B357">
        <v>56629</v>
      </c>
    </row>
    <row r="358" spans="1:2" x14ac:dyDescent="0.25">
      <c r="A358" t="s">
        <v>601</v>
      </c>
      <c r="B358">
        <v>48281</v>
      </c>
    </row>
    <row r="359" spans="1:2" x14ac:dyDescent="0.25">
      <c r="A359" t="s">
        <v>602</v>
      </c>
      <c r="B359">
        <v>91569</v>
      </c>
    </row>
    <row r="360" spans="1:2" x14ac:dyDescent="0.25">
      <c r="A360" t="s">
        <v>603</v>
      </c>
      <c r="B360">
        <v>47549</v>
      </c>
    </row>
    <row r="361" spans="1:2" x14ac:dyDescent="0.25">
      <c r="A361" t="s">
        <v>604</v>
      </c>
      <c r="B361">
        <v>47333</v>
      </c>
    </row>
    <row r="362" spans="1:2" x14ac:dyDescent="0.25">
      <c r="A362" t="s">
        <v>605</v>
      </c>
      <c r="B362">
        <v>40955</v>
      </c>
    </row>
    <row r="363" spans="1:2" x14ac:dyDescent="0.25">
      <c r="A363" t="s">
        <v>606</v>
      </c>
      <c r="B363">
        <v>50549</v>
      </c>
    </row>
    <row r="364" spans="1:2" x14ac:dyDescent="0.25">
      <c r="A364" t="s">
        <v>608</v>
      </c>
      <c r="B364">
        <v>31687</v>
      </c>
    </row>
    <row r="365" spans="1:2" x14ac:dyDescent="0.25">
      <c r="A365" t="s">
        <v>609</v>
      </c>
      <c r="B365">
        <v>48094</v>
      </c>
    </row>
    <row r="366" spans="1:2" x14ac:dyDescent="0.25">
      <c r="A366" t="s">
        <v>610</v>
      </c>
      <c r="B366">
        <v>44626</v>
      </c>
    </row>
    <row r="367" spans="1:2" x14ac:dyDescent="0.25">
      <c r="A367" t="s">
        <v>611</v>
      </c>
      <c r="B367">
        <v>54827</v>
      </c>
    </row>
    <row r="368" spans="1:2" x14ac:dyDescent="0.25">
      <c r="A368" t="s">
        <v>612</v>
      </c>
      <c r="B368">
        <v>208420</v>
      </c>
    </row>
    <row r="369" spans="1:2" x14ac:dyDescent="0.25">
      <c r="A369" t="s">
        <v>613</v>
      </c>
      <c r="B369">
        <v>16971</v>
      </c>
    </row>
    <row r="370" spans="1:2" x14ac:dyDescent="0.25">
      <c r="A370" t="s">
        <v>617</v>
      </c>
      <c r="B370">
        <v>52829</v>
      </c>
    </row>
    <row r="371" spans="1:2" x14ac:dyDescent="0.25">
      <c r="A371" t="s">
        <v>618</v>
      </c>
      <c r="B371">
        <v>103496</v>
      </c>
    </row>
    <row r="372" spans="1:2" x14ac:dyDescent="0.25">
      <c r="A372" t="s">
        <v>619</v>
      </c>
      <c r="B372">
        <v>33673</v>
      </c>
    </row>
    <row r="373" spans="1:2" x14ac:dyDescent="0.25">
      <c r="A373" t="s">
        <v>620</v>
      </c>
      <c r="B373">
        <v>1564</v>
      </c>
    </row>
    <row r="374" spans="1:2" x14ac:dyDescent="0.25">
      <c r="A374" t="s">
        <v>621</v>
      </c>
      <c r="B374">
        <v>61723</v>
      </c>
    </row>
    <row r="375" spans="1:2" x14ac:dyDescent="0.25">
      <c r="A375" t="s">
        <v>622</v>
      </c>
      <c r="B375">
        <v>92627</v>
      </c>
    </row>
    <row r="376" spans="1:2" x14ac:dyDescent="0.25">
      <c r="A376" t="s">
        <v>623</v>
      </c>
      <c r="B376">
        <v>4732</v>
      </c>
    </row>
    <row r="377" spans="1:2" x14ac:dyDescent="0.25">
      <c r="A377" t="s">
        <v>625</v>
      </c>
      <c r="B377">
        <v>44458</v>
      </c>
    </row>
    <row r="378" spans="1:2" x14ac:dyDescent="0.25">
      <c r="A378" t="s">
        <v>627</v>
      </c>
      <c r="B378">
        <v>8054</v>
      </c>
    </row>
    <row r="379" spans="1:2" x14ac:dyDescent="0.25">
      <c r="A379" t="s">
        <v>629</v>
      </c>
      <c r="B379">
        <v>3860</v>
      </c>
    </row>
    <row r="380" spans="1:2" x14ac:dyDescent="0.25">
      <c r="A380" t="s">
        <v>630</v>
      </c>
      <c r="B380">
        <v>96557</v>
      </c>
    </row>
    <row r="381" spans="1:2" x14ac:dyDescent="0.25">
      <c r="A381" t="s">
        <v>631</v>
      </c>
      <c r="B381">
        <v>32774</v>
      </c>
    </row>
    <row r="382" spans="1:2" x14ac:dyDescent="0.25">
      <c r="A382" t="s">
        <v>632</v>
      </c>
      <c r="B382">
        <v>170551</v>
      </c>
    </row>
    <row r="383" spans="1:2" x14ac:dyDescent="0.25">
      <c r="A383" t="s">
        <v>633</v>
      </c>
      <c r="B383">
        <v>94500</v>
      </c>
    </row>
    <row r="384" spans="1:2" x14ac:dyDescent="0.25">
      <c r="A384" t="s">
        <v>634</v>
      </c>
      <c r="B384">
        <v>259691</v>
      </c>
    </row>
    <row r="385" spans="1:2" x14ac:dyDescent="0.25">
      <c r="A385" t="s">
        <v>636</v>
      </c>
      <c r="B385">
        <v>15259</v>
      </c>
    </row>
    <row r="386" spans="1:2" x14ac:dyDescent="0.25">
      <c r="A386" t="s">
        <v>889</v>
      </c>
      <c r="B386">
        <v>197560</v>
      </c>
    </row>
    <row r="387" spans="1:2" x14ac:dyDescent="0.25">
      <c r="A387" t="s">
        <v>637</v>
      </c>
      <c r="B387">
        <v>387742</v>
      </c>
    </row>
    <row r="388" spans="1:2" x14ac:dyDescent="0.25">
      <c r="A388" t="s">
        <v>638</v>
      </c>
      <c r="B388">
        <v>34748</v>
      </c>
    </row>
    <row r="389" spans="1:2" x14ac:dyDescent="0.25">
      <c r="A389" t="s">
        <v>640</v>
      </c>
      <c r="B389">
        <v>32583</v>
      </c>
    </row>
    <row r="390" spans="1:2" x14ac:dyDescent="0.25">
      <c r="A390" t="s">
        <v>642</v>
      </c>
      <c r="B390">
        <v>73744</v>
      </c>
    </row>
    <row r="391" spans="1:2" x14ac:dyDescent="0.25">
      <c r="A391" t="s">
        <v>890</v>
      </c>
      <c r="B391">
        <v>98195</v>
      </c>
    </row>
    <row r="392" spans="1:2" x14ac:dyDescent="0.25">
      <c r="A392" t="s">
        <v>643</v>
      </c>
      <c r="B392">
        <v>141203</v>
      </c>
    </row>
    <row r="393" spans="1:2" x14ac:dyDescent="0.25">
      <c r="A393" t="s">
        <v>644</v>
      </c>
      <c r="B393">
        <v>47630</v>
      </c>
    </row>
    <row r="394" spans="1:2" x14ac:dyDescent="0.25">
      <c r="A394" t="s">
        <v>645</v>
      </c>
      <c r="B394">
        <v>6867</v>
      </c>
    </row>
    <row r="395" spans="1:2" x14ac:dyDescent="0.25">
      <c r="A395" t="s">
        <v>647</v>
      </c>
      <c r="B395">
        <v>63356</v>
      </c>
    </row>
    <row r="396" spans="1:2" x14ac:dyDescent="0.25">
      <c r="A396" t="s">
        <v>649</v>
      </c>
      <c r="B396">
        <v>73424</v>
      </c>
    </row>
    <row r="397" spans="1:2" x14ac:dyDescent="0.25">
      <c r="A397" t="s">
        <v>650</v>
      </c>
      <c r="B397">
        <v>161778</v>
      </c>
    </row>
    <row r="398" spans="1:2" x14ac:dyDescent="0.25">
      <c r="A398" t="s">
        <v>653</v>
      </c>
      <c r="B398">
        <v>329</v>
      </c>
    </row>
    <row r="399" spans="1:2" x14ac:dyDescent="0.25">
      <c r="A399" t="s">
        <v>654</v>
      </c>
      <c r="B399">
        <v>3043</v>
      </c>
    </row>
    <row r="400" spans="1:2" x14ac:dyDescent="0.25">
      <c r="A400" t="s">
        <v>658</v>
      </c>
      <c r="B400">
        <v>1044</v>
      </c>
    </row>
    <row r="401" spans="1:2" x14ac:dyDescent="0.25">
      <c r="A401" t="s">
        <v>659</v>
      </c>
      <c r="B401">
        <v>4713</v>
      </c>
    </row>
    <row r="402" spans="1:2" x14ac:dyDescent="0.25">
      <c r="A402" t="s">
        <v>662</v>
      </c>
      <c r="B402">
        <v>286</v>
      </c>
    </row>
    <row r="403" spans="1:2" x14ac:dyDescent="0.25">
      <c r="A403" t="s">
        <v>665</v>
      </c>
      <c r="B403">
        <v>12651</v>
      </c>
    </row>
    <row r="404" spans="1:2" x14ac:dyDescent="0.25">
      <c r="A404" t="s">
        <v>666</v>
      </c>
      <c r="B404">
        <v>21529</v>
      </c>
    </row>
    <row r="405" spans="1:2" x14ac:dyDescent="0.25">
      <c r="A405" t="s">
        <v>667</v>
      </c>
      <c r="B405">
        <v>5614</v>
      </c>
    </row>
    <row r="406" spans="1:2" x14ac:dyDescent="0.25">
      <c r="A406" t="s">
        <v>670</v>
      </c>
      <c r="B406">
        <v>7927</v>
      </c>
    </row>
    <row r="407" spans="1:2" x14ac:dyDescent="0.25">
      <c r="A407" t="s">
        <v>673</v>
      </c>
      <c r="B407">
        <v>37202</v>
      </c>
    </row>
    <row r="408" spans="1:2" x14ac:dyDescent="0.25">
      <c r="A408" t="s">
        <v>674</v>
      </c>
      <c r="B408">
        <v>63818</v>
      </c>
    </row>
    <row r="409" spans="1:2" x14ac:dyDescent="0.25">
      <c r="A409" t="s">
        <v>688</v>
      </c>
      <c r="B409">
        <v>2571</v>
      </c>
    </row>
    <row r="410" spans="1:2" x14ac:dyDescent="0.25">
      <c r="A410" t="s">
        <v>691</v>
      </c>
      <c r="B410">
        <v>83560</v>
      </c>
    </row>
    <row r="411" spans="1:2" x14ac:dyDescent="0.25">
      <c r="A411" t="s">
        <v>693</v>
      </c>
      <c r="B411">
        <v>24355</v>
      </c>
    </row>
    <row r="412" spans="1:2" x14ac:dyDescent="0.25">
      <c r="A412" t="s">
        <v>694</v>
      </c>
      <c r="B412">
        <v>478861</v>
      </c>
    </row>
    <row r="413" spans="1:2" x14ac:dyDescent="0.25">
      <c r="A413" t="s">
        <v>695</v>
      </c>
      <c r="B413">
        <v>32194</v>
      </c>
    </row>
    <row r="414" spans="1:2" x14ac:dyDescent="0.25">
      <c r="A414" t="s">
        <v>696</v>
      </c>
      <c r="B414">
        <v>43851</v>
      </c>
    </row>
    <row r="415" spans="1:2" x14ac:dyDescent="0.25">
      <c r="A415" t="s">
        <v>697</v>
      </c>
      <c r="B415">
        <v>7127</v>
      </c>
    </row>
    <row r="416" spans="1:2" x14ac:dyDescent="0.25">
      <c r="A416" t="s">
        <v>699</v>
      </c>
      <c r="B416">
        <v>32349</v>
      </c>
    </row>
    <row r="417" spans="1:2" x14ac:dyDescent="0.25">
      <c r="A417" t="s">
        <v>700</v>
      </c>
      <c r="B417">
        <v>57066</v>
      </c>
    </row>
    <row r="418" spans="1:2" x14ac:dyDescent="0.25">
      <c r="A418" t="s">
        <v>701</v>
      </c>
      <c r="B418">
        <v>13443</v>
      </c>
    </row>
    <row r="419" spans="1:2" x14ac:dyDescent="0.25">
      <c r="A419" t="s">
        <v>703</v>
      </c>
      <c r="B419">
        <v>57029</v>
      </c>
    </row>
    <row r="420" spans="1:2" x14ac:dyDescent="0.25">
      <c r="A420" t="s">
        <v>706</v>
      </c>
      <c r="B420">
        <v>82472</v>
      </c>
    </row>
    <row r="421" spans="1:2" x14ac:dyDescent="0.25">
      <c r="A421" t="s">
        <v>707</v>
      </c>
      <c r="B421">
        <v>36189</v>
      </c>
    </row>
    <row r="422" spans="1:2" x14ac:dyDescent="0.25">
      <c r="A422" t="s">
        <v>708</v>
      </c>
      <c r="B422">
        <v>21121</v>
      </c>
    </row>
    <row r="423" spans="1:2" x14ac:dyDescent="0.25">
      <c r="A423" t="s">
        <v>710</v>
      </c>
      <c r="B423">
        <v>43070</v>
      </c>
    </row>
    <row r="424" spans="1:2" x14ac:dyDescent="0.25">
      <c r="A424" t="s">
        <v>711</v>
      </c>
      <c r="B424">
        <v>480135</v>
      </c>
    </row>
    <row r="425" spans="1:2" x14ac:dyDescent="0.25">
      <c r="A425" t="s">
        <v>712</v>
      </c>
      <c r="B425">
        <v>31413</v>
      </c>
    </row>
    <row r="426" spans="1:2" x14ac:dyDescent="0.25">
      <c r="A426" t="s">
        <v>713</v>
      </c>
      <c r="B426">
        <v>7306</v>
      </c>
    </row>
    <row r="427" spans="1:2" x14ac:dyDescent="0.25">
      <c r="A427" t="s">
        <v>715</v>
      </c>
      <c r="B427">
        <v>62092</v>
      </c>
    </row>
    <row r="428" spans="1:2" x14ac:dyDescent="0.25">
      <c r="A428" t="s">
        <v>719</v>
      </c>
      <c r="B428">
        <v>97802</v>
      </c>
    </row>
    <row r="429" spans="1:2" x14ac:dyDescent="0.25">
      <c r="A429" t="s">
        <v>720</v>
      </c>
      <c r="B429">
        <v>65476</v>
      </c>
    </row>
    <row r="430" spans="1:2" x14ac:dyDescent="0.25">
      <c r="A430" t="s">
        <v>721</v>
      </c>
      <c r="B430">
        <v>38865</v>
      </c>
    </row>
    <row r="431" spans="1:2" x14ac:dyDescent="0.25">
      <c r="A431" t="s">
        <v>723</v>
      </c>
      <c r="B431">
        <v>6114405</v>
      </c>
    </row>
    <row r="432" spans="1:2" x14ac:dyDescent="0.25">
      <c r="A432" t="s">
        <v>724</v>
      </c>
      <c r="B432">
        <v>4722</v>
      </c>
    </row>
    <row r="433" spans="1:2" x14ac:dyDescent="0.25">
      <c r="A433" t="s">
        <v>726</v>
      </c>
      <c r="B433">
        <v>60433</v>
      </c>
    </row>
    <row r="434" spans="1:2" x14ac:dyDescent="0.25">
      <c r="A434" t="s">
        <v>727</v>
      </c>
      <c r="B434">
        <v>136260</v>
      </c>
    </row>
    <row r="435" spans="1:2" x14ac:dyDescent="0.25">
      <c r="A435" t="s">
        <v>728</v>
      </c>
      <c r="B435">
        <v>508344</v>
      </c>
    </row>
    <row r="436" spans="1:2" x14ac:dyDescent="0.25">
      <c r="A436" t="s">
        <v>729</v>
      </c>
      <c r="B436">
        <v>122179</v>
      </c>
    </row>
    <row r="437" spans="1:2" x14ac:dyDescent="0.25">
      <c r="A437" t="s">
        <v>730</v>
      </c>
      <c r="B437">
        <v>307894</v>
      </c>
    </row>
    <row r="438" spans="1:2" x14ac:dyDescent="0.25">
      <c r="A438" t="s">
        <v>731</v>
      </c>
      <c r="B438">
        <v>6762</v>
      </c>
    </row>
    <row r="439" spans="1:2" x14ac:dyDescent="0.25">
      <c r="A439" t="s">
        <v>733</v>
      </c>
      <c r="B439">
        <v>74097</v>
      </c>
    </row>
    <row r="440" spans="1:2" x14ac:dyDescent="0.25">
      <c r="A440" t="s">
        <v>735</v>
      </c>
      <c r="B440">
        <v>77670</v>
      </c>
    </row>
    <row r="441" spans="1:2" x14ac:dyDescent="0.25">
      <c r="A441" s="42">
        <v>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8245-F45E-43AB-A739-F0F9C2210931}">
  <dimension ref="A1:B454"/>
  <sheetViews>
    <sheetView topLeftCell="A3" workbookViewId="0">
      <selection activeCell="G38" sqref="G38"/>
    </sheetView>
  </sheetViews>
  <sheetFormatPr defaultColWidth="8.85546875" defaultRowHeight="15" x14ac:dyDescent="0.25"/>
  <cols>
    <col min="1" max="1" width="53.42578125" customWidth="1"/>
  </cols>
  <sheetData>
    <row r="1" spans="1:2" x14ac:dyDescent="0.25">
      <c r="A1" s="45" t="s">
        <v>924</v>
      </c>
    </row>
    <row r="3" spans="1:2" x14ac:dyDescent="0.25">
      <c r="A3" s="43" t="s">
        <v>740</v>
      </c>
      <c r="B3" t="s">
        <v>921</v>
      </c>
    </row>
    <row r="4" spans="1:2" x14ac:dyDescent="0.25">
      <c r="A4" t="s">
        <v>2</v>
      </c>
      <c r="B4">
        <v>8629</v>
      </c>
    </row>
    <row r="5" spans="1:2" x14ac:dyDescent="0.25">
      <c r="A5" t="s">
        <v>6</v>
      </c>
      <c r="B5">
        <v>103256</v>
      </c>
    </row>
    <row r="6" spans="1:2" x14ac:dyDescent="0.25">
      <c r="A6" t="s">
        <v>7</v>
      </c>
      <c r="B6">
        <v>11738</v>
      </c>
    </row>
    <row r="7" spans="1:2" x14ac:dyDescent="0.25">
      <c r="A7" t="s">
        <v>8</v>
      </c>
      <c r="B7">
        <v>63397</v>
      </c>
    </row>
    <row r="8" spans="1:2" x14ac:dyDescent="0.25">
      <c r="A8" t="s">
        <v>10</v>
      </c>
      <c r="B8">
        <v>27848</v>
      </c>
    </row>
    <row r="9" spans="1:2" x14ac:dyDescent="0.25">
      <c r="A9" t="s">
        <v>11</v>
      </c>
      <c r="B9">
        <v>171293</v>
      </c>
    </row>
    <row r="10" spans="1:2" x14ac:dyDescent="0.25">
      <c r="A10" t="s">
        <v>12</v>
      </c>
      <c r="B10">
        <v>30594</v>
      </c>
    </row>
    <row r="11" spans="1:2" x14ac:dyDescent="0.25">
      <c r="A11" t="s">
        <v>13</v>
      </c>
      <c r="B11">
        <v>49687</v>
      </c>
    </row>
    <row r="12" spans="1:2" x14ac:dyDescent="0.25">
      <c r="A12" t="s">
        <v>14</v>
      </c>
      <c r="B12">
        <v>12703</v>
      </c>
    </row>
    <row r="13" spans="1:2" x14ac:dyDescent="0.25">
      <c r="A13" t="s">
        <v>16</v>
      </c>
      <c r="B13">
        <v>77292</v>
      </c>
    </row>
    <row r="14" spans="1:2" x14ac:dyDescent="0.25">
      <c r="A14" t="s">
        <v>17</v>
      </c>
      <c r="B14">
        <v>5704</v>
      </c>
    </row>
    <row r="15" spans="1:2" x14ac:dyDescent="0.25">
      <c r="A15" t="s">
        <v>18</v>
      </c>
      <c r="B15">
        <v>35818</v>
      </c>
    </row>
    <row r="16" spans="1:2" x14ac:dyDescent="0.25">
      <c r="A16" t="s">
        <v>19</v>
      </c>
      <c r="B16">
        <v>984067</v>
      </c>
    </row>
    <row r="17" spans="1:2" x14ac:dyDescent="0.25">
      <c r="A17" t="s">
        <v>20</v>
      </c>
      <c r="B17">
        <v>45501</v>
      </c>
    </row>
    <row r="18" spans="1:2" x14ac:dyDescent="0.25">
      <c r="A18" t="s">
        <v>23</v>
      </c>
      <c r="B18">
        <v>26487</v>
      </c>
    </row>
    <row r="19" spans="1:2" x14ac:dyDescent="0.25">
      <c r="A19" t="s">
        <v>25</v>
      </c>
      <c r="B19">
        <v>88020</v>
      </c>
    </row>
    <row r="20" spans="1:2" x14ac:dyDescent="0.25">
      <c r="A20" t="s">
        <v>27</v>
      </c>
      <c r="B20">
        <v>27151</v>
      </c>
    </row>
    <row r="21" spans="1:2" x14ac:dyDescent="0.25">
      <c r="A21" t="s">
        <v>28</v>
      </c>
      <c r="B21">
        <v>69353</v>
      </c>
    </row>
    <row r="22" spans="1:2" x14ac:dyDescent="0.25">
      <c r="A22" t="s">
        <v>30</v>
      </c>
      <c r="B22">
        <v>2097</v>
      </c>
    </row>
    <row r="23" spans="1:2" x14ac:dyDescent="0.25">
      <c r="A23" t="s">
        <v>31</v>
      </c>
      <c r="B23">
        <v>48357</v>
      </c>
    </row>
    <row r="24" spans="1:2" x14ac:dyDescent="0.25">
      <c r="A24" t="s">
        <v>32</v>
      </c>
      <c r="B24">
        <v>364322</v>
      </c>
    </row>
    <row r="25" spans="1:2" x14ac:dyDescent="0.25">
      <c r="A25" t="s">
        <v>33</v>
      </c>
      <c r="B25">
        <v>459168</v>
      </c>
    </row>
    <row r="26" spans="1:2" x14ac:dyDescent="0.25">
      <c r="A26" t="s">
        <v>35</v>
      </c>
      <c r="B26">
        <v>6682</v>
      </c>
    </row>
    <row r="27" spans="1:2" x14ac:dyDescent="0.25">
      <c r="A27" t="s">
        <v>37</v>
      </c>
      <c r="B27">
        <v>30664</v>
      </c>
    </row>
    <row r="28" spans="1:2" x14ac:dyDescent="0.25">
      <c r="A28" t="s">
        <v>38</v>
      </c>
      <c r="B28">
        <v>92775</v>
      </c>
    </row>
    <row r="29" spans="1:2" x14ac:dyDescent="0.25">
      <c r="A29" t="s">
        <v>40</v>
      </c>
      <c r="B29">
        <v>8484</v>
      </c>
    </row>
    <row r="30" spans="1:2" x14ac:dyDescent="0.25">
      <c r="A30" t="s">
        <v>41</v>
      </c>
      <c r="B30">
        <v>70370</v>
      </c>
    </row>
    <row r="31" spans="1:2" x14ac:dyDescent="0.25">
      <c r="A31" t="s">
        <v>42</v>
      </c>
      <c r="B31">
        <v>43042</v>
      </c>
    </row>
    <row r="32" spans="1:2" x14ac:dyDescent="0.25">
      <c r="A32" t="s">
        <v>43</v>
      </c>
      <c r="B32">
        <v>23076</v>
      </c>
    </row>
    <row r="33" spans="1:2" x14ac:dyDescent="0.25">
      <c r="A33" t="s">
        <v>48</v>
      </c>
      <c r="B33">
        <v>1309</v>
      </c>
    </row>
    <row r="34" spans="1:2" x14ac:dyDescent="0.25">
      <c r="A34" t="s">
        <v>49</v>
      </c>
      <c r="B34">
        <v>393773</v>
      </c>
    </row>
    <row r="35" spans="1:2" x14ac:dyDescent="0.25">
      <c r="A35" t="s">
        <v>50</v>
      </c>
      <c r="B35">
        <v>91564</v>
      </c>
    </row>
    <row r="36" spans="1:2" x14ac:dyDescent="0.25">
      <c r="A36" t="s">
        <v>51</v>
      </c>
      <c r="B36">
        <v>45700</v>
      </c>
    </row>
    <row r="37" spans="1:2" x14ac:dyDescent="0.25">
      <c r="A37" t="s">
        <v>52</v>
      </c>
      <c r="B37">
        <v>4468</v>
      </c>
    </row>
    <row r="38" spans="1:2" x14ac:dyDescent="0.25">
      <c r="A38" t="s">
        <v>54</v>
      </c>
      <c r="B38">
        <v>65712</v>
      </c>
    </row>
    <row r="39" spans="1:2" x14ac:dyDescent="0.25">
      <c r="A39" t="s">
        <v>56</v>
      </c>
      <c r="B39">
        <v>38358</v>
      </c>
    </row>
    <row r="40" spans="1:2" x14ac:dyDescent="0.25">
      <c r="A40" t="s">
        <v>57</v>
      </c>
      <c r="B40">
        <v>66952</v>
      </c>
    </row>
    <row r="41" spans="1:2" x14ac:dyDescent="0.25">
      <c r="A41" t="s">
        <v>58</v>
      </c>
      <c r="B41">
        <v>42950</v>
      </c>
    </row>
    <row r="42" spans="1:2" x14ac:dyDescent="0.25">
      <c r="A42" t="s">
        <v>59</v>
      </c>
      <c r="B42">
        <v>139892</v>
      </c>
    </row>
    <row r="43" spans="1:2" x14ac:dyDescent="0.25">
      <c r="A43" t="s">
        <v>61</v>
      </c>
      <c r="B43">
        <v>38221</v>
      </c>
    </row>
    <row r="44" spans="1:2" x14ac:dyDescent="0.25">
      <c r="A44" t="s">
        <v>63</v>
      </c>
      <c r="B44">
        <v>57774</v>
      </c>
    </row>
    <row r="45" spans="1:2" x14ac:dyDescent="0.25">
      <c r="A45" t="s">
        <v>64</v>
      </c>
      <c r="B45">
        <v>34942</v>
      </c>
    </row>
    <row r="46" spans="1:2" x14ac:dyDescent="0.25">
      <c r="A46" t="s">
        <v>65</v>
      </c>
      <c r="B46">
        <v>5929</v>
      </c>
    </row>
    <row r="47" spans="1:2" x14ac:dyDescent="0.25">
      <c r="A47" t="s">
        <v>68</v>
      </c>
      <c r="B47">
        <v>126249</v>
      </c>
    </row>
    <row r="48" spans="1:2" x14ac:dyDescent="0.25">
      <c r="A48" t="s">
        <v>69</v>
      </c>
      <c r="B48">
        <v>2030</v>
      </c>
    </row>
    <row r="49" spans="1:2" x14ac:dyDescent="0.25">
      <c r="A49" t="s">
        <v>70</v>
      </c>
      <c r="B49">
        <v>36135</v>
      </c>
    </row>
    <row r="50" spans="1:2" x14ac:dyDescent="0.25">
      <c r="A50" t="s">
        <v>75</v>
      </c>
      <c r="B50">
        <v>14369</v>
      </c>
    </row>
    <row r="51" spans="1:2" x14ac:dyDescent="0.25">
      <c r="A51" t="s">
        <v>77</v>
      </c>
      <c r="B51">
        <v>28262</v>
      </c>
    </row>
    <row r="52" spans="1:2" x14ac:dyDescent="0.25">
      <c r="A52" t="s">
        <v>79</v>
      </c>
      <c r="B52">
        <v>1802</v>
      </c>
    </row>
    <row r="53" spans="1:2" x14ac:dyDescent="0.25">
      <c r="A53" t="s">
        <v>81</v>
      </c>
      <c r="B53">
        <v>1331</v>
      </c>
    </row>
    <row r="54" spans="1:2" x14ac:dyDescent="0.25">
      <c r="A54" t="s">
        <v>83</v>
      </c>
      <c r="B54">
        <v>165410</v>
      </c>
    </row>
    <row r="55" spans="1:2" x14ac:dyDescent="0.25">
      <c r="A55" t="s">
        <v>872</v>
      </c>
      <c r="B55">
        <v>20313</v>
      </c>
    </row>
    <row r="56" spans="1:2" x14ac:dyDescent="0.25">
      <c r="A56" t="s">
        <v>85</v>
      </c>
      <c r="B56">
        <v>146032</v>
      </c>
    </row>
    <row r="57" spans="1:2" x14ac:dyDescent="0.25">
      <c r="A57" t="s">
        <v>86</v>
      </c>
      <c r="B57">
        <v>49188</v>
      </c>
    </row>
    <row r="58" spans="1:2" x14ac:dyDescent="0.25">
      <c r="A58" t="s">
        <v>88</v>
      </c>
      <c r="B58">
        <v>63048</v>
      </c>
    </row>
    <row r="59" spans="1:2" x14ac:dyDescent="0.25">
      <c r="A59" t="s">
        <v>89</v>
      </c>
      <c r="B59">
        <v>55881</v>
      </c>
    </row>
    <row r="60" spans="1:2" x14ac:dyDescent="0.25">
      <c r="A60" t="s">
        <v>92</v>
      </c>
      <c r="B60">
        <v>41163</v>
      </c>
    </row>
    <row r="61" spans="1:2" x14ac:dyDescent="0.25">
      <c r="A61" t="s">
        <v>93</v>
      </c>
      <c r="B61">
        <v>35239</v>
      </c>
    </row>
    <row r="62" spans="1:2" x14ac:dyDescent="0.25">
      <c r="A62" t="s">
        <v>94</v>
      </c>
      <c r="B62">
        <v>2585</v>
      </c>
    </row>
    <row r="63" spans="1:2" x14ac:dyDescent="0.25">
      <c r="A63" t="s">
        <v>96</v>
      </c>
      <c r="B63">
        <v>33540</v>
      </c>
    </row>
    <row r="64" spans="1:2" x14ac:dyDescent="0.25">
      <c r="A64" t="s">
        <v>98</v>
      </c>
      <c r="B64">
        <v>122350</v>
      </c>
    </row>
    <row r="65" spans="1:2" x14ac:dyDescent="0.25">
      <c r="A65" t="s">
        <v>99</v>
      </c>
      <c r="B65">
        <v>272</v>
      </c>
    </row>
    <row r="66" spans="1:2" x14ac:dyDescent="0.25">
      <c r="A66" t="s">
        <v>100</v>
      </c>
      <c r="B66">
        <v>0</v>
      </c>
    </row>
    <row r="67" spans="1:2" x14ac:dyDescent="0.25">
      <c r="A67" t="s">
        <v>104</v>
      </c>
      <c r="B67">
        <v>525</v>
      </c>
    </row>
    <row r="68" spans="1:2" x14ac:dyDescent="0.25">
      <c r="A68" t="s">
        <v>108</v>
      </c>
      <c r="B68">
        <v>156</v>
      </c>
    </row>
    <row r="69" spans="1:2" x14ac:dyDescent="0.25">
      <c r="A69" t="s">
        <v>112</v>
      </c>
      <c r="B69">
        <v>88800</v>
      </c>
    </row>
    <row r="70" spans="1:2" x14ac:dyDescent="0.25">
      <c r="A70" t="s">
        <v>113</v>
      </c>
      <c r="B70">
        <v>68152</v>
      </c>
    </row>
    <row r="71" spans="1:2" x14ac:dyDescent="0.25">
      <c r="A71" t="s">
        <v>114</v>
      </c>
      <c r="B71">
        <v>54575</v>
      </c>
    </row>
    <row r="72" spans="1:2" x14ac:dyDescent="0.25">
      <c r="A72" t="s">
        <v>115</v>
      </c>
      <c r="B72">
        <v>273672</v>
      </c>
    </row>
    <row r="73" spans="1:2" x14ac:dyDescent="0.25">
      <c r="A73" t="s">
        <v>116</v>
      </c>
      <c r="B73">
        <v>21789</v>
      </c>
    </row>
    <row r="74" spans="1:2" x14ac:dyDescent="0.25">
      <c r="A74" t="s">
        <v>120</v>
      </c>
      <c r="B74">
        <v>36747</v>
      </c>
    </row>
    <row r="75" spans="1:2" x14ac:dyDescent="0.25">
      <c r="A75" t="s">
        <v>122</v>
      </c>
      <c r="B75">
        <v>85144</v>
      </c>
    </row>
    <row r="76" spans="1:2" x14ac:dyDescent="0.25">
      <c r="A76" t="s">
        <v>123</v>
      </c>
      <c r="B76">
        <v>336046</v>
      </c>
    </row>
    <row r="77" spans="1:2" x14ac:dyDescent="0.25">
      <c r="A77" t="s">
        <v>124</v>
      </c>
      <c r="B77">
        <v>5388</v>
      </c>
    </row>
    <row r="78" spans="1:2" x14ac:dyDescent="0.25">
      <c r="A78" t="s">
        <v>126</v>
      </c>
      <c r="B78">
        <v>131802</v>
      </c>
    </row>
    <row r="79" spans="1:2" x14ac:dyDescent="0.25">
      <c r="A79" t="s">
        <v>129</v>
      </c>
      <c r="B79">
        <v>40827</v>
      </c>
    </row>
    <row r="80" spans="1:2" x14ac:dyDescent="0.25">
      <c r="A80" t="s">
        <v>130</v>
      </c>
      <c r="B80">
        <v>988</v>
      </c>
    </row>
    <row r="81" spans="1:2" x14ac:dyDescent="0.25">
      <c r="A81" t="s">
        <v>132</v>
      </c>
      <c r="B81">
        <v>6289</v>
      </c>
    </row>
    <row r="82" spans="1:2" x14ac:dyDescent="0.25">
      <c r="A82" t="s">
        <v>134</v>
      </c>
      <c r="B82">
        <v>88883</v>
      </c>
    </row>
    <row r="83" spans="1:2" x14ac:dyDescent="0.25">
      <c r="A83" t="s">
        <v>135</v>
      </c>
      <c r="B83">
        <v>3456</v>
      </c>
    </row>
    <row r="84" spans="1:2" x14ac:dyDescent="0.25">
      <c r="A84" t="s">
        <v>136</v>
      </c>
      <c r="B84">
        <v>46187</v>
      </c>
    </row>
    <row r="85" spans="1:2" x14ac:dyDescent="0.25">
      <c r="A85" t="s">
        <v>137</v>
      </c>
      <c r="B85">
        <v>1372919</v>
      </c>
    </row>
    <row r="86" spans="1:2" x14ac:dyDescent="0.25">
      <c r="A86" t="s">
        <v>138</v>
      </c>
      <c r="B86">
        <v>3824</v>
      </c>
    </row>
    <row r="87" spans="1:2" x14ac:dyDescent="0.25">
      <c r="A87" t="s">
        <v>139</v>
      </c>
      <c r="B87">
        <v>60</v>
      </c>
    </row>
    <row r="88" spans="1:2" x14ac:dyDescent="0.25">
      <c r="A88" t="s">
        <v>140</v>
      </c>
      <c r="B88">
        <v>13202</v>
      </c>
    </row>
    <row r="89" spans="1:2" x14ac:dyDescent="0.25">
      <c r="A89" t="s">
        <v>141</v>
      </c>
      <c r="B89">
        <v>4102</v>
      </c>
    </row>
    <row r="90" spans="1:2" x14ac:dyDescent="0.25">
      <c r="A90" t="s">
        <v>142</v>
      </c>
      <c r="B90">
        <v>32763</v>
      </c>
    </row>
    <row r="91" spans="1:2" x14ac:dyDescent="0.25">
      <c r="A91" t="s">
        <v>143</v>
      </c>
      <c r="B91">
        <v>96261</v>
      </c>
    </row>
    <row r="92" spans="1:2" x14ac:dyDescent="0.25">
      <c r="A92" t="s">
        <v>146</v>
      </c>
      <c r="B92">
        <v>45339</v>
      </c>
    </row>
    <row r="93" spans="1:2" x14ac:dyDescent="0.25">
      <c r="A93" t="s">
        <v>147</v>
      </c>
      <c r="B93">
        <v>31225</v>
      </c>
    </row>
    <row r="94" spans="1:2" x14ac:dyDescent="0.25">
      <c r="A94" t="s">
        <v>148</v>
      </c>
      <c r="B94">
        <v>72910</v>
      </c>
    </row>
    <row r="95" spans="1:2" x14ac:dyDescent="0.25">
      <c r="A95" t="s">
        <v>149</v>
      </c>
      <c r="B95">
        <v>19372</v>
      </c>
    </row>
    <row r="96" spans="1:2" x14ac:dyDescent="0.25">
      <c r="A96" t="s">
        <v>150</v>
      </c>
      <c r="B96">
        <v>54857</v>
      </c>
    </row>
    <row r="97" spans="1:2" x14ac:dyDescent="0.25">
      <c r="A97" t="s">
        <v>152</v>
      </c>
      <c r="B97">
        <v>12234</v>
      </c>
    </row>
    <row r="98" spans="1:2" x14ac:dyDescent="0.25">
      <c r="A98" t="s">
        <v>155</v>
      </c>
      <c r="B98">
        <v>2064</v>
      </c>
    </row>
    <row r="99" spans="1:2" x14ac:dyDescent="0.25">
      <c r="A99" t="s">
        <v>156</v>
      </c>
      <c r="B99">
        <v>11693</v>
      </c>
    </row>
    <row r="100" spans="1:2" x14ac:dyDescent="0.25">
      <c r="A100" t="s">
        <v>157</v>
      </c>
      <c r="B100">
        <v>117720</v>
      </c>
    </row>
    <row r="101" spans="1:2" x14ac:dyDescent="0.25">
      <c r="A101" t="s">
        <v>159</v>
      </c>
      <c r="B101">
        <v>34708</v>
      </c>
    </row>
    <row r="102" spans="1:2" x14ac:dyDescent="0.25">
      <c r="A102" t="s">
        <v>160</v>
      </c>
      <c r="B102">
        <v>24168</v>
      </c>
    </row>
    <row r="103" spans="1:2" x14ac:dyDescent="0.25">
      <c r="A103" t="s">
        <v>161</v>
      </c>
      <c r="B103">
        <v>38294</v>
      </c>
    </row>
    <row r="104" spans="1:2" x14ac:dyDescent="0.25">
      <c r="A104" t="s">
        <v>162</v>
      </c>
      <c r="B104">
        <v>28300</v>
      </c>
    </row>
    <row r="105" spans="1:2" x14ac:dyDescent="0.25">
      <c r="A105" t="s">
        <v>163</v>
      </c>
      <c r="B105">
        <v>1498594</v>
      </c>
    </row>
    <row r="106" spans="1:2" x14ac:dyDescent="0.25">
      <c r="A106" t="s">
        <v>165</v>
      </c>
      <c r="B106">
        <v>8514</v>
      </c>
    </row>
    <row r="107" spans="1:2" x14ac:dyDescent="0.25">
      <c r="A107" t="s">
        <v>166</v>
      </c>
      <c r="B107">
        <v>81595</v>
      </c>
    </row>
    <row r="108" spans="1:2" x14ac:dyDescent="0.25">
      <c r="A108" t="s">
        <v>167</v>
      </c>
      <c r="B108">
        <v>9907</v>
      </c>
    </row>
    <row r="109" spans="1:2" x14ac:dyDescent="0.25">
      <c r="A109" t="s">
        <v>168</v>
      </c>
      <c r="B109">
        <v>100556</v>
      </c>
    </row>
    <row r="110" spans="1:2" x14ac:dyDescent="0.25">
      <c r="A110" t="s">
        <v>170</v>
      </c>
      <c r="B110">
        <v>4035</v>
      </c>
    </row>
    <row r="111" spans="1:2" x14ac:dyDescent="0.25">
      <c r="A111" t="s">
        <v>174</v>
      </c>
      <c r="B111">
        <v>264593</v>
      </c>
    </row>
    <row r="112" spans="1:2" x14ac:dyDescent="0.25">
      <c r="A112" t="s">
        <v>175</v>
      </c>
      <c r="B112">
        <v>15419</v>
      </c>
    </row>
    <row r="113" spans="1:2" x14ac:dyDescent="0.25">
      <c r="A113" t="s">
        <v>176</v>
      </c>
      <c r="B113">
        <v>148292</v>
      </c>
    </row>
    <row r="114" spans="1:2" x14ac:dyDescent="0.25">
      <c r="A114" t="s">
        <v>177</v>
      </c>
      <c r="B114">
        <v>85055</v>
      </c>
    </row>
    <row r="115" spans="1:2" x14ac:dyDescent="0.25">
      <c r="A115" t="s">
        <v>178</v>
      </c>
      <c r="B115">
        <v>27069</v>
      </c>
    </row>
    <row r="116" spans="1:2" x14ac:dyDescent="0.25">
      <c r="A116" t="s">
        <v>179</v>
      </c>
      <c r="B116">
        <v>3192</v>
      </c>
    </row>
    <row r="117" spans="1:2" x14ac:dyDescent="0.25">
      <c r="A117" t="s">
        <v>180</v>
      </c>
      <c r="B117">
        <v>157952</v>
      </c>
    </row>
    <row r="118" spans="1:2" x14ac:dyDescent="0.25">
      <c r="A118" t="s">
        <v>181</v>
      </c>
      <c r="B118">
        <v>2671</v>
      </c>
    </row>
    <row r="119" spans="1:2" x14ac:dyDescent="0.25">
      <c r="A119" t="s">
        <v>182</v>
      </c>
      <c r="B119">
        <v>1572</v>
      </c>
    </row>
    <row r="120" spans="1:2" x14ac:dyDescent="0.25">
      <c r="A120" t="s">
        <v>183</v>
      </c>
      <c r="B120">
        <v>13767</v>
      </c>
    </row>
    <row r="121" spans="1:2" x14ac:dyDescent="0.25">
      <c r="A121" t="s">
        <v>185</v>
      </c>
      <c r="B121">
        <v>128012</v>
      </c>
    </row>
    <row r="122" spans="1:2" x14ac:dyDescent="0.25">
      <c r="A122" t="s">
        <v>186</v>
      </c>
      <c r="B122">
        <v>15107</v>
      </c>
    </row>
    <row r="123" spans="1:2" x14ac:dyDescent="0.25">
      <c r="A123" t="s">
        <v>187</v>
      </c>
      <c r="B123">
        <v>52009</v>
      </c>
    </row>
    <row r="124" spans="1:2" x14ac:dyDescent="0.25">
      <c r="A124" t="s">
        <v>188</v>
      </c>
      <c r="B124">
        <v>141</v>
      </c>
    </row>
    <row r="125" spans="1:2" x14ac:dyDescent="0.25">
      <c r="A125" t="s">
        <v>189</v>
      </c>
      <c r="B125">
        <v>66153</v>
      </c>
    </row>
    <row r="126" spans="1:2" x14ac:dyDescent="0.25">
      <c r="A126" t="s">
        <v>191</v>
      </c>
      <c r="B126">
        <v>101221</v>
      </c>
    </row>
    <row r="127" spans="1:2" x14ac:dyDescent="0.25">
      <c r="A127" t="s">
        <v>192</v>
      </c>
      <c r="B127">
        <v>402540</v>
      </c>
    </row>
    <row r="128" spans="1:2" x14ac:dyDescent="0.25">
      <c r="A128" t="s">
        <v>195</v>
      </c>
      <c r="B128">
        <v>309</v>
      </c>
    </row>
    <row r="129" spans="1:2" x14ac:dyDescent="0.25">
      <c r="A129" t="s">
        <v>201</v>
      </c>
      <c r="B129">
        <v>132712</v>
      </c>
    </row>
    <row r="130" spans="1:2" x14ac:dyDescent="0.25">
      <c r="A130" t="s">
        <v>202</v>
      </c>
      <c r="B130">
        <v>41914</v>
      </c>
    </row>
    <row r="131" spans="1:2" x14ac:dyDescent="0.25">
      <c r="A131" t="s">
        <v>203</v>
      </c>
      <c r="B131">
        <v>54002</v>
      </c>
    </row>
    <row r="132" spans="1:2" x14ac:dyDescent="0.25">
      <c r="A132" t="s">
        <v>204</v>
      </c>
      <c r="B132">
        <v>126415</v>
      </c>
    </row>
    <row r="133" spans="1:2" x14ac:dyDescent="0.25">
      <c r="A133" t="s">
        <v>205</v>
      </c>
      <c r="B133">
        <v>21457</v>
      </c>
    </row>
    <row r="134" spans="1:2" x14ac:dyDescent="0.25">
      <c r="A134" t="s">
        <v>206</v>
      </c>
      <c r="B134">
        <v>77991</v>
      </c>
    </row>
    <row r="135" spans="1:2" x14ac:dyDescent="0.25">
      <c r="A135" t="s">
        <v>207</v>
      </c>
      <c r="B135">
        <v>988675</v>
      </c>
    </row>
    <row r="136" spans="1:2" x14ac:dyDescent="0.25">
      <c r="A136" t="s">
        <v>208</v>
      </c>
      <c r="B136">
        <v>145913</v>
      </c>
    </row>
    <row r="137" spans="1:2" x14ac:dyDescent="0.25">
      <c r="A137" t="s">
        <v>209</v>
      </c>
      <c r="B137">
        <v>47298</v>
      </c>
    </row>
    <row r="138" spans="1:2" x14ac:dyDescent="0.25">
      <c r="A138" t="s">
        <v>211</v>
      </c>
      <c r="B138">
        <v>329573</v>
      </c>
    </row>
    <row r="139" spans="1:2" x14ac:dyDescent="0.25">
      <c r="A139" t="s">
        <v>212</v>
      </c>
      <c r="B139">
        <v>84397</v>
      </c>
    </row>
    <row r="140" spans="1:2" x14ac:dyDescent="0.25">
      <c r="A140" t="s">
        <v>213</v>
      </c>
      <c r="B140">
        <v>112976</v>
      </c>
    </row>
    <row r="141" spans="1:2" x14ac:dyDescent="0.25">
      <c r="A141" t="s">
        <v>214</v>
      </c>
      <c r="B141">
        <v>23980</v>
      </c>
    </row>
    <row r="142" spans="1:2" x14ac:dyDescent="0.25">
      <c r="A142" t="s">
        <v>215</v>
      </c>
      <c r="B142">
        <v>64191</v>
      </c>
    </row>
    <row r="143" spans="1:2" x14ac:dyDescent="0.25">
      <c r="A143" t="s">
        <v>216</v>
      </c>
      <c r="B143">
        <v>6694</v>
      </c>
    </row>
    <row r="144" spans="1:2" x14ac:dyDescent="0.25">
      <c r="A144" t="s">
        <v>218</v>
      </c>
      <c r="B144">
        <v>112812</v>
      </c>
    </row>
    <row r="145" spans="1:2" x14ac:dyDescent="0.25">
      <c r="A145" t="s">
        <v>877</v>
      </c>
      <c r="B145">
        <v>240538</v>
      </c>
    </row>
    <row r="146" spans="1:2" x14ac:dyDescent="0.25">
      <c r="A146" t="s">
        <v>219</v>
      </c>
      <c r="B146">
        <v>37684</v>
      </c>
    </row>
    <row r="147" spans="1:2" x14ac:dyDescent="0.25">
      <c r="A147" t="s">
        <v>221</v>
      </c>
      <c r="B147">
        <v>75019</v>
      </c>
    </row>
    <row r="148" spans="1:2" x14ac:dyDescent="0.25">
      <c r="A148" t="s">
        <v>222</v>
      </c>
      <c r="B148">
        <v>36894</v>
      </c>
    </row>
    <row r="149" spans="1:2" x14ac:dyDescent="0.25">
      <c r="A149" t="s">
        <v>223</v>
      </c>
      <c r="B149">
        <v>4652</v>
      </c>
    </row>
    <row r="150" spans="1:2" x14ac:dyDescent="0.25">
      <c r="A150" t="s">
        <v>224</v>
      </c>
      <c r="B150">
        <v>50621</v>
      </c>
    </row>
    <row r="151" spans="1:2" x14ac:dyDescent="0.25">
      <c r="A151" t="s">
        <v>225</v>
      </c>
      <c r="B151">
        <v>13016</v>
      </c>
    </row>
    <row r="152" spans="1:2" x14ac:dyDescent="0.25">
      <c r="A152" t="s">
        <v>226</v>
      </c>
      <c r="B152">
        <v>184745</v>
      </c>
    </row>
    <row r="153" spans="1:2" x14ac:dyDescent="0.25">
      <c r="A153" t="s">
        <v>227</v>
      </c>
      <c r="B153">
        <v>153632</v>
      </c>
    </row>
    <row r="154" spans="1:2" x14ac:dyDescent="0.25">
      <c r="A154" t="s">
        <v>229</v>
      </c>
      <c r="B154">
        <v>49090</v>
      </c>
    </row>
    <row r="155" spans="1:2" x14ac:dyDescent="0.25">
      <c r="A155" t="s">
        <v>230</v>
      </c>
      <c r="B155">
        <v>4598</v>
      </c>
    </row>
    <row r="156" spans="1:2" x14ac:dyDescent="0.25">
      <c r="A156" t="s">
        <v>231</v>
      </c>
      <c r="B156">
        <v>52813</v>
      </c>
    </row>
    <row r="157" spans="1:2" x14ac:dyDescent="0.25">
      <c r="A157" t="s">
        <v>232</v>
      </c>
      <c r="B157">
        <v>40402</v>
      </c>
    </row>
    <row r="158" spans="1:2" x14ac:dyDescent="0.25">
      <c r="A158" t="s">
        <v>233</v>
      </c>
      <c r="B158">
        <v>79111</v>
      </c>
    </row>
    <row r="159" spans="1:2" x14ac:dyDescent="0.25">
      <c r="A159" t="s">
        <v>234</v>
      </c>
      <c r="B159">
        <v>16167</v>
      </c>
    </row>
    <row r="160" spans="1:2" x14ac:dyDescent="0.25">
      <c r="A160" t="s">
        <v>235</v>
      </c>
      <c r="B160">
        <v>53462</v>
      </c>
    </row>
    <row r="161" spans="1:2" x14ac:dyDescent="0.25">
      <c r="A161" t="s">
        <v>249</v>
      </c>
      <c r="B161">
        <v>308</v>
      </c>
    </row>
    <row r="162" spans="1:2" x14ac:dyDescent="0.25">
      <c r="A162" t="s">
        <v>251</v>
      </c>
      <c r="B162">
        <v>36183</v>
      </c>
    </row>
    <row r="163" spans="1:2" x14ac:dyDescent="0.25">
      <c r="A163" t="s">
        <v>252</v>
      </c>
      <c r="B163">
        <v>173944</v>
      </c>
    </row>
    <row r="164" spans="1:2" x14ac:dyDescent="0.25">
      <c r="A164" t="s">
        <v>254</v>
      </c>
      <c r="B164">
        <v>50492</v>
      </c>
    </row>
    <row r="165" spans="1:2" x14ac:dyDescent="0.25">
      <c r="A165" t="s">
        <v>255</v>
      </c>
      <c r="B165">
        <v>24420</v>
      </c>
    </row>
    <row r="166" spans="1:2" x14ac:dyDescent="0.25">
      <c r="A166" t="s">
        <v>256</v>
      </c>
      <c r="B166">
        <v>6532</v>
      </c>
    </row>
    <row r="167" spans="1:2" x14ac:dyDescent="0.25">
      <c r="A167" t="s">
        <v>259</v>
      </c>
      <c r="B167">
        <v>162046</v>
      </c>
    </row>
    <row r="168" spans="1:2" x14ac:dyDescent="0.25">
      <c r="A168" t="s">
        <v>260</v>
      </c>
      <c r="B168">
        <v>51133</v>
      </c>
    </row>
    <row r="169" spans="1:2" x14ac:dyDescent="0.25">
      <c r="A169" t="s">
        <v>272</v>
      </c>
      <c r="B169">
        <v>80335</v>
      </c>
    </row>
    <row r="170" spans="1:2" x14ac:dyDescent="0.25">
      <c r="A170" t="s">
        <v>273</v>
      </c>
      <c r="B170">
        <v>15960</v>
      </c>
    </row>
    <row r="171" spans="1:2" x14ac:dyDescent="0.25">
      <c r="A171" t="s">
        <v>274</v>
      </c>
      <c r="B171">
        <v>34801</v>
      </c>
    </row>
    <row r="172" spans="1:2" x14ac:dyDescent="0.25">
      <c r="A172" t="s">
        <v>278</v>
      </c>
      <c r="B172">
        <v>8936</v>
      </c>
    </row>
    <row r="173" spans="1:2" x14ac:dyDescent="0.25">
      <c r="A173" t="s">
        <v>279</v>
      </c>
      <c r="B173">
        <v>82093</v>
      </c>
    </row>
    <row r="174" spans="1:2" x14ac:dyDescent="0.25">
      <c r="A174" t="s">
        <v>280</v>
      </c>
      <c r="B174">
        <v>402691</v>
      </c>
    </row>
    <row r="175" spans="1:2" x14ac:dyDescent="0.25">
      <c r="A175" t="s">
        <v>281</v>
      </c>
      <c r="B175">
        <v>785450</v>
      </c>
    </row>
    <row r="176" spans="1:2" x14ac:dyDescent="0.25">
      <c r="A176" t="s">
        <v>282</v>
      </c>
      <c r="B176">
        <v>450204</v>
      </c>
    </row>
    <row r="177" spans="1:2" x14ac:dyDescent="0.25">
      <c r="A177" t="s">
        <v>283</v>
      </c>
      <c r="B177">
        <v>32604</v>
      </c>
    </row>
    <row r="178" spans="1:2" x14ac:dyDescent="0.25">
      <c r="A178" t="s">
        <v>284</v>
      </c>
      <c r="B178">
        <v>210198</v>
      </c>
    </row>
    <row r="179" spans="1:2" x14ac:dyDescent="0.25">
      <c r="A179" t="s">
        <v>285</v>
      </c>
      <c r="B179">
        <v>34424</v>
      </c>
    </row>
    <row r="180" spans="1:2" x14ac:dyDescent="0.25">
      <c r="A180" t="s">
        <v>286</v>
      </c>
      <c r="B180">
        <v>771918</v>
      </c>
    </row>
    <row r="181" spans="1:2" x14ac:dyDescent="0.25">
      <c r="A181" t="s">
        <v>290</v>
      </c>
      <c r="B181">
        <v>0</v>
      </c>
    </row>
    <row r="182" spans="1:2" x14ac:dyDescent="0.25">
      <c r="A182" t="s">
        <v>294</v>
      </c>
      <c r="B182">
        <v>5</v>
      </c>
    </row>
    <row r="183" spans="1:2" x14ac:dyDescent="0.25">
      <c r="A183" t="s">
        <v>302</v>
      </c>
      <c r="B183">
        <v>0</v>
      </c>
    </row>
    <row r="184" spans="1:2" x14ac:dyDescent="0.25">
      <c r="A184" t="s">
        <v>304</v>
      </c>
      <c r="B184">
        <v>132</v>
      </c>
    </row>
    <row r="185" spans="1:2" x14ac:dyDescent="0.25">
      <c r="A185" t="s">
        <v>867</v>
      </c>
      <c r="B185">
        <v>112266</v>
      </c>
    </row>
    <row r="186" spans="1:2" x14ac:dyDescent="0.25">
      <c r="A186" t="s">
        <v>306</v>
      </c>
      <c r="B186">
        <v>347501</v>
      </c>
    </row>
    <row r="187" spans="1:2" x14ac:dyDescent="0.25">
      <c r="A187" t="s">
        <v>307</v>
      </c>
      <c r="B187">
        <v>47593</v>
      </c>
    </row>
    <row r="188" spans="1:2" x14ac:dyDescent="0.25">
      <c r="A188" t="s">
        <v>308</v>
      </c>
      <c r="B188">
        <v>281944</v>
      </c>
    </row>
    <row r="189" spans="1:2" x14ac:dyDescent="0.25">
      <c r="A189" t="s">
        <v>310</v>
      </c>
      <c r="B189">
        <v>99644</v>
      </c>
    </row>
    <row r="190" spans="1:2" x14ac:dyDescent="0.25">
      <c r="A190" t="s">
        <v>311</v>
      </c>
      <c r="B190">
        <v>213029</v>
      </c>
    </row>
    <row r="191" spans="1:2" x14ac:dyDescent="0.25">
      <c r="A191" t="s">
        <v>313</v>
      </c>
      <c r="B191">
        <v>283967</v>
      </c>
    </row>
    <row r="192" spans="1:2" x14ac:dyDescent="0.25">
      <c r="A192" t="s">
        <v>317</v>
      </c>
      <c r="B192">
        <v>16891</v>
      </c>
    </row>
    <row r="193" spans="1:2" x14ac:dyDescent="0.25">
      <c r="A193" t="s">
        <v>319</v>
      </c>
      <c r="B193">
        <v>167792</v>
      </c>
    </row>
    <row r="194" spans="1:2" x14ac:dyDescent="0.25">
      <c r="A194" t="s">
        <v>321</v>
      </c>
      <c r="B194">
        <v>22354</v>
      </c>
    </row>
    <row r="195" spans="1:2" x14ac:dyDescent="0.25">
      <c r="A195" t="s">
        <v>323</v>
      </c>
      <c r="B195">
        <v>131202</v>
      </c>
    </row>
    <row r="196" spans="1:2" x14ac:dyDescent="0.25">
      <c r="A196" t="s">
        <v>324</v>
      </c>
      <c r="B196">
        <v>58460</v>
      </c>
    </row>
    <row r="197" spans="1:2" x14ac:dyDescent="0.25">
      <c r="A197" t="s">
        <v>325</v>
      </c>
      <c r="B197">
        <v>60192</v>
      </c>
    </row>
    <row r="198" spans="1:2" x14ac:dyDescent="0.25">
      <c r="A198" t="s">
        <v>327</v>
      </c>
      <c r="B198">
        <v>54097</v>
      </c>
    </row>
    <row r="199" spans="1:2" x14ac:dyDescent="0.25">
      <c r="A199" t="s">
        <v>328</v>
      </c>
      <c r="B199">
        <v>432502</v>
      </c>
    </row>
    <row r="200" spans="1:2" x14ac:dyDescent="0.25">
      <c r="A200" t="s">
        <v>329</v>
      </c>
      <c r="B200">
        <v>43211</v>
      </c>
    </row>
    <row r="201" spans="1:2" x14ac:dyDescent="0.25">
      <c r="A201" t="s">
        <v>331</v>
      </c>
      <c r="B201">
        <v>22528</v>
      </c>
    </row>
    <row r="202" spans="1:2" x14ac:dyDescent="0.25">
      <c r="A202" t="s">
        <v>880</v>
      </c>
      <c r="B202">
        <v>56360</v>
      </c>
    </row>
    <row r="203" spans="1:2" x14ac:dyDescent="0.25">
      <c r="A203" t="s">
        <v>333</v>
      </c>
      <c r="B203">
        <v>3130</v>
      </c>
    </row>
    <row r="204" spans="1:2" x14ac:dyDescent="0.25">
      <c r="A204" t="s">
        <v>334</v>
      </c>
      <c r="B204">
        <v>38345</v>
      </c>
    </row>
    <row r="205" spans="1:2" x14ac:dyDescent="0.25">
      <c r="A205" t="s">
        <v>335</v>
      </c>
      <c r="B205">
        <v>35991</v>
      </c>
    </row>
    <row r="206" spans="1:2" x14ac:dyDescent="0.25">
      <c r="A206" t="s">
        <v>336</v>
      </c>
      <c r="B206">
        <v>7816</v>
      </c>
    </row>
    <row r="207" spans="1:2" x14ac:dyDescent="0.25">
      <c r="A207" t="s">
        <v>338</v>
      </c>
      <c r="B207">
        <v>13308</v>
      </c>
    </row>
    <row r="208" spans="1:2" x14ac:dyDescent="0.25">
      <c r="A208" t="s">
        <v>341</v>
      </c>
      <c r="B208">
        <v>51645</v>
      </c>
    </row>
    <row r="209" spans="1:2" x14ac:dyDescent="0.25">
      <c r="A209" t="s">
        <v>344</v>
      </c>
      <c r="B209">
        <v>47166</v>
      </c>
    </row>
    <row r="210" spans="1:2" x14ac:dyDescent="0.25">
      <c r="A210" t="s">
        <v>345</v>
      </c>
      <c r="B210">
        <v>113630</v>
      </c>
    </row>
    <row r="211" spans="1:2" x14ac:dyDescent="0.25">
      <c r="A211" t="s">
        <v>346</v>
      </c>
      <c r="B211">
        <v>62267</v>
      </c>
    </row>
    <row r="212" spans="1:2" x14ac:dyDescent="0.25">
      <c r="A212" t="s">
        <v>347</v>
      </c>
      <c r="B212">
        <v>22174</v>
      </c>
    </row>
    <row r="213" spans="1:2" x14ac:dyDescent="0.25">
      <c r="A213" t="s">
        <v>348</v>
      </c>
      <c r="B213">
        <v>30283</v>
      </c>
    </row>
    <row r="214" spans="1:2" x14ac:dyDescent="0.25">
      <c r="A214" t="s">
        <v>349</v>
      </c>
      <c r="B214">
        <v>45367</v>
      </c>
    </row>
    <row r="215" spans="1:2" x14ac:dyDescent="0.25">
      <c r="A215" t="s">
        <v>350</v>
      </c>
      <c r="B215">
        <v>840</v>
      </c>
    </row>
    <row r="216" spans="1:2" x14ac:dyDescent="0.25">
      <c r="A216" t="s">
        <v>353</v>
      </c>
      <c r="B216">
        <v>461387</v>
      </c>
    </row>
    <row r="217" spans="1:2" x14ac:dyDescent="0.25">
      <c r="A217" t="s">
        <v>354</v>
      </c>
      <c r="B217">
        <v>25580</v>
      </c>
    </row>
    <row r="218" spans="1:2" x14ac:dyDescent="0.25">
      <c r="A218" t="s">
        <v>357</v>
      </c>
      <c r="B218">
        <v>0</v>
      </c>
    </row>
    <row r="219" spans="1:2" x14ac:dyDescent="0.25">
      <c r="A219" t="s">
        <v>358</v>
      </c>
      <c r="B219">
        <v>167</v>
      </c>
    </row>
    <row r="220" spans="1:2" x14ac:dyDescent="0.25">
      <c r="A220" t="s">
        <v>359</v>
      </c>
      <c r="B220">
        <v>44535</v>
      </c>
    </row>
    <row r="221" spans="1:2" x14ac:dyDescent="0.25">
      <c r="A221" t="s">
        <v>360</v>
      </c>
      <c r="B221">
        <v>91895</v>
      </c>
    </row>
    <row r="222" spans="1:2" x14ac:dyDescent="0.25">
      <c r="A222" t="s">
        <v>362</v>
      </c>
      <c r="B222">
        <v>9270</v>
      </c>
    </row>
    <row r="223" spans="1:2" x14ac:dyDescent="0.25">
      <c r="A223" t="s">
        <v>363</v>
      </c>
      <c r="B223">
        <v>40891</v>
      </c>
    </row>
    <row r="224" spans="1:2" x14ac:dyDescent="0.25">
      <c r="A224" t="s">
        <v>364</v>
      </c>
      <c r="B224">
        <v>99526</v>
      </c>
    </row>
    <row r="225" spans="1:2" x14ac:dyDescent="0.25">
      <c r="A225" t="s">
        <v>365</v>
      </c>
      <c r="B225">
        <v>76592</v>
      </c>
    </row>
    <row r="226" spans="1:2" x14ac:dyDescent="0.25">
      <c r="A226" t="s">
        <v>366</v>
      </c>
      <c r="B226">
        <v>74773</v>
      </c>
    </row>
    <row r="227" spans="1:2" x14ac:dyDescent="0.25">
      <c r="A227" t="s">
        <v>367</v>
      </c>
      <c r="B227">
        <v>0</v>
      </c>
    </row>
    <row r="228" spans="1:2" x14ac:dyDescent="0.25">
      <c r="A228" t="s">
        <v>369</v>
      </c>
      <c r="B228">
        <v>2716</v>
      </c>
    </row>
    <row r="229" spans="1:2" x14ac:dyDescent="0.25">
      <c r="A229" t="s">
        <v>370</v>
      </c>
      <c r="B229">
        <v>99518</v>
      </c>
    </row>
    <row r="230" spans="1:2" x14ac:dyDescent="0.25">
      <c r="A230" t="s">
        <v>371</v>
      </c>
      <c r="B230">
        <v>1241146</v>
      </c>
    </row>
    <row r="231" spans="1:2" x14ac:dyDescent="0.25">
      <c r="A231" t="s">
        <v>373</v>
      </c>
      <c r="B231">
        <v>53716</v>
      </c>
    </row>
    <row r="232" spans="1:2" x14ac:dyDescent="0.25">
      <c r="A232" t="s">
        <v>375</v>
      </c>
      <c r="B232">
        <v>41389</v>
      </c>
    </row>
    <row r="233" spans="1:2" x14ac:dyDescent="0.25">
      <c r="A233" t="s">
        <v>376</v>
      </c>
      <c r="B233">
        <v>48370</v>
      </c>
    </row>
    <row r="234" spans="1:2" x14ac:dyDescent="0.25">
      <c r="A234" t="s">
        <v>377</v>
      </c>
      <c r="B234">
        <v>389</v>
      </c>
    </row>
    <row r="235" spans="1:2" x14ac:dyDescent="0.25">
      <c r="A235" t="s">
        <v>379</v>
      </c>
      <c r="B235">
        <v>125068</v>
      </c>
    </row>
    <row r="236" spans="1:2" x14ac:dyDescent="0.25">
      <c r="A236" t="s">
        <v>380</v>
      </c>
      <c r="B236">
        <v>14905</v>
      </c>
    </row>
    <row r="237" spans="1:2" x14ac:dyDescent="0.25">
      <c r="A237" t="s">
        <v>381</v>
      </c>
      <c r="B237">
        <v>56697</v>
      </c>
    </row>
    <row r="238" spans="1:2" x14ac:dyDescent="0.25">
      <c r="A238" t="s">
        <v>382</v>
      </c>
      <c r="B238">
        <v>72</v>
      </c>
    </row>
    <row r="239" spans="1:2" x14ac:dyDescent="0.25">
      <c r="A239" t="s">
        <v>383</v>
      </c>
      <c r="B239">
        <v>12366</v>
      </c>
    </row>
    <row r="240" spans="1:2" x14ac:dyDescent="0.25">
      <c r="A240" t="s">
        <v>384</v>
      </c>
      <c r="B240">
        <v>61622</v>
      </c>
    </row>
    <row r="241" spans="1:2" x14ac:dyDescent="0.25">
      <c r="A241" t="s">
        <v>385</v>
      </c>
      <c r="B241">
        <v>3152</v>
      </c>
    </row>
    <row r="242" spans="1:2" x14ac:dyDescent="0.25">
      <c r="A242" t="s">
        <v>386</v>
      </c>
      <c r="B242">
        <v>850</v>
      </c>
    </row>
    <row r="243" spans="1:2" x14ac:dyDescent="0.25">
      <c r="A243" t="s">
        <v>387</v>
      </c>
      <c r="B243">
        <v>43356</v>
      </c>
    </row>
    <row r="244" spans="1:2" x14ac:dyDescent="0.25">
      <c r="A244" t="s">
        <v>388</v>
      </c>
      <c r="B244">
        <v>129242</v>
      </c>
    </row>
    <row r="245" spans="1:2" x14ac:dyDescent="0.25">
      <c r="A245" t="s">
        <v>389</v>
      </c>
      <c r="B245">
        <v>133923</v>
      </c>
    </row>
    <row r="246" spans="1:2" x14ac:dyDescent="0.25">
      <c r="A246" t="s">
        <v>390</v>
      </c>
      <c r="B246">
        <v>5188</v>
      </c>
    </row>
    <row r="247" spans="1:2" x14ac:dyDescent="0.25">
      <c r="A247" t="s">
        <v>393</v>
      </c>
      <c r="B247">
        <v>164352</v>
      </c>
    </row>
    <row r="248" spans="1:2" x14ac:dyDescent="0.25">
      <c r="A248" t="s">
        <v>394</v>
      </c>
      <c r="B248">
        <v>1711235</v>
      </c>
    </row>
    <row r="249" spans="1:2" x14ac:dyDescent="0.25">
      <c r="A249" t="s">
        <v>396</v>
      </c>
      <c r="B249">
        <v>45379</v>
      </c>
    </row>
    <row r="250" spans="1:2" x14ac:dyDescent="0.25">
      <c r="A250" t="s">
        <v>397</v>
      </c>
      <c r="B250">
        <v>54353</v>
      </c>
    </row>
    <row r="251" spans="1:2" x14ac:dyDescent="0.25">
      <c r="A251" t="s">
        <v>399</v>
      </c>
      <c r="B251">
        <v>136871</v>
      </c>
    </row>
    <row r="252" spans="1:2" x14ac:dyDescent="0.25">
      <c r="A252" t="s">
        <v>400</v>
      </c>
      <c r="B252">
        <v>80882</v>
      </c>
    </row>
    <row r="253" spans="1:2" x14ac:dyDescent="0.25">
      <c r="A253" t="s">
        <v>401</v>
      </c>
      <c r="B253">
        <v>104523</v>
      </c>
    </row>
    <row r="254" spans="1:2" x14ac:dyDescent="0.25">
      <c r="A254" t="s">
        <v>402</v>
      </c>
      <c r="B254">
        <v>21662</v>
      </c>
    </row>
    <row r="255" spans="1:2" x14ac:dyDescent="0.25">
      <c r="A255" t="s">
        <v>403</v>
      </c>
      <c r="B255">
        <v>71929</v>
      </c>
    </row>
    <row r="256" spans="1:2" x14ac:dyDescent="0.25">
      <c r="A256" t="s">
        <v>405</v>
      </c>
      <c r="B256">
        <v>851691</v>
      </c>
    </row>
    <row r="257" spans="1:2" x14ac:dyDescent="0.25">
      <c r="A257" t="s">
        <v>408</v>
      </c>
      <c r="B257">
        <v>42290</v>
      </c>
    </row>
    <row r="258" spans="1:2" x14ac:dyDescent="0.25">
      <c r="A258" t="s">
        <v>409</v>
      </c>
      <c r="B258">
        <v>7091</v>
      </c>
    </row>
    <row r="259" spans="1:2" x14ac:dyDescent="0.25">
      <c r="A259" t="s">
        <v>411</v>
      </c>
      <c r="B259">
        <v>855247</v>
      </c>
    </row>
    <row r="260" spans="1:2" x14ac:dyDescent="0.25">
      <c r="A260" t="s">
        <v>412</v>
      </c>
      <c r="B260">
        <v>80560</v>
      </c>
    </row>
    <row r="261" spans="1:2" x14ac:dyDescent="0.25">
      <c r="A261" t="s">
        <v>413</v>
      </c>
      <c r="B261">
        <v>62276</v>
      </c>
    </row>
    <row r="262" spans="1:2" x14ac:dyDescent="0.25">
      <c r="A262" t="s">
        <v>416</v>
      </c>
      <c r="B262">
        <v>21847</v>
      </c>
    </row>
    <row r="263" spans="1:2" x14ac:dyDescent="0.25">
      <c r="A263" t="s">
        <v>417</v>
      </c>
      <c r="B263">
        <v>56942</v>
      </c>
    </row>
    <row r="264" spans="1:2" x14ac:dyDescent="0.25">
      <c r="A264" t="s">
        <v>418</v>
      </c>
      <c r="B264">
        <v>67860</v>
      </c>
    </row>
    <row r="265" spans="1:2" x14ac:dyDescent="0.25">
      <c r="A265" t="s">
        <v>419</v>
      </c>
      <c r="B265">
        <v>41410</v>
      </c>
    </row>
    <row r="266" spans="1:2" x14ac:dyDescent="0.25">
      <c r="A266" t="s">
        <v>420</v>
      </c>
      <c r="B266">
        <v>52968</v>
      </c>
    </row>
    <row r="267" spans="1:2" x14ac:dyDescent="0.25">
      <c r="A267" t="s">
        <v>421</v>
      </c>
      <c r="B267">
        <v>57941</v>
      </c>
    </row>
    <row r="268" spans="1:2" x14ac:dyDescent="0.25">
      <c r="A268" t="s">
        <v>422</v>
      </c>
      <c r="B268">
        <v>16935</v>
      </c>
    </row>
    <row r="269" spans="1:2" x14ac:dyDescent="0.25">
      <c r="A269" t="s">
        <v>423</v>
      </c>
      <c r="B269">
        <v>81985</v>
      </c>
    </row>
    <row r="270" spans="1:2" x14ac:dyDescent="0.25">
      <c r="A270" t="s">
        <v>424</v>
      </c>
      <c r="B270">
        <v>26724</v>
      </c>
    </row>
    <row r="271" spans="1:2" x14ac:dyDescent="0.25">
      <c r="A271" t="s">
        <v>426</v>
      </c>
      <c r="B271">
        <v>6588</v>
      </c>
    </row>
    <row r="272" spans="1:2" x14ac:dyDescent="0.25">
      <c r="A272" t="s">
        <v>886</v>
      </c>
      <c r="B272">
        <v>355234</v>
      </c>
    </row>
    <row r="273" spans="1:2" x14ac:dyDescent="0.25">
      <c r="A273" t="s">
        <v>428</v>
      </c>
      <c r="B273">
        <v>11207</v>
      </c>
    </row>
    <row r="274" spans="1:2" x14ac:dyDescent="0.25">
      <c r="A274" t="s">
        <v>430</v>
      </c>
      <c r="B274">
        <v>48023</v>
      </c>
    </row>
    <row r="275" spans="1:2" x14ac:dyDescent="0.25">
      <c r="A275" t="s">
        <v>431</v>
      </c>
      <c r="B275">
        <v>68250</v>
      </c>
    </row>
    <row r="276" spans="1:2" x14ac:dyDescent="0.25">
      <c r="A276" t="s">
        <v>432</v>
      </c>
      <c r="B276">
        <v>35655</v>
      </c>
    </row>
    <row r="277" spans="1:2" x14ac:dyDescent="0.25">
      <c r="A277" t="s">
        <v>437</v>
      </c>
      <c r="B277">
        <v>72436</v>
      </c>
    </row>
    <row r="278" spans="1:2" x14ac:dyDescent="0.25">
      <c r="A278" t="s">
        <v>441</v>
      </c>
      <c r="B278">
        <v>36142</v>
      </c>
    </row>
    <row r="279" spans="1:2" x14ac:dyDescent="0.25">
      <c r="A279" t="s">
        <v>443</v>
      </c>
      <c r="B279">
        <v>2</v>
      </c>
    </row>
    <row r="280" spans="1:2" x14ac:dyDescent="0.25">
      <c r="A280" t="s">
        <v>445</v>
      </c>
      <c r="B280">
        <v>3</v>
      </c>
    </row>
    <row r="281" spans="1:2" x14ac:dyDescent="0.25">
      <c r="A281" t="s">
        <v>446</v>
      </c>
      <c r="B281">
        <v>5</v>
      </c>
    </row>
    <row r="282" spans="1:2" x14ac:dyDescent="0.25">
      <c r="A282" t="s">
        <v>447</v>
      </c>
      <c r="B282">
        <v>4</v>
      </c>
    </row>
    <row r="283" spans="1:2" x14ac:dyDescent="0.25">
      <c r="A283" t="s">
        <v>449</v>
      </c>
      <c r="B283">
        <v>64315</v>
      </c>
    </row>
    <row r="284" spans="1:2" x14ac:dyDescent="0.25">
      <c r="A284" t="s">
        <v>451</v>
      </c>
      <c r="B284">
        <v>70236</v>
      </c>
    </row>
    <row r="285" spans="1:2" x14ac:dyDescent="0.25">
      <c r="A285" t="s">
        <v>453</v>
      </c>
      <c r="B285">
        <v>13052</v>
      </c>
    </row>
    <row r="286" spans="1:2" x14ac:dyDescent="0.25">
      <c r="A286" t="s">
        <v>454</v>
      </c>
      <c r="B286">
        <v>5628</v>
      </c>
    </row>
    <row r="287" spans="1:2" x14ac:dyDescent="0.25">
      <c r="A287" t="s">
        <v>456</v>
      </c>
      <c r="B287">
        <v>28214</v>
      </c>
    </row>
    <row r="288" spans="1:2" x14ac:dyDescent="0.25">
      <c r="A288" t="s">
        <v>458</v>
      </c>
      <c r="B288">
        <v>73108</v>
      </c>
    </row>
    <row r="289" spans="1:2" x14ac:dyDescent="0.25">
      <c r="A289" t="s">
        <v>459</v>
      </c>
      <c r="B289">
        <v>196155</v>
      </c>
    </row>
    <row r="290" spans="1:2" x14ac:dyDescent="0.25">
      <c r="A290" t="s">
        <v>460</v>
      </c>
      <c r="B290">
        <v>11491</v>
      </c>
    </row>
    <row r="291" spans="1:2" x14ac:dyDescent="0.25">
      <c r="A291" t="s">
        <v>476</v>
      </c>
      <c r="B291">
        <v>3579</v>
      </c>
    </row>
    <row r="292" spans="1:2" x14ac:dyDescent="0.25">
      <c r="A292" t="s">
        <v>478</v>
      </c>
      <c r="B292">
        <v>69478</v>
      </c>
    </row>
    <row r="293" spans="1:2" x14ac:dyDescent="0.25">
      <c r="A293" t="s">
        <v>479</v>
      </c>
      <c r="B293">
        <v>54879</v>
      </c>
    </row>
    <row r="294" spans="1:2" x14ac:dyDescent="0.25">
      <c r="A294" t="s">
        <v>481</v>
      </c>
      <c r="B294">
        <v>64648</v>
      </c>
    </row>
    <row r="295" spans="1:2" x14ac:dyDescent="0.25">
      <c r="A295" t="s">
        <v>482</v>
      </c>
      <c r="B295">
        <v>20166</v>
      </c>
    </row>
    <row r="296" spans="1:2" x14ac:dyDescent="0.25">
      <c r="A296" t="s">
        <v>483</v>
      </c>
      <c r="B296">
        <v>1053</v>
      </c>
    </row>
    <row r="297" spans="1:2" x14ac:dyDescent="0.25">
      <c r="A297" t="s">
        <v>484</v>
      </c>
      <c r="B297">
        <v>6331</v>
      </c>
    </row>
    <row r="298" spans="1:2" x14ac:dyDescent="0.25">
      <c r="A298" t="s">
        <v>486</v>
      </c>
      <c r="B298">
        <v>241145</v>
      </c>
    </row>
    <row r="299" spans="1:2" x14ac:dyDescent="0.25">
      <c r="A299" t="s">
        <v>488</v>
      </c>
      <c r="B299">
        <v>13</v>
      </c>
    </row>
    <row r="300" spans="1:2" x14ac:dyDescent="0.25">
      <c r="A300" t="s">
        <v>491</v>
      </c>
      <c r="B300">
        <v>36252</v>
      </c>
    </row>
    <row r="301" spans="1:2" x14ac:dyDescent="0.25">
      <c r="A301" t="s">
        <v>493</v>
      </c>
      <c r="B301">
        <v>21767</v>
      </c>
    </row>
    <row r="302" spans="1:2" x14ac:dyDescent="0.25">
      <c r="A302" t="s">
        <v>494</v>
      </c>
      <c r="B302">
        <v>168383</v>
      </c>
    </row>
    <row r="303" spans="1:2" x14ac:dyDescent="0.25">
      <c r="A303" t="s">
        <v>497</v>
      </c>
      <c r="B303">
        <v>136176</v>
      </c>
    </row>
    <row r="304" spans="1:2" x14ac:dyDescent="0.25">
      <c r="A304" t="s">
        <v>498</v>
      </c>
      <c r="B304">
        <v>128095</v>
      </c>
    </row>
    <row r="305" spans="1:2" x14ac:dyDescent="0.25">
      <c r="A305" t="s">
        <v>499</v>
      </c>
      <c r="B305">
        <v>138043</v>
      </c>
    </row>
    <row r="306" spans="1:2" x14ac:dyDescent="0.25">
      <c r="A306" t="s">
        <v>500</v>
      </c>
      <c r="B306">
        <v>142499</v>
      </c>
    </row>
    <row r="307" spans="1:2" x14ac:dyDescent="0.25">
      <c r="A307" t="s">
        <v>501</v>
      </c>
      <c r="B307">
        <v>9640</v>
      </c>
    </row>
    <row r="308" spans="1:2" x14ac:dyDescent="0.25">
      <c r="A308" t="s">
        <v>502</v>
      </c>
      <c r="B308">
        <v>7296</v>
      </c>
    </row>
    <row r="309" spans="1:2" x14ac:dyDescent="0.25">
      <c r="A309" t="s">
        <v>506</v>
      </c>
      <c r="B309">
        <v>49385</v>
      </c>
    </row>
    <row r="310" spans="1:2" x14ac:dyDescent="0.25">
      <c r="A310" t="s">
        <v>513</v>
      </c>
      <c r="B310">
        <v>561682</v>
      </c>
    </row>
    <row r="311" spans="1:2" x14ac:dyDescent="0.25">
      <c r="A311" t="s">
        <v>518</v>
      </c>
      <c r="B311">
        <v>15603</v>
      </c>
    </row>
    <row r="312" spans="1:2" x14ac:dyDescent="0.25">
      <c r="A312" t="s">
        <v>519</v>
      </c>
      <c r="B312">
        <v>78722</v>
      </c>
    </row>
    <row r="313" spans="1:2" x14ac:dyDescent="0.25">
      <c r="A313" t="s">
        <v>520</v>
      </c>
      <c r="B313">
        <v>49728</v>
      </c>
    </row>
    <row r="314" spans="1:2" x14ac:dyDescent="0.25">
      <c r="A314" t="s">
        <v>521</v>
      </c>
      <c r="B314">
        <v>34956</v>
      </c>
    </row>
    <row r="315" spans="1:2" x14ac:dyDescent="0.25">
      <c r="A315" t="s">
        <v>522</v>
      </c>
      <c r="B315">
        <v>15409</v>
      </c>
    </row>
    <row r="316" spans="1:2" x14ac:dyDescent="0.25">
      <c r="A316" t="s">
        <v>525</v>
      </c>
      <c r="B316">
        <v>34897</v>
      </c>
    </row>
    <row r="317" spans="1:2" x14ac:dyDescent="0.25">
      <c r="A317" t="s">
        <v>526</v>
      </c>
      <c r="B317">
        <v>236805</v>
      </c>
    </row>
    <row r="318" spans="1:2" x14ac:dyDescent="0.25">
      <c r="A318" t="s">
        <v>539</v>
      </c>
      <c r="B318">
        <v>57549</v>
      </c>
    </row>
    <row r="319" spans="1:2" x14ac:dyDescent="0.25">
      <c r="A319" t="s">
        <v>540</v>
      </c>
      <c r="B319">
        <v>70455</v>
      </c>
    </row>
    <row r="320" spans="1:2" x14ac:dyDescent="0.25">
      <c r="A320" t="s">
        <v>541</v>
      </c>
      <c r="B320">
        <v>7350</v>
      </c>
    </row>
    <row r="321" spans="1:2" x14ac:dyDescent="0.25">
      <c r="A321" t="s">
        <v>543</v>
      </c>
      <c r="B321">
        <v>119758</v>
      </c>
    </row>
    <row r="322" spans="1:2" x14ac:dyDescent="0.25">
      <c r="A322" t="s">
        <v>544</v>
      </c>
      <c r="B322">
        <v>9170</v>
      </c>
    </row>
    <row r="323" spans="1:2" x14ac:dyDescent="0.25">
      <c r="A323" t="s">
        <v>545</v>
      </c>
      <c r="B323">
        <v>96107</v>
      </c>
    </row>
    <row r="324" spans="1:2" x14ac:dyDescent="0.25">
      <c r="A324" t="s">
        <v>546</v>
      </c>
      <c r="B324">
        <v>97839</v>
      </c>
    </row>
    <row r="325" spans="1:2" x14ac:dyDescent="0.25">
      <c r="A325" t="s">
        <v>547</v>
      </c>
      <c r="B325">
        <v>51945</v>
      </c>
    </row>
    <row r="326" spans="1:2" x14ac:dyDescent="0.25">
      <c r="A326" t="s">
        <v>550</v>
      </c>
      <c r="B326">
        <v>7661</v>
      </c>
    </row>
    <row r="327" spans="1:2" x14ac:dyDescent="0.25">
      <c r="A327" t="s">
        <v>553</v>
      </c>
      <c r="B327">
        <v>39377</v>
      </c>
    </row>
    <row r="328" spans="1:2" x14ac:dyDescent="0.25">
      <c r="A328" t="s">
        <v>554</v>
      </c>
      <c r="B328">
        <v>44104</v>
      </c>
    </row>
    <row r="329" spans="1:2" x14ac:dyDescent="0.25">
      <c r="A329" t="s">
        <v>555</v>
      </c>
      <c r="B329">
        <v>354751</v>
      </c>
    </row>
    <row r="330" spans="1:2" x14ac:dyDescent="0.25">
      <c r="A330" t="s">
        <v>556</v>
      </c>
      <c r="B330">
        <v>908410</v>
      </c>
    </row>
    <row r="331" spans="1:2" x14ac:dyDescent="0.25">
      <c r="A331" t="s">
        <v>557</v>
      </c>
      <c r="B331">
        <v>12904</v>
      </c>
    </row>
    <row r="332" spans="1:2" x14ac:dyDescent="0.25">
      <c r="A332" t="s">
        <v>559</v>
      </c>
      <c r="B332">
        <v>281730</v>
      </c>
    </row>
    <row r="333" spans="1:2" x14ac:dyDescent="0.25">
      <c r="A333" t="s">
        <v>562</v>
      </c>
      <c r="B333">
        <v>46638</v>
      </c>
    </row>
    <row r="334" spans="1:2" x14ac:dyDescent="0.25">
      <c r="A334" t="s">
        <v>563</v>
      </c>
      <c r="B334">
        <v>47643</v>
      </c>
    </row>
    <row r="335" spans="1:2" x14ac:dyDescent="0.25">
      <c r="A335" t="s">
        <v>564</v>
      </c>
      <c r="B335">
        <v>9112</v>
      </c>
    </row>
    <row r="336" spans="1:2" x14ac:dyDescent="0.25">
      <c r="A336" t="s">
        <v>565</v>
      </c>
      <c r="B336">
        <v>516263</v>
      </c>
    </row>
    <row r="337" spans="1:2" x14ac:dyDescent="0.25">
      <c r="A337" t="s">
        <v>566</v>
      </c>
      <c r="B337">
        <v>57570</v>
      </c>
    </row>
    <row r="338" spans="1:2" x14ac:dyDescent="0.25">
      <c r="A338" t="s">
        <v>567</v>
      </c>
      <c r="B338">
        <v>502619</v>
      </c>
    </row>
    <row r="339" spans="1:2" x14ac:dyDescent="0.25">
      <c r="A339" t="s">
        <v>568</v>
      </c>
      <c r="B339">
        <v>93853</v>
      </c>
    </row>
    <row r="340" spans="1:2" x14ac:dyDescent="0.25">
      <c r="A340" t="s">
        <v>569</v>
      </c>
      <c r="B340">
        <v>39572</v>
      </c>
    </row>
    <row r="341" spans="1:2" x14ac:dyDescent="0.25">
      <c r="A341" t="s">
        <v>570</v>
      </c>
      <c r="B341">
        <v>69739</v>
      </c>
    </row>
    <row r="342" spans="1:2" x14ac:dyDescent="0.25">
      <c r="A342" t="s">
        <v>571</v>
      </c>
      <c r="B342">
        <v>44036</v>
      </c>
    </row>
    <row r="343" spans="1:2" x14ac:dyDescent="0.25">
      <c r="A343" t="s">
        <v>572</v>
      </c>
      <c r="B343">
        <v>35924</v>
      </c>
    </row>
    <row r="344" spans="1:2" x14ac:dyDescent="0.25">
      <c r="A344" t="s">
        <v>573</v>
      </c>
      <c r="B344">
        <v>40969</v>
      </c>
    </row>
    <row r="345" spans="1:2" x14ac:dyDescent="0.25">
      <c r="A345" t="s">
        <v>576</v>
      </c>
      <c r="B345">
        <v>44105</v>
      </c>
    </row>
    <row r="346" spans="1:2" x14ac:dyDescent="0.25">
      <c r="A346" t="s">
        <v>577</v>
      </c>
      <c r="B346">
        <v>35086</v>
      </c>
    </row>
    <row r="347" spans="1:2" x14ac:dyDescent="0.25">
      <c r="A347" t="s">
        <v>578</v>
      </c>
      <c r="B347">
        <v>47333</v>
      </c>
    </row>
    <row r="348" spans="1:2" x14ac:dyDescent="0.25">
      <c r="A348" t="s">
        <v>579</v>
      </c>
      <c r="B348">
        <v>55599</v>
      </c>
    </row>
    <row r="349" spans="1:2" x14ac:dyDescent="0.25">
      <c r="A349" t="s">
        <v>580</v>
      </c>
      <c r="B349">
        <v>62106</v>
      </c>
    </row>
    <row r="350" spans="1:2" x14ac:dyDescent="0.25">
      <c r="A350" t="s">
        <v>581</v>
      </c>
      <c r="B350">
        <v>60940</v>
      </c>
    </row>
    <row r="351" spans="1:2" x14ac:dyDescent="0.25">
      <c r="A351" t="s">
        <v>582</v>
      </c>
      <c r="B351">
        <v>85134</v>
      </c>
    </row>
    <row r="352" spans="1:2" x14ac:dyDescent="0.25">
      <c r="A352" t="s">
        <v>583</v>
      </c>
      <c r="B352">
        <v>28737</v>
      </c>
    </row>
    <row r="353" spans="1:2" x14ac:dyDescent="0.25">
      <c r="A353" t="s">
        <v>584</v>
      </c>
      <c r="B353">
        <v>671539</v>
      </c>
    </row>
    <row r="354" spans="1:2" x14ac:dyDescent="0.25">
      <c r="A354" t="s">
        <v>585</v>
      </c>
      <c r="B354">
        <v>29728</v>
      </c>
    </row>
    <row r="355" spans="1:2" x14ac:dyDescent="0.25">
      <c r="A355" t="s">
        <v>586</v>
      </c>
      <c r="B355">
        <v>47760</v>
      </c>
    </row>
    <row r="356" spans="1:2" x14ac:dyDescent="0.25">
      <c r="A356" t="s">
        <v>587</v>
      </c>
      <c r="B356">
        <v>28450</v>
      </c>
    </row>
    <row r="357" spans="1:2" x14ac:dyDescent="0.25">
      <c r="A357" t="s">
        <v>588</v>
      </c>
      <c r="B357">
        <v>55569</v>
      </c>
    </row>
    <row r="358" spans="1:2" x14ac:dyDescent="0.25">
      <c r="A358" t="s">
        <v>589</v>
      </c>
      <c r="B358">
        <v>38868</v>
      </c>
    </row>
    <row r="359" spans="1:2" x14ac:dyDescent="0.25">
      <c r="A359" t="s">
        <v>590</v>
      </c>
      <c r="B359">
        <v>96554</v>
      </c>
    </row>
    <row r="360" spans="1:2" x14ac:dyDescent="0.25">
      <c r="A360" t="s">
        <v>591</v>
      </c>
      <c r="B360">
        <v>7852</v>
      </c>
    </row>
    <row r="361" spans="1:2" x14ac:dyDescent="0.25">
      <c r="A361" t="s">
        <v>592</v>
      </c>
      <c r="B361">
        <v>535015</v>
      </c>
    </row>
    <row r="362" spans="1:2" x14ac:dyDescent="0.25">
      <c r="A362" t="s">
        <v>594</v>
      </c>
      <c r="B362">
        <v>59050</v>
      </c>
    </row>
    <row r="363" spans="1:2" x14ac:dyDescent="0.25">
      <c r="A363" t="s">
        <v>595</v>
      </c>
      <c r="B363">
        <v>28327</v>
      </c>
    </row>
    <row r="364" spans="1:2" x14ac:dyDescent="0.25">
      <c r="A364" t="s">
        <v>596</v>
      </c>
      <c r="B364">
        <v>51330</v>
      </c>
    </row>
    <row r="365" spans="1:2" x14ac:dyDescent="0.25">
      <c r="A365" t="s">
        <v>597</v>
      </c>
      <c r="B365">
        <v>49771</v>
      </c>
    </row>
    <row r="366" spans="1:2" x14ac:dyDescent="0.25">
      <c r="A366" t="s">
        <v>598</v>
      </c>
      <c r="B366">
        <v>44035</v>
      </c>
    </row>
    <row r="367" spans="1:2" x14ac:dyDescent="0.25">
      <c r="A367" t="s">
        <v>599</v>
      </c>
      <c r="B367">
        <v>17381</v>
      </c>
    </row>
    <row r="368" spans="1:2" x14ac:dyDescent="0.25">
      <c r="A368" t="s">
        <v>600</v>
      </c>
      <c r="B368">
        <v>49805</v>
      </c>
    </row>
    <row r="369" spans="1:2" x14ac:dyDescent="0.25">
      <c r="A369" t="s">
        <v>601</v>
      </c>
      <c r="B369">
        <v>17273</v>
      </c>
    </row>
    <row r="370" spans="1:2" x14ac:dyDescent="0.25">
      <c r="A370" t="s">
        <v>602</v>
      </c>
      <c r="B370">
        <v>92711</v>
      </c>
    </row>
    <row r="371" spans="1:2" x14ac:dyDescent="0.25">
      <c r="A371" t="s">
        <v>603</v>
      </c>
      <c r="B371">
        <v>53934</v>
      </c>
    </row>
    <row r="372" spans="1:2" x14ac:dyDescent="0.25">
      <c r="A372" t="s">
        <v>604</v>
      </c>
      <c r="B372">
        <v>46671</v>
      </c>
    </row>
    <row r="373" spans="1:2" x14ac:dyDescent="0.25">
      <c r="A373" t="s">
        <v>605</v>
      </c>
      <c r="B373">
        <v>41107</v>
      </c>
    </row>
    <row r="374" spans="1:2" x14ac:dyDescent="0.25">
      <c r="A374" t="s">
        <v>606</v>
      </c>
      <c r="B374">
        <v>48896</v>
      </c>
    </row>
    <row r="375" spans="1:2" x14ac:dyDescent="0.25">
      <c r="A375" t="s">
        <v>608</v>
      </c>
      <c r="B375">
        <v>28868</v>
      </c>
    </row>
    <row r="376" spans="1:2" x14ac:dyDescent="0.25">
      <c r="A376" t="s">
        <v>609</v>
      </c>
      <c r="B376">
        <v>46899</v>
      </c>
    </row>
    <row r="377" spans="1:2" x14ac:dyDescent="0.25">
      <c r="A377" t="s">
        <v>610</v>
      </c>
      <c r="B377">
        <v>48499</v>
      </c>
    </row>
    <row r="378" spans="1:2" x14ac:dyDescent="0.25">
      <c r="A378" t="s">
        <v>611</v>
      </c>
      <c r="B378">
        <v>57809</v>
      </c>
    </row>
    <row r="379" spans="1:2" x14ac:dyDescent="0.25">
      <c r="A379" t="s">
        <v>613</v>
      </c>
      <c r="B379">
        <v>7845</v>
      </c>
    </row>
    <row r="380" spans="1:2" x14ac:dyDescent="0.25">
      <c r="A380" t="s">
        <v>614</v>
      </c>
      <c r="B380">
        <v>9</v>
      </c>
    </row>
    <row r="381" spans="1:2" x14ac:dyDescent="0.25">
      <c r="A381" t="s">
        <v>617</v>
      </c>
      <c r="B381">
        <v>53039</v>
      </c>
    </row>
    <row r="382" spans="1:2" x14ac:dyDescent="0.25">
      <c r="A382" t="s">
        <v>618</v>
      </c>
      <c r="B382">
        <v>103749</v>
      </c>
    </row>
    <row r="383" spans="1:2" x14ac:dyDescent="0.25">
      <c r="A383" t="s">
        <v>619</v>
      </c>
      <c r="B383">
        <v>17420</v>
      </c>
    </row>
    <row r="384" spans="1:2" x14ac:dyDescent="0.25">
      <c r="A384" t="s">
        <v>620</v>
      </c>
      <c r="B384">
        <v>767</v>
      </c>
    </row>
    <row r="385" spans="1:2" x14ac:dyDescent="0.25">
      <c r="A385" t="s">
        <v>621</v>
      </c>
      <c r="B385">
        <v>61075</v>
      </c>
    </row>
    <row r="386" spans="1:2" x14ac:dyDescent="0.25">
      <c r="A386" t="s">
        <v>622</v>
      </c>
      <c r="B386">
        <v>92200</v>
      </c>
    </row>
    <row r="387" spans="1:2" x14ac:dyDescent="0.25">
      <c r="A387" t="s">
        <v>623</v>
      </c>
      <c r="B387">
        <v>4461</v>
      </c>
    </row>
    <row r="388" spans="1:2" x14ac:dyDescent="0.25">
      <c r="A388" t="s">
        <v>624</v>
      </c>
      <c r="B388">
        <v>36621</v>
      </c>
    </row>
    <row r="389" spans="1:2" x14ac:dyDescent="0.25">
      <c r="A389" t="s">
        <v>625</v>
      </c>
      <c r="B389">
        <v>41302</v>
      </c>
    </row>
    <row r="390" spans="1:2" x14ac:dyDescent="0.25">
      <c r="A390" t="s">
        <v>627</v>
      </c>
      <c r="B390">
        <v>0</v>
      </c>
    </row>
    <row r="391" spans="1:2" x14ac:dyDescent="0.25">
      <c r="A391" t="s">
        <v>629</v>
      </c>
      <c r="B391">
        <v>3842</v>
      </c>
    </row>
    <row r="392" spans="1:2" x14ac:dyDescent="0.25">
      <c r="A392" t="s">
        <v>630</v>
      </c>
      <c r="B392">
        <v>85083</v>
      </c>
    </row>
    <row r="393" spans="1:2" x14ac:dyDescent="0.25">
      <c r="A393" t="s">
        <v>631</v>
      </c>
      <c r="B393">
        <v>33578</v>
      </c>
    </row>
    <row r="394" spans="1:2" x14ac:dyDescent="0.25">
      <c r="A394" t="s">
        <v>632</v>
      </c>
      <c r="B394">
        <v>176158</v>
      </c>
    </row>
    <row r="395" spans="1:2" x14ac:dyDescent="0.25">
      <c r="A395" t="s">
        <v>633</v>
      </c>
      <c r="B395">
        <v>106805</v>
      </c>
    </row>
    <row r="396" spans="1:2" x14ac:dyDescent="0.25">
      <c r="A396" t="s">
        <v>634</v>
      </c>
      <c r="B396">
        <v>258286</v>
      </c>
    </row>
    <row r="397" spans="1:2" x14ac:dyDescent="0.25">
      <c r="A397" t="s">
        <v>636</v>
      </c>
      <c r="B397">
        <v>14863</v>
      </c>
    </row>
    <row r="398" spans="1:2" x14ac:dyDescent="0.25">
      <c r="A398" t="s">
        <v>637</v>
      </c>
      <c r="B398">
        <v>295917</v>
      </c>
    </row>
    <row r="399" spans="1:2" x14ac:dyDescent="0.25">
      <c r="A399" t="s">
        <v>638</v>
      </c>
      <c r="B399">
        <v>24823</v>
      </c>
    </row>
    <row r="400" spans="1:2" x14ac:dyDescent="0.25">
      <c r="A400" t="s">
        <v>640</v>
      </c>
      <c r="B400">
        <v>31254</v>
      </c>
    </row>
    <row r="401" spans="1:2" x14ac:dyDescent="0.25">
      <c r="A401" t="s">
        <v>642</v>
      </c>
      <c r="B401">
        <v>82548</v>
      </c>
    </row>
    <row r="402" spans="1:2" x14ac:dyDescent="0.25">
      <c r="A402" t="s">
        <v>890</v>
      </c>
      <c r="B402">
        <v>26814</v>
      </c>
    </row>
    <row r="403" spans="1:2" x14ac:dyDescent="0.25">
      <c r="A403" t="s">
        <v>643</v>
      </c>
      <c r="B403">
        <v>162278</v>
      </c>
    </row>
    <row r="404" spans="1:2" x14ac:dyDescent="0.25">
      <c r="A404" t="s">
        <v>644</v>
      </c>
      <c r="B404">
        <v>49461</v>
      </c>
    </row>
    <row r="405" spans="1:2" x14ac:dyDescent="0.25">
      <c r="A405" t="s">
        <v>645</v>
      </c>
      <c r="B405">
        <v>7116</v>
      </c>
    </row>
    <row r="406" spans="1:2" x14ac:dyDescent="0.25">
      <c r="A406" t="s">
        <v>647</v>
      </c>
      <c r="B406">
        <v>67812</v>
      </c>
    </row>
    <row r="407" spans="1:2" x14ac:dyDescent="0.25">
      <c r="A407" t="s">
        <v>648</v>
      </c>
      <c r="B407">
        <v>8</v>
      </c>
    </row>
    <row r="408" spans="1:2" x14ac:dyDescent="0.25">
      <c r="A408" t="s">
        <v>649</v>
      </c>
      <c r="B408">
        <v>75223</v>
      </c>
    </row>
    <row r="409" spans="1:2" x14ac:dyDescent="0.25">
      <c r="A409" t="s">
        <v>650</v>
      </c>
      <c r="B409">
        <v>178020</v>
      </c>
    </row>
    <row r="410" spans="1:2" x14ac:dyDescent="0.25">
      <c r="A410" t="s">
        <v>652</v>
      </c>
      <c r="B410">
        <v>6821</v>
      </c>
    </row>
    <row r="411" spans="1:2" x14ac:dyDescent="0.25">
      <c r="A411" t="s">
        <v>654</v>
      </c>
      <c r="B411">
        <v>3575</v>
      </c>
    </row>
    <row r="412" spans="1:2" x14ac:dyDescent="0.25">
      <c r="A412" t="s">
        <v>658</v>
      </c>
      <c r="B412">
        <v>997</v>
      </c>
    </row>
    <row r="413" spans="1:2" x14ac:dyDescent="0.25">
      <c r="A413" t="s">
        <v>659</v>
      </c>
      <c r="B413">
        <v>5110</v>
      </c>
    </row>
    <row r="414" spans="1:2" x14ac:dyDescent="0.25">
      <c r="A414" t="s">
        <v>662</v>
      </c>
      <c r="B414">
        <v>145</v>
      </c>
    </row>
    <row r="415" spans="1:2" x14ac:dyDescent="0.25">
      <c r="A415" t="s">
        <v>665</v>
      </c>
      <c r="B415">
        <v>11247</v>
      </c>
    </row>
    <row r="416" spans="1:2" x14ac:dyDescent="0.25">
      <c r="A416" t="s">
        <v>666</v>
      </c>
      <c r="B416">
        <v>20044</v>
      </c>
    </row>
    <row r="417" spans="1:2" x14ac:dyDescent="0.25">
      <c r="A417" t="s">
        <v>667</v>
      </c>
      <c r="B417">
        <v>4883</v>
      </c>
    </row>
    <row r="418" spans="1:2" x14ac:dyDescent="0.25">
      <c r="A418" t="s">
        <v>670</v>
      </c>
      <c r="B418">
        <v>7395</v>
      </c>
    </row>
    <row r="419" spans="1:2" x14ac:dyDescent="0.25">
      <c r="A419" t="s">
        <v>673</v>
      </c>
      <c r="B419">
        <v>38908</v>
      </c>
    </row>
    <row r="420" spans="1:2" x14ac:dyDescent="0.25">
      <c r="A420" t="s">
        <v>674</v>
      </c>
      <c r="B420">
        <v>63408</v>
      </c>
    </row>
    <row r="421" spans="1:2" x14ac:dyDescent="0.25">
      <c r="A421" t="s">
        <v>688</v>
      </c>
      <c r="B421">
        <v>3356</v>
      </c>
    </row>
    <row r="422" spans="1:2" x14ac:dyDescent="0.25">
      <c r="A422" t="s">
        <v>689</v>
      </c>
      <c r="B422">
        <v>7</v>
      </c>
    </row>
    <row r="423" spans="1:2" x14ac:dyDescent="0.25">
      <c r="A423" t="s">
        <v>691</v>
      </c>
      <c r="B423">
        <v>87054</v>
      </c>
    </row>
    <row r="424" spans="1:2" x14ac:dyDescent="0.25">
      <c r="A424" t="s">
        <v>693</v>
      </c>
      <c r="B424">
        <v>24725</v>
      </c>
    </row>
    <row r="425" spans="1:2" x14ac:dyDescent="0.25">
      <c r="A425" t="s">
        <v>694</v>
      </c>
      <c r="B425">
        <v>445996</v>
      </c>
    </row>
    <row r="426" spans="1:2" x14ac:dyDescent="0.25">
      <c r="A426" t="s">
        <v>695</v>
      </c>
      <c r="B426">
        <v>33844</v>
      </c>
    </row>
    <row r="427" spans="1:2" x14ac:dyDescent="0.25">
      <c r="A427" t="s">
        <v>696</v>
      </c>
      <c r="B427">
        <v>35771</v>
      </c>
    </row>
    <row r="428" spans="1:2" x14ac:dyDescent="0.25">
      <c r="A428" t="s">
        <v>697</v>
      </c>
      <c r="B428">
        <v>7463</v>
      </c>
    </row>
    <row r="429" spans="1:2" x14ac:dyDescent="0.25">
      <c r="A429" t="s">
        <v>699</v>
      </c>
      <c r="B429">
        <v>33132</v>
      </c>
    </row>
    <row r="430" spans="1:2" x14ac:dyDescent="0.25">
      <c r="A430" t="s">
        <v>700</v>
      </c>
      <c r="B430">
        <v>51925</v>
      </c>
    </row>
    <row r="431" spans="1:2" x14ac:dyDescent="0.25">
      <c r="A431" t="s">
        <v>701</v>
      </c>
      <c r="B431">
        <v>11161</v>
      </c>
    </row>
    <row r="432" spans="1:2" x14ac:dyDescent="0.25">
      <c r="A432" t="s">
        <v>703</v>
      </c>
      <c r="B432">
        <v>53173</v>
      </c>
    </row>
    <row r="433" spans="1:2" x14ac:dyDescent="0.25">
      <c r="A433" t="s">
        <v>706</v>
      </c>
      <c r="B433">
        <v>85924</v>
      </c>
    </row>
    <row r="434" spans="1:2" x14ac:dyDescent="0.25">
      <c r="A434" t="s">
        <v>707</v>
      </c>
      <c r="B434">
        <v>32161</v>
      </c>
    </row>
    <row r="435" spans="1:2" x14ac:dyDescent="0.25">
      <c r="A435" t="s">
        <v>708</v>
      </c>
      <c r="B435">
        <v>15070</v>
      </c>
    </row>
    <row r="436" spans="1:2" x14ac:dyDescent="0.25">
      <c r="A436" t="s">
        <v>710</v>
      </c>
      <c r="B436">
        <v>48568</v>
      </c>
    </row>
    <row r="437" spans="1:2" x14ac:dyDescent="0.25">
      <c r="A437" t="s">
        <v>711</v>
      </c>
      <c r="B437">
        <v>444571</v>
      </c>
    </row>
    <row r="438" spans="1:2" x14ac:dyDescent="0.25">
      <c r="A438" t="s">
        <v>712</v>
      </c>
      <c r="B438">
        <v>27986</v>
      </c>
    </row>
    <row r="439" spans="1:2" x14ac:dyDescent="0.25">
      <c r="A439" t="s">
        <v>713</v>
      </c>
      <c r="B439">
        <v>7449</v>
      </c>
    </row>
    <row r="440" spans="1:2" x14ac:dyDescent="0.25">
      <c r="A440" t="s">
        <v>715</v>
      </c>
      <c r="B440">
        <v>59932</v>
      </c>
    </row>
    <row r="441" spans="1:2" x14ac:dyDescent="0.25">
      <c r="A441" t="s">
        <v>719</v>
      </c>
      <c r="B441">
        <v>95985</v>
      </c>
    </row>
    <row r="442" spans="1:2" x14ac:dyDescent="0.25">
      <c r="A442" t="s">
        <v>720</v>
      </c>
      <c r="B442">
        <v>67947</v>
      </c>
    </row>
    <row r="443" spans="1:2" x14ac:dyDescent="0.25">
      <c r="A443" t="s">
        <v>721</v>
      </c>
      <c r="B443">
        <v>40295</v>
      </c>
    </row>
    <row r="444" spans="1:2" x14ac:dyDescent="0.25">
      <c r="A444" t="s">
        <v>723</v>
      </c>
      <c r="B444">
        <v>83482</v>
      </c>
    </row>
    <row r="445" spans="1:2" x14ac:dyDescent="0.25">
      <c r="A445" t="s">
        <v>724</v>
      </c>
      <c r="B445">
        <v>4915</v>
      </c>
    </row>
    <row r="446" spans="1:2" x14ac:dyDescent="0.25">
      <c r="A446" t="s">
        <v>726</v>
      </c>
      <c r="B446">
        <v>56222</v>
      </c>
    </row>
    <row r="447" spans="1:2" x14ac:dyDescent="0.25">
      <c r="A447" t="s">
        <v>727</v>
      </c>
      <c r="B447">
        <v>108954</v>
      </c>
    </row>
    <row r="448" spans="1:2" x14ac:dyDescent="0.25">
      <c r="A448" t="s">
        <v>728</v>
      </c>
      <c r="B448">
        <v>469096</v>
      </c>
    </row>
    <row r="449" spans="1:2" x14ac:dyDescent="0.25">
      <c r="A449" t="s">
        <v>729</v>
      </c>
      <c r="B449">
        <v>128474</v>
      </c>
    </row>
    <row r="450" spans="1:2" x14ac:dyDescent="0.25">
      <c r="A450" t="s">
        <v>730</v>
      </c>
      <c r="B450">
        <v>452250</v>
      </c>
    </row>
    <row r="451" spans="1:2" x14ac:dyDescent="0.25">
      <c r="A451" t="s">
        <v>731</v>
      </c>
      <c r="B451">
        <v>6566</v>
      </c>
    </row>
    <row r="452" spans="1:2" x14ac:dyDescent="0.25">
      <c r="A452" t="s">
        <v>733</v>
      </c>
      <c r="B452">
        <v>72543</v>
      </c>
    </row>
    <row r="453" spans="1:2" x14ac:dyDescent="0.25">
      <c r="A453" t="s">
        <v>735</v>
      </c>
      <c r="B453">
        <v>74843</v>
      </c>
    </row>
    <row r="454" spans="1:2" x14ac:dyDescent="0.25">
      <c r="A454" s="42">
        <v>564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FA8B-50C5-498A-925E-384B12613675}">
  <dimension ref="A1:E631"/>
  <sheetViews>
    <sheetView topLeftCell="A123" zoomScale="171" workbookViewId="0">
      <selection activeCell="B133" sqref="B13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785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19" t="s">
        <v>2</v>
      </c>
      <c r="B4">
        <v>8405</v>
      </c>
    </row>
    <row r="5" spans="1:2" ht="16.5" customHeight="1" x14ac:dyDescent="0.25">
      <c r="A5" s="19" t="s">
        <v>749</v>
      </c>
      <c r="B5">
        <v>0</v>
      </c>
    </row>
    <row r="6" spans="1:2" ht="16.5" customHeight="1" x14ac:dyDescent="0.25">
      <c r="A6" s="19" t="s">
        <v>3</v>
      </c>
      <c r="B6">
        <v>0</v>
      </c>
    </row>
    <row r="7" spans="1:2" ht="16.5" customHeight="1" x14ac:dyDescent="0.25">
      <c r="A7" s="19" t="s">
        <v>787</v>
      </c>
      <c r="B7">
        <v>198</v>
      </c>
    </row>
    <row r="8" spans="1:2" ht="16.5" customHeight="1" x14ac:dyDescent="0.25">
      <c r="A8" s="19" t="s">
        <v>4</v>
      </c>
      <c r="B8">
        <v>0</v>
      </c>
    </row>
    <row r="9" spans="1:2" ht="16.5" customHeight="1" x14ac:dyDescent="0.25">
      <c r="A9" s="19" t="s">
        <v>6</v>
      </c>
      <c r="B9">
        <v>98323</v>
      </c>
    </row>
    <row r="10" spans="1:2" ht="16.5" customHeight="1" x14ac:dyDescent="0.25">
      <c r="A10" s="19" t="s">
        <v>7</v>
      </c>
      <c r="B10">
        <v>12037</v>
      </c>
    </row>
    <row r="11" spans="1:2" ht="16.5" customHeight="1" x14ac:dyDescent="0.25">
      <c r="A11" s="19" t="s">
        <v>788</v>
      </c>
      <c r="B11">
        <v>65114</v>
      </c>
    </row>
    <row r="12" spans="1:2" ht="16.5" customHeight="1" x14ac:dyDescent="0.25">
      <c r="A12" s="19" t="s">
        <v>9</v>
      </c>
      <c r="B12">
        <v>1590</v>
      </c>
    </row>
    <row r="13" spans="1:2" ht="16.5" customHeight="1" x14ac:dyDescent="0.25">
      <c r="A13" s="19" t="s">
        <v>789</v>
      </c>
      <c r="B13">
        <v>45102</v>
      </c>
    </row>
    <row r="14" spans="1:2" ht="16.5" customHeight="1" x14ac:dyDescent="0.25">
      <c r="A14" s="19" t="s">
        <v>11</v>
      </c>
      <c r="B14">
        <v>138311</v>
      </c>
    </row>
    <row r="15" spans="1:2" ht="16.5" customHeight="1" x14ac:dyDescent="0.25">
      <c r="A15" s="19" t="s">
        <v>790</v>
      </c>
      <c r="B15">
        <v>54</v>
      </c>
    </row>
    <row r="16" spans="1:2" ht="16.5" customHeight="1" x14ac:dyDescent="0.25">
      <c r="A16" s="19" t="s">
        <v>12</v>
      </c>
      <c r="B16">
        <v>29413</v>
      </c>
    </row>
    <row r="17" spans="1:2" ht="16.5" customHeight="1" x14ac:dyDescent="0.25">
      <c r="A17" s="19" t="s">
        <v>13</v>
      </c>
      <c r="B17">
        <v>53479</v>
      </c>
    </row>
    <row r="18" spans="1:2" ht="16.5" customHeight="1" x14ac:dyDescent="0.25">
      <c r="A18" s="19" t="s">
        <v>14</v>
      </c>
      <c r="B18">
        <v>13803</v>
      </c>
    </row>
    <row r="19" spans="1:2" ht="16.5" customHeight="1" x14ac:dyDescent="0.25">
      <c r="A19" s="19" t="s">
        <v>16</v>
      </c>
      <c r="B19">
        <v>88479</v>
      </c>
    </row>
    <row r="20" spans="1:2" ht="16.5" customHeight="1" x14ac:dyDescent="0.25">
      <c r="A20" s="19" t="s">
        <v>791</v>
      </c>
      <c r="B20">
        <v>5180</v>
      </c>
    </row>
    <row r="21" spans="1:2" ht="16.5" customHeight="1" x14ac:dyDescent="0.25">
      <c r="A21" s="19" t="s">
        <v>18</v>
      </c>
      <c r="B21">
        <v>29377</v>
      </c>
    </row>
    <row r="22" spans="1:2" ht="16.5" customHeight="1" x14ac:dyDescent="0.25">
      <c r="A22" s="19" t="s">
        <v>19</v>
      </c>
      <c r="B22">
        <v>987921</v>
      </c>
    </row>
    <row r="23" spans="1:2" ht="16.5" customHeight="1" x14ac:dyDescent="0.25">
      <c r="A23" s="19" t="s">
        <v>20</v>
      </c>
      <c r="B23">
        <v>44270</v>
      </c>
    </row>
    <row r="24" spans="1:2" ht="16.5" customHeight="1" x14ac:dyDescent="0.25">
      <c r="A24" s="19" t="s">
        <v>21</v>
      </c>
      <c r="B24">
        <v>2389</v>
      </c>
    </row>
    <row r="25" spans="1:2" ht="16.5" customHeight="1" x14ac:dyDescent="0.25">
      <c r="A25" s="19" t="s">
        <v>22</v>
      </c>
      <c r="B25">
        <v>5117</v>
      </c>
    </row>
    <row r="26" spans="1:2" ht="16.5" customHeight="1" x14ac:dyDescent="0.25">
      <c r="A26" s="19" t="s">
        <v>23</v>
      </c>
      <c r="B26">
        <v>26825</v>
      </c>
    </row>
    <row r="27" spans="1:2" ht="16.5" customHeight="1" x14ac:dyDescent="0.25">
      <c r="A27" s="19" t="s">
        <v>26</v>
      </c>
      <c r="B27">
        <v>976</v>
      </c>
    </row>
    <row r="28" spans="1:2" ht="16.5" customHeight="1" x14ac:dyDescent="0.25">
      <c r="A28" s="19" t="s">
        <v>27</v>
      </c>
      <c r="B28">
        <v>23632</v>
      </c>
    </row>
    <row r="29" spans="1:2" ht="16.5" customHeight="1" x14ac:dyDescent="0.25">
      <c r="A29" s="19" t="s">
        <v>28</v>
      </c>
      <c r="B29">
        <v>66823</v>
      </c>
    </row>
    <row r="30" spans="1:2" ht="16.5" customHeight="1" x14ac:dyDescent="0.25">
      <c r="A30" s="19" t="s">
        <v>29</v>
      </c>
      <c r="B30">
        <v>969</v>
      </c>
    </row>
    <row r="31" spans="1:2" ht="16.5" customHeight="1" x14ac:dyDescent="0.25">
      <c r="A31" s="19" t="s">
        <v>30</v>
      </c>
      <c r="B31">
        <v>2997</v>
      </c>
    </row>
    <row r="32" spans="1:2" ht="16.5" customHeight="1" x14ac:dyDescent="0.25">
      <c r="A32" s="19" t="s">
        <v>31</v>
      </c>
      <c r="B32">
        <v>49292</v>
      </c>
    </row>
    <row r="33" spans="1:2" ht="16.5" customHeight="1" x14ac:dyDescent="0.25">
      <c r="A33" s="19" t="s">
        <v>32</v>
      </c>
      <c r="B33">
        <v>332241</v>
      </c>
    </row>
    <row r="34" spans="1:2" ht="16.5" customHeight="1" x14ac:dyDescent="0.25">
      <c r="A34" s="19" t="s">
        <v>34</v>
      </c>
      <c r="B34">
        <v>31</v>
      </c>
    </row>
    <row r="35" spans="1:2" ht="16.5" customHeight="1" x14ac:dyDescent="0.25">
      <c r="A35" s="19" t="s">
        <v>35</v>
      </c>
      <c r="B35">
        <v>8560</v>
      </c>
    </row>
    <row r="36" spans="1:2" ht="16.5" customHeight="1" x14ac:dyDescent="0.25">
      <c r="A36" s="19" t="s">
        <v>37</v>
      </c>
      <c r="B36">
        <v>32959</v>
      </c>
    </row>
    <row r="37" spans="1:2" ht="16.5" customHeight="1" x14ac:dyDescent="0.25">
      <c r="A37" s="19" t="s">
        <v>38</v>
      </c>
      <c r="B37">
        <v>85483</v>
      </c>
    </row>
    <row r="38" spans="1:2" ht="16.5" customHeight="1" x14ac:dyDescent="0.25">
      <c r="A38" s="19" t="s">
        <v>39</v>
      </c>
      <c r="B38">
        <v>1143</v>
      </c>
    </row>
    <row r="39" spans="1:2" ht="16.5" customHeight="1" x14ac:dyDescent="0.25">
      <c r="A39" s="19" t="s">
        <v>40</v>
      </c>
      <c r="B39">
        <v>8544</v>
      </c>
    </row>
    <row r="40" spans="1:2" ht="16.5" customHeight="1" x14ac:dyDescent="0.25">
      <c r="A40" s="19" t="s">
        <v>42</v>
      </c>
      <c r="B40">
        <v>40457</v>
      </c>
    </row>
    <row r="41" spans="1:2" ht="16.5" customHeight="1" x14ac:dyDescent="0.25">
      <c r="A41" s="19" t="s">
        <v>43</v>
      </c>
      <c r="B41">
        <v>22899</v>
      </c>
    </row>
    <row r="42" spans="1:2" ht="16.5" customHeight="1" x14ac:dyDescent="0.25">
      <c r="A42" s="19" t="s">
        <v>46</v>
      </c>
      <c r="B42">
        <v>128181</v>
      </c>
    </row>
    <row r="43" spans="1:2" ht="16.5" customHeight="1" x14ac:dyDescent="0.25">
      <c r="A43" s="19" t="s">
        <v>48</v>
      </c>
      <c r="B43">
        <v>1012</v>
      </c>
    </row>
    <row r="44" spans="1:2" ht="16.5" customHeight="1" x14ac:dyDescent="0.25">
      <c r="A44" s="19" t="s">
        <v>49</v>
      </c>
      <c r="B44">
        <v>448758</v>
      </c>
    </row>
    <row r="45" spans="1:2" ht="16.5" customHeight="1" x14ac:dyDescent="0.25">
      <c r="A45" s="19" t="s">
        <v>50</v>
      </c>
      <c r="B45">
        <v>90385</v>
      </c>
    </row>
    <row r="46" spans="1:2" ht="16.5" customHeight="1" x14ac:dyDescent="0.25">
      <c r="A46" s="19" t="s">
        <v>51</v>
      </c>
      <c r="B46">
        <v>52360</v>
      </c>
    </row>
    <row r="47" spans="1:2" ht="16.5" customHeight="1" x14ac:dyDescent="0.25">
      <c r="A47" s="19" t="s">
        <v>52</v>
      </c>
      <c r="B47">
        <v>4708</v>
      </c>
    </row>
    <row r="48" spans="1:2" ht="16.5" customHeight="1" x14ac:dyDescent="0.25">
      <c r="A48" s="19" t="s">
        <v>54</v>
      </c>
      <c r="B48">
        <v>66019</v>
      </c>
    </row>
    <row r="49" spans="1:2" ht="16.5" customHeight="1" x14ac:dyDescent="0.25">
      <c r="A49" s="19" t="s">
        <v>55</v>
      </c>
      <c r="B49">
        <v>6336</v>
      </c>
    </row>
    <row r="50" spans="1:2" ht="16.5" customHeight="1" x14ac:dyDescent="0.25">
      <c r="A50" s="19" t="s">
        <v>56</v>
      </c>
      <c r="B50">
        <v>35103</v>
      </c>
    </row>
    <row r="51" spans="1:2" ht="16.5" customHeight="1" x14ac:dyDescent="0.25">
      <c r="A51" s="19" t="s">
        <v>792</v>
      </c>
      <c r="B51">
        <v>61708</v>
      </c>
    </row>
    <row r="52" spans="1:2" ht="16.5" customHeight="1" x14ac:dyDescent="0.25">
      <c r="A52" s="19" t="s">
        <v>58</v>
      </c>
      <c r="B52">
        <v>32521</v>
      </c>
    </row>
    <row r="53" spans="1:2" ht="16.5" customHeight="1" x14ac:dyDescent="0.25">
      <c r="A53" s="19" t="s">
        <v>793</v>
      </c>
      <c r="B53">
        <v>139656</v>
      </c>
    </row>
    <row r="54" spans="1:2" ht="16.5" customHeight="1" x14ac:dyDescent="0.25">
      <c r="A54" s="19" t="s">
        <v>60</v>
      </c>
      <c r="B54">
        <v>1797</v>
      </c>
    </row>
    <row r="55" spans="1:2" ht="16.5" customHeight="1" x14ac:dyDescent="0.25">
      <c r="A55" s="19" t="s">
        <v>61</v>
      </c>
      <c r="B55">
        <v>39608</v>
      </c>
    </row>
    <row r="56" spans="1:2" ht="16.5" customHeight="1" x14ac:dyDescent="0.25">
      <c r="A56" s="19" t="s">
        <v>63</v>
      </c>
      <c r="B56">
        <v>57945</v>
      </c>
    </row>
    <row r="57" spans="1:2" ht="16.5" customHeight="1" x14ac:dyDescent="0.25">
      <c r="A57" s="19" t="s">
        <v>64</v>
      </c>
      <c r="B57">
        <v>36951</v>
      </c>
    </row>
    <row r="58" spans="1:2" ht="16.5" customHeight="1" x14ac:dyDescent="0.25">
      <c r="A58" s="19" t="s">
        <v>65</v>
      </c>
      <c r="B58">
        <v>5882</v>
      </c>
    </row>
    <row r="59" spans="1:2" ht="16.5" customHeight="1" x14ac:dyDescent="0.25">
      <c r="A59" s="19" t="s">
        <v>69</v>
      </c>
      <c r="B59">
        <v>3000</v>
      </c>
    </row>
    <row r="60" spans="1:2" ht="16.5" customHeight="1" x14ac:dyDescent="0.25">
      <c r="A60" s="19" t="s">
        <v>70</v>
      </c>
      <c r="B60">
        <v>38313</v>
      </c>
    </row>
    <row r="61" spans="1:2" ht="16.5" customHeight="1" x14ac:dyDescent="0.25">
      <c r="A61" s="19" t="s">
        <v>71</v>
      </c>
      <c r="B61">
        <v>16940</v>
      </c>
    </row>
    <row r="62" spans="1:2" ht="16.5" customHeight="1" x14ac:dyDescent="0.25">
      <c r="A62" s="19" t="s">
        <v>72</v>
      </c>
      <c r="B62">
        <v>4504</v>
      </c>
    </row>
    <row r="63" spans="1:2" ht="16.5" customHeight="1" x14ac:dyDescent="0.25">
      <c r="A63" s="19" t="s">
        <v>73</v>
      </c>
      <c r="B63">
        <v>1722</v>
      </c>
    </row>
    <row r="64" spans="1:2" ht="16.5" customHeight="1" x14ac:dyDescent="0.25">
      <c r="A64" s="19" t="s">
        <v>74</v>
      </c>
      <c r="B64">
        <v>1677</v>
      </c>
    </row>
    <row r="65" spans="1:2" ht="16.5" customHeight="1" x14ac:dyDescent="0.25">
      <c r="A65" s="19" t="s">
        <v>76</v>
      </c>
      <c r="B65">
        <v>167</v>
      </c>
    </row>
    <row r="66" spans="1:2" ht="16.5" customHeight="1" x14ac:dyDescent="0.25">
      <c r="A66" s="19" t="s">
        <v>77</v>
      </c>
      <c r="B66">
        <v>30992</v>
      </c>
    </row>
    <row r="67" spans="1:2" ht="16.5" customHeight="1" x14ac:dyDescent="0.25">
      <c r="A67" s="19" t="s">
        <v>80</v>
      </c>
      <c r="B67">
        <v>21</v>
      </c>
    </row>
    <row r="68" spans="1:2" ht="16.5" customHeight="1" x14ac:dyDescent="0.25">
      <c r="A68" s="19" t="s">
        <v>81</v>
      </c>
      <c r="B68">
        <v>119282</v>
      </c>
    </row>
    <row r="69" spans="1:2" ht="16.5" customHeight="1" x14ac:dyDescent="0.25">
      <c r="A69" s="19" t="s">
        <v>750</v>
      </c>
      <c r="B69">
        <v>15422</v>
      </c>
    </row>
    <row r="70" spans="1:2" ht="16.5" customHeight="1" x14ac:dyDescent="0.25">
      <c r="A70" s="19" t="s">
        <v>82</v>
      </c>
      <c r="B70">
        <v>46309</v>
      </c>
    </row>
    <row r="71" spans="1:2" ht="16.5" customHeight="1" x14ac:dyDescent="0.25">
      <c r="A71" s="19" t="s">
        <v>83</v>
      </c>
      <c r="B71">
        <v>161556</v>
      </c>
    </row>
    <row r="72" spans="1:2" ht="16.5" customHeight="1" x14ac:dyDescent="0.25">
      <c r="A72" s="19" t="s">
        <v>84</v>
      </c>
      <c r="B72">
        <v>13717</v>
      </c>
    </row>
    <row r="73" spans="1:2" ht="16.5" customHeight="1" x14ac:dyDescent="0.25">
      <c r="A73" s="19" t="s">
        <v>85</v>
      </c>
      <c r="B73">
        <v>146746</v>
      </c>
    </row>
    <row r="74" spans="1:2" ht="16.5" customHeight="1" x14ac:dyDescent="0.25">
      <c r="A74" s="19" t="s">
        <v>751</v>
      </c>
      <c r="B74">
        <v>51686</v>
      </c>
    </row>
    <row r="75" spans="1:2" ht="16.5" customHeight="1" x14ac:dyDescent="0.25">
      <c r="A75" s="19" t="s">
        <v>86</v>
      </c>
      <c r="B75">
        <v>41589</v>
      </c>
    </row>
    <row r="76" spans="1:2" ht="16.5" customHeight="1" x14ac:dyDescent="0.25">
      <c r="A76" s="19" t="s">
        <v>87</v>
      </c>
      <c r="B76">
        <v>69</v>
      </c>
    </row>
    <row r="77" spans="1:2" ht="16.5" customHeight="1" x14ac:dyDescent="0.25">
      <c r="A77" s="19" t="s">
        <v>88</v>
      </c>
      <c r="B77">
        <v>82111</v>
      </c>
    </row>
    <row r="78" spans="1:2" ht="16.5" customHeight="1" x14ac:dyDescent="0.25">
      <c r="A78" s="19" t="s">
        <v>89</v>
      </c>
      <c r="B78">
        <v>50042</v>
      </c>
    </row>
    <row r="79" spans="1:2" ht="16.5" customHeight="1" x14ac:dyDescent="0.25">
      <c r="A79" s="19" t="s">
        <v>90</v>
      </c>
      <c r="B79">
        <v>0</v>
      </c>
    </row>
    <row r="80" spans="1:2" ht="16.5" customHeight="1" x14ac:dyDescent="0.25">
      <c r="A80" s="19" t="s">
        <v>91</v>
      </c>
      <c r="B80">
        <v>46188</v>
      </c>
    </row>
    <row r="81" spans="1:2" ht="16.5" customHeight="1" x14ac:dyDescent="0.25">
      <c r="A81" s="19" t="s">
        <v>92</v>
      </c>
      <c r="B81">
        <v>42867</v>
      </c>
    </row>
    <row r="82" spans="1:2" ht="16.5" customHeight="1" x14ac:dyDescent="0.25">
      <c r="A82" s="19" t="s">
        <v>93</v>
      </c>
      <c r="B82">
        <v>33406</v>
      </c>
    </row>
    <row r="83" spans="1:2" ht="16.5" customHeight="1" x14ac:dyDescent="0.25">
      <c r="A83" s="19" t="s">
        <v>94</v>
      </c>
      <c r="B83">
        <v>8707</v>
      </c>
    </row>
    <row r="84" spans="1:2" ht="16.5" customHeight="1" x14ac:dyDescent="0.25">
      <c r="A84" s="19" t="s">
        <v>95</v>
      </c>
      <c r="B84">
        <v>57290</v>
      </c>
    </row>
    <row r="85" spans="1:2" ht="16.5" customHeight="1" x14ac:dyDescent="0.25">
      <c r="A85" s="19" t="s">
        <v>96</v>
      </c>
      <c r="B85">
        <v>32358</v>
      </c>
    </row>
    <row r="86" spans="1:2" ht="16.5" customHeight="1" x14ac:dyDescent="0.25">
      <c r="A86" s="19" t="s">
        <v>97</v>
      </c>
      <c r="B86">
        <v>14812</v>
      </c>
    </row>
    <row r="87" spans="1:2" ht="16.5" customHeight="1" x14ac:dyDescent="0.25">
      <c r="A87" s="19" t="s">
        <v>98</v>
      </c>
      <c r="B87">
        <v>112864</v>
      </c>
    </row>
    <row r="88" spans="1:2" ht="16.5" customHeight="1" x14ac:dyDescent="0.25">
      <c r="A88" s="19" t="s">
        <v>99</v>
      </c>
      <c r="B88">
        <v>291</v>
      </c>
    </row>
    <row r="89" spans="1:2" ht="16.5" customHeight="1" x14ac:dyDescent="0.25">
      <c r="A89" s="19" t="s">
        <v>100</v>
      </c>
      <c r="B89">
        <v>0</v>
      </c>
    </row>
    <row r="90" spans="1:2" ht="16.5" customHeight="1" x14ac:dyDescent="0.25">
      <c r="A90" s="19" t="s">
        <v>101</v>
      </c>
      <c r="B90">
        <v>1937</v>
      </c>
    </row>
    <row r="91" spans="1:2" ht="16.5" customHeight="1" x14ac:dyDescent="0.25">
      <c r="A91" s="19" t="s">
        <v>102</v>
      </c>
      <c r="B91">
        <v>441</v>
      </c>
    </row>
    <row r="92" spans="1:2" ht="16.5" customHeight="1" x14ac:dyDescent="0.25">
      <c r="A92" s="19" t="s">
        <v>103</v>
      </c>
      <c r="B92">
        <v>470</v>
      </c>
    </row>
    <row r="93" spans="1:2" ht="16.5" customHeight="1" x14ac:dyDescent="0.25">
      <c r="A93" s="19" t="s">
        <v>104</v>
      </c>
      <c r="B93">
        <v>512</v>
      </c>
    </row>
    <row r="94" spans="1:2" ht="16.5" customHeight="1" x14ac:dyDescent="0.25">
      <c r="A94" s="19" t="s">
        <v>105</v>
      </c>
      <c r="B94">
        <v>441</v>
      </c>
    </row>
    <row r="95" spans="1:2" ht="16.5" customHeight="1" x14ac:dyDescent="0.25">
      <c r="A95" s="19" t="s">
        <v>106</v>
      </c>
      <c r="B95">
        <v>86</v>
      </c>
    </row>
    <row r="96" spans="1:2" ht="16.5" customHeight="1" x14ac:dyDescent="0.25">
      <c r="A96" s="19" t="s">
        <v>107</v>
      </c>
      <c r="B96">
        <v>1458</v>
      </c>
    </row>
    <row r="97" spans="1:2" ht="16.5" customHeight="1" x14ac:dyDescent="0.25">
      <c r="A97" s="19" t="s">
        <v>108</v>
      </c>
      <c r="B97">
        <v>387</v>
      </c>
    </row>
    <row r="98" spans="1:2" ht="16.5" customHeight="1" x14ac:dyDescent="0.25">
      <c r="A98" s="19" t="s">
        <v>109</v>
      </c>
      <c r="B98">
        <v>790</v>
      </c>
    </row>
    <row r="99" spans="1:2" ht="16.5" customHeight="1" x14ac:dyDescent="0.25">
      <c r="A99" s="19" t="s">
        <v>110</v>
      </c>
      <c r="B99">
        <v>481</v>
      </c>
    </row>
    <row r="100" spans="1:2" ht="16.5" customHeight="1" x14ac:dyDescent="0.25">
      <c r="A100" s="19" t="s">
        <v>111</v>
      </c>
      <c r="B100">
        <v>7756</v>
      </c>
    </row>
    <row r="101" spans="1:2" ht="16.5" customHeight="1" x14ac:dyDescent="0.25">
      <c r="A101" s="19" t="s">
        <v>112</v>
      </c>
      <c r="B101">
        <v>85596</v>
      </c>
    </row>
    <row r="102" spans="1:2" ht="16.5" customHeight="1" x14ac:dyDescent="0.25">
      <c r="A102" s="19" t="s">
        <v>113</v>
      </c>
      <c r="B102">
        <v>67261</v>
      </c>
    </row>
    <row r="103" spans="1:2" ht="16.5" customHeight="1" x14ac:dyDescent="0.25">
      <c r="A103" s="19" t="s">
        <v>115</v>
      </c>
      <c r="B103">
        <v>287502</v>
      </c>
    </row>
    <row r="104" spans="1:2" ht="16.5" customHeight="1" x14ac:dyDescent="0.25">
      <c r="A104" s="19" t="s">
        <v>116</v>
      </c>
      <c r="B104">
        <v>19010</v>
      </c>
    </row>
    <row r="105" spans="1:2" ht="16.5" customHeight="1" x14ac:dyDescent="0.25">
      <c r="A105" s="19" t="s">
        <v>118</v>
      </c>
      <c r="B105">
        <v>607</v>
      </c>
    </row>
    <row r="106" spans="1:2" ht="16.5" customHeight="1" x14ac:dyDescent="0.25">
      <c r="A106" s="19" t="s">
        <v>794</v>
      </c>
      <c r="B106">
        <v>999</v>
      </c>
    </row>
    <row r="107" spans="1:2" ht="16.5" customHeight="1" x14ac:dyDescent="0.25">
      <c r="A107" s="19" t="s">
        <v>119</v>
      </c>
      <c r="B107">
        <v>42405</v>
      </c>
    </row>
    <row r="108" spans="1:2" ht="16.5" customHeight="1" x14ac:dyDescent="0.25">
      <c r="A108" s="19" t="s">
        <v>120</v>
      </c>
      <c r="B108">
        <v>26416</v>
      </c>
    </row>
    <row r="109" spans="1:2" ht="16.5" customHeight="1" x14ac:dyDescent="0.25">
      <c r="A109" s="19" t="s">
        <v>121</v>
      </c>
      <c r="B109">
        <v>0</v>
      </c>
    </row>
    <row r="110" spans="1:2" ht="16.5" customHeight="1" x14ac:dyDescent="0.25">
      <c r="A110" s="19" t="s">
        <v>795</v>
      </c>
      <c r="B110">
        <v>81105</v>
      </c>
    </row>
    <row r="111" spans="1:2" ht="16.5" customHeight="1" x14ac:dyDescent="0.25">
      <c r="A111" s="19" t="s">
        <v>123</v>
      </c>
      <c r="B111">
        <v>323356</v>
      </c>
    </row>
    <row r="112" spans="1:2" ht="16.5" customHeight="1" x14ac:dyDescent="0.25">
      <c r="A112" s="19" t="s">
        <v>124</v>
      </c>
      <c r="B112">
        <v>5575</v>
      </c>
    </row>
    <row r="113" spans="1:5" ht="16.5" customHeight="1" x14ac:dyDescent="0.25">
      <c r="A113" s="19" t="s">
        <v>126</v>
      </c>
      <c r="B113">
        <v>94083</v>
      </c>
    </row>
    <row r="114" spans="1:5" ht="16.5" customHeight="1" x14ac:dyDescent="0.25">
      <c r="A114" s="19" t="s">
        <v>128</v>
      </c>
      <c r="B114">
        <v>2418</v>
      </c>
    </row>
    <row r="115" spans="1:5" ht="16.5" customHeight="1" x14ac:dyDescent="0.25">
      <c r="A115" s="19" t="s">
        <v>796</v>
      </c>
      <c r="B115">
        <v>39023</v>
      </c>
    </row>
    <row r="116" spans="1:5" ht="16.5" customHeight="1" x14ac:dyDescent="0.25">
      <c r="A116" s="19" t="s">
        <v>130</v>
      </c>
      <c r="B116">
        <v>1732</v>
      </c>
    </row>
    <row r="117" spans="1:5" ht="16.5" customHeight="1" x14ac:dyDescent="0.25">
      <c r="A117" s="19" t="s">
        <v>131</v>
      </c>
      <c r="B117">
        <v>0</v>
      </c>
    </row>
    <row r="118" spans="1:5" ht="16.5" customHeight="1" x14ac:dyDescent="0.25">
      <c r="A118" s="19" t="s">
        <v>132</v>
      </c>
      <c r="B118">
        <v>51603</v>
      </c>
    </row>
    <row r="119" spans="1:5" ht="16.5" customHeight="1" x14ac:dyDescent="0.25">
      <c r="A119" s="19" t="s">
        <v>134</v>
      </c>
      <c r="B119">
        <v>86402</v>
      </c>
    </row>
    <row r="120" spans="1:5" ht="16.5" customHeight="1" x14ac:dyDescent="0.25">
      <c r="A120" s="19" t="s">
        <v>135</v>
      </c>
      <c r="B120">
        <v>3225</v>
      </c>
    </row>
    <row r="121" spans="1:5" ht="16.5" customHeight="1" x14ac:dyDescent="0.25">
      <c r="A121" s="19" t="s">
        <v>752</v>
      </c>
      <c r="B121">
        <v>46783</v>
      </c>
    </row>
    <row r="122" spans="1:5" ht="16.5" customHeight="1" x14ac:dyDescent="0.25">
      <c r="A122" s="19" t="s">
        <v>137</v>
      </c>
      <c r="B122">
        <v>1319180</v>
      </c>
    </row>
    <row r="123" spans="1:5" ht="16.5" customHeight="1" x14ac:dyDescent="0.25">
      <c r="A123" s="19" t="s">
        <v>138</v>
      </c>
      <c r="B123">
        <v>4868</v>
      </c>
    </row>
    <row r="124" spans="1:5" ht="16.5" customHeight="1" x14ac:dyDescent="0.25">
      <c r="A124" s="19" t="s">
        <v>139</v>
      </c>
      <c r="B124">
        <f>E124*0.48</f>
        <v>614041.91999999993</v>
      </c>
      <c r="E124">
        <v>1279254</v>
      </c>
    </row>
    <row r="125" spans="1:5" ht="16.5" customHeight="1" x14ac:dyDescent="0.25">
      <c r="A125" s="19" t="s">
        <v>140</v>
      </c>
      <c r="B125">
        <v>14066</v>
      </c>
    </row>
    <row r="126" spans="1:5" ht="16.5" customHeight="1" x14ac:dyDescent="0.25">
      <c r="A126" s="19" t="s">
        <v>141</v>
      </c>
      <c r="B126">
        <v>4081</v>
      </c>
    </row>
    <row r="127" spans="1:5" ht="16.5" customHeight="1" x14ac:dyDescent="0.25">
      <c r="A127" s="19" t="s">
        <v>142</v>
      </c>
      <c r="B127">
        <v>34953</v>
      </c>
    </row>
    <row r="128" spans="1:5" ht="16.5" customHeight="1" x14ac:dyDescent="0.25">
      <c r="A128" s="19" t="s">
        <v>143</v>
      </c>
      <c r="B128">
        <v>95765</v>
      </c>
    </row>
    <row r="129" spans="1:2" ht="16.5" customHeight="1" x14ac:dyDescent="0.25">
      <c r="A129" s="19" t="s">
        <v>145</v>
      </c>
      <c r="B129">
        <v>72</v>
      </c>
    </row>
    <row r="130" spans="1:2" ht="16.5" customHeight="1" x14ac:dyDescent="0.25">
      <c r="A130" s="19" t="s">
        <v>146</v>
      </c>
      <c r="B130">
        <v>50057</v>
      </c>
    </row>
    <row r="131" spans="1:2" ht="16.5" customHeight="1" x14ac:dyDescent="0.25">
      <c r="A131" s="19" t="s">
        <v>149</v>
      </c>
      <c r="B131">
        <v>42474</v>
      </c>
    </row>
    <row r="132" spans="1:2" ht="16.5" customHeight="1" x14ac:dyDescent="0.25">
      <c r="A132" s="19" t="s">
        <v>150</v>
      </c>
      <c r="B132">
        <v>52371</v>
      </c>
    </row>
    <row r="133" spans="1:2" ht="16.5" customHeight="1" x14ac:dyDescent="0.25">
      <c r="A133" s="19" t="s">
        <v>151</v>
      </c>
      <c r="B133">
        <f>E124*0.52</f>
        <v>665212.08000000007</v>
      </c>
    </row>
    <row r="134" spans="1:2" ht="16.5" customHeight="1" x14ac:dyDescent="0.25">
      <c r="A134" s="19" t="s">
        <v>152</v>
      </c>
      <c r="B134">
        <v>10191</v>
      </c>
    </row>
    <row r="135" spans="1:2" ht="16.5" customHeight="1" x14ac:dyDescent="0.25">
      <c r="A135" s="19" t="s">
        <v>154</v>
      </c>
      <c r="B135">
        <v>15887</v>
      </c>
    </row>
    <row r="136" spans="1:2" ht="16.5" customHeight="1" x14ac:dyDescent="0.25">
      <c r="A136" s="19" t="s">
        <v>155</v>
      </c>
      <c r="B136">
        <v>2583</v>
      </c>
    </row>
    <row r="137" spans="1:2" ht="16.5" customHeight="1" x14ac:dyDescent="0.25">
      <c r="A137" s="19" t="s">
        <v>156</v>
      </c>
      <c r="B137">
        <v>11800</v>
      </c>
    </row>
    <row r="138" spans="1:2" ht="16.5" customHeight="1" x14ac:dyDescent="0.25">
      <c r="A138" s="19" t="s">
        <v>157</v>
      </c>
      <c r="B138">
        <v>114460</v>
      </c>
    </row>
    <row r="139" spans="1:2" ht="16.5" customHeight="1" x14ac:dyDescent="0.25">
      <c r="A139" s="19" t="s">
        <v>158</v>
      </c>
      <c r="B139">
        <v>632</v>
      </c>
    </row>
    <row r="140" spans="1:2" ht="16.5" customHeight="1" x14ac:dyDescent="0.25">
      <c r="A140" s="19" t="s">
        <v>159</v>
      </c>
      <c r="B140">
        <v>30384</v>
      </c>
    </row>
    <row r="141" spans="1:2" ht="16.5" customHeight="1" x14ac:dyDescent="0.25">
      <c r="A141" s="19" t="s">
        <v>160</v>
      </c>
      <c r="B141">
        <v>27626</v>
      </c>
    </row>
    <row r="142" spans="1:2" ht="16.5" customHeight="1" x14ac:dyDescent="0.25">
      <c r="A142" s="19" t="s">
        <v>161</v>
      </c>
      <c r="B142">
        <v>46467</v>
      </c>
    </row>
    <row r="143" spans="1:2" ht="16.5" customHeight="1" x14ac:dyDescent="0.25">
      <c r="A143" s="19" t="s">
        <v>162</v>
      </c>
      <c r="B143">
        <v>29161</v>
      </c>
    </row>
    <row r="144" spans="1:2" ht="16.5" customHeight="1" x14ac:dyDescent="0.25">
      <c r="A144" s="19" t="s">
        <v>163</v>
      </c>
      <c r="B144">
        <v>1554870</v>
      </c>
    </row>
    <row r="145" spans="1:2" ht="16.5" customHeight="1" x14ac:dyDescent="0.25">
      <c r="A145" s="19" t="s">
        <v>164</v>
      </c>
      <c r="B145">
        <v>1428</v>
      </c>
    </row>
    <row r="146" spans="1:2" ht="16.5" customHeight="1" x14ac:dyDescent="0.25">
      <c r="A146" s="19" t="s">
        <v>165</v>
      </c>
      <c r="B146">
        <v>8221</v>
      </c>
    </row>
    <row r="147" spans="1:2" ht="16.5" customHeight="1" x14ac:dyDescent="0.25">
      <c r="A147" s="19" t="s">
        <v>166</v>
      </c>
      <c r="B147">
        <v>82438</v>
      </c>
    </row>
    <row r="148" spans="1:2" ht="16.5" customHeight="1" x14ac:dyDescent="0.25">
      <c r="A148" s="19" t="s">
        <v>167</v>
      </c>
      <c r="B148">
        <v>10495</v>
      </c>
    </row>
    <row r="149" spans="1:2" ht="16.5" customHeight="1" x14ac:dyDescent="0.25">
      <c r="A149" s="19" t="s">
        <v>168</v>
      </c>
      <c r="B149">
        <v>131311</v>
      </c>
    </row>
    <row r="150" spans="1:2" ht="16.5" customHeight="1" x14ac:dyDescent="0.25">
      <c r="A150" s="19" t="s">
        <v>169</v>
      </c>
      <c r="B150">
        <v>1</v>
      </c>
    </row>
    <row r="151" spans="1:2" ht="16.5" customHeight="1" x14ac:dyDescent="0.25">
      <c r="A151" s="19" t="s">
        <v>170</v>
      </c>
      <c r="B151">
        <v>0</v>
      </c>
    </row>
    <row r="152" spans="1:2" ht="16.5" customHeight="1" x14ac:dyDescent="0.25">
      <c r="A152" s="19" t="s">
        <v>171</v>
      </c>
      <c r="B152">
        <v>29</v>
      </c>
    </row>
    <row r="153" spans="1:2" ht="16.5" customHeight="1" x14ac:dyDescent="0.25">
      <c r="A153" s="19" t="s">
        <v>172</v>
      </c>
      <c r="B153">
        <v>3653</v>
      </c>
    </row>
    <row r="154" spans="1:2" ht="16.5" customHeight="1" x14ac:dyDescent="0.25">
      <c r="A154" s="19" t="s">
        <v>174</v>
      </c>
      <c r="B154">
        <v>189256</v>
      </c>
    </row>
    <row r="155" spans="1:2" ht="16.5" customHeight="1" x14ac:dyDescent="0.25">
      <c r="A155" s="19" t="s">
        <v>175</v>
      </c>
      <c r="B155">
        <v>19959</v>
      </c>
    </row>
    <row r="156" spans="1:2" ht="16.5" customHeight="1" x14ac:dyDescent="0.25">
      <c r="A156" s="19" t="s">
        <v>176</v>
      </c>
      <c r="B156">
        <v>321675</v>
      </c>
    </row>
    <row r="157" spans="1:2" ht="16.5" customHeight="1" x14ac:dyDescent="0.25">
      <c r="A157" s="19" t="s">
        <v>178</v>
      </c>
      <c r="B157">
        <v>25966</v>
      </c>
    </row>
    <row r="158" spans="1:2" ht="16.5" customHeight="1" x14ac:dyDescent="0.25">
      <c r="A158" s="19" t="s">
        <v>179</v>
      </c>
      <c r="B158">
        <v>7670</v>
      </c>
    </row>
    <row r="159" spans="1:2" ht="16.5" customHeight="1" x14ac:dyDescent="0.25">
      <c r="A159" s="19" t="s">
        <v>180</v>
      </c>
      <c r="B159">
        <v>144619</v>
      </c>
    </row>
    <row r="160" spans="1:2" ht="16.5" customHeight="1" x14ac:dyDescent="0.25">
      <c r="A160" s="19" t="s">
        <v>181</v>
      </c>
      <c r="B160">
        <v>40</v>
      </c>
    </row>
    <row r="161" spans="1:2" ht="16.5" customHeight="1" x14ac:dyDescent="0.25">
      <c r="A161" s="19" t="s">
        <v>182</v>
      </c>
      <c r="B161">
        <v>973</v>
      </c>
    </row>
    <row r="162" spans="1:2" ht="16.5" customHeight="1" x14ac:dyDescent="0.25">
      <c r="A162" s="19" t="s">
        <v>183</v>
      </c>
      <c r="B162">
        <v>9837</v>
      </c>
    </row>
    <row r="163" spans="1:2" ht="16.5" customHeight="1" x14ac:dyDescent="0.25">
      <c r="A163" s="19" t="s">
        <v>186</v>
      </c>
      <c r="B163">
        <v>4950</v>
      </c>
    </row>
    <row r="164" spans="1:2" ht="16.5" customHeight="1" x14ac:dyDescent="0.25">
      <c r="A164" s="19" t="s">
        <v>187</v>
      </c>
      <c r="B164">
        <v>50413</v>
      </c>
    </row>
    <row r="165" spans="1:2" ht="16.5" customHeight="1" x14ac:dyDescent="0.25">
      <c r="A165" s="19" t="s">
        <v>188</v>
      </c>
      <c r="B165">
        <v>147</v>
      </c>
    </row>
    <row r="166" spans="1:2" ht="16.5" customHeight="1" x14ac:dyDescent="0.25">
      <c r="A166" s="19" t="s">
        <v>753</v>
      </c>
      <c r="B166">
        <v>24333</v>
      </c>
    </row>
    <row r="167" spans="1:2" ht="16.5" customHeight="1" x14ac:dyDescent="0.25">
      <c r="A167" s="19" t="s">
        <v>189</v>
      </c>
      <c r="B167">
        <v>71850</v>
      </c>
    </row>
    <row r="168" spans="1:2" ht="16.5" customHeight="1" x14ac:dyDescent="0.25">
      <c r="A168" s="19" t="s">
        <v>190</v>
      </c>
      <c r="B168">
        <v>5839</v>
      </c>
    </row>
    <row r="169" spans="1:2" ht="16.5" customHeight="1" x14ac:dyDescent="0.25">
      <c r="A169" s="19" t="s">
        <v>191</v>
      </c>
      <c r="B169">
        <v>100158</v>
      </c>
    </row>
    <row r="170" spans="1:2" ht="16.5" customHeight="1" x14ac:dyDescent="0.25">
      <c r="A170" s="19" t="s">
        <v>797</v>
      </c>
      <c r="B170">
        <v>375449</v>
      </c>
    </row>
    <row r="171" spans="1:2" ht="16.5" customHeight="1" x14ac:dyDescent="0.25">
      <c r="A171" s="19" t="s">
        <v>193</v>
      </c>
      <c r="B171">
        <v>729</v>
      </c>
    </row>
    <row r="172" spans="1:2" ht="16.5" customHeight="1" x14ac:dyDescent="0.25">
      <c r="A172" s="19" t="s">
        <v>195</v>
      </c>
      <c r="B172">
        <v>395</v>
      </c>
    </row>
    <row r="173" spans="1:2" ht="16.5" customHeight="1" x14ac:dyDescent="0.25">
      <c r="A173" s="19" t="s">
        <v>197</v>
      </c>
      <c r="B173">
        <v>226</v>
      </c>
    </row>
    <row r="174" spans="1:2" ht="16.5" customHeight="1" x14ac:dyDescent="0.25">
      <c r="A174" s="19" t="s">
        <v>198</v>
      </c>
      <c r="B174">
        <v>312</v>
      </c>
    </row>
    <row r="175" spans="1:2" ht="16.5" customHeight="1" x14ac:dyDescent="0.25">
      <c r="A175" s="19" t="s">
        <v>199</v>
      </c>
      <c r="B175">
        <v>14559</v>
      </c>
    </row>
    <row r="176" spans="1:2" ht="16.5" customHeight="1" x14ac:dyDescent="0.25">
      <c r="A176" s="19" t="s">
        <v>798</v>
      </c>
      <c r="B176">
        <v>37143</v>
      </c>
    </row>
    <row r="177" spans="1:2" ht="16.5" customHeight="1" x14ac:dyDescent="0.25">
      <c r="A177" s="19" t="s">
        <v>202</v>
      </c>
      <c r="B177">
        <v>44874</v>
      </c>
    </row>
    <row r="178" spans="1:2" ht="16.5" customHeight="1" x14ac:dyDescent="0.25">
      <c r="A178" s="19" t="s">
        <v>203</v>
      </c>
      <c r="B178">
        <v>52577</v>
      </c>
    </row>
    <row r="179" spans="1:2" ht="16.5" customHeight="1" x14ac:dyDescent="0.25">
      <c r="A179" s="19" t="s">
        <v>755</v>
      </c>
      <c r="B179">
        <v>273637</v>
      </c>
    </row>
    <row r="180" spans="1:2" ht="16.5" customHeight="1" x14ac:dyDescent="0.25">
      <c r="A180" s="19" t="s">
        <v>204</v>
      </c>
      <c r="B180">
        <v>127742</v>
      </c>
    </row>
    <row r="181" spans="1:2" ht="16.5" customHeight="1" x14ac:dyDescent="0.25">
      <c r="A181" s="19" t="s">
        <v>205</v>
      </c>
      <c r="B181">
        <v>21842</v>
      </c>
    </row>
    <row r="182" spans="1:2" ht="16.5" customHeight="1" x14ac:dyDescent="0.25">
      <c r="A182" s="19" t="s">
        <v>206</v>
      </c>
      <c r="B182">
        <v>73310</v>
      </c>
    </row>
    <row r="183" spans="1:2" ht="16.5" customHeight="1" x14ac:dyDescent="0.25">
      <c r="A183" s="19" t="s">
        <v>207</v>
      </c>
      <c r="B183">
        <v>1054634</v>
      </c>
    </row>
    <row r="184" spans="1:2" ht="16.5" customHeight="1" x14ac:dyDescent="0.25">
      <c r="A184" s="19" t="s">
        <v>208</v>
      </c>
      <c r="B184">
        <v>148301</v>
      </c>
    </row>
    <row r="185" spans="1:2" ht="16.5" customHeight="1" x14ac:dyDescent="0.25">
      <c r="A185" s="19" t="s">
        <v>210</v>
      </c>
      <c r="B185">
        <v>23287</v>
      </c>
    </row>
    <row r="186" spans="1:2" ht="16.5" customHeight="1" x14ac:dyDescent="0.25">
      <c r="A186" s="19" t="s">
        <v>211</v>
      </c>
      <c r="B186">
        <v>425557</v>
      </c>
    </row>
    <row r="187" spans="1:2" ht="16.5" customHeight="1" x14ac:dyDescent="0.25">
      <c r="A187" s="19" t="s">
        <v>212</v>
      </c>
      <c r="B187">
        <v>83620</v>
      </c>
    </row>
    <row r="188" spans="1:2" ht="16.5" customHeight="1" x14ac:dyDescent="0.25">
      <c r="A188" s="19" t="s">
        <v>213</v>
      </c>
      <c r="B188">
        <v>274189</v>
      </c>
    </row>
    <row r="189" spans="1:2" ht="16.5" customHeight="1" x14ac:dyDescent="0.25">
      <c r="A189" s="19" t="s">
        <v>214</v>
      </c>
      <c r="B189">
        <v>25381</v>
      </c>
    </row>
    <row r="190" spans="1:2" ht="16.5" customHeight="1" x14ac:dyDescent="0.25">
      <c r="A190" s="19" t="s">
        <v>756</v>
      </c>
      <c r="B190">
        <v>44570</v>
      </c>
    </row>
    <row r="191" spans="1:2" ht="16.5" customHeight="1" x14ac:dyDescent="0.25">
      <c r="A191" s="19" t="s">
        <v>757</v>
      </c>
      <c r="B191">
        <v>34006</v>
      </c>
    </row>
    <row r="192" spans="1:2" ht="16.5" customHeight="1" x14ac:dyDescent="0.25">
      <c r="A192" s="19" t="s">
        <v>216</v>
      </c>
      <c r="B192">
        <v>6677</v>
      </c>
    </row>
    <row r="193" spans="1:2" ht="16.5" customHeight="1" x14ac:dyDescent="0.25">
      <c r="A193" s="19" t="s">
        <v>218</v>
      </c>
      <c r="B193">
        <v>108312</v>
      </c>
    </row>
    <row r="194" spans="1:2" ht="16.5" customHeight="1" x14ac:dyDescent="0.25">
      <c r="A194" s="19" t="s">
        <v>220</v>
      </c>
      <c r="B194">
        <v>1596</v>
      </c>
    </row>
    <row r="195" spans="1:2" ht="16.5" customHeight="1" x14ac:dyDescent="0.25">
      <c r="A195" s="19" t="s">
        <v>221</v>
      </c>
      <c r="B195">
        <v>82082</v>
      </c>
    </row>
    <row r="196" spans="1:2" ht="16.5" customHeight="1" x14ac:dyDescent="0.25">
      <c r="A196" s="19" t="s">
        <v>222</v>
      </c>
      <c r="B196">
        <v>36649</v>
      </c>
    </row>
    <row r="197" spans="1:2" ht="16.5" customHeight="1" x14ac:dyDescent="0.25">
      <c r="A197" s="19" t="s">
        <v>223</v>
      </c>
      <c r="B197">
        <v>4635</v>
      </c>
    </row>
    <row r="198" spans="1:2" ht="16.5" customHeight="1" x14ac:dyDescent="0.25">
      <c r="A198" s="19" t="s">
        <v>224</v>
      </c>
      <c r="B198">
        <v>55831</v>
      </c>
    </row>
    <row r="199" spans="1:2" ht="16.5" customHeight="1" x14ac:dyDescent="0.25">
      <c r="A199" s="19" t="s">
        <v>225</v>
      </c>
      <c r="B199">
        <v>12248</v>
      </c>
    </row>
    <row r="200" spans="1:2" ht="16.5" customHeight="1" x14ac:dyDescent="0.25">
      <c r="A200" s="19" t="s">
        <v>226</v>
      </c>
      <c r="B200">
        <v>180558</v>
      </c>
    </row>
    <row r="201" spans="1:2" ht="16.5" customHeight="1" x14ac:dyDescent="0.25">
      <c r="A201" s="19" t="s">
        <v>227</v>
      </c>
      <c r="B201">
        <v>171248</v>
      </c>
    </row>
    <row r="202" spans="1:2" ht="16.5" customHeight="1" x14ac:dyDescent="0.25">
      <c r="A202" s="19" t="s">
        <v>229</v>
      </c>
      <c r="B202">
        <v>86626</v>
      </c>
    </row>
    <row r="203" spans="1:2" ht="16.5" customHeight="1" x14ac:dyDescent="0.25">
      <c r="A203" s="19" t="s">
        <v>230</v>
      </c>
      <c r="B203">
        <v>11739</v>
      </c>
    </row>
    <row r="204" spans="1:2" ht="16.5" customHeight="1" x14ac:dyDescent="0.25">
      <c r="A204" s="19" t="s">
        <v>231</v>
      </c>
      <c r="B204">
        <v>50142</v>
      </c>
    </row>
    <row r="205" spans="1:2" ht="16.5" customHeight="1" x14ac:dyDescent="0.25">
      <c r="A205" s="19" t="s">
        <v>799</v>
      </c>
      <c r="B205">
        <v>39769</v>
      </c>
    </row>
    <row r="206" spans="1:2" ht="16.5" customHeight="1" x14ac:dyDescent="0.25">
      <c r="A206" s="19" t="s">
        <v>233</v>
      </c>
      <c r="B206">
        <v>82556</v>
      </c>
    </row>
    <row r="207" spans="1:2" ht="16.5" customHeight="1" x14ac:dyDescent="0.25">
      <c r="A207" s="19" t="s">
        <v>234</v>
      </c>
      <c r="B207">
        <v>16496</v>
      </c>
    </row>
    <row r="208" spans="1:2" ht="16.5" customHeight="1" x14ac:dyDescent="0.25">
      <c r="A208" s="19" t="s">
        <v>235</v>
      </c>
      <c r="B208">
        <v>54110</v>
      </c>
    </row>
    <row r="209" spans="1:2" ht="16.5" customHeight="1" x14ac:dyDescent="0.25">
      <c r="A209" s="19" t="s">
        <v>241</v>
      </c>
      <c r="B209">
        <v>0</v>
      </c>
    </row>
    <row r="210" spans="1:2" ht="16.5" customHeight="1" x14ac:dyDescent="0.25">
      <c r="A210" s="19" t="s">
        <v>243</v>
      </c>
      <c r="B210">
        <v>673</v>
      </c>
    </row>
    <row r="211" spans="1:2" ht="16.5" customHeight="1" x14ac:dyDescent="0.25">
      <c r="A211" s="19" t="s">
        <v>247</v>
      </c>
      <c r="B211">
        <v>1159</v>
      </c>
    </row>
    <row r="212" spans="1:2" ht="16.5" customHeight="1" x14ac:dyDescent="0.25">
      <c r="A212" s="19" t="s">
        <v>248</v>
      </c>
      <c r="B212">
        <v>1893</v>
      </c>
    </row>
    <row r="213" spans="1:2" ht="16.5" customHeight="1" x14ac:dyDescent="0.25">
      <c r="A213" s="19" t="s">
        <v>249</v>
      </c>
      <c r="B213">
        <v>338</v>
      </c>
    </row>
    <row r="214" spans="1:2" ht="16.5" customHeight="1" x14ac:dyDescent="0.25">
      <c r="A214" s="19" t="s">
        <v>250</v>
      </c>
      <c r="B214">
        <v>1094</v>
      </c>
    </row>
    <row r="215" spans="1:2" ht="16.5" customHeight="1" x14ac:dyDescent="0.25">
      <c r="A215" s="19" t="s">
        <v>758</v>
      </c>
      <c r="B215">
        <v>4588</v>
      </c>
    </row>
    <row r="216" spans="1:2" ht="16.5" customHeight="1" x14ac:dyDescent="0.25">
      <c r="A216" s="19" t="s">
        <v>759</v>
      </c>
      <c r="B216">
        <v>78</v>
      </c>
    </row>
    <row r="217" spans="1:2" ht="16.5" customHeight="1" x14ac:dyDescent="0.25">
      <c r="A217" s="19" t="s">
        <v>760</v>
      </c>
      <c r="B217">
        <v>822</v>
      </c>
    </row>
    <row r="218" spans="1:2" ht="16.5" customHeight="1" x14ac:dyDescent="0.25">
      <c r="A218" s="19" t="s">
        <v>761</v>
      </c>
      <c r="B218">
        <v>342</v>
      </c>
    </row>
    <row r="219" spans="1:2" ht="16.5" customHeight="1" x14ac:dyDescent="0.25">
      <c r="A219" s="19" t="s">
        <v>762</v>
      </c>
      <c r="B219">
        <v>688</v>
      </c>
    </row>
    <row r="220" spans="1:2" ht="16.5" customHeight="1" x14ac:dyDescent="0.25">
      <c r="A220" s="19" t="s">
        <v>763</v>
      </c>
      <c r="B220">
        <v>304</v>
      </c>
    </row>
    <row r="221" spans="1:2" ht="16.5" customHeight="1" x14ac:dyDescent="0.25">
      <c r="A221" s="19" t="s">
        <v>764</v>
      </c>
      <c r="B221">
        <v>3792</v>
      </c>
    </row>
    <row r="222" spans="1:2" ht="16.5" customHeight="1" x14ac:dyDescent="0.25">
      <c r="A222" s="19" t="s">
        <v>765</v>
      </c>
      <c r="B222">
        <v>986</v>
      </c>
    </row>
    <row r="223" spans="1:2" ht="16.5" customHeight="1" x14ac:dyDescent="0.25">
      <c r="A223" s="19" t="s">
        <v>251</v>
      </c>
      <c r="B223">
        <v>38066</v>
      </c>
    </row>
    <row r="224" spans="1:2" ht="16.5" customHeight="1" x14ac:dyDescent="0.25">
      <c r="A224" s="19" t="s">
        <v>252</v>
      </c>
      <c r="B224">
        <v>160886</v>
      </c>
    </row>
    <row r="225" spans="1:2" ht="16.5" customHeight="1" x14ac:dyDescent="0.25">
      <c r="A225" s="19" t="s">
        <v>253</v>
      </c>
      <c r="B225">
        <v>11</v>
      </c>
    </row>
    <row r="226" spans="1:2" ht="16.5" customHeight="1" x14ac:dyDescent="0.25">
      <c r="A226" s="19" t="s">
        <v>254</v>
      </c>
      <c r="B226">
        <v>50406</v>
      </c>
    </row>
    <row r="227" spans="1:2" ht="16.5" customHeight="1" x14ac:dyDescent="0.25">
      <c r="A227" s="19" t="s">
        <v>800</v>
      </c>
      <c r="B227">
        <v>161283</v>
      </c>
    </row>
    <row r="228" spans="1:2" ht="16.5" customHeight="1" x14ac:dyDescent="0.25">
      <c r="A228" s="19" t="s">
        <v>256</v>
      </c>
      <c r="B228">
        <v>6774</v>
      </c>
    </row>
    <row r="229" spans="1:2" ht="16.5" customHeight="1" x14ac:dyDescent="0.25">
      <c r="A229" s="19" t="s">
        <v>258</v>
      </c>
      <c r="B229">
        <v>23447</v>
      </c>
    </row>
    <row r="230" spans="1:2" ht="16.5" customHeight="1" x14ac:dyDescent="0.25">
      <c r="A230" s="19" t="s">
        <v>260</v>
      </c>
      <c r="B230">
        <v>53307</v>
      </c>
    </row>
    <row r="231" spans="1:2" ht="16.5" customHeight="1" x14ac:dyDescent="0.25">
      <c r="A231" s="19" t="s">
        <v>272</v>
      </c>
      <c r="B231">
        <v>79736</v>
      </c>
    </row>
    <row r="232" spans="1:2" ht="16.5" customHeight="1" x14ac:dyDescent="0.25">
      <c r="A232" s="19" t="s">
        <v>273</v>
      </c>
      <c r="B232">
        <v>48769</v>
      </c>
    </row>
    <row r="233" spans="1:2" ht="16.5" customHeight="1" x14ac:dyDescent="0.25">
      <c r="A233" s="19" t="s">
        <v>274</v>
      </c>
      <c r="B233">
        <v>79270</v>
      </c>
    </row>
    <row r="234" spans="1:2" ht="16.5" customHeight="1" x14ac:dyDescent="0.25">
      <c r="A234" s="19" t="s">
        <v>275</v>
      </c>
      <c r="B234">
        <v>17145</v>
      </c>
    </row>
    <row r="235" spans="1:2" ht="16.5" customHeight="1" x14ac:dyDescent="0.25">
      <c r="A235" s="19" t="s">
        <v>276</v>
      </c>
      <c r="B235">
        <v>39</v>
      </c>
    </row>
    <row r="236" spans="1:2" ht="16.5" customHeight="1" x14ac:dyDescent="0.25">
      <c r="A236" s="19" t="s">
        <v>801</v>
      </c>
      <c r="B236">
        <v>8712</v>
      </c>
    </row>
    <row r="237" spans="1:2" ht="16.5" customHeight="1" x14ac:dyDescent="0.25">
      <c r="A237" s="19" t="s">
        <v>278</v>
      </c>
      <c r="B237">
        <v>13297</v>
      </c>
    </row>
    <row r="238" spans="1:2" ht="16.5" customHeight="1" x14ac:dyDescent="0.25">
      <c r="A238" s="19" t="s">
        <v>279</v>
      </c>
      <c r="B238">
        <v>83441</v>
      </c>
    </row>
    <row r="239" spans="1:2" ht="16.5" customHeight="1" x14ac:dyDescent="0.25">
      <c r="A239" s="19" t="s">
        <v>802</v>
      </c>
      <c r="B239">
        <v>586200</v>
      </c>
    </row>
    <row r="240" spans="1:2" ht="16.5" customHeight="1" x14ac:dyDescent="0.25">
      <c r="A240" s="19" t="s">
        <v>281</v>
      </c>
      <c r="B240">
        <v>701551</v>
      </c>
    </row>
    <row r="241" spans="1:2" ht="16.5" customHeight="1" x14ac:dyDescent="0.25">
      <c r="A241" s="19" t="s">
        <v>282</v>
      </c>
      <c r="B241">
        <v>12524</v>
      </c>
    </row>
    <row r="242" spans="1:2" ht="16.5" customHeight="1" x14ac:dyDescent="0.25">
      <c r="A242" s="19" t="s">
        <v>283</v>
      </c>
      <c r="B242">
        <v>31390</v>
      </c>
    </row>
    <row r="243" spans="1:2" ht="16.5" customHeight="1" x14ac:dyDescent="0.25">
      <c r="A243" s="19" t="s">
        <v>766</v>
      </c>
      <c r="B243">
        <v>181518</v>
      </c>
    </row>
    <row r="244" spans="1:2" ht="16.5" customHeight="1" x14ac:dyDescent="0.25">
      <c r="A244" s="19" t="s">
        <v>803</v>
      </c>
      <c r="B244">
        <v>171846</v>
      </c>
    </row>
    <row r="245" spans="1:2" ht="16.5" customHeight="1" x14ac:dyDescent="0.25">
      <c r="A245" s="19" t="s">
        <v>285</v>
      </c>
      <c r="B245">
        <v>37156</v>
      </c>
    </row>
    <row r="246" spans="1:2" ht="16.5" customHeight="1" x14ac:dyDescent="0.25">
      <c r="A246" s="19" t="s">
        <v>286</v>
      </c>
      <c r="B246">
        <v>680699</v>
      </c>
    </row>
    <row r="247" spans="1:2" ht="16.5" customHeight="1" x14ac:dyDescent="0.25">
      <c r="A247" s="19" t="s">
        <v>287</v>
      </c>
      <c r="B247">
        <v>1065</v>
      </c>
    </row>
    <row r="248" spans="1:2" ht="16.5" customHeight="1" x14ac:dyDescent="0.25">
      <c r="A248" s="19" t="s">
        <v>288</v>
      </c>
      <c r="B248">
        <v>8440</v>
      </c>
    </row>
    <row r="249" spans="1:2" ht="16.5" customHeight="1" x14ac:dyDescent="0.25">
      <c r="A249" s="19" t="s">
        <v>291</v>
      </c>
      <c r="B249">
        <v>1214</v>
      </c>
    </row>
    <row r="250" spans="1:2" ht="16.5" customHeight="1" x14ac:dyDescent="0.25">
      <c r="A250" s="19" t="s">
        <v>767</v>
      </c>
      <c r="B250">
        <v>13678</v>
      </c>
    </row>
    <row r="251" spans="1:2" ht="16.5" customHeight="1" x14ac:dyDescent="0.25">
      <c r="A251" s="19" t="s">
        <v>292</v>
      </c>
      <c r="B251">
        <v>6504</v>
      </c>
    </row>
    <row r="252" spans="1:2" ht="16.5" customHeight="1" x14ac:dyDescent="0.25">
      <c r="A252" s="19" t="s">
        <v>293</v>
      </c>
      <c r="B252">
        <v>2179</v>
      </c>
    </row>
    <row r="253" spans="1:2" ht="16.5" customHeight="1" x14ac:dyDescent="0.25">
      <c r="A253" s="19" t="s">
        <v>294</v>
      </c>
      <c r="B253">
        <v>176860</v>
      </c>
    </row>
    <row r="254" spans="1:2" ht="16.5" customHeight="1" x14ac:dyDescent="0.25">
      <c r="A254" s="19" t="s">
        <v>295</v>
      </c>
      <c r="B254">
        <v>786</v>
      </c>
    </row>
    <row r="255" spans="1:2" ht="16.5" customHeight="1" x14ac:dyDescent="0.25">
      <c r="A255" s="19" t="s">
        <v>296</v>
      </c>
      <c r="B255">
        <v>618</v>
      </c>
    </row>
    <row r="256" spans="1:2" ht="16.5" customHeight="1" x14ac:dyDescent="0.25">
      <c r="A256" s="19" t="s">
        <v>297</v>
      </c>
      <c r="B256">
        <v>7475</v>
      </c>
    </row>
    <row r="257" spans="1:2" ht="16.5" customHeight="1" x14ac:dyDescent="0.25">
      <c r="A257" s="19" t="s">
        <v>299</v>
      </c>
      <c r="B257">
        <v>4209</v>
      </c>
    </row>
    <row r="258" spans="1:2" ht="16.5" customHeight="1" x14ac:dyDescent="0.25">
      <c r="A258" s="19" t="s">
        <v>300</v>
      </c>
      <c r="B258">
        <v>11107</v>
      </c>
    </row>
    <row r="259" spans="1:2" ht="16.5" customHeight="1" x14ac:dyDescent="0.25">
      <c r="A259" s="19" t="s">
        <v>301</v>
      </c>
      <c r="B259">
        <v>8365</v>
      </c>
    </row>
    <row r="260" spans="1:2" ht="16.5" customHeight="1" x14ac:dyDescent="0.25">
      <c r="A260" s="19" t="s">
        <v>302</v>
      </c>
      <c r="B260">
        <v>4231</v>
      </c>
    </row>
    <row r="261" spans="1:2" ht="16.5" customHeight="1" x14ac:dyDescent="0.25">
      <c r="A261" s="19" t="s">
        <v>303</v>
      </c>
      <c r="B261">
        <v>5333</v>
      </c>
    </row>
    <row r="262" spans="1:2" ht="16.5" customHeight="1" x14ac:dyDescent="0.25">
      <c r="A262" s="19" t="s">
        <v>304</v>
      </c>
      <c r="B262">
        <v>108</v>
      </c>
    </row>
    <row r="263" spans="1:2" ht="16.5" customHeight="1" x14ac:dyDescent="0.25">
      <c r="A263" s="19" t="s">
        <v>305</v>
      </c>
      <c r="B263">
        <v>23827</v>
      </c>
    </row>
    <row r="264" spans="1:2" ht="16.5" customHeight="1" x14ac:dyDescent="0.25">
      <c r="A264" s="19" t="s">
        <v>747</v>
      </c>
      <c r="B264">
        <v>131482</v>
      </c>
    </row>
    <row r="265" spans="1:2" ht="16.5" customHeight="1" x14ac:dyDescent="0.25">
      <c r="A265" s="19" t="s">
        <v>306</v>
      </c>
      <c r="B265">
        <v>349798</v>
      </c>
    </row>
    <row r="266" spans="1:2" ht="16.5" customHeight="1" x14ac:dyDescent="0.25">
      <c r="A266" s="19" t="s">
        <v>307</v>
      </c>
      <c r="B266">
        <v>40761</v>
      </c>
    </row>
    <row r="267" spans="1:2" ht="16.5" customHeight="1" x14ac:dyDescent="0.25">
      <c r="A267" s="19" t="s">
        <v>308</v>
      </c>
      <c r="B267">
        <v>269617</v>
      </c>
    </row>
    <row r="268" spans="1:2" ht="16.5" customHeight="1" x14ac:dyDescent="0.25">
      <c r="A268" s="19" t="s">
        <v>309</v>
      </c>
      <c r="B268">
        <v>205336</v>
      </c>
    </row>
    <row r="269" spans="1:2" ht="16.5" customHeight="1" x14ac:dyDescent="0.25">
      <c r="A269" s="19" t="s">
        <v>804</v>
      </c>
      <c r="B269">
        <v>105060</v>
      </c>
    </row>
    <row r="270" spans="1:2" ht="16.5" customHeight="1" x14ac:dyDescent="0.25">
      <c r="A270" s="19" t="s">
        <v>311</v>
      </c>
      <c r="B270">
        <v>217097</v>
      </c>
    </row>
    <row r="271" spans="1:2" ht="16.5" customHeight="1" x14ac:dyDescent="0.25">
      <c r="A271" s="19" t="s">
        <v>312</v>
      </c>
      <c r="B271">
        <v>3749</v>
      </c>
    </row>
    <row r="272" spans="1:2" ht="16.5" customHeight="1" x14ac:dyDescent="0.25">
      <c r="A272" s="19" t="s">
        <v>313</v>
      </c>
      <c r="B272">
        <v>308222</v>
      </c>
    </row>
    <row r="273" spans="1:2" ht="16.5" customHeight="1" x14ac:dyDescent="0.25">
      <c r="A273" s="19" t="s">
        <v>314</v>
      </c>
      <c r="B273">
        <v>3770</v>
      </c>
    </row>
    <row r="274" spans="1:2" ht="16.5" customHeight="1" x14ac:dyDescent="0.25">
      <c r="A274" s="19" t="s">
        <v>315</v>
      </c>
      <c r="B274">
        <v>5563</v>
      </c>
    </row>
    <row r="275" spans="1:2" ht="16.5" customHeight="1" x14ac:dyDescent="0.25">
      <c r="A275" s="19" t="s">
        <v>316</v>
      </c>
      <c r="B275">
        <v>7273</v>
      </c>
    </row>
    <row r="276" spans="1:2" ht="16.5" customHeight="1" x14ac:dyDescent="0.25">
      <c r="A276" s="19" t="s">
        <v>317</v>
      </c>
      <c r="B276">
        <v>12201</v>
      </c>
    </row>
    <row r="277" spans="1:2" ht="16.5" customHeight="1" x14ac:dyDescent="0.25">
      <c r="A277" s="19" t="s">
        <v>319</v>
      </c>
      <c r="B277">
        <v>169022</v>
      </c>
    </row>
    <row r="278" spans="1:2" ht="16.5" customHeight="1" x14ac:dyDescent="0.25">
      <c r="A278" s="19" t="s">
        <v>320</v>
      </c>
      <c r="B278">
        <v>5450</v>
      </c>
    </row>
    <row r="279" spans="1:2" ht="16.5" customHeight="1" x14ac:dyDescent="0.25">
      <c r="A279" s="19" t="s">
        <v>321</v>
      </c>
      <c r="B279">
        <v>17251</v>
      </c>
    </row>
    <row r="280" spans="1:2" ht="16.5" customHeight="1" x14ac:dyDescent="0.25">
      <c r="A280" s="19" t="s">
        <v>323</v>
      </c>
      <c r="B280">
        <v>135306</v>
      </c>
    </row>
    <row r="281" spans="1:2" ht="16.5" customHeight="1" x14ac:dyDescent="0.25">
      <c r="A281" s="19" t="s">
        <v>805</v>
      </c>
      <c r="B281">
        <v>58580</v>
      </c>
    </row>
    <row r="282" spans="1:2" ht="16.5" customHeight="1" x14ac:dyDescent="0.25">
      <c r="A282" s="19" t="s">
        <v>806</v>
      </c>
      <c r="B282">
        <v>55900</v>
      </c>
    </row>
    <row r="283" spans="1:2" ht="16.5" customHeight="1" x14ac:dyDescent="0.25">
      <c r="A283" s="19" t="s">
        <v>327</v>
      </c>
      <c r="B283">
        <v>53463</v>
      </c>
    </row>
    <row r="284" spans="1:2" ht="16.5" customHeight="1" x14ac:dyDescent="0.25">
      <c r="A284" s="19" t="s">
        <v>328</v>
      </c>
      <c r="B284">
        <v>444966</v>
      </c>
    </row>
    <row r="285" spans="1:2" ht="16.5" customHeight="1" x14ac:dyDescent="0.25">
      <c r="A285" s="19" t="s">
        <v>329</v>
      </c>
      <c r="B285">
        <v>39920</v>
      </c>
    </row>
    <row r="286" spans="1:2" ht="16.5" customHeight="1" x14ac:dyDescent="0.25">
      <c r="A286" s="19" t="s">
        <v>333</v>
      </c>
      <c r="B286">
        <v>4250</v>
      </c>
    </row>
    <row r="287" spans="1:2" ht="16.5" customHeight="1" x14ac:dyDescent="0.25">
      <c r="A287" s="19" t="s">
        <v>807</v>
      </c>
      <c r="B287">
        <v>13857</v>
      </c>
    </row>
    <row r="288" spans="1:2" ht="16.5" customHeight="1" x14ac:dyDescent="0.25">
      <c r="A288" s="19" t="s">
        <v>768</v>
      </c>
      <c r="B288">
        <v>35445</v>
      </c>
    </row>
    <row r="289" spans="1:2" ht="16.5" customHeight="1" x14ac:dyDescent="0.25">
      <c r="A289" s="19" t="s">
        <v>334</v>
      </c>
      <c r="B289">
        <v>21080</v>
      </c>
    </row>
    <row r="290" spans="1:2" ht="16.5" customHeight="1" x14ac:dyDescent="0.25">
      <c r="A290" s="19" t="s">
        <v>336</v>
      </c>
      <c r="B290">
        <v>7558</v>
      </c>
    </row>
    <row r="291" spans="1:2" ht="16.5" customHeight="1" x14ac:dyDescent="0.25">
      <c r="A291" s="19" t="s">
        <v>338</v>
      </c>
      <c r="B291">
        <v>16959</v>
      </c>
    </row>
    <row r="292" spans="1:2" ht="16.5" customHeight="1" x14ac:dyDescent="0.25">
      <c r="A292" s="19" t="s">
        <v>340</v>
      </c>
      <c r="B292">
        <v>82896</v>
      </c>
    </row>
    <row r="293" spans="1:2" ht="16.5" customHeight="1" x14ac:dyDescent="0.25">
      <c r="A293" s="19" t="s">
        <v>341</v>
      </c>
      <c r="B293">
        <v>51008</v>
      </c>
    </row>
    <row r="294" spans="1:2" ht="16.5" customHeight="1" x14ac:dyDescent="0.25">
      <c r="A294" s="19" t="s">
        <v>342</v>
      </c>
      <c r="B294">
        <v>630</v>
      </c>
    </row>
    <row r="295" spans="1:2" ht="16.5" customHeight="1" x14ac:dyDescent="0.25">
      <c r="A295" s="19" t="s">
        <v>343</v>
      </c>
      <c r="B295">
        <v>47499</v>
      </c>
    </row>
    <row r="296" spans="1:2" ht="16.5" customHeight="1" x14ac:dyDescent="0.25">
      <c r="A296" s="19" t="s">
        <v>344</v>
      </c>
      <c r="B296">
        <v>38974</v>
      </c>
    </row>
    <row r="297" spans="1:2" ht="16.5" customHeight="1" x14ac:dyDescent="0.25">
      <c r="A297" s="19" t="s">
        <v>345</v>
      </c>
      <c r="B297">
        <v>111815</v>
      </c>
    </row>
    <row r="298" spans="1:2" ht="16.5" customHeight="1" x14ac:dyDescent="0.25">
      <c r="A298" s="19" t="s">
        <v>346</v>
      </c>
      <c r="B298">
        <v>59098</v>
      </c>
    </row>
    <row r="299" spans="1:2" ht="16.5" customHeight="1" x14ac:dyDescent="0.25">
      <c r="A299" s="19" t="s">
        <v>347</v>
      </c>
      <c r="B299">
        <v>24036</v>
      </c>
    </row>
    <row r="300" spans="1:2" ht="16.5" customHeight="1" x14ac:dyDescent="0.25">
      <c r="A300" s="19" t="s">
        <v>808</v>
      </c>
      <c r="B300">
        <v>29478</v>
      </c>
    </row>
    <row r="301" spans="1:2" ht="16.5" customHeight="1" x14ac:dyDescent="0.25">
      <c r="A301" s="19" t="s">
        <v>349</v>
      </c>
      <c r="B301">
        <v>58493</v>
      </c>
    </row>
    <row r="302" spans="1:2" ht="16.5" customHeight="1" x14ac:dyDescent="0.25">
      <c r="A302" s="19" t="s">
        <v>350</v>
      </c>
      <c r="B302">
        <v>988</v>
      </c>
    </row>
    <row r="303" spans="1:2" ht="16.5" customHeight="1" x14ac:dyDescent="0.25">
      <c r="A303" s="19" t="s">
        <v>351</v>
      </c>
      <c r="B303">
        <v>78755</v>
      </c>
    </row>
    <row r="304" spans="1:2" ht="16.5" customHeight="1" x14ac:dyDescent="0.25">
      <c r="A304" s="19" t="s">
        <v>809</v>
      </c>
      <c r="B304">
        <v>527112</v>
      </c>
    </row>
    <row r="305" spans="1:2" ht="16.5" customHeight="1" x14ac:dyDescent="0.25">
      <c r="A305" s="19" t="s">
        <v>354</v>
      </c>
      <c r="B305">
        <v>29093</v>
      </c>
    </row>
    <row r="306" spans="1:2" ht="16.5" customHeight="1" x14ac:dyDescent="0.25">
      <c r="A306" s="19" t="s">
        <v>355</v>
      </c>
      <c r="B306">
        <v>6765</v>
      </c>
    </row>
    <row r="307" spans="1:2" ht="16.5" customHeight="1" x14ac:dyDescent="0.25">
      <c r="A307" s="19" t="s">
        <v>356</v>
      </c>
      <c r="B307">
        <v>1307</v>
      </c>
    </row>
    <row r="308" spans="1:2" ht="16.5" customHeight="1" x14ac:dyDescent="0.25">
      <c r="A308" s="19" t="s">
        <v>357</v>
      </c>
      <c r="B308">
        <v>0</v>
      </c>
    </row>
    <row r="309" spans="1:2" ht="16.5" customHeight="1" x14ac:dyDescent="0.25">
      <c r="A309" s="19" t="s">
        <v>358</v>
      </c>
      <c r="B309">
        <v>106</v>
      </c>
    </row>
    <row r="310" spans="1:2" ht="16.5" customHeight="1" x14ac:dyDescent="0.25">
      <c r="A310" s="19" t="s">
        <v>359</v>
      </c>
      <c r="B310">
        <v>65495</v>
      </c>
    </row>
    <row r="311" spans="1:2" ht="16.5" customHeight="1" x14ac:dyDescent="0.25">
      <c r="A311" s="19" t="s">
        <v>360</v>
      </c>
      <c r="B311">
        <v>89622</v>
      </c>
    </row>
    <row r="312" spans="1:2" ht="16.5" customHeight="1" x14ac:dyDescent="0.25">
      <c r="A312" s="19" t="s">
        <v>361</v>
      </c>
      <c r="B312">
        <v>7326</v>
      </c>
    </row>
    <row r="313" spans="1:2" ht="16.5" customHeight="1" x14ac:dyDescent="0.25">
      <c r="A313" s="19" t="s">
        <v>362</v>
      </c>
      <c r="B313">
        <v>8811</v>
      </c>
    </row>
    <row r="314" spans="1:2" ht="16.5" customHeight="1" x14ac:dyDescent="0.25">
      <c r="A314" s="19" t="s">
        <v>363</v>
      </c>
      <c r="B314">
        <v>56607</v>
      </c>
    </row>
    <row r="315" spans="1:2" ht="16.5" customHeight="1" x14ac:dyDescent="0.25">
      <c r="A315" s="19" t="s">
        <v>364</v>
      </c>
      <c r="B315">
        <v>98541</v>
      </c>
    </row>
    <row r="316" spans="1:2" ht="16.5" customHeight="1" x14ac:dyDescent="0.25">
      <c r="A316" s="19" t="s">
        <v>365</v>
      </c>
      <c r="B316">
        <v>78577</v>
      </c>
    </row>
    <row r="317" spans="1:2" ht="16.5" customHeight="1" x14ac:dyDescent="0.25">
      <c r="A317" s="19" t="s">
        <v>366</v>
      </c>
      <c r="B317">
        <v>74838</v>
      </c>
    </row>
    <row r="318" spans="1:2" ht="16.5" customHeight="1" x14ac:dyDescent="0.25">
      <c r="A318" s="19" t="s">
        <v>367</v>
      </c>
      <c r="B318">
        <v>0</v>
      </c>
    </row>
    <row r="319" spans="1:2" ht="16.5" customHeight="1" x14ac:dyDescent="0.25">
      <c r="A319" s="19" t="s">
        <v>368</v>
      </c>
      <c r="B319">
        <v>11192</v>
      </c>
    </row>
    <row r="320" spans="1:2" ht="16.5" customHeight="1" x14ac:dyDescent="0.25">
      <c r="A320" s="19" t="s">
        <v>369</v>
      </c>
      <c r="B320">
        <v>0</v>
      </c>
    </row>
    <row r="321" spans="1:2" ht="16.5" customHeight="1" x14ac:dyDescent="0.25">
      <c r="A321" s="19" t="s">
        <v>370</v>
      </c>
      <c r="B321">
        <v>95439</v>
      </c>
    </row>
    <row r="322" spans="1:2" ht="16.5" customHeight="1" x14ac:dyDescent="0.25">
      <c r="A322" s="19" t="s">
        <v>371</v>
      </c>
      <c r="B322">
        <v>1414475</v>
      </c>
    </row>
    <row r="323" spans="1:2" ht="16.5" customHeight="1" x14ac:dyDescent="0.25">
      <c r="A323" s="19" t="s">
        <v>769</v>
      </c>
      <c r="B323">
        <v>8805</v>
      </c>
    </row>
    <row r="324" spans="1:2" ht="16.5" customHeight="1" x14ac:dyDescent="0.25">
      <c r="A324" s="19" t="s">
        <v>810</v>
      </c>
      <c r="B324">
        <v>159</v>
      </c>
    </row>
    <row r="325" spans="1:2" ht="16.5" customHeight="1" x14ac:dyDescent="0.25">
      <c r="A325" s="19" t="s">
        <v>373</v>
      </c>
      <c r="B325">
        <v>54624</v>
      </c>
    </row>
    <row r="326" spans="1:2" ht="16.5" customHeight="1" x14ac:dyDescent="0.25">
      <c r="A326" s="19" t="s">
        <v>374</v>
      </c>
      <c r="B326">
        <v>65</v>
      </c>
    </row>
    <row r="327" spans="1:2" ht="16.5" customHeight="1" x14ac:dyDescent="0.25">
      <c r="A327" s="19" t="s">
        <v>375</v>
      </c>
      <c r="B327">
        <v>41116</v>
      </c>
    </row>
    <row r="328" spans="1:2" ht="16.5" customHeight="1" x14ac:dyDescent="0.25">
      <c r="A328" s="19" t="s">
        <v>376</v>
      </c>
      <c r="B328">
        <v>45398</v>
      </c>
    </row>
    <row r="329" spans="1:2" ht="16.5" customHeight="1" x14ac:dyDescent="0.25">
      <c r="A329" s="19" t="s">
        <v>377</v>
      </c>
      <c r="B329">
        <v>374</v>
      </c>
    </row>
    <row r="330" spans="1:2" ht="16.5" customHeight="1" x14ac:dyDescent="0.25">
      <c r="A330" s="19" t="s">
        <v>378</v>
      </c>
      <c r="B330">
        <v>87</v>
      </c>
    </row>
    <row r="331" spans="1:2" ht="16.5" customHeight="1" x14ac:dyDescent="0.25">
      <c r="A331" s="19" t="s">
        <v>379</v>
      </c>
      <c r="B331">
        <v>117153</v>
      </c>
    </row>
    <row r="332" spans="1:2" ht="16.5" customHeight="1" x14ac:dyDescent="0.25">
      <c r="A332" s="19" t="s">
        <v>380</v>
      </c>
      <c r="B332">
        <v>13529</v>
      </c>
    </row>
    <row r="333" spans="1:2" ht="16.5" customHeight="1" x14ac:dyDescent="0.25">
      <c r="A333" s="19" t="s">
        <v>770</v>
      </c>
      <c r="B333">
        <v>63682</v>
      </c>
    </row>
    <row r="334" spans="1:2" ht="16.5" customHeight="1" x14ac:dyDescent="0.25">
      <c r="A334" s="19" t="s">
        <v>382</v>
      </c>
      <c r="B334">
        <v>88</v>
      </c>
    </row>
    <row r="335" spans="1:2" ht="16.5" customHeight="1" x14ac:dyDescent="0.25">
      <c r="A335" s="19" t="s">
        <v>384</v>
      </c>
      <c r="B335">
        <v>61341</v>
      </c>
    </row>
    <row r="336" spans="1:2" ht="16.5" customHeight="1" x14ac:dyDescent="0.25">
      <c r="A336" s="19" t="s">
        <v>385</v>
      </c>
      <c r="B336">
        <v>2493</v>
      </c>
    </row>
    <row r="337" spans="1:2" ht="16.5" customHeight="1" x14ac:dyDescent="0.25">
      <c r="A337" s="19" t="s">
        <v>386</v>
      </c>
      <c r="B337">
        <v>60904</v>
      </c>
    </row>
    <row r="338" spans="1:2" ht="16.5" customHeight="1" x14ac:dyDescent="0.25">
      <c r="A338" s="19" t="s">
        <v>387</v>
      </c>
      <c r="B338">
        <v>42111</v>
      </c>
    </row>
    <row r="339" spans="1:2" ht="16.5" customHeight="1" x14ac:dyDescent="0.25">
      <c r="A339" s="19" t="s">
        <v>771</v>
      </c>
      <c r="B339">
        <v>31063</v>
      </c>
    </row>
    <row r="340" spans="1:2" ht="16.5" customHeight="1" x14ac:dyDescent="0.25">
      <c r="A340" s="19" t="s">
        <v>388</v>
      </c>
      <c r="B340">
        <v>169760</v>
      </c>
    </row>
    <row r="341" spans="1:2" ht="16.5" customHeight="1" x14ac:dyDescent="0.25">
      <c r="A341" s="19" t="s">
        <v>389</v>
      </c>
      <c r="B341">
        <v>104815</v>
      </c>
    </row>
    <row r="342" spans="1:2" ht="16.5" customHeight="1" x14ac:dyDescent="0.25">
      <c r="A342" s="19" t="s">
        <v>390</v>
      </c>
      <c r="B342">
        <v>5423</v>
      </c>
    </row>
    <row r="343" spans="1:2" ht="16.5" customHeight="1" x14ac:dyDescent="0.25">
      <c r="A343" s="19" t="s">
        <v>392</v>
      </c>
      <c r="B343">
        <v>2458</v>
      </c>
    </row>
    <row r="344" spans="1:2" ht="16.5" customHeight="1" x14ac:dyDescent="0.25">
      <c r="A344" s="19" t="s">
        <v>811</v>
      </c>
      <c r="B344">
        <v>146114</v>
      </c>
    </row>
    <row r="345" spans="1:2" ht="16.5" customHeight="1" x14ac:dyDescent="0.25">
      <c r="A345" s="19" t="s">
        <v>394</v>
      </c>
      <c r="B345">
        <v>2588080</v>
      </c>
    </row>
    <row r="346" spans="1:2" ht="16.5" customHeight="1" x14ac:dyDescent="0.25">
      <c r="A346" s="19" t="s">
        <v>395</v>
      </c>
      <c r="B346">
        <v>38096</v>
      </c>
    </row>
    <row r="347" spans="1:2" ht="16.5" customHeight="1" x14ac:dyDescent="0.25">
      <c r="A347" s="19" t="s">
        <v>396</v>
      </c>
      <c r="B347">
        <v>49100</v>
      </c>
    </row>
    <row r="348" spans="1:2" ht="16.5" customHeight="1" x14ac:dyDescent="0.25">
      <c r="A348" s="19" t="s">
        <v>397</v>
      </c>
      <c r="B348">
        <v>53076</v>
      </c>
    </row>
    <row r="349" spans="1:2" ht="16.5" customHeight="1" x14ac:dyDescent="0.25">
      <c r="A349" s="19" t="s">
        <v>398</v>
      </c>
      <c r="B349">
        <v>183</v>
      </c>
    </row>
    <row r="350" spans="1:2" ht="16.5" customHeight="1" x14ac:dyDescent="0.25">
      <c r="A350" s="19" t="s">
        <v>399</v>
      </c>
      <c r="B350">
        <v>138358</v>
      </c>
    </row>
    <row r="351" spans="1:2" ht="16.5" customHeight="1" x14ac:dyDescent="0.25">
      <c r="A351" s="19" t="s">
        <v>812</v>
      </c>
      <c r="B351">
        <v>85279</v>
      </c>
    </row>
    <row r="352" spans="1:2" ht="16.5" customHeight="1" x14ac:dyDescent="0.25">
      <c r="A352" s="19" t="s">
        <v>401</v>
      </c>
      <c r="B352">
        <v>101515</v>
      </c>
    </row>
    <row r="353" spans="1:2" ht="16.5" customHeight="1" x14ac:dyDescent="0.25">
      <c r="A353" s="19" t="s">
        <v>772</v>
      </c>
      <c r="B353">
        <v>21978</v>
      </c>
    </row>
    <row r="354" spans="1:2" ht="16.5" customHeight="1" x14ac:dyDescent="0.25">
      <c r="A354" s="19" t="s">
        <v>405</v>
      </c>
      <c r="B354">
        <v>814455</v>
      </c>
    </row>
    <row r="355" spans="1:2" ht="16.5" customHeight="1" x14ac:dyDescent="0.25">
      <c r="A355" s="19" t="s">
        <v>406</v>
      </c>
      <c r="B355">
        <v>15552</v>
      </c>
    </row>
    <row r="356" spans="1:2" ht="16.5" customHeight="1" x14ac:dyDescent="0.25">
      <c r="A356" s="19" t="s">
        <v>407</v>
      </c>
      <c r="B356">
        <v>103</v>
      </c>
    </row>
    <row r="357" spans="1:2" ht="16.5" customHeight="1" x14ac:dyDescent="0.25">
      <c r="A357" s="19" t="s">
        <v>408</v>
      </c>
      <c r="B357">
        <v>40881</v>
      </c>
    </row>
    <row r="358" spans="1:2" ht="16.5" customHeight="1" x14ac:dyDescent="0.25">
      <c r="A358" s="19" t="s">
        <v>409</v>
      </c>
      <c r="B358">
        <v>7137</v>
      </c>
    </row>
    <row r="359" spans="1:2" ht="16.5" customHeight="1" x14ac:dyDescent="0.25">
      <c r="A359" s="19" t="s">
        <v>412</v>
      </c>
      <c r="B359">
        <v>88326</v>
      </c>
    </row>
    <row r="360" spans="1:2" ht="16.5" customHeight="1" x14ac:dyDescent="0.25">
      <c r="A360" s="19" t="s">
        <v>413</v>
      </c>
      <c r="B360">
        <v>61595</v>
      </c>
    </row>
    <row r="361" spans="1:2" ht="16.5" customHeight="1" x14ac:dyDescent="0.25">
      <c r="A361" s="19" t="s">
        <v>415</v>
      </c>
      <c r="B361">
        <v>42042</v>
      </c>
    </row>
    <row r="362" spans="1:2" ht="16.5" customHeight="1" x14ac:dyDescent="0.25">
      <c r="A362" s="19" t="s">
        <v>416</v>
      </c>
      <c r="B362">
        <v>40575</v>
      </c>
    </row>
    <row r="363" spans="1:2" ht="16.5" customHeight="1" x14ac:dyDescent="0.25">
      <c r="A363" s="19" t="s">
        <v>417</v>
      </c>
      <c r="B363">
        <v>53932</v>
      </c>
    </row>
    <row r="364" spans="1:2" ht="16.5" customHeight="1" x14ac:dyDescent="0.25">
      <c r="A364" s="19" t="s">
        <v>813</v>
      </c>
      <c r="B364">
        <v>74913</v>
      </c>
    </row>
    <row r="365" spans="1:2" ht="16.5" customHeight="1" x14ac:dyDescent="0.25">
      <c r="A365" s="19" t="s">
        <v>419</v>
      </c>
      <c r="B365">
        <v>44920</v>
      </c>
    </row>
    <row r="366" spans="1:2" ht="16.5" customHeight="1" x14ac:dyDescent="0.25">
      <c r="A366" s="19" t="s">
        <v>420</v>
      </c>
      <c r="B366">
        <v>55688</v>
      </c>
    </row>
    <row r="367" spans="1:2" ht="16.5" customHeight="1" x14ac:dyDescent="0.25">
      <c r="A367" s="19" t="s">
        <v>814</v>
      </c>
      <c r="B367">
        <v>55030</v>
      </c>
    </row>
    <row r="368" spans="1:2" ht="16.5" customHeight="1" x14ac:dyDescent="0.25">
      <c r="A368" s="19" t="s">
        <v>422</v>
      </c>
      <c r="B368">
        <v>16198</v>
      </c>
    </row>
    <row r="369" spans="1:2" ht="16.5" customHeight="1" x14ac:dyDescent="0.25">
      <c r="A369" s="19" t="s">
        <v>423</v>
      </c>
      <c r="B369">
        <v>79776</v>
      </c>
    </row>
    <row r="370" spans="1:2" ht="16.5" customHeight="1" x14ac:dyDescent="0.25">
      <c r="A370" s="19" t="s">
        <v>424</v>
      </c>
      <c r="B370">
        <v>24125</v>
      </c>
    </row>
    <row r="371" spans="1:2" ht="16.5" customHeight="1" x14ac:dyDescent="0.25">
      <c r="A371" s="19" t="s">
        <v>425</v>
      </c>
      <c r="B371">
        <v>15789</v>
      </c>
    </row>
    <row r="372" spans="1:2" ht="16.5" customHeight="1" x14ac:dyDescent="0.25">
      <c r="A372" s="19" t="s">
        <v>426</v>
      </c>
      <c r="B372">
        <v>6699</v>
      </c>
    </row>
    <row r="373" spans="1:2" ht="16.5" customHeight="1" x14ac:dyDescent="0.25">
      <c r="A373" s="19" t="s">
        <v>815</v>
      </c>
      <c r="B373">
        <v>172312</v>
      </c>
    </row>
    <row r="374" spans="1:2" ht="16.5" customHeight="1" x14ac:dyDescent="0.25">
      <c r="A374" s="19" t="s">
        <v>428</v>
      </c>
      <c r="B374">
        <v>22456</v>
      </c>
    </row>
    <row r="375" spans="1:2" ht="16.5" customHeight="1" x14ac:dyDescent="0.25">
      <c r="A375" s="19" t="s">
        <v>429</v>
      </c>
      <c r="B375">
        <v>1323</v>
      </c>
    </row>
    <row r="376" spans="1:2" ht="16.5" customHeight="1" x14ac:dyDescent="0.25">
      <c r="A376" s="19" t="s">
        <v>816</v>
      </c>
      <c r="B376">
        <v>47503</v>
      </c>
    </row>
    <row r="377" spans="1:2" ht="16.5" customHeight="1" x14ac:dyDescent="0.25">
      <c r="A377" s="19" t="s">
        <v>431</v>
      </c>
      <c r="B377">
        <v>65860</v>
      </c>
    </row>
    <row r="378" spans="1:2" ht="16.5" customHeight="1" x14ac:dyDescent="0.25">
      <c r="A378" s="19" t="s">
        <v>432</v>
      </c>
      <c r="B378">
        <v>128884</v>
      </c>
    </row>
    <row r="379" spans="1:2" ht="16.5" customHeight="1" x14ac:dyDescent="0.25">
      <c r="A379" s="19" t="s">
        <v>433</v>
      </c>
      <c r="B379">
        <v>3279</v>
      </c>
    </row>
    <row r="380" spans="1:2" ht="16.5" customHeight="1" x14ac:dyDescent="0.25">
      <c r="A380" s="19" t="s">
        <v>434</v>
      </c>
      <c r="B380">
        <v>23946</v>
      </c>
    </row>
    <row r="381" spans="1:2" ht="16.5" customHeight="1" x14ac:dyDescent="0.25">
      <c r="A381" s="19" t="s">
        <v>436</v>
      </c>
      <c r="B381">
        <v>42026</v>
      </c>
    </row>
    <row r="382" spans="1:2" ht="16.5" customHeight="1" x14ac:dyDescent="0.25">
      <c r="A382" s="19" t="s">
        <v>773</v>
      </c>
      <c r="B382">
        <v>34256</v>
      </c>
    </row>
    <row r="383" spans="1:2" ht="16.5" customHeight="1" x14ac:dyDescent="0.25">
      <c r="A383" s="19" t="s">
        <v>439</v>
      </c>
      <c r="B383">
        <v>11376</v>
      </c>
    </row>
    <row r="384" spans="1:2" ht="16.5" customHeight="1" x14ac:dyDescent="0.25">
      <c r="A384" s="19" t="s">
        <v>442</v>
      </c>
      <c r="B384">
        <v>3115</v>
      </c>
    </row>
    <row r="385" spans="1:2" ht="16.5" customHeight="1" x14ac:dyDescent="0.25">
      <c r="A385" s="19" t="s">
        <v>443</v>
      </c>
      <c r="B385">
        <v>8</v>
      </c>
    </row>
    <row r="386" spans="1:2" ht="16.5" customHeight="1" x14ac:dyDescent="0.25">
      <c r="A386" s="19" t="s">
        <v>444</v>
      </c>
      <c r="B386">
        <v>54300</v>
      </c>
    </row>
    <row r="387" spans="1:2" ht="16.5" customHeight="1" x14ac:dyDescent="0.25">
      <c r="A387" s="19" t="s">
        <v>445</v>
      </c>
      <c r="B387">
        <v>48876</v>
      </c>
    </row>
    <row r="388" spans="1:2" ht="16.5" customHeight="1" x14ac:dyDescent="0.25">
      <c r="A388" s="19" t="s">
        <v>446</v>
      </c>
      <c r="B388">
        <v>117221</v>
      </c>
    </row>
    <row r="389" spans="1:2" ht="16.5" customHeight="1" x14ac:dyDescent="0.25">
      <c r="A389" s="19" t="s">
        <v>447</v>
      </c>
      <c r="B389">
        <v>99195</v>
      </c>
    </row>
    <row r="390" spans="1:2" ht="16.5" customHeight="1" x14ac:dyDescent="0.25">
      <c r="A390" s="19" t="s">
        <v>448</v>
      </c>
      <c r="B390">
        <v>12162</v>
      </c>
    </row>
    <row r="391" spans="1:2" ht="16.5" customHeight="1" x14ac:dyDescent="0.25">
      <c r="A391" s="19" t="s">
        <v>449</v>
      </c>
      <c r="B391">
        <v>67916</v>
      </c>
    </row>
    <row r="392" spans="1:2" ht="16.5" customHeight="1" x14ac:dyDescent="0.25">
      <c r="A392" s="19" t="s">
        <v>450</v>
      </c>
      <c r="B392">
        <v>612</v>
      </c>
    </row>
    <row r="393" spans="1:2" ht="16.5" customHeight="1" x14ac:dyDescent="0.25">
      <c r="A393" s="19" t="s">
        <v>451</v>
      </c>
      <c r="B393">
        <v>67917</v>
      </c>
    </row>
    <row r="394" spans="1:2" ht="16.5" customHeight="1" x14ac:dyDescent="0.25">
      <c r="A394" s="19" t="s">
        <v>452</v>
      </c>
      <c r="B394">
        <v>4986</v>
      </c>
    </row>
    <row r="395" spans="1:2" ht="16.5" customHeight="1" x14ac:dyDescent="0.25">
      <c r="A395" s="19" t="s">
        <v>453</v>
      </c>
      <c r="B395">
        <v>34386</v>
      </c>
    </row>
    <row r="396" spans="1:2" ht="16.5" customHeight="1" x14ac:dyDescent="0.25">
      <c r="A396" s="19" t="s">
        <v>454</v>
      </c>
      <c r="B396">
        <v>12438</v>
      </c>
    </row>
    <row r="397" spans="1:2" ht="16.5" customHeight="1" x14ac:dyDescent="0.25">
      <c r="A397" s="19" t="s">
        <v>455</v>
      </c>
      <c r="B397">
        <v>18307</v>
      </c>
    </row>
    <row r="398" spans="1:2" ht="16.5" customHeight="1" x14ac:dyDescent="0.25">
      <c r="A398" s="19" t="s">
        <v>456</v>
      </c>
      <c r="B398">
        <v>27277</v>
      </c>
    </row>
    <row r="399" spans="1:2" ht="16.5" customHeight="1" x14ac:dyDescent="0.25">
      <c r="A399" s="19" t="s">
        <v>457</v>
      </c>
      <c r="B399">
        <v>145</v>
      </c>
    </row>
    <row r="400" spans="1:2" ht="16.5" customHeight="1" x14ac:dyDescent="0.25">
      <c r="A400" s="19" t="s">
        <v>458</v>
      </c>
      <c r="B400">
        <v>76937</v>
      </c>
    </row>
    <row r="401" spans="1:2" ht="16.5" customHeight="1" x14ac:dyDescent="0.25">
      <c r="A401" s="19" t="s">
        <v>459</v>
      </c>
      <c r="B401">
        <v>186569</v>
      </c>
    </row>
    <row r="402" spans="1:2" ht="16.5" customHeight="1" x14ac:dyDescent="0.25">
      <c r="A402" s="19" t="s">
        <v>460</v>
      </c>
      <c r="B402">
        <v>26707</v>
      </c>
    </row>
    <row r="403" spans="1:2" ht="16.5" customHeight="1" x14ac:dyDescent="0.25">
      <c r="A403" s="19" t="s">
        <v>461</v>
      </c>
      <c r="B403">
        <v>551</v>
      </c>
    </row>
    <row r="404" spans="1:2" ht="16.5" customHeight="1" x14ac:dyDescent="0.25">
      <c r="A404" s="19" t="s">
        <v>462</v>
      </c>
      <c r="B404">
        <v>426</v>
      </c>
    </row>
    <row r="405" spans="1:2" ht="16.5" customHeight="1" x14ac:dyDescent="0.25">
      <c r="A405" s="19" t="s">
        <v>463</v>
      </c>
      <c r="B405">
        <v>5227</v>
      </c>
    </row>
    <row r="406" spans="1:2" ht="16.5" customHeight="1" x14ac:dyDescent="0.25">
      <c r="A406" s="19" t="s">
        <v>464</v>
      </c>
      <c r="B406">
        <v>8444</v>
      </c>
    </row>
    <row r="407" spans="1:2" ht="16.5" customHeight="1" x14ac:dyDescent="0.25">
      <c r="A407" s="19" t="s">
        <v>465</v>
      </c>
      <c r="B407">
        <v>0</v>
      </c>
    </row>
    <row r="408" spans="1:2" ht="16.5" customHeight="1" x14ac:dyDescent="0.25">
      <c r="A408" s="19" t="s">
        <v>466</v>
      </c>
      <c r="B408">
        <v>733</v>
      </c>
    </row>
    <row r="409" spans="1:2" ht="16.5" customHeight="1" x14ac:dyDescent="0.25">
      <c r="A409" s="19" t="s">
        <v>467</v>
      </c>
      <c r="B409">
        <v>683</v>
      </c>
    </row>
    <row r="410" spans="1:2" ht="16.5" customHeight="1" x14ac:dyDescent="0.25">
      <c r="A410" s="19" t="s">
        <v>468</v>
      </c>
      <c r="B410">
        <v>733</v>
      </c>
    </row>
    <row r="411" spans="1:2" ht="16.5" customHeight="1" x14ac:dyDescent="0.25">
      <c r="A411" s="19" t="s">
        <v>469</v>
      </c>
      <c r="B411">
        <v>754</v>
      </c>
    </row>
    <row r="412" spans="1:2" ht="16.5" customHeight="1" x14ac:dyDescent="0.25">
      <c r="A412" s="19" t="s">
        <v>470</v>
      </c>
      <c r="B412">
        <v>0</v>
      </c>
    </row>
    <row r="413" spans="1:2" ht="16.5" customHeight="1" x14ac:dyDescent="0.25">
      <c r="A413" s="19" t="s">
        <v>471</v>
      </c>
      <c r="B413">
        <v>0</v>
      </c>
    </row>
    <row r="414" spans="1:2" ht="16.5" customHeight="1" x14ac:dyDescent="0.25">
      <c r="A414" s="19" t="s">
        <v>472</v>
      </c>
      <c r="B414">
        <v>433</v>
      </c>
    </row>
    <row r="415" spans="1:2" ht="16.5" customHeight="1" x14ac:dyDescent="0.25">
      <c r="A415" s="19" t="s">
        <v>473</v>
      </c>
      <c r="B415">
        <v>437</v>
      </c>
    </row>
    <row r="416" spans="1:2" ht="16.5" customHeight="1" x14ac:dyDescent="0.25">
      <c r="A416" s="19" t="s">
        <v>474</v>
      </c>
      <c r="B416">
        <v>450</v>
      </c>
    </row>
    <row r="417" spans="1:2" ht="16.5" customHeight="1" x14ac:dyDescent="0.25">
      <c r="A417" s="19" t="s">
        <v>475</v>
      </c>
      <c r="B417">
        <v>461</v>
      </c>
    </row>
    <row r="418" spans="1:2" ht="16.5" customHeight="1" x14ac:dyDescent="0.25">
      <c r="A418" s="19" t="s">
        <v>476</v>
      </c>
      <c r="B418">
        <v>3598</v>
      </c>
    </row>
    <row r="419" spans="1:2" ht="16.5" customHeight="1" x14ac:dyDescent="0.25">
      <c r="A419" s="19" t="s">
        <v>817</v>
      </c>
      <c r="B419">
        <v>16187</v>
      </c>
    </row>
    <row r="420" spans="1:2" ht="16.5" customHeight="1" x14ac:dyDescent="0.25">
      <c r="A420" s="19" t="s">
        <v>478</v>
      </c>
      <c r="B420">
        <v>65067</v>
      </c>
    </row>
    <row r="421" spans="1:2" ht="16.5" customHeight="1" x14ac:dyDescent="0.25">
      <c r="A421" s="19" t="s">
        <v>479</v>
      </c>
      <c r="B421">
        <v>59898</v>
      </c>
    </row>
    <row r="422" spans="1:2" ht="16.5" customHeight="1" x14ac:dyDescent="0.25">
      <c r="A422" s="19" t="s">
        <v>480</v>
      </c>
      <c r="B422">
        <v>9634</v>
      </c>
    </row>
    <row r="423" spans="1:2" ht="16.5" customHeight="1" x14ac:dyDescent="0.25">
      <c r="A423" s="19" t="s">
        <v>481</v>
      </c>
      <c r="B423">
        <v>66609</v>
      </c>
    </row>
    <row r="424" spans="1:2" ht="16.5" customHeight="1" x14ac:dyDescent="0.25">
      <c r="A424" s="19" t="s">
        <v>482</v>
      </c>
      <c r="B424">
        <v>20542</v>
      </c>
    </row>
    <row r="425" spans="1:2" ht="16.5" customHeight="1" x14ac:dyDescent="0.25">
      <c r="A425" s="19" t="s">
        <v>483</v>
      </c>
      <c r="B425">
        <v>4594</v>
      </c>
    </row>
    <row r="426" spans="1:2" ht="16.5" customHeight="1" x14ac:dyDescent="0.25">
      <c r="A426" s="19" t="s">
        <v>484</v>
      </c>
      <c r="B426">
        <v>6003</v>
      </c>
    </row>
    <row r="427" spans="1:2" ht="16.5" customHeight="1" x14ac:dyDescent="0.25">
      <c r="A427" s="19" t="s">
        <v>486</v>
      </c>
      <c r="B427">
        <v>261744</v>
      </c>
    </row>
    <row r="428" spans="1:2" ht="16.5" customHeight="1" x14ac:dyDescent="0.25">
      <c r="A428" s="19" t="s">
        <v>487</v>
      </c>
      <c r="B428">
        <v>260</v>
      </c>
    </row>
    <row r="429" spans="1:2" ht="16.5" customHeight="1" x14ac:dyDescent="0.25">
      <c r="A429" s="19" t="s">
        <v>488</v>
      </c>
      <c r="B429">
        <v>126553</v>
      </c>
    </row>
    <row r="430" spans="1:2" ht="16.5" customHeight="1" x14ac:dyDescent="0.25">
      <c r="A430" s="19" t="s">
        <v>489</v>
      </c>
      <c r="B430">
        <v>6487</v>
      </c>
    </row>
    <row r="431" spans="1:2" ht="16.5" customHeight="1" x14ac:dyDescent="0.25">
      <c r="A431" s="19" t="s">
        <v>493</v>
      </c>
      <c r="B431">
        <v>20949</v>
      </c>
    </row>
    <row r="432" spans="1:2" ht="16.5" customHeight="1" x14ac:dyDescent="0.25">
      <c r="A432" s="19" t="s">
        <v>494</v>
      </c>
      <c r="B432">
        <v>363804</v>
      </c>
    </row>
    <row r="433" spans="1:2" ht="16.5" customHeight="1" x14ac:dyDescent="0.25">
      <c r="A433" s="19" t="s">
        <v>496</v>
      </c>
      <c r="B433">
        <v>18579</v>
      </c>
    </row>
    <row r="434" spans="1:2" ht="16.5" customHeight="1" x14ac:dyDescent="0.25">
      <c r="A434" s="19" t="s">
        <v>497</v>
      </c>
      <c r="B434">
        <v>131202</v>
      </c>
    </row>
    <row r="435" spans="1:2" ht="16.5" customHeight="1" x14ac:dyDescent="0.25">
      <c r="A435" s="19" t="s">
        <v>498</v>
      </c>
      <c r="B435">
        <v>92138</v>
      </c>
    </row>
    <row r="436" spans="1:2" ht="16.5" customHeight="1" x14ac:dyDescent="0.25">
      <c r="A436" s="19" t="s">
        <v>774</v>
      </c>
      <c r="B436">
        <v>135055</v>
      </c>
    </row>
    <row r="437" spans="1:2" ht="16.5" customHeight="1" x14ac:dyDescent="0.25">
      <c r="A437" s="19" t="s">
        <v>500</v>
      </c>
      <c r="B437">
        <v>153205</v>
      </c>
    </row>
    <row r="438" spans="1:2" ht="16.5" customHeight="1" x14ac:dyDescent="0.25">
      <c r="A438" s="19" t="s">
        <v>502</v>
      </c>
      <c r="B438">
        <v>8485</v>
      </c>
    </row>
    <row r="439" spans="1:2" ht="16.5" customHeight="1" x14ac:dyDescent="0.25">
      <c r="A439" s="19" t="s">
        <v>504</v>
      </c>
      <c r="B439">
        <v>0</v>
      </c>
    </row>
    <row r="440" spans="1:2" ht="16.5" customHeight="1" x14ac:dyDescent="0.25">
      <c r="A440" s="19" t="s">
        <v>506</v>
      </c>
      <c r="B440">
        <v>52304</v>
      </c>
    </row>
    <row r="441" spans="1:2" ht="16.5" customHeight="1" x14ac:dyDescent="0.25">
      <c r="A441" s="19" t="s">
        <v>512</v>
      </c>
      <c r="B441">
        <v>16717</v>
      </c>
    </row>
    <row r="442" spans="1:2" ht="16.5" customHeight="1" x14ac:dyDescent="0.25">
      <c r="A442" s="19" t="s">
        <v>513</v>
      </c>
      <c r="B442">
        <v>556452</v>
      </c>
    </row>
    <row r="443" spans="1:2" ht="16.5" customHeight="1" x14ac:dyDescent="0.25">
      <c r="A443" s="19" t="s">
        <v>514</v>
      </c>
      <c r="B443">
        <v>789</v>
      </c>
    </row>
    <row r="444" spans="1:2" ht="16.5" customHeight="1" x14ac:dyDescent="0.25">
      <c r="A444" s="19" t="s">
        <v>516</v>
      </c>
      <c r="B444">
        <v>23903</v>
      </c>
    </row>
    <row r="445" spans="1:2" ht="16.5" customHeight="1" x14ac:dyDescent="0.25">
      <c r="A445" s="19" t="s">
        <v>517</v>
      </c>
      <c r="B445">
        <v>958</v>
      </c>
    </row>
    <row r="446" spans="1:2" ht="16.5" customHeight="1" x14ac:dyDescent="0.25">
      <c r="A446" s="19" t="s">
        <v>518</v>
      </c>
      <c r="B446">
        <v>9071</v>
      </c>
    </row>
    <row r="447" spans="1:2" ht="16.5" customHeight="1" x14ac:dyDescent="0.25">
      <c r="A447" s="19" t="s">
        <v>519</v>
      </c>
      <c r="B447">
        <v>85191</v>
      </c>
    </row>
    <row r="448" spans="1:2" ht="16.5" customHeight="1" x14ac:dyDescent="0.25">
      <c r="A448" s="19" t="s">
        <v>818</v>
      </c>
      <c r="B448">
        <v>106163</v>
      </c>
    </row>
    <row r="449" spans="1:2" ht="16.5" customHeight="1" x14ac:dyDescent="0.25">
      <c r="A449" s="19" t="s">
        <v>521</v>
      </c>
      <c r="B449">
        <v>34378</v>
      </c>
    </row>
    <row r="450" spans="1:2" ht="16.5" customHeight="1" x14ac:dyDescent="0.25">
      <c r="A450" s="19" t="s">
        <v>522</v>
      </c>
      <c r="B450">
        <v>14861</v>
      </c>
    </row>
    <row r="451" spans="1:2" ht="16.5" customHeight="1" x14ac:dyDescent="0.25">
      <c r="A451" s="19" t="s">
        <v>524</v>
      </c>
      <c r="B451">
        <v>842</v>
      </c>
    </row>
    <row r="452" spans="1:2" ht="16.5" customHeight="1" x14ac:dyDescent="0.25">
      <c r="A452" s="19" t="s">
        <v>525</v>
      </c>
      <c r="B452">
        <v>36702</v>
      </c>
    </row>
    <row r="453" spans="1:2" ht="16.5" customHeight="1" x14ac:dyDescent="0.25">
      <c r="A453" s="19" t="s">
        <v>538</v>
      </c>
      <c r="B453">
        <v>3058</v>
      </c>
    </row>
    <row r="454" spans="1:2" ht="16.5" customHeight="1" x14ac:dyDescent="0.25">
      <c r="A454" s="19" t="s">
        <v>539</v>
      </c>
      <c r="B454">
        <v>54929</v>
      </c>
    </row>
    <row r="455" spans="1:2" ht="16.5" customHeight="1" x14ac:dyDescent="0.25">
      <c r="A455" s="19" t="s">
        <v>540</v>
      </c>
      <c r="B455">
        <v>72420</v>
      </c>
    </row>
    <row r="456" spans="1:2" ht="16.5" customHeight="1" x14ac:dyDescent="0.25">
      <c r="A456" s="19" t="s">
        <v>541</v>
      </c>
      <c r="B456">
        <v>7431</v>
      </c>
    </row>
    <row r="457" spans="1:2" ht="16.5" customHeight="1" x14ac:dyDescent="0.25">
      <c r="A457" s="19" t="s">
        <v>543</v>
      </c>
      <c r="B457">
        <v>116712</v>
      </c>
    </row>
    <row r="458" spans="1:2" ht="16.5" customHeight="1" x14ac:dyDescent="0.25">
      <c r="A458" s="19" t="s">
        <v>544</v>
      </c>
      <c r="B458">
        <v>8182</v>
      </c>
    </row>
    <row r="459" spans="1:2" ht="16.5" customHeight="1" x14ac:dyDescent="0.25">
      <c r="A459" s="19" t="s">
        <v>545</v>
      </c>
      <c r="B459">
        <v>99019</v>
      </c>
    </row>
    <row r="460" spans="1:2" ht="16.5" customHeight="1" x14ac:dyDescent="0.25">
      <c r="A460" s="19" t="s">
        <v>547</v>
      </c>
      <c r="B460">
        <v>48398</v>
      </c>
    </row>
    <row r="461" spans="1:2" ht="16.5" customHeight="1" x14ac:dyDescent="0.25">
      <c r="A461" s="19" t="s">
        <v>549</v>
      </c>
      <c r="B461">
        <v>3102</v>
      </c>
    </row>
    <row r="462" spans="1:2" ht="16.5" customHeight="1" x14ac:dyDescent="0.25">
      <c r="A462" s="19" t="s">
        <v>550</v>
      </c>
      <c r="B462">
        <v>7668</v>
      </c>
    </row>
    <row r="463" spans="1:2" ht="16.5" customHeight="1" x14ac:dyDescent="0.25">
      <c r="A463" s="19" t="s">
        <v>552</v>
      </c>
      <c r="B463">
        <v>2597</v>
      </c>
    </row>
    <row r="464" spans="1:2" ht="16.5" customHeight="1" x14ac:dyDescent="0.25">
      <c r="A464" s="19" t="s">
        <v>819</v>
      </c>
      <c r="B464">
        <v>38215</v>
      </c>
    </row>
    <row r="465" spans="1:2" ht="16.5" customHeight="1" x14ac:dyDescent="0.25">
      <c r="A465" s="19" t="s">
        <v>820</v>
      </c>
      <c r="B465">
        <v>42971</v>
      </c>
    </row>
    <row r="466" spans="1:2" ht="16.5" customHeight="1" x14ac:dyDescent="0.25">
      <c r="A466" s="19" t="s">
        <v>555</v>
      </c>
      <c r="B466">
        <v>380371</v>
      </c>
    </row>
    <row r="467" spans="1:2" ht="16.5" customHeight="1" x14ac:dyDescent="0.25">
      <c r="A467" s="19" t="s">
        <v>821</v>
      </c>
      <c r="B467">
        <v>319</v>
      </c>
    </row>
    <row r="468" spans="1:2" ht="16.5" customHeight="1" x14ac:dyDescent="0.25">
      <c r="A468" s="19" t="s">
        <v>556</v>
      </c>
      <c r="B468">
        <v>883243</v>
      </c>
    </row>
    <row r="469" spans="1:2" ht="16.5" customHeight="1" x14ac:dyDescent="0.25">
      <c r="A469" s="19" t="s">
        <v>557</v>
      </c>
      <c r="B469">
        <v>14122</v>
      </c>
    </row>
    <row r="470" spans="1:2" ht="16.5" customHeight="1" x14ac:dyDescent="0.25">
      <c r="A470" s="19" t="s">
        <v>559</v>
      </c>
      <c r="B470">
        <v>302540</v>
      </c>
    </row>
    <row r="471" spans="1:2" ht="16.5" customHeight="1" x14ac:dyDescent="0.25">
      <c r="A471" s="19" t="s">
        <v>560</v>
      </c>
      <c r="B471">
        <v>64</v>
      </c>
    </row>
    <row r="472" spans="1:2" ht="16.5" customHeight="1" x14ac:dyDescent="0.25">
      <c r="A472" s="19" t="s">
        <v>561</v>
      </c>
      <c r="B472">
        <v>2119</v>
      </c>
    </row>
    <row r="473" spans="1:2" ht="16.5" customHeight="1" x14ac:dyDescent="0.25">
      <c r="A473" s="19" t="s">
        <v>562</v>
      </c>
      <c r="B473">
        <v>42888</v>
      </c>
    </row>
    <row r="474" spans="1:2" ht="16.5" customHeight="1" x14ac:dyDescent="0.25">
      <c r="A474" s="19" t="s">
        <v>563</v>
      </c>
      <c r="B474">
        <v>48129</v>
      </c>
    </row>
    <row r="475" spans="1:2" ht="16.5" customHeight="1" x14ac:dyDescent="0.25">
      <c r="A475" s="19" t="s">
        <v>564</v>
      </c>
      <c r="B475">
        <v>32292</v>
      </c>
    </row>
    <row r="476" spans="1:2" ht="16.5" customHeight="1" x14ac:dyDescent="0.25">
      <c r="A476" s="19" t="s">
        <v>565</v>
      </c>
      <c r="B476">
        <v>475786</v>
      </c>
    </row>
    <row r="477" spans="1:2" ht="16.5" customHeight="1" x14ac:dyDescent="0.25">
      <c r="A477" s="19" t="s">
        <v>566</v>
      </c>
      <c r="B477">
        <v>57824</v>
      </c>
    </row>
    <row r="478" spans="1:2" ht="16.5" customHeight="1" x14ac:dyDescent="0.25">
      <c r="A478" s="19" t="s">
        <v>822</v>
      </c>
      <c r="B478">
        <v>463384</v>
      </c>
    </row>
    <row r="479" spans="1:2" ht="16.5" customHeight="1" x14ac:dyDescent="0.25">
      <c r="A479" s="19" t="s">
        <v>568</v>
      </c>
      <c r="B479">
        <v>103606</v>
      </c>
    </row>
    <row r="480" spans="1:2" ht="16.5" customHeight="1" x14ac:dyDescent="0.25">
      <c r="A480" s="19" t="s">
        <v>569</v>
      </c>
      <c r="B480">
        <v>41865</v>
      </c>
    </row>
    <row r="481" spans="1:2" ht="16.5" customHeight="1" x14ac:dyDescent="0.25">
      <c r="A481" s="19" t="s">
        <v>570</v>
      </c>
      <c r="B481">
        <v>71416</v>
      </c>
    </row>
    <row r="482" spans="1:2" ht="16.5" customHeight="1" x14ac:dyDescent="0.25">
      <c r="A482" s="19" t="s">
        <v>571</v>
      </c>
      <c r="B482">
        <v>45459</v>
      </c>
    </row>
    <row r="483" spans="1:2" ht="16.5" customHeight="1" x14ac:dyDescent="0.25">
      <c r="A483" s="19" t="s">
        <v>823</v>
      </c>
      <c r="B483">
        <v>81016</v>
      </c>
    </row>
    <row r="484" spans="1:2" ht="16.5" customHeight="1" x14ac:dyDescent="0.25">
      <c r="A484" s="19" t="s">
        <v>573</v>
      </c>
      <c r="B484">
        <v>40954</v>
      </c>
    </row>
    <row r="485" spans="1:2" ht="16.5" customHeight="1" x14ac:dyDescent="0.25">
      <c r="A485" s="19" t="s">
        <v>574</v>
      </c>
      <c r="B485">
        <v>111</v>
      </c>
    </row>
    <row r="486" spans="1:2" ht="16.5" customHeight="1" x14ac:dyDescent="0.25">
      <c r="A486" s="19" t="s">
        <v>575</v>
      </c>
      <c r="B486">
        <v>260</v>
      </c>
    </row>
    <row r="487" spans="1:2" ht="16.5" customHeight="1" x14ac:dyDescent="0.25">
      <c r="A487" s="19" t="s">
        <v>576</v>
      </c>
      <c r="B487">
        <v>43285</v>
      </c>
    </row>
    <row r="488" spans="1:2" ht="16.5" customHeight="1" x14ac:dyDescent="0.25">
      <c r="A488" s="19" t="s">
        <v>577</v>
      </c>
      <c r="B488">
        <v>34696</v>
      </c>
    </row>
    <row r="489" spans="1:2" ht="16.5" customHeight="1" x14ac:dyDescent="0.25">
      <c r="A489" s="19" t="s">
        <v>578</v>
      </c>
      <c r="B489">
        <v>44569</v>
      </c>
    </row>
    <row r="490" spans="1:2" ht="16.5" customHeight="1" x14ac:dyDescent="0.25">
      <c r="A490" s="19" t="s">
        <v>579</v>
      </c>
      <c r="B490">
        <v>59539</v>
      </c>
    </row>
    <row r="491" spans="1:2" ht="16.5" customHeight="1" x14ac:dyDescent="0.25">
      <c r="A491" s="19" t="s">
        <v>580</v>
      </c>
      <c r="B491">
        <v>64784</v>
      </c>
    </row>
    <row r="492" spans="1:2" ht="16.5" customHeight="1" x14ac:dyDescent="0.25">
      <c r="A492" s="19" t="s">
        <v>581</v>
      </c>
      <c r="B492">
        <v>59208</v>
      </c>
    </row>
    <row r="493" spans="1:2" ht="16.5" customHeight="1" x14ac:dyDescent="0.25">
      <c r="A493" s="19" t="s">
        <v>582</v>
      </c>
      <c r="B493">
        <v>81088</v>
      </c>
    </row>
    <row r="494" spans="1:2" ht="16.5" customHeight="1" x14ac:dyDescent="0.25">
      <c r="A494" s="19" t="s">
        <v>583</v>
      </c>
      <c r="B494">
        <v>25626</v>
      </c>
    </row>
    <row r="495" spans="1:2" ht="16.5" customHeight="1" x14ac:dyDescent="0.25">
      <c r="A495" s="19" t="s">
        <v>824</v>
      </c>
      <c r="B495">
        <v>635631</v>
      </c>
    </row>
    <row r="496" spans="1:2" ht="16.5" customHeight="1" x14ac:dyDescent="0.25">
      <c r="A496" s="19" t="s">
        <v>585</v>
      </c>
      <c r="B496">
        <v>51008</v>
      </c>
    </row>
    <row r="497" spans="1:2" ht="16.5" customHeight="1" x14ac:dyDescent="0.25">
      <c r="A497" s="19" t="s">
        <v>825</v>
      </c>
      <c r="B497">
        <v>46779</v>
      </c>
    </row>
    <row r="498" spans="1:2" ht="16.5" customHeight="1" x14ac:dyDescent="0.25">
      <c r="A498" s="19" t="s">
        <v>587</v>
      </c>
      <c r="B498">
        <v>25642</v>
      </c>
    </row>
    <row r="499" spans="1:2" ht="16.5" customHeight="1" x14ac:dyDescent="0.25">
      <c r="A499" s="19" t="s">
        <v>588</v>
      </c>
      <c r="B499">
        <v>58868</v>
      </c>
    </row>
    <row r="500" spans="1:2" ht="16.5" customHeight="1" x14ac:dyDescent="0.25">
      <c r="A500" s="19" t="s">
        <v>589</v>
      </c>
      <c r="B500">
        <v>36740</v>
      </c>
    </row>
    <row r="501" spans="1:2" ht="16.5" customHeight="1" x14ac:dyDescent="0.25">
      <c r="A501" s="19" t="s">
        <v>590</v>
      </c>
      <c r="B501">
        <v>97497</v>
      </c>
    </row>
    <row r="502" spans="1:2" ht="16.5" customHeight="1" x14ac:dyDescent="0.25">
      <c r="A502" s="19" t="s">
        <v>591</v>
      </c>
      <c r="B502">
        <v>14022</v>
      </c>
    </row>
    <row r="503" spans="1:2" ht="16.5" customHeight="1" x14ac:dyDescent="0.25">
      <c r="A503" s="19" t="s">
        <v>826</v>
      </c>
      <c r="B503">
        <v>515230</v>
      </c>
    </row>
    <row r="504" spans="1:2" ht="16.5" customHeight="1" x14ac:dyDescent="0.25">
      <c r="A504" s="19" t="s">
        <v>593</v>
      </c>
      <c r="B504">
        <v>581</v>
      </c>
    </row>
    <row r="505" spans="1:2" ht="16.5" customHeight="1" x14ac:dyDescent="0.25">
      <c r="A505" s="19" t="s">
        <v>594</v>
      </c>
      <c r="B505">
        <v>62441</v>
      </c>
    </row>
    <row r="506" spans="1:2" ht="16.5" customHeight="1" x14ac:dyDescent="0.25">
      <c r="A506" s="19" t="s">
        <v>827</v>
      </c>
      <c r="B506">
        <v>29714</v>
      </c>
    </row>
    <row r="507" spans="1:2" ht="16.5" customHeight="1" x14ac:dyDescent="0.25">
      <c r="A507" s="19" t="s">
        <v>596</v>
      </c>
      <c r="B507">
        <v>53227</v>
      </c>
    </row>
    <row r="508" spans="1:2" ht="16.5" customHeight="1" x14ac:dyDescent="0.25">
      <c r="A508" s="19" t="s">
        <v>828</v>
      </c>
      <c r="B508">
        <v>86908</v>
      </c>
    </row>
    <row r="509" spans="1:2" ht="16.5" customHeight="1" x14ac:dyDescent="0.25">
      <c r="A509" s="19" t="s">
        <v>598</v>
      </c>
      <c r="B509">
        <v>46493</v>
      </c>
    </row>
    <row r="510" spans="1:2" ht="16.5" customHeight="1" x14ac:dyDescent="0.25">
      <c r="A510" s="19" t="s">
        <v>599</v>
      </c>
      <c r="B510">
        <v>26589</v>
      </c>
    </row>
    <row r="511" spans="1:2" ht="16.5" customHeight="1" x14ac:dyDescent="0.25">
      <c r="A511" s="19" t="s">
        <v>600</v>
      </c>
      <c r="B511">
        <v>50305</v>
      </c>
    </row>
    <row r="512" spans="1:2" ht="16.5" customHeight="1" x14ac:dyDescent="0.25">
      <c r="A512" s="19" t="s">
        <v>601</v>
      </c>
      <c r="B512">
        <v>63532</v>
      </c>
    </row>
    <row r="513" spans="1:2" ht="16.5" customHeight="1" x14ac:dyDescent="0.25">
      <c r="A513" s="19" t="s">
        <v>602</v>
      </c>
      <c r="B513">
        <v>97211</v>
      </c>
    </row>
    <row r="514" spans="1:2" ht="16.5" customHeight="1" x14ac:dyDescent="0.25">
      <c r="A514" s="19" t="s">
        <v>603</v>
      </c>
      <c r="B514">
        <v>56337</v>
      </c>
    </row>
    <row r="515" spans="1:2" ht="16.5" customHeight="1" x14ac:dyDescent="0.25">
      <c r="A515" s="19" t="s">
        <v>829</v>
      </c>
      <c r="B515">
        <v>44118</v>
      </c>
    </row>
    <row r="516" spans="1:2" ht="16.5" customHeight="1" x14ac:dyDescent="0.25">
      <c r="A516" s="19" t="s">
        <v>605</v>
      </c>
      <c r="B516">
        <v>33261</v>
      </c>
    </row>
    <row r="517" spans="1:2" ht="16.5" customHeight="1" x14ac:dyDescent="0.25">
      <c r="A517" s="19" t="s">
        <v>606</v>
      </c>
      <c r="B517">
        <v>49116</v>
      </c>
    </row>
    <row r="518" spans="1:2" ht="16.5" customHeight="1" x14ac:dyDescent="0.25">
      <c r="A518" s="19" t="s">
        <v>607</v>
      </c>
      <c r="B518">
        <v>0</v>
      </c>
    </row>
    <row r="519" spans="1:2" ht="16.5" customHeight="1" x14ac:dyDescent="0.25">
      <c r="A519" s="19" t="s">
        <v>608</v>
      </c>
      <c r="B519">
        <v>28417</v>
      </c>
    </row>
    <row r="520" spans="1:2" ht="16.5" customHeight="1" x14ac:dyDescent="0.25">
      <c r="A520" s="19" t="s">
        <v>609</v>
      </c>
      <c r="B520">
        <v>49141</v>
      </c>
    </row>
    <row r="521" spans="1:2" ht="16.5" customHeight="1" x14ac:dyDescent="0.25">
      <c r="A521" s="19" t="s">
        <v>830</v>
      </c>
      <c r="B521">
        <v>47582</v>
      </c>
    </row>
    <row r="522" spans="1:2" ht="16.5" customHeight="1" x14ac:dyDescent="0.25">
      <c r="A522" s="19" t="s">
        <v>611</v>
      </c>
      <c r="B522">
        <v>58649</v>
      </c>
    </row>
    <row r="523" spans="1:2" ht="16.5" customHeight="1" x14ac:dyDescent="0.25">
      <c r="A523" s="19" t="s">
        <v>831</v>
      </c>
      <c r="B523">
        <v>204878</v>
      </c>
    </row>
    <row r="524" spans="1:2" ht="16.5" customHeight="1" x14ac:dyDescent="0.25">
      <c r="A524" s="19" t="s">
        <v>613</v>
      </c>
      <c r="B524">
        <v>7037</v>
      </c>
    </row>
    <row r="525" spans="1:2" ht="16.5" customHeight="1" x14ac:dyDescent="0.25">
      <c r="A525" s="19" t="s">
        <v>614</v>
      </c>
      <c r="B525">
        <v>67407</v>
      </c>
    </row>
    <row r="526" spans="1:2" ht="16.5" customHeight="1" x14ac:dyDescent="0.25">
      <c r="A526" s="19" t="s">
        <v>615</v>
      </c>
      <c r="B526">
        <v>1526</v>
      </c>
    </row>
    <row r="527" spans="1:2" ht="16.5" customHeight="1" x14ac:dyDescent="0.25">
      <c r="A527" s="19" t="s">
        <v>616</v>
      </c>
      <c r="B527">
        <v>47920</v>
      </c>
    </row>
    <row r="528" spans="1:2" ht="16.5" customHeight="1" x14ac:dyDescent="0.25">
      <c r="A528" s="19" t="s">
        <v>617</v>
      </c>
      <c r="B528">
        <v>50550</v>
      </c>
    </row>
    <row r="529" spans="1:2" ht="16.5" customHeight="1" x14ac:dyDescent="0.25">
      <c r="A529" s="19" t="s">
        <v>618</v>
      </c>
      <c r="B529">
        <v>109167</v>
      </c>
    </row>
    <row r="530" spans="1:2" ht="16.5" customHeight="1" x14ac:dyDescent="0.25">
      <c r="A530" s="19" t="s">
        <v>832</v>
      </c>
      <c r="B530">
        <v>753</v>
      </c>
    </row>
    <row r="531" spans="1:2" ht="16.5" customHeight="1" x14ac:dyDescent="0.25">
      <c r="A531" s="19" t="s">
        <v>621</v>
      </c>
      <c r="B531">
        <v>58044</v>
      </c>
    </row>
    <row r="532" spans="1:2" ht="16.5" customHeight="1" x14ac:dyDescent="0.25">
      <c r="A532" s="19" t="s">
        <v>622</v>
      </c>
      <c r="B532">
        <v>98714</v>
      </c>
    </row>
    <row r="533" spans="1:2" ht="16.5" customHeight="1" x14ac:dyDescent="0.25">
      <c r="A533" s="19" t="s">
        <v>776</v>
      </c>
      <c r="B533">
        <v>46400</v>
      </c>
    </row>
    <row r="534" spans="1:2" ht="16.5" customHeight="1" x14ac:dyDescent="0.25">
      <c r="A534" s="19" t="s">
        <v>625</v>
      </c>
      <c r="B534">
        <v>44925</v>
      </c>
    </row>
    <row r="535" spans="1:2" ht="16.5" customHeight="1" x14ac:dyDescent="0.25">
      <c r="A535" s="19" t="s">
        <v>627</v>
      </c>
      <c r="B535">
        <v>0</v>
      </c>
    </row>
    <row r="536" spans="1:2" ht="16.5" customHeight="1" x14ac:dyDescent="0.25">
      <c r="A536" s="19" t="s">
        <v>628</v>
      </c>
      <c r="B536">
        <v>3562</v>
      </c>
    </row>
    <row r="537" spans="1:2" ht="16.5" customHeight="1" x14ac:dyDescent="0.25">
      <c r="A537" s="19" t="s">
        <v>629</v>
      </c>
      <c r="B537">
        <v>4875</v>
      </c>
    </row>
    <row r="538" spans="1:2" ht="16.5" customHeight="1" x14ac:dyDescent="0.25">
      <c r="A538" s="19" t="s">
        <v>630</v>
      </c>
      <c r="B538">
        <v>88481</v>
      </c>
    </row>
    <row r="539" spans="1:2" ht="16.5" customHeight="1" x14ac:dyDescent="0.25">
      <c r="A539" s="19" t="s">
        <v>631</v>
      </c>
      <c r="B539">
        <v>32690</v>
      </c>
    </row>
    <row r="540" spans="1:2" ht="16.5" customHeight="1" x14ac:dyDescent="0.25">
      <c r="A540" s="19" t="s">
        <v>632</v>
      </c>
      <c r="B540">
        <v>195668</v>
      </c>
    </row>
    <row r="541" spans="1:2" ht="16.5" customHeight="1" x14ac:dyDescent="0.25">
      <c r="A541" s="19" t="s">
        <v>633</v>
      </c>
      <c r="B541">
        <v>104920</v>
      </c>
    </row>
    <row r="542" spans="1:2" ht="16.5" customHeight="1" x14ac:dyDescent="0.25">
      <c r="A542" s="19" t="s">
        <v>634</v>
      </c>
      <c r="B542">
        <v>259124</v>
      </c>
    </row>
    <row r="543" spans="1:2" ht="16.5" customHeight="1" x14ac:dyDescent="0.25">
      <c r="A543" s="19" t="s">
        <v>636</v>
      </c>
      <c r="B543">
        <v>15600</v>
      </c>
    </row>
    <row r="544" spans="1:2" ht="16.5" customHeight="1" x14ac:dyDescent="0.25">
      <c r="A544" s="19" t="s">
        <v>637</v>
      </c>
      <c r="B544">
        <v>300250</v>
      </c>
    </row>
    <row r="545" spans="1:2" ht="16.5" customHeight="1" x14ac:dyDescent="0.25">
      <c r="A545" s="19" t="s">
        <v>638</v>
      </c>
      <c r="B545">
        <v>57155</v>
      </c>
    </row>
    <row r="546" spans="1:2" ht="16.5" customHeight="1" x14ac:dyDescent="0.25">
      <c r="A546" s="19" t="s">
        <v>639</v>
      </c>
      <c r="B546">
        <v>2058</v>
      </c>
    </row>
    <row r="547" spans="1:2" ht="16.5" customHeight="1" x14ac:dyDescent="0.25">
      <c r="A547" s="19" t="s">
        <v>640</v>
      </c>
      <c r="B547">
        <v>33418</v>
      </c>
    </row>
    <row r="548" spans="1:2" ht="16.5" customHeight="1" x14ac:dyDescent="0.25">
      <c r="A548" s="19" t="s">
        <v>642</v>
      </c>
      <c r="B548">
        <v>80652</v>
      </c>
    </row>
    <row r="549" spans="1:2" ht="16.5" customHeight="1" x14ac:dyDescent="0.25">
      <c r="A549" s="19" t="s">
        <v>643</v>
      </c>
      <c r="B549">
        <v>165433</v>
      </c>
    </row>
    <row r="550" spans="1:2" ht="16.5" customHeight="1" x14ac:dyDescent="0.25">
      <c r="A550" s="19" t="s">
        <v>644</v>
      </c>
      <c r="B550">
        <v>50998</v>
      </c>
    </row>
    <row r="551" spans="1:2" ht="16.5" customHeight="1" x14ac:dyDescent="0.25">
      <c r="A551" s="19" t="s">
        <v>645</v>
      </c>
      <c r="B551">
        <v>7072</v>
      </c>
    </row>
    <row r="552" spans="1:2" ht="16.5" customHeight="1" x14ac:dyDescent="0.25">
      <c r="A552" s="19" t="s">
        <v>647</v>
      </c>
      <c r="B552">
        <v>65059</v>
      </c>
    </row>
    <row r="553" spans="1:2" ht="16.5" customHeight="1" x14ac:dyDescent="0.25">
      <c r="A553" s="19" t="s">
        <v>648</v>
      </c>
      <c r="B553">
        <v>134100</v>
      </c>
    </row>
    <row r="554" spans="1:2" ht="16.5" customHeight="1" x14ac:dyDescent="0.25">
      <c r="A554" s="19" t="s">
        <v>649</v>
      </c>
      <c r="B554">
        <v>98512</v>
      </c>
    </row>
    <row r="555" spans="1:2" ht="16.5" customHeight="1" x14ac:dyDescent="0.25">
      <c r="A555" s="19" t="s">
        <v>651</v>
      </c>
      <c r="B555">
        <v>13095</v>
      </c>
    </row>
    <row r="556" spans="1:2" ht="16.5" customHeight="1" x14ac:dyDescent="0.25">
      <c r="A556" s="19" t="s">
        <v>652</v>
      </c>
      <c r="B556">
        <v>42291</v>
      </c>
    </row>
    <row r="557" spans="1:2" ht="16.5" customHeight="1" x14ac:dyDescent="0.25">
      <c r="A557" s="19" t="s">
        <v>653</v>
      </c>
      <c r="B557">
        <v>405</v>
      </c>
    </row>
    <row r="558" spans="1:2" ht="16.5" customHeight="1" x14ac:dyDescent="0.25">
      <c r="A558" s="19" t="s">
        <v>654</v>
      </c>
      <c r="B558">
        <v>2846</v>
      </c>
    </row>
    <row r="559" spans="1:2" ht="16.5" customHeight="1" x14ac:dyDescent="0.25">
      <c r="A559" s="19" t="s">
        <v>748</v>
      </c>
      <c r="B559">
        <v>1531</v>
      </c>
    </row>
    <row r="560" spans="1:2" ht="16.5" customHeight="1" x14ac:dyDescent="0.25">
      <c r="A560" s="19" t="s">
        <v>655</v>
      </c>
      <c r="B560">
        <v>0</v>
      </c>
    </row>
    <row r="561" spans="1:2" ht="16.5" customHeight="1" x14ac:dyDescent="0.25">
      <c r="A561" s="19" t="s">
        <v>656</v>
      </c>
      <c r="B561">
        <v>2953</v>
      </c>
    </row>
    <row r="562" spans="1:2" ht="16.5" customHeight="1" x14ac:dyDescent="0.25">
      <c r="A562" s="19" t="s">
        <v>657</v>
      </c>
      <c r="B562">
        <v>2035</v>
      </c>
    </row>
    <row r="563" spans="1:2" ht="16.5" customHeight="1" x14ac:dyDescent="0.25">
      <c r="A563" s="19" t="s">
        <v>658</v>
      </c>
      <c r="B563">
        <v>1032</v>
      </c>
    </row>
    <row r="564" spans="1:2" ht="16.5" customHeight="1" x14ac:dyDescent="0.25">
      <c r="A564" s="19" t="s">
        <v>659</v>
      </c>
      <c r="B564">
        <v>7986</v>
      </c>
    </row>
    <row r="565" spans="1:2" ht="16.5" customHeight="1" x14ac:dyDescent="0.25">
      <c r="A565" s="19" t="s">
        <v>833</v>
      </c>
      <c r="B565">
        <v>7557</v>
      </c>
    </row>
    <row r="566" spans="1:2" ht="16.5" customHeight="1" x14ac:dyDescent="0.25">
      <c r="A566" s="19" t="s">
        <v>660</v>
      </c>
      <c r="B566">
        <v>209</v>
      </c>
    </row>
    <row r="567" spans="1:2" ht="16.5" customHeight="1" x14ac:dyDescent="0.25">
      <c r="A567" s="19" t="s">
        <v>661</v>
      </c>
      <c r="B567">
        <v>5884</v>
      </c>
    </row>
    <row r="568" spans="1:2" ht="16.5" customHeight="1" x14ac:dyDescent="0.25">
      <c r="A568" s="19" t="s">
        <v>662</v>
      </c>
      <c r="B568">
        <v>115</v>
      </c>
    </row>
    <row r="569" spans="1:2" ht="16.5" customHeight="1" x14ac:dyDescent="0.25">
      <c r="A569" s="19" t="s">
        <v>663</v>
      </c>
      <c r="B569">
        <v>1006</v>
      </c>
    </row>
    <row r="570" spans="1:2" ht="16.5" customHeight="1" x14ac:dyDescent="0.25">
      <c r="A570" s="19" t="s">
        <v>664</v>
      </c>
      <c r="B570">
        <v>792</v>
      </c>
    </row>
    <row r="571" spans="1:2" ht="16.5" customHeight="1" x14ac:dyDescent="0.25">
      <c r="A571" s="19" t="s">
        <v>665</v>
      </c>
      <c r="B571">
        <v>14545</v>
      </c>
    </row>
    <row r="572" spans="1:2" ht="16.5" customHeight="1" x14ac:dyDescent="0.25">
      <c r="A572" s="19" t="s">
        <v>666</v>
      </c>
      <c r="B572">
        <v>19851</v>
      </c>
    </row>
    <row r="573" spans="1:2" ht="16.5" customHeight="1" x14ac:dyDescent="0.25">
      <c r="A573" s="19" t="s">
        <v>667</v>
      </c>
      <c r="B573">
        <v>5082</v>
      </c>
    </row>
    <row r="574" spans="1:2" ht="16.5" customHeight="1" x14ac:dyDescent="0.25">
      <c r="A574" s="19" t="s">
        <v>668</v>
      </c>
      <c r="B574">
        <v>66174</v>
      </c>
    </row>
    <row r="575" spans="1:2" ht="16.5" customHeight="1" x14ac:dyDescent="0.25">
      <c r="A575" s="19" t="s">
        <v>669</v>
      </c>
      <c r="B575">
        <v>4912</v>
      </c>
    </row>
    <row r="576" spans="1:2" ht="16.5" customHeight="1" x14ac:dyDescent="0.25">
      <c r="A576" s="19" t="s">
        <v>670</v>
      </c>
      <c r="B576">
        <v>7246</v>
      </c>
    </row>
    <row r="577" spans="1:2" ht="16.5" customHeight="1" x14ac:dyDescent="0.25">
      <c r="A577" s="19" t="s">
        <v>673</v>
      </c>
      <c r="B577">
        <v>45021</v>
      </c>
    </row>
    <row r="578" spans="1:2" ht="16.5" customHeight="1" x14ac:dyDescent="0.25">
      <c r="A578" s="19" t="s">
        <v>675</v>
      </c>
      <c r="B578">
        <v>13401</v>
      </c>
    </row>
    <row r="579" spans="1:2" ht="16.5" customHeight="1" x14ac:dyDescent="0.25">
      <c r="A579" s="19" t="s">
        <v>676</v>
      </c>
      <c r="B579">
        <v>13249</v>
      </c>
    </row>
    <row r="580" spans="1:2" ht="16.5" customHeight="1" x14ac:dyDescent="0.25">
      <c r="A580" s="19" t="s">
        <v>677</v>
      </c>
      <c r="B580">
        <v>2114</v>
      </c>
    </row>
    <row r="581" spans="1:2" ht="16.5" customHeight="1" x14ac:dyDescent="0.25">
      <c r="A581" s="19" t="s">
        <v>678</v>
      </c>
      <c r="B581">
        <v>1082</v>
      </c>
    </row>
    <row r="582" spans="1:2" ht="16.5" customHeight="1" x14ac:dyDescent="0.25">
      <c r="A582" s="19" t="s">
        <v>679</v>
      </c>
      <c r="B582">
        <v>220</v>
      </c>
    </row>
    <row r="583" spans="1:2" ht="16.5" customHeight="1" x14ac:dyDescent="0.25">
      <c r="A583" s="19" t="s">
        <v>680</v>
      </c>
      <c r="B583">
        <v>6834</v>
      </c>
    </row>
    <row r="584" spans="1:2" ht="16.5" customHeight="1" x14ac:dyDescent="0.25">
      <c r="A584" s="19" t="s">
        <v>681</v>
      </c>
      <c r="B584">
        <v>1084</v>
      </c>
    </row>
    <row r="585" spans="1:2" ht="16.5" customHeight="1" x14ac:dyDescent="0.25">
      <c r="A585" s="19" t="s">
        <v>682</v>
      </c>
      <c r="B585">
        <v>439</v>
      </c>
    </row>
    <row r="586" spans="1:2" ht="16.5" customHeight="1" x14ac:dyDescent="0.25">
      <c r="A586" s="19" t="s">
        <v>683</v>
      </c>
      <c r="B586">
        <v>186</v>
      </c>
    </row>
    <row r="587" spans="1:2" ht="16.5" customHeight="1" x14ac:dyDescent="0.25">
      <c r="A587" s="19" t="s">
        <v>684</v>
      </c>
      <c r="B587">
        <v>278</v>
      </c>
    </row>
    <row r="588" spans="1:2" ht="16.5" customHeight="1" x14ac:dyDescent="0.25">
      <c r="A588" s="19" t="s">
        <v>685</v>
      </c>
      <c r="B588">
        <v>911</v>
      </c>
    </row>
    <row r="589" spans="1:2" ht="16.5" customHeight="1" x14ac:dyDescent="0.25">
      <c r="A589" s="19" t="s">
        <v>686</v>
      </c>
      <c r="B589">
        <v>14986</v>
      </c>
    </row>
    <row r="590" spans="1:2" ht="16.5" customHeight="1" x14ac:dyDescent="0.25">
      <c r="A590" s="19" t="s">
        <v>687</v>
      </c>
      <c r="B590">
        <v>0</v>
      </c>
    </row>
    <row r="591" spans="1:2" ht="16.5" customHeight="1" x14ac:dyDescent="0.25">
      <c r="A591" s="19" t="s">
        <v>688</v>
      </c>
      <c r="B591">
        <v>2404</v>
      </c>
    </row>
    <row r="592" spans="1:2" ht="16.5" customHeight="1" x14ac:dyDescent="0.25">
      <c r="A592" s="19" t="s">
        <v>777</v>
      </c>
      <c r="B592">
        <v>102542</v>
      </c>
    </row>
    <row r="593" spans="1:2" ht="16.5" customHeight="1" x14ac:dyDescent="0.25">
      <c r="A593" s="19" t="s">
        <v>691</v>
      </c>
      <c r="B593">
        <v>83945</v>
      </c>
    </row>
    <row r="594" spans="1:2" ht="16.5" customHeight="1" x14ac:dyDescent="0.25">
      <c r="A594" s="19" t="s">
        <v>692</v>
      </c>
      <c r="B594">
        <v>0</v>
      </c>
    </row>
    <row r="595" spans="1:2" ht="16.5" customHeight="1" x14ac:dyDescent="0.25">
      <c r="A595" s="19" t="s">
        <v>693</v>
      </c>
      <c r="B595">
        <v>24048</v>
      </c>
    </row>
    <row r="596" spans="1:2" ht="16.5" customHeight="1" x14ac:dyDescent="0.25">
      <c r="A596" s="19" t="s">
        <v>778</v>
      </c>
      <c r="B596">
        <v>365920</v>
      </c>
    </row>
    <row r="597" spans="1:2" ht="16.5" customHeight="1" x14ac:dyDescent="0.25">
      <c r="A597" s="19" t="s">
        <v>696</v>
      </c>
      <c r="B597">
        <v>75842</v>
      </c>
    </row>
    <row r="598" spans="1:2" ht="16.5" customHeight="1" x14ac:dyDescent="0.25">
      <c r="A598" s="19" t="s">
        <v>697</v>
      </c>
      <c r="B598">
        <v>7498</v>
      </c>
    </row>
    <row r="599" spans="1:2" ht="16.5" customHeight="1" x14ac:dyDescent="0.25">
      <c r="A599" s="19" t="s">
        <v>699</v>
      </c>
      <c r="B599">
        <v>32289</v>
      </c>
    </row>
    <row r="600" spans="1:2" ht="16.5" customHeight="1" x14ac:dyDescent="0.25">
      <c r="A600" s="19" t="s">
        <v>700</v>
      </c>
      <c r="B600">
        <v>54198</v>
      </c>
    </row>
    <row r="601" spans="1:2" ht="16.5" customHeight="1" x14ac:dyDescent="0.25">
      <c r="A601" s="19" t="s">
        <v>701</v>
      </c>
      <c r="B601">
        <v>9533</v>
      </c>
    </row>
    <row r="602" spans="1:2" ht="16.5" customHeight="1" x14ac:dyDescent="0.25">
      <c r="A602" s="19" t="s">
        <v>702</v>
      </c>
      <c r="B602">
        <v>31</v>
      </c>
    </row>
    <row r="603" spans="1:2" ht="16.5" customHeight="1" x14ac:dyDescent="0.25">
      <c r="A603" s="19" t="s">
        <v>703</v>
      </c>
      <c r="B603">
        <v>51317</v>
      </c>
    </row>
    <row r="604" spans="1:2" ht="16.5" customHeight="1" x14ac:dyDescent="0.25">
      <c r="A604" s="19" t="s">
        <v>704</v>
      </c>
      <c r="B604">
        <v>61041</v>
      </c>
    </row>
    <row r="605" spans="1:2" ht="16.5" customHeight="1" x14ac:dyDescent="0.25">
      <c r="A605" s="19" t="s">
        <v>779</v>
      </c>
      <c r="B605">
        <v>33082</v>
      </c>
    </row>
    <row r="606" spans="1:2" ht="16.5" customHeight="1" x14ac:dyDescent="0.25">
      <c r="A606" s="19" t="s">
        <v>706</v>
      </c>
      <c r="B606">
        <v>83422</v>
      </c>
    </row>
    <row r="607" spans="1:2" ht="16.5" customHeight="1" x14ac:dyDescent="0.25">
      <c r="A607" s="19" t="s">
        <v>710</v>
      </c>
      <c r="B607">
        <v>48492</v>
      </c>
    </row>
    <row r="608" spans="1:2" ht="16.5" customHeight="1" x14ac:dyDescent="0.25">
      <c r="A608" s="19" t="s">
        <v>834</v>
      </c>
      <c r="B608">
        <v>346971</v>
      </c>
    </row>
    <row r="609" spans="1:2" ht="16.5" customHeight="1" x14ac:dyDescent="0.25">
      <c r="A609" s="19" t="s">
        <v>780</v>
      </c>
      <c r="B609">
        <v>28769</v>
      </c>
    </row>
    <row r="610" spans="1:2" ht="16.5" customHeight="1" x14ac:dyDescent="0.25">
      <c r="A610" s="19" t="s">
        <v>713</v>
      </c>
      <c r="B610">
        <v>7163</v>
      </c>
    </row>
    <row r="611" spans="1:2" ht="16.5" customHeight="1" x14ac:dyDescent="0.25">
      <c r="A611" s="19" t="s">
        <v>715</v>
      </c>
      <c r="B611">
        <v>61027</v>
      </c>
    </row>
    <row r="612" spans="1:2" ht="16.5" customHeight="1" x14ac:dyDescent="0.25">
      <c r="A612" s="19" t="s">
        <v>716</v>
      </c>
      <c r="B612">
        <v>7264</v>
      </c>
    </row>
    <row r="613" spans="1:2" ht="16.5" customHeight="1" x14ac:dyDescent="0.25">
      <c r="A613" s="19" t="s">
        <v>718</v>
      </c>
      <c r="B613">
        <v>38209</v>
      </c>
    </row>
    <row r="614" spans="1:2" ht="16.5" customHeight="1" x14ac:dyDescent="0.25">
      <c r="A614" s="19" t="s">
        <v>719</v>
      </c>
      <c r="B614">
        <v>89721</v>
      </c>
    </row>
    <row r="615" spans="1:2" ht="16.5" customHeight="1" x14ac:dyDescent="0.25">
      <c r="A615" s="19" t="s">
        <v>720</v>
      </c>
      <c r="B615">
        <v>61623</v>
      </c>
    </row>
    <row r="616" spans="1:2" ht="16.5" customHeight="1" x14ac:dyDescent="0.25">
      <c r="A616" s="19" t="s">
        <v>781</v>
      </c>
      <c r="B616">
        <v>33192</v>
      </c>
    </row>
    <row r="617" spans="1:2" ht="16.5" customHeight="1" x14ac:dyDescent="0.25">
      <c r="A617" s="19" t="s">
        <v>722</v>
      </c>
      <c r="B617">
        <v>14447</v>
      </c>
    </row>
    <row r="618" spans="1:2" ht="16.5" customHeight="1" x14ac:dyDescent="0.25">
      <c r="A618" s="19" t="s">
        <v>723</v>
      </c>
      <c r="B618">
        <v>193192</v>
      </c>
    </row>
    <row r="619" spans="1:2" ht="16.5" customHeight="1" x14ac:dyDescent="0.25">
      <c r="A619" s="19" t="s">
        <v>724</v>
      </c>
      <c r="B619">
        <v>4271</v>
      </c>
    </row>
    <row r="620" spans="1:2" ht="16.5" customHeight="1" x14ac:dyDescent="0.25">
      <c r="A620" s="19" t="s">
        <v>726</v>
      </c>
      <c r="B620">
        <v>56025</v>
      </c>
    </row>
    <row r="621" spans="1:2" ht="16.5" customHeight="1" x14ac:dyDescent="0.25">
      <c r="A621" s="19" t="s">
        <v>727</v>
      </c>
      <c r="B621">
        <v>230551</v>
      </c>
    </row>
    <row r="622" spans="1:2" ht="16.5" customHeight="1" x14ac:dyDescent="0.25">
      <c r="A622" s="19" t="s">
        <v>835</v>
      </c>
      <c r="B622">
        <v>446440</v>
      </c>
    </row>
    <row r="623" spans="1:2" ht="16.5" customHeight="1" x14ac:dyDescent="0.25">
      <c r="A623" s="19" t="s">
        <v>782</v>
      </c>
      <c r="B623">
        <v>122770</v>
      </c>
    </row>
    <row r="624" spans="1:2" ht="16.5" customHeight="1" x14ac:dyDescent="0.25">
      <c r="A624" s="19" t="s">
        <v>783</v>
      </c>
      <c r="B624">
        <v>77752</v>
      </c>
    </row>
    <row r="625" spans="1:2" ht="16.5" customHeight="1" x14ac:dyDescent="0.25">
      <c r="A625" s="19" t="s">
        <v>730</v>
      </c>
      <c r="B625">
        <v>453689</v>
      </c>
    </row>
    <row r="626" spans="1:2" ht="16.5" customHeight="1" x14ac:dyDescent="0.25">
      <c r="A626" s="19" t="s">
        <v>731</v>
      </c>
      <c r="B626">
        <v>7454</v>
      </c>
    </row>
    <row r="627" spans="1:2" ht="16.5" customHeight="1" x14ac:dyDescent="0.25">
      <c r="A627" s="19" t="s">
        <v>733</v>
      </c>
      <c r="B627">
        <v>71403</v>
      </c>
    </row>
    <row r="628" spans="1:2" ht="16.5" customHeight="1" x14ac:dyDescent="0.25">
      <c r="A628" s="19" t="s">
        <v>734</v>
      </c>
      <c r="B628">
        <v>20579</v>
      </c>
    </row>
    <row r="629" spans="1:2" ht="16.5" customHeight="1" x14ac:dyDescent="0.25">
      <c r="A629" s="19" t="s">
        <v>735</v>
      </c>
      <c r="B629">
        <v>68749</v>
      </c>
    </row>
    <row r="630" spans="1:2" ht="16.5" customHeight="1" x14ac:dyDescent="0.25">
      <c r="A630" s="19" t="s">
        <v>736</v>
      </c>
      <c r="B630">
        <v>6688</v>
      </c>
    </row>
    <row r="631" spans="1:2" ht="12.75" customHeight="1" x14ac:dyDescent="0.25">
      <c r="A631" s="20">
        <v>626</v>
      </c>
      <c r="B631">
        <v>47621720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BD03-A84D-4BCC-B7FA-54C117A4F147}">
  <dimension ref="A1:E641"/>
  <sheetViews>
    <sheetView topLeftCell="A105" workbookViewId="0">
      <selection activeCell="B124" sqref="B124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836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8236</v>
      </c>
    </row>
    <row r="5" spans="1:2" ht="16.5" customHeight="1" x14ac:dyDescent="0.25">
      <c r="A5" s="5" t="s">
        <v>749</v>
      </c>
      <c r="B5">
        <v>0</v>
      </c>
    </row>
    <row r="6" spans="1:2" ht="16.5" customHeight="1" x14ac:dyDescent="0.25">
      <c r="A6" s="5" t="s">
        <v>3</v>
      </c>
      <c r="B6">
        <v>0</v>
      </c>
    </row>
    <row r="7" spans="1:2" ht="16.5" customHeight="1" x14ac:dyDescent="0.25">
      <c r="A7" s="5" t="s">
        <v>787</v>
      </c>
      <c r="B7">
        <v>0</v>
      </c>
    </row>
    <row r="8" spans="1:2" ht="16.5" customHeight="1" x14ac:dyDescent="0.25">
      <c r="A8" s="5" t="s">
        <v>4</v>
      </c>
      <c r="B8">
        <v>0</v>
      </c>
    </row>
    <row r="9" spans="1:2" ht="16.5" customHeight="1" x14ac:dyDescent="0.25">
      <c r="A9" s="5" t="s">
        <v>6</v>
      </c>
      <c r="B9">
        <v>52129</v>
      </c>
    </row>
    <row r="10" spans="1:2" ht="16.5" customHeight="1" x14ac:dyDescent="0.25">
      <c r="A10" s="5" t="s">
        <v>7</v>
      </c>
      <c r="B10">
        <v>9662</v>
      </c>
    </row>
    <row r="11" spans="1:2" ht="16.5" customHeight="1" x14ac:dyDescent="0.25">
      <c r="A11" s="5" t="s">
        <v>788</v>
      </c>
      <c r="B11">
        <v>51014</v>
      </c>
    </row>
    <row r="12" spans="1:2" ht="16.5" customHeight="1" x14ac:dyDescent="0.25">
      <c r="A12" s="5" t="s">
        <v>9</v>
      </c>
      <c r="B12">
        <v>2613</v>
      </c>
    </row>
    <row r="13" spans="1:2" ht="16.5" customHeight="1" x14ac:dyDescent="0.25">
      <c r="A13" s="5" t="s">
        <v>789</v>
      </c>
      <c r="B13">
        <v>41596</v>
      </c>
    </row>
    <row r="14" spans="1:2" ht="16.5" customHeight="1" x14ac:dyDescent="0.25">
      <c r="A14" s="5" t="s">
        <v>11</v>
      </c>
      <c r="B14">
        <v>77443</v>
      </c>
    </row>
    <row r="15" spans="1:2" ht="16.5" customHeight="1" x14ac:dyDescent="0.25">
      <c r="A15" s="5" t="s">
        <v>12</v>
      </c>
      <c r="B15">
        <v>29320</v>
      </c>
    </row>
    <row r="16" spans="1:2" ht="16.5" customHeight="1" x14ac:dyDescent="0.25">
      <c r="A16" s="5" t="s">
        <v>13</v>
      </c>
      <c r="B16">
        <v>47673</v>
      </c>
    </row>
    <row r="17" spans="1:2" ht="16.5" customHeight="1" x14ac:dyDescent="0.25">
      <c r="A17" s="5" t="s">
        <v>14</v>
      </c>
      <c r="B17">
        <v>6856</v>
      </c>
    </row>
    <row r="18" spans="1:2" ht="16.5" customHeight="1" x14ac:dyDescent="0.25">
      <c r="A18" s="5" t="s">
        <v>16</v>
      </c>
      <c r="B18">
        <v>107214</v>
      </c>
    </row>
    <row r="19" spans="1:2" ht="16.5" customHeight="1" x14ac:dyDescent="0.25">
      <c r="A19" s="5" t="s">
        <v>791</v>
      </c>
      <c r="B19">
        <v>4903</v>
      </c>
    </row>
    <row r="20" spans="1:2" ht="16.5" customHeight="1" x14ac:dyDescent="0.25">
      <c r="A20" s="5" t="s">
        <v>18</v>
      </c>
      <c r="B20">
        <v>30837</v>
      </c>
    </row>
    <row r="21" spans="1:2" ht="16.5" customHeight="1" x14ac:dyDescent="0.25">
      <c r="A21" s="5" t="s">
        <v>19</v>
      </c>
      <c r="B21">
        <v>978162</v>
      </c>
    </row>
    <row r="22" spans="1:2" ht="16.5" customHeight="1" x14ac:dyDescent="0.25">
      <c r="A22" s="5" t="s">
        <v>20</v>
      </c>
      <c r="B22">
        <v>38555</v>
      </c>
    </row>
    <row r="23" spans="1:2" ht="16.5" customHeight="1" x14ac:dyDescent="0.25">
      <c r="A23" s="5" t="s">
        <v>21</v>
      </c>
      <c r="B23">
        <v>2102</v>
      </c>
    </row>
    <row r="24" spans="1:2" ht="16.5" customHeight="1" x14ac:dyDescent="0.25">
      <c r="A24" s="5" t="s">
        <v>22</v>
      </c>
      <c r="B24">
        <v>3964</v>
      </c>
    </row>
    <row r="25" spans="1:2" ht="16.5" customHeight="1" x14ac:dyDescent="0.25">
      <c r="A25" s="5" t="s">
        <v>23</v>
      </c>
      <c r="B25">
        <v>15309</v>
      </c>
    </row>
    <row r="26" spans="1:2" ht="16.5" customHeight="1" x14ac:dyDescent="0.25">
      <c r="A26" s="5" t="s">
        <v>26</v>
      </c>
      <c r="B26">
        <v>751</v>
      </c>
    </row>
    <row r="27" spans="1:2" ht="16.5" customHeight="1" x14ac:dyDescent="0.25">
      <c r="A27" s="5" t="s">
        <v>27</v>
      </c>
      <c r="B27">
        <v>21306</v>
      </c>
    </row>
    <row r="28" spans="1:2" ht="16.5" customHeight="1" x14ac:dyDescent="0.25">
      <c r="A28" s="5" t="s">
        <v>28</v>
      </c>
      <c r="B28">
        <v>45882</v>
      </c>
    </row>
    <row r="29" spans="1:2" ht="16.5" customHeight="1" x14ac:dyDescent="0.25">
      <c r="A29" s="5" t="s">
        <v>29</v>
      </c>
      <c r="B29">
        <v>425</v>
      </c>
    </row>
    <row r="30" spans="1:2" ht="16.5" customHeight="1" x14ac:dyDescent="0.25">
      <c r="A30" s="5" t="s">
        <v>30</v>
      </c>
      <c r="B30">
        <v>655</v>
      </c>
    </row>
    <row r="31" spans="1:2" ht="16.5" customHeight="1" x14ac:dyDescent="0.25">
      <c r="A31" s="5" t="s">
        <v>31</v>
      </c>
      <c r="B31">
        <v>40566</v>
      </c>
    </row>
    <row r="32" spans="1:2" ht="16.5" customHeight="1" x14ac:dyDescent="0.25">
      <c r="A32" s="5" t="s">
        <v>32</v>
      </c>
      <c r="B32">
        <v>229447</v>
      </c>
    </row>
    <row r="33" spans="1:2" ht="16.5" customHeight="1" x14ac:dyDescent="0.25">
      <c r="A33" s="5" t="s">
        <v>34</v>
      </c>
      <c r="B33">
        <v>1</v>
      </c>
    </row>
    <row r="34" spans="1:2" ht="16.5" customHeight="1" x14ac:dyDescent="0.25">
      <c r="A34" s="5" t="s">
        <v>35</v>
      </c>
      <c r="B34">
        <v>6835</v>
      </c>
    </row>
    <row r="35" spans="1:2" ht="16.5" customHeight="1" x14ac:dyDescent="0.25">
      <c r="A35" s="5" t="s">
        <v>37</v>
      </c>
      <c r="B35">
        <v>30130</v>
      </c>
    </row>
    <row r="36" spans="1:2" ht="16.5" customHeight="1" x14ac:dyDescent="0.25">
      <c r="A36" s="5" t="s">
        <v>38</v>
      </c>
      <c r="B36">
        <v>71579</v>
      </c>
    </row>
    <row r="37" spans="1:2" ht="16.5" customHeight="1" x14ac:dyDescent="0.25">
      <c r="A37" s="5" t="s">
        <v>39</v>
      </c>
      <c r="B37">
        <v>1102</v>
      </c>
    </row>
    <row r="38" spans="1:2" ht="16.5" customHeight="1" x14ac:dyDescent="0.25">
      <c r="A38" s="5" t="s">
        <v>40</v>
      </c>
      <c r="B38">
        <v>8909</v>
      </c>
    </row>
    <row r="39" spans="1:2" ht="16.5" customHeight="1" x14ac:dyDescent="0.25">
      <c r="A39" s="5" t="s">
        <v>42</v>
      </c>
      <c r="B39">
        <v>32681</v>
      </c>
    </row>
    <row r="40" spans="1:2" ht="16.5" customHeight="1" x14ac:dyDescent="0.25">
      <c r="A40" s="5" t="s">
        <v>43</v>
      </c>
      <c r="B40">
        <v>20823</v>
      </c>
    </row>
    <row r="41" spans="1:2" ht="16.5" customHeight="1" x14ac:dyDescent="0.25">
      <c r="A41" s="5" t="s">
        <v>46</v>
      </c>
      <c r="B41">
        <v>26195</v>
      </c>
    </row>
    <row r="42" spans="1:2" ht="16.5" customHeight="1" x14ac:dyDescent="0.25">
      <c r="A42" s="5" t="s">
        <v>48</v>
      </c>
      <c r="B42">
        <v>1055</v>
      </c>
    </row>
    <row r="43" spans="1:2" ht="16.5" customHeight="1" x14ac:dyDescent="0.25">
      <c r="A43" s="5" t="s">
        <v>49</v>
      </c>
      <c r="B43">
        <v>340451</v>
      </c>
    </row>
    <row r="44" spans="1:2" ht="16.5" customHeight="1" x14ac:dyDescent="0.25">
      <c r="A44" s="5" t="s">
        <v>50</v>
      </c>
      <c r="B44">
        <v>72396</v>
      </c>
    </row>
    <row r="45" spans="1:2" ht="16.5" customHeight="1" x14ac:dyDescent="0.25">
      <c r="A45" s="5" t="s">
        <v>51</v>
      </c>
      <c r="B45">
        <v>45993</v>
      </c>
    </row>
    <row r="46" spans="1:2" ht="16.5" customHeight="1" x14ac:dyDescent="0.25">
      <c r="A46" s="5" t="s">
        <v>52</v>
      </c>
      <c r="B46">
        <v>2150</v>
      </c>
    </row>
    <row r="47" spans="1:2" ht="16.5" customHeight="1" x14ac:dyDescent="0.25">
      <c r="A47" s="5" t="s">
        <v>54</v>
      </c>
      <c r="B47">
        <v>53457</v>
      </c>
    </row>
    <row r="48" spans="1:2" ht="16.5" customHeight="1" x14ac:dyDescent="0.25">
      <c r="A48" s="5" t="s">
        <v>55</v>
      </c>
      <c r="B48">
        <v>13428</v>
      </c>
    </row>
    <row r="49" spans="1:2" ht="16.5" customHeight="1" x14ac:dyDescent="0.25">
      <c r="A49" s="5" t="s">
        <v>56</v>
      </c>
      <c r="B49">
        <v>27141</v>
      </c>
    </row>
    <row r="50" spans="1:2" ht="16.5" customHeight="1" x14ac:dyDescent="0.25">
      <c r="A50" s="5" t="s">
        <v>792</v>
      </c>
      <c r="B50">
        <v>55969</v>
      </c>
    </row>
    <row r="51" spans="1:2" ht="16.5" customHeight="1" x14ac:dyDescent="0.25">
      <c r="A51" s="5" t="s">
        <v>58</v>
      </c>
      <c r="B51">
        <v>10436</v>
      </c>
    </row>
    <row r="52" spans="1:2" ht="16.5" customHeight="1" x14ac:dyDescent="0.25">
      <c r="A52" s="5" t="s">
        <v>793</v>
      </c>
      <c r="B52">
        <v>94993</v>
      </c>
    </row>
    <row r="53" spans="1:2" ht="16.5" customHeight="1" x14ac:dyDescent="0.25">
      <c r="A53" s="5" t="s">
        <v>60</v>
      </c>
      <c r="B53">
        <v>915</v>
      </c>
    </row>
    <row r="54" spans="1:2" ht="16.5" customHeight="1" x14ac:dyDescent="0.25">
      <c r="A54" s="5" t="s">
        <v>61</v>
      </c>
      <c r="B54">
        <v>32586</v>
      </c>
    </row>
    <row r="55" spans="1:2" ht="16.5" customHeight="1" x14ac:dyDescent="0.25">
      <c r="A55" s="5" t="s">
        <v>62</v>
      </c>
      <c r="B55">
        <v>14147</v>
      </c>
    </row>
    <row r="56" spans="1:2" ht="16.5" customHeight="1" x14ac:dyDescent="0.25">
      <c r="A56" s="5" t="s">
        <v>63</v>
      </c>
      <c r="B56">
        <v>49567</v>
      </c>
    </row>
    <row r="57" spans="1:2" ht="16.5" customHeight="1" x14ac:dyDescent="0.25">
      <c r="A57" s="5" t="s">
        <v>64</v>
      </c>
      <c r="B57">
        <v>26793</v>
      </c>
    </row>
    <row r="58" spans="1:2" ht="16.5" customHeight="1" x14ac:dyDescent="0.25">
      <c r="A58" s="5" t="s">
        <v>65</v>
      </c>
      <c r="B58">
        <v>2872</v>
      </c>
    </row>
    <row r="59" spans="1:2" ht="16.5" customHeight="1" x14ac:dyDescent="0.25">
      <c r="A59" s="5" t="s">
        <v>69</v>
      </c>
      <c r="B59">
        <v>2874</v>
      </c>
    </row>
    <row r="60" spans="1:2" ht="16.5" customHeight="1" x14ac:dyDescent="0.25">
      <c r="A60" s="5" t="s">
        <v>70</v>
      </c>
      <c r="B60">
        <v>34022</v>
      </c>
    </row>
    <row r="61" spans="1:2" ht="16.5" customHeight="1" x14ac:dyDescent="0.25">
      <c r="A61" s="5" t="s">
        <v>71</v>
      </c>
      <c r="B61">
        <v>16620</v>
      </c>
    </row>
    <row r="62" spans="1:2" ht="16.5" customHeight="1" x14ac:dyDescent="0.25">
      <c r="A62" s="5" t="s">
        <v>72</v>
      </c>
      <c r="B62">
        <v>4499</v>
      </c>
    </row>
    <row r="63" spans="1:2" ht="16.5" customHeight="1" x14ac:dyDescent="0.25">
      <c r="A63" s="5" t="s">
        <v>73</v>
      </c>
      <c r="B63">
        <v>3040</v>
      </c>
    </row>
    <row r="64" spans="1:2" ht="16.5" customHeight="1" x14ac:dyDescent="0.25">
      <c r="A64" s="5" t="s">
        <v>74</v>
      </c>
      <c r="B64">
        <v>1189</v>
      </c>
    </row>
    <row r="65" spans="1:2" ht="16.5" customHeight="1" x14ac:dyDescent="0.25">
      <c r="A65" s="5" t="s">
        <v>76</v>
      </c>
      <c r="B65">
        <v>17</v>
      </c>
    </row>
    <row r="66" spans="1:2" ht="16.5" customHeight="1" x14ac:dyDescent="0.25">
      <c r="A66" s="5" t="s">
        <v>77</v>
      </c>
      <c r="B66">
        <v>23848</v>
      </c>
    </row>
    <row r="67" spans="1:2" ht="16.5" customHeight="1" x14ac:dyDescent="0.25">
      <c r="A67" s="5" t="s">
        <v>80</v>
      </c>
      <c r="B67">
        <v>32</v>
      </c>
    </row>
    <row r="68" spans="1:2" ht="16.5" customHeight="1" x14ac:dyDescent="0.25">
      <c r="A68" s="5" t="s">
        <v>81</v>
      </c>
      <c r="B68">
        <v>101724</v>
      </c>
    </row>
    <row r="69" spans="1:2" ht="16.5" customHeight="1" x14ac:dyDescent="0.25">
      <c r="A69" s="5" t="s">
        <v>750</v>
      </c>
      <c r="B69">
        <v>12953</v>
      </c>
    </row>
    <row r="70" spans="1:2" ht="16.5" customHeight="1" x14ac:dyDescent="0.25">
      <c r="A70" s="5" t="s">
        <v>82</v>
      </c>
      <c r="B70">
        <v>40757</v>
      </c>
    </row>
    <row r="71" spans="1:2" ht="16.5" customHeight="1" x14ac:dyDescent="0.25">
      <c r="A71" s="5" t="s">
        <v>83</v>
      </c>
      <c r="B71">
        <v>114516</v>
      </c>
    </row>
    <row r="72" spans="1:2" ht="16.5" customHeight="1" x14ac:dyDescent="0.25">
      <c r="A72" s="5" t="s">
        <v>84</v>
      </c>
      <c r="B72">
        <v>12202</v>
      </c>
    </row>
    <row r="73" spans="1:2" ht="16.5" customHeight="1" x14ac:dyDescent="0.25">
      <c r="A73" s="5" t="s">
        <v>85</v>
      </c>
      <c r="B73">
        <v>124470</v>
      </c>
    </row>
    <row r="74" spans="1:2" ht="16.5" customHeight="1" x14ac:dyDescent="0.25">
      <c r="A74" s="5" t="s">
        <v>751</v>
      </c>
      <c r="B74">
        <v>37942</v>
      </c>
    </row>
    <row r="75" spans="1:2" ht="16.5" customHeight="1" x14ac:dyDescent="0.25">
      <c r="A75" s="5" t="s">
        <v>86</v>
      </c>
      <c r="B75">
        <v>39381</v>
      </c>
    </row>
    <row r="76" spans="1:2" ht="16.5" customHeight="1" x14ac:dyDescent="0.25">
      <c r="A76" s="5" t="s">
        <v>87</v>
      </c>
      <c r="B76">
        <v>25</v>
      </c>
    </row>
    <row r="77" spans="1:2" ht="16.5" customHeight="1" x14ac:dyDescent="0.25">
      <c r="A77" s="5" t="s">
        <v>88</v>
      </c>
      <c r="B77">
        <v>74473</v>
      </c>
    </row>
    <row r="78" spans="1:2" ht="16.5" customHeight="1" x14ac:dyDescent="0.25">
      <c r="A78" s="5" t="s">
        <v>89</v>
      </c>
      <c r="B78">
        <v>43186</v>
      </c>
    </row>
    <row r="79" spans="1:2" ht="16.5" customHeight="1" x14ac:dyDescent="0.25">
      <c r="A79" s="5" t="s">
        <v>90</v>
      </c>
      <c r="B79">
        <v>0</v>
      </c>
    </row>
    <row r="80" spans="1:2" ht="16.5" customHeight="1" x14ac:dyDescent="0.25">
      <c r="A80" s="5" t="s">
        <v>91</v>
      </c>
      <c r="B80">
        <v>28679</v>
      </c>
    </row>
    <row r="81" spans="1:2" ht="16.5" customHeight="1" x14ac:dyDescent="0.25">
      <c r="A81" s="5" t="s">
        <v>92</v>
      </c>
      <c r="B81">
        <v>36044</v>
      </c>
    </row>
    <row r="82" spans="1:2" ht="16.5" customHeight="1" x14ac:dyDescent="0.25">
      <c r="A82" s="5" t="s">
        <v>93</v>
      </c>
      <c r="B82">
        <v>28898</v>
      </c>
    </row>
    <row r="83" spans="1:2" ht="16.5" customHeight="1" x14ac:dyDescent="0.25">
      <c r="A83" s="5" t="s">
        <v>94</v>
      </c>
      <c r="B83">
        <v>4792</v>
      </c>
    </row>
    <row r="84" spans="1:2" ht="16.5" customHeight="1" x14ac:dyDescent="0.25">
      <c r="A84" s="5" t="s">
        <v>95</v>
      </c>
      <c r="B84">
        <v>43711</v>
      </c>
    </row>
    <row r="85" spans="1:2" ht="16.5" customHeight="1" x14ac:dyDescent="0.25">
      <c r="A85" s="5" t="s">
        <v>96</v>
      </c>
      <c r="B85">
        <v>27436</v>
      </c>
    </row>
    <row r="86" spans="1:2" ht="16.5" customHeight="1" x14ac:dyDescent="0.25">
      <c r="A86" s="5" t="s">
        <v>97</v>
      </c>
      <c r="B86">
        <v>14956</v>
      </c>
    </row>
    <row r="87" spans="1:2" ht="16.5" customHeight="1" x14ac:dyDescent="0.25">
      <c r="A87" s="5" t="s">
        <v>98</v>
      </c>
      <c r="B87">
        <v>98447</v>
      </c>
    </row>
    <row r="88" spans="1:2" ht="16.5" customHeight="1" x14ac:dyDescent="0.25">
      <c r="A88" s="5" t="s">
        <v>99</v>
      </c>
      <c r="B88">
        <v>292</v>
      </c>
    </row>
    <row r="89" spans="1:2" ht="16.5" customHeight="1" x14ac:dyDescent="0.25">
      <c r="A89" s="5" t="s">
        <v>100</v>
      </c>
      <c r="B89">
        <v>0</v>
      </c>
    </row>
    <row r="90" spans="1:2" ht="16.5" customHeight="1" x14ac:dyDescent="0.25">
      <c r="A90" s="5" t="s">
        <v>101</v>
      </c>
      <c r="B90">
        <v>2104</v>
      </c>
    </row>
    <row r="91" spans="1:2" ht="16.5" customHeight="1" x14ac:dyDescent="0.25">
      <c r="A91" s="5" t="s">
        <v>102</v>
      </c>
      <c r="B91">
        <v>410</v>
      </c>
    </row>
    <row r="92" spans="1:2" ht="16.5" customHeight="1" x14ac:dyDescent="0.25">
      <c r="A92" s="5" t="s">
        <v>103</v>
      </c>
      <c r="B92">
        <v>469</v>
      </c>
    </row>
    <row r="93" spans="1:2" ht="16.5" customHeight="1" x14ac:dyDescent="0.25">
      <c r="A93" s="5" t="s">
        <v>104</v>
      </c>
      <c r="B93">
        <v>495</v>
      </c>
    </row>
    <row r="94" spans="1:2" ht="16.5" customHeight="1" x14ac:dyDescent="0.25">
      <c r="A94" s="5" t="s">
        <v>105</v>
      </c>
      <c r="B94">
        <v>469</v>
      </c>
    </row>
    <row r="95" spans="1:2" ht="16.5" customHeight="1" x14ac:dyDescent="0.25">
      <c r="A95" s="5" t="s">
        <v>106</v>
      </c>
      <c r="B95">
        <v>1257</v>
      </c>
    </row>
    <row r="96" spans="1:2" ht="16.5" customHeight="1" x14ac:dyDescent="0.25">
      <c r="A96" s="5" t="s">
        <v>107</v>
      </c>
      <c r="B96">
        <v>1527</v>
      </c>
    </row>
    <row r="97" spans="1:2" ht="16.5" customHeight="1" x14ac:dyDescent="0.25">
      <c r="A97" s="5" t="s">
        <v>108</v>
      </c>
      <c r="B97">
        <v>393</v>
      </c>
    </row>
    <row r="98" spans="1:2" ht="16.5" customHeight="1" x14ac:dyDescent="0.25">
      <c r="A98" s="5" t="s">
        <v>109</v>
      </c>
      <c r="B98">
        <v>828</v>
      </c>
    </row>
    <row r="99" spans="1:2" ht="16.5" customHeight="1" x14ac:dyDescent="0.25">
      <c r="A99" s="5" t="s">
        <v>110</v>
      </c>
      <c r="B99">
        <v>426</v>
      </c>
    </row>
    <row r="100" spans="1:2" ht="16.5" customHeight="1" x14ac:dyDescent="0.25">
      <c r="A100" s="5" t="s">
        <v>111</v>
      </c>
      <c r="B100">
        <v>12980</v>
      </c>
    </row>
    <row r="101" spans="1:2" ht="16.5" customHeight="1" x14ac:dyDescent="0.25">
      <c r="A101" s="5" t="s">
        <v>112</v>
      </c>
      <c r="B101">
        <v>67353</v>
      </c>
    </row>
    <row r="102" spans="1:2" ht="16.5" customHeight="1" x14ac:dyDescent="0.25">
      <c r="A102" s="5" t="s">
        <v>113</v>
      </c>
      <c r="B102">
        <v>58858</v>
      </c>
    </row>
    <row r="103" spans="1:2" ht="16.5" customHeight="1" x14ac:dyDescent="0.25">
      <c r="A103" s="5" t="s">
        <v>115</v>
      </c>
      <c r="B103">
        <v>196206</v>
      </c>
    </row>
    <row r="104" spans="1:2" ht="16.5" customHeight="1" x14ac:dyDescent="0.25">
      <c r="A104" s="5" t="s">
        <v>116</v>
      </c>
      <c r="B104">
        <v>10429</v>
      </c>
    </row>
    <row r="105" spans="1:2" ht="16.5" customHeight="1" x14ac:dyDescent="0.25">
      <c r="A105" s="5" t="s">
        <v>118</v>
      </c>
      <c r="B105">
        <v>2735</v>
      </c>
    </row>
    <row r="106" spans="1:2" ht="16.5" customHeight="1" x14ac:dyDescent="0.25">
      <c r="A106" s="5" t="s">
        <v>794</v>
      </c>
      <c r="B106">
        <v>0</v>
      </c>
    </row>
    <row r="107" spans="1:2" ht="16.5" customHeight="1" x14ac:dyDescent="0.25">
      <c r="A107" s="5" t="s">
        <v>119</v>
      </c>
      <c r="B107">
        <v>36080</v>
      </c>
    </row>
    <row r="108" spans="1:2" ht="16.5" customHeight="1" x14ac:dyDescent="0.25">
      <c r="A108" s="5" t="s">
        <v>120</v>
      </c>
      <c r="B108">
        <v>27312</v>
      </c>
    </row>
    <row r="109" spans="1:2" ht="16.5" customHeight="1" x14ac:dyDescent="0.25">
      <c r="A109" s="5" t="s">
        <v>121</v>
      </c>
      <c r="B109">
        <v>0</v>
      </c>
    </row>
    <row r="110" spans="1:2" ht="16.5" customHeight="1" x14ac:dyDescent="0.25">
      <c r="A110" s="5" t="s">
        <v>795</v>
      </c>
      <c r="B110">
        <v>68539</v>
      </c>
    </row>
    <row r="111" spans="1:2" ht="16.5" customHeight="1" x14ac:dyDescent="0.25">
      <c r="A111" s="5" t="s">
        <v>123</v>
      </c>
      <c r="B111">
        <v>312129</v>
      </c>
    </row>
    <row r="112" spans="1:2" ht="16.5" customHeight="1" x14ac:dyDescent="0.25">
      <c r="A112" s="5" t="s">
        <v>124</v>
      </c>
      <c r="B112">
        <v>2682</v>
      </c>
    </row>
    <row r="113" spans="1:5" ht="16.5" customHeight="1" x14ac:dyDescent="0.25">
      <c r="A113" s="5" t="s">
        <v>126</v>
      </c>
      <c r="B113">
        <v>76312</v>
      </c>
    </row>
    <row r="114" spans="1:5" ht="16.5" customHeight="1" x14ac:dyDescent="0.25">
      <c r="A114" s="5" t="s">
        <v>128</v>
      </c>
      <c r="B114">
        <v>4746</v>
      </c>
    </row>
    <row r="115" spans="1:5" ht="16.5" customHeight="1" x14ac:dyDescent="0.25">
      <c r="A115" s="5" t="s">
        <v>796</v>
      </c>
      <c r="B115">
        <v>50757</v>
      </c>
    </row>
    <row r="116" spans="1:5" ht="16.5" customHeight="1" x14ac:dyDescent="0.25">
      <c r="A116" s="5" t="s">
        <v>130</v>
      </c>
      <c r="B116">
        <v>1190</v>
      </c>
    </row>
    <row r="117" spans="1:5" ht="16.5" customHeight="1" x14ac:dyDescent="0.25">
      <c r="A117" s="5" t="s">
        <v>131</v>
      </c>
      <c r="B117">
        <v>0</v>
      </c>
    </row>
    <row r="118" spans="1:5" ht="16.5" customHeight="1" x14ac:dyDescent="0.25">
      <c r="A118" s="5" t="s">
        <v>132</v>
      </c>
      <c r="B118">
        <v>39662</v>
      </c>
    </row>
    <row r="119" spans="1:5" ht="16.5" customHeight="1" x14ac:dyDescent="0.25">
      <c r="A119" s="5" t="s">
        <v>134</v>
      </c>
      <c r="B119">
        <v>72366</v>
      </c>
    </row>
    <row r="120" spans="1:5" ht="16.5" customHeight="1" x14ac:dyDescent="0.25">
      <c r="A120" s="5" t="s">
        <v>135</v>
      </c>
      <c r="B120">
        <v>2003</v>
      </c>
    </row>
    <row r="121" spans="1:5" ht="16.5" customHeight="1" x14ac:dyDescent="0.25">
      <c r="A121" s="5" t="s">
        <v>752</v>
      </c>
      <c r="B121">
        <v>43715</v>
      </c>
    </row>
    <row r="122" spans="1:5" ht="16.5" customHeight="1" x14ac:dyDescent="0.25">
      <c r="A122" s="5" t="s">
        <v>137</v>
      </c>
      <c r="B122">
        <v>1132684</v>
      </c>
    </row>
    <row r="123" spans="1:5" ht="16.5" customHeight="1" x14ac:dyDescent="0.25">
      <c r="A123" s="5" t="s">
        <v>138</v>
      </c>
      <c r="B123">
        <v>5319</v>
      </c>
    </row>
    <row r="124" spans="1:5" ht="16.5" customHeight="1" x14ac:dyDescent="0.25">
      <c r="A124" s="5" t="s">
        <v>139</v>
      </c>
      <c r="B124">
        <f>E124*0.48</f>
        <v>471299.51999999996</v>
      </c>
      <c r="E124">
        <v>981874</v>
      </c>
    </row>
    <row r="125" spans="1:5" ht="16.5" customHeight="1" x14ac:dyDescent="0.25">
      <c r="A125" s="5" t="s">
        <v>140</v>
      </c>
      <c r="B125">
        <v>11511</v>
      </c>
    </row>
    <row r="126" spans="1:5" ht="16.5" customHeight="1" x14ac:dyDescent="0.25">
      <c r="A126" s="5" t="s">
        <v>141</v>
      </c>
      <c r="B126">
        <v>2180</v>
      </c>
    </row>
    <row r="127" spans="1:5" ht="16.5" customHeight="1" x14ac:dyDescent="0.25">
      <c r="A127" s="5" t="s">
        <v>142</v>
      </c>
      <c r="B127">
        <v>35531</v>
      </c>
    </row>
    <row r="128" spans="1:5" ht="16.5" customHeight="1" x14ac:dyDescent="0.25">
      <c r="A128" s="5" t="s">
        <v>143</v>
      </c>
      <c r="B128">
        <v>84588</v>
      </c>
    </row>
    <row r="129" spans="1:2" ht="16.5" customHeight="1" x14ac:dyDescent="0.25">
      <c r="A129" s="5" t="s">
        <v>145</v>
      </c>
      <c r="B129">
        <v>71</v>
      </c>
    </row>
    <row r="130" spans="1:2" ht="16.5" customHeight="1" x14ac:dyDescent="0.25">
      <c r="A130" s="5" t="s">
        <v>146</v>
      </c>
      <c r="B130">
        <v>16913</v>
      </c>
    </row>
    <row r="131" spans="1:2" ht="16.5" customHeight="1" x14ac:dyDescent="0.25">
      <c r="A131" s="5" t="s">
        <v>149</v>
      </c>
      <c r="B131">
        <v>38573</v>
      </c>
    </row>
    <row r="132" spans="1:2" ht="16.5" customHeight="1" x14ac:dyDescent="0.25">
      <c r="A132" s="5" t="s">
        <v>150</v>
      </c>
      <c r="B132">
        <v>48410</v>
      </c>
    </row>
    <row r="133" spans="1:2" ht="16.5" customHeight="1" x14ac:dyDescent="0.25">
      <c r="A133" s="5" t="s">
        <v>151</v>
      </c>
      <c r="B133">
        <f>E124*0.52</f>
        <v>510574.48000000004</v>
      </c>
    </row>
    <row r="134" spans="1:2" ht="16.5" customHeight="1" x14ac:dyDescent="0.25">
      <c r="A134" s="5" t="s">
        <v>152</v>
      </c>
      <c r="B134">
        <v>6374</v>
      </c>
    </row>
    <row r="135" spans="1:2" ht="16.5" customHeight="1" x14ac:dyDescent="0.25">
      <c r="A135" s="5" t="s">
        <v>154</v>
      </c>
      <c r="B135">
        <v>10915</v>
      </c>
    </row>
    <row r="136" spans="1:2" ht="16.5" customHeight="1" x14ac:dyDescent="0.25">
      <c r="A136" s="5" t="s">
        <v>155</v>
      </c>
      <c r="B136">
        <v>1358</v>
      </c>
    </row>
    <row r="137" spans="1:2" ht="16.5" customHeight="1" x14ac:dyDescent="0.25">
      <c r="A137" s="5" t="s">
        <v>156</v>
      </c>
      <c r="B137">
        <v>11705</v>
      </c>
    </row>
    <row r="138" spans="1:2" ht="16.5" customHeight="1" x14ac:dyDescent="0.25">
      <c r="A138" s="5" t="s">
        <v>157</v>
      </c>
      <c r="B138">
        <v>82563</v>
      </c>
    </row>
    <row r="139" spans="1:2" ht="16.5" customHeight="1" x14ac:dyDescent="0.25">
      <c r="A139" s="5" t="s">
        <v>158</v>
      </c>
      <c r="B139">
        <v>297</v>
      </c>
    </row>
    <row r="140" spans="1:2" ht="16.5" customHeight="1" x14ac:dyDescent="0.25">
      <c r="A140" s="5" t="s">
        <v>159</v>
      </c>
      <c r="B140">
        <v>26949</v>
      </c>
    </row>
    <row r="141" spans="1:2" ht="16.5" customHeight="1" x14ac:dyDescent="0.25">
      <c r="A141" s="5" t="s">
        <v>160</v>
      </c>
      <c r="B141">
        <v>24514</v>
      </c>
    </row>
    <row r="142" spans="1:2" ht="16.5" customHeight="1" x14ac:dyDescent="0.25">
      <c r="A142" s="5" t="s">
        <v>161</v>
      </c>
      <c r="B142">
        <v>42150</v>
      </c>
    </row>
    <row r="143" spans="1:2" ht="16.5" customHeight="1" x14ac:dyDescent="0.25">
      <c r="A143" s="5" t="s">
        <v>162</v>
      </c>
      <c r="B143">
        <v>17436</v>
      </c>
    </row>
    <row r="144" spans="1:2" ht="16.5" customHeight="1" x14ac:dyDescent="0.25">
      <c r="A144" s="5" t="s">
        <v>163</v>
      </c>
      <c r="B144">
        <v>969472</v>
      </c>
    </row>
    <row r="145" spans="1:2" ht="16.5" customHeight="1" x14ac:dyDescent="0.25">
      <c r="A145" s="5" t="s">
        <v>164</v>
      </c>
      <c r="B145">
        <v>1437</v>
      </c>
    </row>
    <row r="146" spans="1:2" ht="16.5" customHeight="1" x14ac:dyDescent="0.25">
      <c r="A146" s="5" t="s">
        <v>165</v>
      </c>
      <c r="B146">
        <v>7305</v>
      </c>
    </row>
    <row r="147" spans="1:2" ht="16.5" customHeight="1" x14ac:dyDescent="0.25">
      <c r="A147" s="5" t="s">
        <v>166</v>
      </c>
      <c r="B147">
        <v>64193</v>
      </c>
    </row>
    <row r="148" spans="1:2" ht="16.5" customHeight="1" x14ac:dyDescent="0.25">
      <c r="A148" s="5" t="s">
        <v>167</v>
      </c>
      <c r="B148">
        <v>10956</v>
      </c>
    </row>
    <row r="149" spans="1:2" ht="16.5" customHeight="1" x14ac:dyDescent="0.25">
      <c r="A149" s="5" t="s">
        <v>168</v>
      </c>
      <c r="B149">
        <v>135737</v>
      </c>
    </row>
    <row r="150" spans="1:2" ht="16.5" customHeight="1" x14ac:dyDescent="0.25">
      <c r="A150" s="5" t="s">
        <v>169</v>
      </c>
      <c r="B150">
        <v>0</v>
      </c>
    </row>
    <row r="151" spans="1:2" ht="16.5" customHeight="1" x14ac:dyDescent="0.25">
      <c r="A151" s="5" t="s">
        <v>170</v>
      </c>
      <c r="B151">
        <v>0</v>
      </c>
    </row>
    <row r="152" spans="1:2" ht="16.5" customHeight="1" x14ac:dyDescent="0.25">
      <c r="A152" s="5" t="s">
        <v>171</v>
      </c>
      <c r="B152">
        <v>1498</v>
      </c>
    </row>
    <row r="153" spans="1:2" ht="16.5" customHeight="1" x14ac:dyDescent="0.25">
      <c r="A153" s="5" t="s">
        <v>172</v>
      </c>
      <c r="B153">
        <v>3570</v>
      </c>
    </row>
    <row r="154" spans="1:2" ht="16.5" customHeight="1" x14ac:dyDescent="0.25">
      <c r="A154" s="5" t="s">
        <v>174</v>
      </c>
      <c r="B154">
        <v>154042</v>
      </c>
    </row>
    <row r="155" spans="1:2" ht="16.5" customHeight="1" x14ac:dyDescent="0.25">
      <c r="A155" s="5" t="s">
        <v>175</v>
      </c>
      <c r="B155">
        <v>13031</v>
      </c>
    </row>
    <row r="156" spans="1:2" ht="16.5" customHeight="1" x14ac:dyDescent="0.25">
      <c r="A156" s="5" t="s">
        <v>176</v>
      </c>
      <c r="B156">
        <v>220742</v>
      </c>
    </row>
    <row r="157" spans="1:2" ht="16.5" customHeight="1" x14ac:dyDescent="0.25">
      <c r="A157" s="5" t="s">
        <v>178</v>
      </c>
      <c r="B157">
        <v>14067</v>
      </c>
    </row>
    <row r="158" spans="1:2" ht="16.5" customHeight="1" x14ac:dyDescent="0.25">
      <c r="A158" s="5" t="s">
        <v>179</v>
      </c>
      <c r="B158">
        <v>8321</v>
      </c>
    </row>
    <row r="159" spans="1:2" ht="16.5" customHeight="1" x14ac:dyDescent="0.25">
      <c r="A159" s="5" t="s">
        <v>180</v>
      </c>
      <c r="B159">
        <v>98224</v>
      </c>
    </row>
    <row r="160" spans="1:2" ht="16.5" customHeight="1" x14ac:dyDescent="0.25">
      <c r="A160" s="5" t="s">
        <v>181</v>
      </c>
      <c r="B160">
        <v>0</v>
      </c>
    </row>
    <row r="161" spans="1:2" ht="16.5" customHeight="1" x14ac:dyDescent="0.25">
      <c r="A161" s="5" t="s">
        <v>182</v>
      </c>
      <c r="B161">
        <v>1619</v>
      </c>
    </row>
    <row r="162" spans="1:2" ht="16.5" customHeight="1" x14ac:dyDescent="0.25">
      <c r="A162" s="5" t="s">
        <v>183</v>
      </c>
      <c r="B162">
        <v>12193</v>
      </c>
    </row>
    <row r="163" spans="1:2" ht="16.5" customHeight="1" x14ac:dyDescent="0.25">
      <c r="A163" s="5" t="s">
        <v>186</v>
      </c>
      <c r="B163">
        <v>5540</v>
      </c>
    </row>
    <row r="164" spans="1:2" ht="16.5" customHeight="1" x14ac:dyDescent="0.25">
      <c r="A164" s="5" t="s">
        <v>187</v>
      </c>
      <c r="B164">
        <v>48786</v>
      </c>
    </row>
    <row r="165" spans="1:2" ht="16.5" customHeight="1" x14ac:dyDescent="0.25">
      <c r="A165" s="5" t="s">
        <v>188</v>
      </c>
      <c r="B165">
        <v>152</v>
      </c>
    </row>
    <row r="166" spans="1:2" ht="16.5" customHeight="1" x14ac:dyDescent="0.25">
      <c r="A166" s="5" t="s">
        <v>753</v>
      </c>
      <c r="B166">
        <v>20371</v>
      </c>
    </row>
    <row r="167" spans="1:2" ht="16.5" customHeight="1" x14ac:dyDescent="0.25">
      <c r="A167" s="5" t="s">
        <v>189</v>
      </c>
      <c r="B167">
        <v>57907</v>
      </c>
    </row>
    <row r="168" spans="1:2" ht="16.5" customHeight="1" x14ac:dyDescent="0.25">
      <c r="A168" s="5" t="s">
        <v>190</v>
      </c>
      <c r="B168">
        <v>4840</v>
      </c>
    </row>
    <row r="169" spans="1:2" ht="16.5" customHeight="1" x14ac:dyDescent="0.25">
      <c r="A169" s="5" t="s">
        <v>191</v>
      </c>
      <c r="B169">
        <v>74900</v>
      </c>
    </row>
    <row r="170" spans="1:2" ht="16.5" customHeight="1" x14ac:dyDescent="0.25">
      <c r="A170" s="5" t="s">
        <v>797</v>
      </c>
      <c r="B170">
        <v>282375</v>
      </c>
    </row>
    <row r="171" spans="1:2" ht="16.5" customHeight="1" x14ac:dyDescent="0.25">
      <c r="A171" s="5" t="s">
        <v>193</v>
      </c>
      <c r="B171">
        <v>565</v>
      </c>
    </row>
    <row r="172" spans="1:2" ht="16.5" customHeight="1" x14ac:dyDescent="0.25">
      <c r="A172" s="5" t="s">
        <v>195</v>
      </c>
      <c r="B172">
        <v>663</v>
      </c>
    </row>
    <row r="173" spans="1:2" ht="16.5" customHeight="1" x14ac:dyDescent="0.25">
      <c r="A173" s="5" t="s">
        <v>197</v>
      </c>
      <c r="B173">
        <v>1770</v>
      </c>
    </row>
    <row r="174" spans="1:2" ht="16.5" customHeight="1" x14ac:dyDescent="0.25">
      <c r="A174" s="5" t="s">
        <v>198</v>
      </c>
      <c r="B174">
        <v>43</v>
      </c>
    </row>
    <row r="175" spans="1:2" ht="16.5" customHeight="1" x14ac:dyDescent="0.25">
      <c r="A175" s="5" t="s">
        <v>199</v>
      </c>
      <c r="B175">
        <v>12413</v>
      </c>
    </row>
    <row r="176" spans="1:2" ht="16.5" customHeight="1" x14ac:dyDescent="0.25">
      <c r="A176" s="5" t="s">
        <v>798</v>
      </c>
      <c r="B176">
        <v>30626</v>
      </c>
    </row>
    <row r="177" spans="1:2" ht="16.5" customHeight="1" x14ac:dyDescent="0.25">
      <c r="A177" s="5" t="s">
        <v>202</v>
      </c>
      <c r="B177">
        <v>40634</v>
      </c>
    </row>
    <row r="178" spans="1:2" ht="16.5" customHeight="1" x14ac:dyDescent="0.25">
      <c r="A178" s="5" t="s">
        <v>203</v>
      </c>
      <c r="B178">
        <v>47088</v>
      </c>
    </row>
    <row r="179" spans="1:2" ht="16.5" customHeight="1" x14ac:dyDescent="0.25">
      <c r="A179" s="5" t="s">
        <v>755</v>
      </c>
      <c r="B179">
        <v>191137</v>
      </c>
    </row>
    <row r="180" spans="1:2" ht="16.5" customHeight="1" x14ac:dyDescent="0.25">
      <c r="A180" s="5" t="s">
        <v>204</v>
      </c>
      <c r="B180">
        <v>148874</v>
      </c>
    </row>
    <row r="181" spans="1:2" ht="16.5" customHeight="1" x14ac:dyDescent="0.25">
      <c r="A181" s="5" t="s">
        <v>205</v>
      </c>
      <c r="B181">
        <v>8820</v>
      </c>
    </row>
    <row r="182" spans="1:2" ht="16.5" customHeight="1" x14ac:dyDescent="0.25">
      <c r="A182" s="5" t="s">
        <v>206</v>
      </c>
      <c r="B182">
        <v>62615</v>
      </c>
    </row>
    <row r="183" spans="1:2" ht="16.5" customHeight="1" x14ac:dyDescent="0.25">
      <c r="A183" s="5" t="s">
        <v>207</v>
      </c>
      <c r="B183">
        <v>822168</v>
      </c>
    </row>
    <row r="184" spans="1:2" ht="16.5" customHeight="1" x14ac:dyDescent="0.25">
      <c r="A184" s="5" t="s">
        <v>208</v>
      </c>
      <c r="B184">
        <v>83283</v>
      </c>
    </row>
    <row r="185" spans="1:2" ht="16.5" customHeight="1" x14ac:dyDescent="0.25">
      <c r="A185" s="5" t="s">
        <v>210</v>
      </c>
      <c r="B185">
        <v>21441</v>
      </c>
    </row>
    <row r="186" spans="1:2" ht="16.5" customHeight="1" x14ac:dyDescent="0.25">
      <c r="A186" s="5" t="s">
        <v>211</v>
      </c>
      <c r="B186">
        <v>329773</v>
      </c>
    </row>
    <row r="187" spans="1:2" ht="16.5" customHeight="1" x14ac:dyDescent="0.25">
      <c r="A187" s="5" t="s">
        <v>212</v>
      </c>
      <c r="B187">
        <v>75958</v>
      </c>
    </row>
    <row r="188" spans="1:2" ht="16.5" customHeight="1" x14ac:dyDescent="0.25">
      <c r="A188" s="5" t="s">
        <v>213</v>
      </c>
      <c r="B188">
        <v>240244</v>
      </c>
    </row>
    <row r="189" spans="1:2" ht="16.5" customHeight="1" x14ac:dyDescent="0.25">
      <c r="A189" s="5" t="s">
        <v>214</v>
      </c>
      <c r="B189">
        <v>27936</v>
      </c>
    </row>
    <row r="190" spans="1:2" ht="16.5" customHeight="1" x14ac:dyDescent="0.25">
      <c r="A190" s="5" t="s">
        <v>756</v>
      </c>
      <c r="B190">
        <v>24780</v>
      </c>
    </row>
    <row r="191" spans="1:2" ht="16.5" customHeight="1" x14ac:dyDescent="0.25">
      <c r="A191" s="5" t="s">
        <v>757</v>
      </c>
      <c r="B191">
        <v>23450</v>
      </c>
    </row>
    <row r="192" spans="1:2" ht="16.5" customHeight="1" x14ac:dyDescent="0.25">
      <c r="A192" s="5" t="s">
        <v>216</v>
      </c>
      <c r="B192">
        <v>3639</v>
      </c>
    </row>
    <row r="193" spans="1:2" ht="16.5" customHeight="1" x14ac:dyDescent="0.25">
      <c r="A193" s="5" t="s">
        <v>218</v>
      </c>
      <c r="B193">
        <v>98373</v>
      </c>
    </row>
    <row r="194" spans="1:2" ht="16.5" customHeight="1" x14ac:dyDescent="0.25">
      <c r="A194" s="5" t="s">
        <v>220</v>
      </c>
      <c r="B194">
        <v>1060</v>
      </c>
    </row>
    <row r="195" spans="1:2" ht="16.5" customHeight="1" x14ac:dyDescent="0.25">
      <c r="A195" s="5" t="s">
        <v>221</v>
      </c>
      <c r="B195">
        <v>63895</v>
      </c>
    </row>
    <row r="196" spans="1:2" ht="16.5" customHeight="1" x14ac:dyDescent="0.25">
      <c r="A196" s="5" t="s">
        <v>222</v>
      </c>
      <c r="B196">
        <v>33619</v>
      </c>
    </row>
    <row r="197" spans="1:2" ht="16.5" customHeight="1" x14ac:dyDescent="0.25">
      <c r="A197" s="5" t="s">
        <v>223</v>
      </c>
      <c r="B197">
        <v>8294</v>
      </c>
    </row>
    <row r="198" spans="1:2" ht="16.5" customHeight="1" x14ac:dyDescent="0.25">
      <c r="A198" s="5" t="s">
        <v>224</v>
      </c>
      <c r="B198">
        <v>39098</v>
      </c>
    </row>
    <row r="199" spans="1:2" ht="16.5" customHeight="1" x14ac:dyDescent="0.25">
      <c r="A199" s="5" t="s">
        <v>225</v>
      </c>
      <c r="B199">
        <v>7537</v>
      </c>
    </row>
    <row r="200" spans="1:2" ht="16.5" customHeight="1" x14ac:dyDescent="0.25">
      <c r="A200" s="5" t="s">
        <v>226</v>
      </c>
      <c r="B200">
        <v>160271</v>
      </c>
    </row>
    <row r="201" spans="1:2" ht="16.5" customHeight="1" x14ac:dyDescent="0.25">
      <c r="A201" s="5" t="s">
        <v>227</v>
      </c>
      <c r="B201">
        <v>143241</v>
      </c>
    </row>
    <row r="202" spans="1:2" ht="16.5" customHeight="1" x14ac:dyDescent="0.25">
      <c r="A202" s="5" t="s">
        <v>228</v>
      </c>
      <c r="B202">
        <v>0</v>
      </c>
    </row>
    <row r="203" spans="1:2" ht="16.5" customHeight="1" x14ac:dyDescent="0.25">
      <c r="A203" s="5" t="s">
        <v>229</v>
      </c>
      <c r="B203">
        <v>47288</v>
      </c>
    </row>
    <row r="204" spans="1:2" ht="16.5" customHeight="1" x14ac:dyDescent="0.25">
      <c r="A204" s="5" t="s">
        <v>230</v>
      </c>
      <c r="B204">
        <v>8311</v>
      </c>
    </row>
    <row r="205" spans="1:2" ht="16.5" customHeight="1" x14ac:dyDescent="0.25">
      <c r="A205" s="5" t="s">
        <v>231</v>
      </c>
      <c r="B205">
        <v>43727</v>
      </c>
    </row>
    <row r="206" spans="1:2" ht="16.5" customHeight="1" x14ac:dyDescent="0.25">
      <c r="A206" s="5" t="s">
        <v>799</v>
      </c>
      <c r="B206">
        <v>36092</v>
      </c>
    </row>
    <row r="207" spans="1:2" ht="16.5" customHeight="1" x14ac:dyDescent="0.25">
      <c r="A207" s="5" t="s">
        <v>233</v>
      </c>
      <c r="B207">
        <v>79715</v>
      </c>
    </row>
    <row r="208" spans="1:2" ht="16.5" customHeight="1" x14ac:dyDescent="0.25">
      <c r="A208" s="5" t="s">
        <v>234</v>
      </c>
      <c r="B208">
        <v>15128</v>
      </c>
    </row>
    <row r="209" spans="1:2" ht="16.5" customHeight="1" x14ac:dyDescent="0.25">
      <c r="A209" s="5" t="s">
        <v>235</v>
      </c>
      <c r="B209">
        <v>49675</v>
      </c>
    </row>
    <row r="210" spans="1:2" ht="16.5" customHeight="1" x14ac:dyDescent="0.25">
      <c r="A210" s="5" t="s">
        <v>241</v>
      </c>
      <c r="B210">
        <v>0</v>
      </c>
    </row>
    <row r="211" spans="1:2" ht="16.5" customHeight="1" x14ac:dyDescent="0.25">
      <c r="A211" s="5" t="s">
        <v>243</v>
      </c>
      <c r="B211">
        <v>304</v>
      </c>
    </row>
    <row r="212" spans="1:2" ht="16.5" customHeight="1" x14ac:dyDescent="0.25">
      <c r="A212" s="5" t="s">
        <v>248</v>
      </c>
      <c r="B212">
        <v>1931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3939</v>
      </c>
    </row>
    <row r="215" spans="1:2" ht="16.5" customHeight="1" x14ac:dyDescent="0.25">
      <c r="A215" s="5" t="s">
        <v>758</v>
      </c>
      <c r="B215">
        <v>3481</v>
      </c>
    </row>
    <row r="216" spans="1:2" ht="16.5" customHeight="1" x14ac:dyDescent="0.25">
      <c r="A216" s="5" t="s">
        <v>759</v>
      </c>
      <c r="B216">
        <v>74</v>
      </c>
    </row>
    <row r="217" spans="1:2" ht="16.5" customHeight="1" x14ac:dyDescent="0.25">
      <c r="A217" s="5" t="s">
        <v>760</v>
      </c>
      <c r="B217">
        <v>403</v>
      </c>
    </row>
    <row r="218" spans="1:2" ht="16.5" customHeight="1" x14ac:dyDescent="0.25">
      <c r="A218" s="5" t="s">
        <v>761</v>
      </c>
      <c r="B218">
        <v>748</v>
      </c>
    </row>
    <row r="219" spans="1:2" ht="16.5" customHeight="1" x14ac:dyDescent="0.25">
      <c r="A219" s="5" t="s">
        <v>762</v>
      </c>
      <c r="B219">
        <v>290</v>
      </c>
    </row>
    <row r="220" spans="1:2" ht="16.5" customHeight="1" x14ac:dyDescent="0.25">
      <c r="A220" s="5" t="s">
        <v>763</v>
      </c>
      <c r="B220">
        <v>343</v>
      </c>
    </row>
    <row r="221" spans="1:2" ht="16.5" customHeight="1" x14ac:dyDescent="0.25">
      <c r="A221" s="5" t="s">
        <v>764</v>
      </c>
      <c r="B221">
        <v>457</v>
      </c>
    </row>
    <row r="222" spans="1:2" ht="16.5" customHeight="1" x14ac:dyDescent="0.25">
      <c r="A222" s="5" t="s">
        <v>765</v>
      </c>
      <c r="B222">
        <v>458</v>
      </c>
    </row>
    <row r="223" spans="1:2" ht="16.5" customHeight="1" x14ac:dyDescent="0.25">
      <c r="A223" s="5" t="s">
        <v>251</v>
      </c>
      <c r="B223">
        <v>30235</v>
      </c>
    </row>
    <row r="224" spans="1:2" ht="16.5" customHeight="1" x14ac:dyDescent="0.25">
      <c r="A224" s="5" t="s">
        <v>252</v>
      </c>
      <c r="B224">
        <v>105763</v>
      </c>
    </row>
    <row r="225" spans="1:2" ht="16.5" customHeight="1" x14ac:dyDescent="0.25">
      <c r="A225" s="5" t="s">
        <v>254</v>
      </c>
      <c r="B225">
        <v>43045</v>
      </c>
    </row>
    <row r="226" spans="1:2" ht="16.5" customHeight="1" x14ac:dyDescent="0.25">
      <c r="A226" s="5" t="s">
        <v>800</v>
      </c>
      <c r="B226">
        <v>125288</v>
      </c>
    </row>
    <row r="227" spans="1:2" ht="16.5" customHeight="1" x14ac:dyDescent="0.25">
      <c r="A227" s="5" t="s">
        <v>256</v>
      </c>
      <c r="B227">
        <v>3195</v>
      </c>
    </row>
    <row r="228" spans="1:2" ht="16.5" customHeight="1" x14ac:dyDescent="0.25">
      <c r="A228" s="5" t="s">
        <v>258</v>
      </c>
      <c r="B228">
        <v>13513</v>
      </c>
    </row>
    <row r="229" spans="1:2" ht="16.5" customHeight="1" x14ac:dyDescent="0.25">
      <c r="A229" s="5" t="s">
        <v>260</v>
      </c>
      <c r="B229">
        <v>42270</v>
      </c>
    </row>
    <row r="230" spans="1:2" ht="16.5" customHeight="1" x14ac:dyDescent="0.25">
      <c r="A230" s="5" t="s">
        <v>262</v>
      </c>
      <c r="B230">
        <v>24</v>
      </c>
    </row>
    <row r="231" spans="1:2" ht="16.5" customHeight="1" x14ac:dyDescent="0.25">
      <c r="A231" s="5" t="s">
        <v>266</v>
      </c>
      <c r="B231">
        <v>348</v>
      </c>
    </row>
    <row r="232" spans="1:2" ht="16.5" customHeight="1" x14ac:dyDescent="0.25">
      <c r="A232" s="5" t="s">
        <v>267</v>
      </c>
      <c r="B232">
        <v>871</v>
      </c>
    </row>
    <row r="233" spans="1:2" ht="16.5" customHeight="1" x14ac:dyDescent="0.25">
      <c r="A233" s="5" t="s">
        <v>269</v>
      </c>
      <c r="B233">
        <v>94</v>
      </c>
    </row>
    <row r="234" spans="1:2" ht="16.5" customHeight="1" x14ac:dyDescent="0.25">
      <c r="A234" s="5" t="s">
        <v>272</v>
      </c>
      <c r="B234">
        <v>60411</v>
      </c>
    </row>
    <row r="235" spans="1:2" ht="16.5" customHeight="1" x14ac:dyDescent="0.25">
      <c r="A235" s="5" t="s">
        <v>273</v>
      </c>
      <c r="B235">
        <v>41890</v>
      </c>
    </row>
    <row r="236" spans="1:2" ht="16.5" customHeight="1" x14ac:dyDescent="0.25">
      <c r="A236" s="5" t="s">
        <v>274</v>
      </c>
      <c r="B236">
        <v>55897</v>
      </c>
    </row>
    <row r="237" spans="1:2" ht="16.5" customHeight="1" x14ac:dyDescent="0.25">
      <c r="A237" s="5" t="s">
        <v>275</v>
      </c>
      <c r="B237">
        <v>1679</v>
      </c>
    </row>
    <row r="238" spans="1:2" ht="16.5" customHeight="1" x14ac:dyDescent="0.25">
      <c r="A238" s="5" t="s">
        <v>276</v>
      </c>
      <c r="B238">
        <v>55</v>
      </c>
    </row>
    <row r="239" spans="1:2" ht="16.5" customHeight="1" x14ac:dyDescent="0.25">
      <c r="A239" s="5" t="s">
        <v>801</v>
      </c>
      <c r="B239">
        <v>6147</v>
      </c>
    </row>
    <row r="240" spans="1:2" ht="16.5" customHeight="1" x14ac:dyDescent="0.25">
      <c r="A240" s="5" t="s">
        <v>278</v>
      </c>
      <c r="B240">
        <v>13602</v>
      </c>
    </row>
    <row r="241" spans="1:2" ht="16.5" customHeight="1" x14ac:dyDescent="0.25">
      <c r="A241" s="5" t="s">
        <v>279</v>
      </c>
      <c r="B241">
        <v>75103</v>
      </c>
    </row>
    <row r="242" spans="1:2" ht="16.5" customHeight="1" x14ac:dyDescent="0.25">
      <c r="A242" s="5" t="s">
        <v>802</v>
      </c>
      <c r="B242">
        <v>498153</v>
      </c>
    </row>
    <row r="243" spans="1:2" ht="16.5" customHeight="1" x14ac:dyDescent="0.25">
      <c r="A243" s="5" t="s">
        <v>281</v>
      </c>
      <c r="B243">
        <v>548533</v>
      </c>
    </row>
    <row r="244" spans="1:2" ht="16.5" customHeight="1" x14ac:dyDescent="0.25">
      <c r="A244" s="5" t="s">
        <v>282</v>
      </c>
      <c r="B244">
        <v>10856</v>
      </c>
    </row>
    <row r="245" spans="1:2" ht="16.5" customHeight="1" x14ac:dyDescent="0.25">
      <c r="A245" s="5" t="s">
        <v>283</v>
      </c>
      <c r="B245">
        <v>24450</v>
      </c>
    </row>
    <row r="246" spans="1:2" ht="16.5" customHeight="1" x14ac:dyDescent="0.25">
      <c r="A246" s="5" t="s">
        <v>766</v>
      </c>
      <c r="B246">
        <v>175674</v>
      </c>
    </row>
    <row r="247" spans="1:2" ht="16.5" customHeight="1" x14ac:dyDescent="0.25">
      <c r="A247" s="5" t="s">
        <v>803</v>
      </c>
      <c r="B247">
        <v>139983</v>
      </c>
    </row>
    <row r="248" spans="1:2" ht="16.5" customHeight="1" x14ac:dyDescent="0.25">
      <c r="A248" s="5" t="s">
        <v>285</v>
      </c>
      <c r="B248">
        <v>31921</v>
      </c>
    </row>
    <row r="249" spans="1:2" ht="16.5" customHeight="1" x14ac:dyDescent="0.25">
      <c r="A249" s="5" t="s">
        <v>286</v>
      </c>
      <c r="B249">
        <v>309513</v>
      </c>
    </row>
    <row r="250" spans="1:2" ht="16.5" customHeight="1" x14ac:dyDescent="0.25">
      <c r="A250" s="5" t="s">
        <v>287</v>
      </c>
      <c r="B250">
        <v>771</v>
      </c>
    </row>
    <row r="251" spans="1:2" ht="16.5" customHeight="1" x14ac:dyDescent="0.25">
      <c r="A251" s="5" t="s">
        <v>288</v>
      </c>
      <c r="B251">
        <v>8433</v>
      </c>
    </row>
    <row r="252" spans="1:2" ht="16.5" customHeight="1" x14ac:dyDescent="0.25">
      <c r="A252" s="5" t="s">
        <v>291</v>
      </c>
      <c r="B252">
        <v>1259</v>
      </c>
    </row>
    <row r="253" spans="1:2" ht="16.5" customHeight="1" x14ac:dyDescent="0.25">
      <c r="A253" s="5" t="s">
        <v>767</v>
      </c>
      <c r="B253">
        <v>7865</v>
      </c>
    </row>
    <row r="254" spans="1:2" ht="16.5" customHeight="1" x14ac:dyDescent="0.25">
      <c r="A254" s="5" t="s">
        <v>292</v>
      </c>
      <c r="B254">
        <v>6775</v>
      </c>
    </row>
    <row r="255" spans="1:2" ht="16.5" customHeight="1" x14ac:dyDescent="0.25">
      <c r="A255" s="5" t="s">
        <v>293</v>
      </c>
      <c r="B255">
        <v>1421</v>
      </c>
    </row>
    <row r="256" spans="1:2" ht="16.5" customHeight="1" x14ac:dyDescent="0.25">
      <c r="A256" s="5" t="s">
        <v>294</v>
      </c>
      <c r="B256">
        <v>66379</v>
      </c>
    </row>
    <row r="257" spans="1:2" ht="16.5" customHeight="1" x14ac:dyDescent="0.25">
      <c r="A257" s="5" t="s">
        <v>295</v>
      </c>
      <c r="B257">
        <v>539</v>
      </c>
    </row>
    <row r="258" spans="1:2" ht="16.5" customHeight="1" x14ac:dyDescent="0.25">
      <c r="A258" s="5" t="s">
        <v>296</v>
      </c>
      <c r="B258">
        <v>1365</v>
      </c>
    </row>
    <row r="259" spans="1:2" ht="16.5" customHeight="1" x14ac:dyDescent="0.25">
      <c r="A259" s="5" t="s">
        <v>297</v>
      </c>
      <c r="B259">
        <v>7923</v>
      </c>
    </row>
    <row r="260" spans="1:2" ht="16.5" customHeight="1" x14ac:dyDescent="0.25">
      <c r="A260" s="5" t="s">
        <v>299</v>
      </c>
      <c r="B260">
        <v>5025</v>
      </c>
    </row>
    <row r="261" spans="1:2" ht="16.5" customHeight="1" x14ac:dyDescent="0.25">
      <c r="A261" s="5" t="s">
        <v>300</v>
      </c>
      <c r="B261">
        <v>8021</v>
      </c>
    </row>
    <row r="262" spans="1:2" ht="16.5" customHeight="1" x14ac:dyDescent="0.25">
      <c r="A262" s="5" t="s">
        <v>301</v>
      </c>
      <c r="B262">
        <v>7749</v>
      </c>
    </row>
    <row r="263" spans="1:2" ht="16.5" customHeight="1" x14ac:dyDescent="0.25">
      <c r="A263" s="5" t="s">
        <v>302</v>
      </c>
      <c r="B263">
        <v>5696</v>
      </c>
    </row>
    <row r="264" spans="1:2" ht="16.5" customHeight="1" x14ac:dyDescent="0.25">
      <c r="A264" s="5" t="s">
        <v>303</v>
      </c>
      <c r="B264">
        <v>6279</v>
      </c>
    </row>
    <row r="265" spans="1:2" ht="16.5" customHeight="1" x14ac:dyDescent="0.25">
      <c r="A265" s="5" t="s">
        <v>304</v>
      </c>
      <c r="B265">
        <v>2</v>
      </c>
    </row>
    <row r="266" spans="1:2" ht="16.5" customHeight="1" x14ac:dyDescent="0.25">
      <c r="A266" s="5" t="s">
        <v>305</v>
      </c>
      <c r="B266">
        <v>14510</v>
      </c>
    </row>
    <row r="267" spans="1:2" ht="16.5" customHeight="1" x14ac:dyDescent="0.25">
      <c r="A267" s="5" t="s">
        <v>747</v>
      </c>
      <c r="B267">
        <v>102937</v>
      </c>
    </row>
    <row r="268" spans="1:2" ht="16.5" customHeight="1" x14ac:dyDescent="0.25">
      <c r="A268" s="5" t="s">
        <v>306</v>
      </c>
      <c r="B268">
        <v>210367</v>
      </c>
    </row>
    <row r="269" spans="1:2" ht="16.5" customHeight="1" x14ac:dyDescent="0.25">
      <c r="A269" s="5" t="s">
        <v>307</v>
      </c>
      <c r="B269">
        <v>41323</v>
      </c>
    </row>
    <row r="270" spans="1:2" ht="16.5" customHeight="1" x14ac:dyDescent="0.25">
      <c r="A270" s="5" t="s">
        <v>308</v>
      </c>
      <c r="B270">
        <v>182259</v>
      </c>
    </row>
    <row r="271" spans="1:2" ht="16.5" customHeight="1" x14ac:dyDescent="0.25">
      <c r="A271" s="5" t="s">
        <v>309</v>
      </c>
      <c r="B271">
        <v>89585</v>
      </c>
    </row>
    <row r="272" spans="1:2" ht="16.5" customHeight="1" x14ac:dyDescent="0.25">
      <c r="A272" s="5" t="s">
        <v>804</v>
      </c>
      <c r="B272">
        <v>87347</v>
      </c>
    </row>
    <row r="273" spans="1:2" ht="16.5" customHeight="1" x14ac:dyDescent="0.25">
      <c r="A273" s="5" t="s">
        <v>311</v>
      </c>
      <c r="B273">
        <v>227935</v>
      </c>
    </row>
    <row r="274" spans="1:2" ht="16.5" customHeight="1" x14ac:dyDescent="0.25">
      <c r="A274" s="5" t="s">
        <v>312</v>
      </c>
      <c r="B274">
        <v>5333</v>
      </c>
    </row>
    <row r="275" spans="1:2" ht="16.5" customHeight="1" x14ac:dyDescent="0.25">
      <c r="A275" s="5" t="s">
        <v>313</v>
      </c>
      <c r="B275">
        <v>340687</v>
      </c>
    </row>
    <row r="276" spans="1:2" ht="16.5" customHeight="1" x14ac:dyDescent="0.25">
      <c r="A276" s="5" t="s">
        <v>314</v>
      </c>
      <c r="B276">
        <v>6809</v>
      </c>
    </row>
    <row r="277" spans="1:2" ht="16.5" customHeight="1" x14ac:dyDescent="0.25">
      <c r="A277" s="5" t="s">
        <v>315</v>
      </c>
      <c r="B277">
        <v>5313</v>
      </c>
    </row>
    <row r="278" spans="1:2" ht="16.5" customHeight="1" x14ac:dyDescent="0.25">
      <c r="A278" s="5" t="s">
        <v>316</v>
      </c>
      <c r="B278">
        <v>4336</v>
      </c>
    </row>
    <row r="279" spans="1:2" ht="16.5" customHeight="1" x14ac:dyDescent="0.25">
      <c r="A279" s="5" t="s">
        <v>317</v>
      </c>
      <c r="B279">
        <v>0</v>
      </c>
    </row>
    <row r="280" spans="1:2" ht="16.5" customHeight="1" x14ac:dyDescent="0.25">
      <c r="A280" s="5" t="s">
        <v>319</v>
      </c>
      <c r="B280">
        <v>163075</v>
      </c>
    </row>
    <row r="281" spans="1:2" ht="16.5" customHeight="1" x14ac:dyDescent="0.25">
      <c r="A281" s="5" t="s">
        <v>320</v>
      </c>
      <c r="B281">
        <v>3961</v>
      </c>
    </row>
    <row r="282" spans="1:2" ht="16.5" customHeight="1" x14ac:dyDescent="0.25">
      <c r="A282" s="5" t="s">
        <v>321</v>
      </c>
      <c r="B282">
        <v>12814</v>
      </c>
    </row>
    <row r="283" spans="1:2" ht="16.5" customHeight="1" x14ac:dyDescent="0.25">
      <c r="A283" s="5" t="s">
        <v>323</v>
      </c>
      <c r="B283">
        <v>87905</v>
      </c>
    </row>
    <row r="284" spans="1:2" ht="16.5" customHeight="1" x14ac:dyDescent="0.25">
      <c r="A284" s="5" t="s">
        <v>805</v>
      </c>
      <c r="B284">
        <v>51514</v>
      </c>
    </row>
    <row r="285" spans="1:2" ht="16.5" customHeight="1" x14ac:dyDescent="0.25">
      <c r="A285" s="5" t="s">
        <v>806</v>
      </c>
      <c r="B285">
        <v>49764</v>
      </c>
    </row>
    <row r="286" spans="1:2" ht="16.5" customHeight="1" x14ac:dyDescent="0.25">
      <c r="A286" s="5" t="s">
        <v>327</v>
      </c>
      <c r="B286">
        <v>59968</v>
      </c>
    </row>
    <row r="287" spans="1:2" ht="16.5" customHeight="1" x14ac:dyDescent="0.25">
      <c r="A287" s="5" t="s">
        <v>328</v>
      </c>
      <c r="B287">
        <v>164086</v>
      </c>
    </row>
    <row r="288" spans="1:2" ht="16.5" customHeight="1" x14ac:dyDescent="0.25">
      <c r="A288" s="5" t="s">
        <v>329</v>
      </c>
      <c r="B288">
        <v>33878</v>
      </c>
    </row>
    <row r="289" spans="1:2" ht="16.5" customHeight="1" x14ac:dyDescent="0.25">
      <c r="A289" s="5" t="s">
        <v>330</v>
      </c>
      <c r="B289">
        <v>204</v>
      </c>
    </row>
    <row r="290" spans="1:2" ht="16.5" customHeight="1" x14ac:dyDescent="0.25">
      <c r="A290" s="5" t="s">
        <v>332</v>
      </c>
      <c r="B290">
        <v>45430</v>
      </c>
    </row>
    <row r="291" spans="1:2" ht="16.5" customHeight="1" x14ac:dyDescent="0.25">
      <c r="A291" s="5" t="s">
        <v>333</v>
      </c>
      <c r="B291">
        <v>2823</v>
      </c>
    </row>
    <row r="292" spans="1:2" ht="16.5" customHeight="1" x14ac:dyDescent="0.25">
      <c r="A292" s="5" t="s">
        <v>807</v>
      </c>
      <c r="B292">
        <v>13847</v>
      </c>
    </row>
    <row r="293" spans="1:2" ht="16.5" customHeight="1" x14ac:dyDescent="0.25">
      <c r="A293" s="5" t="s">
        <v>768</v>
      </c>
      <c r="B293">
        <v>34213</v>
      </c>
    </row>
    <row r="294" spans="1:2" ht="16.5" customHeight="1" x14ac:dyDescent="0.25">
      <c r="A294" s="5" t="s">
        <v>334</v>
      </c>
      <c r="B294">
        <v>12783</v>
      </c>
    </row>
    <row r="295" spans="1:2" ht="16.5" customHeight="1" x14ac:dyDescent="0.25">
      <c r="A295" s="5" t="s">
        <v>336</v>
      </c>
      <c r="B295">
        <v>2888</v>
      </c>
    </row>
    <row r="296" spans="1:2" ht="16.5" customHeight="1" x14ac:dyDescent="0.25">
      <c r="A296" s="5" t="s">
        <v>338</v>
      </c>
      <c r="B296">
        <v>16059</v>
      </c>
    </row>
    <row r="297" spans="1:2" ht="16.5" customHeight="1" x14ac:dyDescent="0.25">
      <c r="A297" s="5" t="s">
        <v>340</v>
      </c>
      <c r="B297">
        <v>94633</v>
      </c>
    </row>
    <row r="298" spans="1:2" ht="16.5" customHeight="1" x14ac:dyDescent="0.25">
      <c r="A298" s="5" t="s">
        <v>341</v>
      </c>
      <c r="B298">
        <v>40880</v>
      </c>
    </row>
    <row r="299" spans="1:2" ht="16.5" customHeight="1" x14ac:dyDescent="0.25">
      <c r="A299" s="5" t="s">
        <v>343</v>
      </c>
      <c r="B299">
        <v>50363</v>
      </c>
    </row>
    <row r="300" spans="1:2" ht="16.5" customHeight="1" x14ac:dyDescent="0.25">
      <c r="A300" s="5" t="s">
        <v>344</v>
      </c>
      <c r="B300">
        <v>33330</v>
      </c>
    </row>
    <row r="301" spans="1:2" ht="16.5" customHeight="1" x14ac:dyDescent="0.25">
      <c r="A301" s="5" t="s">
        <v>345</v>
      </c>
      <c r="B301">
        <v>102241</v>
      </c>
    </row>
    <row r="302" spans="1:2" ht="16.5" customHeight="1" x14ac:dyDescent="0.25">
      <c r="A302" s="5" t="s">
        <v>346</v>
      </c>
      <c r="B302">
        <v>46897</v>
      </c>
    </row>
    <row r="303" spans="1:2" ht="16.5" customHeight="1" x14ac:dyDescent="0.25">
      <c r="A303" s="5" t="s">
        <v>347</v>
      </c>
      <c r="B303">
        <v>22189</v>
      </c>
    </row>
    <row r="304" spans="1:2" ht="16.5" customHeight="1" x14ac:dyDescent="0.25">
      <c r="A304" s="5" t="s">
        <v>808</v>
      </c>
      <c r="B304">
        <v>31057</v>
      </c>
    </row>
    <row r="305" spans="1:2" ht="16.5" customHeight="1" x14ac:dyDescent="0.25">
      <c r="A305" s="5" t="s">
        <v>349</v>
      </c>
      <c r="B305">
        <v>51972</v>
      </c>
    </row>
    <row r="306" spans="1:2" ht="16.5" customHeight="1" x14ac:dyDescent="0.25">
      <c r="A306" s="5" t="s">
        <v>350</v>
      </c>
      <c r="B306">
        <v>907</v>
      </c>
    </row>
    <row r="307" spans="1:2" ht="16.5" customHeight="1" x14ac:dyDescent="0.25">
      <c r="A307" s="5" t="s">
        <v>351</v>
      </c>
      <c r="B307">
        <v>47833</v>
      </c>
    </row>
    <row r="308" spans="1:2" ht="16.5" customHeight="1" x14ac:dyDescent="0.25">
      <c r="A308" s="5" t="s">
        <v>809</v>
      </c>
      <c r="B308">
        <v>379571</v>
      </c>
    </row>
    <row r="309" spans="1:2" ht="16.5" customHeight="1" x14ac:dyDescent="0.25">
      <c r="A309" s="5" t="s">
        <v>354</v>
      </c>
      <c r="B309">
        <v>24724</v>
      </c>
    </row>
    <row r="310" spans="1:2" ht="16.5" customHeight="1" x14ac:dyDescent="0.25">
      <c r="A310" s="5" t="s">
        <v>355</v>
      </c>
      <c r="B310">
        <v>7638</v>
      </c>
    </row>
    <row r="311" spans="1:2" ht="16.5" customHeight="1" x14ac:dyDescent="0.25">
      <c r="A311" s="5" t="s">
        <v>356</v>
      </c>
      <c r="B311">
        <v>1319</v>
      </c>
    </row>
    <row r="312" spans="1:2" ht="16.5" customHeight="1" x14ac:dyDescent="0.25">
      <c r="A312" s="5" t="s">
        <v>357</v>
      </c>
      <c r="B312">
        <v>1</v>
      </c>
    </row>
    <row r="313" spans="1:2" ht="16.5" customHeight="1" x14ac:dyDescent="0.25">
      <c r="A313" s="5" t="s">
        <v>358</v>
      </c>
      <c r="B313">
        <v>115</v>
      </c>
    </row>
    <row r="314" spans="1:2" ht="16.5" customHeight="1" x14ac:dyDescent="0.25">
      <c r="A314" s="5" t="s">
        <v>359</v>
      </c>
      <c r="B314">
        <v>64953</v>
      </c>
    </row>
    <row r="315" spans="1:2" ht="16.5" customHeight="1" x14ac:dyDescent="0.25">
      <c r="A315" s="5" t="s">
        <v>360</v>
      </c>
      <c r="B315">
        <v>73717</v>
      </c>
    </row>
    <row r="316" spans="1:2" ht="16.5" customHeight="1" x14ac:dyDescent="0.25">
      <c r="A316" s="5" t="s">
        <v>361</v>
      </c>
      <c r="B316">
        <v>2442</v>
      </c>
    </row>
    <row r="317" spans="1:2" ht="16.5" customHeight="1" x14ac:dyDescent="0.25">
      <c r="A317" s="5" t="s">
        <v>362</v>
      </c>
      <c r="B317">
        <v>9386</v>
      </c>
    </row>
    <row r="318" spans="1:2" ht="16.5" customHeight="1" x14ac:dyDescent="0.25">
      <c r="A318" s="5" t="s">
        <v>363</v>
      </c>
      <c r="B318">
        <v>44201</v>
      </c>
    </row>
    <row r="319" spans="1:2" ht="16.5" customHeight="1" x14ac:dyDescent="0.25">
      <c r="A319" s="5" t="s">
        <v>364</v>
      </c>
      <c r="B319">
        <v>70681</v>
      </c>
    </row>
    <row r="320" spans="1:2" ht="16.5" customHeight="1" x14ac:dyDescent="0.25">
      <c r="A320" s="5" t="s">
        <v>365</v>
      </c>
      <c r="B320">
        <v>67038</v>
      </c>
    </row>
    <row r="321" spans="1:2" ht="16.5" customHeight="1" x14ac:dyDescent="0.25">
      <c r="A321" s="5" t="s">
        <v>366</v>
      </c>
      <c r="B321">
        <v>59058</v>
      </c>
    </row>
    <row r="322" spans="1:2" ht="16.5" customHeight="1" x14ac:dyDescent="0.25">
      <c r="A322" s="5" t="s">
        <v>367</v>
      </c>
      <c r="B322">
        <v>0</v>
      </c>
    </row>
    <row r="323" spans="1:2" ht="16.5" customHeight="1" x14ac:dyDescent="0.25">
      <c r="A323" s="5" t="s">
        <v>368</v>
      </c>
      <c r="B323">
        <v>7248</v>
      </c>
    </row>
    <row r="324" spans="1:2" ht="16.5" customHeight="1" x14ac:dyDescent="0.25">
      <c r="A324" s="5" t="s">
        <v>369</v>
      </c>
      <c r="B324">
        <v>0</v>
      </c>
    </row>
    <row r="325" spans="1:2" ht="16.5" customHeight="1" x14ac:dyDescent="0.25">
      <c r="A325" s="5" t="s">
        <v>370</v>
      </c>
      <c r="B325">
        <v>97740</v>
      </c>
    </row>
    <row r="326" spans="1:2" ht="16.5" customHeight="1" x14ac:dyDescent="0.25">
      <c r="A326" s="5" t="s">
        <v>371</v>
      </c>
      <c r="B326">
        <v>1169862</v>
      </c>
    </row>
    <row r="327" spans="1:2" ht="16.5" customHeight="1" x14ac:dyDescent="0.25">
      <c r="A327" s="5" t="s">
        <v>769</v>
      </c>
      <c r="B327">
        <v>7160</v>
      </c>
    </row>
    <row r="328" spans="1:2" ht="16.5" customHeight="1" x14ac:dyDescent="0.25">
      <c r="A328" s="5" t="s">
        <v>810</v>
      </c>
      <c r="B328">
        <v>15</v>
      </c>
    </row>
    <row r="329" spans="1:2" ht="16.5" customHeight="1" x14ac:dyDescent="0.25">
      <c r="A329" s="5" t="s">
        <v>373</v>
      </c>
      <c r="B329">
        <v>55763</v>
      </c>
    </row>
    <row r="330" spans="1:2" ht="16.5" customHeight="1" x14ac:dyDescent="0.25">
      <c r="A330" s="5" t="s">
        <v>374</v>
      </c>
      <c r="B330">
        <v>56</v>
      </c>
    </row>
    <row r="331" spans="1:2" ht="16.5" customHeight="1" x14ac:dyDescent="0.25">
      <c r="A331" s="5" t="s">
        <v>375</v>
      </c>
      <c r="B331">
        <v>42595</v>
      </c>
    </row>
    <row r="332" spans="1:2" ht="16.5" customHeight="1" x14ac:dyDescent="0.25">
      <c r="A332" s="5" t="s">
        <v>376</v>
      </c>
      <c r="B332">
        <v>37421</v>
      </c>
    </row>
    <row r="333" spans="1:2" ht="16.5" customHeight="1" x14ac:dyDescent="0.25">
      <c r="A333" s="5" t="s">
        <v>377</v>
      </c>
      <c r="B333">
        <v>365</v>
      </c>
    </row>
    <row r="334" spans="1:2" ht="16.5" customHeight="1" x14ac:dyDescent="0.25">
      <c r="A334" s="5" t="s">
        <v>379</v>
      </c>
      <c r="B334">
        <v>70311</v>
      </c>
    </row>
    <row r="335" spans="1:2" ht="16.5" customHeight="1" x14ac:dyDescent="0.25">
      <c r="A335" s="5" t="s">
        <v>380</v>
      </c>
      <c r="B335">
        <v>13624</v>
      </c>
    </row>
    <row r="336" spans="1:2" ht="16.5" customHeight="1" x14ac:dyDescent="0.25">
      <c r="A336" s="5" t="s">
        <v>770</v>
      </c>
      <c r="B336">
        <v>53238</v>
      </c>
    </row>
    <row r="337" spans="1:2" ht="16.5" customHeight="1" x14ac:dyDescent="0.25">
      <c r="A337" s="5" t="s">
        <v>382</v>
      </c>
      <c r="B337">
        <v>73</v>
      </c>
    </row>
    <row r="338" spans="1:2" ht="16.5" customHeight="1" x14ac:dyDescent="0.25">
      <c r="A338" s="5" t="s">
        <v>384</v>
      </c>
      <c r="B338">
        <v>50695</v>
      </c>
    </row>
    <row r="339" spans="1:2" ht="16.5" customHeight="1" x14ac:dyDescent="0.25">
      <c r="A339" s="5" t="s">
        <v>385</v>
      </c>
      <c r="B339">
        <v>1124</v>
      </c>
    </row>
    <row r="340" spans="1:2" ht="16.5" customHeight="1" x14ac:dyDescent="0.25">
      <c r="A340" s="5" t="s">
        <v>386</v>
      </c>
      <c r="B340">
        <v>50075</v>
      </c>
    </row>
    <row r="341" spans="1:2" ht="16.5" customHeight="1" x14ac:dyDescent="0.25">
      <c r="A341" s="5" t="s">
        <v>387</v>
      </c>
      <c r="B341">
        <v>41020</v>
      </c>
    </row>
    <row r="342" spans="1:2" ht="16.5" customHeight="1" x14ac:dyDescent="0.25">
      <c r="A342" s="5" t="s">
        <v>771</v>
      </c>
      <c r="B342">
        <v>21197</v>
      </c>
    </row>
    <row r="343" spans="1:2" ht="16.5" customHeight="1" x14ac:dyDescent="0.25">
      <c r="A343" s="5" t="s">
        <v>388</v>
      </c>
      <c r="B343">
        <v>154586</v>
      </c>
    </row>
    <row r="344" spans="1:2" ht="16.5" customHeight="1" x14ac:dyDescent="0.25">
      <c r="A344" s="5" t="s">
        <v>389</v>
      </c>
      <c r="B344">
        <v>107597</v>
      </c>
    </row>
    <row r="345" spans="1:2" ht="16.5" customHeight="1" x14ac:dyDescent="0.25">
      <c r="A345" s="5" t="s">
        <v>390</v>
      </c>
      <c r="B345">
        <v>3284</v>
      </c>
    </row>
    <row r="346" spans="1:2" ht="16.5" customHeight="1" x14ac:dyDescent="0.25">
      <c r="A346" s="5" t="s">
        <v>392</v>
      </c>
      <c r="B346">
        <v>3902</v>
      </c>
    </row>
    <row r="347" spans="1:2" ht="16.5" customHeight="1" x14ac:dyDescent="0.25">
      <c r="A347" s="5" t="s">
        <v>811</v>
      </c>
      <c r="B347">
        <v>117358</v>
      </c>
    </row>
    <row r="348" spans="1:2" ht="16.5" customHeight="1" x14ac:dyDescent="0.25">
      <c r="A348" s="5" t="s">
        <v>394</v>
      </c>
      <c r="B348">
        <v>2682721</v>
      </c>
    </row>
    <row r="349" spans="1:2" ht="16.5" customHeight="1" x14ac:dyDescent="0.25">
      <c r="A349" s="5" t="s">
        <v>395</v>
      </c>
      <c r="B349">
        <v>31876</v>
      </c>
    </row>
    <row r="350" spans="1:2" ht="16.5" customHeight="1" x14ac:dyDescent="0.25">
      <c r="A350" s="5" t="s">
        <v>396</v>
      </c>
      <c r="B350">
        <v>41428</v>
      </c>
    </row>
    <row r="351" spans="1:2" ht="16.5" customHeight="1" x14ac:dyDescent="0.25">
      <c r="A351" s="5" t="s">
        <v>397</v>
      </c>
      <c r="B351">
        <v>41156</v>
      </c>
    </row>
    <row r="352" spans="1:2" ht="16.5" customHeight="1" x14ac:dyDescent="0.25">
      <c r="A352" s="5" t="s">
        <v>398</v>
      </c>
      <c r="B352">
        <v>46</v>
      </c>
    </row>
    <row r="353" spans="1:2" ht="16.5" customHeight="1" x14ac:dyDescent="0.25">
      <c r="A353" s="5" t="s">
        <v>399</v>
      </c>
      <c r="B353">
        <v>104932</v>
      </c>
    </row>
    <row r="354" spans="1:2" ht="16.5" customHeight="1" x14ac:dyDescent="0.25">
      <c r="A354" s="5" t="s">
        <v>812</v>
      </c>
      <c r="B354">
        <v>79791</v>
      </c>
    </row>
    <row r="355" spans="1:2" ht="16.5" customHeight="1" x14ac:dyDescent="0.25">
      <c r="A355" s="5" t="s">
        <v>401</v>
      </c>
      <c r="B355">
        <v>82332</v>
      </c>
    </row>
    <row r="356" spans="1:2" ht="16.5" customHeight="1" x14ac:dyDescent="0.25">
      <c r="A356" s="5" t="s">
        <v>772</v>
      </c>
      <c r="B356">
        <v>14961</v>
      </c>
    </row>
    <row r="357" spans="1:2" ht="16.5" customHeight="1" x14ac:dyDescent="0.25">
      <c r="A357" s="5" t="s">
        <v>405</v>
      </c>
      <c r="B357">
        <v>557506</v>
      </c>
    </row>
    <row r="358" spans="1:2" ht="16.5" customHeight="1" x14ac:dyDescent="0.25">
      <c r="A358" s="5" t="s">
        <v>406</v>
      </c>
      <c r="B358">
        <v>10299</v>
      </c>
    </row>
    <row r="359" spans="1:2" ht="16.5" customHeight="1" x14ac:dyDescent="0.25">
      <c r="A359" s="5" t="s">
        <v>407</v>
      </c>
      <c r="B359">
        <v>100</v>
      </c>
    </row>
    <row r="360" spans="1:2" ht="16.5" customHeight="1" x14ac:dyDescent="0.25">
      <c r="A360" s="5" t="s">
        <v>408</v>
      </c>
      <c r="B360">
        <v>34950</v>
      </c>
    </row>
    <row r="361" spans="1:2" ht="16.5" customHeight="1" x14ac:dyDescent="0.25">
      <c r="A361" s="5" t="s">
        <v>409</v>
      </c>
      <c r="B361">
        <v>4539</v>
      </c>
    </row>
    <row r="362" spans="1:2" ht="16.5" customHeight="1" x14ac:dyDescent="0.25">
      <c r="A362" s="5" t="s">
        <v>411</v>
      </c>
      <c r="B362">
        <v>666716</v>
      </c>
    </row>
    <row r="363" spans="1:2" ht="16.5" customHeight="1" x14ac:dyDescent="0.25">
      <c r="A363" s="5" t="s">
        <v>412</v>
      </c>
      <c r="B363">
        <v>78342</v>
      </c>
    </row>
    <row r="364" spans="1:2" ht="16.5" customHeight="1" x14ac:dyDescent="0.25">
      <c r="A364" s="5" t="s">
        <v>413</v>
      </c>
      <c r="B364">
        <v>49289</v>
      </c>
    </row>
    <row r="365" spans="1:2" ht="16.5" customHeight="1" x14ac:dyDescent="0.25">
      <c r="A365" s="5" t="s">
        <v>415</v>
      </c>
      <c r="B365">
        <v>35151</v>
      </c>
    </row>
    <row r="366" spans="1:2" ht="16.5" customHeight="1" x14ac:dyDescent="0.25">
      <c r="A366" s="5" t="s">
        <v>416</v>
      </c>
      <c r="B366">
        <v>32699</v>
      </c>
    </row>
    <row r="367" spans="1:2" ht="16.5" customHeight="1" x14ac:dyDescent="0.25">
      <c r="A367" s="5" t="s">
        <v>417</v>
      </c>
      <c r="B367">
        <v>50167</v>
      </c>
    </row>
    <row r="368" spans="1:2" ht="16.5" customHeight="1" x14ac:dyDescent="0.25">
      <c r="A368" s="5" t="s">
        <v>813</v>
      </c>
      <c r="B368">
        <v>64101</v>
      </c>
    </row>
    <row r="369" spans="1:2" ht="16.5" customHeight="1" x14ac:dyDescent="0.25">
      <c r="A369" s="5" t="s">
        <v>419</v>
      </c>
      <c r="B369">
        <v>23914</v>
      </c>
    </row>
    <row r="370" spans="1:2" ht="16.5" customHeight="1" x14ac:dyDescent="0.25">
      <c r="A370" s="5" t="s">
        <v>420</v>
      </c>
      <c r="B370">
        <v>48946</v>
      </c>
    </row>
    <row r="371" spans="1:2" ht="16.5" customHeight="1" x14ac:dyDescent="0.25">
      <c r="A371" s="5" t="s">
        <v>814</v>
      </c>
      <c r="B371">
        <v>50743</v>
      </c>
    </row>
    <row r="372" spans="1:2" ht="16.5" customHeight="1" x14ac:dyDescent="0.25">
      <c r="A372" s="5" t="s">
        <v>422</v>
      </c>
      <c r="B372">
        <v>15110</v>
      </c>
    </row>
    <row r="373" spans="1:2" ht="16.5" customHeight="1" x14ac:dyDescent="0.25">
      <c r="A373" s="5" t="s">
        <v>423</v>
      </c>
      <c r="B373">
        <v>70456</v>
      </c>
    </row>
    <row r="374" spans="1:2" ht="16.5" customHeight="1" x14ac:dyDescent="0.25">
      <c r="A374" s="5" t="s">
        <v>424</v>
      </c>
      <c r="B374">
        <v>18339</v>
      </c>
    </row>
    <row r="375" spans="1:2" ht="16.5" customHeight="1" x14ac:dyDescent="0.25">
      <c r="A375" s="5" t="s">
        <v>425</v>
      </c>
      <c r="B375">
        <v>13160</v>
      </c>
    </row>
    <row r="376" spans="1:2" ht="16.5" customHeight="1" x14ac:dyDescent="0.25">
      <c r="A376" s="5" t="s">
        <v>426</v>
      </c>
      <c r="B376">
        <v>4429</v>
      </c>
    </row>
    <row r="377" spans="1:2" ht="16.5" customHeight="1" x14ac:dyDescent="0.25">
      <c r="A377" s="5" t="s">
        <v>815</v>
      </c>
      <c r="B377">
        <v>171556</v>
      </c>
    </row>
    <row r="378" spans="1:2" ht="16.5" customHeight="1" x14ac:dyDescent="0.25">
      <c r="A378" s="5" t="s">
        <v>428</v>
      </c>
      <c r="B378">
        <v>19879</v>
      </c>
    </row>
    <row r="379" spans="1:2" ht="16.5" customHeight="1" x14ac:dyDescent="0.25">
      <c r="A379" s="5" t="s">
        <v>429</v>
      </c>
      <c r="B379">
        <v>1214</v>
      </c>
    </row>
    <row r="380" spans="1:2" ht="16.5" customHeight="1" x14ac:dyDescent="0.25">
      <c r="A380" s="5" t="s">
        <v>816</v>
      </c>
      <c r="B380">
        <v>44385</v>
      </c>
    </row>
    <row r="381" spans="1:2" ht="16.5" customHeight="1" x14ac:dyDescent="0.25">
      <c r="A381" s="5" t="s">
        <v>431</v>
      </c>
      <c r="B381">
        <v>31568</v>
      </c>
    </row>
    <row r="382" spans="1:2" ht="16.5" customHeight="1" x14ac:dyDescent="0.25">
      <c r="A382" s="5" t="s">
        <v>432</v>
      </c>
      <c r="B382">
        <v>112028</v>
      </c>
    </row>
    <row r="383" spans="1:2" ht="16.5" customHeight="1" x14ac:dyDescent="0.25">
      <c r="A383" s="5" t="s">
        <v>433</v>
      </c>
      <c r="B383">
        <v>578</v>
      </c>
    </row>
    <row r="384" spans="1:2" ht="16.5" customHeight="1" x14ac:dyDescent="0.25">
      <c r="A384" s="5" t="s">
        <v>434</v>
      </c>
      <c r="B384">
        <v>12994</v>
      </c>
    </row>
    <row r="385" spans="1:2" ht="16.5" customHeight="1" x14ac:dyDescent="0.25">
      <c r="A385" s="5" t="s">
        <v>436</v>
      </c>
      <c r="B385">
        <v>43249</v>
      </c>
    </row>
    <row r="386" spans="1:2" ht="16.5" customHeight="1" x14ac:dyDescent="0.25">
      <c r="A386" s="5" t="s">
        <v>773</v>
      </c>
      <c r="B386">
        <v>32534</v>
      </c>
    </row>
    <row r="387" spans="1:2" ht="16.5" customHeight="1" x14ac:dyDescent="0.25">
      <c r="A387" s="5" t="s">
        <v>439</v>
      </c>
      <c r="B387">
        <v>8783</v>
      </c>
    </row>
    <row r="388" spans="1:2" ht="16.5" customHeight="1" x14ac:dyDescent="0.25">
      <c r="A388" s="5" t="s">
        <v>442</v>
      </c>
      <c r="B388">
        <v>2819</v>
      </c>
    </row>
    <row r="389" spans="1:2" ht="16.5" customHeight="1" x14ac:dyDescent="0.25">
      <c r="A389" s="5" t="s">
        <v>443</v>
      </c>
      <c r="B389">
        <v>2031</v>
      </c>
    </row>
    <row r="390" spans="1:2" ht="16.5" customHeight="1" x14ac:dyDescent="0.25">
      <c r="A390" s="5" t="s">
        <v>444</v>
      </c>
      <c r="B390">
        <v>54282</v>
      </c>
    </row>
    <row r="391" spans="1:2" ht="16.5" customHeight="1" x14ac:dyDescent="0.25">
      <c r="A391" s="5" t="s">
        <v>445</v>
      </c>
      <c r="B391">
        <v>45315</v>
      </c>
    </row>
    <row r="392" spans="1:2" ht="16.5" customHeight="1" x14ac:dyDescent="0.25">
      <c r="A392" s="5" t="s">
        <v>446</v>
      </c>
      <c r="B392">
        <v>46487</v>
      </c>
    </row>
    <row r="393" spans="1:2" ht="16.5" customHeight="1" x14ac:dyDescent="0.25">
      <c r="A393" s="5" t="s">
        <v>447</v>
      </c>
      <c r="B393">
        <v>47592</v>
      </c>
    </row>
    <row r="394" spans="1:2" ht="16.5" customHeight="1" x14ac:dyDescent="0.25">
      <c r="A394" s="5" t="s">
        <v>448</v>
      </c>
      <c r="B394">
        <v>16441</v>
      </c>
    </row>
    <row r="395" spans="1:2" ht="16.5" customHeight="1" x14ac:dyDescent="0.25">
      <c r="A395" s="5" t="s">
        <v>449</v>
      </c>
      <c r="B395">
        <v>57770</v>
      </c>
    </row>
    <row r="396" spans="1:2" ht="16.5" customHeight="1" x14ac:dyDescent="0.25">
      <c r="A396" s="5" t="s">
        <v>450</v>
      </c>
      <c r="B396">
        <v>2311</v>
      </c>
    </row>
    <row r="397" spans="1:2" ht="16.5" customHeight="1" x14ac:dyDescent="0.25">
      <c r="A397" s="5" t="s">
        <v>451</v>
      </c>
      <c r="B397">
        <v>55152</v>
      </c>
    </row>
    <row r="398" spans="1:2" ht="16.5" customHeight="1" x14ac:dyDescent="0.25">
      <c r="A398" s="5" t="s">
        <v>452</v>
      </c>
      <c r="B398">
        <v>5025</v>
      </c>
    </row>
    <row r="399" spans="1:2" ht="16.5" customHeight="1" x14ac:dyDescent="0.25">
      <c r="A399" s="5" t="s">
        <v>453</v>
      </c>
      <c r="B399">
        <v>27043</v>
      </c>
    </row>
    <row r="400" spans="1:2" ht="16.5" customHeight="1" x14ac:dyDescent="0.25">
      <c r="A400" s="5" t="s">
        <v>454</v>
      </c>
      <c r="B400">
        <v>13127</v>
      </c>
    </row>
    <row r="401" spans="1:2" ht="16.5" customHeight="1" x14ac:dyDescent="0.25">
      <c r="A401" s="5" t="s">
        <v>455</v>
      </c>
      <c r="B401">
        <v>91548</v>
      </c>
    </row>
    <row r="402" spans="1:2" ht="16.5" customHeight="1" x14ac:dyDescent="0.25">
      <c r="A402" s="5" t="s">
        <v>456</v>
      </c>
      <c r="B402">
        <v>23198</v>
      </c>
    </row>
    <row r="403" spans="1:2" ht="16.5" customHeight="1" x14ac:dyDescent="0.25">
      <c r="A403" s="5" t="s">
        <v>457</v>
      </c>
      <c r="B403">
        <v>131</v>
      </c>
    </row>
    <row r="404" spans="1:2" ht="16.5" customHeight="1" x14ac:dyDescent="0.25">
      <c r="A404" s="5" t="s">
        <v>458</v>
      </c>
      <c r="B404">
        <v>69546</v>
      </c>
    </row>
    <row r="405" spans="1:2" ht="16.5" customHeight="1" x14ac:dyDescent="0.25">
      <c r="A405" s="5" t="s">
        <v>459</v>
      </c>
      <c r="B405">
        <v>102488</v>
      </c>
    </row>
    <row r="406" spans="1:2" ht="16.5" customHeight="1" x14ac:dyDescent="0.25">
      <c r="A406" s="5" t="s">
        <v>460</v>
      </c>
      <c r="B406">
        <v>2547</v>
      </c>
    </row>
    <row r="407" spans="1:2" ht="16.5" customHeight="1" x14ac:dyDescent="0.25">
      <c r="A407" s="5" t="s">
        <v>461</v>
      </c>
      <c r="B407">
        <v>638</v>
      </c>
    </row>
    <row r="408" spans="1:2" ht="16.5" customHeight="1" x14ac:dyDescent="0.25">
      <c r="A408" s="5" t="s">
        <v>462</v>
      </c>
      <c r="B408">
        <v>382</v>
      </c>
    </row>
    <row r="409" spans="1:2" ht="16.5" customHeight="1" x14ac:dyDescent="0.25">
      <c r="A409" s="5" t="s">
        <v>463</v>
      </c>
      <c r="B409">
        <v>4887</v>
      </c>
    </row>
    <row r="410" spans="1:2" ht="16.5" customHeight="1" x14ac:dyDescent="0.25">
      <c r="A410" s="5" t="s">
        <v>464</v>
      </c>
      <c r="B410">
        <v>8385</v>
      </c>
    </row>
    <row r="411" spans="1:2" ht="16.5" customHeight="1" x14ac:dyDescent="0.25">
      <c r="A411" s="5" t="s">
        <v>465</v>
      </c>
      <c r="B411">
        <v>0</v>
      </c>
    </row>
    <row r="412" spans="1:2" ht="16.5" customHeight="1" x14ac:dyDescent="0.25">
      <c r="A412" s="5" t="s">
        <v>466</v>
      </c>
      <c r="B412">
        <v>721</v>
      </c>
    </row>
    <row r="413" spans="1:2" ht="16.5" customHeight="1" x14ac:dyDescent="0.25">
      <c r="A413" s="5" t="s">
        <v>467</v>
      </c>
      <c r="B413">
        <v>688</v>
      </c>
    </row>
    <row r="414" spans="1:2" ht="16.5" customHeight="1" x14ac:dyDescent="0.25">
      <c r="A414" s="5" t="s">
        <v>468</v>
      </c>
      <c r="B414">
        <v>37</v>
      </c>
    </row>
    <row r="415" spans="1:2" ht="16.5" customHeight="1" x14ac:dyDescent="0.25">
      <c r="A415" s="5" t="s">
        <v>469</v>
      </c>
      <c r="B415">
        <v>734</v>
      </c>
    </row>
    <row r="416" spans="1:2" ht="16.5" customHeight="1" x14ac:dyDescent="0.25">
      <c r="A416" s="5" t="s">
        <v>470</v>
      </c>
      <c r="B416">
        <v>0</v>
      </c>
    </row>
    <row r="417" spans="1:2" ht="16.5" customHeight="1" x14ac:dyDescent="0.25">
      <c r="A417" s="5" t="s">
        <v>471</v>
      </c>
      <c r="B417">
        <v>0</v>
      </c>
    </row>
    <row r="418" spans="1:2" ht="16.5" customHeight="1" x14ac:dyDescent="0.25">
      <c r="A418" s="5" t="s">
        <v>472</v>
      </c>
      <c r="B418">
        <v>513</v>
      </c>
    </row>
    <row r="419" spans="1:2" ht="16.5" customHeight="1" x14ac:dyDescent="0.25">
      <c r="A419" s="5" t="s">
        <v>473</v>
      </c>
      <c r="B419">
        <v>507</v>
      </c>
    </row>
    <row r="420" spans="1:2" ht="16.5" customHeight="1" x14ac:dyDescent="0.25">
      <c r="A420" s="5" t="s">
        <v>474</v>
      </c>
      <c r="B420">
        <v>460</v>
      </c>
    </row>
    <row r="421" spans="1:2" ht="16.5" customHeight="1" x14ac:dyDescent="0.25">
      <c r="A421" s="5" t="s">
        <v>475</v>
      </c>
      <c r="B421">
        <v>457</v>
      </c>
    </row>
    <row r="422" spans="1:2" ht="16.5" customHeight="1" x14ac:dyDescent="0.25">
      <c r="A422" s="5" t="s">
        <v>476</v>
      </c>
      <c r="B422">
        <v>3624</v>
      </c>
    </row>
    <row r="423" spans="1:2" ht="16.5" customHeight="1" x14ac:dyDescent="0.25">
      <c r="A423" s="5" t="s">
        <v>817</v>
      </c>
      <c r="B423">
        <v>35977</v>
      </c>
    </row>
    <row r="424" spans="1:2" ht="16.5" customHeight="1" x14ac:dyDescent="0.25">
      <c r="A424" s="5" t="s">
        <v>478</v>
      </c>
      <c r="B424">
        <v>50751</v>
      </c>
    </row>
    <row r="425" spans="1:2" ht="16.5" customHeight="1" x14ac:dyDescent="0.25">
      <c r="A425" s="5" t="s">
        <v>479</v>
      </c>
      <c r="B425">
        <v>46474</v>
      </c>
    </row>
    <row r="426" spans="1:2" ht="16.5" customHeight="1" x14ac:dyDescent="0.25">
      <c r="A426" s="5" t="s">
        <v>480</v>
      </c>
      <c r="B426">
        <v>6733</v>
      </c>
    </row>
    <row r="427" spans="1:2" ht="16.5" customHeight="1" x14ac:dyDescent="0.25">
      <c r="A427" s="5" t="s">
        <v>481</v>
      </c>
      <c r="B427">
        <v>50889</v>
      </c>
    </row>
    <row r="428" spans="1:2" ht="16.5" customHeight="1" x14ac:dyDescent="0.25">
      <c r="A428" s="5" t="s">
        <v>482</v>
      </c>
      <c r="B428">
        <v>18395</v>
      </c>
    </row>
    <row r="429" spans="1:2" ht="16.5" customHeight="1" x14ac:dyDescent="0.25">
      <c r="A429" s="5" t="s">
        <v>483</v>
      </c>
      <c r="B429">
        <v>4529</v>
      </c>
    </row>
    <row r="430" spans="1:2" ht="16.5" customHeight="1" x14ac:dyDescent="0.25">
      <c r="A430" s="5" t="s">
        <v>484</v>
      </c>
      <c r="B430">
        <v>3104</v>
      </c>
    </row>
    <row r="431" spans="1:2" ht="16.5" customHeight="1" x14ac:dyDescent="0.25">
      <c r="A431" s="5" t="s">
        <v>486</v>
      </c>
      <c r="B431">
        <v>199556</v>
      </c>
    </row>
    <row r="432" spans="1:2" ht="16.5" customHeight="1" x14ac:dyDescent="0.25">
      <c r="A432" s="5" t="s">
        <v>488</v>
      </c>
      <c r="B432">
        <v>123117</v>
      </c>
    </row>
    <row r="433" spans="1:2" ht="16.5" customHeight="1" x14ac:dyDescent="0.25">
      <c r="A433" s="5" t="s">
        <v>489</v>
      </c>
      <c r="B433">
        <v>6728</v>
      </c>
    </row>
    <row r="434" spans="1:2" ht="16.5" customHeight="1" x14ac:dyDescent="0.25">
      <c r="A434" s="5" t="s">
        <v>493</v>
      </c>
      <c r="B434">
        <v>21202</v>
      </c>
    </row>
    <row r="435" spans="1:2" ht="16.5" customHeight="1" x14ac:dyDescent="0.25">
      <c r="A435" s="5" t="s">
        <v>494</v>
      </c>
      <c r="B435">
        <v>258240</v>
      </c>
    </row>
    <row r="436" spans="1:2" ht="16.5" customHeight="1" x14ac:dyDescent="0.25">
      <c r="A436" s="5" t="s">
        <v>496</v>
      </c>
      <c r="B436">
        <v>16912</v>
      </c>
    </row>
    <row r="437" spans="1:2" ht="16.5" customHeight="1" x14ac:dyDescent="0.25">
      <c r="A437" s="5" t="s">
        <v>497</v>
      </c>
      <c r="B437">
        <v>73639</v>
      </c>
    </row>
    <row r="438" spans="1:2" ht="16.5" customHeight="1" x14ac:dyDescent="0.25">
      <c r="A438" s="5" t="s">
        <v>498</v>
      </c>
      <c r="B438">
        <v>78443</v>
      </c>
    </row>
    <row r="439" spans="1:2" ht="16.5" customHeight="1" x14ac:dyDescent="0.25">
      <c r="A439" s="5" t="s">
        <v>774</v>
      </c>
      <c r="B439">
        <v>112776</v>
      </c>
    </row>
    <row r="440" spans="1:2" ht="16.5" customHeight="1" x14ac:dyDescent="0.25">
      <c r="A440" s="5" t="s">
        <v>500</v>
      </c>
      <c r="B440">
        <v>125669</v>
      </c>
    </row>
    <row r="441" spans="1:2" ht="16.5" customHeight="1" x14ac:dyDescent="0.25">
      <c r="A441" s="5" t="s">
        <v>502</v>
      </c>
      <c r="B441">
        <v>5752</v>
      </c>
    </row>
    <row r="442" spans="1:2" ht="16.5" customHeight="1" x14ac:dyDescent="0.25">
      <c r="A442" s="5" t="s">
        <v>504</v>
      </c>
      <c r="B442">
        <v>0</v>
      </c>
    </row>
    <row r="443" spans="1:2" ht="16.5" customHeight="1" x14ac:dyDescent="0.25">
      <c r="A443" s="5" t="s">
        <v>506</v>
      </c>
      <c r="B443">
        <v>45246</v>
      </c>
    </row>
    <row r="444" spans="1:2" ht="16.5" customHeight="1" x14ac:dyDescent="0.25">
      <c r="A444" s="5" t="s">
        <v>509</v>
      </c>
      <c r="B444">
        <v>19</v>
      </c>
    </row>
    <row r="445" spans="1:2" ht="16.5" customHeight="1" x14ac:dyDescent="0.25">
      <c r="A445" s="5" t="s">
        <v>512</v>
      </c>
      <c r="B445">
        <v>18712</v>
      </c>
    </row>
    <row r="446" spans="1:2" ht="16.5" customHeight="1" x14ac:dyDescent="0.25">
      <c r="A446" s="5" t="s">
        <v>513</v>
      </c>
      <c r="B446">
        <v>450555</v>
      </c>
    </row>
    <row r="447" spans="1:2" ht="16.5" customHeight="1" x14ac:dyDescent="0.25">
      <c r="A447" s="5" t="s">
        <v>514</v>
      </c>
      <c r="B447">
        <v>806</v>
      </c>
    </row>
    <row r="448" spans="1:2" ht="16.5" customHeight="1" x14ac:dyDescent="0.25">
      <c r="A448" s="5" t="s">
        <v>516</v>
      </c>
      <c r="B448">
        <v>17566</v>
      </c>
    </row>
    <row r="449" spans="1:2" ht="16.5" customHeight="1" x14ac:dyDescent="0.25">
      <c r="A449" s="5" t="s">
        <v>517</v>
      </c>
      <c r="B449">
        <v>664</v>
      </c>
    </row>
    <row r="450" spans="1:2" ht="16.5" customHeight="1" x14ac:dyDescent="0.25">
      <c r="A450" s="5" t="s">
        <v>518</v>
      </c>
      <c r="B450">
        <v>13854</v>
      </c>
    </row>
    <row r="451" spans="1:2" ht="16.5" customHeight="1" x14ac:dyDescent="0.25">
      <c r="A451" s="5" t="s">
        <v>519</v>
      </c>
      <c r="B451">
        <v>66570</v>
      </c>
    </row>
    <row r="452" spans="1:2" ht="16.5" customHeight="1" x14ac:dyDescent="0.25">
      <c r="A452" s="5" t="s">
        <v>818</v>
      </c>
      <c r="B452">
        <v>67474</v>
      </c>
    </row>
    <row r="453" spans="1:2" ht="16.5" customHeight="1" x14ac:dyDescent="0.25">
      <c r="A453" s="5" t="s">
        <v>521</v>
      </c>
      <c r="B453">
        <v>35655</v>
      </c>
    </row>
    <row r="454" spans="1:2" ht="16.5" customHeight="1" x14ac:dyDescent="0.25">
      <c r="A454" s="5" t="s">
        <v>522</v>
      </c>
      <c r="B454">
        <v>7025</v>
      </c>
    </row>
    <row r="455" spans="1:2" ht="16.5" customHeight="1" x14ac:dyDescent="0.25">
      <c r="A455" s="5" t="s">
        <v>524</v>
      </c>
      <c r="B455">
        <v>894</v>
      </c>
    </row>
    <row r="456" spans="1:2" ht="16.5" customHeight="1" x14ac:dyDescent="0.25">
      <c r="A456" s="5" t="s">
        <v>525</v>
      </c>
      <c r="B456">
        <v>26023</v>
      </c>
    </row>
    <row r="457" spans="1:2" ht="16.5" customHeight="1" x14ac:dyDescent="0.25">
      <c r="A457" s="5" t="s">
        <v>527</v>
      </c>
      <c r="B457">
        <v>683</v>
      </c>
    </row>
    <row r="458" spans="1:2" ht="16.5" customHeight="1" x14ac:dyDescent="0.25">
      <c r="A458" s="5" t="s">
        <v>528</v>
      </c>
      <c r="B458">
        <v>52</v>
      </c>
    </row>
    <row r="459" spans="1:2" ht="16.5" customHeight="1" x14ac:dyDescent="0.25">
      <c r="A459" s="5" t="s">
        <v>529</v>
      </c>
      <c r="B459">
        <v>5663</v>
      </c>
    </row>
    <row r="460" spans="1:2" ht="16.5" customHeight="1" x14ac:dyDescent="0.25">
      <c r="A460" s="5" t="s">
        <v>531</v>
      </c>
      <c r="B460">
        <v>429</v>
      </c>
    </row>
    <row r="461" spans="1:2" ht="16.5" customHeight="1" x14ac:dyDescent="0.25">
      <c r="A461" s="5" t="s">
        <v>533</v>
      </c>
      <c r="B461">
        <v>487</v>
      </c>
    </row>
    <row r="462" spans="1:2" ht="16.5" customHeight="1" x14ac:dyDescent="0.25">
      <c r="A462" s="5" t="s">
        <v>535</v>
      </c>
      <c r="B462">
        <v>7656</v>
      </c>
    </row>
    <row r="463" spans="1:2" ht="16.5" customHeight="1" x14ac:dyDescent="0.25">
      <c r="A463" s="5" t="s">
        <v>536</v>
      </c>
      <c r="B463">
        <v>191</v>
      </c>
    </row>
    <row r="464" spans="1:2" ht="16.5" customHeight="1" x14ac:dyDescent="0.25">
      <c r="A464" s="5" t="s">
        <v>537</v>
      </c>
      <c r="B464">
        <v>5165</v>
      </c>
    </row>
    <row r="465" spans="1:2" ht="16.5" customHeight="1" x14ac:dyDescent="0.25">
      <c r="A465" s="5" t="s">
        <v>538</v>
      </c>
      <c r="B465">
        <v>3219</v>
      </c>
    </row>
    <row r="466" spans="1:2" ht="16.5" customHeight="1" x14ac:dyDescent="0.25">
      <c r="A466" s="5" t="s">
        <v>539</v>
      </c>
      <c r="B466">
        <v>46703</v>
      </c>
    </row>
    <row r="467" spans="1:2" ht="16.5" customHeight="1" x14ac:dyDescent="0.25">
      <c r="A467" s="5" t="s">
        <v>540</v>
      </c>
      <c r="B467">
        <v>61268</v>
      </c>
    </row>
    <row r="468" spans="1:2" ht="16.5" customHeight="1" x14ac:dyDescent="0.25">
      <c r="A468" s="5" t="s">
        <v>541</v>
      </c>
      <c r="B468">
        <v>3511</v>
      </c>
    </row>
    <row r="469" spans="1:2" ht="16.5" customHeight="1" x14ac:dyDescent="0.25">
      <c r="A469" s="5" t="s">
        <v>543</v>
      </c>
      <c r="B469">
        <v>96253</v>
      </c>
    </row>
    <row r="470" spans="1:2" ht="16.5" customHeight="1" x14ac:dyDescent="0.25">
      <c r="A470" s="5" t="s">
        <v>544</v>
      </c>
      <c r="B470">
        <v>8756</v>
      </c>
    </row>
    <row r="471" spans="1:2" ht="16.5" customHeight="1" x14ac:dyDescent="0.25">
      <c r="A471" s="5" t="s">
        <v>545</v>
      </c>
      <c r="B471">
        <v>80115</v>
      </c>
    </row>
    <row r="472" spans="1:2" ht="16.5" customHeight="1" x14ac:dyDescent="0.25">
      <c r="A472" s="5" t="s">
        <v>547</v>
      </c>
      <c r="B472">
        <v>47294</v>
      </c>
    </row>
    <row r="473" spans="1:2" ht="16.5" customHeight="1" x14ac:dyDescent="0.25">
      <c r="A473" s="5" t="s">
        <v>549</v>
      </c>
      <c r="B473">
        <v>3136</v>
      </c>
    </row>
    <row r="474" spans="1:2" ht="16.5" customHeight="1" x14ac:dyDescent="0.25">
      <c r="A474" s="5" t="s">
        <v>550</v>
      </c>
      <c r="B474">
        <v>3401</v>
      </c>
    </row>
    <row r="475" spans="1:2" ht="16.5" customHeight="1" x14ac:dyDescent="0.25">
      <c r="A475" s="5" t="s">
        <v>552</v>
      </c>
      <c r="B475">
        <v>2006</v>
      </c>
    </row>
    <row r="476" spans="1:2" ht="16.5" customHeight="1" x14ac:dyDescent="0.25">
      <c r="A476" s="5" t="s">
        <v>819</v>
      </c>
      <c r="B476">
        <v>32308</v>
      </c>
    </row>
    <row r="477" spans="1:2" ht="16.5" customHeight="1" x14ac:dyDescent="0.25">
      <c r="A477" s="5" t="s">
        <v>820</v>
      </c>
      <c r="B477">
        <v>39102</v>
      </c>
    </row>
    <row r="478" spans="1:2" ht="16.5" customHeight="1" x14ac:dyDescent="0.25">
      <c r="A478" s="5" t="s">
        <v>555</v>
      </c>
      <c r="B478">
        <v>363856</v>
      </c>
    </row>
    <row r="479" spans="1:2" ht="16.5" customHeight="1" x14ac:dyDescent="0.25">
      <c r="A479" s="5" t="s">
        <v>821</v>
      </c>
      <c r="B479">
        <v>1817</v>
      </c>
    </row>
    <row r="480" spans="1:2" ht="16.5" customHeight="1" x14ac:dyDescent="0.25">
      <c r="A480" s="5" t="s">
        <v>556</v>
      </c>
      <c r="B480">
        <v>384783</v>
      </c>
    </row>
    <row r="481" spans="1:2" ht="16.5" customHeight="1" x14ac:dyDescent="0.25">
      <c r="A481" s="5" t="s">
        <v>557</v>
      </c>
      <c r="B481">
        <v>6951</v>
      </c>
    </row>
    <row r="482" spans="1:2" ht="16.5" customHeight="1" x14ac:dyDescent="0.25">
      <c r="A482" s="5" t="s">
        <v>559</v>
      </c>
      <c r="B482">
        <v>218810</v>
      </c>
    </row>
    <row r="483" spans="1:2" ht="16.5" customHeight="1" x14ac:dyDescent="0.25">
      <c r="A483" s="5" t="s">
        <v>560</v>
      </c>
      <c r="B483">
        <v>22</v>
      </c>
    </row>
    <row r="484" spans="1:2" ht="16.5" customHeight="1" x14ac:dyDescent="0.25">
      <c r="A484" s="5" t="s">
        <v>561</v>
      </c>
      <c r="B484">
        <v>1295</v>
      </c>
    </row>
    <row r="485" spans="1:2" ht="16.5" customHeight="1" x14ac:dyDescent="0.25">
      <c r="A485" s="5" t="s">
        <v>562</v>
      </c>
      <c r="B485">
        <v>35479</v>
      </c>
    </row>
    <row r="486" spans="1:2" ht="16.5" customHeight="1" x14ac:dyDescent="0.25">
      <c r="A486" s="5" t="s">
        <v>563</v>
      </c>
      <c r="B486">
        <v>42242</v>
      </c>
    </row>
    <row r="487" spans="1:2" ht="16.5" customHeight="1" x14ac:dyDescent="0.25">
      <c r="A487" s="5" t="s">
        <v>564</v>
      </c>
      <c r="B487">
        <v>66323</v>
      </c>
    </row>
    <row r="488" spans="1:2" ht="16.5" customHeight="1" x14ac:dyDescent="0.25">
      <c r="A488" s="5" t="s">
        <v>565</v>
      </c>
      <c r="B488">
        <v>391082</v>
      </c>
    </row>
    <row r="489" spans="1:2" ht="16.5" customHeight="1" x14ac:dyDescent="0.25">
      <c r="A489" s="5" t="s">
        <v>566</v>
      </c>
      <c r="B489">
        <v>47724</v>
      </c>
    </row>
    <row r="490" spans="1:2" ht="16.5" customHeight="1" x14ac:dyDescent="0.25">
      <c r="A490" s="5" t="s">
        <v>822</v>
      </c>
      <c r="B490">
        <v>342896</v>
      </c>
    </row>
    <row r="491" spans="1:2" ht="16.5" customHeight="1" x14ac:dyDescent="0.25">
      <c r="A491" s="5" t="s">
        <v>568</v>
      </c>
      <c r="B491">
        <v>89280</v>
      </c>
    </row>
    <row r="492" spans="1:2" ht="16.5" customHeight="1" x14ac:dyDescent="0.25">
      <c r="A492" s="5" t="s">
        <v>569</v>
      </c>
      <c r="B492">
        <v>30922</v>
      </c>
    </row>
    <row r="493" spans="1:2" ht="16.5" customHeight="1" x14ac:dyDescent="0.25">
      <c r="A493" s="5" t="s">
        <v>570</v>
      </c>
      <c r="B493">
        <v>59918</v>
      </c>
    </row>
    <row r="494" spans="1:2" ht="16.5" customHeight="1" x14ac:dyDescent="0.25">
      <c r="A494" s="5" t="s">
        <v>571</v>
      </c>
      <c r="B494">
        <v>37773</v>
      </c>
    </row>
    <row r="495" spans="1:2" ht="16.5" customHeight="1" x14ac:dyDescent="0.25">
      <c r="A495" s="5" t="s">
        <v>823</v>
      </c>
      <c r="B495">
        <v>67767</v>
      </c>
    </row>
    <row r="496" spans="1:2" ht="16.5" customHeight="1" x14ac:dyDescent="0.25">
      <c r="A496" s="5" t="s">
        <v>573</v>
      </c>
      <c r="B496">
        <v>36162</v>
      </c>
    </row>
    <row r="497" spans="1:2" ht="16.5" customHeight="1" x14ac:dyDescent="0.25">
      <c r="A497" s="5" t="s">
        <v>574</v>
      </c>
      <c r="B497">
        <v>77</v>
      </c>
    </row>
    <row r="498" spans="1:2" ht="16.5" customHeight="1" x14ac:dyDescent="0.25">
      <c r="A498" s="5" t="s">
        <v>575</v>
      </c>
      <c r="B498">
        <v>129</v>
      </c>
    </row>
    <row r="499" spans="1:2" ht="16.5" customHeight="1" x14ac:dyDescent="0.25">
      <c r="A499" s="5" t="s">
        <v>576</v>
      </c>
      <c r="B499">
        <v>36677</v>
      </c>
    </row>
    <row r="500" spans="1:2" ht="16.5" customHeight="1" x14ac:dyDescent="0.25">
      <c r="A500" s="5" t="s">
        <v>577</v>
      </c>
      <c r="B500">
        <v>31250</v>
      </c>
    </row>
    <row r="501" spans="1:2" ht="16.5" customHeight="1" x14ac:dyDescent="0.25">
      <c r="A501" s="5" t="s">
        <v>578</v>
      </c>
      <c r="B501">
        <v>37343</v>
      </c>
    </row>
    <row r="502" spans="1:2" ht="16.5" customHeight="1" x14ac:dyDescent="0.25">
      <c r="A502" s="5" t="s">
        <v>579</v>
      </c>
      <c r="B502">
        <v>65961</v>
      </c>
    </row>
    <row r="503" spans="1:2" ht="16.5" customHeight="1" x14ac:dyDescent="0.25">
      <c r="A503" s="5" t="s">
        <v>580</v>
      </c>
      <c r="B503">
        <v>52396</v>
      </c>
    </row>
    <row r="504" spans="1:2" ht="16.5" customHeight="1" x14ac:dyDescent="0.25">
      <c r="A504" s="5" t="s">
        <v>581</v>
      </c>
      <c r="B504">
        <v>50404</v>
      </c>
    </row>
    <row r="505" spans="1:2" ht="16.5" customHeight="1" x14ac:dyDescent="0.25">
      <c r="A505" s="5" t="s">
        <v>582</v>
      </c>
      <c r="B505">
        <v>64240</v>
      </c>
    </row>
    <row r="506" spans="1:2" ht="16.5" customHeight="1" x14ac:dyDescent="0.25">
      <c r="A506" s="5" t="s">
        <v>583</v>
      </c>
      <c r="B506">
        <v>19829</v>
      </c>
    </row>
    <row r="507" spans="1:2" ht="16.5" customHeight="1" x14ac:dyDescent="0.25">
      <c r="A507" s="5" t="s">
        <v>824</v>
      </c>
      <c r="B507">
        <v>402901</v>
      </c>
    </row>
    <row r="508" spans="1:2" ht="16.5" customHeight="1" x14ac:dyDescent="0.25">
      <c r="A508" s="5" t="s">
        <v>585</v>
      </c>
      <c r="B508">
        <v>42279</v>
      </c>
    </row>
    <row r="509" spans="1:2" ht="16.5" customHeight="1" x14ac:dyDescent="0.25">
      <c r="A509" s="5" t="s">
        <v>825</v>
      </c>
      <c r="B509">
        <v>38395</v>
      </c>
    </row>
    <row r="510" spans="1:2" ht="16.5" customHeight="1" x14ac:dyDescent="0.25">
      <c r="A510" s="5" t="s">
        <v>587</v>
      </c>
      <c r="B510">
        <v>24133</v>
      </c>
    </row>
    <row r="511" spans="1:2" ht="16.5" customHeight="1" x14ac:dyDescent="0.25">
      <c r="A511" s="5" t="s">
        <v>588</v>
      </c>
      <c r="B511">
        <v>53665</v>
      </c>
    </row>
    <row r="512" spans="1:2" ht="16.5" customHeight="1" x14ac:dyDescent="0.25">
      <c r="A512" s="5" t="s">
        <v>589</v>
      </c>
      <c r="B512">
        <v>32723</v>
      </c>
    </row>
    <row r="513" spans="1:2" ht="16.5" customHeight="1" x14ac:dyDescent="0.25">
      <c r="A513" s="5" t="s">
        <v>590</v>
      </c>
      <c r="B513">
        <v>98440</v>
      </c>
    </row>
    <row r="514" spans="1:2" ht="16.5" customHeight="1" x14ac:dyDescent="0.25">
      <c r="A514" s="5" t="s">
        <v>591</v>
      </c>
      <c r="B514">
        <v>10958</v>
      </c>
    </row>
    <row r="515" spans="1:2" ht="16.5" customHeight="1" x14ac:dyDescent="0.25">
      <c r="A515" s="5" t="s">
        <v>826</v>
      </c>
      <c r="B515">
        <v>369529</v>
      </c>
    </row>
    <row r="516" spans="1:2" ht="16.5" customHeight="1" x14ac:dyDescent="0.25">
      <c r="A516" s="5" t="s">
        <v>593</v>
      </c>
      <c r="B516">
        <v>514</v>
      </c>
    </row>
    <row r="517" spans="1:2" ht="16.5" customHeight="1" x14ac:dyDescent="0.25">
      <c r="A517" s="5" t="s">
        <v>594</v>
      </c>
      <c r="B517">
        <v>59920</v>
      </c>
    </row>
    <row r="518" spans="1:2" ht="16.5" customHeight="1" x14ac:dyDescent="0.25">
      <c r="A518" s="5" t="s">
        <v>827</v>
      </c>
      <c r="B518">
        <v>28320</v>
      </c>
    </row>
    <row r="519" spans="1:2" ht="16.5" customHeight="1" x14ac:dyDescent="0.25">
      <c r="A519" s="5" t="s">
        <v>596</v>
      </c>
      <c r="B519">
        <v>48231</v>
      </c>
    </row>
    <row r="520" spans="1:2" ht="16.5" customHeight="1" x14ac:dyDescent="0.25">
      <c r="A520" s="5" t="s">
        <v>828</v>
      </c>
      <c r="B520">
        <v>56356</v>
      </c>
    </row>
    <row r="521" spans="1:2" ht="16.5" customHeight="1" x14ac:dyDescent="0.25">
      <c r="A521" s="5" t="s">
        <v>598</v>
      </c>
      <c r="B521">
        <v>31610</v>
      </c>
    </row>
    <row r="522" spans="1:2" ht="16.5" customHeight="1" x14ac:dyDescent="0.25">
      <c r="A522" s="5" t="s">
        <v>599</v>
      </c>
      <c r="B522">
        <v>22806</v>
      </c>
    </row>
    <row r="523" spans="1:2" ht="16.5" customHeight="1" x14ac:dyDescent="0.25">
      <c r="A523" s="5" t="s">
        <v>600</v>
      </c>
      <c r="B523">
        <v>45450</v>
      </c>
    </row>
    <row r="524" spans="1:2" ht="16.5" customHeight="1" x14ac:dyDescent="0.25">
      <c r="A524" s="5" t="s">
        <v>601</v>
      </c>
      <c r="B524">
        <v>53645</v>
      </c>
    </row>
    <row r="525" spans="1:2" ht="16.5" customHeight="1" x14ac:dyDescent="0.25">
      <c r="A525" s="5" t="s">
        <v>602</v>
      </c>
      <c r="B525">
        <v>75926</v>
      </c>
    </row>
    <row r="526" spans="1:2" ht="16.5" customHeight="1" x14ac:dyDescent="0.25">
      <c r="A526" s="5" t="s">
        <v>603</v>
      </c>
      <c r="B526">
        <v>48995</v>
      </c>
    </row>
    <row r="527" spans="1:2" ht="16.5" customHeight="1" x14ac:dyDescent="0.25">
      <c r="A527" s="5" t="s">
        <v>829</v>
      </c>
      <c r="B527">
        <v>33723</v>
      </c>
    </row>
    <row r="528" spans="1:2" ht="16.5" customHeight="1" x14ac:dyDescent="0.25">
      <c r="A528" s="5" t="s">
        <v>605</v>
      </c>
      <c r="B528">
        <v>30700</v>
      </c>
    </row>
    <row r="529" spans="1:2" ht="16.5" customHeight="1" x14ac:dyDescent="0.25">
      <c r="A529" s="5" t="s">
        <v>606</v>
      </c>
      <c r="B529">
        <v>50617</v>
      </c>
    </row>
    <row r="530" spans="1:2" ht="16.5" customHeight="1" x14ac:dyDescent="0.25">
      <c r="A530" s="5" t="s">
        <v>608</v>
      </c>
      <c r="B530">
        <v>25043</v>
      </c>
    </row>
    <row r="531" spans="1:2" ht="16.5" customHeight="1" x14ac:dyDescent="0.25">
      <c r="A531" s="5" t="s">
        <v>609</v>
      </c>
      <c r="B531">
        <v>42108</v>
      </c>
    </row>
    <row r="532" spans="1:2" ht="16.5" customHeight="1" x14ac:dyDescent="0.25">
      <c r="A532" s="5" t="s">
        <v>830</v>
      </c>
      <c r="B532">
        <v>35161</v>
      </c>
    </row>
    <row r="533" spans="1:2" ht="16.5" customHeight="1" x14ac:dyDescent="0.25">
      <c r="A533" s="5" t="s">
        <v>611</v>
      </c>
      <c r="B533">
        <v>48977</v>
      </c>
    </row>
    <row r="534" spans="1:2" ht="16.5" customHeight="1" x14ac:dyDescent="0.25">
      <c r="A534" s="5" t="s">
        <v>831</v>
      </c>
      <c r="B534">
        <v>117746</v>
      </c>
    </row>
    <row r="535" spans="1:2" ht="16.5" customHeight="1" x14ac:dyDescent="0.25">
      <c r="A535" s="5" t="s">
        <v>613</v>
      </c>
      <c r="B535">
        <v>7513</v>
      </c>
    </row>
    <row r="536" spans="1:2" ht="16.5" customHeight="1" x14ac:dyDescent="0.25">
      <c r="A536" s="5" t="s">
        <v>614</v>
      </c>
      <c r="B536">
        <v>48734</v>
      </c>
    </row>
    <row r="537" spans="1:2" ht="16.5" customHeight="1" x14ac:dyDescent="0.25">
      <c r="A537" s="5" t="s">
        <v>615</v>
      </c>
      <c r="B537">
        <v>884</v>
      </c>
    </row>
    <row r="538" spans="1:2" ht="16.5" customHeight="1" x14ac:dyDescent="0.25">
      <c r="A538" s="5" t="s">
        <v>616</v>
      </c>
      <c r="B538">
        <v>46381</v>
      </c>
    </row>
    <row r="539" spans="1:2" ht="16.5" customHeight="1" x14ac:dyDescent="0.25">
      <c r="A539" s="5" t="s">
        <v>617</v>
      </c>
      <c r="B539">
        <v>40339</v>
      </c>
    </row>
    <row r="540" spans="1:2" ht="16.5" customHeight="1" x14ac:dyDescent="0.25">
      <c r="A540" s="5" t="s">
        <v>618</v>
      </c>
      <c r="B540">
        <v>70923</v>
      </c>
    </row>
    <row r="541" spans="1:2" ht="16.5" customHeight="1" x14ac:dyDescent="0.25">
      <c r="A541" s="5" t="s">
        <v>832</v>
      </c>
      <c r="B541">
        <v>766</v>
      </c>
    </row>
    <row r="542" spans="1:2" ht="16.5" customHeight="1" x14ac:dyDescent="0.25">
      <c r="A542" s="5" t="s">
        <v>621</v>
      </c>
      <c r="B542">
        <v>48805</v>
      </c>
    </row>
    <row r="543" spans="1:2" ht="16.5" customHeight="1" x14ac:dyDescent="0.25">
      <c r="A543" s="5" t="s">
        <v>622</v>
      </c>
      <c r="B543">
        <v>94103</v>
      </c>
    </row>
    <row r="544" spans="1:2" ht="16.5" customHeight="1" x14ac:dyDescent="0.25">
      <c r="A544" s="5" t="s">
        <v>776</v>
      </c>
      <c r="B544">
        <v>30549</v>
      </c>
    </row>
    <row r="545" spans="1:2" ht="16.5" customHeight="1" x14ac:dyDescent="0.25">
      <c r="A545" s="5" t="s">
        <v>625</v>
      </c>
      <c r="B545">
        <v>35059</v>
      </c>
    </row>
    <row r="546" spans="1:2" ht="16.5" customHeight="1" x14ac:dyDescent="0.25">
      <c r="A546" s="5" t="s">
        <v>627</v>
      </c>
      <c r="B546">
        <v>0</v>
      </c>
    </row>
    <row r="547" spans="1:2" ht="16.5" customHeight="1" x14ac:dyDescent="0.25">
      <c r="A547" s="5" t="s">
        <v>628</v>
      </c>
      <c r="B547">
        <v>3902</v>
      </c>
    </row>
    <row r="548" spans="1:2" ht="16.5" customHeight="1" x14ac:dyDescent="0.25">
      <c r="A548" s="5" t="s">
        <v>629</v>
      </c>
      <c r="B548">
        <v>5036</v>
      </c>
    </row>
    <row r="549" spans="1:2" ht="16.5" customHeight="1" x14ac:dyDescent="0.25">
      <c r="A549" s="5" t="s">
        <v>630</v>
      </c>
      <c r="B549">
        <v>67984</v>
      </c>
    </row>
    <row r="550" spans="1:2" ht="16.5" customHeight="1" x14ac:dyDescent="0.25">
      <c r="A550" s="5" t="s">
        <v>631</v>
      </c>
      <c r="B550">
        <v>26506</v>
      </c>
    </row>
    <row r="551" spans="1:2" ht="16.5" customHeight="1" x14ac:dyDescent="0.25">
      <c r="A551" s="5" t="s">
        <v>632</v>
      </c>
      <c r="B551">
        <v>180900</v>
      </c>
    </row>
    <row r="552" spans="1:2" ht="16.5" customHeight="1" x14ac:dyDescent="0.25">
      <c r="A552" s="5" t="s">
        <v>633</v>
      </c>
      <c r="B552">
        <v>97365</v>
      </c>
    </row>
    <row r="553" spans="1:2" ht="16.5" customHeight="1" x14ac:dyDescent="0.25">
      <c r="A553" s="5" t="s">
        <v>634</v>
      </c>
      <c r="B553">
        <v>185315</v>
      </c>
    </row>
    <row r="554" spans="1:2" ht="16.5" customHeight="1" x14ac:dyDescent="0.25">
      <c r="A554" s="5" t="s">
        <v>636</v>
      </c>
      <c r="B554">
        <v>11946</v>
      </c>
    </row>
    <row r="555" spans="1:2" ht="16.5" customHeight="1" x14ac:dyDescent="0.25">
      <c r="A555" s="5" t="s">
        <v>637</v>
      </c>
      <c r="B555">
        <v>170193</v>
      </c>
    </row>
    <row r="556" spans="1:2" ht="16.5" customHeight="1" x14ac:dyDescent="0.25">
      <c r="A556" s="5" t="s">
        <v>638</v>
      </c>
      <c r="B556">
        <v>45439</v>
      </c>
    </row>
    <row r="557" spans="1:2" ht="16.5" customHeight="1" x14ac:dyDescent="0.25">
      <c r="A557" s="5" t="s">
        <v>639</v>
      </c>
      <c r="B557">
        <v>21364</v>
      </c>
    </row>
    <row r="558" spans="1:2" ht="16.5" customHeight="1" x14ac:dyDescent="0.25">
      <c r="A558" s="5" t="s">
        <v>640</v>
      </c>
      <c r="B558">
        <v>27473</v>
      </c>
    </row>
    <row r="559" spans="1:2" ht="16.5" customHeight="1" x14ac:dyDescent="0.25">
      <c r="A559" s="5" t="s">
        <v>642</v>
      </c>
      <c r="B559">
        <v>73305</v>
      </c>
    </row>
    <row r="560" spans="1:2" ht="16.5" customHeight="1" x14ac:dyDescent="0.25">
      <c r="A560" s="5" t="s">
        <v>643</v>
      </c>
      <c r="B560">
        <v>132709</v>
      </c>
    </row>
    <row r="561" spans="1:2" ht="16.5" customHeight="1" x14ac:dyDescent="0.25">
      <c r="A561" s="5" t="s">
        <v>644</v>
      </c>
      <c r="B561">
        <v>44683</v>
      </c>
    </row>
    <row r="562" spans="1:2" ht="16.5" customHeight="1" x14ac:dyDescent="0.25">
      <c r="A562" s="5" t="s">
        <v>645</v>
      </c>
      <c r="B562">
        <v>5473</v>
      </c>
    </row>
    <row r="563" spans="1:2" ht="16.5" customHeight="1" x14ac:dyDescent="0.25">
      <c r="A563" s="5" t="s">
        <v>647</v>
      </c>
      <c r="B563">
        <v>52197</v>
      </c>
    </row>
    <row r="564" spans="1:2" ht="16.5" customHeight="1" x14ac:dyDescent="0.25">
      <c r="A564" s="5" t="s">
        <v>648</v>
      </c>
      <c r="B564">
        <v>128556</v>
      </c>
    </row>
    <row r="565" spans="1:2" ht="16.5" customHeight="1" x14ac:dyDescent="0.25">
      <c r="A565" s="5" t="s">
        <v>649</v>
      </c>
      <c r="B565">
        <v>73376</v>
      </c>
    </row>
    <row r="566" spans="1:2" ht="16.5" customHeight="1" x14ac:dyDescent="0.25">
      <c r="A566" s="5" t="s">
        <v>651</v>
      </c>
      <c r="B566">
        <v>36581</v>
      </c>
    </row>
    <row r="567" spans="1:2" ht="16.5" customHeight="1" x14ac:dyDescent="0.25">
      <c r="A567" s="5" t="s">
        <v>652</v>
      </c>
      <c r="B567">
        <v>32881</v>
      </c>
    </row>
    <row r="568" spans="1:2" ht="16.5" customHeight="1" x14ac:dyDescent="0.25">
      <c r="A568" s="5" t="s">
        <v>653</v>
      </c>
      <c r="B568">
        <v>1395</v>
      </c>
    </row>
    <row r="569" spans="1:2" ht="16.5" customHeight="1" x14ac:dyDescent="0.25">
      <c r="A569" s="5" t="s">
        <v>654</v>
      </c>
      <c r="B569">
        <v>3679</v>
      </c>
    </row>
    <row r="570" spans="1:2" ht="16.5" customHeight="1" x14ac:dyDescent="0.25">
      <c r="A570" s="5" t="s">
        <v>748</v>
      </c>
      <c r="B570">
        <v>1338</v>
      </c>
    </row>
    <row r="571" spans="1:2" ht="16.5" customHeight="1" x14ac:dyDescent="0.25">
      <c r="A571" s="5" t="s">
        <v>655</v>
      </c>
      <c r="B571">
        <v>85</v>
      </c>
    </row>
    <row r="572" spans="1:2" ht="16.5" customHeight="1" x14ac:dyDescent="0.25">
      <c r="A572" s="5" t="s">
        <v>656</v>
      </c>
      <c r="B572">
        <v>3020</v>
      </c>
    </row>
    <row r="573" spans="1:2" ht="16.5" customHeight="1" x14ac:dyDescent="0.25">
      <c r="A573" s="5" t="s">
        <v>657</v>
      </c>
      <c r="B573">
        <v>2038</v>
      </c>
    </row>
    <row r="574" spans="1:2" ht="16.5" customHeight="1" x14ac:dyDescent="0.25">
      <c r="A574" s="5" t="s">
        <v>658</v>
      </c>
      <c r="B574">
        <v>1111</v>
      </c>
    </row>
    <row r="575" spans="1:2" ht="16.5" customHeight="1" x14ac:dyDescent="0.25">
      <c r="A575" s="5" t="s">
        <v>659</v>
      </c>
      <c r="B575">
        <v>7858</v>
      </c>
    </row>
    <row r="576" spans="1:2" ht="16.5" customHeight="1" x14ac:dyDescent="0.25">
      <c r="A576" s="5" t="s">
        <v>833</v>
      </c>
      <c r="B576">
        <v>12225</v>
      </c>
    </row>
    <row r="577" spans="1:2" ht="16.5" customHeight="1" x14ac:dyDescent="0.25">
      <c r="A577" s="5" t="s">
        <v>660</v>
      </c>
      <c r="B577">
        <v>399</v>
      </c>
    </row>
    <row r="578" spans="1:2" ht="16.5" customHeight="1" x14ac:dyDescent="0.25">
      <c r="A578" s="5" t="s">
        <v>661</v>
      </c>
      <c r="B578">
        <v>5163</v>
      </c>
    </row>
    <row r="579" spans="1:2" ht="16.5" customHeight="1" x14ac:dyDescent="0.25">
      <c r="A579" s="5" t="s">
        <v>662</v>
      </c>
      <c r="B579">
        <v>12</v>
      </c>
    </row>
    <row r="580" spans="1:2" ht="16.5" customHeight="1" x14ac:dyDescent="0.25">
      <c r="A580" s="5" t="s">
        <v>663</v>
      </c>
      <c r="B580">
        <v>1037</v>
      </c>
    </row>
    <row r="581" spans="1:2" ht="16.5" customHeight="1" x14ac:dyDescent="0.25">
      <c r="A581" s="5" t="s">
        <v>664</v>
      </c>
      <c r="B581">
        <v>1019</v>
      </c>
    </row>
    <row r="582" spans="1:2" ht="16.5" customHeight="1" x14ac:dyDescent="0.25">
      <c r="A582" s="5" t="s">
        <v>665</v>
      </c>
      <c r="B582">
        <v>12051</v>
      </c>
    </row>
    <row r="583" spans="1:2" ht="16.5" customHeight="1" x14ac:dyDescent="0.25">
      <c r="A583" s="5" t="s">
        <v>666</v>
      </c>
      <c r="B583">
        <v>21761</v>
      </c>
    </row>
    <row r="584" spans="1:2" ht="16.5" customHeight="1" x14ac:dyDescent="0.25">
      <c r="A584" s="5" t="s">
        <v>667</v>
      </c>
      <c r="B584">
        <v>3274</v>
      </c>
    </row>
    <row r="585" spans="1:2" ht="16.5" customHeight="1" x14ac:dyDescent="0.25">
      <c r="A585" s="5" t="s">
        <v>668</v>
      </c>
      <c r="B585">
        <v>35868</v>
      </c>
    </row>
    <row r="586" spans="1:2" ht="16.5" customHeight="1" x14ac:dyDescent="0.25">
      <c r="A586" s="5" t="s">
        <v>669</v>
      </c>
      <c r="B586">
        <v>4924</v>
      </c>
    </row>
    <row r="587" spans="1:2" ht="16.5" customHeight="1" x14ac:dyDescent="0.25">
      <c r="A587" s="5" t="s">
        <v>670</v>
      </c>
      <c r="B587">
        <v>5095</v>
      </c>
    </row>
    <row r="588" spans="1:2" ht="16.5" customHeight="1" x14ac:dyDescent="0.25">
      <c r="A588" s="5" t="s">
        <v>673</v>
      </c>
      <c r="B588">
        <v>32064</v>
      </c>
    </row>
    <row r="589" spans="1:2" ht="16.5" customHeight="1" x14ac:dyDescent="0.25">
      <c r="A589" s="5" t="s">
        <v>675</v>
      </c>
      <c r="B589">
        <v>5896</v>
      </c>
    </row>
    <row r="590" spans="1:2" ht="16.5" customHeight="1" x14ac:dyDescent="0.25">
      <c r="A590" s="5" t="s">
        <v>676</v>
      </c>
      <c r="B590">
        <v>17982</v>
      </c>
    </row>
    <row r="591" spans="1:2" ht="16.5" customHeight="1" x14ac:dyDescent="0.25">
      <c r="A591" s="5" t="s">
        <v>677</v>
      </c>
      <c r="B591">
        <v>2418</v>
      </c>
    </row>
    <row r="592" spans="1:2" ht="16.5" customHeight="1" x14ac:dyDescent="0.25">
      <c r="A592" s="5" t="s">
        <v>678</v>
      </c>
      <c r="B592">
        <v>1032</v>
      </c>
    </row>
    <row r="593" spans="1:2" ht="16.5" customHeight="1" x14ac:dyDescent="0.25">
      <c r="A593" s="5" t="s">
        <v>679</v>
      </c>
      <c r="B593">
        <v>233</v>
      </c>
    </row>
    <row r="594" spans="1:2" ht="16.5" customHeight="1" x14ac:dyDescent="0.25">
      <c r="A594" s="5" t="s">
        <v>680</v>
      </c>
      <c r="B594">
        <v>3087</v>
      </c>
    </row>
    <row r="595" spans="1:2" ht="16.5" customHeight="1" x14ac:dyDescent="0.25">
      <c r="A595" s="5" t="s">
        <v>681</v>
      </c>
      <c r="B595">
        <v>1124</v>
      </c>
    </row>
    <row r="596" spans="1:2" ht="16.5" customHeight="1" x14ac:dyDescent="0.25">
      <c r="A596" s="5" t="s">
        <v>682</v>
      </c>
      <c r="B596">
        <v>493</v>
      </c>
    </row>
    <row r="597" spans="1:2" ht="16.5" customHeight="1" x14ac:dyDescent="0.25">
      <c r="A597" s="5" t="s">
        <v>683</v>
      </c>
      <c r="B597">
        <v>192</v>
      </c>
    </row>
    <row r="598" spans="1:2" ht="16.5" customHeight="1" x14ac:dyDescent="0.25">
      <c r="A598" s="5" t="s">
        <v>684</v>
      </c>
      <c r="B598">
        <v>687</v>
      </c>
    </row>
    <row r="599" spans="1:2" ht="16.5" customHeight="1" x14ac:dyDescent="0.25">
      <c r="A599" s="5" t="s">
        <v>685</v>
      </c>
      <c r="B599">
        <v>2795</v>
      </c>
    </row>
    <row r="600" spans="1:2" ht="16.5" customHeight="1" x14ac:dyDescent="0.25">
      <c r="A600" s="5" t="s">
        <v>686</v>
      </c>
      <c r="B600">
        <v>13256</v>
      </c>
    </row>
    <row r="601" spans="1:2" ht="16.5" customHeight="1" x14ac:dyDescent="0.25">
      <c r="A601" s="5" t="s">
        <v>687</v>
      </c>
      <c r="B601">
        <v>2763</v>
      </c>
    </row>
    <row r="602" spans="1:2" ht="16.5" customHeight="1" x14ac:dyDescent="0.25">
      <c r="A602" s="5" t="s">
        <v>688</v>
      </c>
      <c r="B602">
        <v>2218</v>
      </c>
    </row>
    <row r="603" spans="1:2" ht="16.5" customHeight="1" x14ac:dyDescent="0.25">
      <c r="A603" s="5" t="s">
        <v>777</v>
      </c>
      <c r="B603">
        <v>55196</v>
      </c>
    </row>
    <row r="604" spans="1:2" ht="16.5" customHeight="1" x14ac:dyDescent="0.25">
      <c r="A604" s="5" t="s">
        <v>691</v>
      </c>
      <c r="B604">
        <v>69552</v>
      </c>
    </row>
    <row r="605" spans="1:2" ht="16.5" customHeight="1" x14ac:dyDescent="0.25">
      <c r="A605" s="5" t="s">
        <v>693</v>
      </c>
      <c r="B605">
        <v>19488</v>
      </c>
    </row>
    <row r="606" spans="1:2" ht="16.5" customHeight="1" x14ac:dyDescent="0.25">
      <c r="A606" s="5" t="s">
        <v>778</v>
      </c>
      <c r="B606">
        <v>263306</v>
      </c>
    </row>
    <row r="607" spans="1:2" ht="16.5" customHeight="1" x14ac:dyDescent="0.25">
      <c r="A607" s="5" t="s">
        <v>696</v>
      </c>
      <c r="B607">
        <v>62831</v>
      </c>
    </row>
    <row r="608" spans="1:2" ht="16.5" customHeight="1" x14ac:dyDescent="0.25">
      <c r="A608" s="5" t="s">
        <v>697</v>
      </c>
      <c r="B608">
        <v>3832</v>
      </c>
    </row>
    <row r="609" spans="1:2" ht="16.5" customHeight="1" x14ac:dyDescent="0.25">
      <c r="A609" s="5" t="s">
        <v>699</v>
      </c>
      <c r="B609">
        <v>29073</v>
      </c>
    </row>
    <row r="610" spans="1:2" ht="16.5" customHeight="1" x14ac:dyDescent="0.25">
      <c r="A610" s="5" t="s">
        <v>700</v>
      </c>
      <c r="B610">
        <v>48380</v>
      </c>
    </row>
    <row r="611" spans="1:2" ht="16.5" customHeight="1" x14ac:dyDescent="0.25">
      <c r="A611" s="5" t="s">
        <v>701</v>
      </c>
      <c r="B611">
        <v>13187</v>
      </c>
    </row>
    <row r="612" spans="1:2" ht="16.5" customHeight="1" x14ac:dyDescent="0.25">
      <c r="A612" s="5" t="s">
        <v>702</v>
      </c>
      <c r="B612">
        <v>26</v>
      </c>
    </row>
    <row r="613" spans="1:2" ht="16.5" customHeight="1" x14ac:dyDescent="0.25">
      <c r="A613" s="5" t="s">
        <v>703</v>
      </c>
      <c r="B613">
        <v>42568</v>
      </c>
    </row>
    <row r="614" spans="1:2" ht="16.5" customHeight="1" x14ac:dyDescent="0.25">
      <c r="A614" s="5" t="s">
        <v>704</v>
      </c>
      <c r="B614">
        <v>49199</v>
      </c>
    </row>
    <row r="615" spans="1:2" ht="16.5" customHeight="1" x14ac:dyDescent="0.25">
      <c r="A615" s="5" t="s">
        <v>779</v>
      </c>
      <c r="B615">
        <v>27318</v>
      </c>
    </row>
    <row r="616" spans="1:2" ht="16.5" customHeight="1" x14ac:dyDescent="0.25">
      <c r="A616" s="5" t="s">
        <v>706</v>
      </c>
      <c r="B616">
        <v>93909</v>
      </c>
    </row>
    <row r="617" spans="1:2" ht="16.5" customHeight="1" x14ac:dyDescent="0.25">
      <c r="A617" s="5" t="s">
        <v>710</v>
      </c>
      <c r="B617">
        <v>39073</v>
      </c>
    </row>
    <row r="618" spans="1:2" ht="16.5" customHeight="1" x14ac:dyDescent="0.25">
      <c r="A618" s="5" t="s">
        <v>834</v>
      </c>
      <c r="B618">
        <v>267238</v>
      </c>
    </row>
    <row r="619" spans="1:2" ht="16.5" customHeight="1" x14ac:dyDescent="0.25">
      <c r="A619" s="5" t="s">
        <v>780</v>
      </c>
      <c r="B619">
        <v>17100</v>
      </c>
    </row>
    <row r="620" spans="1:2" ht="16.5" customHeight="1" x14ac:dyDescent="0.25">
      <c r="A620" s="5" t="s">
        <v>713</v>
      </c>
      <c r="B620">
        <v>3845</v>
      </c>
    </row>
    <row r="621" spans="1:2" ht="16.5" customHeight="1" x14ac:dyDescent="0.25">
      <c r="A621" s="5" t="s">
        <v>715</v>
      </c>
      <c r="B621">
        <v>51572</v>
      </c>
    </row>
    <row r="622" spans="1:2" ht="16.5" customHeight="1" x14ac:dyDescent="0.25">
      <c r="A622" s="5" t="s">
        <v>716</v>
      </c>
      <c r="B622">
        <v>3881</v>
      </c>
    </row>
    <row r="623" spans="1:2" ht="16.5" customHeight="1" x14ac:dyDescent="0.25">
      <c r="A623" s="5" t="s">
        <v>718</v>
      </c>
      <c r="B623">
        <v>29662</v>
      </c>
    </row>
    <row r="624" spans="1:2" ht="16.5" customHeight="1" x14ac:dyDescent="0.25">
      <c r="A624" s="5" t="s">
        <v>719</v>
      </c>
      <c r="B624">
        <v>75742</v>
      </c>
    </row>
    <row r="625" spans="1:2" ht="16.5" customHeight="1" x14ac:dyDescent="0.25">
      <c r="A625" s="5" t="s">
        <v>720</v>
      </c>
      <c r="B625">
        <v>51124</v>
      </c>
    </row>
    <row r="626" spans="1:2" ht="16.5" customHeight="1" x14ac:dyDescent="0.25">
      <c r="A626" s="5" t="s">
        <v>781</v>
      </c>
      <c r="B626">
        <v>27706</v>
      </c>
    </row>
    <row r="627" spans="1:2" ht="16.5" customHeight="1" x14ac:dyDescent="0.25">
      <c r="A627" s="5" t="s">
        <v>722</v>
      </c>
      <c r="B627">
        <v>17646</v>
      </c>
    </row>
    <row r="628" spans="1:2" ht="16.5" customHeight="1" x14ac:dyDescent="0.25">
      <c r="A628" s="5" t="s">
        <v>723</v>
      </c>
      <c r="B628">
        <v>124081</v>
      </c>
    </row>
    <row r="629" spans="1:2" ht="16.5" customHeight="1" x14ac:dyDescent="0.25">
      <c r="A629" s="5" t="s">
        <v>724</v>
      </c>
      <c r="B629">
        <v>2124</v>
      </c>
    </row>
    <row r="630" spans="1:2" ht="16.5" customHeight="1" x14ac:dyDescent="0.25">
      <c r="A630" s="5" t="s">
        <v>726</v>
      </c>
      <c r="B630">
        <v>43933</v>
      </c>
    </row>
    <row r="631" spans="1:2" ht="16.5" customHeight="1" x14ac:dyDescent="0.25">
      <c r="A631" s="5" t="s">
        <v>727</v>
      </c>
      <c r="B631">
        <v>164261</v>
      </c>
    </row>
    <row r="632" spans="1:2" ht="16.5" customHeight="1" x14ac:dyDescent="0.25">
      <c r="A632" s="5" t="s">
        <v>835</v>
      </c>
      <c r="B632">
        <v>349944</v>
      </c>
    </row>
    <row r="633" spans="1:2" ht="16.5" customHeight="1" x14ac:dyDescent="0.25">
      <c r="A633" s="5" t="s">
        <v>782</v>
      </c>
      <c r="B633">
        <v>101890</v>
      </c>
    </row>
    <row r="634" spans="1:2" ht="16.5" customHeight="1" x14ac:dyDescent="0.25">
      <c r="A634" s="5" t="s">
        <v>783</v>
      </c>
      <c r="B634">
        <v>30925</v>
      </c>
    </row>
    <row r="635" spans="1:2" ht="16.5" customHeight="1" x14ac:dyDescent="0.25">
      <c r="A635" s="5" t="s">
        <v>730</v>
      </c>
      <c r="B635">
        <v>308982</v>
      </c>
    </row>
    <row r="636" spans="1:2" ht="16.5" customHeight="1" x14ac:dyDescent="0.25">
      <c r="A636" s="5" t="s">
        <v>731</v>
      </c>
      <c r="B636">
        <v>4716</v>
      </c>
    </row>
    <row r="637" spans="1:2" ht="16.5" customHeight="1" x14ac:dyDescent="0.25">
      <c r="A637" s="5" t="s">
        <v>733</v>
      </c>
      <c r="B637">
        <v>63721</v>
      </c>
    </row>
    <row r="638" spans="1:2" ht="16.5" customHeight="1" x14ac:dyDescent="0.25">
      <c r="A638" s="5" t="s">
        <v>734</v>
      </c>
      <c r="B638">
        <v>18695</v>
      </c>
    </row>
    <row r="639" spans="1:2" ht="16.5" customHeight="1" x14ac:dyDescent="0.25">
      <c r="A639" s="5" t="s">
        <v>735</v>
      </c>
      <c r="B639">
        <v>59924</v>
      </c>
    </row>
    <row r="640" spans="1:2" ht="16.5" customHeight="1" x14ac:dyDescent="0.25">
      <c r="A640" s="5" t="s">
        <v>736</v>
      </c>
      <c r="B640">
        <v>3874</v>
      </c>
    </row>
    <row r="641" spans="1:2" ht="12.75" customHeight="1" x14ac:dyDescent="0.25">
      <c r="A641" s="6">
        <v>636</v>
      </c>
      <c r="B641">
        <v>38514804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DC68-77BD-425D-B4C6-1DD851F311C6}">
  <dimension ref="A1:D656"/>
  <sheetViews>
    <sheetView topLeftCell="A3" workbookViewId="0">
      <selection activeCell="A3" sqref="A3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837</v>
      </c>
    </row>
    <row r="3" spans="1:2" ht="28.5" customHeight="1" x14ac:dyDescent="0.25">
      <c r="A3" s="4" t="s">
        <v>740</v>
      </c>
      <c r="B3" t="s">
        <v>786</v>
      </c>
    </row>
    <row r="4" spans="1:2" ht="16.5" customHeight="1" x14ac:dyDescent="0.25">
      <c r="A4" s="5" t="s">
        <v>2</v>
      </c>
      <c r="B4">
        <v>7670</v>
      </c>
    </row>
    <row r="5" spans="1:2" ht="16.5" customHeight="1" x14ac:dyDescent="0.25">
      <c r="A5" s="5" t="s">
        <v>787</v>
      </c>
      <c r="B5">
        <v>0</v>
      </c>
    </row>
    <row r="6" spans="1:2" ht="16.5" customHeight="1" x14ac:dyDescent="0.25">
      <c r="A6" s="5" t="s">
        <v>4</v>
      </c>
      <c r="B6">
        <v>0</v>
      </c>
    </row>
    <row r="7" spans="1:2" ht="16.5" customHeight="1" x14ac:dyDescent="0.25">
      <c r="A7" s="5" t="s">
        <v>6</v>
      </c>
      <c r="B7">
        <v>92110</v>
      </c>
    </row>
    <row r="8" spans="1:2" ht="16.5" customHeight="1" x14ac:dyDescent="0.25">
      <c r="A8" s="5" t="s">
        <v>7</v>
      </c>
      <c r="B8">
        <v>10718</v>
      </c>
    </row>
    <row r="9" spans="1:2" ht="16.5" customHeight="1" x14ac:dyDescent="0.25">
      <c r="A9" s="5" t="s">
        <v>788</v>
      </c>
      <c r="B9">
        <v>57538</v>
      </c>
    </row>
    <row r="10" spans="1:2" ht="16.5" customHeight="1" x14ac:dyDescent="0.25">
      <c r="A10" s="5" t="s">
        <v>9</v>
      </c>
      <c r="B10">
        <v>3890</v>
      </c>
    </row>
    <row r="11" spans="1:2" ht="16.5" customHeight="1" x14ac:dyDescent="0.25">
      <c r="A11" s="5" t="s">
        <v>789</v>
      </c>
      <c r="B11">
        <v>47880</v>
      </c>
    </row>
    <row r="12" spans="1:2" ht="16.5" customHeight="1" x14ac:dyDescent="0.25">
      <c r="A12" s="5" t="s">
        <v>11</v>
      </c>
      <c r="B12">
        <v>110000</v>
      </c>
    </row>
    <row r="13" spans="1:2" ht="16.5" customHeight="1" x14ac:dyDescent="0.25">
      <c r="A13" s="5" t="s">
        <v>12</v>
      </c>
      <c r="B13">
        <v>32802</v>
      </c>
    </row>
    <row r="14" spans="1:2" ht="16.5" customHeight="1" x14ac:dyDescent="0.25">
      <c r="A14" s="5" t="s">
        <v>13</v>
      </c>
      <c r="B14">
        <v>52887</v>
      </c>
    </row>
    <row r="15" spans="1:2" ht="16.5" customHeight="1" x14ac:dyDescent="0.25">
      <c r="A15" s="5" t="s">
        <v>14</v>
      </c>
      <c r="B15">
        <v>12181</v>
      </c>
    </row>
    <row r="16" spans="1:2" ht="16.5" customHeight="1" x14ac:dyDescent="0.25">
      <c r="A16" s="5" t="s">
        <v>16</v>
      </c>
      <c r="B16">
        <v>106367</v>
      </c>
    </row>
    <row r="17" spans="1:2" ht="16.5" customHeight="1" x14ac:dyDescent="0.25">
      <c r="A17" s="5" t="s">
        <v>791</v>
      </c>
      <c r="B17">
        <v>2434</v>
      </c>
    </row>
    <row r="18" spans="1:2" ht="16.5" customHeight="1" x14ac:dyDescent="0.25">
      <c r="A18" s="5" t="s">
        <v>18</v>
      </c>
      <c r="B18">
        <v>20157</v>
      </c>
    </row>
    <row r="19" spans="1:2" ht="16.5" customHeight="1" x14ac:dyDescent="0.25">
      <c r="A19" s="5" t="s">
        <v>19</v>
      </c>
      <c r="B19">
        <v>998172</v>
      </c>
    </row>
    <row r="20" spans="1:2" ht="16.5" customHeight="1" x14ac:dyDescent="0.25">
      <c r="A20" s="5" t="s">
        <v>20</v>
      </c>
      <c r="B20">
        <v>44529</v>
      </c>
    </row>
    <row r="21" spans="1:2" ht="16.5" customHeight="1" x14ac:dyDescent="0.25">
      <c r="A21" s="5" t="s">
        <v>21</v>
      </c>
      <c r="B21">
        <v>1699</v>
      </c>
    </row>
    <row r="22" spans="1:2" ht="16.5" customHeight="1" x14ac:dyDescent="0.25">
      <c r="A22" s="5" t="s">
        <v>22</v>
      </c>
      <c r="B22">
        <v>5612</v>
      </c>
    </row>
    <row r="23" spans="1:2" ht="16.5" customHeight="1" x14ac:dyDescent="0.25">
      <c r="A23" s="5" t="s">
        <v>23</v>
      </c>
      <c r="B23">
        <v>20424</v>
      </c>
    </row>
    <row r="24" spans="1:2" ht="16.5" customHeight="1" x14ac:dyDescent="0.25">
      <c r="A24" s="5" t="s">
        <v>26</v>
      </c>
      <c r="B24">
        <v>764</v>
      </c>
    </row>
    <row r="25" spans="1:2" ht="16.5" customHeight="1" x14ac:dyDescent="0.25">
      <c r="A25" s="5" t="s">
        <v>27</v>
      </c>
      <c r="B25">
        <v>24887</v>
      </c>
    </row>
    <row r="26" spans="1:2" ht="16.5" customHeight="1" x14ac:dyDescent="0.25">
      <c r="A26" s="5" t="s">
        <v>28</v>
      </c>
      <c r="B26">
        <v>64378</v>
      </c>
    </row>
    <row r="27" spans="1:2" ht="16.5" customHeight="1" x14ac:dyDescent="0.25">
      <c r="A27" s="5" t="s">
        <v>29</v>
      </c>
      <c r="B27">
        <v>1140</v>
      </c>
    </row>
    <row r="28" spans="1:2" ht="16.5" customHeight="1" x14ac:dyDescent="0.25">
      <c r="A28" s="5" t="s">
        <v>30</v>
      </c>
      <c r="B28">
        <v>2467</v>
      </c>
    </row>
    <row r="29" spans="1:2" ht="16.5" customHeight="1" x14ac:dyDescent="0.25">
      <c r="A29" s="5" t="s">
        <v>31</v>
      </c>
      <c r="B29">
        <v>43853</v>
      </c>
    </row>
    <row r="30" spans="1:2" ht="16.5" customHeight="1" x14ac:dyDescent="0.25">
      <c r="A30" s="5" t="s">
        <v>32</v>
      </c>
      <c r="B30">
        <v>285494</v>
      </c>
    </row>
    <row r="31" spans="1:2" ht="16.5" customHeight="1" x14ac:dyDescent="0.25">
      <c r="A31" s="5" t="s">
        <v>35</v>
      </c>
      <c r="B31">
        <v>9239</v>
      </c>
    </row>
    <row r="32" spans="1:2" ht="16.5" customHeight="1" x14ac:dyDescent="0.25">
      <c r="A32" s="5" t="s">
        <v>37</v>
      </c>
      <c r="B32">
        <v>44253</v>
      </c>
    </row>
    <row r="33" spans="1:2" ht="16.5" customHeight="1" x14ac:dyDescent="0.25">
      <c r="A33" s="5" t="s">
        <v>38</v>
      </c>
      <c r="B33">
        <v>84721</v>
      </c>
    </row>
    <row r="34" spans="1:2" ht="16.5" customHeight="1" x14ac:dyDescent="0.25">
      <c r="A34" s="5" t="s">
        <v>39</v>
      </c>
      <c r="B34">
        <v>6574</v>
      </c>
    </row>
    <row r="35" spans="1:2" ht="16.5" customHeight="1" x14ac:dyDescent="0.25">
      <c r="A35" s="5" t="s">
        <v>40</v>
      </c>
      <c r="B35">
        <v>11485</v>
      </c>
    </row>
    <row r="36" spans="1:2" ht="16.5" customHeight="1" x14ac:dyDescent="0.25">
      <c r="A36" s="5" t="s">
        <v>42</v>
      </c>
      <c r="B36">
        <v>37642</v>
      </c>
    </row>
    <row r="37" spans="1:2" ht="16.5" customHeight="1" x14ac:dyDescent="0.25">
      <c r="A37" s="5" t="s">
        <v>43</v>
      </c>
      <c r="B37">
        <v>20981</v>
      </c>
    </row>
    <row r="38" spans="1:2" ht="16.5" customHeight="1" x14ac:dyDescent="0.25">
      <c r="A38" s="5" t="s">
        <v>44</v>
      </c>
      <c r="B38">
        <v>3032</v>
      </c>
    </row>
    <row r="39" spans="1:2" ht="16.5" customHeight="1" x14ac:dyDescent="0.25">
      <c r="A39" s="5" t="s">
        <v>45</v>
      </c>
      <c r="B39">
        <v>2</v>
      </c>
    </row>
    <row r="40" spans="1:2" ht="16.5" customHeight="1" x14ac:dyDescent="0.25">
      <c r="A40" s="5" t="s">
        <v>46</v>
      </c>
      <c r="B40">
        <v>114267</v>
      </c>
    </row>
    <row r="41" spans="1:2" ht="16.5" customHeight="1" x14ac:dyDescent="0.25">
      <c r="A41" s="5" t="s">
        <v>48</v>
      </c>
      <c r="B41">
        <v>896</v>
      </c>
    </row>
    <row r="42" spans="1:2" ht="16.5" customHeight="1" x14ac:dyDescent="0.25">
      <c r="A42" s="5" t="s">
        <v>49</v>
      </c>
      <c r="B42">
        <v>371146</v>
      </c>
    </row>
    <row r="43" spans="1:2" ht="16.5" customHeight="1" x14ac:dyDescent="0.25">
      <c r="A43" s="5" t="s">
        <v>50</v>
      </c>
      <c r="B43">
        <v>61191</v>
      </c>
    </row>
    <row r="44" spans="1:2" ht="16.5" customHeight="1" x14ac:dyDescent="0.25">
      <c r="A44" s="5" t="s">
        <v>51</v>
      </c>
      <c r="B44">
        <v>49358</v>
      </c>
    </row>
    <row r="45" spans="1:2" ht="16.5" customHeight="1" x14ac:dyDescent="0.25">
      <c r="A45" s="5" t="s">
        <v>52</v>
      </c>
      <c r="B45">
        <v>4492</v>
      </c>
    </row>
    <row r="46" spans="1:2" ht="16.5" customHeight="1" x14ac:dyDescent="0.25">
      <c r="A46" s="5" t="s">
        <v>54</v>
      </c>
      <c r="B46">
        <v>67147</v>
      </c>
    </row>
    <row r="47" spans="1:2" ht="16.5" customHeight="1" x14ac:dyDescent="0.25">
      <c r="A47" s="5" t="s">
        <v>55</v>
      </c>
      <c r="B47">
        <v>11842</v>
      </c>
    </row>
    <row r="48" spans="1:2" ht="16.5" customHeight="1" x14ac:dyDescent="0.25">
      <c r="A48" s="5" t="s">
        <v>56</v>
      </c>
      <c r="B48">
        <v>30401</v>
      </c>
    </row>
    <row r="49" spans="1:2" ht="16.5" customHeight="1" x14ac:dyDescent="0.25">
      <c r="A49" s="5" t="s">
        <v>792</v>
      </c>
      <c r="B49">
        <v>71354</v>
      </c>
    </row>
    <row r="50" spans="1:2" ht="16.5" customHeight="1" x14ac:dyDescent="0.25">
      <c r="A50" s="5" t="s">
        <v>58</v>
      </c>
      <c r="B50">
        <v>1441</v>
      </c>
    </row>
    <row r="51" spans="1:2" ht="16.5" customHeight="1" x14ac:dyDescent="0.25">
      <c r="A51" s="5" t="s">
        <v>793</v>
      </c>
      <c r="B51">
        <v>107166</v>
      </c>
    </row>
    <row r="52" spans="1:2" ht="16.5" customHeight="1" x14ac:dyDescent="0.25">
      <c r="A52" s="5" t="s">
        <v>60</v>
      </c>
      <c r="B52">
        <v>677</v>
      </c>
    </row>
    <row r="53" spans="1:2" ht="16.5" customHeight="1" x14ac:dyDescent="0.25">
      <c r="A53" s="5" t="s">
        <v>61</v>
      </c>
      <c r="B53">
        <v>37978</v>
      </c>
    </row>
    <row r="54" spans="1:2" ht="16.5" customHeight="1" x14ac:dyDescent="0.25">
      <c r="A54" s="5" t="s">
        <v>62</v>
      </c>
      <c r="B54">
        <v>101615</v>
      </c>
    </row>
    <row r="55" spans="1:2" ht="16.5" customHeight="1" x14ac:dyDescent="0.25">
      <c r="A55" s="5" t="s">
        <v>63</v>
      </c>
      <c r="B55">
        <v>1523</v>
      </c>
    </row>
    <row r="56" spans="1:2" ht="16.5" customHeight="1" x14ac:dyDescent="0.25">
      <c r="A56" s="5" t="s">
        <v>64</v>
      </c>
      <c r="B56">
        <v>1388</v>
      </c>
    </row>
    <row r="57" spans="1:2" ht="16.5" customHeight="1" x14ac:dyDescent="0.25">
      <c r="A57" s="5" t="s">
        <v>65</v>
      </c>
      <c r="B57">
        <v>5462</v>
      </c>
    </row>
    <row r="58" spans="1:2" ht="16.5" customHeight="1" x14ac:dyDescent="0.25">
      <c r="A58" s="5" t="s">
        <v>69</v>
      </c>
      <c r="B58">
        <v>3072</v>
      </c>
    </row>
    <row r="59" spans="1:2" ht="16.5" customHeight="1" x14ac:dyDescent="0.25">
      <c r="A59" s="5" t="s">
        <v>70</v>
      </c>
      <c r="B59">
        <v>38228</v>
      </c>
    </row>
    <row r="60" spans="1:2" ht="16.5" customHeight="1" x14ac:dyDescent="0.25">
      <c r="A60" s="5" t="s">
        <v>71</v>
      </c>
      <c r="B60">
        <v>17679</v>
      </c>
    </row>
    <row r="61" spans="1:2" ht="16.5" customHeight="1" x14ac:dyDescent="0.25">
      <c r="A61" s="5" t="s">
        <v>72</v>
      </c>
      <c r="B61">
        <v>4691</v>
      </c>
    </row>
    <row r="62" spans="1:2" ht="16.5" customHeight="1" x14ac:dyDescent="0.25">
      <c r="A62" s="5" t="s">
        <v>73</v>
      </c>
      <c r="B62">
        <v>135</v>
      </c>
    </row>
    <row r="63" spans="1:2" ht="16.5" customHeight="1" x14ac:dyDescent="0.25">
      <c r="A63" s="5" t="s">
        <v>74</v>
      </c>
      <c r="B63">
        <v>961</v>
      </c>
    </row>
    <row r="64" spans="1:2" ht="16.5" customHeight="1" x14ac:dyDescent="0.25">
      <c r="A64" s="5" t="s">
        <v>76</v>
      </c>
      <c r="B64">
        <v>9</v>
      </c>
    </row>
    <row r="65" spans="1:2" ht="16.5" customHeight="1" x14ac:dyDescent="0.25">
      <c r="A65" s="5" t="s">
        <v>77</v>
      </c>
      <c r="B65">
        <v>30438</v>
      </c>
    </row>
    <row r="66" spans="1:2" ht="16.5" customHeight="1" x14ac:dyDescent="0.25">
      <c r="A66" s="5" t="s">
        <v>80</v>
      </c>
      <c r="B66">
        <v>4</v>
      </c>
    </row>
    <row r="67" spans="1:2" ht="16.5" customHeight="1" x14ac:dyDescent="0.25">
      <c r="A67" s="5" t="s">
        <v>81</v>
      </c>
      <c r="B67">
        <v>119907</v>
      </c>
    </row>
    <row r="68" spans="1:2" ht="16.5" customHeight="1" x14ac:dyDescent="0.25">
      <c r="A68" s="5" t="s">
        <v>750</v>
      </c>
      <c r="B68">
        <v>12750</v>
      </c>
    </row>
    <row r="69" spans="1:2" ht="16.5" customHeight="1" x14ac:dyDescent="0.25">
      <c r="A69" s="5" t="s">
        <v>82</v>
      </c>
      <c r="B69">
        <v>36603</v>
      </c>
    </row>
    <row r="70" spans="1:2" ht="16.5" customHeight="1" x14ac:dyDescent="0.25">
      <c r="A70" s="5" t="s">
        <v>83</v>
      </c>
      <c r="B70">
        <v>125695</v>
      </c>
    </row>
    <row r="71" spans="1:2" ht="16.5" customHeight="1" x14ac:dyDescent="0.25">
      <c r="A71" s="5" t="s">
        <v>84</v>
      </c>
      <c r="B71">
        <v>13251</v>
      </c>
    </row>
    <row r="72" spans="1:2" ht="16.5" customHeight="1" x14ac:dyDescent="0.25">
      <c r="A72" s="5" t="s">
        <v>85</v>
      </c>
      <c r="B72">
        <v>138525</v>
      </c>
    </row>
    <row r="73" spans="1:2" ht="16.5" customHeight="1" x14ac:dyDescent="0.25">
      <c r="A73" s="5" t="s">
        <v>751</v>
      </c>
      <c r="B73">
        <v>35045</v>
      </c>
    </row>
    <row r="74" spans="1:2" ht="16.5" customHeight="1" x14ac:dyDescent="0.25">
      <c r="A74" s="5" t="s">
        <v>86</v>
      </c>
      <c r="B74">
        <v>48387</v>
      </c>
    </row>
    <row r="75" spans="1:2" ht="16.5" customHeight="1" x14ac:dyDescent="0.25">
      <c r="A75" s="5" t="s">
        <v>87</v>
      </c>
      <c r="B75">
        <v>1</v>
      </c>
    </row>
    <row r="76" spans="1:2" ht="16.5" customHeight="1" x14ac:dyDescent="0.25">
      <c r="A76" s="5" t="s">
        <v>88</v>
      </c>
      <c r="B76">
        <v>75420</v>
      </c>
    </row>
    <row r="77" spans="1:2" ht="16.5" customHeight="1" x14ac:dyDescent="0.25">
      <c r="A77" s="5" t="s">
        <v>89</v>
      </c>
      <c r="B77">
        <v>52591</v>
      </c>
    </row>
    <row r="78" spans="1:2" ht="16.5" customHeight="1" x14ac:dyDescent="0.25">
      <c r="A78" s="5" t="s">
        <v>90</v>
      </c>
      <c r="B78">
        <v>0</v>
      </c>
    </row>
    <row r="79" spans="1:2" ht="16.5" customHeight="1" x14ac:dyDescent="0.25">
      <c r="A79" s="5" t="s">
        <v>91</v>
      </c>
      <c r="B79">
        <v>72454</v>
      </c>
    </row>
    <row r="80" spans="1:2" ht="16.5" customHeight="1" x14ac:dyDescent="0.25">
      <c r="A80" s="5" t="s">
        <v>92</v>
      </c>
      <c r="B80">
        <v>48051</v>
      </c>
    </row>
    <row r="81" spans="1:2" ht="16.5" customHeight="1" x14ac:dyDescent="0.25">
      <c r="A81" s="5" t="s">
        <v>93</v>
      </c>
      <c r="B81">
        <v>33785</v>
      </c>
    </row>
    <row r="82" spans="1:2" ht="16.5" customHeight="1" x14ac:dyDescent="0.25">
      <c r="A82" s="5" t="s">
        <v>94</v>
      </c>
      <c r="B82">
        <v>3502</v>
      </c>
    </row>
    <row r="83" spans="1:2" ht="16.5" customHeight="1" x14ac:dyDescent="0.25">
      <c r="A83" s="5" t="s">
        <v>95</v>
      </c>
      <c r="B83">
        <v>58089</v>
      </c>
    </row>
    <row r="84" spans="1:2" ht="16.5" customHeight="1" x14ac:dyDescent="0.25">
      <c r="A84" s="5" t="s">
        <v>96</v>
      </c>
      <c r="B84">
        <v>29093</v>
      </c>
    </row>
    <row r="85" spans="1:2" ht="16.5" customHeight="1" x14ac:dyDescent="0.25">
      <c r="A85" s="5" t="s">
        <v>97</v>
      </c>
      <c r="B85">
        <v>16420</v>
      </c>
    </row>
    <row r="86" spans="1:2" ht="16.5" customHeight="1" x14ac:dyDescent="0.25">
      <c r="A86" s="5" t="s">
        <v>98</v>
      </c>
      <c r="B86">
        <v>125712</v>
      </c>
    </row>
    <row r="87" spans="1:2" ht="16.5" customHeight="1" x14ac:dyDescent="0.25">
      <c r="A87" s="5" t="s">
        <v>99</v>
      </c>
      <c r="B87">
        <v>537</v>
      </c>
    </row>
    <row r="88" spans="1:2" ht="16.5" customHeight="1" x14ac:dyDescent="0.25">
      <c r="A88" s="5" t="s">
        <v>100</v>
      </c>
      <c r="B88">
        <v>0</v>
      </c>
    </row>
    <row r="89" spans="1:2" ht="16.5" customHeight="1" x14ac:dyDescent="0.25">
      <c r="A89" s="5" t="s">
        <v>101</v>
      </c>
      <c r="B89">
        <v>2106</v>
      </c>
    </row>
    <row r="90" spans="1:2" ht="16.5" customHeight="1" x14ac:dyDescent="0.25">
      <c r="A90" s="5" t="s">
        <v>102</v>
      </c>
      <c r="B90">
        <v>403</v>
      </c>
    </row>
    <row r="91" spans="1:2" ht="16.5" customHeight="1" x14ac:dyDescent="0.25">
      <c r="A91" s="5" t="s">
        <v>103</v>
      </c>
      <c r="B91">
        <v>468</v>
      </c>
    </row>
    <row r="92" spans="1:2" ht="16.5" customHeight="1" x14ac:dyDescent="0.25">
      <c r="A92" s="5" t="s">
        <v>104</v>
      </c>
      <c r="B92">
        <v>438</v>
      </c>
    </row>
    <row r="93" spans="1:2" ht="16.5" customHeight="1" x14ac:dyDescent="0.25">
      <c r="A93" s="5" t="s">
        <v>105</v>
      </c>
      <c r="B93">
        <v>451</v>
      </c>
    </row>
    <row r="94" spans="1:2" ht="16.5" customHeight="1" x14ac:dyDescent="0.25">
      <c r="A94" s="5" t="s">
        <v>106</v>
      </c>
      <c r="B94">
        <v>299</v>
      </c>
    </row>
    <row r="95" spans="1:2" ht="16.5" customHeight="1" x14ac:dyDescent="0.25">
      <c r="A95" s="5" t="s">
        <v>107</v>
      </c>
      <c r="B95">
        <v>1467</v>
      </c>
    </row>
    <row r="96" spans="1:2" ht="16.5" customHeight="1" x14ac:dyDescent="0.25">
      <c r="A96" s="5" t="s">
        <v>108</v>
      </c>
      <c r="B96">
        <v>292</v>
      </c>
    </row>
    <row r="97" spans="1:2" ht="16.5" customHeight="1" x14ac:dyDescent="0.25">
      <c r="A97" s="5" t="s">
        <v>109</v>
      </c>
      <c r="B97">
        <v>797</v>
      </c>
    </row>
    <row r="98" spans="1:2" ht="16.5" customHeight="1" x14ac:dyDescent="0.25">
      <c r="A98" s="5" t="s">
        <v>110</v>
      </c>
      <c r="B98">
        <v>16</v>
      </c>
    </row>
    <row r="99" spans="1:2" ht="16.5" customHeight="1" x14ac:dyDescent="0.25">
      <c r="A99" s="5" t="s">
        <v>111</v>
      </c>
      <c r="B99">
        <v>14348</v>
      </c>
    </row>
    <row r="100" spans="1:2" ht="16.5" customHeight="1" x14ac:dyDescent="0.25">
      <c r="A100" s="5" t="s">
        <v>112</v>
      </c>
      <c r="B100">
        <v>80857</v>
      </c>
    </row>
    <row r="101" spans="1:2" ht="16.5" customHeight="1" x14ac:dyDescent="0.25">
      <c r="A101" s="5" t="s">
        <v>113</v>
      </c>
      <c r="B101">
        <v>71588</v>
      </c>
    </row>
    <row r="102" spans="1:2" ht="16.5" customHeight="1" x14ac:dyDescent="0.25">
      <c r="A102" s="5" t="s">
        <v>115</v>
      </c>
      <c r="B102">
        <v>247120</v>
      </c>
    </row>
    <row r="103" spans="1:2" ht="16.5" customHeight="1" x14ac:dyDescent="0.25">
      <c r="A103" s="5" t="s">
        <v>116</v>
      </c>
      <c r="B103">
        <v>15996</v>
      </c>
    </row>
    <row r="104" spans="1:2" ht="16.5" customHeight="1" x14ac:dyDescent="0.25">
      <c r="A104" s="5" t="s">
        <v>118</v>
      </c>
      <c r="B104">
        <v>2399</v>
      </c>
    </row>
    <row r="105" spans="1:2" ht="16.5" customHeight="1" x14ac:dyDescent="0.25">
      <c r="A105" s="5" t="s">
        <v>119</v>
      </c>
      <c r="B105">
        <v>35129</v>
      </c>
    </row>
    <row r="106" spans="1:2" ht="16.5" customHeight="1" x14ac:dyDescent="0.25">
      <c r="A106" s="5" t="s">
        <v>120</v>
      </c>
      <c r="B106">
        <v>21309</v>
      </c>
    </row>
    <row r="107" spans="1:2" ht="16.5" customHeight="1" x14ac:dyDescent="0.25">
      <c r="A107" s="5" t="s">
        <v>121</v>
      </c>
      <c r="B107">
        <v>0</v>
      </c>
    </row>
    <row r="108" spans="1:2" ht="16.5" customHeight="1" x14ac:dyDescent="0.25">
      <c r="A108" s="5" t="s">
        <v>795</v>
      </c>
      <c r="B108">
        <v>80467</v>
      </c>
    </row>
    <row r="109" spans="1:2" ht="16.5" customHeight="1" x14ac:dyDescent="0.25">
      <c r="A109" s="5" t="s">
        <v>123</v>
      </c>
      <c r="B109">
        <v>314182</v>
      </c>
    </row>
    <row r="110" spans="1:2" ht="16.5" customHeight="1" x14ac:dyDescent="0.25">
      <c r="A110" s="5" t="s">
        <v>124</v>
      </c>
      <c r="B110">
        <v>5427</v>
      </c>
    </row>
    <row r="111" spans="1:2" ht="16.5" customHeight="1" x14ac:dyDescent="0.25">
      <c r="A111" s="5" t="s">
        <v>126</v>
      </c>
      <c r="B111">
        <v>95482</v>
      </c>
    </row>
    <row r="112" spans="1:2" ht="16.5" customHeight="1" x14ac:dyDescent="0.25">
      <c r="A112" s="5" t="s">
        <v>128</v>
      </c>
      <c r="B112">
        <v>5164</v>
      </c>
    </row>
    <row r="113" spans="1:4" ht="16.5" customHeight="1" x14ac:dyDescent="0.25">
      <c r="A113" s="5" t="s">
        <v>796</v>
      </c>
      <c r="B113">
        <v>41217</v>
      </c>
    </row>
    <row r="114" spans="1:4" ht="16.5" customHeight="1" x14ac:dyDescent="0.25">
      <c r="A114" s="5" t="s">
        <v>130</v>
      </c>
      <c r="B114">
        <v>1149</v>
      </c>
    </row>
    <row r="115" spans="1:4" ht="16.5" customHeight="1" x14ac:dyDescent="0.25">
      <c r="A115" s="5" t="s">
        <v>131</v>
      </c>
      <c r="B115">
        <v>0</v>
      </c>
    </row>
    <row r="116" spans="1:4" ht="16.5" customHeight="1" x14ac:dyDescent="0.25">
      <c r="A116" s="5" t="s">
        <v>132</v>
      </c>
      <c r="B116">
        <v>50659</v>
      </c>
    </row>
    <row r="117" spans="1:4" ht="16.5" customHeight="1" x14ac:dyDescent="0.25">
      <c r="A117" s="5" t="s">
        <v>134</v>
      </c>
      <c r="B117">
        <v>84373</v>
      </c>
    </row>
    <row r="118" spans="1:4" ht="16.5" customHeight="1" x14ac:dyDescent="0.25">
      <c r="A118" s="5" t="s">
        <v>135</v>
      </c>
      <c r="B118">
        <v>6300</v>
      </c>
    </row>
    <row r="119" spans="1:4" ht="16.5" customHeight="1" x14ac:dyDescent="0.25">
      <c r="A119" s="5" t="s">
        <v>752</v>
      </c>
      <c r="B119">
        <v>55669</v>
      </c>
    </row>
    <row r="120" spans="1:4" ht="16.5" customHeight="1" x14ac:dyDescent="0.25">
      <c r="A120" s="5" t="s">
        <v>137</v>
      </c>
      <c r="B120">
        <v>1139637</v>
      </c>
    </row>
    <row r="121" spans="1:4" ht="16.5" customHeight="1" x14ac:dyDescent="0.25">
      <c r="A121" s="5" t="s">
        <v>138</v>
      </c>
      <c r="B121">
        <v>5659</v>
      </c>
    </row>
    <row r="122" spans="1:4" ht="16.5" customHeight="1" x14ac:dyDescent="0.25">
      <c r="A122" s="5" t="s">
        <v>139</v>
      </c>
      <c r="B122">
        <f>D122*0.48</f>
        <v>624245.76000000001</v>
      </c>
      <c r="D122">
        <v>1300512</v>
      </c>
    </row>
    <row r="123" spans="1:4" ht="16.5" customHeight="1" x14ac:dyDescent="0.25">
      <c r="A123" s="5" t="s">
        <v>140</v>
      </c>
      <c r="B123">
        <v>13565</v>
      </c>
    </row>
    <row r="124" spans="1:4" ht="16.5" customHeight="1" x14ac:dyDescent="0.25">
      <c r="A124" s="5" t="s">
        <v>141</v>
      </c>
      <c r="B124">
        <v>4028</v>
      </c>
    </row>
    <row r="125" spans="1:4" ht="16.5" customHeight="1" x14ac:dyDescent="0.25">
      <c r="A125" s="5" t="s">
        <v>142</v>
      </c>
      <c r="B125">
        <v>37173</v>
      </c>
    </row>
    <row r="126" spans="1:4" ht="16.5" customHeight="1" x14ac:dyDescent="0.25">
      <c r="A126" s="5" t="s">
        <v>143</v>
      </c>
      <c r="B126">
        <v>92797</v>
      </c>
    </row>
    <row r="127" spans="1:4" ht="16.5" customHeight="1" x14ac:dyDescent="0.25">
      <c r="A127" s="5" t="s">
        <v>145</v>
      </c>
      <c r="B127">
        <v>69</v>
      </c>
    </row>
    <row r="128" spans="1:4" ht="16.5" customHeight="1" x14ac:dyDescent="0.25">
      <c r="A128" s="5" t="s">
        <v>146</v>
      </c>
      <c r="B128">
        <v>30192</v>
      </c>
    </row>
    <row r="129" spans="1:2" ht="16.5" customHeight="1" x14ac:dyDescent="0.25">
      <c r="A129" s="5" t="s">
        <v>149</v>
      </c>
      <c r="B129">
        <v>44394</v>
      </c>
    </row>
    <row r="130" spans="1:2" ht="16.5" customHeight="1" x14ac:dyDescent="0.25">
      <c r="A130" s="5" t="s">
        <v>150</v>
      </c>
      <c r="B130">
        <v>52550</v>
      </c>
    </row>
    <row r="131" spans="1:2" ht="16.5" customHeight="1" x14ac:dyDescent="0.25">
      <c r="A131" s="5" t="s">
        <v>151</v>
      </c>
      <c r="B131">
        <f>D122*0.52</f>
        <v>676266.24</v>
      </c>
    </row>
    <row r="132" spans="1:2" ht="16.5" customHeight="1" x14ac:dyDescent="0.25">
      <c r="A132" s="5" t="s">
        <v>152</v>
      </c>
      <c r="B132">
        <v>9663</v>
      </c>
    </row>
    <row r="133" spans="1:2" ht="16.5" customHeight="1" x14ac:dyDescent="0.25">
      <c r="A133" s="5" t="s">
        <v>154</v>
      </c>
      <c r="B133">
        <v>12148</v>
      </c>
    </row>
    <row r="134" spans="1:2" ht="16.5" customHeight="1" x14ac:dyDescent="0.25">
      <c r="A134" s="5" t="s">
        <v>155</v>
      </c>
      <c r="B134">
        <v>2300</v>
      </c>
    </row>
    <row r="135" spans="1:2" ht="16.5" customHeight="1" x14ac:dyDescent="0.25">
      <c r="A135" s="5" t="s">
        <v>156</v>
      </c>
      <c r="B135">
        <v>11328</v>
      </c>
    </row>
    <row r="136" spans="1:2" ht="16.5" customHeight="1" x14ac:dyDescent="0.25">
      <c r="A136" s="5" t="s">
        <v>157</v>
      </c>
      <c r="B136">
        <v>108971</v>
      </c>
    </row>
    <row r="137" spans="1:2" ht="16.5" customHeight="1" x14ac:dyDescent="0.25">
      <c r="A137" s="5" t="s">
        <v>158</v>
      </c>
      <c r="B137">
        <v>241</v>
      </c>
    </row>
    <row r="138" spans="1:2" ht="16.5" customHeight="1" x14ac:dyDescent="0.25">
      <c r="A138" s="5" t="s">
        <v>159</v>
      </c>
      <c r="B138">
        <v>35270</v>
      </c>
    </row>
    <row r="139" spans="1:2" ht="16.5" customHeight="1" x14ac:dyDescent="0.25">
      <c r="A139" s="5" t="s">
        <v>160</v>
      </c>
      <c r="B139">
        <v>28426</v>
      </c>
    </row>
    <row r="140" spans="1:2" ht="16.5" customHeight="1" x14ac:dyDescent="0.25">
      <c r="A140" s="5" t="s">
        <v>161</v>
      </c>
      <c r="B140">
        <v>57289</v>
      </c>
    </row>
    <row r="141" spans="1:2" ht="16.5" customHeight="1" x14ac:dyDescent="0.25">
      <c r="A141" s="5" t="s">
        <v>162</v>
      </c>
      <c r="B141">
        <v>18607</v>
      </c>
    </row>
    <row r="142" spans="1:2" ht="16.5" customHeight="1" x14ac:dyDescent="0.25">
      <c r="A142" s="5" t="s">
        <v>163</v>
      </c>
      <c r="B142">
        <v>1075571</v>
      </c>
    </row>
    <row r="143" spans="1:2" ht="16.5" customHeight="1" x14ac:dyDescent="0.25">
      <c r="A143" s="5" t="s">
        <v>164</v>
      </c>
      <c r="B143">
        <v>1414</v>
      </c>
    </row>
    <row r="144" spans="1:2" ht="16.5" customHeight="1" x14ac:dyDescent="0.25">
      <c r="A144" s="5" t="s">
        <v>165</v>
      </c>
      <c r="B144">
        <v>7440</v>
      </c>
    </row>
    <row r="145" spans="1:2" ht="16.5" customHeight="1" x14ac:dyDescent="0.25">
      <c r="A145" s="5" t="s">
        <v>166</v>
      </c>
      <c r="B145">
        <v>78284</v>
      </c>
    </row>
    <row r="146" spans="1:2" ht="16.5" customHeight="1" x14ac:dyDescent="0.25">
      <c r="A146" s="5" t="s">
        <v>167</v>
      </c>
      <c r="B146">
        <v>8307</v>
      </c>
    </row>
    <row r="147" spans="1:2" ht="16.5" customHeight="1" x14ac:dyDescent="0.25">
      <c r="A147" s="5" t="s">
        <v>168</v>
      </c>
      <c r="B147">
        <v>143641</v>
      </c>
    </row>
    <row r="148" spans="1:2" ht="16.5" customHeight="1" x14ac:dyDescent="0.25">
      <c r="A148" s="5" t="s">
        <v>169</v>
      </c>
      <c r="B148">
        <v>516</v>
      </c>
    </row>
    <row r="149" spans="1:2" ht="16.5" customHeight="1" x14ac:dyDescent="0.25">
      <c r="A149" s="5" t="s">
        <v>170</v>
      </c>
      <c r="B149">
        <v>0</v>
      </c>
    </row>
    <row r="150" spans="1:2" ht="16.5" customHeight="1" x14ac:dyDescent="0.25">
      <c r="A150" s="5" t="s">
        <v>171</v>
      </c>
      <c r="B150">
        <v>388</v>
      </c>
    </row>
    <row r="151" spans="1:2" ht="16.5" customHeight="1" x14ac:dyDescent="0.25">
      <c r="A151" s="5" t="s">
        <v>172</v>
      </c>
      <c r="B151">
        <v>1451</v>
      </c>
    </row>
    <row r="152" spans="1:2" ht="16.5" customHeight="1" x14ac:dyDescent="0.25">
      <c r="A152" s="5" t="s">
        <v>173</v>
      </c>
      <c r="B152">
        <v>6357</v>
      </c>
    </row>
    <row r="153" spans="1:2" ht="16.5" customHeight="1" x14ac:dyDescent="0.25">
      <c r="A153" s="5" t="s">
        <v>174</v>
      </c>
      <c r="B153">
        <v>199807</v>
      </c>
    </row>
    <row r="154" spans="1:2" ht="16.5" customHeight="1" x14ac:dyDescent="0.25">
      <c r="A154" s="5" t="s">
        <v>175</v>
      </c>
      <c r="B154">
        <v>13083</v>
      </c>
    </row>
    <row r="155" spans="1:2" ht="16.5" customHeight="1" x14ac:dyDescent="0.25">
      <c r="A155" s="5" t="s">
        <v>176</v>
      </c>
      <c r="B155">
        <v>241833</v>
      </c>
    </row>
    <row r="156" spans="1:2" ht="16.5" customHeight="1" x14ac:dyDescent="0.25">
      <c r="A156" s="5" t="s">
        <v>178</v>
      </c>
      <c r="B156">
        <v>20119</v>
      </c>
    </row>
    <row r="157" spans="1:2" ht="16.5" customHeight="1" x14ac:dyDescent="0.25">
      <c r="A157" s="5" t="s">
        <v>179</v>
      </c>
      <c r="B157">
        <v>9746</v>
      </c>
    </row>
    <row r="158" spans="1:2" ht="16.5" customHeight="1" x14ac:dyDescent="0.25">
      <c r="A158" s="5" t="s">
        <v>180</v>
      </c>
      <c r="B158">
        <v>118051</v>
      </c>
    </row>
    <row r="159" spans="1:2" ht="16.5" customHeight="1" x14ac:dyDescent="0.25">
      <c r="A159" s="5" t="s">
        <v>181</v>
      </c>
      <c r="B159">
        <v>0</v>
      </c>
    </row>
    <row r="160" spans="1:2" ht="16.5" customHeight="1" x14ac:dyDescent="0.25">
      <c r="A160" s="5" t="s">
        <v>182</v>
      </c>
      <c r="B160">
        <v>2522</v>
      </c>
    </row>
    <row r="161" spans="1:2" ht="16.5" customHeight="1" x14ac:dyDescent="0.25">
      <c r="A161" s="5" t="s">
        <v>183</v>
      </c>
      <c r="B161">
        <v>12081</v>
      </c>
    </row>
    <row r="162" spans="1:2" ht="16.5" customHeight="1" x14ac:dyDescent="0.25">
      <c r="A162" s="5" t="s">
        <v>186</v>
      </c>
      <c r="B162">
        <v>5085</v>
      </c>
    </row>
    <row r="163" spans="1:2" ht="16.5" customHeight="1" x14ac:dyDescent="0.25">
      <c r="A163" s="5" t="s">
        <v>187</v>
      </c>
      <c r="B163">
        <v>53955</v>
      </c>
    </row>
    <row r="164" spans="1:2" ht="16.5" customHeight="1" x14ac:dyDescent="0.25">
      <c r="A164" s="5" t="s">
        <v>188</v>
      </c>
      <c r="B164">
        <v>150</v>
      </c>
    </row>
    <row r="165" spans="1:2" ht="16.5" customHeight="1" x14ac:dyDescent="0.25">
      <c r="A165" s="5" t="s">
        <v>753</v>
      </c>
      <c r="B165">
        <v>19527</v>
      </c>
    </row>
    <row r="166" spans="1:2" ht="16.5" customHeight="1" x14ac:dyDescent="0.25">
      <c r="A166" s="5" t="s">
        <v>189</v>
      </c>
      <c r="B166">
        <v>63878</v>
      </c>
    </row>
    <row r="167" spans="1:2" ht="16.5" customHeight="1" x14ac:dyDescent="0.25">
      <c r="A167" s="5" t="s">
        <v>190</v>
      </c>
      <c r="B167">
        <v>6874</v>
      </c>
    </row>
    <row r="168" spans="1:2" ht="16.5" customHeight="1" x14ac:dyDescent="0.25">
      <c r="A168" s="5" t="s">
        <v>191</v>
      </c>
      <c r="B168">
        <v>99329</v>
      </c>
    </row>
    <row r="169" spans="1:2" ht="16.5" customHeight="1" x14ac:dyDescent="0.25">
      <c r="A169" s="5" t="s">
        <v>797</v>
      </c>
      <c r="B169">
        <v>315666</v>
      </c>
    </row>
    <row r="170" spans="1:2" ht="16.5" customHeight="1" x14ac:dyDescent="0.25">
      <c r="A170" s="5" t="s">
        <v>193</v>
      </c>
      <c r="B170">
        <v>317</v>
      </c>
    </row>
    <row r="171" spans="1:2" ht="16.5" customHeight="1" x14ac:dyDescent="0.25">
      <c r="A171" s="5" t="s">
        <v>195</v>
      </c>
      <c r="B171">
        <v>815</v>
      </c>
    </row>
    <row r="172" spans="1:2" ht="16.5" customHeight="1" x14ac:dyDescent="0.25">
      <c r="A172" s="5" t="s">
        <v>197</v>
      </c>
      <c r="B172">
        <v>1333</v>
      </c>
    </row>
    <row r="173" spans="1:2" ht="16.5" customHeight="1" x14ac:dyDescent="0.25">
      <c r="A173" s="5" t="s">
        <v>198</v>
      </c>
      <c r="B173">
        <v>218</v>
      </c>
    </row>
    <row r="174" spans="1:2" ht="16.5" customHeight="1" x14ac:dyDescent="0.25">
      <c r="A174" s="5" t="s">
        <v>199</v>
      </c>
      <c r="B174">
        <v>38874</v>
      </c>
    </row>
    <row r="175" spans="1:2" ht="16.5" customHeight="1" x14ac:dyDescent="0.25">
      <c r="A175" s="5" t="s">
        <v>754</v>
      </c>
      <c r="B175">
        <v>204177</v>
      </c>
    </row>
    <row r="176" spans="1:2" ht="16.5" customHeight="1" x14ac:dyDescent="0.25">
      <c r="A176" s="5" t="s">
        <v>798</v>
      </c>
      <c r="B176">
        <v>35052</v>
      </c>
    </row>
    <row r="177" spans="1:2" ht="16.5" customHeight="1" x14ac:dyDescent="0.25">
      <c r="A177" s="5" t="s">
        <v>202</v>
      </c>
      <c r="B177">
        <v>45732</v>
      </c>
    </row>
    <row r="178" spans="1:2" ht="16.5" customHeight="1" x14ac:dyDescent="0.25">
      <c r="A178" s="5" t="s">
        <v>203</v>
      </c>
      <c r="B178">
        <v>14232</v>
      </c>
    </row>
    <row r="179" spans="1:2" ht="16.5" customHeight="1" x14ac:dyDescent="0.25">
      <c r="A179" s="5" t="s">
        <v>755</v>
      </c>
      <c r="B179">
        <v>226043</v>
      </c>
    </row>
    <row r="180" spans="1:2" ht="16.5" customHeight="1" x14ac:dyDescent="0.25">
      <c r="A180" s="5" t="s">
        <v>204</v>
      </c>
      <c r="B180">
        <v>156127</v>
      </c>
    </row>
    <row r="181" spans="1:2" ht="16.5" customHeight="1" x14ac:dyDescent="0.25">
      <c r="A181" s="5" t="s">
        <v>205</v>
      </c>
      <c r="B181">
        <v>16829</v>
      </c>
    </row>
    <row r="182" spans="1:2" ht="16.5" customHeight="1" x14ac:dyDescent="0.25">
      <c r="A182" s="5" t="s">
        <v>206</v>
      </c>
      <c r="B182">
        <v>73104</v>
      </c>
    </row>
    <row r="183" spans="1:2" ht="16.5" customHeight="1" x14ac:dyDescent="0.25">
      <c r="A183" s="5" t="s">
        <v>207</v>
      </c>
      <c r="B183">
        <v>980093</v>
      </c>
    </row>
    <row r="184" spans="1:2" ht="16.5" customHeight="1" x14ac:dyDescent="0.25">
      <c r="A184" s="5" t="s">
        <v>208</v>
      </c>
      <c r="B184">
        <v>117001</v>
      </c>
    </row>
    <row r="185" spans="1:2" ht="16.5" customHeight="1" x14ac:dyDescent="0.25">
      <c r="A185" s="5" t="s">
        <v>210</v>
      </c>
      <c r="B185">
        <v>24213</v>
      </c>
    </row>
    <row r="186" spans="1:2" ht="16.5" customHeight="1" x14ac:dyDescent="0.25">
      <c r="A186" s="5" t="s">
        <v>211</v>
      </c>
      <c r="B186">
        <v>404368</v>
      </c>
    </row>
    <row r="187" spans="1:2" ht="16.5" customHeight="1" x14ac:dyDescent="0.25">
      <c r="A187" s="5" t="s">
        <v>212</v>
      </c>
      <c r="B187">
        <v>84667</v>
      </c>
    </row>
    <row r="188" spans="1:2" ht="16.5" customHeight="1" x14ac:dyDescent="0.25">
      <c r="A188" s="5" t="s">
        <v>213</v>
      </c>
      <c r="B188">
        <v>268974</v>
      </c>
    </row>
    <row r="189" spans="1:2" ht="16.5" customHeight="1" x14ac:dyDescent="0.25">
      <c r="A189" s="5" t="s">
        <v>214</v>
      </c>
      <c r="B189">
        <v>25186</v>
      </c>
    </row>
    <row r="190" spans="1:2" ht="16.5" customHeight="1" x14ac:dyDescent="0.25">
      <c r="A190" s="5" t="s">
        <v>756</v>
      </c>
      <c r="B190">
        <v>34534</v>
      </c>
    </row>
    <row r="191" spans="1:2" ht="16.5" customHeight="1" x14ac:dyDescent="0.25">
      <c r="A191" s="5" t="s">
        <v>757</v>
      </c>
      <c r="B191">
        <v>30273</v>
      </c>
    </row>
    <row r="192" spans="1:2" ht="16.5" customHeight="1" x14ac:dyDescent="0.25">
      <c r="A192" s="5" t="s">
        <v>216</v>
      </c>
      <c r="B192">
        <v>5980</v>
      </c>
    </row>
    <row r="193" spans="1:2" ht="16.5" customHeight="1" x14ac:dyDescent="0.25">
      <c r="A193" s="5" t="s">
        <v>218</v>
      </c>
      <c r="B193">
        <v>113085</v>
      </c>
    </row>
    <row r="194" spans="1:2" ht="16.5" customHeight="1" x14ac:dyDescent="0.25">
      <c r="A194" s="5" t="s">
        <v>220</v>
      </c>
      <c r="B194">
        <v>1346</v>
      </c>
    </row>
    <row r="195" spans="1:2" ht="16.5" customHeight="1" x14ac:dyDescent="0.25">
      <c r="A195" s="5" t="s">
        <v>221</v>
      </c>
      <c r="B195">
        <v>77959</v>
      </c>
    </row>
    <row r="196" spans="1:2" ht="16.5" customHeight="1" x14ac:dyDescent="0.25">
      <c r="A196" s="5" t="s">
        <v>222</v>
      </c>
      <c r="B196">
        <v>36500</v>
      </c>
    </row>
    <row r="197" spans="1:2" ht="16.5" customHeight="1" x14ac:dyDescent="0.25">
      <c r="A197" s="5" t="s">
        <v>223</v>
      </c>
      <c r="B197">
        <v>11795</v>
      </c>
    </row>
    <row r="198" spans="1:2" ht="16.5" customHeight="1" x14ac:dyDescent="0.25">
      <c r="A198" s="5" t="s">
        <v>224</v>
      </c>
      <c r="B198">
        <v>49185</v>
      </c>
    </row>
    <row r="199" spans="1:2" ht="16.5" customHeight="1" x14ac:dyDescent="0.25">
      <c r="A199" s="5" t="s">
        <v>225</v>
      </c>
      <c r="B199">
        <v>9781</v>
      </c>
    </row>
    <row r="200" spans="1:2" ht="16.5" customHeight="1" x14ac:dyDescent="0.25">
      <c r="A200" s="5" t="s">
        <v>226</v>
      </c>
      <c r="B200">
        <v>169481</v>
      </c>
    </row>
    <row r="201" spans="1:2" ht="16.5" customHeight="1" x14ac:dyDescent="0.25">
      <c r="A201" s="5" t="s">
        <v>227</v>
      </c>
      <c r="B201">
        <v>170762</v>
      </c>
    </row>
    <row r="202" spans="1:2" ht="16.5" customHeight="1" x14ac:dyDescent="0.25">
      <c r="A202" s="5" t="s">
        <v>228</v>
      </c>
      <c r="B202">
        <v>458</v>
      </c>
    </row>
    <row r="203" spans="1:2" ht="16.5" customHeight="1" x14ac:dyDescent="0.25">
      <c r="A203" s="5" t="s">
        <v>229</v>
      </c>
      <c r="B203">
        <v>76839</v>
      </c>
    </row>
    <row r="204" spans="1:2" ht="16.5" customHeight="1" x14ac:dyDescent="0.25">
      <c r="A204" s="5" t="s">
        <v>230</v>
      </c>
      <c r="B204">
        <v>11875</v>
      </c>
    </row>
    <row r="205" spans="1:2" ht="16.5" customHeight="1" x14ac:dyDescent="0.25">
      <c r="A205" s="5" t="s">
        <v>231</v>
      </c>
      <c r="B205">
        <v>51989</v>
      </c>
    </row>
    <row r="206" spans="1:2" ht="16.5" customHeight="1" x14ac:dyDescent="0.25">
      <c r="A206" s="5" t="s">
        <v>799</v>
      </c>
      <c r="B206">
        <v>34643</v>
      </c>
    </row>
    <row r="207" spans="1:2" ht="16.5" customHeight="1" x14ac:dyDescent="0.25">
      <c r="A207" s="5" t="s">
        <v>233</v>
      </c>
      <c r="B207">
        <v>84194</v>
      </c>
    </row>
    <row r="208" spans="1:2" ht="16.5" customHeight="1" x14ac:dyDescent="0.25">
      <c r="A208" s="5" t="s">
        <v>234</v>
      </c>
      <c r="B208">
        <v>16799</v>
      </c>
    </row>
    <row r="209" spans="1:2" ht="16.5" customHeight="1" x14ac:dyDescent="0.25">
      <c r="A209" s="5" t="s">
        <v>235</v>
      </c>
      <c r="B209">
        <v>57940</v>
      </c>
    </row>
    <row r="210" spans="1:2" ht="16.5" customHeight="1" x14ac:dyDescent="0.25">
      <c r="A210" s="5" t="s">
        <v>241</v>
      </c>
      <c r="B210">
        <v>26</v>
      </c>
    </row>
    <row r="211" spans="1:2" ht="16.5" customHeight="1" x14ac:dyDescent="0.25">
      <c r="A211" s="5" t="s">
        <v>243</v>
      </c>
      <c r="B211">
        <v>1293</v>
      </c>
    </row>
    <row r="212" spans="1:2" ht="16.5" customHeight="1" x14ac:dyDescent="0.25">
      <c r="A212" s="5" t="s">
        <v>248</v>
      </c>
      <c r="B212">
        <v>2881</v>
      </c>
    </row>
    <row r="213" spans="1:2" ht="16.5" customHeight="1" x14ac:dyDescent="0.25">
      <c r="A213" s="5" t="s">
        <v>249</v>
      </c>
      <c r="B213">
        <v>0</v>
      </c>
    </row>
    <row r="214" spans="1:2" ht="16.5" customHeight="1" x14ac:dyDescent="0.25">
      <c r="A214" s="5" t="s">
        <v>250</v>
      </c>
      <c r="B214">
        <v>4497</v>
      </c>
    </row>
    <row r="215" spans="1:2" ht="16.5" customHeight="1" x14ac:dyDescent="0.25">
      <c r="A215" s="5" t="s">
        <v>758</v>
      </c>
      <c r="B215">
        <v>3251</v>
      </c>
    </row>
    <row r="216" spans="1:2" ht="16.5" customHeight="1" x14ac:dyDescent="0.25">
      <c r="A216" s="5" t="s">
        <v>759</v>
      </c>
      <c r="B216">
        <v>2257</v>
      </c>
    </row>
    <row r="217" spans="1:2" ht="16.5" customHeight="1" x14ac:dyDescent="0.25">
      <c r="A217" s="5" t="s">
        <v>760</v>
      </c>
      <c r="B217">
        <v>172</v>
      </c>
    </row>
    <row r="218" spans="1:2" ht="16.5" customHeight="1" x14ac:dyDescent="0.25">
      <c r="A218" s="5" t="s">
        <v>761</v>
      </c>
      <c r="B218">
        <v>715</v>
      </c>
    </row>
    <row r="219" spans="1:2" ht="16.5" customHeight="1" x14ac:dyDescent="0.25">
      <c r="A219" s="5" t="s">
        <v>762</v>
      </c>
      <c r="B219">
        <v>523</v>
      </c>
    </row>
    <row r="220" spans="1:2" ht="16.5" customHeight="1" x14ac:dyDescent="0.25">
      <c r="A220" s="5" t="s">
        <v>763</v>
      </c>
      <c r="B220">
        <v>3718</v>
      </c>
    </row>
    <row r="221" spans="1:2" ht="16.5" customHeight="1" x14ac:dyDescent="0.25">
      <c r="A221" s="5" t="s">
        <v>764</v>
      </c>
      <c r="B221">
        <v>8990</v>
      </c>
    </row>
    <row r="222" spans="1:2" ht="16.5" customHeight="1" x14ac:dyDescent="0.25">
      <c r="A222" s="5" t="s">
        <v>765</v>
      </c>
      <c r="B222">
        <v>2472</v>
      </c>
    </row>
    <row r="223" spans="1:2" ht="16.5" customHeight="1" x14ac:dyDescent="0.25">
      <c r="A223" s="5" t="s">
        <v>251</v>
      </c>
      <c r="B223">
        <v>36060</v>
      </c>
    </row>
    <row r="224" spans="1:2" ht="16.5" customHeight="1" x14ac:dyDescent="0.25">
      <c r="A224" s="5" t="s">
        <v>252</v>
      </c>
      <c r="B224">
        <v>159236</v>
      </c>
    </row>
    <row r="225" spans="1:2" ht="16.5" customHeight="1" x14ac:dyDescent="0.25">
      <c r="A225" s="5" t="s">
        <v>254</v>
      </c>
      <c r="B225">
        <v>51010</v>
      </c>
    </row>
    <row r="226" spans="1:2" ht="16.5" customHeight="1" x14ac:dyDescent="0.25">
      <c r="A226" s="5" t="s">
        <v>800</v>
      </c>
      <c r="B226">
        <v>153872</v>
      </c>
    </row>
    <row r="227" spans="1:2" ht="16.5" customHeight="1" x14ac:dyDescent="0.25">
      <c r="A227" s="5" t="s">
        <v>256</v>
      </c>
      <c r="B227">
        <v>6552</v>
      </c>
    </row>
    <row r="228" spans="1:2" ht="16.5" customHeight="1" x14ac:dyDescent="0.25">
      <c r="A228" s="5" t="s">
        <v>258</v>
      </c>
      <c r="B228">
        <v>15167</v>
      </c>
    </row>
    <row r="229" spans="1:2" ht="16.5" customHeight="1" x14ac:dyDescent="0.25">
      <c r="A229" s="5" t="s">
        <v>260</v>
      </c>
      <c r="B229">
        <v>50464</v>
      </c>
    </row>
    <row r="230" spans="1:2" ht="16.5" customHeight="1" x14ac:dyDescent="0.25">
      <c r="A230" s="5" t="s">
        <v>261</v>
      </c>
      <c r="B230">
        <v>718</v>
      </c>
    </row>
    <row r="231" spans="1:2" ht="16.5" customHeight="1" x14ac:dyDescent="0.25">
      <c r="A231" s="5" t="s">
        <v>262</v>
      </c>
      <c r="B231">
        <v>521</v>
      </c>
    </row>
    <row r="232" spans="1:2" ht="16.5" customHeight="1" x14ac:dyDescent="0.25">
      <c r="A232" s="5" t="s">
        <v>263</v>
      </c>
      <c r="B232">
        <v>3930</v>
      </c>
    </row>
    <row r="233" spans="1:2" ht="16.5" customHeight="1" x14ac:dyDescent="0.25">
      <c r="A233" s="5" t="s">
        <v>264</v>
      </c>
      <c r="B233">
        <v>13604</v>
      </c>
    </row>
    <row r="234" spans="1:2" ht="16.5" customHeight="1" x14ac:dyDescent="0.25">
      <c r="A234" s="5" t="s">
        <v>265</v>
      </c>
      <c r="B234">
        <v>0</v>
      </c>
    </row>
    <row r="235" spans="1:2" ht="16.5" customHeight="1" x14ac:dyDescent="0.25">
      <c r="A235" s="5" t="s">
        <v>266</v>
      </c>
      <c r="B235">
        <v>6416</v>
      </c>
    </row>
    <row r="236" spans="1:2" ht="16.5" customHeight="1" x14ac:dyDescent="0.25">
      <c r="A236" s="5" t="s">
        <v>267</v>
      </c>
      <c r="B236">
        <v>18653</v>
      </c>
    </row>
    <row r="237" spans="1:2" ht="16.5" customHeight="1" x14ac:dyDescent="0.25">
      <c r="A237" s="5" t="s">
        <v>268</v>
      </c>
      <c r="B237">
        <v>419</v>
      </c>
    </row>
    <row r="238" spans="1:2" ht="16.5" customHeight="1" x14ac:dyDescent="0.25">
      <c r="A238" s="5" t="s">
        <v>269</v>
      </c>
      <c r="B238">
        <v>10175</v>
      </c>
    </row>
    <row r="239" spans="1:2" ht="16.5" customHeight="1" x14ac:dyDescent="0.25">
      <c r="A239" s="5" t="s">
        <v>270</v>
      </c>
      <c r="B239">
        <v>4439</v>
      </c>
    </row>
    <row r="240" spans="1:2" ht="16.5" customHeight="1" x14ac:dyDescent="0.25">
      <c r="A240" s="5" t="s">
        <v>271</v>
      </c>
      <c r="B240">
        <v>595</v>
      </c>
    </row>
    <row r="241" spans="1:2" ht="16.5" customHeight="1" x14ac:dyDescent="0.25">
      <c r="A241" s="5" t="s">
        <v>272</v>
      </c>
      <c r="B241">
        <v>72390</v>
      </c>
    </row>
    <row r="242" spans="1:2" ht="16.5" customHeight="1" x14ac:dyDescent="0.25">
      <c r="A242" s="5" t="s">
        <v>273</v>
      </c>
      <c r="B242">
        <v>55369</v>
      </c>
    </row>
    <row r="243" spans="1:2" ht="16.5" customHeight="1" x14ac:dyDescent="0.25">
      <c r="A243" s="5" t="s">
        <v>274</v>
      </c>
      <c r="B243">
        <v>60023</v>
      </c>
    </row>
    <row r="244" spans="1:2" ht="16.5" customHeight="1" x14ac:dyDescent="0.25">
      <c r="A244" s="5" t="s">
        <v>275</v>
      </c>
      <c r="B244">
        <v>1583</v>
      </c>
    </row>
    <row r="245" spans="1:2" ht="16.5" customHeight="1" x14ac:dyDescent="0.25">
      <c r="A245" s="5" t="s">
        <v>276</v>
      </c>
      <c r="B245">
        <v>107</v>
      </c>
    </row>
    <row r="246" spans="1:2" ht="16.5" customHeight="1" x14ac:dyDescent="0.25">
      <c r="A246" s="5" t="s">
        <v>801</v>
      </c>
      <c r="B246">
        <v>7649</v>
      </c>
    </row>
    <row r="247" spans="1:2" ht="16.5" customHeight="1" x14ac:dyDescent="0.25">
      <c r="A247" s="5" t="s">
        <v>278</v>
      </c>
      <c r="B247">
        <v>14604</v>
      </c>
    </row>
    <row r="248" spans="1:2" ht="16.5" customHeight="1" x14ac:dyDescent="0.25">
      <c r="A248" s="5" t="s">
        <v>279</v>
      </c>
      <c r="B248">
        <v>92388</v>
      </c>
    </row>
    <row r="249" spans="1:2" ht="16.5" customHeight="1" x14ac:dyDescent="0.25">
      <c r="A249" s="5" t="s">
        <v>802</v>
      </c>
      <c r="B249">
        <v>595096</v>
      </c>
    </row>
    <row r="250" spans="1:2" ht="16.5" customHeight="1" x14ac:dyDescent="0.25">
      <c r="A250" s="5" t="s">
        <v>281</v>
      </c>
      <c r="B250">
        <v>730929</v>
      </c>
    </row>
    <row r="251" spans="1:2" ht="16.5" customHeight="1" x14ac:dyDescent="0.25">
      <c r="A251" s="5" t="s">
        <v>282</v>
      </c>
      <c r="B251">
        <v>10671</v>
      </c>
    </row>
    <row r="252" spans="1:2" ht="16.5" customHeight="1" x14ac:dyDescent="0.25">
      <c r="A252" s="5" t="s">
        <v>283</v>
      </c>
      <c r="B252">
        <v>29576</v>
      </c>
    </row>
    <row r="253" spans="1:2" ht="16.5" customHeight="1" x14ac:dyDescent="0.25">
      <c r="A253" s="5" t="s">
        <v>766</v>
      </c>
      <c r="B253">
        <v>180207</v>
      </c>
    </row>
    <row r="254" spans="1:2" ht="16.5" customHeight="1" x14ac:dyDescent="0.25">
      <c r="A254" s="5" t="s">
        <v>803</v>
      </c>
      <c r="B254">
        <v>158547</v>
      </c>
    </row>
    <row r="255" spans="1:2" ht="16.5" customHeight="1" x14ac:dyDescent="0.25">
      <c r="A255" s="5" t="s">
        <v>285</v>
      </c>
      <c r="B255">
        <v>32910</v>
      </c>
    </row>
    <row r="256" spans="1:2" ht="16.5" customHeight="1" x14ac:dyDescent="0.25">
      <c r="A256" s="5" t="s">
        <v>286</v>
      </c>
      <c r="B256">
        <v>571076</v>
      </c>
    </row>
    <row r="257" spans="1:2" ht="16.5" customHeight="1" x14ac:dyDescent="0.25">
      <c r="A257" s="5" t="s">
        <v>287</v>
      </c>
      <c r="B257">
        <v>1013</v>
      </c>
    </row>
    <row r="258" spans="1:2" ht="16.5" customHeight="1" x14ac:dyDescent="0.25">
      <c r="A258" s="5" t="s">
        <v>288</v>
      </c>
      <c r="B258">
        <v>8385</v>
      </c>
    </row>
    <row r="259" spans="1:2" ht="16.5" customHeight="1" x14ac:dyDescent="0.25">
      <c r="A259" s="5" t="s">
        <v>291</v>
      </c>
      <c r="B259">
        <v>1079</v>
      </c>
    </row>
    <row r="260" spans="1:2" ht="16.5" customHeight="1" x14ac:dyDescent="0.25">
      <c r="A260" s="5" t="s">
        <v>767</v>
      </c>
      <c r="B260">
        <v>10262</v>
      </c>
    </row>
    <row r="261" spans="1:2" ht="16.5" customHeight="1" x14ac:dyDescent="0.25">
      <c r="A261" s="5" t="s">
        <v>292</v>
      </c>
      <c r="B261">
        <v>6861</v>
      </c>
    </row>
    <row r="262" spans="1:2" ht="16.5" customHeight="1" x14ac:dyDescent="0.25">
      <c r="A262" s="5" t="s">
        <v>293</v>
      </c>
      <c r="B262">
        <v>2217</v>
      </c>
    </row>
    <row r="263" spans="1:2" ht="16.5" customHeight="1" x14ac:dyDescent="0.25">
      <c r="A263" s="5" t="s">
        <v>294</v>
      </c>
      <c r="B263">
        <v>130212</v>
      </c>
    </row>
    <row r="264" spans="1:2" ht="16.5" customHeight="1" x14ac:dyDescent="0.25">
      <c r="A264" s="5" t="s">
        <v>295</v>
      </c>
      <c r="B264">
        <v>1072</v>
      </c>
    </row>
    <row r="265" spans="1:2" ht="16.5" customHeight="1" x14ac:dyDescent="0.25">
      <c r="A265" s="5" t="s">
        <v>296</v>
      </c>
      <c r="B265">
        <v>1156</v>
      </c>
    </row>
    <row r="266" spans="1:2" ht="16.5" customHeight="1" x14ac:dyDescent="0.25">
      <c r="A266" s="5" t="s">
        <v>297</v>
      </c>
      <c r="B266">
        <v>18267</v>
      </c>
    </row>
    <row r="267" spans="1:2" ht="16.5" customHeight="1" x14ac:dyDescent="0.25">
      <c r="A267" s="5" t="s">
        <v>299</v>
      </c>
      <c r="B267">
        <v>5679</v>
      </c>
    </row>
    <row r="268" spans="1:2" ht="16.5" customHeight="1" x14ac:dyDescent="0.25">
      <c r="A268" s="5" t="s">
        <v>300</v>
      </c>
      <c r="B268">
        <v>8167</v>
      </c>
    </row>
    <row r="269" spans="1:2" ht="16.5" customHeight="1" x14ac:dyDescent="0.25">
      <c r="A269" s="5" t="s">
        <v>301</v>
      </c>
      <c r="B269">
        <v>7811</v>
      </c>
    </row>
    <row r="270" spans="1:2" ht="16.5" customHeight="1" x14ac:dyDescent="0.25">
      <c r="A270" s="5" t="s">
        <v>302</v>
      </c>
      <c r="B270">
        <v>5333</v>
      </c>
    </row>
    <row r="271" spans="1:2" ht="16.5" customHeight="1" x14ac:dyDescent="0.25">
      <c r="A271" s="5" t="s">
        <v>303</v>
      </c>
      <c r="B271">
        <v>6537</v>
      </c>
    </row>
    <row r="272" spans="1:2" ht="16.5" customHeight="1" x14ac:dyDescent="0.25">
      <c r="A272" s="5" t="s">
        <v>304</v>
      </c>
      <c r="B272">
        <v>60</v>
      </c>
    </row>
    <row r="273" spans="1:2" ht="16.5" customHeight="1" x14ac:dyDescent="0.25">
      <c r="A273" s="5" t="s">
        <v>305</v>
      </c>
      <c r="B273">
        <v>16561</v>
      </c>
    </row>
    <row r="274" spans="1:2" ht="16.5" customHeight="1" x14ac:dyDescent="0.25">
      <c r="A274" s="5" t="s">
        <v>747</v>
      </c>
      <c r="B274">
        <v>112054</v>
      </c>
    </row>
    <row r="275" spans="1:2" ht="16.5" customHeight="1" x14ac:dyDescent="0.25">
      <c r="A275" s="5" t="s">
        <v>306</v>
      </c>
      <c r="B275">
        <v>251153</v>
      </c>
    </row>
    <row r="276" spans="1:2" ht="16.5" customHeight="1" x14ac:dyDescent="0.25">
      <c r="A276" s="5" t="s">
        <v>307</v>
      </c>
      <c r="B276">
        <v>36928</v>
      </c>
    </row>
    <row r="277" spans="1:2" ht="16.5" customHeight="1" x14ac:dyDescent="0.25">
      <c r="A277" s="5" t="s">
        <v>308</v>
      </c>
      <c r="B277">
        <v>285260</v>
      </c>
    </row>
    <row r="278" spans="1:2" ht="16.5" customHeight="1" x14ac:dyDescent="0.25">
      <c r="A278" s="5" t="s">
        <v>309</v>
      </c>
      <c r="B278">
        <v>108518</v>
      </c>
    </row>
    <row r="279" spans="1:2" ht="16.5" customHeight="1" x14ac:dyDescent="0.25">
      <c r="A279" s="5" t="s">
        <v>804</v>
      </c>
      <c r="B279">
        <v>104444</v>
      </c>
    </row>
    <row r="280" spans="1:2" ht="16.5" customHeight="1" x14ac:dyDescent="0.25">
      <c r="A280" s="5" t="s">
        <v>311</v>
      </c>
      <c r="B280">
        <v>228844</v>
      </c>
    </row>
    <row r="281" spans="1:2" ht="16.5" customHeight="1" x14ac:dyDescent="0.25">
      <c r="A281" s="5" t="s">
        <v>312</v>
      </c>
      <c r="B281">
        <v>2339</v>
      </c>
    </row>
    <row r="282" spans="1:2" ht="16.5" customHeight="1" x14ac:dyDescent="0.25">
      <c r="A282" s="5" t="s">
        <v>313</v>
      </c>
      <c r="B282">
        <v>327530</v>
      </c>
    </row>
    <row r="283" spans="1:2" ht="16.5" customHeight="1" x14ac:dyDescent="0.25">
      <c r="A283" s="5" t="s">
        <v>314</v>
      </c>
      <c r="B283">
        <v>2888</v>
      </c>
    </row>
    <row r="284" spans="1:2" ht="16.5" customHeight="1" x14ac:dyDescent="0.25">
      <c r="A284" s="5" t="s">
        <v>315</v>
      </c>
      <c r="B284">
        <v>7830</v>
      </c>
    </row>
    <row r="285" spans="1:2" ht="16.5" customHeight="1" x14ac:dyDescent="0.25">
      <c r="A285" s="5" t="s">
        <v>316</v>
      </c>
      <c r="B285">
        <v>6417</v>
      </c>
    </row>
    <row r="286" spans="1:2" ht="16.5" customHeight="1" x14ac:dyDescent="0.25">
      <c r="A286" s="5" t="s">
        <v>319</v>
      </c>
      <c r="B286">
        <v>170486</v>
      </c>
    </row>
    <row r="287" spans="1:2" ht="16.5" customHeight="1" x14ac:dyDescent="0.25">
      <c r="A287" s="5" t="s">
        <v>320</v>
      </c>
      <c r="B287">
        <v>4423</v>
      </c>
    </row>
    <row r="288" spans="1:2" ht="16.5" customHeight="1" x14ac:dyDescent="0.25">
      <c r="A288" s="5" t="s">
        <v>321</v>
      </c>
      <c r="B288">
        <v>17196</v>
      </c>
    </row>
    <row r="289" spans="1:2" ht="16.5" customHeight="1" x14ac:dyDescent="0.25">
      <c r="A289" s="5" t="s">
        <v>323</v>
      </c>
      <c r="B289">
        <v>112022</v>
      </c>
    </row>
    <row r="290" spans="1:2" ht="16.5" customHeight="1" x14ac:dyDescent="0.25">
      <c r="A290" s="5" t="s">
        <v>805</v>
      </c>
      <c r="B290">
        <v>46787</v>
      </c>
    </row>
    <row r="291" spans="1:2" ht="16.5" customHeight="1" x14ac:dyDescent="0.25">
      <c r="A291" s="5" t="s">
        <v>806</v>
      </c>
      <c r="B291">
        <v>59688</v>
      </c>
    </row>
    <row r="292" spans="1:2" ht="16.5" customHeight="1" x14ac:dyDescent="0.25">
      <c r="A292" s="5" t="s">
        <v>327</v>
      </c>
      <c r="B292">
        <v>61134</v>
      </c>
    </row>
    <row r="293" spans="1:2" ht="16.5" customHeight="1" x14ac:dyDescent="0.25">
      <c r="A293" s="5" t="s">
        <v>329</v>
      </c>
      <c r="B293">
        <v>40538</v>
      </c>
    </row>
    <row r="294" spans="1:2" ht="16.5" customHeight="1" x14ac:dyDescent="0.25">
      <c r="A294" s="5" t="s">
        <v>330</v>
      </c>
      <c r="B294">
        <v>4621</v>
      </c>
    </row>
    <row r="295" spans="1:2" ht="16.5" customHeight="1" x14ac:dyDescent="0.25">
      <c r="A295" s="5" t="s">
        <v>332</v>
      </c>
      <c r="B295">
        <v>57760</v>
      </c>
    </row>
    <row r="296" spans="1:2" ht="16.5" customHeight="1" x14ac:dyDescent="0.25">
      <c r="A296" s="5" t="s">
        <v>333</v>
      </c>
      <c r="B296">
        <v>1398</v>
      </c>
    </row>
    <row r="297" spans="1:2" ht="16.5" customHeight="1" x14ac:dyDescent="0.25">
      <c r="A297" s="5" t="s">
        <v>807</v>
      </c>
      <c r="B297">
        <v>13673</v>
      </c>
    </row>
    <row r="298" spans="1:2" ht="16.5" customHeight="1" x14ac:dyDescent="0.25">
      <c r="A298" s="5" t="s">
        <v>768</v>
      </c>
      <c r="B298">
        <v>35241</v>
      </c>
    </row>
    <row r="299" spans="1:2" ht="16.5" customHeight="1" x14ac:dyDescent="0.25">
      <c r="A299" s="5" t="s">
        <v>334</v>
      </c>
      <c r="B299">
        <v>13300</v>
      </c>
    </row>
    <row r="300" spans="1:2" ht="16.5" customHeight="1" x14ac:dyDescent="0.25">
      <c r="A300" s="5" t="s">
        <v>336</v>
      </c>
      <c r="B300">
        <v>8141</v>
      </c>
    </row>
    <row r="301" spans="1:2" ht="16.5" customHeight="1" x14ac:dyDescent="0.25">
      <c r="A301" s="5" t="s">
        <v>338</v>
      </c>
      <c r="B301">
        <v>21610</v>
      </c>
    </row>
    <row r="302" spans="1:2" ht="16.5" customHeight="1" x14ac:dyDescent="0.25">
      <c r="A302" s="5" t="s">
        <v>340</v>
      </c>
      <c r="B302">
        <v>93205</v>
      </c>
    </row>
    <row r="303" spans="1:2" ht="16.5" customHeight="1" x14ac:dyDescent="0.25">
      <c r="A303" s="5" t="s">
        <v>341</v>
      </c>
      <c r="B303">
        <v>48728</v>
      </c>
    </row>
    <row r="304" spans="1:2" ht="16.5" customHeight="1" x14ac:dyDescent="0.25">
      <c r="A304" s="5" t="s">
        <v>343</v>
      </c>
      <c r="B304">
        <v>81111</v>
      </c>
    </row>
    <row r="305" spans="1:2" ht="16.5" customHeight="1" x14ac:dyDescent="0.25">
      <c r="A305" s="5" t="s">
        <v>344</v>
      </c>
      <c r="B305">
        <v>35937</v>
      </c>
    </row>
    <row r="306" spans="1:2" ht="16.5" customHeight="1" x14ac:dyDescent="0.25">
      <c r="A306" s="5" t="s">
        <v>345</v>
      </c>
      <c r="B306">
        <v>110417</v>
      </c>
    </row>
    <row r="307" spans="1:2" ht="16.5" customHeight="1" x14ac:dyDescent="0.25">
      <c r="A307" s="5" t="s">
        <v>346</v>
      </c>
      <c r="B307">
        <v>52993</v>
      </c>
    </row>
    <row r="308" spans="1:2" ht="16.5" customHeight="1" x14ac:dyDescent="0.25">
      <c r="A308" s="5" t="s">
        <v>347</v>
      </c>
      <c r="B308">
        <v>23289</v>
      </c>
    </row>
    <row r="309" spans="1:2" ht="16.5" customHeight="1" x14ac:dyDescent="0.25">
      <c r="A309" s="5" t="s">
        <v>808</v>
      </c>
      <c r="B309">
        <v>29985</v>
      </c>
    </row>
    <row r="310" spans="1:2" ht="16.5" customHeight="1" x14ac:dyDescent="0.25">
      <c r="A310" s="5" t="s">
        <v>349</v>
      </c>
      <c r="B310">
        <v>57324</v>
      </c>
    </row>
    <row r="311" spans="1:2" ht="16.5" customHeight="1" x14ac:dyDescent="0.25">
      <c r="A311" s="5" t="s">
        <v>350</v>
      </c>
      <c r="B311">
        <v>983</v>
      </c>
    </row>
    <row r="312" spans="1:2" ht="16.5" customHeight="1" x14ac:dyDescent="0.25">
      <c r="A312" s="5" t="s">
        <v>351</v>
      </c>
      <c r="B312">
        <v>61832</v>
      </c>
    </row>
    <row r="313" spans="1:2" ht="16.5" customHeight="1" x14ac:dyDescent="0.25">
      <c r="A313" s="5" t="s">
        <v>809</v>
      </c>
      <c r="B313">
        <v>475294</v>
      </c>
    </row>
    <row r="314" spans="1:2" ht="16.5" customHeight="1" x14ac:dyDescent="0.25">
      <c r="A314" s="5" t="s">
        <v>354</v>
      </c>
      <c r="B314">
        <v>32897</v>
      </c>
    </row>
    <row r="315" spans="1:2" ht="16.5" customHeight="1" x14ac:dyDescent="0.25">
      <c r="A315" s="5" t="s">
        <v>355</v>
      </c>
      <c r="B315">
        <v>7253</v>
      </c>
    </row>
    <row r="316" spans="1:2" ht="16.5" customHeight="1" x14ac:dyDescent="0.25">
      <c r="A316" s="5" t="s">
        <v>356</v>
      </c>
      <c r="B316">
        <v>716</v>
      </c>
    </row>
    <row r="317" spans="1:2" ht="16.5" customHeight="1" x14ac:dyDescent="0.25">
      <c r="A317" s="5" t="s">
        <v>357</v>
      </c>
      <c r="B317">
        <v>0</v>
      </c>
    </row>
    <row r="318" spans="1:2" ht="16.5" customHeight="1" x14ac:dyDescent="0.25">
      <c r="A318" s="5" t="s">
        <v>358</v>
      </c>
      <c r="B318">
        <v>57</v>
      </c>
    </row>
    <row r="319" spans="1:2" ht="16.5" customHeight="1" x14ac:dyDescent="0.25">
      <c r="A319" s="5" t="s">
        <v>359</v>
      </c>
      <c r="B319">
        <v>71235</v>
      </c>
    </row>
    <row r="320" spans="1:2" ht="16.5" customHeight="1" x14ac:dyDescent="0.25">
      <c r="A320" s="5" t="s">
        <v>360</v>
      </c>
      <c r="B320">
        <v>88857</v>
      </c>
    </row>
    <row r="321" spans="1:2" ht="16.5" customHeight="1" x14ac:dyDescent="0.25">
      <c r="A321" s="5" t="s">
        <v>361</v>
      </c>
      <c r="B321">
        <v>5309</v>
      </c>
    </row>
    <row r="322" spans="1:2" ht="16.5" customHeight="1" x14ac:dyDescent="0.25">
      <c r="A322" s="5" t="s">
        <v>362</v>
      </c>
      <c r="B322">
        <v>9377</v>
      </c>
    </row>
    <row r="323" spans="1:2" ht="16.5" customHeight="1" x14ac:dyDescent="0.25">
      <c r="A323" s="5" t="s">
        <v>363</v>
      </c>
      <c r="B323">
        <v>56595</v>
      </c>
    </row>
    <row r="324" spans="1:2" ht="16.5" customHeight="1" x14ac:dyDescent="0.25">
      <c r="A324" s="5" t="s">
        <v>364</v>
      </c>
      <c r="B324">
        <v>81987</v>
      </c>
    </row>
    <row r="325" spans="1:2" ht="16.5" customHeight="1" x14ac:dyDescent="0.25">
      <c r="A325" s="5" t="s">
        <v>365</v>
      </c>
      <c r="B325">
        <v>74140</v>
      </c>
    </row>
    <row r="326" spans="1:2" ht="16.5" customHeight="1" x14ac:dyDescent="0.25">
      <c r="A326" s="5" t="s">
        <v>366</v>
      </c>
      <c r="B326">
        <v>75279</v>
      </c>
    </row>
    <row r="327" spans="1:2" ht="16.5" customHeight="1" x14ac:dyDescent="0.25">
      <c r="A327" s="5" t="s">
        <v>367</v>
      </c>
      <c r="B327">
        <v>0</v>
      </c>
    </row>
    <row r="328" spans="1:2" ht="16.5" customHeight="1" x14ac:dyDescent="0.25">
      <c r="A328" s="5" t="s">
        <v>368</v>
      </c>
      <c r="B328">
        <v>8621</v>
      </c>
    </row>
    <row r="329" spans="1:2" ht="16.5" customHeight="1" x14ac:dyDescent="0.25">
      <c r="A329" s="5" t="s">
        <v>369</v>
      </c>
      <c r="B329">
        <v>2179</v>
      </c>
    </row>
    <row r="330" spans="1:2" ht="16.5" customHeight="1" x14ac:dyDescent="0.25">
      <c r="A330" s="5" t="s">
        <v>370</v>
      </c>
      <c r="B330">
        <v>99845</v>
      </c>
    </row>
    <row r="331" spans="1:2" ht="16.5" customHeight="1" x14ac:dyDescent="0.25">
      <c r="A331" s="5" t="s">
        <v>371</v>
      </c>
      <c r="B331">
        <v>1216131</v>
      </c>
    </row>
    <row r="332" spans="1:2" ht="16.5" customHeight="1" x14ac:dyDescent="0.25">
      <c r="A332" s="5" t="s">
        <v>769</v>
      </c>
      <c r="B332">
        <v>4996</v>
      </c>
    </row>
    <row r="333" spans="1:2" ht="16.5" customHeight="1" x14ac:dyDescent="0.25">
      <c r="A333" s="5" t="s">
        <v>810</v>
      </c>
      <c r="B333">
        <v>18</v>
      </c>
    </row>
    <row r="334" spans="1:2" ht="16.5" customHeight="1" x14ac:dyDescent="0.25">
      <c r="A334" s="5" t="s">
        <v>373</v>
      </c>
      <c r="B334">
        <v>63503</v>
      </c>
    </row>
    <row r="335" spans="1:2" ht="16.5" customHeight="1" x14ac:dyDescent="0.25">
      <c r="A335" s="5" t="s">
        <v>374</v>
      </c>
      <c r="B335">
        <v>56</v>
      </c>
    </row>
    <row r="336" spans="1:2" ht="16.5" customHeight="1" x14ac:dyDescent="0.25">
      <c r="A336" s="5" t="s">
        <v>375</v>
      </c>
      <c r="B336">
        <v>43276</v>
      </c>
    </row>
    <row r="337" spans="1:2" ht="16.5" customHeight="1" x14ac:dyDescent="0.25">
      <c r="A337" s="5" t="s">
        <v>376</v>
      </c>
      <c r="B337">
        <v>47121</v>
      </c>
    </row>
    <row r="338" spans="1:2" ht="16.5" customHeight="1" x14ac:dyDescent="0.25">
      <c r="A338" s="5" t="s">
        <v>377</v>
      </c>
      <c r="B338">
        <v>332</v>
      </c>
    </row>
    <row r="339" spans="1:2" ht="16.5" customHeight="1" x14ac:dyDescent="0.25">
      <c r="A339" s="5" t="s">
        <v>379</v>
      </c>
      <c r="B339">
        <v>113833</v>
      </c>
    </row>
    <row r="340" spans="1:2" ht="16.5" customHeight="1" x14ac:dyDescent="0.25">
      <c r="A340" s="5" t="s">
        <v>380</v>
      </c>
      <c r="B340">
        <v>14316</v>
      </c>
    </row>
    <row r="341" spans="1:2" ht="16.5" customHeight="1" x14ac:dyDescent="0.25">
      <c r="A341" s="5" t="s">
        <v>770</v>
      </c>
      <c r="B341">
        <v>63553</v>
      </c>
    </row>
    <row r="342" spans="1:2" ht="16.5" customHeight="1" x14ac:dyDescent="0.25">
      <c r="A342" s="5" t="s">
        <v>382</v>
      </c>
      <c r="B342">
        <v>117</v>
      </c>
    </row>
    <row r="343" spans="1:2" ht="16.5" customHeight="1" x14ac:dyDescent="0.25">
      <c r="A343" s="5" t="s">
        <v>384</v>
      </c>
      <c r="B343">
        <v>58981</v>
      </c>
    </row>
    <row r="344" spans="1:2" ht="16.5" customHeight="1" x14ac:dyDescent="0.25">
      <c r="A344" s="5" t="s">
        <v>385</v>
      </c>
      <c r="B344">
        <v>1808</v>
      </c>
    </row>
    <row r="345" spans="1:2" ht="16.5" customHeight="1" x14ac:dyDescent="0.25">
      <c r="A345" s="5" t="s">
        <v>386</v>
      </c>
      <c r="B345">
        <v>56360</v>
      </c>
    </row>
    <row r="346" spans="1:2" ht="16.5" customHeight="1" x14ac:dyDescent="0.25">
      <c r="A346" s="5" t="s">
        <v>387</v>
      </c>
      <c r="B346">
        <v>54746</v>
      </c>
    </row>
    <row r="347" spans="1:2" ht="16.5" customHeight="1" x14ac:dyDescent="0.25">
      <c r="A347" s="5" t="s">
        <v>771</v>
      </c>
      <c r="B347">
        <v>27915</v>
      </c>
    </row>
    <row r="348" spans="1:2" ht="16.5" customHeight="1" x14ac:dyDescent="0.25">
      <c r="A348" s="5" t="s">
        <v>388</v>
      </c>
      <c r="B348">
        <v>224722</v>
      </c>
    </row>
    <row r="349" spans="1:2" ht="16.5" customHeight="1" x14ac:dyDescent="0.25">
      <c r="A349" s="5" t="s">
        <v>389</v>
      </c>
      <c r="B349">
        <v>71226</v>
      </c>
    </row>
    <row r="350" spans="1:2" ht="16.5" customHeight="1" x14ac:dyDescent="0.25">
      <c r="A350" s="5" t="s">
        <v>390</v>
      </c>
      <c r="B350">
        <v>5232</v>
      </c>
    </row>
    <row r="351" spans="1:2" ht="16.5" customHeight="1" x14ac:dyDescent="0.25">
      <c r="A351" s="5" t="s">
        <v>392</v>
      </c>
      <c r="B351">
        <v>3489</v>
      </c>
    </row>
    <row r="352" spans="1:2" ht="16.5" customHeight="1" x14ac:dyDescent="0.25">
      <c r="A352" s="5" t="s">
        <v>811</v>
      </c>
      <c r="B352">
        <v>138390</v>
      </c>
    </row>
    <row r="353" spans="1:2" ht="16.5" customHeight="1" x14ac:dyDescent="0.25">
      <c r="A353" s="5" t="s">
        <v>394</v>
      </c>
      <c r="B353">
        <v>2629939</v>
      </c>
    </row>
    <row r="354" spans="1:2" ht="16.5" customHeight="1" x14ac:dyDescent="0.25">
      <c r="A354" s="5" t="s">
        <v>395</v>
      </c>
      <c r="B354">
        <v>36912</v>
      </c>
    </row>
    <row r="355" spans="1:2" ht="16.5" customHeight="1" x14ac:dyDescent="0.25">
      <c r="A355" s="5" t="s">
        <v>396</v>
      </c>
      <c r="B355">
        <v>52194</v>
      </c>
    </row>
    <row r="356" spans="1:2" ht="16.5" customHeight="1" x14ac:dyDescent="0.25">
      <c r="A356" s="5" t="s">
        <v>397</v>
      </c>
      <c r="B356">
        <v>55217</v>
      </c>
    </row>
    <row r="357" spans="1:2" ht="16.5" customHeight="1" x14ac:dyDescent="0.25">
      <c r="A357" s="5" t="s">
        <v>398</v>
      </c>
      <c r="B357">
        <v>17</v>
      </c>
    </row>
    <row r="358" spans="1:2" ht="16.5" customHeight="1" x14ac:dyDescent="0.25">
      <c r="A358" s="5" t="s">
        <v>399</v>
      </c>
      <c r="B358">
        <v>104983</v>
      </c>
    </row>
    <row r="359" spans="1:2" ht="16.5" customHeight="1" x14ac:dyDescent="0.25">
      <c r="A359" s="5" t="s">
        <v>812</v>
      </c>
      <c r="B359">
        <v>89944</v>
      </c>
    </row>
    <row r="360" spans="1:2" ht="16.5" customHeight="1" x14ac:dyDescent="0.25">
      <c r="A360" s="5" t="s">
        <v>401</v>
      </c>
      <c r="B360">
        <v>110596</v>
      </c>
    </row>
    <row r="361" spans="1:2" ht="16.5" customHeight="1" x14ac:dyDescent="0.25">
      <c r="A361" s="5" t="s">
        <v>772</v>
      </c>
      <c r="B361">
        <v>18594</v>
      </c>
    </row>
    <row r="362" spans="1:2" ht="16.5" customHeight="1" x14ac:dyDescent="0.25">
      <c r="A362" s="5" t="s">
        <v>405</v>
      </c>
      <c r="B362">
        <v>661165</v>
      </c>
    </row>
    <row r="363" spans="1:2" ht="16.5" customHeight="1" x14ac:dyDescent="0.25">
      <c r="A363" s="5" t="s">
        <v>406</v>
      </c>
      <c r="B363">
        <v>11532</v>
      </c>
    </row>
    <row r="364" spans="1:2" ht="16.5" customHeight="1" x14ac:dyDescent="0.25">
      <c r="A364" s="5" t="s">
        <v>407</v>
      </c>
      <c r="B364">
        <v>109</v>
      </c>
    </row>
    <row r="365" spans="1:2" ht="16.5" customHeight="1" x14ac:dyDescent="0.25">
      <c r="A365" s="5" t="s">
        <v>408</v>
      </c>
      <c r="B365">
        <v>44045</v>
      </c>
    </row>
    <row r="366" spans="1:2" ht="16.5" customHeight="1" x14ac:dyDescent="0.25">
      <c r="A366" s="5" t="s">
        <v>409</v>
      </c>
      <c r="B366">
        <v>6484</v>
      </c>
    </row>
    <row r="367" spans="1:2" ht="16.5" customHeight="1" x14ac:dyDescent="0.25">
      <c r="A367" s="5" t="s">
        <v>411</v>
      </c>
      <c r="B367">
        <v>822382</v>
      </c>
    </row>
    <row r="368" spans="1:2" ht="16.5" customHeight="1" x14ac:dyDescent="0.25">
      <c r="A368" s="5" t="s">
        <v>412</v>
      </c>
      <c r="B368">
        <v>87484</v>
      </c>
    </row>
    <row r="369" spans="1:2" ht="16.5" customHeight="1" x14ac:dyDescent="0.25">
      <c r="A369" s="5" t="s">
        <v>413</v>
      </c>
      <c r="B369">
        <v>56368</v>
      </c>
    </row>
    <row r="370" spans="1:2" ht="16.5" customHeight="1" x14ac:dyDescent="0.25">
      <c r="A370" s="5" t="s">
        <v>414</v>
      </c>
      <c r="B370">
        <v>6771</v>
      </c>
    </row>
    <row r="371" spans="1:2" ht="16.5" customHeight="1" x14ac:dyDescent="0.25">
      <c r="A371" s="5" t="s">
        <v>415</v>
      </c>
      <c r="B371">
        <v>36918</v>
      </c>
    </row>
    <row r="372" spans="1:2" ht="16.5" customHeight="1" x14ac:dyDescent="0.25">
      <c r="A372" s="5" t="s">
        <v>416</v>
      </c>
      <c r="B372">
        <v>38759</v>
      </c>
    </row>
    <row r="373" spans="1:2" ht="16.5" customHeight="1" x14ac:dyDescent="0.25">
      <c r="A373" s="5" t="s">
        <v>417</v>
      </c>
      <c r="B373">
        <v>53563</v>
      </c>
    </row>
    <row r="374" spans="1:2" ht="16.5" customHeight="1" x14ac:dyDescent="0.25">
      <c r="A374" s="5" t="s">
        <v>813</v>
      </c>
      <c r="B374">
        <v>66744</v>
      </c>
    </row>
    <row r="375" spans="1:2" ht="16.5" customHeight="1" x14ac:dyDescent="0.25">
      <c r="A375" s="5" t="s">
        <v>419</v>
      </c>
      <c r="B375">
        <v>46722</v>
      </c>
    </row>
    <row r="376" spans="1:2" ht="16.5" customHeight="1" x14ac:dyDescent="0.25">
      <c r="A376" s="5" t="s">
        <v>420</v>
      </c>
      <c r="B376">
        <v>55522</v>
      </c>
    </row>
    <row r="377" spans="1:2" ht="16.5" customHeight="1" x14ac:dyDescent="0.25">
      <c r="A377" s="5" t="s">
        <v>814</v>
      </c>
      <c r="B377">
        <v>66181</v>
      </c>
    </row>
    <row r="378" spans="1:2" ht="16.5" customHeight="1" x14ac:dyDescent="0.25">
      <c r="A378" s="5" t="s">
        <v>422</v>
      </c>
      <c r="B378">
        <v>17889</v>
      </c>
    </row>
    <row r="379" spans="1:2" ht="16.5" customHeight="1" x14ac:dyDescent="0.25">
      <c r="A379" s="5" t="s">
        <v>423</v>
      </c>
      <c r="B379">
        <v>88891</v>
      </c>
    </row>
    <row r="380" spans="1:2" ht="16.5" customHeight="1" x14ac:dyDescent="0.25">
      <c r="A380" s="5" t="s">
        <v>424</v>
      </c>
      <c r="B380">
        <v>22960</v>
      </c>
    </row>
    <row r="381" spans="1:2" ht="16.5" customHeight="1" x14ac:dyDescent="0.25">
      <c r="A381" s="5" t="s">
        <v>425</v>
      </c>
      <c r="B381">
        <v>15239</v>
      </c>
    </row>
    <row r="382" spans="1:2" ht="16.5" customHeight="1" x14ac:dyDescent="0.25">
      <c r="A382" s="5" t="s">
        <v>426</v>
      </c>
      <c r="B382">
        <v>5876</v>
      </c>
    </row>
    <row r="383" spans="1:2" ht="16.5" customHeight="1" x14ac:dyDescent="0.25">
      <c r="A383" s="5" t="s">
        <v>815</v>
      </c>
      <c r="B383">
        <v>209825</v>
      </c>
    </row>
    <row r="384" spans="1:2" ht="16.5" customHeight="1" x14ac:dyDescent="0.25">
      <c r="A384" s="5" t="s">
        <v>428</v>
      </c>
      <c r="B384">
        <v>19305</v>
      </c>
    </row>
    <row r="385" spans="1:2" ht="16.5" customHeight="1" x14ac:dyDescent="0.25">
      <c r="A385" s="5" t="s">
        <v>429</v>
      </c>
      <c r="B385">
        <v>1928</v>
      </c>
    </row>
    <row r="386" spans="1:2" ht="16.5" customHeight="1" x14ac:dyDescent="0.25">
      <c r="A386" s="5" t="s">
        <v>816</v>
      </c>
      <c r="B386">
        <v>54480</v>
      </c>
    </row>
    <row r="387" spans="1:2" ht="16.5" customHeight="1" x14ac:dyDescent="0.25">
      <c r="A387" s="5" t="s">
        <v>431</v>
      </c>
      <c r="B387">
        <v>50552</v>
      </c>
    </row>
    <row r="388" spans="1:2" ht="16.5" customHeight="1" x14ac:dyDescent="0.25">
      <c r="A388" s="5" t="s">
        <v>432</v>
      </c>
      <c r="B388">
        <v>125330</v>
      </c>
    </row>
    <row r="389" spans="1:2" ht="16.5" customHeight="1" x14ac:dyDescent="0.25">
      <c r="A389" s="5" t="s">
        <v>433</v>
      </c>
      <c r="B389">
        <v>3314</v>
      </c>
    </row>
    <row r="390" spans="1:2" ht="16.5" customHeight="1" x14ac:dyDescent="0.25">
      <c r="A390" s="5" t="s">
        <v>434</v>
      </c>
      <c r="B390">
        <v>19320</v>
      </c>
    </row>
    <row r="391" spans="1:2" ht="16.5" customHeight="1" x14ac:dyDescent="0.25">
      <c r="A391" s="5" t="s">
        <v>436</v>
      </c>
      <c r="B391">
        <v>41979</v>
      </c>
    </row>
    <row r="392" spans="1:2" ht="16.5" customHeight="1" x14ac:dyDescent="0.25">
      <c r="A392" s="5" t="s">
        <v>773</v>
      </c>
      <c r="B392">
        <v>38685</v>
      </c>
    </row>
    <row r="393" spans="1:2" ht="16.5" customHeight="1" x14ac:dyDescent="0.25">
      <c r="A393" s="5" t="s">
        <v>438</v>
      </c>
      <c r="B393">
        <v>499007</v>
      </c>
    </row>
    <row r="394" spans="1:2" ht="16.5" customHeight="1" x14ac:dyDescent="0.25">
      <c r="A394" s="5" t="s">
        <v>439</v>
      </c>
      <c r="B394">
        <v>9761</v>
      </c>
    </row>
    <row r="395" spans="1:2" ht="16.5" customHeight="1" x14ac:dyDescent="0.25">
      <c r="A395" s="5" t="s">
        <v>442</v>
      </c>
      <c r="B395">
        <v>2751</v>
      </c>
    </row>
    <row r="396" spans="1:2" ht="16.5" customHeight="1" x14ac:dyDescent="0.25">
      <c r="A396" s="5" t="s">
        <v>443</v>
      </c>
      <c r="B396">
        <v>732</v>
      </c>
    </row>
    <row r="397" spans="1:2" ht="16.5" customHeight="1" x14ac:dyDescent="0.25">
      <c r="A397" s="5" t="s">
        <v>444</v>
      </c>
      <c r="B397">
        <v>55723</v>
      </c>
    </row>
    <row r="398" spans="1:2" ht="16.5" customHeight="1" x14ac:dyDescent="0.25">
      <c r="A398" s="5" t="s">
        <v>445</v>
      </c>
      <c r="B398">
        <v>49974</v>
      </c>
    </row>
    <row r="399" spans="1:2" ht="16.5" customHeight="1" x14ac:dyDescent="0.25">
      <c r="A399" s="5" t="s">
        <v>446</v>
      </c>
      <c r="B399">
        <v>92235</v>
      </c>
    </row>
    <row r="400" spans="1:2" ht="16.5" customHeight="1" x14ac:dyDescent="0.25">
      <c r="A400" s="5" t="s">
        <v>447</v>
      </c>
      <c r="B400">
        <v>47041</v>
      </c>
    </row>
    <row r="401" spans="1:2" ht="16.5" customHeight="1" x14ac:dyDescent="0.25">
      <c r="A401" s="5" t="s">
        <v>448</v>
      </c>
      <c r="B401">
        <v>12313</v>
      </c>
    </row>
    <row r="402" spans="1:2" ht="16.5" customHeight="1" x14ac:dyDescent="0.25">
      <c r="A402" s="5" t="s">
        <v>449</v>
      </c>
      <c r="B402">
        <v>70869</v>
      </c>
    </row>
    <row r="403" spans="1:2" ht="16.5" customHeight="1" x14ac:dyDescent="0.25">
      <c r="A403" s="5" t="s">
        <v>450</v>
      </c>
      <c r="B403">
        <v>1498</v>
      </c>
    </row>
    <row r="404" spans="1:2" ht="16.5" customHeight="1" x14ac:dyDescent="0.25">
      <c r="A404" s="5" t="s">
        <v>451</v>
      </c>
      <c r="B404">
        <v>69952</v>
      </c>
    </row>
    <row r="405" spans="1:2" ht="16.5" customHeight="1" x14ac:dyDescent="0.25">
      <c r="A405" s="5" t="s">
        <v>452</v>
      </c>
      <c r="B405">
        <v>4924</v>
      </c>
    </row>
    <row r="406" spans="1:2" ht="16.5" customHeight="1" x14ac:dyDescent="0.25">
      <c r="A406" s="5" t="s">
        <v>453</v>
      </c>
      <c r="B406">
        <v>28153</v>
      </c>
    </row>
    <row r="407" spans="1:2" ht="16.5" customHeight="1" x14ac:dyDescent="0.25">
      <c r="A407" s="5" t="s">
        <v>454</v>
      </c>
      <c r="B407">
        <v>17270</v>
      </c>
    </row>
    <row r="408" spans="1:2" ht="16.5" customHeight="1" x14ac:dyDescent="0.25">
      <c r="A408" s="5" t="s">
        <v>455</v>
      </c>
      <c r="B408">
        <v>63416</v>
      </c>
    </row>
    <row r="409" spans="1:2" ht="16.5" customHeight="1" x14ac:dyDescent="0.25">
      <c r="A409" s="5" t="s">
        <v>456</v>
      </c>
      <c r="B409">
        <v>21802</v>
      </c>
    </row>
    <row r="410" spans="1:2" ht="16.5" customHeight="1" x14ac:dyDescent="0.25">
      <c r="A410" s="5" t="s">
        <v>457</v>
      </c>
      <c r="B410">
        <v>132</v>
      </c>
    </row>
    <row r="411" spans="1:2" ht="16.5" customHeight="1" x14ac:dyDescent="0.25">
      <c r="A411" s="5" t="s">
        <v>458</v>
      </c>
      <c r="B411">
        <v>80302</v>
      </c>
    </row>
    <row r="412" spans="1:2" ht="16.5" customHeight="1" x14ac:dyDescent="0.25">
      <c r="A412" s="5" t="s">
        <v>459</v>
      </c>
      <c r="B412">
        <v>118288</v>
      </c>
    </row>
    <row r="413" spans="1:2" ht="16.5" customHeight="1" x14ac:dyDescent="0.25">
      <c r="A413" s="5" t="s">
        <v>460</v>
      </c>
      <c r="B413">
        <v>16503</v>
      </c>
    </row>
    <row r="414" spans="1:2" ht="16.5" customHeight="1" x14ac:dyDescent="0.25">
      <c r="A414" s="5" t="s">
        <v>461</v>
      </c>
      <c r="B414">
        <v>566</v>
      </c>
    </row>
    <row r="415" spans="1:2" ht="16.5" customHeight="1" x14ac:dyDescent="0.25">
      <c r="A415" s="5" t="s">
        <v>462</v>
      </c>
      <c r="B415">
        <v>355</v>
      </c>
    </row>
    <row r="416" spans="1:2" ht="16.5" customHeight="1" x14ac:dyDescent="0.25">
      <c r="A416" s="5" t="s">
        <v>463</v>
      </c>
      <c r="B416">
        <v>2964</v>
      </c>
    </row>
    <row r="417" spans="1:2" ht="16.5" customHeight="1" x14ac:dyDescent="0.25">
      <c r="A417" s="5" t="s">
        <v>464</v>
      </c>
      <c r="B417">
        <v>8364</v>
      </c>
    </row>
    <row r="418" spans="1:2" ht="16.5" customHeight="1" x14ac:dyDescent="0.25">
      <c r="A418" s="5" t="s">
        <v>465</v>
      </c>
      <c r="B418">
        <v>0</v>
      </c>
    </row>
    <row r="419" spans="1:2" ht="16.5" customHeight="1" x14ac:dyDescent="0.25">
      <c r="A419" s="5" t="s">
        <v>466</v>
      </c>
      <c r="B419">
        <v>731</v>
      </c>
    </row>
    <row r="420" spans="1:2" ht="16.5" customHeight="1" x14ac:dyDescent="0.25">
      <c r="A420" s="5" t="s">
        <v>467</v>
      </c>
      <c r="B420">
        <v>721</v>
      </c>
    </row>
    <row r="421" spans="1:2" ht="16.5" customHeight="1" x14ac:dyDescent="0.25">
      <c r="A421" s="5" t="s">
        <v>468</v>
      </c>
      <c r="B421">
        <v>0</v>
      </c>
    </row>
    <row r="422" spans="1:2" ht="16.5" customHeight="1" x14ac:dyDescent="0.25">
      <c r="A422" s="5" t="s">
        <v>469</v>
      </c>
      <c r="B422">
        <v>733</v>
      </c>
    </row>
    <row r="423" spans="1:2" ht="16.5" customHeight="1" x14ac:dyDescent="0.25">
      <c r="A423" s="5" t="s">
        <v>470</v>
      </c>
      <c r="B423">
        <v>0</v>
      </c>
    </row>
    <row r="424" spans="1:2" ht="16.5" customHeight="1" x14ac:dyDescent="0.25">
      <c r="A424" s="5" t="s">
        <v>471</v>
      </c>
      <c r="B424">
        <v>0</v>
      </c>
    </row>
    <row r="425" spans="1:2" ht="16.5" customHeight="1" x14ac:dyDescent="0.25">
      <c r="A425" s="5" t="s">
        <v>472</v>
      </c>
      <c r="B425">
        <v>477</v>
      </c>
    </row>
    <row r="426" spans="1:2" ht="16.5" customHeight="1" x14ac:dyDescent="0.25">
      <c r="A426" s="5" t="s">
        <v>473</v>
      </c>
      <c r="B426">
        <v>474</v>
      </c>
    </row>
    <row r="427" spans="1:2" ht="16.5" customHeight="1" x14ac:dyDescent="0.25">
      <c r="A427" s="5" t="s">
        <v>474</v>
      </c>
      <c r="B427">
        <v>359</v>
      </c>
    </row>
    <row r="428" spans="1:2" ht="16.5" customHeight="1" x14ac:dyDescent="0.25">
      <c r="A428" s="5" t="s">
        <v>475</v>
      </c>
      <c r="B428">
        <v>437</v>
      </c>
    </row>
    <row r="429" spans="1:2" ht="16.5" customHeight="1" x14ac:dyDescent="0.25">
      <c r="A429" s="5" t="s">
        <v>476</v>
      </c>
      <c r="B429">
        <v>3505</v>
      </c>
    </row>
    <row r="430" spans="1:2" ht="16.5" customHeight="1" x14ac:dyDescent="0.25">
      <c r="A430" s="5" t="s">
        <v>817</v>
      </c>
      <c r="B430">
        <v>28829</v>
      </c>
    </row>
    <row r="431" spans="1:2" ht="16.5" customHeight="1" x14ac:dyDescent="0.25">
      <c r="A431" s="5" t="s">
        <v>478</v>
      </c>
      <c r="B431">
        <v>65573</v>
      </c>
    </row>
    <row r="432" spans="1:2" ht="16.5" customHeight="1" x14ac:dyDescent="0.25">
      <c r="A432" s="5" t="s">
        <v>479</v>
      </c>
      <c r="B432">
        <v>50160</v>
      </c>
    </row>
    <row r="433" spans="1:2" ht="16.5" customHeight="1" x14ac:dyDescent="0.25">
      <c r="A433" s="5" t="s">
        <v>480</v>
      </c>
      <c r="B433">
        <v>11154</v>
      </c>
    </row>
    <row r="434" spans="1:2" ht="16.5" customHeight="1" x14ac:dyDescent="0.25">
      <c r="A434" s="5" t="s">
        <v>481</v>
      </c>
      <c r="B434">
        <v>57510</v>
      </c>
    </row>
    <row r="435" spans="1:2" ht="16.5" customHeight="1" x14ac:dyDescent="0.25">
      <c r="A435" s="5" t="s">
        <v>482</v>
      </c>
      <c r="B435">
        <v>20020</v>
      </c>
    </row>
    <row r="436" spans="1:2" ht="16.5" customHeight="1" x14ac:dyDescent="0.25">
      <c r="A436" s="5" t="s">
        <v>483</v>
      </c>
      <c r="B436">
        <v>5856</v>
      </c>
    </row>
    <row r="437" spans="1:2" ht="16.5" customHeight="1" x14ac:dyDescent="0.25">
      <c r="A437" s="5" t="s">
        <v>484</v>
      </c>
      <c r="B437">
        <v>5574</v>
      </c>
    </row>
    <row r="438" spans="1:2" ht="16.5" customHeight="1" x14ac:dyDescent="0.25">
      <c r="A438" s="5" t="s">
        <v>486</v>
      </c>
      <c r="B438">
        <v>178497</v>
      </c>
    </row>
    <row r="439" spans="1:2" ht="16.5" customHeight="1" x14ac:dyDescent="0.25">
      <c r="A439" s="5" t="s">
        <v>488</v>
      </c>
      <c r="B439">
        <v>130601</v>
      </c>
    </row>
    <row r="440" spans="1:2" ht="16.5" customHeight="1" x14ac:dyDescent="0.25">
      <c r="A440" s="5" t="s">
        <v>489</v>
      </c>
      <c r="B440">
        <v>6572</v>
      </c>
    </row>
    <row r="441" spans="1:2" ht="16.5" customHeight="1" x14ac:dyDescent="0.25">
      <c r="A441" s="5" t="s">
        <v>493</v>
      </c>
      <c r="B441">
        <v>23461</v>
      </c>
    </row>
    <row r="442" spans="1:2" ht="16.5" customHeight="1" x14ac:dyDescent="0.25">
      <c r="A442" s="5" t="s">
        <v>494</v>
      </c>
      <c r="B442">
        <v>353590</v>
      </c>
    </row>
    <row r="443" spans="1:2" ht="16.5" customHeight="1" x14ac:dyDescent="0.25">
      <c r="A443" s="5" t="s">
        <v>495</v>
      </c>
      <c r="B443">
        <v>64233</v>
      </c>
    </row>
    <row r="444" spans="1:2" ht="16.5" customHeight="1" x14ac:dyDescent="0.25">
      <c r="A444" s="5" t="s">
        <v>496</v>
      </c>
      <c r="B444">
        <v>14812</v>
      </c>
    </row>
    <row r="445" spans="1:2" ht="16.5" customHeight="1" x14ac:dyDescent="0.25">
      <c r="A445" s="5" t="s">
        <v>497</v>
      </c>
      <c r="B445">
        <v>101694</v>
      </c>
    </row>
    <row r="446" spans="1:2" ht="16.5" customHeight="1" x14ac:dyDescent="0.25">
      <c r="A446" s="5" t="s">
        <v>498</v>
      </c>
      <c r="B446">
        <v>91458</v>
      </c>
    </row>
    <row r="447" spans="1:2" ht="16.5" customHeight="1" x14ac:dyDescent="0.25">
      <c r="A447" s="5" t="s">
        <v>774</v>
      </c>
      <c r="B447">
        <v>127175</v>
      </c>
    </row>
    <row r="448" spans="1:2" ht="16.5" customHeight="1" x14ac:dyDescent="0.25">
      <c r="A448" s="5" t="s">
        <v>500</v>
      </c>
      <c r="B448">
        <v>141394</v>
      </c>
    </row>
    <row r="449" spans="1:2" ht="16.5" customHeight="1" x14ac:dyDescent="0.25">
      <c r="A449" s="5" t="s">
        <v>502</v>
      </c>
      <c r="B449">
        <v>8583</v>
      </c>
    </row>
    <row r="450" spans="1:2" ht="16.5" customHeight="1" x14ac:dyDescent="0.25">
      <c r="A450" s="5" t="s">
        <v>504</v>
      </c>
      <c r="B450">
        <v>0</v>
      </c>
    </row>
    <row r="451" spans="1:2" ht="16.5" customHeight="1" x14ac:dyDescent="0.25">
      <c r="A451" s="5" t="s">
        <v>506</v>
      </c>
      <c r="B451">
        <v>51128</v>
      </c>
    </row>
    <row r="452" spans="1:2" ht="16.5" customHeight="1" x14ac:dyDescent="0.25">
      <c r="A452" s="5" t="s">
        <v>507</v>
      </c>
      <c r="B452">
        <v>2908</v>
      </c>
    </row>
    <row r="453" spans="1:2" ht="16.5" customHeight="1" x14ac:dyDescent="0.25">
      <c r="A453" s="5" t="s">
        <v>775</v>
      </c>
      <c r="B453">
        <v>1216</v>
      </c>
    </row>
    <row r="454" spans="1:2" ht="16.5" customHeight="1" x14ac:dyDescent="0.25">
      <c r="A454" s="5" t="s">
        <v>509</v>
      </c>
      <c r="B454">
        <v>316</v>
      </c>
    </row>
    <row r="455" spans="1:2" ht="16.5" customHeight="1" x14ac:dyDescent="0.25">
      <c r="A455" s="5" t="s">
        <v>510</v>
      </c>
      <c r="B455">
        <v>15035</v>
      </c>
    </row>
    <row r="456" spans="1:2" ht="16.5" customHeight="1" x14ac:dyDescent="0.25">
      <c r="A456" s="5" t="s">
        <v>512</v>
      </c>
      <c r="B456">
        <v>19713</v>
      </c>
    </row>
    <row r="457" spans="1:2" ht="16.5" customHeight="1" x14ac:dyDescent="0.25">
      <c r="A457" s="5" t="s">
        <v>513</v>
      </c>
      <c r="B457">
        <v>691000</v>
      </c>
    </row>
    <row r="458" spans="1:2" ht="16.5" customHeight="1" x14ac:dyDescent="0.25">
      <c r="A458" s="5" t="s">
        <v>514</v>
      </c>
      <c r="B458">
        <v>935</v>
      </c>
    </row>
    <row r="459" spans="1:2" ht="16.5" customHeight="1" x14ac:dyDescent="0.25">
      <c r="A459" s="5" t="s">
        <v>516</v>
      </c>
      <c r="B459">
        <v>29582</v>
      </c>
    </row>
    <row r="460" spans="1:2" ht="16.5" customHeight="1" x14ac:dyDescent="0.25">
      <c r="A460" s="5" t="s">
        <v>517</v>
      </c>
      <c r="B460">
        <v>698</v>
      </c>
    </row>
    <row r="461" spans="1:2" ht="16.5" customHeight="1" x14ac:dyDescent="0.25">
      <c r="A461" s="5" t="s">
        <v>518</v>
      </c>
      <c r="B461">
        <v>27744</v>
      </c>
    </row>
    <row r="462" spans="1:2" ht="16.5" customHeight="1" x14ac:dyDescent="0.25">
      <c r="A462" s="5" t="s">
        <v>519</v>
      </c>
      <c r="B462">
        <v>80964</v>
      </c>
    </row>
    <row r="463" spans="1:2" ht="16.5" customHeight="1" x14ac:dyDescent="0.25">
      <c r="A463" s="5" t="s">
        <v>818</v>
      </c>
      <c r="B463">
        <v>80297</v>
      </c>
    </row>
    <row r="464" spans="1:2" ht="16.5" customHeight="1" x14ac:dyDescent="0.25">
      <c r="A464" s="5" t="s">
        <v>521</v>
      </c>
      <c r="B464">
        <v>33490</v>
      </c>
    </row>
    <row r="465" spans="1:2" ht="16.5" customHeight="1" x14ac:dyDescent="0.25">
      <c r="A465" s="5" t="s">
        <v>522</v>
      </c>
      <c r="B465">
        <v>14086</v>
      </c>
    </row>
    <row r="466" spans="1:2" ht="16.5" customHeight="1" x14ac:dyDescent="0.25">
      <c r="A466" s="5" t="s">
        <v>524</v>
      </c>
      <c r="B466">
        <v>509</v>
      </c>
    </row>
    <row r="467" spans="1:2" ht="16.5" customHeight="1" x14ac:dyDescent="0.25">
      <c r="A467" s="5" t="s">
        <v>525</v>
      </c>
      <c r="B467">
        <v>37742</v>
      </c>
    </row>
    <row r="468" spans="1:2" ht="16.5" customHeight="1" x14ac:dyDescent="0.25">
      <c r="A468" s="5" t="s">
        <v>527</v>
      </c>
      <c r="B468">
        <v>3638</v>
      </c>
    </row>
    <row r="469" spans="1:2" ht="16.5" customHeight="1" x14ac:dyDescent="0.25">
      <c r="A469" s="5" t="s">
        <v>528</v>
      </c>
      <c r="B469">
        <v>83</v>
      </c>
    </row>
    <row r="470" spans="1:2" ht="16.5" customHeight="1" x14ac:dyDescent="0.25">
      <c r="A470" s="5" t="s">
        <v>529</v>
      </c>
      <c r="B470">
        <v>45409</v>
      </c>
    </row>
    <row r="471" spans="1:2" ht="16.5" customHeight="1" x14ac:dyDescent="0.25">
      <c r="A471" s="5" t="s">
        <v>530</v>
      </c>
      <c r="B471">
        <v>1114</v>
      </c>
    </row>
    <row r="472" spans="1:2" ht="16.5" customHeight="1" x14ac:dyDescent="0.25">
      <c r="A472" s="5" t="s">
        <v>531</v>
      </c>
      <c r="B472">
        <v>2012</v>
      </c>
    </row>
    <row r="473" spans="1:2" ht="16.5" customHeight="1" x14ac:dyDescent="0.25">
      <c r="A473" s="5" t="s">
        <v>532</v>
      </c>
      <c r="B473">
        <v>7511</v>
      </c>
    </row>
    <row r="474" spans="1:2" ht="16.5" customHeight="1" x14ac:dyDescent="0.25">
      <c r="A474" s="5" t="s">
        <v>533</v>
      </c>
      <c r="B474">
        <v>2614</v>
      </c>
    </row>
    <row r="475" spans="1:2" ht="16.5" customHeight="1" x14ac:dyDescent="0.25">
      <c r="A475" s="5" t="s">
        <v>534</v>
      </c>
      <c r="B475">
        <v>29</v>
      </c>
    </row>
    <row r="476" spans="1:2" ht="16.5" customHeight="1" x14ac:dyDescent="0.25">
      <c r="A476" s="5" t="s">
        <v>535</v>
      </c>
      <c r="B476">
        <v>11047</v>
      </c>
    </row>
    <row r="477" spans="1:2" ht="16.5" customHeight="1" x14ac:dyDescent="0.25">
      <c r="A477" s="5" t="s">
        <v>536</v>
      </c>
      <c r="B477">
        <v>207</v>
      </c>
    </row>
    <row r="478" spans="1:2" ht="16.5" customHeight="1" x14ac:dyDescent="0.25">
      <c r="A478" s="5" t="s">
        <v>537</v>
      </c>
      <c r="B478">
        <v>8859</v>
      </c>
    </row>
    <row r="479" spans="1:2" ht="16.5" customHeight="1" x14ac:dyDescent="0.25">
      <c r="A479" s="5" t="s">
        <v>538</v>
      </c>
      <c r="B479">
        <v>2914</v>
      </c>
    </row>
    <row r="480" spans="1:2" ht="16.5" customHeight="1" x14ac:dyDescent="0.25">
      <c r="A480" s="5" t="s">
        <v>539</v>
      </c>
      <c r="B480">
        <v>56787</v>
      </c>
    </row>
    <row r="481" spans="1:2" ht="16.5" customHeight="1" x14ac:dyDescent="0.25">
      <c r="A481" s="5" t="s">
        <v>540</v>
      </c>
      <c r="B481">
        <v>76161</v>
      </c>
    </row>
    <row r="482" spans="1:2" ht="16.5" customHeight="1" x14ac:dyDescent="0.25">
      <c r="A482" s="5" t="s">
        <v>541</v>
      </c>
      <c r="B482">
        <v>6516</v>
      </c>
    </row>
    <row r="483" spans="1:2" ht="16.5" customHeight="1" x14ac:dyDescent="0.25">
      <c r="A483" s="5" t="s">
        <v>543</v>
      </c>
      <c r="B483">
        <v>116056</v>
      </c>
    </row>
    <row r="484" spans="1:2" ht="16.5" customHeight="1" x14ac:dyDescent="0.25">
      <c r="A484" s="5" t="s">
        <v>544</v>
      </c>
      <c r="B484">
        <v>7877</v>
      </c>
    </row>
    <row r="485" spans="1:2" ht="16.5" customHeight="1" x14ac:dyDescent="0.25">
      <c r="A485" s="5" t="s">
        <v>545</v>
      </c>
      <c r="B485">
        <v>95204</v>
      </c>
    </row>
    <row r="486" spans="1:2" ht="16.5" customHeight="1" x14ac:dyDescent="0.25">
      <c r="A486" s="5" t="s">
        <v>547</v>
      </c>
      <c r="B486">
        <v>46243</v>
      </c>
    </row>
    <row r="487" spans="1:2" ht="16.5" customHeight="1" x14ac:dyDescent="0.25">
      <c r="A487" s="5" t="s">
        <v>549</v>
      </c>
      <c r="B487">
        <v>8553</v>
      </c>
    </row>
    <row r="488" spans="1:2" ht="16.5" customHeight="1" x14ac:dyDescent="0.25">
      <c r="A488" s="5" t="s">
        <v>550</v>
      </c>
      <c r="B488">
        <v>7528</v>
      </c>
    </row>
    <row r="489" spans="1:2" ht="16.5" customHeight="1" x14ac:dyDescent="0.25">
      <c r="A489" s="5" t="s">
        <v>552</v>
      </c>
      <c r="B489">
        <v>2157</v>
      </c>
    </row>
    <row r="490" spans="1:2" ht="16.5" customHeight="1" x14ac:dyDescent="0.25">
      <c r="A490" s="5" t="s">
        <v>819</v>
      </c>
      <c r="B490">
        <v>34528</v>
      </c>
    </row>
    <row r="491" spans="1:2" ht="16.5" customHeight="1" x14ac:dyDescent="0.25">
      <c r="A491" s="5" t="s">
        <v>820</v>
      </c>
      <c r="B491">
        <v>43848</v>
      </c>
    </row>
    <row r="492" spans="1:2" ht="16.5" customHeight="1" x14ac:dyDescent="0.25">
      <c r="A492" s="5" t="s">
        <v>555</v>
      </c>
      <c r="B492">
        <v>380865</v>
      </c>
    </row>
    <row r="493" spans="1:2" ht="16.5" customHeight="1" x14ac:dyDescent="0.25">
      <c r="A493" s="5" t="s">
        <v>821</v>
      </c>
      <c r="B493">
        <v>883</v>
      </c>
    </row>
    <row r="494" spans="1:2" ht="16.5" customHeight="1" x14ac:dyDescent="0.25">
      <c r="A494" s="5" t="s">
        <v>556</v>
      </c>
      <c r="B494">
        <v>622845</v>
      </c>
    </row>
    <row r="495" spans="1:2" ht="16.5" customHeight="1" x14ac:dyDescent="0.25">
      <c r="A495" s="5" t="s">
        <v>557</v>
      </c>
      <c r="B495">
        <v>11077</v>
      </c>
    </row>
    <row r="496" spans="1:2" ht="16.5" customHeight="1" x14ac:dyDescent="0.25">
      <c r="A496" s="5" t="s">
        <v>559</v>
      </c>
      <c r="B496">
        <v>280607</v>
      </c>
    </row>
    <row r="497" spans="1:2" ht="16.5" customHeight="1" x14ac:dyDescent="0.25">
      <c r="A497" s="5" t="s">
        <v>560</v>
      </c>
      <c r="B497">
        <v>45</v>
      </c>
    </row>
    <row r="498" spans="1:2" ht="16.5" customHeight="1" x14ac:dyDescent="0.25">
      <c r="A498" s="5" t="s">
        <v>561</v>
      </c>
      <c r="B498">
        <v>2499</v>
      </c>
    </row>
    <row r="499" spans="1:2" ht="16.5" customHeight="1" x14ac:dyDescent="0.25">
      <c r="A499" s="5" t="s">
        <v>562</v>
      </c>
      <c r="B499">
        <v>51500</v>
      </c>
    </row>
    <row r="500" spans="1:2" ht="16.5" customHeight="1" x14ac:dyDescent="0.25">
      <c r="A500" s="5" t="s">
        <v>563</v>
      </c>
      <c r="B500">
        <v>52045</v>
      </c>
    </row>
    <row r="501" spans="1:2" ht="16.5" customHeight="1" x14ac:dyDescent="0.25">
      <c r="A501" s="5" t="s">
        <v>564</v>
      </c>
      <c r="B501">
        <v>29692</v>
      </c>
    </row>
    <row r="502" spans="1:2" ht="16.5" customHeight="1" x14ac:dyDescent="0.25">
      <c r="A502" s="5" t="s">
        <v>565</v>
      </c>
      <c r="B502">
        <v>419595</v>
      </c>
    </row>
    <row r="503" spans="1:2" ht="16.5" customHeight="1" x14ac:dyDescent="0.25">
      <c r="A503" s="5" t="s">
        <v>566</v>
      </c>
      <c r="B503">
        <v>49040</v>
      </c>
    </row>
    <row r="504" spans="1:2" ht="16.5" customHeight="1" x14ac:dyDescent="0.25">
      <c r="A504" s="5" t="s">
        <v>822</v>
      </c>
      <c r="B504">
        <v>414114</v>
      </c>
    </row>
    <row r="505" spans="1:2" ht="16.5" customHeight="1" x14ac:dyDescent="0.25">
      <c r="A505" s="5" t="s">
        <v>568</v>
      </c>
      <c r="B505">
        <v>89847</v>
      </c>
    </row>
    <row r="506" spans="1:2" ht="16.5" customHeight="1" x14ac:dyDescent="0.25">
      <c r="A506" s="5" t="s">
        <v>569</v>
      </c>
      <c r="B506">
        <v>31423</v>
      </c>
    </row>
    <row r="507" spans="1:2" ht="16.5" customHeight="1" x14ac:dyDescent="0.25">
      <c r="A507" s="5" t="s">
        <v>570</v>
      </c>
      <c r="B507">
        <v>71168</v>
      </c>
    </row>
    <row r="508" spans="1:2" ht="16.5" customHeight="1" x14ac:dyDescent="0.25">
      <c r="A508" s="5" t="s">
        <v>571</v>
      </c>
      <c r="B508">
        <v>37802</v>
      </c>
    </row>
    <row r="509" spans="1:2" ht="16.5" customHeight="1" x14ac:dyDescent="0.25">
      <c r="A509" s="5" t="s">
        <v>823</v>
      </c>
      <c r="B509">
        <v>70616</v>
      </c>
    </row>
    <row r="510" spans="1:2" ht="16.5" customHeight="1" x14ac:dyDescent="0.25">
      <c r="A510" s="5" t="s">
        <v>573</v>
      </c>
      <c r="B510">
        <v>43398</v>
      </c>
    </row>
    <row r="511" spans="1:2" ht="16.5" customHeight="1" x14ac:dyDescent="0.25">
      <c r="A511" s="5" t="s">
        <v>574</v>
      </c>
      <c r="B511">
        <v>82</v>
      </c>
    </row>
    <row r="512" spans="1:2" ht="16.5" customHeight="1" x14ac:dyDescent="0.25">
      <c r="A512" s="5" t="s">
        <v>575</v>
      </c>
      <c r="B512">
        <v>78</v>
      </c>
    </row>
    <row r="513" spans="1:2" ht="16.5" customHeight="1" x14ac:dyDescent="0.25">
      <c r="A513" s="5" t="s">
        <v>576</v>
      </c>
      <c r="B513">
        <v>42071</v>
      </c>
    </row>
    <row r="514" spans="1:2" ht="16.5" customHeight="1" x14ac:dyDescent="0.25">
      <c r="A514" s="5" t="s">
        <v>577</v>
      </c>
      <c r="B514">
        <v>33391</v>
      </c>
    </row>
    <row r="515" spans="1:2" ht="16.5" customHeight="1" x14ac:dyDescent="0.25">
      <c r="A515" s="5" t="s">
        <v>578</v>
      </c>
      <c r="B515">
        <v>39910</v>
      </c>
    </row>
    <row r="516" spans="1:2" ht="16.5" customHeight="1" x14ac:dyDescent="0.25">
      <c r="A516" s="5" t="s">
        <v>579</v>
      </c>
      <c r="B516">
        <v>62553</v>
      </c>
    </row>
    <row r="517" spans="1:2" ht="16.5" customHeight="1" x14ac:dyDescent="0.25">
      <c r="A517" s="5" t="s">
        <v>580</v>
      </c>
      <c r="B517">
        <v>59980</v>
      </c>
    </row>
    <row r="518" spans="1:2" ht="16.5" customHeight="1" x14ac:dyDescent="0.25">
      <c r="A518" s="5" t="s">
        <v>581</v>
      </c>
      <c r="B518">
        <v>57414</v>
      </c>
    </row>
    <row r="519" spans="1:2" ht="16.5" customHeight="1" x14ac:dyDescent="0.25">
      <c r="A519" s="5" t="s">
        <v>582</v>
      </c>
      <c r="B519">
        <v>78223</v>
      </c>
    </row>
    <row r="520" spans="1:2" ht="16.5" customHeight="1" x14ac:dyDescent="0.25">
      <c r="A520" s="5" t="s">
        <v>583</v>
      </c>
      <c r="B520">
        <v>30172</v>
      </c>
    </row>
    <row r="521" spans="1:2" ht="16.5" customHeight="1" x14ac:dyDescent="0.25">
      <c r="A521" s="5" t="s">
        <v>824</v>
      </c>
      <c r="B521">
        <v>529992</v>
      </c>
    </row>
    <row r="522" spans="1:2" ht="16.5" customHeight="1" x14ac:dyDescent="0.25">
      <c r="A522" s="5" t="s">
        <v>585</v>
      </c>
      <c r="B522">
        <v>41487</v>
      </c>
    </row>
    <row r="523" spans="1:2" ht="16.5" customHeight="1" x14ac:dyDescent="0.25">
      <c r="A523" s="5" t="s">
        <v>825</v>
      </c>
      <c r="B523">
        <v>45228</v>
      </c>
    </row>
    <row r="524" spans="1:2" ht="16.5" customHeight="1" x14ac:dyDescent="0.25">
      <c r="A524" s="5" t="s">
        <v>587</v>
      </c>
      <c r="B524">
        <v>28370</v>
      </c>
    </row>
    <row r="525" spans="1:2" ht="16.5" customHeight="1" x14ac:dyDescent="0.25">
      <c r="A525" s="5" t="s">
        <v>588</v>
      </c>
      <c r="B525">
        <v>58762</v>
      </c>
    </row>
    <row r="526" spans="1:2" ht="16.5" customHeight="1" x14ac:dyDescent="0.25">
      <c r="A526" s="5" t="s">
        <v>589</v>
      </c>
      <c r="B526">
        <v>46140</v>
      </c>
    </row>
    <row r="527" spans="1:2" ht="16.5" customHeight="1" x14ac:dyDescent="0.25">
      <c r="A527" s="5" t="s">
        <v>590</v>
      </c>
      <c r="B527">
        <v>80609</v>
      </c>
    </row>
    <row r="528" spans="1:2" ht="16.5" customHeight="1" x14ac:dyDescent="0.25">
      <c r="A528" s="5" t="s">
        <v>591</v>
      </c>
      <c r="B528">
        <v>14127</v>
      </c>
    </row>
    <row r="529" spans="1:2" ht="16.5" customHeight="1" x14ac:dyDescent="0.25">
      <c r="A529" s="5" t="s">
        <v>826</v>
      </c>
      <c r="B529">
        <v>371754</v>
      </c>
    </row>
    <row r="530" spans="1:2" ht="16.5" customHeight="1" x14ac:dyDescent="0.25">
      <c r="A530" s="5" t="s">
        <v>593</v>
      </c>
      <c r="B530">
        <v>513</v>
      </c>
    </row>
    <row r="531" spans="1:2" ht="16.5" customHeight="1" x14ac:dyDescent="0.25">
      <c r="A531" s="5" t="s">
        <v>594</v>
      </c>
      <c r="B531">
        <v>64168</v>
      </c>
    </row>
    <row r="532" spans="1:2" ht="16.5" customHeight="1" x14ac:dyDescent="0.25">
      <c r="A532" s="5" t="s">
        <v>827</v>
      </c>
      <c r="B532">
        <v>32615</v>
      </c>
    </row>
    <row r="533" spans="1:2" ht="16.5" customHeight="1" x14ac:dyDescent="0.25">
      <c r="A533" s="5" t="s">
        <v>596</v>
      </c>
      <c r="B533">
        <v>35005</v>
      </c>
    </row>
    <row r="534" spans="1:2" ht="16.5" customHeight="1" x14ac:dyDescent="0.25">
      <c r="A534" s="5" t="s">
        <v>828</v>
      </c>
      <c r="B534">
        <v>90354</v>
      </c>
    </row>
    <row r="535" spans="1:2" ht="16.5" customHeight="1" x14ac:dyDescent="0.25">
      <c r="A535" s="5" t="s">
        <v>598</v>
      </c>
      <c r="B535">
        <v>38997</v>
      </c>
    </row>
    <row r="536" spans="1:2" ht="16.5" customHeight="1" x14ac:dyDescent="0.25">
      <c r="A536" s="5" t="s">
        <v>599</v>
      </c>
      <c r="B536">
        <v>27319</v>
      </c>
    </row>
    <row r="537" spans="1:2" ht="16.5" customHeight="1" x14ac:dyDescent="0.25">
      <c r="A537" s="5" t="s">
        <v>600</v>
      </c>
      <c r="B537">
        <v>47322</v>
      </c>
    </row>
    <row r="538" spans="1:2" ht="16.5" customHeight="1" x14ac:dyDescent="0.25">
      <c r="A538" s="5" t="s">
        <v>601</v>
      </c>
      <c r="B538">
        <v>61324</v>
      </c>
    </row>
    <row r="539" spans="1:2" ht="16.5" customHeight="1" x14ac:dyDescent="0.25">
      <c r="A539" s="5" t="s">
        <v>602</v>
      </c>
      <c r="B539">
        <v>82168</v>
      </c>
    </row>
    <row r="540" spans="1:2" ht="16.5" customHeight="1" x14ac:dyDescent="0.25">
      <c r="A540" s="5" t="s">
        <v>603</v>
      </c>
      <c r="B540">
        <v>59964</v>
      </c>
    </row>
    <row r="541" spans="1:2" ht="16.5" customHeight="1" x14ac:dyDescent="0.25">
      <c r="A541" s="5" t="s">
        <v>829</v>
      </c>
      <c r="B541">
        <v>43739</v>
      </c>
    </row>
    <row r="542" spans="1:2" ht="16.5" customHeight="1" x14ac:dyDescent="0.25">
      <c r="A542" s="5" t="s">
        <v>605</v>
      </c>
      <c r="B542">
        <v>35393</v>
      </c>
    </row>
    <row r="543" spans="1:2" ht="16.5" customHeight="1" x14ac:dyDescent="0.25">
      <c r="A543" s="5" t="s">
        <v>606</v>
      </c>
      <c r="B543">
        <v>55922</v>
      </c>
    </row>
    <row r="544" spans="1:2" ht="16.5" customHeight="1" x14ac:dyDescent="0.25">
      <c r="A544" s="5" t="s">
        <v>608</v>
      </c>
      <c r="B544">
        <v>29283</v>
      </c>
    </row>
    <row r="545" spans="1:2" ht="16.5" customHeight="1" x14ac:dyDescent="0.25">
      <c r="A545" s="5" t="s">
        <v>609</v>
      </c>
      <c r="B545">
        <v>47739</v>
      </c>
    </row>
    <row r="546" spans="1:2" ht="16.5" customHeight="1" x14ac:dyDescent="0.25">
      <c r="A546" s="5" t="s">
        <v>830</v>
      </c>
      <c r="B546">
        <v>36710</v>
      </c>
    </row>
    <row r="547" spans="1:2" ht="16.5" customHeight="1" x14ac:dyDescent="0.25">
      <c r="A547" s="5" t="s">
        <v>611</v>
      </c>
      <c r="B547">
        <v>51961</v>
      </c>
    </row>
    <row r="548" spans="1:2" ht="16.5" customHeight="1" x14ac:dyDescent="0.25">
      <c r="A548" s="5" t="s">
        <v>831</v>
      </c>
      <c r="B548">
        <v>178040</v>
      </c>
    </row>
    <row r="549" spans="1:2" ht="16.5" customHeight="1" x14ac:dyDescent="0.25">
      <c r="A549" s="5" t="s">
        <v>613</v>
      </c>
      <c r="B549">
        <v>8025</v>
      </c>
    </row>
    <row r="550" spans="1:2" ht="16.5" customHeight="1" x14ac:dyDescent="0.25">
      <c r="A550" s="5" t="s">
        <v>614</v>
      </c>
      <c r="B550">
        <v>43701</v>
      </c>
    </row>
    <row r="551" spans="1:2" ht="16.5" customHeight="1" x14ac:dyDescent="0.25">
      <c r="A551" s="5" t="s">
        <v>615</v>
      </c>
      <c r="B551">
        <v>1513</v>
      </c>
    </row>
    <row r="552" spans="1:2" ht="16.5" customHeight="1" x14ac:dyDescent="0.25">
      <c r="A552" s="5" t="s">
        <v>616</v>
      </c>
      <c r="B552">
        <v>46835</v>
      </c>
    </row>
    <row r="553" spans="1:2" ht="16.5" customHeight="1" x14ac:dyDescent="0.25">
      <c r="A553" s="5" t="s">
        <v>617</v>
      </c>
      <c r="B553">
        <v>38612</v>
      </c>
    </row>
    <row r="554" spans="1:2" ht="16.5" customHeight="1" x14ac:dyDescent="0.25">
      <c r="A554" s="5" t="s">
        <v>618</v>
      </c>
      <c r="B554">
        <v>98340</v>
      </c>
    </row>
    <row r="555" spans="1:2" ht="16.5" customHeight="1" x14ac:dyDescent="0.25">
      <c r="A555" s="5" t="s">
        <v>832</v>
      </c>
      <c r="B555">
        <v>738</v>
      </c>
    </row>
    <row r="556" spans="1:2" ht="16.5" customHeight="1" x14ac:dyDescent="0.25">
      <c r="A556" s="5" t="s">
        <v>621</v>
      </c>
      <c r="B556">
        <v>57754</v>
      </c>
    </row>
    <row r="557" spans="1:2" ht="16.5" customHeight="1" x14ac:dyDescent="0.25">
      <c r="A557" s="5" t="s">
        <v>622</v>
      </c>
      <c r="B557">
        <v>98212</v>
      </c>
    </row>
    <row r="558" spans="1:2" ht="16.5" customHeight="1" x14ac:dyDescent="0.25">
      <c r="A558" s="5" t="s">
        <v>776</v>
      </c>
      <c r="B558">
        <v>38953</v>
      </c>
    </row>
    <row r="559" spans="1:2" ht="16.5" customHeight="1" x14ac:dyDescent="0.25">
      <c r="A559" s="5" t="s">
        <v>625</v>
      </c>
      <c r="B559">
        <v>33399</v>
      </c>
    </row>
    <row r="560" spans="1:2" ht="16.5" customHeight="1" x14ac:dyDescent="0.25">
      <c r="A560" s="5" t="s">
        <v>627</v>
      </c>
      <c r="B560">
        <v>0</v>
      </c>
    </row>
    <row r="561" spans="1:2" ht="16.5" customHeight="1" x14ac:dyDescent="0.25">
      <c r="A561" s="5" t="s">
        <v>628</v>
      </c>
      <c r="B561">
        <v>3484</v>
      </c>
    </row>
    <row r="562" spans="1:2" ht="16.5" customHeight="1" x14ac:dyDescent="0.25">
      <c r="A562" s="5" t="s">
        <v>629</v>
      </c>
      <c r="B562">
        <v>4633</v>
      </c>
    </row>
    <row r="563" spans="1:2" ht="16.5" customHeight="1" x14ac:dyDescent="0.25">
      <c r="A563" s="5" t="s">
        <v>630</v>
      </c>
      <c r="B563">
        <v>81980</v>
      </c>
    </row>
    <row r="564" spans="1:2" ht="16.5" customHeight="1" x14ac:dyDescent="0.25">
      <c r="A564" s="5" t="s">
        <v>631</v>
      </c>
      <c r="B564">
        <v>40433</v>
      </c>
    </row>
    <row r="565" spans="1:2" ht="16.5" customHeight="1" x14ac:dyDescent="0.25">
      <c r="A565" s="5" t="s">
        <v>632</v>
      </c>
      <c r="B565">
        <v>216594</v>
      </c>
    </row>
    <row r="566" spans="1:2" ht="16.5" customHeight="1" x14ac:dyDescent="0.25">
      <c r="A566" s="5" t="s">
        <v>633</v>
      </c>
      <c r="B566">
        <v>107497</v>
      </c>
    </row>
    <row r="567" spans="1:2" ht="16.5" customHeight="1" x14ac:dyDescent="0.25">
      <c r="A567" s="5" t="s">
        <v>634</v>
      </c>
      <c r="B567">
        <v>248187</v>
      </c>
    </row>
    <row r="568" spans="1:2" ht="16.5" customHeight="1" x14ac:dyDescent="0.25">
      <c r="A568" s="5" t="s">
        <v>636</v>
      </c>
      <c r="B568">
        <v>12104</v>
      </c>
    </row>
    <row r="569" spans="1:2" ht="16.5" customHeight="1" x14ac:dyDescent="0.25">
      <c r="A569" s="5" t="s">
        <v>637</v>
      </c>
      <c r="B569">
        <v>265841</v>
      </c>
    </row>
    <row r="570" spans="1:2" ht="16.5" customHeight="1" x14ac:dyDescent="0.25">
      <c r="A570" s="5" t="s">
        <v>638</v>
      </c>
      <c r="B570">
        <v>52524</v>
      </c>
    </row>
    <row r="571" spans="1:2" ht="16.5" customHeight="1" x14ac:dyDescent="0.25">
      <c r="A571" s="5" t="s">
        <v>639</v>
      </c>
      <c r="B571">
        <v>10491</v>
      </c>
    </row>
    <row r="572" spans="1:2" ht="16.5" customHeight="1" x14ac:dyDescent="0.25">
      <c r="A572" s="5" t="s">
        <v>640</v>
      </c>
      <c r="B572">
        <v>32368</v>
      </c>
    </row>
    <row r="573" spans="1:2" ht="16.5" customHeight="1" x14ac:dyDescent="0.25">
      <c r="A573" s="5" t="s">
        <v>642</v>
      </c>
      <c r="B573">
        <v>78241</v>
      </c>
    </row>
    <row r="574" spans="1:2" ht="16.5" customHeight="1" x14ac:dyDescent="0.25">
      <c r="A574" s="5" t="s">
        <v>643</v>
      </c>
      <c r="B574">
        <v>143943</v>
      </c>
    </row>
    <row r="575" spans="1:2" ht="16.5" customHeight="1" x14ac:dyDescent="0.25">
      <c r="A575" s="5" t="s">
        <v>644</v>
      </c>
      <c r="B575">
        <v>53018</v>
      </c>
    </row>
    <row r="576" spans="1:2" ht="16.5" customHeight="1" x14ac:dyDescent="0.25">
      <c r="A576" s="5" t="s">
        <v>645</v>
      </c>
      <c r="B576">
        <v>7023</v>
      </c>
    </row>
    <row r="577" spans="1:2" ht="16.5" customHeight="1" x14ac:dyDescent="0.25">
      <c r="A577" s="5" t="s">
        <v>647</v>
      </c>
      <c r="B577">
        <v>55904</v>
      </c>
    </row>
    <row r="578" spans="1:2" ht="16.5" customHeight="1" x14ac:dyDescent="0.25">
      <c r="A578" s="5" t="s">
        <v>648</v>
      </c>
      <c r="B578">
        <v>120927</v>
      </c>
    </row>
    <row r="579" spans="1:2" ht="16.5" customHeight="1" x14ac:dyDescent="0.25">
      <c r="A579" s="5" t="s">
        <v>649</v>
      </c>
      <c r="B579">
        <v>85600</v>
      </c>
    </row>
    <row r="580" spans="1:2" ht="16.5" customHeight="1" x14ac:dyDescent="0.25">
      <c r="A580" s="5" t="s">
        <v>651</v>
      </c>
      <c r="B580">
        <v>20261</v>
      </c>
    </row>
    <row r="581" spans="1:2" ht="16.5" customHeight="1" x14ac:dyDescent="0.25">
      <c r="A581" s="5" t="s">
        <v>652</v>
      </c>
      <c r="B581">
        <v>35062</v>
      </c>
    </row>
    <row r="582" spans="1:2" ht="16.5" customHeight="1" x14ac:dyDescent="0.25">
      <c r="A582" s="5" t="s">
        <v>653</v>
      </c>
      <c r="B582">
        <v>973</v>
      </c>
    </row>
    <row r="583" spans="1:2" ht="16.5" customHeight="1" x14ac:dyDescent="0.25">
      <c r="A583" s="5" t="s">
        <v>654</v>
      </c>
      <c r="B583">
        <v>3269</v>
      </c>
    </row>
    <row r="584" spans="1:2" ht="16.5" customHeight="1" x14ac:dyDescent="0.25">
      <c r="A584" s="5" t="s">
        <v>748</v>
      </c>
      <c r="B584">
        <v>2246</v>
      </c>
    </row>
    <row r="585" spans="1:2" ht="16.5" customHeight="1" x14ac:dyDescent="0.25">
      <c r="A585" s="5" t="s">
        <v>655</v>
      </c>
      <c r="B585">
        <v>0</v>
      </c>
    </row>
    <row r="586" spans="1:2" ht="16.5" customHeight="1" x14ac:dyDescent="0.25">
      <c r="A586" s="5" t="s">
        <v>656</v>
      </c>
      <c r="B586">
        <v>1635</v>
      </c>
    </row>
    <row r="587" spans="1:2" ht="16.5" customHeight="1" x14ac:dyDescent="0.25">
      <c r="A587" s="5" t="s">
        <v>657</v>
      </c>
      <c r="B587">
        <v>1052</v>
      </c>
    </row>
    <row r="588" spans="1:2" ht="16.5" customHeight="1" x14ac:dyDescent="0.25">
      <c r="A588" s="5" t="s">
        <v>658</v>
      </c>
      <c r="B588">
        <v>808</v>
      </c>
    </row>
    <row r="589" spans="1:2" ht="16.5" customHeight="1" x14ac:dyDescent="0.25">
      <c r="A589" s="5" t="s">
        <v>659</v>
      </c>
      <c r="B589">
        <v>6222</v>
      </c>
    </row>
    <row r="590" spans="1:2" ht="16.5" customHeight="1" x14ac:dyDescent="0.25">
      <c r="A590" s="5" t="s">
        <v>833</v>
      </c>
      <c r="B590">
        <v>5789</v>
      </c>
    </row>
    <row r="591" spans="1:2" ht="16.5" customHeight="1" x14ac:dyDescent="0.25">
      <c r="A591" s="5" t="s">
        <v>660</v>
      </c>
      <c r="B591">
        <v>216</v>
      </c>
    </row>
    <row r="592" spans="1:2" ht="16.5" customHeight="1" x14ac:dyDescent="0.25">
      <c r="A592" s="5" t="s">
        <v>661</v>
      </c>
      <c r="B592">
        <v>5618</v>
      </c>
    </row>
    <row r="593" spans="1:2" ht="16.5" customHeight="1" x14ac:dyDescent="0.25">
      <c r="A593" s="5" t="s">
        <v>662</v>
      </c>
      <c r="B593">
        <v>2</v>
      </c>
    </row>
    <row r="594" spans="1:2" ht="16.5" customHeight="1" x14ac:dyDescent="0.25">
      <c r="A594" s="5" t="s">
        <v>663</v>
      </c>
      <c r="B594">
        <v>1096</v>
      </c>
    </row>
    <row r="595" spans="1:2" ht="16.5" customHeight="1" x14ac:dyDescent="0.25">
      <c r="A595" s="5" t="s">
        <v>664</v>
      </c>
      <c r="B595">
        <v>971</v>
      </c>
    </row>
    <row r="596" spans="1:2" ht="16.5" customHeight="1" x14ac:dyDescent="0.25">
      <c r="A596" s="5" t="s">
        <v>665</v>
      </c>
      <c r="B596">
        <v>2510</v>
      </c>
    </row>
    <row r="597" spans="1:2" ht="16.5" customHeight="1" x14ac:dyDescent="0.25">
      <c r="A597" s="5" t="s">
        <v>666</v>
      </c>
      <c r="B597">
        <v>20629</v>
      </c>
    </row>
    <row r="598" spans="1:2" ht="16.5" customHeight="1" x14ac:dyDescent="0.25">
      <c r="A598" s="5" t="s">
        <v>667</v>
      </c>
      <c r="B598">
        <v>3652</v>
      </c>
    </row>
    <row r="599" spans="1:2" ht="16.5" customHeight="1" x14ac:dyDescent="0.25">
      <c r="A599" s="5" t="s">
        <v>668</v>
      </c>
      <c r="B599">
        <v>46598</v>
      </c>
    </row>
    <row r="600" spans="1:2" ht="16.5" customHeight="1" x14ac:dyDescent="0.25">
      <c r="A600" s="5" t="s">
        <v>669</v>
      </c>
      <c r="B600">
        <v>4930</v>
      </c>
    </row>
    <row r="601" spans="1:2" ht="16.5" customHeight="1" x14ac:dyDescent="0.25">
      <c r="A601" s="5" t="s">
        <v>670</v>
      </c>
      <c r="B601">
        <v>8561</v>
      </c>
    </row>
    <row r="602" spans="1:2" ht="16.5" customHeight="1" x14ac:dyDescent="0.25">
      <c r="A602" s="5" t="s">
        <v>673</v>
      </c>
      <c r="B602">
        <v>38010</v>
      </c>
    </row>
    <row r="603" spans="1:2" ht="16.5" customHeight="1" x14ac:dyDescent="0.25">
      <c r="A603" s="5" t="s">
        <v>675</v>
      </c>
      <c r="B603">
        <v>2778</v>
      </c>
    </row>
    <row r="604" spans="1:2" ht="16.5" customHeight="1" x14ac:dyDescent="0.25">
      <c r="A604" s="5" t="s">
        <v>676</v>
      </c>
      <c r="B604">
        <v>17213</v>
      </c>
    </row>
    <row r="605" spans="1:2" ht="16.5" customHeight="1" x14ac:dyDescent="0.25">
      <c r="A605" s="5" t="s">
        <v>677</v>
      </c>
      <c r="B605">
        <v>1223</v>
      </c>
    </row>
    <row r="606" spans="1:2" ht="16.5" customHeight="1" x14ac:dyDescent="0.25">
      <c r="A606" s="5" t="s">
        <v>678</v>
      </c>
      <c r="B606">
        <v>637</v>
      </c>
    </row>
    <row r="607" spans="1:2" ht="16.5" customHeight="1" x14ac:dyDescent="0.25">
      <c r="A607" s="5" t="s">
        <v>679</v>
      </c>
      <c r="B607">
        <v>344</v>
      </c>
    </row>
    <row r="608" spans="1:2" ht="16.5" customHeight="1" x14ac:dyDescent="0.25">
      <c r="A608" s="5" t="s">
        <v>680</v>
      </c>
      <c r="B608">
        <v>3199</v>
      </c>
    </row>
    <row r="609" spans="1:2" ht="16.5" customHeight="1" x14ac:dyDescent="0.25">
      <c r="A609" s="5" t="s">
        <v>681</v>
      </c>
      <c r="B609">
        <v>1207</v>
      </c>
    </row>
    <row r="610" spans="1:2" ht="16.5" customHeight="1" x14ac:dyDescent="0.25">
      <c r="A610" s="5" t="s">
        <v>682</v>
      </c>
      <c r="B610">
        <v>438</v>
      </c>
    </row>
    <row r="611" spans="1:2" ht="16.5" customHeight="1" x14ac:dyDescent="0.25">
      <c r="A611" s="5" t="s">
        <v>683</v>
      </c>
      <c r="B611">
        <v>191</v>
      </c>
    </row>
    <row r="612" spans="1:2" ht="16.5" customHeight="1" x14ac:dyDescent="0.25">
      <c r="A612" s="5" t="s">
        <v>684</v>
      </c>
      <c r="B612">
        <v>848</v>
      </c>
    </row>
    <row r="613" spans="1:2" ht="16.5" customHeight="1" x14ac:dyDescent="0.25">
      <c r="A613" s="5" t="s">
        <v>685</v>
      </c>
      <c r="B613">
        <v>3615</v>
      </c>
    </row>
    <row r="614" spans="1:2" ht="16.5" customHeight="1" x14ac:dyDescent="0.25">
      <c r="A614" s="5" t="s">
        <v>686</v>
      </c>
      <c r="B614">
        <v>13451</v>
      </c>
    </row>
    <row r="615" spans="1:2" ht="16.5" customHeight="1" x14ac:dyDescent="0.25">
      <c r="A615" s="5" t="s">
        <v>687</v>
      </c>
      <c r="B615">
        <v>0</v>
      </c>
    </row>
    <row r="616" spans="1:2" ht="16.5" customHeight="1" x14ac:dyDescent="0.25">
      <c r="A616" s="5" t="s">
        <v>688</v>
      </c>
      <c r="B616">
        <v>2806</v>
      </c>
    </row>
    <row r="617" spans="1:2" ht="16.5" customHeight="1" x14ac:dyDescent="0.25">
      <c r="A617" s="5" t="s">
        <v>777</v>
      </c>
      <c r="B617">
        <v>65569</v>
      </c>
    </row>
    <row r="618" spans="1:2" ht="16.5" customHeight="1" x14ac:dyDescent="0.25">
      <c r="A618" s="5" t="s">
        <v>691</v>
      </c>
      <c r="B618">
        <v>84345</v>
      </c>
    </row>
    <row r="619" spans="1:2" ht="16.5" customHeight="1" x14ac:dyDescent="0.25">
      <c r="A619" s="5" t="s">
        <v>693</v>
      </c>
      <c r="B619">
        <v>21471</v>
      </c>
    </row>
    <row r="620" spans="1:2" ht="16.5" customHeight="1" x14ac:dyDescent="0.25">
      <c r="A620" s="5" t="s">
        <v>778</v>
      </c>
      <c r="B620">
        <v>324837</v>
      </c>
    </row>
    <row r="621" spans="1:2" ht="16.5" customHeight="1" x14ac:dyDescent="0.25">
      <c r="A621" s="5" t="s">
        <v>696</v>
      </c>
      <c r="B621">
        <v>73246</v>
      </c>
    </row>
    <row r="622" spans="1:2" ht="16.5" customHeight="1" x14ac:dyDescent="0.25">
      <c r="A622" s="5" t="s">
        <v>697</v>
      </c>
      <c r="B622">
        <v>6945</v>
      </c>
    </row>
    <row r="623" spans="1:2" ht="16.5" customHeight="1" x14ac:dyDescent="0.25">
      <c r="A623" s="5" t="s">
        <v>699</v>
      </c>
      <c r="B623">
        <v>35901</v>
      </c>
    </row>
    <row r="624" spans="1:2" ht="16.5" customHeight="1" x14ac:dyDescent="0.25">
      <c r="A624" s="5" t="s">
        <v>700</v>
      </c>
      <c r="B624">
        <v>56380</v>
      </c>
    </row>
    <row r="625" spans="1:2" ht="16.5" customHeight="1" x14ac:dyDescent="0.25">
      <c r="A625" s="5" t="s">
        <v>701</v>
      </c>
      <c r="B625">
        <v>8802</v>
      </c>
    </row>
    <row r="626" spans="1:2" ht="16.5" customHeight="1" x14ac:dyDescent="0.25">
      <c r="A626" s="5" t="s">
        <v>702</v>
      </c>
      <c r="B626">
        <v>44</v>
      </c>
    </row>
    <row r="627" spans="1:2" ht="16.5" customHeight="1" x14ac:dyDescent="0.25">
      <c r="A627" s="5" t="s">
        <v>703</v>
      </c>
      <c r="B627">
        <v>53300</v>
      </c>
    </row>
    <row r="628" spans="1:2" ht="16.5" customHeight="1" x14ac:dyDescent="0.25">
      <c r="A628" s="5" t="s">
        <v>704</v>
      </c>
      <c r="B628">
        <v>57241</v>
      </c>
    </row>
    <row r="629" spans="1:2" ht="16.5" customHeight="1" x14ac:dyDescent="0.25">
      <c r="A629" s="5" t="s">
        <v>779</v>
      </c>
      <c r="B629">
        <v>27594</v>
      </c>
    </row>
    <row r="630" spans="1:2" ht="16.5" customHeight="1" x14ac:dyDescent="0.25">
      <c r="A630" s="5" t="s">
        <v>706</v>
      </c>
      <c r="B630">
        <v>109746</v>
      </c>
    </row>
    <row r="631" spans="1:2" ht="16.5" customHeight="1" x14ac:dyDescent="0.25">
      <c r="A631" s="5" t="s">
        <v>709</v>
      </c>
      <c r="B631">
        <v>3746</v>
      </c>
    </row>
    <row r="632" spans="1:2" ht="16.5" customHeight="1" x14ac:dyDescent="0.25">
      <c r="A632" s="5" t="s">
        <v>710</v>
      </c>
      <c r="B632">
        <v>40857</v>
      </c>
    </row>
    <row r="633" spans="1:2" ht="16.5" customHeight="1" x14ac:dyDescent="0.25">
      <c r="A633" s="5" t="s">
        <v>834</v>
      </c>
      <c r="B633">
        <v>317601</v>
      </c>
    </row>
    <row r="634" spans="1:2" ht="16.5" customHeight="1" x14ac:dyDescent="0.25">
      <c r="A634" s="5" t="s">
        <v>780</v>
      </c>
      <c r="B634">
        <v>16428</v>
      </c>
    </row>
    <row r="635" spans="1:2" ht="16.5" customHeight="1" x14ac:dyDescent="0.25">
      <c r="A635" s="5" t="s">
        <v>713</v>
      </c>
      <c r="B635">
        <v>7949</v>
      </c>
    </row>
    <row r="636" spans="1:2" ht="16.5" customHeight="1" x14ac:dyDescent="0.25">
      <c r="A636" s="5" t="s">
        <v>715</v>
      </c>
      <c r="B636">
        <v>64678</v>
      </c>
    </row>
    <row r="637" spans="1:2" ht="16.5" customHeight="1" x14ac:dyDescent="0.25">
      <c r="A637" s="5" t="s">
        <v>716</v>
      </c>
      <c r="B637">
        <v>5216</v>
      </c>
    </row>
    <row r="638" spans="1:2" ht="16.5" customHeight="1" x14ac:dyDescent="0.25">
      <c r="A638" s="5" t="s">
        <v>718</v>
      </c>
      <c r="B638">
        <v>33105</v>
      </c>
    </row>
    <row r="639" spans="1:2" ht="16.5" customHeight="1" x14ac:dyDescent="0.25">
      <c r="A639" s="5" t="s">
        <v>719</v>
      </c>
      <c r="B639">
        <v>108731</v>
      </c>
    </row>
    <row r="640" spans="1:2" ht="16.5" customHeight="1" x14ac:dyDescent="0.25">
      <c r="A640" s="5" t="s">
        <v>720</v>
      </c>
      <c r="B640">
        <v>56890</v>
      </c>
    </row>
    <row r="641" spans="1:2" ht="16.5" customHeight="1" x14ac:dyDescent="0.25">
      <c r="A641" s="5" t="s">
        <v>781</v>
      </c>
      <c r="B641">
        <v>34903</v>
      </c>
    </row>
    <row r="642" spans="1:2" ht="16.5" customHeight="1" x14ac:dyDescent="0.25">
      <c r="A642" s="5" t="s">
        <v>722</v>
      </c>
      <c r="B642">
        <v>15721</v>
      </c>
    </row>
    <row r="643" spans="1:2" ht="16.5" customHeight="1" x14ac:dyDescent="0.25">
      <c r="A643" s="5" t="s">
        <v>723</v>
      </c>
      <c r="B643">
        <v>162830</v>
      </c>
    </row>
    <row r="644" spans="1:2" ht="16.5" customHeight="1" x14ac:dyDescent="0.25">
      <c r="A644" s="5" t="s">
        <v>724</v>
      </c>
      <c r="B644">
        <v>3473</v>
      </c>
    </row>
    <row r="645" spans="1:2" ht="16.5" customHeight="1" x14ac:dyDescent="0.25">
      <c r="A645" s="5" t="s">
        <v>726</v>
      </c>
      <c r="B645">
        <v>51159</v>
      </c>
    </row>
    <row r="646" spans="1:2" ht="16.5" customHeight="1" x14ac:dyDescent="0.25">
      <c r="A646" s="5" t="s">
        <v>727</v>
      </c>
      <c r="B646">
        <v>211500</v>
      </c>
    </row>
    <row r="647" spans="1:2" ht="16.5" customHeight="1" x14ac:dyDescent="0.25">
      <c r="A647" s="5" t="s">
        <v>835</v>
      </c>
      <c r="B647">
        <v>437451</v>
      </c>
    </row>
    <row r="648" spans="1:2" ht="16.5" customHeight="1" x14ac:dyDescent="0.25">
      <c r="A648" s="5" t="s">
        <v>782</v>
      </c>
      <c r="B648">
        <v>124841</v>
      </c>
    </row>
    <row r="649" spans="1:2" ht="16.5" customHeight="1" x14ac:dyDescent="0.25">
      <c r="A649" s="5" t="s">
        <v>783</v>
      </c>
      <c r="B649">
        <v>25977</v>
      </c>
    </row>
    <row r="650" spans="1:2" ht="16.5" customHeight="1" x14ac:dyDescent="0.25">
      <c r="A650" s="5" t="s">
        <v>730</v>
      </c>
      <c r="B650">
        <v>418347</v>
      </c>
    </row>
    <row r="651" spans="1:2" ht="16.5" customHeight="1" x14ac:dyDescent="0.25">
      <c r="A651" s="5" t="s">
        <v>731</v>
      </c>
      <c r="B651">
        <v>7415</v>
      </c>
    </row>
    <row r="652" spans="1:2" ht="16.5" customHeight="1" x14ac:dyDescent="0.25">
      <c r="A652" s="5" t="s">
        <v>733</v>
      </c>
      <c r="B652">
        <v>73548</v>
      </c>
    </row>
    <row r="653" spans="1:2" ht="16.5" customHeight="1" x14ac:dyDescent="0.25">
      <c r="A653" s="5" t="s">
        <v>734</v>
      </c>
      <c r="B653">
        <v>35863</v>
      </c>
    </row>
    <row r="654" spans="1:2" ht="16.5" customHeight="1" x14ac:dyDescent="0.25">
      <c r="A654" s="5" t="s">
        <v>735</v>
      </c>
      <c r="B654">
        <v>70373</v>
      </c>
    </row>
    <row r="655" spans="1:2" ht="16.5" customHeight="1" x14ac:dyDescent="0.25">
      <c r="A655" s="5" t="s">
        <v>736</v>
      </c>
      <c r="B655">
        <v>3808</v>
      </c>
    </row>
    <row r="656" spans="1:2" ht="12.75" customHeight="1" x14ac:dyDescent="0.25">
      <c r="A656" s="6">
        <v>651</v>
      </c>
      <c r="B656">
        <v>45619571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1367-8CB3-448D-8E34-EFD778EE0ADA}">
  <dimension ref="A1:F680"/>
  <sheetViews>
    <sheetView topLeftCell="A109" workbookViewId="0">
      <selection activeCell="L147" sqref="L147"/>
    </sheetView>
  </sheetViews>
  <sheetFormatPr defaultRowHeight="15" x14ac:dyDescent="0.25"/>
  <cols>
    <col min="1" max="1" width="52.42578125" customWidth="1"/>
  </cols>
  <sheetData>
    <row r="1" spans="1:2" x14ac:dyDescent="0.25">
      <c r="A1" t="s">
        <v>739</v>
      </c>
    </row>
    <row r="3" spans="1:2" ht="28.5" customHeight="1" x14ac:dyDescent="0.25">
      <c r="A3" s="1" t="s">
        <v>740</v>
      </c>
      <c r="B3" t="s">
        <v>743</v>
      </c>
    </row>
    <row r="4" spans="1:2" ht="16.5" customHeight="1" x14ac:dyDescent="0.25">
      <c r="A4" s="2" t="s">
        <v>2</v>
      </c>
      <c r="B4">
        <v>7605</v>
      </c>
    </row>
    <row r="5" spans="1:2" ht="16.5" customHeight="1" x14ac:dyDescent="0.25">
      <c r="A5" s="2" t="s">
        <v>4</v>
      </c>
      <c r="B5">
        <v>1</v>
      </c>
    </row>
    <row r="6" spans="1:2" ht="16.5" customHeight="1" x14ac:dyDescent="0.25">
      <c r="A6" s="2" t="s">
        <v>5</v>
      </c>
      <c r="B6">
        <v>0</v>
      </c>
    </row>
    <row r="7" spans="1:2" ht="16.5" customHeight="1" x14ac:dyDescent="0.25">
      <c r="A7" s="2" t="s">
        <v>6</v>
      </c>
      <c r="B7">
        <v>163906</v>
      </c>
    </row>
    <row r="8" spans="1:2" ht="16.5" customHeight="1" x14ac:dyDescent="0.25">
      <c r="A8" s="2" t="s">
        <v>7</v>
      </c>
      <c r="B8">
        <v>9100</v>
      </c>
    </row>
    <row r="9" spans="1:2" ht="16.5" customHeight="1" x14ac:dyDescent="0.25">
      <c r="A9" s="2" t="s">
        <v>8</v>
      </c>
      <c r="B9">
        <v>62366</v>
      </c>
    </row>
    <row r="10" spans="1:2" ht="16.5" customHeight="1" x14ac:dyDescent="0.25">
      <c r="A10" s="2" t="s">
        <v>9</v>
      </c>
      <c r="B10">
        <v>4063</v>
      </c>
    </row>
    <row r="11" spans="1:2" ht="16.5" customHeight="1" x14ac:dyDescent="0.25">
      <c r="A11" s="2" t="s">
        <v>10</v>
      </c>
      <c r="B11">
        <v>41371</v>
      </c>
    </row>
    <row r="12" spans="1:2" ht="16.5" customHeight="1" x14ac:dyDescent="0.25">
      <c r="A12" s="2" t="s">
        <v>11</v>
      </c>
      <c r="B12">
        <v>111402</v>
      </c>
    </row>
    <row r="13" spans="1:2" ht="16.5" customHeight="1" x14ac:dyDescent="0.25">
      <c r="A13" s="2" t="s">
        <v>744</v>
      </c>
      <c r="B13">
        <v>189</v>
      </c>
    </row>
    <row r="14" spans="1:2" ht="16.5" customHeight="1" x14ac:dyDescent="0.25">
      <c r="A14" s="2" t="s">
        <v>12</v>
      </c>
      <c r="B14">
        <v>31908</v>
      </c>
    </row>
    <row r="15" spans="1:2" ht="16.5" customHeight="1" x14ac:dyDescent="0.25">
      <c r="A15" s="2" t="s">
        <v>13</v>
      </c>
      <c r="B15">
        <v>45876</v>
      </c>
    </row>
    <row r="16" spans="1:2" ht="16.5" customHeight="1" x14ac:dyDescent="0.25">
      <c r="A16" s="2" t="s">
        <v>14</v>
      </c>
      <c r="B16">
        <v>12495</v>
      </c>
    </row>
    <row r="17" spans="1:2" ht="16.5" customHeight="1" x14ac:dyDescent="0.25">
      <c r="A17" s="2" t="s">
        <v>16</v>
      </c>
      <c r="B17">
        <v>88061</v>
      </c>
    </row>
    <row r="18" spans="1:2" ht="16.5" customHeight="1" x14ac:dyDescent="0.25">
      <c r="A18" s="2" t="s">
        <v>17</v>
      </c>
      <c r="B18">
        <v>804</v>
      </c>
    </row>
    <row r="19" spans="1:2" ht="16.5" customHeight="1" x14ac:dyDescent="0.25">
      <c r="A19" s="2" t="s">
        <v>18</v>
      </c>
      <c r="B19">
        <v>19030</v>
      </c>
    </row>
    <row r="20" spans="1:2" ht="16.5" customHeight="1" x14ac:dyDescent="0.25">
      <c r="A20" s="2" t="s">
        <v>19</v>
      </c>
      <c r="B20">
        <v>958426</v>
      </c>
    </row>
    <row r="21" spans="1:2" ht="16.5" customHeight="1" x14ac:dyDescent="0.25">
      <c r="A21" s="2" t="s">
        <v>20</v>
      </c>
      <c r="B21">
        <v>47149</v>
      </c>
    </row>
    <row r="22" spans="1:2" ht="16.5" customHeight="1" x14ac:dyDescent="0.25">
      <c r="A22" s="2" t="s">
        <v>21</v>
      </c>
      <c r="B22">
        <v>900</v>
      </c>
    </row>
    <row r="23" spans="1:2" ht="16.5" customHeight="1" x14ac:dyDescent="0.25">
      <c r="A23" s="2" t="s">
        <v>22</v>
      </c>
      <c r="B23">
        <v>4510</v>
      </c>
    </row>
    <row r="24" spans="1:2" ht="16.5" customHeight="1" x14ac:dyDescent="0.25">
      <c r="A24" s="2" t="s">
        <v>23</v>
      </c>
      <c r="B24">
        <v>23452</v>
      </c>
    </row>
    <row r="25" spans="1:2" ht="16.5" customHeight="1" x14ac:dyDescent="0.25">
      <c r="A25" s="2" t="s">
        <v>25</v>
      </c>
      <c r="B25">
        <v>97155</v>
      </c>
    </row>
    <row r="26" spans="1:2" ht="16.5" customHeight="1" x14ac:dyDescent="0.25">
      <c r="A26" s="2" t="s">
        <v>26</v>
      </c>
      <c r="B26">
        <v>786</v>
      </c>
    </row>
    <row r="27" spans="1:2" ht="16.5" customHeight="1" x14ac:dyDescent="0.25">
      <c r="A27" s="2" t="s">
        <v>27</v>
      </c>
      <c r="B27">
        <v>20185</v>
      </c>
    </row>
    <row r="28" spans="1:2" ht="16.5" customHeight="1" x14ac:dyDescent="0.25">
      <c r="A28" s="2" t="s">
        <v>28</v>
      </c>
      <c r="B28">
        <v>61864</v>
      </c>
    </row>
    <row r="29" spans="1:2" ht="16.5" customHeight="1" x14ac:dyDescent="0.25">
      <c r="A29" s="2" t="s">
        <v>29</v>
      </c>
      <c r="B29">
        <v>594</v>
      </c>
    </row>
    <row r="30" spans="1:2" ht="16.5" customHeight="1" x14ac:dyDescent="0.25">
      <c r="A30" s="2" t="s">
        <v>30</v>
      </c>
      <c r="B30">
        <v>1094</v>
      </c>
    </row>
    <row r="31" spans="1:2" ht="16.5" customHeight="1" x14ac:dyDescent="0.25">
      <c r="A31" s="2" t="s">
        <v>31</v>
      </c>
      <c r="B31">
        <v>46707</v>
      </c>
    </row>
    <row r="32" spans="1:2" ht="16.5" customHeight="1" x14ac:dyDescent="0.25">
      <c r="A32" s="2" t="s">
        <v>32</v>
      </c>
      <c r="B32">
        <v>277490</v>
      </c>
    </row>
    <row r="33" spans="1:2" ht="16.5" customHeight="1" x14ac:dyDescent="0.25">
      <c r="A33" s="2" t="s">
        <v>33</v>
      </c>
      <c r="B33">
        <v>801214</v>
      </c>
    </row>
    <row r="34" spans="1:2" ht="16.5" customHeight="1" x14ac:dyDescent="0.25">
      <c r="A34" s="2" t="s">
        <v>35</v>
      </c>
      <c r="B34">
        <v>9422</v>
      </c>
    </row>
    <row r="35" spans="1:2" ht="16.5" customHeight="1" x14ac:dyDescent="0.25">
      <c r="A35" s="2" t="s">
        <v>37</v>
      </c>
      <c r="B35">
        <v>52920</v>
      </c>
    </row>
    <row r="36" spans="1:2" ht="16.5" customHeight="1" x14ac:dyDescent="0.25">
      <c r="A36" s="2" t="s">
        <v>38</v>
      </c>
      <c r="B36">
        <v>80070</v>
      </c>
    </row>
    <row r="37" spans="1:2" ht="16.5" customHeight="1" x14ac:dyDescent="0.25">
      <c r="A37" s="2" t="s">
        <v>39</v>
      </c>
      <c r="B37">
        <v>1124</v>
      </c>
    </row>
    <row r="38" spans="1:2" ht="16.5" customHeight="1" x14ac:dyDescent="0.25">
      <c r="A38" s="2" t="s">
        <v>40</v>
      </c>
      <c r="B38">
        <v>11594</v>
      </c>
    </row>
    <row r="39" spans="1:2" ht="16.5" customHeight="1" x14ac:dyDescent="0.25">
      <c r="A39" s="2" t="s">
        <v>41</v>
      </c>
      <c r="B39">
        <v>30803</v>
      </c>
    </row>
    <row r="40" spans="1:2" ht="16.5" customHeight="1" x14ac:dyDescent="0.25">
      <c r="A40" s="2" t="s">
        <v>42</v>
      </c>
      <c r="B40">
        <v>40401</v>
      </c>
    </row>
    <row r="41" spans="1:2" ht="16.5" customHeight="1" x14ac:dyDescent="0.25">
      <c r="A41" s="2" t="s">
        <v>43</v>
      </c>
      <c r="B41">
        <v>20242</v>
      </c>
    </row>
    <row r="42" spans="1:2" ht="16.5" customHeight="1" x14ac:dyDescent="0.25">
      <c r="A42" s="2" t="s">
        <v>44</v>
      </c>
      <c r="B42">
        <v>3392</v>
      </c>
    </row>
    <row r="43" spans="1:2" ht="16.5" customHeight="1" x14ac:dyDescent="0.25">
      <c r="A43" s="2" t="s">
        <v>45</v>
      </c>
      <c r="B43">
        <v>125</v>
      </c>
    </row>
    <row r="44" spans="1:2" ht="16.5" customHeight="1" x14ac:dyDescent="0.25">
      <c r="A44" s="2" t="s">
        <v>46</v>
      </c>
      <c r="B44">
        <v>88238</v>
      </c>
    </row>
    <row r="45" spans="1:2" ht="16.5" customHeight="1" x14ac:dyDescent="0.25">
      <c r="A45" s="2" t="s">
        <v>48</v>
      </c>
      <c r="B45">
        <v>742</v>
      </c>
    </row>
    <row r="46" spans="1:2" ht="16.5" customHeight="1" x14ac:dyDescent="0.25">
      <c r="A46" s="2" t="s">
        <v>49</v>
      </c>
      <c r="B46">
        <v>370411</v>
      </c>
    </row>
    <row r="47" spans="1:2" ht="16.5" customHeight="1" x14ac:dyDescent="0.25">
      <c r="A47" s="2" t="s">
        <v>50</v>
      </c>
      <c r="B47">
        <v>59448</v>
      </c>
    </row>
    <row r="48" spans="1:2" ht="16.5" customHeight="1" x14ac:dyDescent="0.25">
      <c r="A48" s="2" t="s">
        <v>51</v>
      </c>
      <c r="B48">
        <v>52589</v>
      </c>
    </row>
    <row r="49" spans="1:2" ht="16.5" customHeight="1" x14ac:dyDescent="0.25">
      <c r="A49" s="2" t="s">
        <v>52</v>
      </c>
      <c r="B49">
        <v>4651</v>
      </c>
    </row>
    <row r="50" spans="1:2" ht="16.5" customHeight="1" x14ac:dyDescent="0.25">
      <c r="A50" s="2" t="s">
        <v>54</v>
      </c>
      <c r="B50">
        <v>68208</v>
      </c>
    </row>
    <row r="51" spans="1:2" ht="16.5" customHeight="1" x14ac:dyDescent="0.25">
      <c r="A51" s="2" t="s">
        <v>55</v>
      </c>
      <c r="B51">
        <v>14116</v>
      </c>
    </row>
    <row r="52" spans="1:2" ht="16.5" customHeight="1" x14ac:dyDescent="0.25">
      <c r="A52" s="2" t="s">
        <v>56</v>
      </c>
      <c r="B52">
        <v>28730</v>
      </c>
    </row>
    <row r="53" spans="1:2" ht="16.5" customHeight="1" x14ac:dyDescent="0.25">
      <c r="A53" s="2" t="s">
        <v>57</v>
      </c>
      <c r="B53">
        <v>70716</v>
      </c>
    </row>
    <row r="54" spans="1:2" ht="16.5" customHeight="1" x14ac:dyDescent="0.25">
      <c r="A54" s="2" t="s">
        <v>58</v>
      </c>
      <c r="B54">
        <v>78</v>
      </c>
    </row>
    <row r="55" spans="1:2" ht="16.5" customHeight="1" x14ac:dyDescent="0.25">
      <c r="A55" s="2" t="s">
        <v>59</v>
      </c>
      <c r="B55">
        <v>118492</v>
      </c>
    </row>
    <row r="56" spans="1:2" ht="16.5" customHeight="1" x14ac:dyDescent="0.25">
      <c r="A56" s="2" t="s">
        <v>60</v>
      </c>
      <c r="B56">
        <v>1077</v>
      </c>
    </row>
    <row r="57" spans="1:2" ht="16.5" customHeight="1" x14ac:dyDescent="0.25">
      <c r="A57" s="2" t="s">
        <v>61</v>
      </c>
      <c r="B57">
        <v>34040</v>
      </c>
    </row>
    <row r="58" spans="1:2" ht="16.5" customHeight="1" x14ac:dyDescent="0.25">
      <c r="A58" s="2" t="s">
        <v>62</v>
      </c>
      <c r="B58">
        <v>98181</v>
      </c>
    </row>
    <row r="59" spans="1:2" ht="16.5" customHeight="1" x14ac:dyDescent="0.25">
      <c r="A59" s="2" t="s">
        <v>63</v>
      </c>
      <c r="B59">
        <v>182</v>
      </c>
    </row>
    <row r="60" spans="1:2" ht="16.5" customHeight="1" x14ac:dyDescent="0.25">
      <c r="A60" s="2" t="s">
        <v>65</v>
      </c>
      <c r="B60">
        <v>5022</v>
      </c>
    </row>
    <row r="61" spans="1:2" ht="16.5" customHeight="1" x14ac:dyDescent="0.25">
      <c r="A61" s="2" t="s">
        <v>67</v>
      </c>
      <c r="B61">
        <v>63581</v>
      </c>
    </row>
    <row r="62" spans="1:2" ht="16.5" customHeight="1" x14ac:dyDescent="0.25">
      <c r="A62" s="2" t="s">
        <v>68</v>
      </c>
      <c r="B62">
        <v>265927</v>
      </c>
    </row>
    <row r="63" spans="1:2" ht="16.5" customHeight="1" x14ac:dyDescent="0.25">
      <c r="A63" s="2" t="s">
        <v>69</v>
      </c>
      <c r="B63">
        <v>1719</v>
      </c>
    </row>
    <row r="64" spans="1:2" ht="16.5" customHeight="1" x14ac:dyDescent="0.25">
      <c r="A64" s="2" t="s">
        <v>70</v>
      </c>
      <c r="B64">
        <v>35791</v>
      </c>
    </row>
    <row r="65" spans="1:2" ht="16.5" customHeight="1" x14ac:dyDescent="0.25">
      <c r="A65" s="2" t="s">
        <v>71</v>
      </c>
      <c r="B65">
        <v>88616</v>
      </c>
    </row>
    <row r="66" spans="1:2" ht="16.5" customHeight="1" x14ac:dyDescent="0.25">
      <c r="A66" s="2" t="s">
        <v>72</v>
      </c>
      <c r="B66">
        <v>4568</v>
      </c>
    </row>
    <row r="67" spans="1:2" ht="16.5" customHeight="1" x14ac:dyDescent="0.25">
      <c r="A67" s="2" t="s">
        <v>73</v>
      </c>
      <c r="B67">
        <v>337</v>
      </c>
    </row>
    <row r="68" spans="1:2" ht="16.5" customHeight="1" x14ac:dyDescent="0.25">
      <c r="A68" s="2" t="s">
        <v>74</v>
      </c>
      <c r="B68">
        <v>1251</v>
      </c>
    </row>
    <row r="69" spans="1:2" ht="16.5" customHeight="1" x14ac:dyDescent="0.25">
      <c r="A69" s="2" t="s">
        <v>75</v>
      </c>
      <c r="B69">
        <v>12933</v>
      </c>
    </row>
    <row r="70" spans="1:2" ht="16.5" customHeight="1" x14ac:dyDescent="0.25">
      <c r="A70" s="2" t="s">
        <v>76</v>
      </c>
      <c r="B70">
        <v>12</v>
      </c>
    </row>
    <row r="71" spans="1:2" ht="16.5" customHeight="1" x14ac:dyDescent="0.25">
      <c r="A71" s="2" t="s">
        <v>77</v>
      </c>
      <c r="B71">
        <v>33785</v>
      </c>
    </row>
    <row r="72" spans="1:2" ht="16.5" customHeight="1" x14ac:dyDescent="0.25">
      <c r="A72" s="2" t="s">
        <v>79</v>
      </c>
      <c r="B72">
        <v>2328</v>
      </c>
    </row>
    <row r="73" spans="1:2" ht="16.5" customHeight="1" x14ac:dyDescent="0.25">
      <c r="A73" s="2" t="s">
        <v>80</v>
      </c>
      <c r="B73">
        <v>7</v>
      </c>
    </row>
    <row r="74" spans="1:2" ht="16.5" customHeight="1" x14ac:dyDescent="0.25">
      <c r="A74" s="2" t="s">
        <v>81</v>
      </c>
      <c r="B74">
        <v>120075</v>
      </c>
    </row>
    <row r="75" spans="1:2" ht="16.5" customHeight="1" x14ac:dyDescent="0.25">
      <c r="A75" s="2" t="s">
        <v>82</v>
      </c>
      <c r="B75">
        <v>42962</v>
      </c>
    </row>
    <row r="76" spans="1:2" ht="16.5" customHeight="1" x14ac:dyDescent="0.25">
      <c r="A76" s="2" t="s">
        <v>83</v>
      </c>
      <c r="B76">
        <v>132667</v>
      </c>
    </row>
    <row r="77" spans="1:2" ht="16.5" customHeight="1" x14ac:dyDescent="0.25">
      <c r="A77" s="2" t="s">
        <v>84</v>
      </c>
      <c r="B77">
        <v>13201</v>
      </c>
    </row>
    <row r="78" spans="1:2" ht="16.5" customHeight="1" x14ac:dyDescent="0.25">
      <c r="A78" s="2" t="s">
        <v>85</v>
      </c>
      <c r="B78">
        <v>133602</v>
      </c>
    </row>
    <row r="79" spans="1:2" ht="16.5" customHeight="1" x14ac:dyDescent="0.25">
      <c r="A79" s="2" t="s">
        <v>86</v>
      </c>
      <c r="B79">
        <v>44997</v>
      </c>
    </row>
    <row r="80" spans="1:2" ht="16.5" customHeight="1" x14ac:dyDescent="0.25">
      <c r="A80" s="2" t="s">
        <v>87</v>
      </c>
      <c r="B80">
        <v>1</v>
      </c>
    </row>
    <row r="81" spans="1:2" ht="16.5" customHeight="1" x14ac:dyDescent="0.25">
      <c r="A81" s="2" t="s">
        <v>88</v>
      </c>
      <c r="B81">
        <v>73557</v>
      </c>
    </row>
    <row r="82" spans="1:2" ht="16.5" customHeight="1" x14ac:dyDescent="0.25">
      <c r="A82" s="2" t="s">
        <v>89</v>
      </c>
      <c r="B82">
        <v>49781</v>
      </c>
    </row>
    <row r="83" spans="1:2" ht="16.5" customHeight="1" x14ac:dyDescent="0.25">
      <c r="A83" s="2" t="s">
        <v>90</v>
      </c>
      <c r="B83">
        <v>0</v>
      </c>
    </row>
    <row r="84" spans="1:2" ht="16.5" customHeight="1" x14ac:dyDescent="0.25">
      <c r="A84" s="2" t="s">
        <v>91</v>
      </c>
      <c r="B84">
        <v>44518</v>
      </c>
    </row>
    <row r="85" spans="1:2" ht="16.5" customHeight="1" x14ac:dyDescent="0.25">
      <c r="A85" s="2" t="s">
        <v>92</v>
      </c>
      <c r="B85">
        <v>47215</v>
      </c>
    </row>
    <row r="86" spans="1:2" ht="16.5" customHeight="1" x14ac:dyDescent="0.25">
      <c r="A86" s="2" t="s">
        <v>93</v>
      </c>
      <c r="B86">
        <v>31132</v>
      </c>
    </row>
    <row r="87" spans="1:2" ht="16.5" customHeight="1" x14ac:dyDescent="0.25">
      <c r="A87" s="2" t="s">
        <v>94</v>
      </c>
      <c r="B87">
        <v>6141</v>
      </c>
    </row>
    <row r="88" spans="1:2" ht="16.5" customHeight="1" x14ac:dyDescent="0.25">
      <c r="A88" s="2" t="s">
        <v>95</v>
      </c>
      <c r="B88">
        <v>57853</v>
      </c>
    </row>
    <row r="89" spans="1:2" ht="16.5" customHeight="1" x14ac:dyDescent="0.25">
      <c r="A89" s="2" t="s">
        <v>96</v>
      </c>
      <c r="B89">
        <v>26793</v>
      </c>
    </row>
    <row r="90" spans="1:2" ht="16.5" customHeight="1" x14ac:dyDescent="0.25">
      <c r="A90" s="2" t="s">
        <v>97</v>
      </c>
      <c r="B90">
        <v>15607</v>
      </c>
    </row>
    <row r="91" spans="1:2" ht="16.5" customHeight="1" x14ac:dyDescent="0.25">
      <c r="A91" s="2" t="s">
        <v>98</v>
      </c>
      <c r="B91">
        <v>123385</v>
      </c>
    </row>
    <row r="92" spans="1:2" ht="16.5" customHeight="1" x14ac:dyDescent="0.25">
      <c r="A92" s="2" t="s">
        <v>99</v>
      </c>
      <c r="B92">
        <v>334</v>
      </c>
    </row>
    <row r="93" spans="1:2" ht="16.5" customHeight="1" x14ac:dyDescent="0.25">
      <c r="A93" s="2" t="s">
        <v>100</v>
      </c>
      <c r="B93">
        <v>1</v>
      </c>
    </row>
    <row r="94" spans="1:2" ht="16.5" customHeight="1" x14ac:dyDescent="0.25">
      <c r="A94" s="2" t="s">
        <v>101</v>
      </c>
      <c r="B94">
        <v>2101</v>
      </c>
    </row>
    <row r="95" spans="1:2" ht="16.5" customHeight="1" x14ac:dyDescent="0.25">
      <c r="A95" s="2" t="s">
        <v>102</v>
      </c>
      <c r="B95">
        <v>184</v>
      </c>
    </row>
    <row r="96" spans="1:2" ht="16.5" customHeight="1" x14ac:dyDescent="0.25">
      <c r="A96" s="2" t="s">
        <v>103</v>
      </c>
      <c r="B96">
        <v>267</v>
      </c>
    </row>
    <row r="97" spans="1:2" ht="16.5" customHeight="1" x14ac:dyDescent="0.25">
      <c r="A97" s="2" t="s">
        <v>104</v>
      </c>
      <c r="B97">
        <v>255</v>
      </c>
    </row>
    <row r="98" spans="1:2" ht="16.5" customHeight="1" x14ac:dyDescent="0.25">
      <c r="A98" s="2" t="s">
        <v>105</v>
      </c>
      <c r="B98">
        <v>110</v>
      </c>
    </row>
    <row r="99" spans="1:2" ht="16.5" customHeight="1" x14ac:dyDescent="0.25">
      <c r="A99" s="2" t="s">
        <v>106</v>
      </c>
      <c r="B99">
        <v>304</v>
      </c>
    </row>
    <row r="100" spans="1:2" ht="16.5" customHeight="1" x14ac:dyDescent="0.25">
      <c r="A100" s="2" t="s">
        <v>107</v>
      </c>
      <c r="B100">
        <v>1468</v>
      </c>
    </row>
    <row r="101" spans="1:2" ht="16.5" customHeight="1" x14ac:dyDescent="0.25">
      <c r="A101" s="2" t="s">
        <v>108</v>
      </c>
      <c r="B101">
        <v>239</v>
      </c>
    </row>
    <row r="102" spans="1:2" ht="16.5" customHeight="1" x14ac:dyDescent="0.25">
      <c r="A102" s="2" t="s">
        <v>109</v>
      </c>
      <c r="B102">
        <v>796</v>
      </c>
    </row>
    <row r="103" spans="1:2" ht="16.5" customHeight="1" x14ac:dyDescent="0.25">
      <c r="A103" s="2" t="s">
        <v>110</v>
      </c>
      <c r="B103">
        <v>696</v>
      </c>
    </row>
    <row r="104" spans="1:2" ht="16.5" customHeight="1" x14ac:dyDescent="0.25">
      <c r="A104" s="2" t="s">
        <v>111</v>
      </c>
      <c r="B104">
        <v>12025</v>
      </c>
    </row>
    <row r="105" spans="1:2" ht="16.5" customHeight="1" x14ac:dyDescent="0.25">
      <c r="A105" s="2" t="s">
        <v>112</v>
      </c>
      <c r="B105">
        <v>82347</v>
      </c>
    </row>
    <row r="106" spans="1:2" ht="16.5" customHeight="1" x14ac:dyDescent="0.25">
      <c r="A106" s="2" t="s">
        <v>113</v>
      </c>
      <c r="B106">
        <v>72156</v>
      </c>
    </row>
    <row r="107" spans="1:2" ht="16.5" customHeight="1" x14ac:dyDescent="0.25">
      <c r="A107" s="2" t="s">
        <v>114</v>
      </c>
      <c r="B107">
        <v>27060</v>
      </c>
    </row>
    <row r="108" spans="1:2" ht="16.5" customHeight="1" x14ac:dyDescent="0.25">
      <c r="A108" s="2" t="s">
        <v>115</v>
      </c>
      <c r="B108">
        <v>270686</v>
      </c>
    </row>
    <row r="109" spans="1:2" ht="16.5" customHeight="1" x14ac:dyDescent="0.25">
      <c r="A109" s="2" t="s">
        <v>116</v>
      </c>
      <c r="B109">
        <v>17271</v>
      </c>
    </row>
    <row r="110" spans="1:2" ht="16.5" customHeight="1" x14ac:dyDescent="0.25">
      <c r="A110" s="2" t="s">
        <v>118</v>
      </c>
      <c r="B110">
        <v>2550</v>
      </c>
    </row>
    <row r="111" spans="1:2" ht="16.5" customHeight="1" x14ac:dyDescent="0.25">
      <c r="A111" s="2" t="s">
        <v>119</v>
      </c>
      <c r="B111">
        <v>29871</v>
      </c>
    </row>
    <row r="112" spans="1:2" ht="16.5" customHeight="1" x14ac:dyDescent="0.25">
      <c r="A112" s="2" t="s">
        <v>120</v>
      </c>
      <c r="B112">
        <v>24836</v>
      </c>
    </row>
    <row r="113" spans="1:6" ht="16.5" customHeight="1" x14ac:dyDescent="0.25">
      <c r="A113" s="2" t="s">
        <v>121</v>
      </c>
      <c r="B113">
        <v>0</v>
      </c>
    </row>
    <row r="114" spans="1:6" ht="16.5" customHeight="1" x14ac:dyDescent="0.25">
      <c r="A114" s="2" t="s">
        <v>122</v>
      </c>
      <c r="B114">
        <v>77739</v>
      </c>
    </row>
    <row r="115" spans="1:6" ht="16.5" customHeight="1" x14ac:dyDescent="0.25">
      <c r="A115" s="2" t="s">
        <v>123</v>
      </c>
      <c r="B115">
        <v>296057</v>
      </c>
    </row>
    <row r="116" spans="1:6" ht="16.5" customHeight="1" x14ac:dyDescent="0.25">
      <c r="A116" s="2" t="s">
        <v>124</v>
      </c>
      <c r="B116">
        <v>6158</v>
      </c>
    </row>
    <row r="117" spans="1:6" ht="16.5" customHeight="1" x14ac:dyDescent="0.25">
      <c r="A117" s="2" t="s">
        <v>126</v>
      </c>
      <c r="B117">
        <v>102677</v>
      </c>
    </row>
    <row r="118" spans="1:6" ht="16.5" customHeight="1" x14ac:dyDescent="0.25">
      <c r="A118" s="2" t="s">
        <v>128</v>
      </c>
      <c r="B118">
        <v>3457</v>
      </c>
    </row>
    <row r="119" spans="1:6" ht="16.5" customHeight="1" x14ac:dyDescent="0.25">
      <c r="A119" s="2" t="s">
        <v>129</v>
      </c>
      <c r="B119">
        <v>41726</v>
      </c>
    </row>
    <row r="120" spans="1:6" ht="16.5" customHeight="1" x14ac:dyDescent="0.25">
      <c r="A120" s="2" t="s">
        <v>130</v>
      </c>
      <c r="B120">
        <v>875</v>
      </c>
    </row>
    <row r="121" spans="1:6" ht="16.5" customHeight="1" x14ac:dyDescent="0.25">
      <c r="A121" s="2" t="s">
        <v>131</v>
      </c>
      <c r="B121">
        <v>1</v>
      </c>
    </row>
    <row r="122" spans="1:6" ht="16.5" customHeight="1" x14ac:dyDescent="0.25">
      <c r="A122" s="2" t="s">
        <v>132</v>
      </c>
      <c r="B122">
        <v>47952</v>
      </c>
    </row>
    <row r="123" spans="1:6" ht="16.5" customHeight="1" x14ac:dyDescent="0.25">
      <c r="A123" s="2" t="s">
        <v>134</v>
      </c>
      <c r="B123">
        <v>73880</v>
      </c>
    </row>
    <row r="124" spans="1:6" ht="16.5" customHeight="1" x14ac:dyDescent="0.25">
      <c r="A124" s="2" t="s">
        <v>135</v>
      </c>
      <c r="B124">
        <v>6326</v>
      </c>
    </row>
    <row r="125" spans="1:6" ht="16.5" customHeight="1" x14ac:dyDescent="0.25">
      <c r="A125" s="2" t="s">
        <v>136</v>
      </c>
      <c r="B125">
        <v>45188</v>
      </c>
    </row>
    <row r="126" spans="1:6" ht="16.5" customHeight="1" x14ac:dyDescent="0.25">
      <c r="A126" s="2" t="s">
        <v>137</v>
      </c>
      <c r="B126">
        <v>972067</v>
      </c>
    </row>
    <row r="127" spans="1:6" ht="16.5" customHeight="1" x14ac:dyDescent="0.25">
      <c r="A127" s="2" t="s">
        <v>138</v>
      </c>
      <c r="B127">
        <v>4045</v>
      </c>
    </row>
    <row r="128" spans="1:6" ht="16.5" customHeight="1" x14ac:dyDescent="0.25">
      <c r="A128" s="2" t="s">
        <v>139</v>
      </c>
      <c r="B128">
        <f>F128*0.48</f>
        <v>717037.44</v>
      </c>
      <c r="F128">
        <v>1493828</v>
      </c>
    </row>
    <row r="129" spans="1:2" ht="16.5" customHeight="1" x14ac:dyDescent="0.25">
      <c r="A129" s="2" t="s">
        <v>140</v>
      </c>
      <c r="B129">
        <v>13120</v>
      </c>
    </row>
    <row r="130" spans="1:2" ht="16.5" customHeight="1" x14ac:dyDescent="0.25">
      <c r="A130" s="2" t="s">
        <v>141</v>
      </c>
      <c r="B130">
        <v>1811</v>
      </c>
    </row>
    <row r="131" spans="1:2" ht="16.5" customHeight="1" x14ac:dyDescent="0.25">
      <c r="A131" s="2" t="s">
        <v>142</v>
      </c>
      <c r="B131">
        <v>32208</v>
      </c>
    </row>
    <row r="132" spans="1:2" ht="16.5" customHeight="1" x14ac:dyDescent="0.25">
      <c r="A132" s="2" t="s">
        <v>143</v>
      </c>
      <c r="B132">
        <v>86004</v>
      </c>
    </row>
    <row r="133" spans="1:2" ht="16.5" customHeight="1" x14ac:dyDescent="0.25">
      <c r="A133" s="2" t="s">
        <v>144</v>
      </c>
      <c r="B133">
        <v>4579</v>
      </c>
    </row>
    <row r="134" spans="1:2" ht="16.5" customHeight="1" x14ac:dyDescent="0.25">
      <c r="A134" s="2" t="s">
        <v>145</v>
      </c>
      <c r="B134">
        <v>70</v>
      </c>
    </row>
    <row r="135" spans="1:2" ht="16.5" customHeight="1" x14ac:dyDescent="0.25">
      <c r="A135" s="2" t="s">
        <v>146</v>
      </c>
      <c r="B135">
        <v>48727</v>
      </c>
    </row>
    <row r="136" spans="1:2" ht="16.5" customHeight="1" x14ac:dyDescent="0.25">
      <c r="A136" s="2" t="s">
        <v>147</v>
      </c>
      <c r="B136">
        <v>25601</v>
      </c>
    </row>
    <row r="137" spans="1:2" ht="16.5" customHeight="1" x14ac:dyDescent="0.25">
      <c r="A137" s="2" t="s">
        <v>148</v>
      </c>
      <c r="B137">
        <v>59088</v>
      </c>
    </row>
    <row r="138" spans="1:2" ht="16.5" customHeight="1" x14ac:dyDescent="0.25">
      <c r="A138" s="2" t="s">
        <v>149</v>
      </c>
      <c r="B138">
        <v>42923</v>
      </c>
    </row>
    <row r="139" spans="1:2" ht="16.5" customHeight="1" x14ac:dyDescent="0.25">
      <c r="A139" s="2" t="s">
        <v>150</v>
      </c>
      <c r="B139">
        <v>57421</v>
      </c>
    </row>
    <row r="140" spans="1:2" ht="16.5" customHeight="1" x14ac:dyDescent="0.25">
      <c r="A140" s="2" t="s">
        <v>151</v>
      </c>
      <c r="B140">
        <f>F128*0.52</f>
        <v>776790.56</v>
      </c>
    </row>
    <row r="141" spans="1:2" ht="16.5" customHeight="1" x14ac:dyDescent="0.25">
      <c r="A141" s="2" t="s">
        <v>152</v>
      </c>
      <c r="B141">
        <v>9666</v>
      </c>
    </row>
    <row r="142" spans="1:2" ht="16.5" customHeight="1" x14ac:dyDescent="0.25">
      <c r="A142" s="2" t="s">
        <v>154</v>
      </c>
      <c r="B142">
        <v>11945</v>
      </c>
    </row>
    <row r="143" spans="1:2" ht="16.5" customHeight="1" x14ac:dyDescent="0.25">
      <c r="A143" s="2" t="s">
        <v>155</v>
      </c>
      <c r="B143">
        <v>2611</v>
      </c>
    </row>
    <row r="144" spans="1:2" ht="16.5" customHeight="1" x14ac:dyDescent="0.25">
      <c r="A144" s="2" t="s">
        <v>156</v>
      </c>
      <c r="B144">
        <v>10901</v>
      </c>
    </row>
    <row r="145" spans="1:2" ht="16.5" customHeight="1" x14ac:dyDescent="0.25">
      <c r="A145" s="2" t="s">
        <v>157</v>
      </c>
      <c r="B145">
        <v>121705</v>
      </c>
    </row>
    <row r="146" spans="1:2" ht="16.5" customHeight="1" x14ac:dyDescent="0.25">
      <c r="A146" s="2" t="s">
        <v>158</v>
      </c>
      <c r="B146">
        <v>135</v>
      </c>
    </row>
    <row r="147" spans="1:2" ht="16.5" customHeight="1" x14ac:dyDescent="0.25">
      <c r="A147" s="2" t="s">
        <v>159</v>
      </c>
      <c r="B147">
        <v>29659</v>
      </c>
    </row>
    <row r="148" spans="1:2" ht="16.5" customHeight="1" x14ac:dyDescent="0.25">
      <c r="A148" s="2" t="s">
        <v>160</v>
      </c>
      <c r="B148">
        <v>27881</v>
      </c>
    </row>
    <row r="149" spans="1:2" ht="16.5" customHeight="1" x14ac:dyDescent="0.25">
      <c r="A149" s="2" t="s">
        <v>161</v>
      </c>
      <c r="B149">
        <v>55694</v>
      </c>
    </row>
    <row r="150" spans="1:2" ht="16.5" customHeight="1" x14ac:dyDescent="0.25">
      <c r="A150" s="2" t="s">
        <v>162</v>
      </c>
      <c r="B150">
        <v>21380</v>
      </c>
    </row>
    <row r="151" spans="1:2" ht="16.5" customHeight="1" x14ac:dyDescent="0.25">
      <c r="A151" s="2" t="s">
        <v>163</v>
      </c>
      <c r="B151">
        <v>1185967</v>
      </c>
    </row>
    <row r="152" spans="1:2" ht="16.5" customHeight="1" x14ac:dyDescent="0.25">
      <c r="A152" s="2" t="s">
        <v>164</v>
      </c>
      <c r="B152">
        <v>1407</v>
      </c>
    </row>
    <row r="153" spans="1:2" ht="16.5" customHeight="1" x14ac:dyDescent="0.25">
      <c r="A153" s="2" t="s">
        <v>165</v>
      </c>
      <c r="B153">
        <v>5981</v>
      </c>
    </row>
    <row r="154" spans="1:2" ht="16.5" customHeight="1" x14ac:dyDescent="0.25">
      <c r="A154" s="2" t="s">
        <v>166</v>
      </c>
      <c r="B154">
        <v>73597</v>
      </c>
    </row>
    <row r="155" spans="1:2" ht="16.5" customHeight="1" x14ac:dyDescent="0.25">
      <c r="A155" s="2" t="s">
        <v>167</v>
      </c>
      <c r="B155">
        <v>7714</v>
      </c>
    </row>
    <row r="156" spans="1:2" ht="16.5" customHeight="1" x14ac:dyDescent="0.25">
      <c r="A156" s="2" t="s">
        <v>168</v>
      </c>
      <c r="B156">
        <v>107775</v>
      </c>
    </row>
    <row r="157" spans="1:2" ht="16.5" customHeight="1" x14ac:dyDescent="0.25">
      <c r="A157" s="2" t="s">
        <v>170</v>
      </c>
      <c r="B157">
        <v>0</v>
      </c>
    </row>
    <row r="158" spans="1:2" ht="16.5" customHeight="1" x14ac:dyDescent="0.25">
      <c r="A158" s="2" t="s">
        <v>171</v>
      </c>
      <c r="B158">
        <v>306</v>
      </c>
    </row>
    <row r="159" spans="1:2" ht="16.5" customHeight="1" x14ac:dyDescent="0.25">
      <c r="A159" s="2" t="s">
        <v>172</v>
      </c>
      <c r="B159">
        <v>265</v>
      </c>
    </row>
    <row r="160" spans="1:2" ht="16.5" customHeight="1" x14ac:dyDescent="0.25">
      <c r="A160" s="2" t="s">
        <v>173</v>
      </c>
      <c r="B160">
        <v>57696</v>
      </c>
    </row>
    <row r="161" spans="1:2" ht="16.5" customHeight="1" x14ac:dyDescent="0.25">
      <c r="A161" s="2" t="s">
        <v>174</v>
      </c>
      <c r="B161">
        <v>194159</v>
      </c>
    </row>
    <row r="162" spans="1:2" ht="16.5" customHeight="1" x14ac:dyDescent="0.25">
      <c r="A162" s="2" t="s">
        <v>175</v>
      </c>
      <c r="B162">
        <v>12725</v>
      </c>
    </row>
    <row r="163" spans="1:2" ht="16.5" customHeight="1" x14ac:dyDescent="0.25">
      <c r="A163" s="2" t="s">
        <v>176</v>
      </c>
      <c r="B163">
        <v>292969</v>
      </c>
    </row>
    <row r="164" spans="1:2" ht="16.5" customHeight="1" x14ac:dyDescent="0.25">
      <c r="A164" s="2" t="s">
        <v>177</v>
      </c>
      <c r="B164">
        <v>80333</v>
      </c>
    </row>
    <row r="165" spans="1:2" ht="16.5" customHeight="1" x14ac:dyDescent="0.25">
      <c r="A165" s="2" t="s">
        <v>178</v>
      </c>
      <c r="B165">
        <v>21285</v>
      </c>
    </row>
    <row r="166" spans="1:2" ht="16.5" customHeight="1" x14ac:dyDescent="0.25">
      <c r="A166" s="2" t="s">
        <v>179</v>
      </c>
      <c r="B166">
        <v>8542</v>
      </c>
    </row>
    <row r="167" spans="1:2" ht="16.5" customHeight="1" x14ac:dyDescent="0.25">
      <c r="A167" s="2" t="s">
        <v>180</v>
      </c>
      <c r="B167">
        <v>100163</v>
      </c>
    </row>
    <row r="168" spans="1:2" ht="16.5" customHeight="1" x14ac:dyDescent="0.25">
      <c r="A168" s="2" t="s">
        <v>181</v>
      </c>
      <c r="B168">
        <v>0</v>
      </c>
    </row>
    <row r="169" spans="1:2" ht="16.5" customHeight="1" x14ac:dyDescent="0.25">
      <c r="A169" s="2" t="s">
        <v>182</v>
      </c>
      <c r="B169">
        <v>1422</v>
      </c>
    </row>
    <row r="170" spans="1:2" ht="16.5" customHeight="1" x14ac:dyDescent="0.25">
      <c r="A170" s="2" t="s">
        <v>183</v>
      </c>
      <c r="B170">
        <v>16156</v>
      </c>
    </row>
    <row r="171" spans="1:2" ht="16.5" customHeight="1" x14ac:dyDescent="0.25">
      <c r="A171" s="2" t="s">
        <v>185</v>
      </c>
      <c r="B171">
        <v>117869</v>
      </c>
    </row>
    <row r="172" spans="1:2" ht="16.5" customHeight="1" x14ac:dyDescent="0.25">
      <c r="A172" s="2" t="s">
        <v>186</v>
      </c>
      <c r="B172">
        <v>5558</v>
      </c>
    </row>
    <row r="173" spans="1:2" ht="16.5" customHeight="1" x14ac:dyDescent="0.25">
      <c r="A173" s="2" t="s">
        <v>187</v>
      </c>
      <c r="B173">
        <v>50684</v>
      </c>
    </row>
    <row r="174" spans="1:2" ht="16.5" customHeight="1" x14ac:dyDescent="0.25">
      <c r="A174" s="2" t="s">
        <v>188</v>
      </c>
      <c r="B174">
        <v>147</v>
      </c>
    </row>
    <row r="175" spans="1:2" ht="16.5" customHeight="1" x14ac:dyDescent="0.25">
      <c r="A175" s="2" t="s">
        <v>189</v>
      </c>
      <c r="B175">
        <v>62208</v>
      </c>
    </row>
    <row r="176" spans="1:2" ht="16.5" customHeight="1" x14ac:dyDescent="0.25">
      <c r="A176" s="2" t="s">
        <v>190</v>
      </c>
      <c r="B176">
        <v>5114</v>
      </c>
    </row>
    <row r="177" spans="1:2" ht="16.5" customHeight="1" x14ac:dyDescent="0.25">
      <c r="A177" s="2" t="s">
        <v>191</v>
      </c>
      <c r="B177">
        <v>85479</v>
      </c>
    </row>
    <row r="178" spans="1:2" ht="16.5" customHeight="1" x14ac:dyDescent="0.25">
      <c r="A178" s="2" t="s">
        <v>192</v>
      </c>
      <c r="B178">
        <v>326921</v>
      </c>
    </row>
    <row r="179" spans="1:2" ht="16.5" customHeight="1" x14ac:dyDescent="0.25">
      <c r="A179" s="2" t="s">
        <v>193</v>
      </c>
      <c r="B179">
        <v>759</v>
      </c>
    </row>
    <row r="180" spans="1:2" ht="16.5" customHeight="1" x14ac:dyDescent="0.25">
      <c r="A180" s="2" t="s">
        <v>194</v>
      </c>
      <c r="B180">
        <v>57957</v>
      </c>
    </row>
    <row r="181" spans="1:2" ht="16.5" customHeight="1" x14ac:dyDescent="0.25">
      <c r="A181" s="2" t="s">
        <v>195</v>
      </c>
      <c r="B181">
        <v>877</v>
      </c>
    </row>
    <row r="182" spans="1:2" ht="16.5" customHeight="1" x14ac:dyDescent="0.25">
      <c r="A182" s="2" t="s">
        <v>197</v>
      </c>
      <c r="B182">
        <v>1141</v>
      </c>
    </row>
    <row r="183" spans="1:2" ht="16.5" customHeight="1" x14ac:dyDescent="0.25">
      <c r="A183" s="2" t="s">
        <v>198</v>
      </c>
      <c r="B183">
        <v>301</v>
      </c>
    </row>
    <row r="184" spans="1:2" ht="16.5" customHeight="1" x14ac:dyDescent="0.25">
      <c r="A184" s="2" t="s">
        <v>199</v>
      </c>
      <c r="B184">
        <v>21307</v>
      </c>
    </row>
    <row r="185" spans="1:2" ht="16.5" customHeight="1" x14ac:dyDescent="0.25">
      <c r="A185" s="2" t="s">
        <v>200</v>
      </c>
      <c r="B185">
        <v>170267</v>
      </c>
    </row>
    <row r="186" spans="1:2" ht="16.5" customHeight="1" x14ac:dyDescent="0.25">
      <c r="A186" s="2" t="s">
        <v>201</v>
      </c>
      <c r="B186">
        <v>221889</v>
      </c>
    </row>
    <row r="187" spans="1:2" ht="16.5" customHeight="1" x14ac:dyDescent="0.25">
      <c r="A187" s="2" t="s">
        <v>202</v>
      </c>
      <c r="B187">
        <v>44097</v>
      </c>
    </row>
    <row r="188" spans="1:2" ht="16.5" customHeight="1" x14ac:dyDescent="0.25">
      <c r="A188" s="2" t="s">
        <v>203</v>
      </c>
      <c r="B188">
        <v>26620</v>
      </c>
    </row>
    <row r="189" spans="1:2" ht="16.5" customHeight="1" x14ac:dyDescent="0.25">
      <c r="A189" s="2" t="s">
        <v>204</v>
      </c>
      <c r="B189">
        <v>161291</v>
      </c>
    </row>
    <row r="190" spans="1:2" ht="16.5" customHeight="1" x14ac:dyDescent="0.25">
      <c r="A190" s="2" t="s">
        <v>205</v>
      </c>
      <c r="B190">
        <v>21549</v>
      </c>
    </row>
    <row r="191" spans="1:2" ht="16.5" customHeight="1" x14ac:dyDescent="0.25">
      <c r="A191" s="2" t="s">
        <v>206</v>
      </c>
      <c r="B191">
        <v>69590</v>
      </c>
    </row>
    <row r="192" spans="1:2" ht="16.5" customHeight="1" x14ac:dyDescent="0.25">
      <c r="A192" s="2" t="s">
        <v>207</v>
      </c>
      <c r="B192">
        <v>933566</v>
      </c>
    </row>
    <row r="193" spans="1:2" ht="16.5" customHeight="1" x14ac:dyDescent="0.25">
      <c r="A193" s="2" t="s">
        <v>208</v>
      </c>
      <c r="B193">
        <v>133251</v>
      </c>
    </row>
    <row r="194" spans="1:2" ht="16.5" customHeight="1" x14ac:dyDescent="0.25">
      <c r="A194" s="2" t="s">
        <v>209</v>
      </c>
      <c r="B194">
        <v>33983</v>
      </c>
    </row>
    <row r="195" spans="1:2" ht="16.5" customHeight="1" x14ac:dyDescent="0.25">
      <c r="A195" s="2" t="s">
        <v>210</v>
      </c>
      <c r="B195">
        <v>23000</v>
      </c>
    </row>
    <row r="196" spans="1:2" ht="16.5" customHeight="1" x14ac:dyDescent="0.25">
      <c r="A196" s="2" t="s">
        <v>211</v>
      </c>
      <c r="B196">
        <v>416240</v>
      </c>
    </row>
    <row r="197" spans="1:2" ht="16.5" customHeight="1" x14ac:dyDescent="0.25">
      <c r="A197" s="2" t="s">
        <v>212</v>
      </c>
      <c r="B197">
        <v>73986</v>
      </c>
    </row>
    <row r="198" spans="1:2" ht="16.5" customHeight="1" x14ac:dyDescent="0.25">
      <c r="A198" s="2" t="s">
        <v>213</v>
      </c>
      <c r="B198">
        <v>289169</v>
      </c>
    </row>
    <row r="199" spans="1:2" ht="16.5" customHeight="1" x14ac:dyDescent="0.25">
      <c r="A199" s="2" t="s">
        <v>214</v>
      </c>
      <c r="B199">
        <v>21090</v>
      </c>
    </row>
    <row r="200" spans="1:2" ht="16.5" customHeight="1" x14ac:dyDescent="0.25">
      <c r="A200" s="2" t="s">
        <v>215</v>
      </c>
      <c r="B200">
        <v>38635</v>
      </c>
    </row>
    <row r="201" spans="1:2" ht="16.5" customHeight="1" x14ac:dyDescent="0.25">
      <c r="A201" s="2" t="s">
        <v>216</v>
      </c>
      <c r="B201">
        <v>6493</v>
      </c>
    </row>
    <row r="202" spans="1:2" ht="16.5" customHeight="1" x14ac:dyDescent="0.25">
      <c r="A202" s="2" t="s">
        <v>218</v>
      </c>
      <c r="B202">
        <v>97114</v>
      </c>
    </row>
    <row r="203" spans="1:2" ht="16.5" customHeight="1" x14ac:dyDescent="0.25">
      <c r="A203" s="2" t="s">
        <v>219</v>
      </c>
      <c r="B203">
        <v>25516</v>
      </c>
    </row>
    <row r="204" spans="1:2" ht="16.5" customHeight="1" x14ac:dyDescent="0.25">
      <c r="A204" s="2" t="s">
        <v>220</v>
      </c>
      <c r="B204">
        <v>1380</v>
      </c>
    </row>
    <row r="205" spans="1:2" ht="16.5" customHeight="1" x14ac:dyDescent="0.25">
      <c r="A205" s="2" t="s">
        <v>221</v>
      </c>
      <c r="B205">
        <v>71792</v>
      </c>
    </row>
    <row r="206" spans="1:2" ht="16.5" customHeight="1" x14ac:dyDescent="0.25">
      <c r="A206" s="2" t="s">
        <v>222</v>
      </c>
      <c r="B206">
        <v>35074</v>
      </c>
    </row>
    <row r="207" spans="1:2" ht="16.5" customHeight="1" x14ac:dyDescent="0.25">
      <c r="A207" s="2" t="s">
        <v>223</v>
      </c>
      <c r="B207">
        <v>11683</v>
      </c>
    </row>
    <row r="208" spans="1:2" ht="16.5" customHeight="1" x14ac:dyDescent="0.25">
      <c r="A208" s="2" t="s">
        <v>224</v>
      </c>
      <c r="B208">
        <v>45164</v>
      </c>
    </row>
    <row r="209" spans="1:2" ht="16.5" customHeight="1" x14ac:dyDescent="0.25">
      <c r="A209" s="2" t="s">
        <v>225</v>
      </c>
      <c r="B209">
        <v>9826</v>
      </c>
    </row>
    <row r="210" spans="1:2" ht="16.5" customHeight="1" x14ac:dyDescent="0.25">
      <c r="A210" s="2" t="s">
        <v>226</v>
      </c>
      <c r="B210">
        <v>139919</v>
      </c>
    </row>
    <row r="211" spans="1:2" ht="16.5" customHeight="1" x14ac:dyDescent="0.25">
      <c r="A211" s="2" t="s">
        <v>227</v>
      </c>
      <c r="B211">
        <v>150239</v>
      </c>
    </row>
    <row r="212" spans="1:2" ht="16.5" customHeight="1" x14ac:dyDescent="0.25">
      <c r="A212" s="2" t="s">
        <v>228</v>
      </c>
      <c r="B212">
        <v>1020</v>
      </c>
    </row>
    <row r="213" spans="1:2" ht="16.5" customHeight="1" x14ac:dyDescent="0.25">
      <c r="A213" s="2" t="s">
        <v>229</v>
      </c>
      <c r="B213">
        <v>75161</v>
      </c>
    </row>
    <row r="214" spans="1:2" ht="16.5" customHeight="1" x14ac:dyDescent="0.25">
      <c r="A214" s="2" t="s">
        <v>230</v>
      </c>
      <c r="B214">
        <v>12321</v>
      </c>
    </row>
    <row r="215" spans="1:2" ht="16.5" customHeight="1" x14ac:dyDescent="0.25">
      <c r="A215" s="2" t="s">
        <v>231</v>
      </c>
      <c r="B215">
        <v>50755</v>
      </c>
    </row>
    <row r="216" spans="1:2" ht="16.5" customHeight="1" x14ac:dyDescent="0.25">
      <c r="A216" s="2" t="s">
        <v>232</v>
      </c>
      <c r="B216">
        <v>30233</v>
      </c>
    </row>
    <row r="217" spans="1:2" ht="16.5" customHeight="1" x14ac:dyDescent="0.25">
      <c r="A217" s="2" t="s">
        <v>233</v>
      </c>
      <c r="B217">
        <v>78462</v>
      </c>
    </row>
    <row r="218" spans="1:2" ht="16.5" customHeight="1" x14ac:dyDescent="0.25">
      <c r="A218" s="2" t="s">
        <v>234</v>
      </c>
      <c r="B218">
        <v>14735</v>
      </c>
    </row>
    <row r="219" spans="1:2" ht="16.5" customHeight="1" x14ac:dyDescent="0.25">
      <c r="A219" s="2" t="s">
        <v>235</v>
      </c>
      <c r="B219">
        <v>49564</v>
      </c>
    </row>
    <row r="220" spans="1:2" ht="16.5" customHeight="1" x14ac:dyDescent="0.25">
      <c r="A220" s="2" t="s">
        <v>236</v>
      </c>
      <c r="B220">
        <v>7364</v>
      </c>
    </row>
    <row r="221" spans="1:2" ht="16.5" customHeight="1" x14ac:dyDescent="0.25">
      <c r="A221" s="2" t="s">
        <v>237</v>
      </c>
      <c r="B221">
        <v>6968</v>
      </c>
    </row>
    <row r="222" spans="1:2" ht="16.5" customHeight="1" x14ac:dyDescent="0.25">
      <c r="A222" s="2" t="s">
        <v>238</v>
      </c>
      <c r="B222">
        <v>94</v>
      </c>
    </row>
    <row r="223" spans="1:2" ht="16.5" customHeight="1" x14ac:dyDescent="0.25">
      <c r="A223" s="2" t="s">
        <v>239</v>
      </c>
      <c r="B223">
        <v>3243</v>
      </c>
    </row>
    <row r="224" spans="1:2" ht="16.5" customHeight="1" x14ac:dyDescent="0.25">
      <c r="A224" s="2" t="s">
        <v>240</v>
      </c>
      <c r="B224">
        <v>591</v>
      </c>
    </row>
    <row r="225" spans="1:2" ht="16.5" customHeight="1" x14ac:dyDescent="0.25">
      <c r="A225" s="2" t="s">
        <v>241</v>
      </c>
      <c r="B225">
        <v>1076</v>
      </c>
    </row>
    <row r="226" spans="1:2" ht="16.5" customHeight="1" x14ac:dyDescent="0.25">
      <c r="A226" s="2" t="s">
        <v>242</v>
      </c>
      <c r="B226">
        <v>7151</v>
      </c>
    </row>
    <row r="227" spans="1:2" ht="16.5" customHeight="1" x14ac:dyDescent="0.25">
      <c r="A227" s="2" t="s">
        <v>243</v>
      </c>
      <c r="B227">
        <v>3214</v>
      </c>
    </row>
    <row r="228" spans="1:2" ht="16.5" customHeight="1" x14ac:dyDescent="0.25">
      <c r="A228" s="2" t="s">
        <v>244</v>
      </c>
      <c r="B228">
        <v>11701</v>
      </c>
    </row>
    <row r="229" spans="1:2" ht="16.5" customHeight="1" x14ac:dyDescent="0.25">
      <c r="A229" s="2" t="s">
        <v>245</v>
      </c>
      <c r="B229">
        <v>472</v>
      </c>
    </row>
    <row r="230" spans="1:2" ht="16.5" customHeight="1" x14ac:dyDescent="0.25">
      <c r="A230" s="2" t="s">
        <v>246</v>
      </c>
      <c r="B230">
        <v>5208</v>
      </c>
    </row>
    <row r="231" spans="1:2" ht="16.5" customHeight="1" x14ac:dyDescent="0.25">
      <c r="A231" s="2" t="s">
        <v>248</v>
      </c>
      <c r="B231">
        <v>1786</v>
      </c>
    </row>
    <row r="232" spans="1:2" ht="16.5" customHeight="1" x14ac:dyDescent="0.25">
      <c r="A232" s="2" t="s">
        <v>249</v>
      </c>
      <c r="B232">
        <v>4897</v>
      </c>
    </row>
    <row r="233" spans="1:2" ht="16.5" customHeight="1" x14ac:dyDescent="0.25">
      <c r="A233" s="2" t="s">
        <v>250</v>
      </c>
      <c r="B233">
        <v>6207</v>
      </c>
    </row>
    <row r="234" spans="1:2" ht="16.5" customHeight="1" x14ac:dyDescent="0.25">
      <c r="A234" s="2" t="s">
        <v>251</v>
      </c>
      <c r="B234">
        <v>33766</v>
      </c>
    </row>
    <row r="235" spans="1:2" ht="16.5" customHeight="1" x14ac:dyDescent="0.25">
      <c r="A235" s="2" t="s">
        <v>252</v>
      </c>
      <c r="B235">
        <v>167341</v>
      </c>
    </row>
    <row r="236" spans="1:2" ht="16.5" customHeight="1" x14ac:dyDescent="0.25">
      <c r="A236" s="2" t="s">
        <v>254</v>
      </c>
      <c r="B236">
        <v>51450</v>
      </c>
    </row>
    <row r="237" spans="1:2" ht="16.5" customHeight="1" x14ac:dyDescent="0.25">
      <c r="A237" s="2" t="s">
        <v>255</v>
      </c>
      <c r="B237">
        <v>20018</v>
      </c>
    </row>
    <row r="238" spans="1:2" ht="16.5" customHeight="1" x14ac:dyDescent="0.25">
      <c r="A238" s="2" t="s">
        <v>256</v>
      </c>
      <c r="B238">
        <v>6142</v>
      </c>
    </row>
    <row r="239" spans="1:2" ht="16.5" customHeight="1" x14ac:dyDescent="0.25">
      <c r="A239" s="2" t="s">
        <v>258</v>
      </c>
      <c r="B239">
        <v>14211</v>
      </c>
    </row>
    <row r="240" spans="1:2" ht="16.5" customHeight="1" x14ac:dyDescent="0.25">
      <c r="A240" s="2" t="s">
        <v>259</v>
      </c>
      <c r="B240">
        <v>167328</v>
      </c>
    </row>
    <row r="241" spans="1:2" ht="16.5" customHeight="1" x14ac:dyDescent="0.25">
      <c r="A241" s="2" t="s">
        <v>260</v>
      </c>
      <c r="B241">
        <v>45675</v>
      </c>
    </row>
    <row r="242" spans="1:2" ht="16.5" customHeight="1" x14ac:dyDescent="0.25">
      <c r="A242" s="2" t="s">
        <v>261</v>
      </c>
      <c r="B242">
        <v>1147</v>
      </c>
    </row>
    <row r="243" spans="1:2" ht="16.5" customHeight="1" x14ac:dyDescent="0.25">
      <c r="A243" s="2" t="s">
        <v>262</v>
      </c>
      <c r="B243">
        <v>1371</v>
      </c>
    </row>
    <row r="244" spans="1:2" ht="16.5" customHeight="1" x14ac:dyDescent="0.25">
      <c r="A244" s="2" t="s">
        <v>263</v>
      </c>
      <c r="B244">
        <v>2456</v>
      </c>
    </row>
    <row r="245" spans="1:2" ht="16.5" customHeight="1" x14ac:dyDescent="0.25">
      <c r="A245" s="2" t="s">
        <v>264</v>
      </c>
      <c r="B245">
        <v>10744</v>
      </c>
    </row>
    <row r="246" spans="1:2" ht="16.5" customHeight="1" x14ac:dyDescent="0.25">
      <c r="A246" s="2" t="s">
        <v>265</v>
      </c>
      <c r="B246">
        <v>0</v>
      </c>
    </row>
    <row r="247" spans="1:2" ht="16.5" customHeight="1" x14ac:dyDescent="0.25">
      <c r="A247" s="2" t="s">
        <v>266</v>
      </c>
      <c r="B247">
        <v>3052</v>
      </c>
    </row>
    <row r="248" spans="1:2" ht="16.5" customHeight="1" x14ac:dyDescent="0.25">
      <c r="A248" s="2" t="s">
        <v>267</v>
      </c>
      <c r="B248">
        <v>16898</v>
      </c>
    </row>
    <row r="249" spans="1:2" ht="16.5" customHeight="1" x14ac:dyDescent="0.25">
      <c r="A249" s="2" t="s">
        <v>268</v>
      </c>
      <c r="B249">
        <v>670</v>
      </c>
    </row>
    <row r="250" spans="1:2" ht="16.5" customHeight="1" x14ac:dyDescent="0.25">
      <c r="A250" s="2" t="s">
        <v>269</v>
      </c>
      <c r="B250">
        <v>5273</v>
      </c>
    </row>
    <row r="251" spans="1:2" ht="16.5" customHeight="1" x14ac:dyDescent="0.25">
      <c r="A251" s="2" t="s">
        <v>270</v>
      </c>
      <c r="B251">
        <v>4532</v>
      </c>
    </row>
    <row r="252" spans="1:2" ht="16.5" customHeight="1" x14ac:dyDescent="0.25">
      <c r="A252" s="2" t="s">
        <v>271</v>
      </c>
      <c r="B252">
        <v>578</v>
      </c>
    </row>
    <row r="253" spans="1:2" ht="16.5" customHeight="1" x14ac:dyDescent="0.25">
      <c r="A253" s="2" t="s">
        <v>272</v>
      </c>
      <c r="B253">
        <v>66224</v>
      </c>
    </row>
    <row r="254" spans="1:2" ht="16.5" customHeight="1" x14ac:dyDescent="0.25">
      <c r="A254" s="2" t="s">
        <v>273</v>
      </c>
      <c r="B254">
        <v>51877</v>
      </c>
    </row>
    <row r="255" spans="1:2" ht="16.5" customHeight="1" x14ac:dyDescent="0.25">
      <c r="A255" s="2" t="s">
        <v>274</v>
      </c>
      <c r="B255">
        <v>60192</v>
      </c>
    </row>
    <row r="256" spans="1:2" ht="16.5" customHeight="1" x14ac:dyDescent="0.25">
      <c r="A256" s="2" t="s">
        <v>275</v>
      </c>
      <c r="B256">
        <v>1583</v>
      </c>
    </row>
    <row r="257" spans="1:2" ht="16.5" customHeight="1" x14ac:dyDescent="0.25">
      <c r="A257" s="2" t="s">
        <v>276</v>
      </c>
      <c r="B257">
        <v>72</v>
      </c>
    </row>
    <row r="258" spans="1:2" ht="16.5" customHeight="1" x14ac:dyDescent="0.25">
      <c r="A258" s="2" t="s">
        <v>277</v>
      </c>
      <c r="B258">
        <v>7739</v>
      </c>
    </row>
    <row r="259" spans="1:2" ht="16.5" customHeight="1" x14ac:dyDescent="0.25">
      <c r="A259" s="2" t="s">
        <v>278</v>
      </c>
      <c r="B259">
        <v>11252</v>
      </c>
    </row>
    <row r="260" spans="1:2" ht="16.5" customHeight="1" x14ac:dyDescent="0.25">
      <c r="A260" s="2" t="s">
        <v>279</v>
      </c>
      <c r="B260">
        <v>81956</v>
      </c>
    </row>
    <row r="261" spans="1:2" ht="16.5" customHeight="1" x14ac:dyDescent="0.25">
      <c r="A261" s="2" t="s">
        <v>280</v>
      </c>
      <c r="B261">
        <v>564273</v>
      </c>
    </row>
    <row r="262" spans="1:2" ht="16.5" customHeight="1" x14ac:dyDescent="0.25">
      <c r="A262" s="2" t="s">
        <v>281</v>
      </c>
      <c r="B262">
        <v>730252</v>
      </c>
    </row>
    <row r="263" spans="1:2" ht="16.5" customHeight="1" x14ac:dyDescent="0.25">
      <c r="A263" s="2" t="s">
        <v>282</v>
      </c>
      <c r="B263">
        <v>11574</v>
      </c>
    </row>
    <row r="264" spans="1:2" ht="16.5" customHeight="1" x14ac:dyDescent="0.25">
      <c r="A264" s="2" t="s">
        <v>283</v>
      </c>
      <c r="B264">
        <v>26169</v>
      </c>
    </row>
    <row r="265" spans="1:2" ht="16.5" customHeight="1" x14ac:dyDescent="0.25">
      <c r="A265" s="2" t="s">
        <v>284</v>
      </c>
      <c r="B265">
        <v>143908</v>
      </c>
    </row>
    <row r="266" spans="1:2" ht="16.5" customHeight="1" x14ac:dyDescent="0.25">
      <c r="A266" s="2" t="s">
        <v>285</v>
      </c>
      <c r="B266">
        <v>30005</v>
      </c>
    </row>
    <row r="267" spans="1:2" ht="16.5" customHeight="1" x14ac:dyDescent="0.25">
      <c r="A267" s="2" t="s">
        <v>286</v>
      </c>
      <c r="B267">
        <v>686989</v>
      </c>
    </row>
    <row r="268" spans="1:2" ht="16.5" customHeight="1" x14ac:dyDescent="0.25">
      <c r="A268" s="2" t="s">
        <v>287</v>
      </c>
      <c r="B268">
        <v>1250</v>
      </c>
    </row>
    <row r="269" spans="1:2" ht="16.5" customHeight="1" x14ac:dyDescent="0.25">
      <c r="A269" s="2" t="s">
        <v>288</v>
      </c>
      <c r="B269">
        <v>7609</v>
      </c>
    </row>
    <row r="270" spans="1:2" ht="16.5" customHeight="1" x14ac:dyDescent="0.25">
      <c r="A270" s="2" t="s">
        <v>290</v>
      </c>
      <c r="B270">
        <v>11189</v>
      </c>
    </row>
    <row r="271" spans="1:2" ht="16.5" customHeight="1" x14ac:dyDescent="0.25">
      <c r="A271" s="2" t="s">
        <v>291</v>
      </c>
      <c r="B271">
        <v>1381</v>
      </c>
    </row>
    <row r="272" spans="1:2" ht="16.5" customHeight="1" x14ac:dyDescent="0.25">
      <c r="A272" s="2" t="s">
        <v>292</v>
      </c>
      <c r="B272">
        <v>6978</v>
      </c>
    </row>
    <row r="273" spans="1:2" ht="16.5" customHeight="1" x14ac:dyDescent="0.25">
      <c r="A273" s="2" t="s">
        <v>293</v>
      </c>
      <c r="B273">
        <v>6833</v>
      </c>
    </row>
    <row r="274" spans="1:2" ht="16.5" customHeight="1" x14ac:dyDescent="0.25">
      <c r="A274" s="2" t="s">
        <v>294</v>
      </c>
      <c r="B274">
        <v>161013</v>
      </c>
    </row>
    <row r="275" spans="1:2" ht="16.5" customHeight="1" x14ac:dyDescent="0.25">
      <c r="A275" s="2" t="s">
        <v>295</v>
      </c>
      <c r="B275">
        <v>1156</v>
      </c>
    </row>
    <row r="276" spans="1:2" ht="16.5" customHeight="1" x14ac:dyDescent="0.25">
      <c r="A276" s="2" t="s">
        <v>296</v>
      </c>
      <c r="B276">
        <v>928</v>
      </c>
    </row>
    <row r="277" spans="1:2" ht="16.5" customHeight="1" x14ac:dyDescent="0.25">
      <c r="A277" s="2" t="s">
        <v>297</v>
      </c>
      <c r="B277">
        <v>11357</v>
      </c>
    </row>
    <row r="278" spans="1:2" ht="16.5" customHeight="1" x14ac:dyDescent="0.25">
      <c r="A278" s="2" t="s">
        <v>299</v>
      </c>
      <c r="B278">
        <v>5137</v>
      </c>
    </row>
    <row r="279" spans="1:2" ht="16.5" customHeight="1" x14ac:dyDescent="0.25">
      <c r="A279" s="2" t="s">
        <v>300</v>
      </c>
      <c r="B279">
        <v>8799</v>
      </c>
    </row>
    <row r="280" spans="1:2" ht="16.5" customHeight="1" x14ac:dyDescent="0.25">
      <c r="A280" s="2" t="s">
        <v>301</v>
      </c>
      <c r="B280">
        <v>7800</v>
      </c>
    </row>
    <row r="281" spans="1:2" ht="16.5" customHeight="1" x14ac:dyDescent="0.25">
      <c r="A281" s="2" t="s">
        <v>302</v>
      </c>
      <c r="B281">
        <v>4202</v>
      </c>
    </row>
    <row r="282" spans="1:2" ht="16.5" customHeight="1" x14ac:dyDescent="0.25">
      <c r="A282" s="2" t="s">
        <v>303</v>
      </c>
      <c r="B282">
        <v>5994</v>
      </c>
    </row>
    <row r="283" spans="1:2" ht="16.5" customHeight="1" x14ac:dyDescent="0.25">
      <c r="A283" s="2" t="s">
        <v>304</v>
      </c>
      <c r="B283">
        <v>797</v>
      </c>
    </row>
    <row r="284" spans="1:2" ht="16.5" customHeight="1" x14ac:dyDescent="0.25">
      <c r="A284" s="2" t="s">
        <v>305</v>
      </c>
      <c r="B284">
        <v>17597</v>
      </c>
    </row>
    <row r="285" spans="1:2" ht="16.5" customHeight="1" x14ac:dyDescent="0.25">
      <c r="A285" s="2" t="s">
        <v>747</v>
      </c>
      <c r="B285">
        <v>107113</v>
      </c>
    </row>
    <row r="286" spans="1:2" ht="16.5" customHeight="1" x14ac:dyDescent="0.25">
      <c r="A286" s="2" t="s">
        <v>306</v>
      </c>
      <c r="B286">
        <v>303941</v>
      </c>
    </row>
    <row r="287" spans="1:2" ht="16.5" customHeight="1" x14ac:dyDescent="0.25">
      <c r="A287" s="2" t="s">
        <v>307</v>
      </c>
      <c r="B287">
        <v>30970</v>
      </c>
    </row>
    <row r="288" spans="1:2" ht="16.5" customHeight="1" x14ac:dyDescent="0.25">
      <c r="A288" s="2" t="s">
        <v>308</v>
      </c>
      <c r="B288">
        <v>272566</v>
      </c>
    </row>
    <row r="289" spans="1:2" ht="16.5" customHeight="1" x14ac:dyDescent="0.25">
      <c r="A289" s="2" t="s">
        <v>310</v>
      </c>
      <c r="B289">
        <v>105689</v>
      </c>
    </row>
    <row r="290" spans="1:2" ht="16.5" customHeight="1" x14ac:dyDescent="0.25">
      <c r="A290" s="2" t="s">
        <v>311</v>
      </c>
      <c r="B290">
        <v>252275</v>
      </c>
    </row>
    <row r="291" spans="1:2" ht="16.5" customHeight="1" x14ac:dyDescent="0.25">
      <c r="A291" s="2" t="s">
        <v>312</v>
      </c>
      <c r="B291">
        <v>3575</v>
      </c>
    </row>
    <row r="292" spans="1:2" ht="16.5" customHeight="1" x14ac:dyDescent="0.25">
      <c r="A292" s="2" t="s">
        <v>313</v>
      </c>
      <c r="B292">
        <v>306581</v>
      </c>
    </row>
    <row r="293" spans="1:2" ht="16.5" customHeight="1" x14ac:dyDescent="0.25">
      <c r="A293" s="2" t="s">
        <v>314</v>
      </c>
      <c r="B293">
        <v>3050</v>
      </c>
    </row>
    <row r="294" spans="1:2" ht="16.5" customHeight="1" x14ac:dyDescent="0.25">
      <c r="A294" s="2" t="s">
        <v>315</v>
      </c>
      <c r="B294">
        <v>8294</v>
      </c>
    </row>
    <row r="295" spans="1:2" ht="16.5" customHeight="1" x14ac:dyDescent="0.25">
      <c r="A295" s="2" t="s">
        <v>316</v>
      </c>
      <c r="B295">
        <v>5864</v>
      </c>
    </row>
    <row r="296" spans="1:2" ht="16.5" customHeight="1" x14ac:dyDescent="0.25">
      <c r="A296" s="2" t="s">
        <v>317</v>
      </c>
      <c r="B296">
        <v>0</v>
      </c>
    </row>
    <row r="297" spans="1:2" ht="16.5" customHeight="1" x14ac:dyDescent="0.25">
      <c r="A297" s="2" t="s">
        <v>319</v>
      </c>
      <c r="B297">
        <v>34764</v>
      </c>
    </row>
    <row r="298" spans="1:2" ht="16.5" customHeight="1" x14ac:dyDescent="0.25">
      <c r="A298" s="2" t="s">
        <v>320</v>
      </c>
      <c r="B298">
        <v>4495</v>
      </c>
    </row>
    <row r="299" spans="1:2" ht="16.5" customHeight="1" x14ac:dyDescent="0.25">
      <c r="A299" s="2" t="s">
        <v>321</v>
      </c>
      <c r="B299">
        <v>19276</v>
      </c>
    </row>
    <row r="300" spans="1:2" ht="16.5" customHeight="1" x14ac:dyDescent="0.25">
      <c r="A300" s="2" t="s">
        <v>323</v>
      </c>
      <c r="B300">
        <v>113329</v>
      </c>
    </row>
    <row r="301" spans="1:2" ht="16.5" customHeight="1" x14ac:dyDescent="0.25">
      <c r="A301" s="2" t="s">
        <v>324</v>
      </c>
      <c r="B301">
        <v>48367</v>
      </c>
    </row>
    <row r="302" spans="1:2" ht="16.5" customHeight="1" x14ac:dyDescent="0.25">
      <c r="A302" s="2" t="s">
        <v>325</v>
      </c>
      <c r="B302">
        <v>54409</v>
      </c>
    </row>
    <row r="303" spans="1:2" ht="16.5" customHeight="1" x14ac:dyDescent="0.25">
      <c r="A303" s="2" t="s">
        <v>327</v>
      </c>
      <c r="B303">
        <v>67222</v>
      </c>
    </row>
    <row r="304" spans="1:2" ht="16.5" customHeight="1" x14ac:dyDescent="0.25">
      <c r="A304" s="2" t="s">
        <v>329</v>
      </c>
      <c r="B304">
        <v>41751</v>
      </c>
    </row>
    <row r="305" spans="1:2" ht="16.5" customHeight="1" x14ac:dyDescent="0.25">
      <c r="A305" s="2" t="s">
        <v>330</v>
      </c>
      <c r="B305">
        <v>13990</v>
      </c>
    </row>
    <row r="306" spans="1:2" ht="16.5" customHeight="1" x14ac:dyDescent="0.25">
      <c r="A306" s="2" t="s">
        <v>331</v>
      </c>
      <c r="B306">
        <v>46543</v>
      </c>
    </row>
    <row r="307" spans="1:2" ht="16.5" customHeight="1" x14ac:dyDescent="0.25">
      <c r="A307" s="2" t="s">
        <v>332</v>
      </c>
      <c r="B307">
        <v>54984</v>
      </c>
    </row>
    <row r="308" spans="1:2" ht="16.5" customHeight="1" x14ac:dyDescent="0.25">
      <c r="A308" s="2" t="s">
        <v>333</v>
      </c>
      <c r="B308">
        <v>3796</v>
      </c>
    </row>
    <row r="309" spans="1:2" ht="16.5" customHeight="1" x14ac:dyDescent="0.25">
      <c r="A309" s="2" t="s">
        <v>334</v>
      </c>
      <c r="B309">
        <v>3441</v>
      </c>
    </row>
    <row r="310" spans="1:2" ht="16.5" customHeight="1" x14ac:dyDescent="0.25">
      <c r="A310" s="2" t="s">
        <v>335</v>
      </c>
      <c r="B310">
        <v>21700</v>
      </c>
    </row>
    <row r="311" spans="1:2" ht="16.5" customHeight="1" x14ac:dyDescent="0.25">
      <c r="A311" s="2" t="s">
        <v>336</v>
      </c>
      <c r="B311">
        <v>9010</v>
      </c>
    </row>
    <row r="312" spans="1:2" ht="16.5" customHeight="1" x14ac:dyDescent="0.25">
      <c r="A312" s="2" t="s">
        <v>338</v>
      </c>
      <c r="B312">
        <v>16433</v>
      </c>
    </row>
    <row r="313" spans="1:2" ht="16.5" customHeight="1" x14ac:dyDescent="0.25">
      <c r="A313" s="2" t="s">
        <v>339</v>
      </c>
      <c r="B313">
        <v>189</v>
      </c>
    </row>
    <row r="314" spans="1:2" ht="16.5" customHeight="1" x14ac:dyDescent="0.25">
      <c r="A314" s="2" t="s">
        <v>341</v>
      </c>
      <c r="B314">
        <v>46370</v>
      </c>
    </row>
    <row r="315" spans="1:2" ht="16.5" customHeight="1" x14ac:dyDescent="0.25">
      <c r="A315" s="2" t="s">
        <v>343</v>
      </c>
      <c r="B315">
        <v>29752</v>
      </c>
    </row>
    <row r="316" spans="1:2" ht="16.5" customHeight="1" x14ac:dyDescent="0.25">
      <c r="A316" s="2" t="s">
        <v>344</v>
      </c>
      <c r="B316">
        <v>29440</v>
      </c>
    </row>
    <row r="317" spans="1:2" ht="16.5" customHeight="1" x14ac:dyDescent="0.25">
      <c r="A317" s="2" t="s">
        <v>345</v>
      </c>
      <c r="B317">
        <v>103163</v>
      </c>
    </row>
    <row r="318" spans="1:2" ht="16.5" customHeight="1" x14ac:dyDescent="0.25">
      <c r="A318" s="2" t="s">
        <v>346</v>
      </c>
      <c r="B318">
        <v>51267</v>
      </c>
    </row>
    <row r="319" spans="1:2" ht="16.5" customHeight="1" x14ac:dyDescent="0.25">
      <c r="A319" s="2" t="s">
        <v>347</v>
      </c>
      <c r="B319">
        <v>23885</v>
      </c>
    </row>
    <row r="320" spans="1:2" ht="16.5" customHeight="1" x14ac:dyDescent="0.25">
      <c r="A320" s="2" t="s">
        <v>348</v>
      </c>
      <c r="B320">
        <v>26034</v>
      </c>
    </row>
    <row r="321" spans="1:2" ht="16.5" customHeight="1" x14ac:dyDescent="0.25">
      <c r="A321" s="2" t="s">
        <v>349</v>
      </c>
      <c r="B321">
        <v>58885</v>
      </c>
    </row>
    <row r="322" spans="1:2" ht="16.5" customHeight="1" x14ac:dyDescent="0.25">
      <c r="A322" s="2" t="s">
        <v>350</v>
      </c>
      <c r="B322">
        <v>839</v>
      </c>
    </row>
    <row r="323" spans="1:2" ht="16.5" customHeight="1" x14ac:dyDescent="0.25">
      <c r="A323" s="2" t="s">
        <v>351</v>
      </c>
      <c r="B323">
        <v>59261</v>
      </c>
    </row>
    <row r="324" spans="1:2" ht="16.5" customHeight="1" x14ac:dyDescent="0.25">
      <c r="A324" s="2" t="s">
        <v>353</v>
      </c>
      <c r="B324">
        <v>448603</v>
      </c>
    </row>
    <row r="325" spans="1:2" ht="16.5" customHeight="1" x14ac:dyDescent="0.25">
      <c r="A325" s="2" t="s">
        <v>354</v>
      </c>
      <c r="B325">
        <v>35325</v>
      </c>
    </row>
    <row r="326" spans="1:2" ht="16.5" customHeight="1" x14ac:dyDescent="0.25">
      <c r="A326" s="2" t="s">
        <v>355</v>
      </c>
      <c r="B326">
        <v>7096</v>
      </c>
    </row>
    <row r="327" spans="1:2" ht="16.5" customHeight="1" x14ac:dyDescent="0.25">
      <c r="A327" s="2" t="s">
        <v>356</v>
      </c>
      <c r="B327">
        <v>110</v>
      </c>
    </row>
    <row r="328" spans="1:2" ht="16.5" customHeight="1" x14ac:dyDescent="0.25">
      <c r="A328" s="2" t="s">
        <v>357</v>
      </c>
      <c r="B328">
        <v>1</v>
      </c>
    </row>
    <row r="329" spans="1:2" ht="16.5" customHeight="1" x14ac:dyDescent="0.25">
      <c r="A329" s="2" t="s">
        <v>358</v>
      </c>
      <c r="B329">
        <v>65</v>
      </c>
    </row>
    <row r="330" spans="1:2" ht="16.5" customHeight="1" x14ac:dyDescent="0.25">
      <c r="A330" s="2" t="s">
        <v>359</v>
      </c>
      <c r="B330">
        <v>79679</v>
      </c>
    </row>
    <row r="331" spans="1:2" ht="16.5" customHeight="1" x14ac:dyDescent="0.25">
      <c r="A331" s="2" t="s">
        <v>360</v>
      </c>
      <c r="B331">
        <v>88329</v>
      </c>
    </row>
    <row r="332" spans="1:2" ht="16.5" customHeight="1" x14ac:dyDescent="0.25">
      <c r="A332" s="2" t="s">
        <v>361</v>
      </c>
      <c r="B332">
        <v>4883</v>
      </c>
    </row>
    <row r="333" spans="1:2" ht="16.5" customHeight="1" x14ac:dyDescent="0.25">
      <c r="A333" s="2" t="s">
        <v>362</v>
      </c>
      <c r="B333">
        <v>8158</v>
      </c>
    </row>
    <row r="334" spans="1:2" ht="16.5" customHeight="1" x14ac:dyDescent="0.25">
      <c r="A334" s="2" t="s">
        <v>363</v>
      </c>
      <c r="B334">
        <v>54680</v>
      </c>
    </row>
    <row r="335" spans="1:2" ht="16.5" customHeight="1" x14ac:dyDescent="0.25">
      <c r="A335" s="2" t="s">
        <v>364</v>
      </c>
      <c r="B335">
        <v>78747</v>
      </c>
    </row>
    <row r="336" spans="1:2" ht="16.5" customHeight="1" x14ac:dyDescent="0.25">
      <c r="A336" s="2" t="s">
        <v>365</v>
      </c>
      <c r="B336">
        <v>75508</v>
      </c>
    </row>
    <row r="337" spans="1:2" ht="16.5" customHeight="1" x14ac:dyDescent="0.25">
      <c r="A337" s="2" t="s">
        <v>366</v>
      </c>
      <c r="B337">
        <v>76295</v>
      </c>
    </row>
    <row r="338" spans="1:2" ht="16.5" customHeight="1" x14ac:dyDescent="0.25">
      <c r="A338" s="2" t="s">
        <v>367</v>
      </c>
      <c r="B338">
        <v>0</v>
      </c>
    </row>
    <row r="339" spans="1:2" ht="16.5" customHeight="1" x14ac:dyDescent="0.25">
      <c r="A339" s="2" t="s">
        <v>368</v>
      </c>
      <c r="B339">
        <v>8716</v>
      </c>
    </row>
    <row r="340" spans="1:2" ht="16.5" customHeight="1" x14ac:dyDescent="0.25">
      <c r="A340" s="2" t="s">
        <v>369</v>
      </c>
      <c r="B340">
        <v>3242</v>
      </c>
    </row>
    <row r="341" spans="1:2" ht="16.5" customHeight="1" x14ac:dyDescent="0.25">
      <c r="A341" s="2" t="s">
        <v>370</v>
      </c>
      <c r="B341">
        <v>80312</v>
      </c>
    </row>
    <row r="342" spans="1:2" ht="16.5" customHeight="1" x14ac:dyDescent="0.25">
      <c r="A342" s="2" t="s">
        <v>371</v>
      </c>
      <c r="B342">
        <v>1088254</v>
      </c>
    </row>
    <row r="343" spans="1:2" ht="16.5" customHeight="1" x14ac:dyDescent="0.25">
      <c r="A343" s="2" t="s">
        <v>372</v>
      </c>
      <c r="B343">
        <v>6584</v>
      </c>
    </row>
    <row r="344" spans="1:2" ht="16.5" customHeight="1" x14ac:dyDescent="0.25">
      <c r="A344" s="2" t="s">
        <v>373</v>
      </c>
      <c r="B344">
        <v>56069</v>
      </c>
    </row>
    <row r="345" spans="1:2" ht="16.5" customHeight="1" x14ac:dyDescent="0.25">
      <c r="A345" s="2" t="s">
        <v>374</v>
      </c>
      <c r="B345">
        <v>6</v>
      </c>
    </row>
    <row r="346" spans="1:2" ht="16.5" customHeight="1" x14ac:dyDescent="0.25">
      <c r="A346" s="2" t="s">
        <v>375</v>
      </c>
      <c r="B346">
        <v>31975</v>
      </c>
    </row>
    <row r="347" spans="1:2" ht="16.5" customHeight="1" x14ac:dyDescent="0.25">
      <c r="A347" s="2" t="s">
        <v>376</v>
      </c>
      <c r="B347">
        <v>44624</v>
      </c>
    </row>
    <row r="348" spans="1:2" ht="16.5" customHeight="1" x14ac:dyDescent="0.25">
      <c r="A348" s="2" t="s">
        <v>377</v>
      </c>
      <c r="B348">
        <v>335</v>
      </c>
    </row>
    <row r="349" spans="1:2" ht="16.5" customHeight="1" x14ac:dyDescent="0.25">
      <c r="A349" s="2" t="s">
        <v>379</v>
      </c>
      <c r="B349">
        <v>113964</v>
      </c>
    </row>
    <row r="350" spans="1:2" ht="16.5" customHeight="1" x14ac:dyDescent="0.25">
      <c r="A350" s="2" t="s">
        <v>380</v>
      </c>
      <c r="B350">
        <v>14991</v>
      </c>
    </row>
    <row r="351" spans="1:2" ht="16.5" customHeight="1" x14ac:dyDescent="0.25">
      <c r="A351" s="2" t="s">
        <v>381</v>
      </c>
      <c r="B351">
        <v>57808</v>
      </c>
    </row>
    <row r="352" spans="1:2" ht="16.5" customHeight="1" x14ac:dyDescent="0.25">
      <c r="A352" s="2" t="s">
        <v>382</v>
      </c>
      <c r="B352">
        <v>97</v>
      </c>
    </row>
    <row r="353" spans="1:2" ht="16.5" customHeight="1" x14ac:dyDescent="0.25">
      <c r="A353" s="2" t="s">
        <v>383</v>
      </c>
      <c r="B353">
        <v>13671</v>
      </c>
    </row>
    <row r="354" spans="1:2" ht="16.5" customHeight="1" x14ac:dyDescent="0.25">
      <c r="A354" s="2" t="s">
        <v>384</v>
      </c>
      <c r="B354">
        <v>63016</v>
      </c>
    </row>
    <row r="355" spans="1:2" ht="16.5" customHeight="1" x14ac:dyDescent="0.25">
      <c r="A355" s="2" t="s">
        <v>385</v>
      </c>
      <c r="B355">
        <v>578</v>
      </c>
    </row>
    <row r="356" spans="1:2" ht="16.5" customHeight="1" x14ac:dyDescent="0.25">
      <c r="A356" s="2" t="s">
        <v>386</v>
      </c>
      <c r="B356">
        <v>49081</v>
      </c>
    </row>
    <row r="357" spans="1:2" ht="16.5" customHeight="1" x14ac:dyDescent="0.25">
      <c r="A357" s="2" t="s">
        <v>387</v>
      </c>
      <c r="B357">
        <v>46988</v>
      </c>
    </row>
    <row r="358" spans="1:2" ht="16.5" customHeight="1" x14ac:dyDescent="0.25">
      <c r="A358" s="2" t="s">
        <v>388</v>
      </c>
      <c r="B358">
        <v>399512</v>
      </c>
    </row>
    <row r="359" spans="1:2" ht="16.5" customHeight="1" x14ac:dyDescent="0.25">
      <c r="A359" s="2" t="s">
        <v>389</v>
      </c>
      <c r="B359">
        <v>77171</v>
      </c>
    </row>
    <row r="360" spans="1:2" ht="16.5" customHeight="1" x14ac:dyDescent="0.25">
      <c r="A360" s="2" t="s">
        <v>390</v>
      </c>
      <c r="B360">
        <v>5107</v>
      </c>
    </row>
    <row r="361" spans="1:2" ht="16.5" customHeight="1" x14ac:dyDescent="0.25">
      <c r="A361" s="2" t="s">
        <v>392</v>
      </c>
      <c r="B361">
        <v>0</v>
      </c>
    </row>
    <row r="362" spans="1:2" ht="16.5" customHeight="1" x14ac:dyDescent="0.25">
      <c r="A362" s="2" t="s">
        <v>393</v>
      </c>
      <c r="B362">
        <v>136085</v>
      </c>
    </row>
    <row r="363" spans="1:2" ht="16.5" customHeight="1" x14ac:dyDescent="0.25">
      <c r="A363" s="2" t="s">
        <v>394</v>
      </c>
      <c r="B363">
        <v>2587460</v>
      </c>
    </row>
    <row r="364" spans="1:2" ht="16.5" customHeight="1" x14ac:dyDescent="0.25">
      <c r="A364" s="2" t="s">
        <v>395</v>
      </c>
      <c r="B364">
        <v>36383</v>
      </c>
    </row>
    <row r="365" spans="1:2" ht="16.5" customHeight="1" x14ac:dyDescent="0.25">
      <c r="A365" s="2" t="s">
        <v>396</v>
      </c>
      <c r="B365">
        <v>45361</v>
      </c>
    </row>
    <row r="366" spans="1:2" ht="16.5" customHeight="1" x14ac:dyDescent="0.25">
      <c r="A366" s="2" t="s">
        <v>397</v>
      </c>
      <c r="B366">
        <v>48351</v>
      </c>
    </row>
    <row r="367" spans="1:2" ht="16.5" customHeight="1" x14ac:dyDescent="0.25">
      <c r="A367" s="2" t="s">
        <v>398</v>
      </c>
      <c r="B367">
        <v>57</v>
      </c>
    </row>
    <row r="368" spans="1:2" ht="16.5" customHeight="1" x14ac:dyDescent="0.25">
      <c r="A368" s="2" t="s">
        <v>399</v>
      </c>
      <c r="B368">
        <v>99778</v>
      </c>
    </row>
    <row r="369" spans="1:2" ht="16.5" customHeight="1" x14ac:dyDescent="0.25">
      <c r="A369" s="2" t="s">
        <v>400</v>
      </c>
      <c r="B369">
        <v>89358</v>
      </c>
    </row>
    <row r="370" spans="1:2" ht="16.5" customHeight="1" x14ac:dyDescent="0.25">
      <c r="A370" s="2" t="s">
        <v>401</v>
      </c>
      <c r="B370">
        <v>95040</v>
      </c>
    </row>
    <row r="371" spans="1:2" ht="16.5" customHeight="1" x14ac:dyDescent="0.25">
      <c r="A371" s="2" t="s">
        <v>402</v>
      </c>
      <c r="B371">
        <v>19864</v>
      </c>
    </row>
    <row r="372" spans="1:2" ht="16.5" customHeight="1" x14ac:dyDescent="0.25">
      <c r="A372" s="2" t="s">
        <v>403</v>
      </c>
      <c r="B372">
        <v>57718</v>
      </c>
    </row>
    <row r="373" spans="1:2" ht="16.5" customHeight="1" x14ac:dyDescent="0.25">
      <c r="A373" s="2" t="s">
        <v>404</v>
      </c>
      <c r="B373">
        <v>11756</v>
      </c>
    </row>
    <row r="374" spans="1:2" ht="16.5" customHeight="1" x14ac:dyDescent="0.25">
      <c r="A374" s="2" t="s">
        <v>405</v>
      </c>
      <c r="B374">
        <v>705931</v>
      </c>
    </row>
    <row r="375" spans="1:2" ht="16.5" customHeight="1" x14ac:dyDescent="0.25">
      <c r="A375" s="2" t="s">
        <v>406</v>
      </c>
      <c r="B375">
        <v>8812</v>
      </c>
    </row>
    <row r="376" spans="1:2" ht="16.5" customHeight="1" x14ac:dyDescent="0.25">
      <c r="A376" s="2" t="s">
        <v>407</v>
      </c>
      <c r="B376">
        <v>100</v>
      </c>
    </row>
    <row r="377" spans="1:2" ht="16.5" customHeight="1" x14ac:dyDescent="0.25">
      <c r="A377" s="2" t="s">
        <v>408</v>
      </c>
      <c r="B377">
        <v>39741</v>
      </c>
    </row>
    <row r="378" spans="1:2" ht="16.5" customHeight="1" x14ac:dyDescent="0.25">
      <c r="A378" s="2" t="s">
        <v>409</v>
      </c>
      <c r="B378">
        <v>6717</v>
      </c>
    </row>
    <row r="379" spans="1:2" ht="16.5" customHeight="1" x14ac:dyDescent="0.25">
      <c r="A379" s="2" t="s">
        <v>411</v>
      </c>
      <c r="B379">
        <v>537552</v>
      </c>
    </row>
    <row r="380" spans="1:2" ht="16.5" customHeight="1" x14ac:dyDescent="0.25">
      <c r="A380" s="2" t="s">
        <v>412</v>
      </c>
      <c r="B380">
        <v>82704</v>
      </c>
    </row>
    <row r="381" spans="1:2" ht="16.5" customHeight="1" x14ac:dyDescent="0.25">
      <c r="A381" s="2" t="s">
        <v>413</v>
      </c>
      <c r="B381">
        <v>52655</v>
      </c>
    </row>
    <row r="382" spans="1:2" ht="16.5" customHeight="1" x14ac:dyDescent="0.25">
      <c r="A382" s="2" t="s">
        <v>414</v>
      </c>
      <c r="B382">
        <v>9711</v>
      </c>
    </row>
    <row r="383" spans="1:2" ht="16.5" customHeight="1" x14ac:dyDescent="0.25">
      <c r="A383" s="2" t="s">
        <v>415</v>
      </c>
      <c r="B383">
        <v>28999</v>
      </c>
    </row>
    <row r="384" spans="1:2" ht="16.5" customHeight="1" x14ac:dyDescent="0.25">
      <c r="A384" s="2" t="s">
        <v>416</v>
      </c>
      <c r="B384">
        <v>37941</v>
      </c>
    </row>
    <row r="385" spans="1:2" ht="16.5" customHeight="1" x14ac:dyDescent="0.25">
      <c r="A385" s="2" t="s">
        <v>417</v>
      </c>
      <c r="B385">
        <v>41350</v>
      </c>
    </row>
    <row r="386" spans="1:2" ht="16.5" customHeight="1" x14ac:dyDescent="0.25">
      <c r="A386" s="2" t="s">
        <v>418</v>
      </c>
      <c r="B386">
        <v>61008</v>
      </c>
    </row>
    <row r="387" spans="1:2" ht="16.5" customHeight="1" x14ac:dyDescent="0.25">
      <c r="A387" s="2" t="s">
        <v>419</v>
      </c>
      <c r="B387">
        <v>33736</v>
      </c>
    </row>
    <row r="388" spans="1:2" ht="16.5" customHeight="1" x14ac:dyDescent="0.25">
      <c r="A388" s="2" t="s">
        <v>420</v>
      </c>
      <c r="B388">
        <v>54264</v>
      </c>
    </row>
    <row r="389" spans="1:2" ht="16.5" customHeight="1" x14ac:dyDescent="0.25">
      <c r="A389" s="2" t="s">
        <v>421</v>
      </c>
      <c r="B389">
        <v>59145</v>
      </c>
    </row>
    <row r="390" spans="1:2" ht="16.5" customHeight="1" x14ac:dyDescent="0.25">
      <c r="A390" s="2" t="s">
        <v>422</v>
      </c>
      <c r="B390">
        <v>16073</v>
      </c>
    </row>
    <row r="391" spans="1:2" ht="16.5" customHeight="1" x14ac:dyDescent="0.25">
      <c r="A391" s="2" t="s">
        <v>423</v>
      </c>
      <c r="B391">
        <v>84467</v>
      </c>
    </row>
    <row r="392" spans="1:2" ht="16.5" customHeight="1" x14ac:dyDescent="0.25">
      <c r="A392" s="2" t="s">
        <v>424</v>
      </c>
      <c r="B392">
        <v>22478</v>
      </c>
    </row>
    <row r="393" spans="1:2" ht="16.5" customHeight="1" x14ac:dyDescent="0.25">
      <c r="A393" s="2" t="s">
        <v>425</v>
      </c>
      <c r="B393">
        <v>15705</v>
      </c>
    </row>
    <row r="394" spans="1:2" ht="16.5" customHeight="1" x14ac:dyDescent="0.25">
      <c r="A394" s="2" t="s">
        <v>426</v>
      </c>
      <c r="B394">
        <v>6554</v>
      </c>
    </row>
    <row r="395" spans="1:2" ht="16.5" customHeight="1" x14ac:dyDescent="0.25">
      <c r="A395" s="2" t="s">
        <v>427</v>
      </c>
      <c r="B395">
        <v>230336</v>
      </c>
    </row>
    <row r="396" spans="1:2" ht="16.5" customHeight="1" x14ac:dyDescent="0.25">
      <c r="A396" s="2" t="s">
        <v>428</v>
      </c>
      <c r="B396">
        <v>20471</v>
      </c>
    </row>
    <row r="397" spans="1:2" ht="16.5" customHeight="1" x14ac:dyDescent="0.25">
      <c r="A397" s="2" t="s">
        <v>429</v>
      </c>
      <c r="B397">
        <v>322</v>
      </c>
    </row>
    <row r="398" spans="1:2" ht="16.5" customHeight="1" x14ac:dyDescent="0.25">
      <c r="A398" s="2" t="s">
        <v>430</v>
      </c>
      <c r="B398">
        <v>46742</v>
      </c>
    </row>
    <row r="399" spans="1:2" ht="16.5" customHeight="1" x14ac:dyDescent="0.25">
      <c r="A399" s="2" t="s">
        <v>431</v>
      </c>
      <c r="B399">
        <v>50049</v>
      </c>
    </row>
    <row r="400" spans="1:2" ht="16.5" customHeight="1" x14ac:dyDescent="0.25">
      <c r="A400" s="2" t="s">
        <v>432</v>
      </c>
      <c r="B400">
        <v>120689</v>
      </c>
    </row>
    <row r="401" spans="1:2" ht="16.5" customHeight="1" x14ac:dyDescent="0.25">
      <c r="A401" s="2" t="s">
        <v>433</v>
      </c>
      <c r="B401">
        <v>3745</v>
      </c>
    </row>
    <row r="402" spans="1:2" ht="16.5" customHeight="1" x14ac:dyDescent="0.25">
      <c r="A402" s="2" t="s">
        <v>434</v>
      </c>
      <c r="B402">
        <v>13363</v>
      </c>
    </row>
    <row r="403" spans="1:2" ht="16.5" customHeight="1" x14ac:dyDescent="0.25">
      <c r="A403" s="2" t="s">
        <v>436</v>
      </c>
      <c r="B403">
        <v>34428</v>
      </c>
    </row>
    <row r="404" spans="1:2" ht="16.5" customHeight="1" x14ac:dyDescent="0.25">
      <c r="A404" s="2" t="s">
        <v>437</v>
      </c>
      <c r="B404">
        <v>65457</v>
      </c>
    </row>
    <row r="405" spans="1:2" ht="16.5" customHeight="1" x14ac:dyDescent="0.25">
      <c r="A405" s="2" t="s">
        <v>438</v>
      </c>
      <c r="B405">
        <v>513668</v>
      </c>
    </row>
    <row r="406" spans="1:2" ht="16.5" customHeight="1" x14ac:dyDescent="0.25">
      <c r="A406" s="2" t="s">
        <v>439</v>
      </c>
      <c r="B406">
        <v>10674</v>
      </c>
    </row>
    <row r="407" spans="1:2" ht="16.5" customHeight="1" x14ac:dyDescent="0.25">
      <c r="A407" s="2" t="s">
        <v>441</v>
      </c>
      <c r="B407">
        <v>36793</v>
      </c>
    </row>
    <row r="408" spans="1:2" ht="16.5" customHeight="1" x14ac:dyDescent="0.25">
      <c r="A408" s="2" t="s">
        <v>442</v>
      </c>
      <c r="B408">
        <v>2604</v>
      </c>
    </row>
    <row r="409" spans="1:2" ht="16.5" customHeight="1" x14ac:dyDescent="0.25">
      <c r="A409" s="2" t="s">
        <v>444</v>
      </c>
      <c r="B409">
        <v>50351</v>
      </c>
    </row>
    <row r="410" spans="1:2" ht="16.5" customHeight="1" x14ac:dyDescent="0.25">
      <c r="A410" s="2" t="s">
        <v>445</v>
      </c>
      <c r="B410">
        <v>43415</v>
      </c>
    </row>
    <row r="411" spans="1:2" ht="16.5" customHeight="1" x14ac:dyDescent="0.25">
      <c r="A411" s="2" t="s">
        <v>446</v>
      </c>
      <c r="B411">
        <v>97648</v>
      </c>
    </row>
    <row r="412" spans="1:2" ht="16.5" customHeight="1" x14ac:dyDescent="0.25">
      <c r="A412" s="2" t="s">
        <v>447</v>
      </c>
      <c r="B412">
        <v>45412</v>
      </c>
    </row>
    <row r="413" spans="1:2" ht="16.5" customHeight="1" x14ac:dyDescent="0.25">
      <c r="A413" s="2" t="s">
        <v>448</v>
      </c>
      <c r="B413">
        <v>12537</v>
      </c>
    </row>
    <row r="414" spans="1:2" ht="16.5" customHeight="1" x14ac:dyDescent="0.25">
      <c r="A414" s="2" t="s">
        <v>449</v>
      </c>
      <c r="B414">
        <v>60163</v>
      </c>
    </row>
    <row r="415" spans="1:2" ht="16.5" customHeight="1" x14ac:dyDescent="0.25">
      <c r="A415" s="2" t="s">
        <v>450</v>
      </c>
      <c r="B415">
        <v>1447</v>
      </c>
    </row>
    <row r="416" spans="1:2" ht="16.5" customHeight="1" x14ac:dyDescent="0.25">
      <c r="A416" s="2" t="s">
        <v>451</v>
      </c>
      <c r="B416">
        <v>64403</v>
      </c>
    </row>
    <row r="417" spans="1:2" ht="16.5" customHeight="1" x14ac:dyDescent="0.25">
      <c r="A417" s="2" t="s">
        <v>452</v>
      </c>
      <c r="B417">
        <v>4817</v>
      </c>
    </row>
    <row r="418" spans="1:2" ht="16.5" customHeight="1" x14ac:dyDescent="0.25">
      <c r="A418" s="2" t="s">
        <v>453</v>
      </c>
      <c r="B418">
        <v>30376</v>
      </c>
    </row>
    <row r="419" spans="1:2" ht="16.5" customHeight="1" x14ac:dyDescent="0.25">
      <c r="A419" s="2" t="s">
        <v>454</v>
      </c>
      <c r="B419">
        <v>14826</v>
      </c>
    </row>
    <row r="420" spans="1:2" ht="16.5" customHeight="1" x14ac:dyDescent="0.25">
      <c r="A420" s="2" t="s">
        <v>455</v>
      </c>
      <c r="B420">
        <v>31209</v>
      </c>
    </row>
    <row r="421" spans="1:2" ht="16.5" customHeight="1" x14ac:dyDescent="0.25">
      <c r="A421" s="2" t="s">
        <v>456</v>
      </c>
      <c r="B421">
        <v>17819</v>
      </c>
    </row>
    <row r="422" spans="1:2" ht="16.5" customHeight="1" x14ac:dyDescent="0.25">
      <c r="A422" s="2" t="s">
        <v>457</v>
      </c>
      <c r="B422">
        <v>139</v>
      </c>
    </row>
    <row r="423" spans="1:2" ht="16.5" customHeight="1" x14ac:dyDescent="0.25">
      <c r="A423" s="2" t="s">
        <v>458</v>
      </c>
      <c r="B423">
        <v>75030</v>
      </c>
    </row>
    <row r="424" spans="1:2" ht="16.5" customHeight="1" x14ac:dyDescent="0.25">
      <c r="A424" s="2" t="s">
        <v>459</v>
      </c>
      <c r="B424">
        <v>134069</v>
      </c>
    </row>
    <row r="425" spans="1:2" ht="16.5" customHeight="1" x14ac:dyDescent="0.25">
      <c r="A425" s="2" t="s">
        <v>460</v>
      </c>
      <c r="B425">
        <v>25898</v>
      </c>
    </row>
    <row r="426" spans="1:2" ht="16.5" customHeight="1" x14ac:dyDescent="0.25">
      <c r="A426" s="2" t="s">
        <v>461</v>
      </c>
      <c r="B426">
        <v>608</v>
      </c>
    </row>
    <row r="427" spans="1:2" ht="16.5" customHeight="1" x14ac:dyDescent="0.25">
      <c r="A427" s="2" t="s">
        <v>462</v>
      </c>
      <c r="B427">
        <v>353</v>
      </c>
    </row>
    <row r="428" spans="1:2" ht="16.5" customHeight="1" x14ac:dyDescent="0.25">
      <c r="A428" s="2" t="s">
        <v>463</v>
      </c>
      <c r="B428">
        <v>4777</v>
      </c>
    </row>
    <row r="429" spans="1:2" ht="16.5" customHeight="1" x14ac:dyDescent="0.25">
      <c r="A429" s="2" t="s">
        <v>464</v>
      </c>
      <c r="B429">
        <v>5170</v>
      </c>
    </row>
    <row r="430" spans="1:2" ht="16.5" customHeight="1" x14ac:dyDescent="0.25">
      <c r="A430" s="2" t="s">
        <v>465</v>
      </c>
      <c r="B430">
        <v>0</v>
      </c>
    </row>
    <row r="431" spans="1:2" ht="16.5" customHeight="1" x14ac:dyDescent="0.25">
      <c r="A431" s="2" t="s">
        <v>466</v>
      </c>
      <c r="B431">
        <v>734</v>
      </c>
    </row>
    <row r="432" spans="1:2" ht="16.5" customHeight="1" x14ac:dyDescent="0.25">
      <c r="A432" s="2" t="s">
        <v>467</v>
      </c>
      <c r="B432">
        <v>636</v>
      </c>
    </row>
    <row r="433" spans="1:2" ht="16.5" customHeight="1" x14ac:dyDescent="0.25">
      <c r="A433" s="2" t="s">
        <v>468</v>
      </c>
      <c r="B433">
        <v>487</v>
      </c>
    </row>
    <row r="434" spans="1:2" ht="16.5" customHeight="1" x14ac:dyDescent="0.25">
      <c r="A434" s="2" t="s">
        <v>469</v>
      </c>
      <c r="B434">
        <v>729</v>
      </c>
    </row>
    <row r="435" spans="1:2" ht="16.5" customHeight="1" x14ac:dyDescent="0.25">
      <c r="A435" s="2" t="s">
        <v>470</v>
      </c>
      <c r="B435">
        <v>0</v>
      </c>
    </row>
    <row r="436" spans="1:2" ht="16.5" customHeight="1" x14ac:dyDescent="0.25">
      <c r="A436" s="2" t="s">
        <v>471</v>
      </c>
      <c r="B436">
        <v>1</v>
      </c>
    </row>
    <row r="437" spans="1:2" ht="16.5" customHeight="1" x14ac:dyDescent="0.25">
      <c r="A437" s="2" t="s">
        <v>472</v>
      </c>
      <c r="B437">
        <v>481</v>
      </c>
    </row>
    <row r="438" spans="1:2" ht="16.5" customHeight="1" x14ac:dyDescent="0.25">
      <c r="A438" s="2" t="s">
        <v>473</v>
      </c>
      <c r="B438">
        <v>483</v>
      </c>
    </row>
    <row r="439" spans="1:2" ht="16.5" customHeight="1" x14ac:dyDescent="0.25">
      <c r="A439" s="2" t="s">
        <v>474</v>
      </c>
      <c r="B439">
        <v>368</v>
      </c>
    </row>
    <row r="440" spans="1:2" ht="16.5" customHeight="1" x14ac:dyDescent="0.25">
      <c r="A440" s="2" t="s">
        <v>475</v>
      </c>
      <c r="B440">
        <v>439</v>
      </c>
    </row>
    <row r="441" spans="1:2" ht="16.5" customHeight="1" x14ac:dyDescent="0.25">
      <c r="A441" s="2" t="s">
        <v>476</v>
      </c>
      <c r="B441">
        <v>3197</v>
      </c>
    </row>
    <row r="442" spans="1:2" ht="16.5" customHeight="1" x14ac:dyDescent="0.25">
      <c r="A442" s="2" t="s">
        <v>477</v>
      </c>
      <c r="B442">
        <v>16721</v>
      </c>
    </row>
    <row r="443" spans="1:2" ht="16.5" customHeight="1" x14ac:dyDescent="0.25">
      <c r="A443" s="2" t="s">
        <v>478</v>
      </c>
      <c r="B443">
        <v>56313</v>
      </c>
    </row>
    <row r="444" spans="1:2" ht="16.5" customHeight="1" x14ac:dyDescent="0.25">
      <c r="A444" s="2" t="s">
        <v>479</v>
      </c>
      <c r="B444">
        <v>49640</v>
      </c>
    </row>
    <row r="445" spans="1:2" ht="16.5" customHeight="1" x14ac:dyDescent="0.25">
      <c r="A445" s="2" t="s">
        <v>480</v>
      </c>
      <c r="B445">
        <v>11283</v>
      </c>
    </row>
    <row r="446" spans="1:2" ht="16.5" customHeight="1" x14ac:dyDescent="0.25">
      <c r="A446" s="2" t="s">
        <v>481</v>
      </c>
      <c r="B446">
        <v>58186</v>
      </c>
    </row>
    <row r="447" spans="1:2" ht="16.5" customHeight="1" x14ac:dyDescent="0.25">
      <c r="A447" s="2" t="s">
        <v>482</v>
      </c>
      <c r="B447">
        <v>18734</v>
      </c>
    </row>
    <row r="448" spans="1:2" ht="16.5" customHeight="1" x14ac:dyDescent="0.25">
      <c r="A448" s="2" t="s">
        <v>483</v>
      </c>
      <c r="B448">
        <v>10645</v>
      </c>
    </row>
    <row r="449" spans="1:2" ht="16.5" customHeight="1" x14ac:dyDescent="0.25">
      <c r="A449" s="2" t="s">
        <v>484</v>
      </c>
      <c r="B449">
        <v>5109</v>
      </c>
    </row>
    <row r="450" spans="1:2" ht="16.5" customHeight="1" x14ac:dyDescent="0.25">
      <c r="A450" s="2" t="s">
        <v>486</v>
      </c>
      <c r="B450">
        <v>201299</v>
      </c>
    </row>
    <row r="451" spans="1:2" ht="16.5" customHeight="1" x14ac:dyDescent="0.25">
      <c r="A451" s="2" t="s">
        <v>488</v>
      </c>
      <c r="B451">
        <v>125770</v>
      </c>
    </row>
    <row r="452" spans="1:2" ht="16.5" customHeight="1" x14ac:dyDescent="0.25">
      <c r="A452" s="2" t="s">
        <v>489</v>
      </c>
      <c r="B452">
        <v>6636</v>
      </c>
    </row>
    <row r="453" spans="1:2" ht="16.5" customHeight="1" x14ac:dyDescent="0.25">
      <c r="A453" s="2" t="s">
        <v>491</v>
      </c>
      <c r="B453">
        <v>29414</v>
      </c>
    </row>
    <row r="454" spans="1:2" ht="16.5" customHeight="1" x14ac:dyDescent="0.25">
      <c r="A454" s="2" t="s">
        <v>492</v>
      </c>
      <c r="B454">
        <v>5312</v>
      </c>
    </row>
    <row r="455" spans="1:2" ht="16.5" customHeight="1" x14ac:dyDescent="0.25">
      <c r="A455" s="2" t="s">
        <v>493</v>
      </c>
      <c r="B455">
        <v>21117</v>
      </c>
    </row>
    <row r="456" spans="1:2" ht="16.5" customHeight="1" x14ac:dyDescent="0.25">
      <c r="A456" s="2" t="s">
        <v>494</v>
      </c>
      <c r="B456">
        <v>376374</v>
      </c>
    </row>
    <row r="457" spans="1:2" ht="16.5" customHeight="1" x14ac:dyDescent="0.25">
      <c r="A457" s="2" t="s">
        <v>495</v>
      </c>
      <c r="B457">
        <v>101509</v>
      </c>
    </row>
    <row r="458" spans="1:2" ht="16.5" customHeight="1" x14ac:dyDescent="0.25">
      <c r="A458" s="2" t="s">
        <v>496</v>
      </c>
      <c r="B458">
        <v>11876</v>
      </c>
    </row>
    <row r="459" spans="1:2" ht="16.5" customHeight="1" x14ac:dyDescent="0.25">
      <c r="A459" s="2" t="s">
        <v>497</v>
      </c>
      <c r="B459">
        <v>116638</v>
      </c>
    </row>
    <row r="460" spans="1:2" ht="16.5" customHeight="1" x14ac:dyDescent="0.25">
      <c r="A460" s="2" t="s">
        <v>498</v>
      </c>
      <c r="B460">
        <v>87241</v>
      </c>
    </row>
    <row r="461" spans="1:2" ht="16.5" customHeight="1" x14ac:dyDescent="0.25">
      <c r="A461" s="2" t="s">
        <v>499</v>
      </c>
      <c r="B461">
        <v>132620</v>
      </c>
    </row>
    <row r="462" spans="1:2" ht="16.5" customHeight="1" x14ac:dyDescent="0.25">
      <c r="A462" s="2" t="s">
        <v>500</v>
      </c>
      <c r="B462">
        <v>130423</v>
      </c>
    </row>
    <row r="463" spans="1:2" ht="16.5" customHeight="1" x14ac:dyDescent="0.25">
      <c r="A463" s="2" t="s">
        <v>501</v>
      </c>
      <c r="B463">
        <v>15193</v>
      </c>
    </row>
    <row r="464" spans="1:2" ht="16.5" customHeight="1" x14ac:dyDescent="0.25">
      <c r="A464" s="2" t="s">
        <v>502</v>
      </c>
      <c r="B464">
        <v>9353</v>
      </c>
    </row>
    <row r="465" spans="1:2" ht="16.5" customHeight="1" x14ac:dyDescent="0.25">
      <c r="A465" s="2" t="s">
        <v>504</v>
      </c>
      <c r="B465">
        <v>438</v>
      </c>
    </row>
    <row r="466" spans="1:2" ht="16.5" customHeight="1" x14ac:dyDescent="0.25">
      <c r="A466" s="2" t="s">
        <v>506</v>
      </c>
      <c r="B466">
        <v>44320</v>
      </c>
    </row>
    <row r="467" spans="1:2" ht="16.5" customHeight="1" x14ac:dyDescent="0.25">
      <c r="A467" s="2" t="s">
        <v>507</v>
      </c>
      <c r="B467">
        <v>2420</v>
      </c>
    </row>
    <row r="468" spans="1:2" ht="16.5" customHeight="1" x14ac:dyDescent="0.25">
      <c r="A468" s="2" t="s">
        <v>508</v>
      </c>
      <c r="B468">
        <v>21</v>
      </c>
    </row>
    <row r="469" spans="1:2" ht="16.5" customHeight="1" x14ac:dyDescent="0.25">
      <c r="A469" s="2" t="s">
        <v>509</v>
      </c>
      <c r="B469">
        <v>21</v>
      </c>
    </row>
    <row r="470" spans="1:2" ht="16.5" customHeight="1" x14ac:dyDescent="0.25">
      <c r="A470" s="2" t="s">
        <v>510</v>
      </c>
      <c r="B470">
        <v>12068</v>
      </c>
    </row>
    <row r="471" spans="1:2" ht="16.5" customHeight="1" x14ac:dyDescent="0.25">
      <c r="A471" s="2" t="s">
        <v>511</v>
      </c>
      <c r="B471">
        <v>6768</v>
      </c>
    </row>
    <row r="472" spans="1:2" ht="16.5" customHeight="1" x14ac:dyDescent="0.25">
      <c r="A472" s="2" t="s">
        <v>512</v>
      </c>
      <c r="B472">
        <v>18191</v>
      </c>
    </row>
    <row r="473" spans="1:2" ht="16.5" customHeight="1" x14ac:dyDescent="0.25">
      <c r="A473" s="2" t="s">
        <v>513</v>
      </c>
      <c r="B473">
        <v>746920</v>
      </c>
    </row>
    <row r="474" spans="1:2" ht="16.5" customHeight="1" x14ac:dyDescent="0.25">
      <c r="A474" s="2" t="s">
        <v>514</v>
      </c>
      <c r="B474">
        <v>1252</v>
      </c>
    </row>
    <row r="475" spans="1:2" ht="16.5" customHeight="1" x14ac:dyDescent="0.25">
      <c r="A475" s="2" t="s">
        <v>516</v>
      </c>
      <c r="B475">
        <v>24431</v>
      </c>
    </row>
    <row r="476" spans="1:2" ht="16.5" customHeight="1" x14ac:dyDescent="0.25">
      <c r="A476" s="2" t="s">
        <v>517</v>
      </c>
      <c r="B476">
        <v>1236</v>
      </c>
    </row>
    <row r="477" spans="1:2" ht="16.5" customHeight="1" x14ac:dyDescent="0.25">
      <c r="A477" s="2" t="s">
        <v>518</v>
      </c>
      <c r="B477">
        <v>45550</v>
      </c>
    </row>
    <row r="478" spans="1:2" ht="16.5" customHeight="1" x14ac:dyDescent="0.25">
      <c r="A478" s="2" t="s">
        <v>519</v>
      </c>
      <c r="B478">
        <v>76610</v>
      </c>
    </row>
    <row r="479" spans="1:2" ht="16.5" customHeight="1" x14ac:dyDescent="0.25">
      <c r="A479" s="2" t="s">
        <v>520</v>
      </c>
      <c r="B479">
        <v>82983</v>
      </c>
    </row>
    <row r="480" spans="1:2" ht="16.5" customHeight="1" x14ac:dyDescent="0.25">
      <c r="A480" s="2" t="s">
        <v>521</v>
      </c>
      <c r="B480">
        <v>32418</v>
      </c>
    </row>
    <row r="481" spans="1:2" ht="16.5" customHeight="1" x14ac:dyDescent="0.25">
      <c r="A481" s="2" t="s">
        <v>522</v>
      </c>
      <c r="B481">
        <v>14125</v>
      </c>
    </row>
    <row r="482" spans="1:2" ht="16.5" customHeight="1" x14ac:dyDescent="0.25">
      <c r="A482" s="2" t="s">
        <v>524</v>
      </c>
      <c r="B482">
        <v>269</v>
      </c>
    </row>
    <row r="483" spans="1:2" ht="16.5" customHeight="1" x14ac:dyDescent="0.25">
      <c r="A483" s="2" t="s">
        <v>525</v>
      </c>
      <c r="B483">
        <v>34441</v>
      </c>
    </row>
    <row r="484" spans="1:2" ht="16.5" customHeight="1" x14ac:dyDescent="0.25">
      <c r="A484" s="2" t="s">
        <v>526</v>
      </c>
      <c r="B484">
        <v>111517</v>
      </c>
    </row>
    <row r="485" spans="1:2" ht="16.5" customHeight="1" x14ac:dyDescent="0.25">
      <c r="A485" s="2" t="s">
        <v>527</v>
      </c>
      <c r="B485">
        <v>1324</v>
      </c>
    </row>
    <row r="486" spans="1:2" ht="16.5" customHeight="1" x14ac:dyDescent="0.25">
      <c r="A486" s="2" t="s">
        <v>528</v>
      </c>
      <c r="B486">
        <v>78</v>
      </c>
    </row>
    <row r="487" spans="1:2" ht="16.5" customHeight="1" x14ac:dyDescent="0.25">
      <c r="A487" s="2" t="s">
        <v>529</v>
      </c>
      <c r="B487">
        <v>109747</v>
      </c>
    </row>
    <row r="488" spans="1:2" ht="16.5" customHeight="1" x14ac:dyDescent="0.25">
      <c r="A488" s="2" t="s">
        <v>530</v>
      </c>
      <c r="B488">
        <v>1023</v>
      </c>
    </row>
    <row r="489" spans="1:2" ht="16.5" customHeight="1" x14ac:dyDescent="0.25">
      <c r="A489" s="2" t="s">
        <v>531</v>
      </c>
      <c r="B489">
        <v>1963</v>
      </c>
    </row>
    <row r="490" spans="1:2" ht="16.5" customHeight="1" x14ac:dyDescent="0.25">
      <c r="A490" s="2" t="s">
        <v>532</v>
      </c>
      <c r="B490">
        <v>5812</v>
      </c>
    </row>
    <row r="491" spans="1:2" ht="16.5" customHeight="1" x14ac:dyDescent="0.25">
      <c r="A491" s="2" t="s">
        <v>533</v>
      </c>
      <c r="B491">
        <v>136</v>
      </c>
    </row>
    <row r="492" spans="1:2" ht="16.5" customHeight="1" x14ac:dyDescent="0.25">
      <c r="A492" s="2" t="s">
        <v>534</v>
      </c>
      <c r="B492">
        <v>0</v>
      </c>
    </row>
    <row r="493" spans="1:2" ht="16.5" customHeight="1" x14ac:dyDescent="0.25">
      <c r="A493" s="2" t="s">
        <v>535</v>
      </c>
      <c r="B493">
        <v>11825</v>
      </c>
    </row>
    <row r="494" spans="1:2" ht="16.5" customHeight="1" x14ac:dyDescent="0.25">
      <c r="A494" s="2" t="s">
        <v>536</v>
      </c>
      <c r="B494">
        <v>265</v>
      </c>
    </row>
    <row r="495" spans="1:2" ht="16.5" customHeight="1" x14ac:dyDescent="0.25">
      <c r="A495" s="2" t="s">
        <v>537</v>
      </c>
      <c r="B495">
        <v>8217</v>
      </c>
    </row>
    <row r="496" spans="1:2" ht="16.5" customHeight="1" x14ac:dyDescent="0.25">
      <c r="A496" s="2" t="s">
        <v>538</v>
      </c>
      <c r="B496">
        <v>3259</v>
      </c>
    </row>
    <row r="497" spans="1:2" ht="16.5" customHeight="1" x14ac:dyDescent="0.25">
      <c r="A497" s="2" t="s">
        <v>539</v>
      </c>
      <c r="B497">
        <v>59983</v>
      </c>
    </row>
    <row r="498" spans="1:2" ht="16.5" customHeight="1" x14ac:dyDescent="0.25">
      <c r="A498" s="2" t="s">
        <v>540</v>
      </c>
      <c r="B498">
        <v>71882</v>
      </c>
    </row>
    <row r="499" spans="1:2" ht="16.5" customHeight="1" x14ac:dyDescent="0.25">
      <c r="A499" s="2" t="s">
        <v>541</v>
      </c>
      <c r="B499">
        <v>6428</v>
      </c>
    </row>
    <row r="500" spans="1:2" ht="16.5" customHeight="1" x14ac:dyDescent="0.25">
      <c r="A500" s="2" t="s">
        <v>543</v>
      </c>
      <c r="B500">
        <v>108225</v>
      </c>
    </row>
    <row r="501" spans="1:2" ht="16.5" customHeight="1" x14ac:dyDescent="0.25">
      <c r="A501" s="2" t="s">
        <v>544</v>
      </c>
      <c r="B501">
        <v>6875</v>
      </c>
    </row>
    <row r="502" spans="1:2" ht="16.5" customHeight="1" x14ac:dyDescent="0.25">
      <c r="A502" s="2" t="s">
        <v>545</v>
      </c>
      <c r="B502">
        <v>90851</v>
      </c>
    </row>
    <row r="503" spans="1:2" ht="16.5" customHeight="1" x14ac:dyDescent="0.25">
      <c r="A503" s="2" t="s">
        <v>546</v>
      </c>
      <c r="B503">
        <v>209365</v>
      </c>
    </row>
    <row r="504" spans="1:2" ht="16.5" customHeight="1" x14ac:dyDescent="0.25">
      <c r="A504" s="2" t="s">
        <v>547</v>
      </c>
      <c r="B504">
        <v>43346</v>
      </c>
    </row>
    <row r="505" spans="1:2" ht="16.5" customHeight="1" x14ac:dyDescent="0.25">
      <c r="A505" s="2" t="s">
        <v>548</v>
      </c>
      <c r="B505">
        <v>41583</v>
      </c>
    </row>
    <row r="506" spans="1:2" ht="16.5" customHeight="1" x14ac:dyDescent="0.25">
      <c r="A506" s="2" t="s">
        <v>549</v>
      </c>
      <c r="B506">
        <v>8082</v>
      </c>
    </row>
    <row r="507" spans="1:2" ht="16.5" customHeight="1" x14ac:dyDescent="0.25">
      <c r="A507" s="2" t="s">
        <v>550</v>
      </c>
      <c r="B507">
        <v>7389</v>
      </c>
    </row>
    <row r="508" spans="1:2" ht="16.5" customHeight="1" x14ac:dyDescent="0.25">
      <c r="A508" s="2" t="s">
        <v>552</v>
      </c>
      <c r="B508">
        <v>1512</v>
      </c>
    </row>
    <row r="509" spans="1:2" ht="16.5" customHeight="1" x14ac:dyDescent="0.25">
      <c r="A509" s="2" t="s">
        <v>553</v>
      </c>
      <c r="B509">
        <v>30420</v>
      </c>
    </row>
    <row r="510" spans="1:2" ht="16.5" customHeight="1" x14ac:dyDescent="0.25">
      <c r="A510" s="2" t="s">
        <v>554</v>
      </c>
      <c r="B510">
        <v>40657</v>
      </c>
    </row>
    <row r="511" spans="1:2" ht="16.5" customHeight="1" x14ac:dyDescent="0.25">
      <c r="A511" s="2" t="s">
        <v>555</v>
      </c>
      <c r="B511">
        <v>370429</v>
      </c>
    </row>
    <row r="512" spans="1:2" ht="16.5" customHeight="1" x14ac:dyDescent="0.25">
      <c r="A512" s="2" t="s">
        <v>556</v>
      </c>
      <c r="B512">
        <v>629211</v>
      </c>
    </row>
    <row r="513" spans="1:2" ht="16.5" customHeight="1" x14ac:dyDescent="0.25">
      <c r="A513" s="2" t="s">
        <v>557</v>
      </c>
      <c r="B513">
        <v>11988</v>
      </c>
    </row>
    <row r="514" spans="1:2" ht="16.5" customHeight="1" x14ac:dyDescent="0.25">
      <c r="A514" s="2" t="s">
        <v>559</v>
      </c>
      <c r="B514">
        <v>300879</v>
      </c>
    </row>
    <row r="515" spans="1:2" ht="16.5" customHeight="1" x14ac:dyDescent="0.25">
      <c r="A515" s="2" t="s">
        <v>560</v>
      </c>
      <c r="B515">
        <v>96</v>
      </c>
    </row>
    <row r="516" spans="1:2" ht="16.5" customHeight="1" x14ac:dyDescent="0.25">
      <c r="A516" s="2" t="s">
        <v>561</v>
      </c>
      <c r="B516">
        <v>4035</v>
      </c>
    </row>
    <row r="517" spans="1:2" ht="16.5" customHeight="1" x14ac:dyDescent="0.25">
      <c r="A517" s="2" t="s">
        <v>562</v>
      </c>
      <c r="B517">
        <v>45488</v>
      </c>
    </row>
    <row r="518" spans="1:2" ht="16.5" customHeight="1" x14ac:dyDescent="0.25">
      <c r="A518" s="2" t="s">
        <v>563</v>
      </c>
      <c r="B518">
        <v>45396</v>
      </c>
    </row>
    <row r="519" spans="1:2" ht="16.5" customHeight="1" x14ac:dyDescent="0.25">
      <c r="A519" s="2" t="s">
        <v>564</v>
      </c>
      <c r="B519">
        <v>35819</v>
      </c>
    </row>
    <row r="520" spans="1:2" ht="16.5" customHeight="1" x14ac:dyDescent="0.25">
      <c r="A520" s="2" t="s">
        <v>565</v>
      </c>
      <c r="B520">
        <v>381188</v>
      </c>
    </row>
    <row r="521" spans="1:2" ht="16.5" customHeight="1" x14ac:dyDescent="0.25">
      <c r="A521" s="2" t="s">
        <v>566</v>
      </c>
      <c r="B521">
        <v>45789</v>
      </c>
    </row>
    <row r="522" spans="1:2" ht="16.5" customHeight="1" x14ac:dyDescent="0.25">
      <c r="A522" s="2" t="s">
        <v>567</v>
      </c>
      <c r="B522">
        <v>390356</v>
      </c>
    </row>
    <row r="523" spans="1:2" ht="16.5" customHeight="1" x14ac:dyDescent="0.25">
      <c r="A523" s="2" t="s">
        <v>568</v>
      </c>
      <c r="B523">
        <v>83137</v>
      </c>
    </row>
    <row r="524" spans="1:2" ht="16.5" customHeight="1" x14ac:dyDescent="0.25">
      <c r="A524" s="2" t="s">
        <v>569</v>
      </c>
      <c r="B524">
        <v>27984</v>
      </c>
    </row>
    <row r="525" spans="1:2" ht="16.5" customHeight="1" x14ac:dyDescent="0.25">
      <c r="A525" s="2" t="s">
        <v>570</v>
      </c>
      <c r="B525">
        <v>54313</v>
      </c>
    </row>
    <row r="526" spans="1:2" ht="16.5" customHeight="1" x14ac:dyDescent="0.25">
      <c r="A526" s="2" t="s">
        <v>571</v>
      </c>
      <c r="B526">
        <v>37092</v>
      </c>
    </row>
    <row r="527" spans="1:2" ht="16.5" customHeight="1" x14ac:dyDescent="0.25">
      <c r="A527" s="2" t="s">
        <v>572</v>
      </c>
      <c r="B527">
        <v>69996</v>
      </c>
    </row>
    <row r="528" spans="1:2" ht="16.5" customHeight="1" x14ac:dyDescent="0.25">
      <c r="A528" s="2" t="s">
        <v>573</v>
      </c>
      <c r="B528">
        <v>34489</v>
      </c>
    </row>
    <row r="529" spans="1:2" ht="16.5" customHeight="1" x14ac:dyDescent="0.25">
      <c r="A529" s="2" t="s">
        <v>574</v>
      </c>
      <c r="B529">
        <v>75</v>
      </c>
    </row>
    <row r="530" spans="1:2" ht="16.5" customHeight="1" x14ac:dyDescent="0.25">
      <c r="A530" s="2" t="s">
        <v>575</v>
      </c>
      <c r="B530">
        <v>79</v>
      </c>
    </row>
    <row r="531" spans="1:2" ht="16.5" customHeight="1" x14ac:dyDescent="0.25">
      <c r="A531" s="2" t="s">
        <v>576</v>
      </c>
      <c r="B531">
        <v>36369</v>
      </c>
    </row>
    <row r="532" spans="1:2" ht="16.5" customHeight="1" x14ac:dyDescent="0.25">
      <c r="A532" s="2" t="s">
        <v>577</v>
      </c>
      <c r="B532">
        <v>32269</v>
      </c>
    </row>
    <row r="533" spans="1:2" ht="16.5" customHeight="1" x14ac:dyDescent="0.25">
      <c r="A533" s="2" t="s">
        <v>578</v>
      </c>
      <c r="B533">
        <v>39218</v>
      </c>
    </row>
    <row r="534" spans="1:2" ht="16.5" customHeight="1" x14ac:dyDescent="0.25">
      <c r="A534" s="2" t="s">
        <v>579</v>
      </c>
      <c r="B534">
        <v>53459</v>
      </c>
    </row>
    <row r="535" spans="1:2" ht="16.5" customHeight="1" x14ac:dyDescent="0.25">
      <c r="A535" s="2" t="s">
        <v>580</v>
      </c>
      <c r="B535">
        <v>56314</v>
      </c>
    </row>
    <row r="536" spans="1:2" ht="16.5" customHeight="1" x14ac:dyDescent="0.25">
      <c r="A536" s="2" t="s">
        <v>581</v>
      </c>
      <c r="B536">
        <v>51421</v>
      </c>
    </row>
    <row r="537" spans="1:2" ht="16.5" customHeight="1" x14ac:dyDescent="0.25">
      <c r="A537" s="2" t="s">
        <v>582</v>
      </c>
      <c r="B537">
        <v>73433</v>
      </c>
    </row>
    <row r="538" spans="1:2" ht="16.5" customHeight="1" x14ac:dyDescent="0.25">
      <c r="A538" s="2" t="s">
        <v>583</v>
      </c>
      <c r="B538">
        <v>23779</v>
      </c>
    </row>
    <row r="539" spans="1:2" ht="16.5" customHeight="1" x14ac:dyDescent="0.25">
      <c r="A539" s="2" t="s">
        <v>584</v>
      </c>
      <c r="B539">
        <v>500572</v>
      </c>
    </row>
    <row r="540" spans="1:2" ht="16.5" customHeight="1" x14ac:dyDescent="0.25">
      <c r="A540" s="2" t="s">
        <v>585</v>
      </c>
      <c r="B540">
        <v>41144</v>
      </c>
    </row>
    <row r="541" spans="1:2" ht="16.5" customHeight="1" x14ac:dyDescent="0.25">
      <c r="A541" s="2" t="s">
        <v>586</v>
      </c>
      <c r="B541">
        <v>40626</v>
      </c>
    </row>
    <row r="542" spans="1:2" ht="16.5" customHeight="1" x14ac:dyDescent="0.25">
      <c r="A542" s="2" t="s">
        <v>587</v>
      </c>
      <c r="B542">
        <v>25174</v>
      </c>
    </row>
    <row r="543" spans="1:2" ht="16.5" customHeight="1" x14ac:dyDescent="0.25">
      <c r="A543" s="2" t="s">
        <v>588</v>
      </c>
      <c r="B543">
        <v>55385</v>
      </c>
    </row>
    <row r="544" spans="1:2" ht="16.5" customHeight="1" x14ac:dyDescent="0.25">
      <c r="A544" s="2" t="s">
        <v>589</v>
      </c>
      <c r="B544">
        <v>32350</v>
      </c>
    </row>
    <row r="545" spans="1:2" ht="16.5" customHeight="1" x14ac:dyDescent="0.25">
      <c r="A545" s="2" t="s">
        <v>590</v>
      </c>
      <c r="B545">
        <v>93966</v>
      </c>
    </row>
    <row r="546" spans="1:2" ht="16.5" customHeight="1" x14ac:dyDescent="0.25">
      <c r="A546" s="2" t="s">
        <v>591</v>
      </c>
      <c r="B546">
        <v>16048</v>
      </c>
    </row>
    <row r="547" spans="1:2" ht="16.5" customHeight="1" x14ac:dyDescent="0.25">
      <c r="A547" s="2" t="s">
        <v>592</v>
      </c>
      <c r="B547">
        <v>398106</v>
      </c>
    </row>
    <row r="548" spans="1:2" ht="16.5" customHeight="1" x14ac:dyDescent="0.25">
      <c r="A548" s="2" t="s">
        <v>593</v>
      </c>
      <c r="B548">
        <v>509</v>
      </c>
    </row>
    <row r="549" spans="1:2" ht="16.5" customHeight="1" x14ac:dyDescent="0.25">
      <c r="A549" s="2" t="s">
        <v>594</v>
      </c>
      <c r="B549">
        <v>53967</v>
      </c>
    </row>
    <row r="550" spans="1:2" ht="16.5" customHeight="1" x14ac:dyDescent="0.25">
      <c r="A550" s="2" t="s">
        <v>595</v>
      </c>
      <c r="B550">
        <v>29274</v>
      </c>
    </row>
    <row r="551" spans="1:2" ht="16.5" customHeight="1" x14ac:dyDescent="0.25">
      <c r="A551" s="2" t="s">
        <v>596</v>
      </c>
      <c r="B551">
        <v>19863</v>
      </c>
    </row>
    <row r="552" spans="1:2" ht="16.5" customHeight="1" x14ac:dyDescent="0.25">
      <c r="A552" s="2" t="s">
        <v>597</v>
      </c>
      <c r="B552">
        <v>101808</v>
      </c>
    </row>
    <row r="553" spans="1:2" ht="16.5" customHeight="1" x14ac:dyDescent="0.25">
      <c r="A553" s="2" t="s">
        <v>598</v>
      </c>
      <c r="B553">
        <v>30484</v>
      </c>
    </row>
    <row r="554" spans="1:2" ht="16.5" customHeight="1" x14ac:dyDescent="0.25">
      <c r="A554" s="2" t="s">
        <v>599</v>
      </c>
      <c r="B554">
        <v>24310</v>
      </c>
    </row>
    <row r="555" spans="1:2" ht="16.5" customHeight="1" x14ac:dyDescent="0.25">
      <c r="A555" s="2" t="s">
        <v>600</v>
      </c>
      <c r="B555">
        <v>38587</v>
      </c>
    </row>
    <row r="556" spans="1:2" ht="16.5" customHeight="1" x14ac:dyDescent="0.25">
      <c r="A556" s="2" t="s">
        <v>601</v>
      </c>
      <c r="B556">
        <v>58390</v>
      </c>
    </row>
    <row r="557" spans="1:2" ht="16.5" customHeight="1" x14ac:dyDescent="0.25">
      <c r="A557" s="2" t="s">
        <v>602</v>
      </c>
      <c r="B557">
        <v>72886</v>
      </c>
    </row>
    <row r="558" spans="1:2" ht="16.5" customHeight="1" x14ac:dyDescent="0.25">
      <c r="A558" s="2" t="s">
        <v>603</v>
      </c>
      <c r="B558">
        <v>52836</v>
      </c>
    </row>
    <row r="559" spans="1:2" ht="16.5" customHeight="1" x14ac:dyDescent="0.25">
      <c r="A559" s="2" t="s">
        <v>604</v>
      </c>
      <c r="B559">
        <v>39116</v>
      </c>
    </row>
    <row r="560" spans="1:2" ht="16.5" customHeight="1" x14ac:dyDescent="0.25">
      <c r="A560" s="2" t="s">
        <v>605</v>
      </c>
      <c r="B560">
        <v>28732</v>
      </c>
    </row>
    <row r="561" spans="1:2" ht="16.5" customHeight="1" x14ac:dyDescent="0.25">
      <c r="A561" s="2" t="s">
        <v>606</v>
      </c>
      <c r="B561">
        <v>53633</v>
      </c>
    </row>
    <row r="562" spans="1:2" ht="16.5" customHeight="1" x14ac:dyDescent="0.25">
      <c r="A562" s="2" t="s">
        <v>608</v>
      </c>
      <c r="B562">
        <v>31628</v>
      </c>
    </row>
    <row r="563" spans="1:2" ht="16.5" customHeight="1" x14ac:dyDescent="0.25">
      <c r="A563" s="2" t="s">
        <v>609</v>
      </c>
      <c r="B563">
        <v>42001</v>
      </c>
    </row>
    <row r="564" spans="1:2" ht="16.5" customHeight="1" x14ac:dyDescent="0.25">
      <c r="A564" s="2" t="s">
        <v>610</v>
      </c>
      <c r="B564">
        <v>33946</v>
      </c>
    </row>
    <row r="565" spans="1:2" ht="16.5" customHeight="1" x14ac:dyDescent="0.25">
      <c r="A565" s="2" t="s">
        <v>611</v>
      </c>
      <c r="B565">
        <v>53563</v>
      </c>
    </row>
    <row r="566" spans="1:2" ht="16.5" customHeight="1" x14ac:dyDescent="0.25">
      <c r="A566" s="2" t="s">
        <v>612</v>
      </c>
      <c r="B566">
        <v>172315</v>
      </c>
    </row>
    <row r="567" spans="1:2" ht="16.5" customHeight="1" x14ac:dyDescent="0.25">
      <c r="A567" s="2" t="s">
        <v>613</v>
      </c>
      <c r="B567">
        <v>7168</v>
      </c>
    </row>
    <row r="568" spans="1:2" ht="16.5" customHeight="1" x14ac:dyDescent="0.25">
      <c r="A568" s="2" t="s">
        <v>614</v>
      </c>
      <c r="B568">
        <v>41677</v>
      </c>
    </row>
    <row r="569" spans="1:2" ht="16.5" customHeight="1" x14ac:dyDescent="0.25">
      <c r="A569" s="2" t="s">
        <v>615</v>
      </c>
      <c r="B569">
        <v>8056</v>
      </c>
    </row>
    <row r="570" spans="1:2" ht="16.5" customHeight="1" x14ac:dyDescent="0.25">
      <c r="A570" s="2" t="s">
        <v>616</v>
      </c>
      <c r="B570">
        <v>45546</v>
      </c>
    </row>
    <row r="571" spans="1:2" ht="16.5" customHeight="1" x14ac:dyDescent="0.25">
      <c r="A571" s="2" t="s">
        <v>617</v>
      </c>
      <c r="B571">
        <v>35154</v>
      </c>
    </row>
    <row r="572" spans="1:2" ht="16.5" customHeight="1" x14ac:dyDescent="0.25">
      <c r="A572" s="2" t="s">
        <v>618</v>
      </c>
      <c r="B572">
        <v>105896</v>
      </c>
    </row>
    <row r="573" spans="1:2" ht="16.5" customHeight="1" x14ac:dyDescent="0.25">
      <c r="A573" s="2" t="s">
        <v>619</v>
      </c>
      <c r="B573">
        <v>16699</v>
      </c>
    </row>
    <row r="574" spans="1:2" ht="16.5" customHeight="1" x14ac:dyDescent="0.25">
      <c r="A574" s="2" t="s">
        <v>620</v>
      </c>
      <c r="B574">
        <v>729</v>
      </c>
    </row>
    <row r="575" spans="1:2" ht="16.5" customHeight="1" x14ac:dyDescent="0.25">
      <c r="A575" s="2" t="s">
        <v>621</v>
      </c>
      <c r="B575">
        <v>55930</v>
      </c>
    </row>
    <row r="576" spans="1:2" ht="16.5" customHeight="1" x14ac:dyDescent="0.25">
      <c r="A576" s="2" t="s">
        <v>622</v>
      </c>
      <c r="B576">
        <v>95801</v>
      </c>
    </row>
    <row r="577" spans="1:2" ht="16.5" customHeight="1" x14ac:dyDescent="0.25">
      <c r="A577" s="2" t="s">
        <v>623</v>
      </c>
      <c r="B577">
        <v>3040</v>
      </c>
    </row>
    <row r="578" spans="1:2" ht="16.5" customHeight="1" x14ac:dyDescent="0.25">
      <c r="A578" s="2" t="s">
        <v>624</v>
      </c>
      <c r="B578">
        <v>35171</v>
      </c>
    </row>
    <row r="579" spans="1:2" ht="16.5" customHeight="1" x14ac:dyDescent="0.25">
      <c r="A579" s="2" t="s">
        <v>625</v>
      </c>
      <c r="B579">
        <v>34605</v>
      </c>
    </row>
    <row r="580" spans="1:2" ht="16.5" customHeight="1" x14ac:dyDescent="0.25">
      <c r="A580" s="2" t="s">
        <v>626</v>
      </c>
      <c r="B580">
        <v>95146</v>
      </c>
    </row>
    <row r="581" spans="1:2" ht="16.5" customHeight="1" x14ac:dyDescent="0.25">
      <c r="A581" s="2" t="s">
        <v>627</v>
      </c>
      <c r="B581">
        <v>0</v>
      </c>
    </row>
    <row r="582" spans="1:2" ht="16.5" customHeight="1" x14ac:dyDescent="0.25">
      <c r="A582" s="2" t="s">
        <v>628</v>
      </c>
      <c r="B582">
        <v>2712</v>
      </c>
    </row>
    <row r="583" spans="1:2" ht="16.5" customHeight="1" x14ac:dyDescent="0.25">
      <c r="A583" s="2" t="s">
        <v>629</v>
      </c>
      <c r="B583">
        <v>4987</v>
      </c>
    </row>
    <row r="584" spans="1:2" ht="16.5" customHeight="1" x14ac:dyDescent="0.25">
      <c r="A584" s="2" t="s">
        <v>630</v>
      </c>
      <c r="B584">
        <v>76077</v>
      </c>
    </row>
    <row r="585" spans="1:2" ht="16.5" customHeight="1" x14ac:dyDescent="0.25">
      <c r="A585" s="2" t="s">
        <v>631</v>
      </c>
      <c r="B585">
        <v>33009</v>
      </c>
    </row>
    <row r="586" spans="1:2" ht="16.5" customHeight="1" x14ac:dyDescent="0.25">
      <c r="A586" s="2" t="s">
        <v>632</v>
      </c>
      <c r="B586">
        <v>223806</v>
      </c>
    </row>
    <row r="587" spans="1:2" ht="16.5" customHeight="1" x14ac:dyDescent="0.25">
      <c r="A587" s="2" t="s">
        <v>633</v>
      </c>
      <c r="B587">
        <v>93588</v>
      </c>
    </row>
    <row r="588" spans="1:2" ht="16.5" customHeight="1" x14ac:dyDescent="0.25">
      <c r="A588" s="2" t="s">
        <v>634</v>
      </c>
      <c r="B588">
        <v>224629</v>
      </c>
    </row>
    <row r="589" spans="1:2" ht="16.5" customHeight="1" x14ac:dyDescent="0.25">
      <c r="A589" s="2" t="s">
        <v>635</v>
      </c>
      <c r="B589">
        <v>298</v>
      </c>
    </row>
    <row r="590" spans="1:2" ht="16.5" customHeight="1" x14ac:dyDescent="0.25">
      <c r="A590" s="2" t="s">
        <v>636</v>
      </c>
      <c r="B590">
        <v>10028</v>
      </c>
    </row>
    <row r="591" spans="1:2" ht="16.5" customHeight="1" x14ac:dyDescent="0.25">
      <c r="A591" s="2" t="s">
        <v>637</v>
      </c>
      <c r="B591">
        <v>297092</v>
      </c>
    </row>
    <row r="592" spans="1:2" ht="16.5" customHeight="1" x14ac:dyDescent="0.25">
      <c r="A592" s="2" t="s">
        <v>638</v>
      </c>
      <c r="B592">
        <v>53216</v>
      </c>
    </row>
    <row r="593" spans="1:2" ht="16.5" customHeight="1" x14ac:dyDescent="0.25">
      <c r="A593" s="2" t="s">
        <v>639</v>
      </c>
      <c r="B593">
        <v>20089</v>
      </c>
    </row>
    <row r="594" spans="1:2" ht="16.5" customHeight="1" x14ac:dyDescent="0.25">
      <c r="A594" s="2" t="s">
        <v>640</v>
      </c>
      <c r="B594">
        <v>29911</v>
      </c>
    </row>
    <row r="595" spans="1:2" ht="16.5" customHeight="1" x14ac:dyDescent="0.25">
      <c r="A595" s="2" t="s">
        <v>642</v>
      </c>
      <c r="B595">
        <v>74762</v>
      </c>
    </row>
    <row r="596" spans="1:2" ht="16.5" customHeight="1" x14ac:dyDescent="0.25">
      <c r="A596" s="2" t="s">
        <v>643</v>
      </c>
      <c r="B596">
        <v>150052</v>
      </c>
    </row>
    <row r="597" spans="1:2" ht="16.5" customHeight="1" x14ac:dyDescent="0.25">
      <c r="A597" s="2" t="s">
        <v>644</v>
      </c>
      <c r="B597">
        <v>48896</v>
      </c>
    </row>
    <row r="598" spans="1:2" ht="16.5" customHeight="1" x14ac:dyDescent="0.25">
      <c r="A598" s="2" t="s">
        <v>645</v>
      </c>
      <c r="B598">
        <v>6729</v>
      </c>
    </row>
    <row r="599" spans="1:2" ht="16.5" customHeight="1" x14ac:dyDescent="0.25">
      <c r="A599" s="2" t="s">
        <v>647</v>
      </c>
      <c r="B599">
        <v>51806</v>
      </c>
    </row>
    <row r="600" spans="1:2" ht="16.5" customHeight="1" x14ac:dyDescent="0.25">
      <c r="A600" s="2" t="s">
        <v>648</v>
      </c>
      <c r="B600">
        <v>112601</v>
      </c>
    </row>
    <row r="601" spans="1:2" ht="16.5" customHeight="1" x14ac:dyDescent="0.25">
      <c r="A601" s="2" t="s">
        <v>649</v>
      </c>
      <c r="B601">
        <v>81028</v>
      </c>
    </row>
    <row r="602" spans="1:2" ht="16.5" customHeight="1" x14ac:dyDescent="0.25">
      <c r="A602" s="2" t="s">
        <v>650</v>
      </c>
      <c r="B602">
        <v>182523</v>
      </c>
    </row>
    <row r="603" spans="1:2" ht="16.5" customHeight="1" x14ac:dyDescent="0.25">
      <c r="A603" s="2" t="s">
        <v>651</v>
      </c>
      <c r="B603">
        <v>17092</v>
      </c>
    </row>
    <row r="604" spans="1:2" ht="16.5" customHeight="1" x14ac:dyDescent="0.25">
      <c r="A604" s="2" t="s">
        <v>652</v>
      </c>
      <c r="B604">
        <v>35777</v>
      </c>
    </row>
    <row r="605" spans="1:2" ht="16.5" customHeight="1" x14ac:dyDescent="0.25">
      <c r="A605" s="2" t="s">
        <v>653</v>
      </c>
      <c r="B605">
        <v>2187</v>
      </c>
    </row>
    <row r="606" spans="1:2" ht="16.5" customHeight="1" x14ac:dyDescent="0.25">
      <c r="A606" s="2" t="s">
        <v>654</v>
      </c>
      <c r="B606">
        <v>3239</v>
      </c>
    </row>
    <row r="607" spans="1:2" ht="16.5" customHeight="1" x14ac:dyDescent="0.25">
      <c r="A607" s="2" t="s">
        <v>748</v>
      </c>
      <c r="B607">
        <v>1638</v>
      </c>
    </row>
    <row r="608" spans="1:2" ht="16.5" customHeight="1" x14ac:dyDescent="0.25">
      <c r="A608" s="2" t="s">
        <v>655</v>
      </c>
      <c r="B608">
        <v>5</v>
      </c>
    </row>
    <row r="609" spans="1:2" ht="16.5" customHeight="1" x14ac:dyDescent="0.25">
      <c r="A609" s="2" t="s">
        <v>656</v>
      </c>
      <c r="B609">
        <v>1553</v>
      </c>
    </row>
    <row r="610" spans="1:2" ht="16.5" customHeight="1" x14ac:dyDescent="0.25">
      <c r="A610" s="2" t="s">
        <v>657</v>
      </c>
      <c r="B610">
        <v>736</v>
      </c>
    </row>
    <row r="611" spans="1:2" ht="16.5" customHeight="1" x14ac:dyDescent="0.25">
      <c r="A611" s="2" t="s">
        <v>658</v>
      </c>
      <c r="B611">
        <v>756</v>
      </c>
    </row>
    <row r="612" spans="1:2" ht="16.5" customHeight="1" x14ac:dyDescent="0.25">
      <c r="A612" s="2" t="s">
        <v>659</v>
      </c>
      <c r="B612">
        <v>5347</v>
      </c>
    </row>
    <row r="613" spans="1:2" ht="16.5" customHeight="1" x14ac:dyDescent="0.25">
      <c r="A613" s="2" t="s">
        <v>660</v>
      </c>
      <c r="B613">
        <v>223</v>
      </c>
    </row>
    <row r="614" spans="1:2" ht="16.5" customHeight="1" x14ac:dyDescent="0.25">
      <c r="A614" s="2" t="s">
        <v>661</v>
      </c>
      <c r="B614">
        <v>5327</v>
      </c>
    </row>
    <row r="615" spans="1:2" ht="16.5" customHeight="1" x14ac:dyDescent="0.25">
      <c r="A615" s="2" t="s">
        <v>662</v>
      </c>
      <c r="B615">
        <v>1</v>
      </c>
    </row>
    <row r="616" spans="1:2" ht="16.5" customHeight="1" x14ac:dyDescent="0.25">
      <c r="A616" s="2" t="s">
        <v>663</v>
      </c>
      <c r="B616">
        <v>977</v>
      </c>
    </row>
    <row r="617" spans="1:2" ht="16.5" customHeight="1" x14ac:dyDescent="0.25">
      <c r="A617" s="2" t="s">
        <v>664</v>
      </c>
      <c r="B617">
        <v>849</v>
      </c>
    </row>
    <row r="618" spans="1:2" ht="16.5" customHeight="1" x14ac:dyDescent="0.25">
      <c r="A618" s="2" t="s">
        <v>665</v>
      </c>
      <c r="B618">
        <v>1704</v>
      </c>
    </row>
    <row r="619" spans="1:2" ht="16.5" customHeight="1" x14ac:dyDescent="0.25">
      <c r="A619" s="2" t="s">
        <v>666</v>
      </c>
      <c r="B619">
        <v>22453</v>
      </c>
    </row>
    <row r="620" spans="1:2" ht="16.5" customHeight="1" x14ac:dyDescent="0.25">
      <c r="A620" s="2" t="s">
        <v>667</v>
      </c>
      <c r="B620">
        <v>4116</v>
      </c>
    </row>
    <row r="621" spans="1:2" ht="16.5" customHeight="1" x14ac:dyDescent="0.25">
      <c r="A621" s="2" t="s">
        <v>668</v>
      </c>
      <c r="B621">
        <v>54337</v>
      </c>
    </row>
    <row r="622" spans="1:2" ht="16.5" customHeight="1" x14ac:dyDescent="0.25">
      <c r="A622" s="2" t="s">
        <v>669</v>
      </c>
      <c r="B622">
        <v>4899</v>
      </c>
    </row>
    <row r="623" spans="1:2" ht="16.5" customHeight="1" x14ac:dyDescent="0.25">
      <c r="A623" s="2" t="s">
        <v>670</v>
      </c>
      <c r="B623">
        <v>7863</v>
      </c>
    </row>
    <row r="624" spans="1:2" ht="16.5" customHeight="1" x14ac:dyDescent="0.25">
      <c r="A624" s="2" t="s">
        <v>672</v>
      </c>
      <c r="B624">
        <v>33711</v>
      </c>
    </row>
    <row r="625" spans="1:2" ht="16.5" customHeight="1" x14ac:dyDescent="0.25">
      <c r="A625" s="2" t="s">
        <v>673</v>
      </c>
      <c r="B625">
        <v>38912</v>
      </c>
    </row>
    <row r="626" spans="1:2" ht="16.5" customHeight="1" x14ac:dyDescent="0.25">
      <c r="A626" s="2" t="s">
        <v>674</v>
      </c>
      <c r="B626">
        <v>13969219</v>
      </c>
    </row>
    <row r="627" spans="1:2" ht="16.5" customHeight="1" x14ac:dyDescent="0.25">
      <c r="A627" s="2" t="s">
        <v>675</v>
      </c>
      <c r="B627">
        <v>1276</v>
      </c>
    </row>
    <row r="628" spans="1:2" ht="16.5" customHeight="1" x14ac:dyDescent="0.25">
      <c r="A628" s="2" t="s">
        <v>676</v>
      </c>
      <c r="B628">
        <v>17208</v>
      </c>
    </row>
    <row r="629" spans="1:2" ht="16.5" customHeight="1" x14ac:dyDescent="0.25">
      <c r="A629" s="2" t="s">
        <v>677</v>
      </c>
      <c r="B629">
        <v>1965</v>
      </c>
    </row>
    <row r="630" spans="1:2" ht="16.5" customHeight="1" x14ac:dyDescent="0.25">
      <c r="A630" s="2" t="s">
        <v>678</v>
      </c>
      <c r="B630">
        <v>723</v>
      </c>
    </row>
    <row r="631" spans="1:2" ht="16.5" customHeight="1" x14ac:dyDescent="0.25">
      <c r="A631" s="2" t="s">
        <v>679</v>
      </c>
      <c r="B631">
        <v>278</v>
      </c>
    </row>
    <row r="632" spans="1:2" ht="16.5" customHeight="1" x14ac:dyDescent="0.25">
      <c r="A632" s="2" t="s">
        <v>680</v>
      </c>
      <c r="B632">
        <v>5232</v>
      </c>
    </row>
    <row r="633" spans="1:2" ht="16.5" customHeight="1" x14ac:dyDescent="0.25">
      <c r="A633" s="2" t="s">
        <v>681</v>
      </c>
      <c r="B633">
        <v>1027</v>
      </c>
    </row>
    <row r="634" spans="1:2" ht="16.5" customHeight="1" x14ac:dyDescent="0.25">
      <c r="A634" s="2" t="s">
        <v>682</v>
      </c>
      <c r="B634">
        <v>319</v>
      </c>
    </row>
    <row r="635" spans="1:2" ht="16.5" customHeight="1" x14ac:dyDescent="0.25">
      <c r="A635" s="2" t="s">
        <v>683</v>
      </c>
      <c r="B635">
        <v>224</v>
      </c>
    </row>
    <row r="636" spans="1:2" ht="16.5" customHeight="1" x14ac:dyDescent="0.25">
      <c r="A636" s="2" t="s">
        <v>684</v>
      </c>
      <c r="B636">
        <v>1343</v>
      </c>
    </row>
    <row r="637" spans="1:2" ht="16.5" customHeight="1" x14ac:dyDescent="0.25">
      <c r="A637" s="2" t="s">
        <v>685</v>
      </c>
      <c r="B637">
        <v>3675</v>
      </c>
    </row>
    <row r="638" spans="1:2" ht="16.5" customHeight="1" x14ac:dyDescent="0.25">
      <c r="A638" s="2" t="s">
        <v>686</v>
      </c>
      <c r="B638">
        <v>13212</v>
      </c>
    </row>
    <row r="639" spans="1:2" ht="16.5" customHeight="1" x14ac:dyDescent="0.25">
      <c r="A639" s="2" t="s">
        <v>688</v>
      </c>
      <c r="B639">
        <v>3932</v>
      </c>
    </row>
    <row r="640" spans="1:2" ht="16.5" customHeight="1" x14ac:dyDescent="0.25">
      <c r="A640" s="2" t="s">
        <v>689</v>
      </c>
      <c r="B640">
        <v>64900</v>
      </c>
    </row>
    <row r="641" spans="1:2" ht="16.5" customHeight="1" x14ac:dyDescent="0.25">
      <c r="A641" s="2" t="s">
        <v>690</v>
      </c>
      <c r="B641">
        <v>56084</v>
      </c>
    </row>
    <row r="642" spans="1:2" ht="16.5" customHeight="1" x14ac:dyDescent="0.25">
      <c r="A642" s="2" t="s">
        <v>691</v>
      </c>
      <c r="B642">
        <v>80536</v>
      </c>
    </row>
    <row r="643" spans="1:2" ht="16.5" customHeight="1" x14ac:dyDescent="0.25">
      <c r="A643" s="2" t="s">
        <v>693</v>
      </c>
      <c r="B643">
        <v>14789</v>
      </c>
    </row>
    <row r="644" spans="1:2" ht="16.5" customHeight="1" x14ac:dyDescent="0.25">
      <c r="A644" s="2" t="s">
        <v>694</v>
      </c>
      <c r="B644">
        <v>324475</v>
      </c>
    </row>
    <row r="645" spans="1:2" ht="16.5" customHeight="1" x14ac:dyDescent="0.25">
      <c r="A645" s="2" t="s">
        <v>696</v>
      </c>
      <c r="B645">
        <v>72615</v>
      </c>
    </row>
    <row r="646" spans="1:2" ht="16.5" customHeight="1" x14ac:dyDescent="0.25">
      <c r="A646" s="2" t="s">
        <v>697</v>
      </c>
      <c r="B646">
        <v>6869</v>
      </c>
    </row>
    <row r="647" spans="1:2" ht="16.5" customHeight="1" x14ac:dyDescent="0.25">
      <c r="A647" s="2" t="s">
        <v>699</v>
      </c>
      <c r="B647">
        <v>35336</v>
      </c>
    </row>
    <row r="648" spans="1:2" ht="16.5" customHeight="1" x14ac:dyDescent="0.25">
      <c r="A648" s="2" t="s">
        <v>700</v>
      </c>
      <c r="B648">
        <v>56519</v>
      </c>
    </row>
    <row r="649" spans="1:2" ht="16.5" customHeight="1" x14ac:dyDescent="0.25">
      <c r="A649" s="2" t="s">
        <v>701</v>
      </c>
      <c r="B649">
        <v>5798</v>
      </c>
    </row>
    <row r="650" spans="1:2" ht="16.5" customHeight="1" x14ac:dyDescent="0.25">
      <c r="A650" s="2" t="s">
        <v>702</v>
      </c>
      <c r="B650">
        <v>96</v>
      </c>
    </row>
    <row r="651" spans="1:2" ht="16.5" customHeight="1" x14ac:dyDescent="0.25">
      <c r="A651" s="2" t="s">
        <v>703</v>
      </c>
      <c r="B651">
        <v>52896</v>
      </c>
    </row>
    <row r="652" spans="1:2" ht="16.5" customHeight="1" x14ac:dyDescent="0.25">
      <c r="A652" s="2" t="s">
        <v>704</v>
      </c>
      <c r="B652">
        <v>52446</v>
      </c>
    </row>
    <row r="653" spans="1:2" ht="16.5" customHeight="1" x14ac:dyDescent="0.25">
      <c r="A653" s="2" t="s">
        <v>706</v>
      </c>
      <c r="B653">
        <v>134113</v>
      </c>
    </row>
    <row r="654" spans="1:2" ht="16.5" customHeight="1" x14ac:dyDescent="0.25">
      <c r="A654" s="2" t="s">
        <v>707</v>
      </c>
      <c r="B654">
        <v>27612</v>
      </c>
    </row>
    <row r="655" spans="1:2" ht="16.5" customHeight="1" x14ac:dyDescent="0.25">
      <c r="A655" s="2" t="s">
        <v>708</v>
      </c>
      <c r="B655">
        <v>42910</v>
      </c>
    </row>
    <row r="656" spans="1:2" ht="16.5" customHeight="1" x14ac:dyDescent="0.25">
      <c r="A656" s="2" t="s">
        <v>709</v>
      </c>
      <c r="B656">
        <v>6523</v>
      </c>
    </row>
    <row r="657" spans="1:2" ht="16.5" customHeight="1" x14ac:dyDescent="0.25">
      <c r="A657" s="2" t="s">
        <v>710</v>
      </c>
      <c r="B657">
        <v>45230</v>
      </c>
    </row>
    <row r="658" spans="1:2" ht="16.5" customHeight="1" x14ac:dyDescent="0.25">
      <c r="A658" s="2" t="s">
        <v>711</v>
      </c>
      <c r="B658">
        <v>328078</v>
      </c>
    </row>
    <row r="659" spans="1:2" ht="16.5" customHeight="1" x14ac:dyDescent="0.25">
      <c r="A659" s="2" t="s">
        <v>712</v>
      </c>
      <c r="B659">
        <v>13231</v>
      </c>
    </row>
    <row r="660" spans="1:2" ht="16.5" customHeight="1" x14ac:dyDescent="0.25">
      <c r="A660" s="2" t="s">
        <v>713</v>
      </c>
      <c r="B660">
        <v>8181</v>
      </c>
    </row>
    <row r="661" spans="1:2" ht="16.5" customHeight="1" x14ac:dyDescent="0.25">
      <c r="A661" s="2" t="s">
        <v>715</v>
      </c>
      <c r="B661">
        <v>59045</v>
      </c>
    </row>
    <row r="662" spans="1:2" ht="16.5" customHeight="1" x14ac:dyDescent="0.25">
      <c r="A662" s="2" t="s">
        <v>716</v>
      </c>
      <c r="B662">
        <v>5228</v>
      </c>
    </row>
    <row r="663" spans="1:2" ht="16.5" customHeight="1" x14ac:dyDescent="0.25">
      <c r="A663" s="2" t="s">
        <v>718</v>
      </c>
      <c r="B663">
        <v>32137</v>
      </c>
    </row>
    <row r="664" spans="1:2" ht="16.5" customHeight="1" x14ac:dyDescent="0.25">
      <c r="A664" s="2" t="s">
        <v>719</v>
      </c>
      <c r="B664">
        <v>87088</v>
      </c>
    </row>
    <row r="665" spans="1:2" ht="16.5" customHeight="1" x14ac:dyDescent="0.25">
      <c r="A665" s="2" t="s">
        <v>720</v>
      </c>
      <c r="B665">
        <v>53022</v>
      </c>
    </row>
    <row r="666" spans="1:2" ht="16.5" customHeight="1" x14ac:dyDescent="0.25">
      <c r="A666" s="2" t="s">
        <v>721</v>
      </c>
      <c r="B666">
        <v>38416</v>
      </c>
    </row>
    <row r="667" spans="1:2" ht="16.5" customHeight="1" x14ac:dyDescent="0.25">
      <c r="A667" s="2" t="s">
        <v>722</v>
      </c>
      <c r="B667">
        <v>12394</v>
      </c>
    </row>
    <row r="668" spans="1:2" ht="16.5" customHeight="1" x14ac:dyDescent="0.25">
      <c r="A668" s="2" t="s">
        <v>723</v>
      </c>
      <c r="B668">
        <v>157170</v>
      </c>
    </row>
    <row r="669" spans="1:2" ht="16.5" customHeight="1" x14ac:dyDescent="0.25">
      <c r="A669" s="2" t="s">
        <v>724</v>
      </c>
      <c r="B669">
        <v>3576</v>
      </c>
    </row>
    <row r="670" spans="1:2" ht="16.5" customHeight="1" x14ac:dyDescent="0.25">
      <c r="A670" s="2" t="s">
        <v>726</v>
      </c>
      <c r="B670">
        <v>47133</v>
      </c>
    </row>
    <row r="671" spans="1:2" ht="16.5" customHeight="1" x14ac:dyDescent="0.25">
      <c r="A671" s="2" t="s">
        <v>727</v>
      </c>
      <c r="B671">
        <v>214969</v>
      </c>
    </row>
    <row r="672" spans="1:2" ht="16.5" customHeight="1" x14ac:dyDescent="0.25">
      <c r="A672" s="2" t="s">
        <v>728</v>
      </c>
      <c r="B672">
        <v>474813</v>
      </c>
    </row>
    <row r="673" spans="1:2" ht="16.5" customHeight="1" x14ac:dyDescent="0.25">
      <c r="A673" s="2" t="s">
        <v>729</v>
      </c>
      <c r="B673">
        <v>123114</v>
      </c>
    </row>
    <row r="674" spans="1:2" ht="16.5" customHeight="1" x14ac:dyDescent="0.25">
      <c r="A674" s="2" t="s">
        <v>730</v>
      </c>
      <c r="B674">
        <v>448143</v>
      </c>
    </row>
    <row r="675" spans="1:2" ht="16.5" customHeight="1" x14ac:dyDescent="0.25">
      <c r="A675" s="2" t="s">
        <v>731</v>
      </c>
      <c r="B675">
        <v>7916</v>
      </c>
    </row>
    <row r="676" spans="1:2" ht="16.5" customHeight="1" x14ac:dyDescent="0.25">
      <c r="A676" s="2" t="s">
        <v>733</v>
      </c>
      <c r="B676">
        <v>71525</v>
      </c>
    </row>
    <row r="677" spans="1:2" ht="16.5" customHeight="1" x14ac:dyDescent="0.25">
      <c r="A677" s="2" t="s">
        <v>734</v>
      </c>
      <c r="B677">
        <v>29719</v>
      </c>
    </row>
    <row r="678" spans="1:2" ht="16.5" customHeight="1" x14ac:dyDescent="0.25">
      <c r="A678" s="2" t="s">
        <v>735</v>
      </c>
      <c r="B678">
        <v>66760</v>
      </c>
    </row>
    <row r="679" spans="1:2" ht="16.5" customHeight="1" x14ac:dyDescent="0.25">
      <c r="A679" s="2" t="s">
        <v>736</v>
      </c>
      <c r="B679">
        <v>4459</v>
      </c>
    </row>
    <row r="680" spans="1:2" ht="12.75" customHeight="1" x14ac:dyDescent="0.25">
      <c r="A680" s="3">
        <v>675</v>
      </c>
      <c r="B680">
        <v>61194826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9E53B-2306-48E2-B48E-AD7C0AB01F44}">
  <dimension ref="A1:D899"/>
  <sheetViews>
    <sheetView zoomScale="169" workbookViewId="0">
      <selection activeCell="I11" sqref="I11"/>
    </sheetView>
  </sheetViews>
  <sheetFormatPr defaultColWidth="8.7109375" defaultRowHeight="15" x14ac:dyDescent="0.25"/>
  <cols>
    <col min="1" max="1" width="54.28515625" customWidth="1"/>
    <col min="2" max="2" width="11.140625" customWidth="1"/>
  </cols>
  <sheetData>
    <row r="1" spans="1:4" x14ac:dyDescent="0.25">
      <c r="A1" t="s">
        <v>999</v>
      </c>
    </row>
    <row r="3" spans="1:4" ht="12.75" customHeight="1" x14ac:dyDescent="0.25">
      <c r="A3" s="106" t="s">
        <v>740</v>
      </c>
      <c r="B3" s="106" t="s">
        <v>984</v>
      </c>
      <c r="C3" t="s">
        <v>1000</v>
      </c>
      <c r="D3" t="s">
        <v>1001</v>
      </c>
    </row>
    <row r="4" spans="1:4" ht="16.5" customHeight="1" x14ac:dyDescent="0.25">
      <c r="A4" s="107" t="s">
        <v>2</v>
      </c>
      <c r="B4" s="108">
        <v>6455</v>
      </c>
      <c r="C4" cm="1">
        <f t="array" aca="1" ref="C4:C899" ca="1">SUMIF(A4:B899,A4:A899,B4:B899)</f>
        <v>6455</v>
      </c>
      <c r="D4">
        <f ca="1">IF(COUNTIF($A$4:A4,A4)&gt;1,"",C4)</f>
        <v>6455</v>
      </c>
    </row>
    <row r="5" spans="1:4" ht="16.5" customHeight="1" x14ac:dyDescent="0.25">
      <c r="A5" s="107" t="s">
        <v>4</v>
      </c>
      <c r="B5" s="108">
        <v>0</v>
      </c>
      <c r="C5">
        <f ca="1"/>
        <v>0</v>
      </c>
      <c r="D5">
        <f ca="1">IF(COUNTIF($A$4:A5,A5)&gt;1,"",C5)</f>
        <v>0</v>
      </c>
    </row>
    <row r="6" spans="1:4" ht="16.5" customHeight="1" x14ac:dyDescent="0.25">
      <c r="A6" s="107" t="s">
        <v>5</v>
      </c>
      <c r="B6" s="108">
        <v>0</v>
      </c>
      <c r="C6">
        <f ca="1"/>
        <v>0</v>
      </c>
      <c r="D6">
        <f ca="1">IF(COUNTIF($A$4:A6,A6)&gt;1,"",C6)</f>
        <v>0</v>
      </c>
    </row>
    <row r="7" spans="1:4" ht="16.5" customHeight="1" x14ac:dyDescent="0.25">
      <c r="A7" s="107" t="s">
        <v>6</v>
      </c>
      <c r="B7" s="108">
        <v>354681</v>
      </c>
      <c r="C7">
        <f ca="1"/>
        <v>354681</v>
      </c>
      <c r="D7">
        <f ca="1">IF(COUNTIF($A$4:A7,A7)&gt;1,"",C7)</f>
        <v>354681</v>
      </c>
    </row>
    <row r="8" spans="1:4" ht="16.5" customHeight="1" x14ac:dyDescent="0.25">
      <c r="A8" s="107" t="s">
        <v>7</v>
      </c>
      <c r="B8" s="108">
        <v>8281</v>
      </c>
      <c r="C8">
        <f ca="1"/>
        <v>8281</v>
      </c>
      <c r="D8">
        <f ca="1">IF(COUNTIF($A$4:A8,A8)&gt;1,"",C8)</f>
        <v>8281</v>
      </c>
    </row>
    <row r="9" spans="1:4" ht="16.5" customHeight="1" x14ac:dyDescent="0.25">
      <c r="A9" s="107" t="s">
        <v>8</v>
      </c>
      <c r="B9" s="108">
        <v>40062</v>
      </c>
      <c r="C9">
        <f ca="1"/>
        <v>60563</v>
      </c>
      <c r="D9">
        <f ca="1">IF(COUNTIF($A$4:A9,A9)&gt;1,"",C9)</f>
        <v>60563</v>
      </c>
    </row>
    <row r="10" spans="1:4" ht="16.5" customHeight="1" x14ac:dyDescent="0.25">
      <c r="A10" s="107" t="s">
        <v>8</v>
      </c>
      <c r="B10" s="108">
        <v>20501</v>
      </c>
      <c r="C10">
        <f ca="1"/>
        <v>60563</v>
      </c>
      <c r="D10" t="str">
        <f>IF(COUNTIF($A$4:A10,A10)&gt;1,"",C10)</f>
        <v/>
      </c>
    </row>
    <row r="11" spans="1:4" ht="16.5" customHeight="1" x14ac:dyDescent="0.25">
      <c r="A11" s="107" t="s">
        <v>9</v>
      </c>
      <c r="B11" s="108">
        <v>3630</v>
      </c>
      <c r="C11">
        <f ca="1"/>
        <v>3630</v>
      </c>
      <c r="D11">
        <f ca="1">IF(COUNTIF($A$4:A11,A11)&gt;1,"",C11)</f>
        <v>3630</v>
      </c>
    </row>
    <row r="12" spans="1:4" ht="16.5" customHeight="1" x14ac:dyDescent="0.25">
      <c r="A12" s="107" t="s">
        <v>10</v>
      </c>
      <c r="B12" s="108">
        <v>37980</v>
      </c>
      <c r="C12">
        <f ca="1"/>
        <v>37980</v>
      </c>
      <c r="D12">
        <f ca="1">IF(COUNTIF($A$4:A12,A12)&gt;1,"",C12)</f>
        <v>37980</v>
      </c>
    </row>
    <row r="13" spans="1:4" ht="16.5" customHeight="1" x14ac:dyDescent="0.25">
      <c r="A13" s="107" t="s">
        <v>11</v>
      </c>
      <c r="B13" s="108">
        <v>97946</v>
      </c>
      <c r="C13">
        <f ca="1"/>
        <v>97946</v>
      </c>
      <c r="D13">
        <f ca="1">IF(COUNTIF($A$4:A13,A13)&gt;1,"",C13)</f>
        <v>97946</v>
      </c>
    </row>
    <row r="14" spans="1:4" ht="16.5" customHeight="1" x14ac:dyDescent="0.25">
      <c r="A14" s="107" t="s">
        <v>868</v>
      </c>
      <c r="B14" s="108">
        <v>162</v>
      </c>
      <c r="C14">
        <f ca="1"/>
        <v>162</v>
      </c>
      <c r="D14">
        <f ca="1">IF(COUNTIF($A$4:A14,A14)&gt;1,"",C14)</f>
        <v>162</v>
      </c>
    </row>
    <row r="15" spans="1:4" ht="16.5" customHeight="1" x14ac:dyDescent="0.25">
      <c r="A15" s="107" t="s">
        <v>12</v>
      </c>
      <c r="B15" s="108">
        <v>31870</v>
      </c>
      <c r="C15">
        <f ca="1"/>
        <v>31870</v>
      </c>
      <c r="D15">
        <f ca="1">IF(COUNTIF($A$4:A15,A15)&gt;1,"",C15)</f>
        <v>31870</v>
      </c>
    </row>
    <row r="16" spans="1:4" ht="16.5" customHeight="1" x14ac:dyDescent="0.25">
      <c r="A16" s="107" t="s">
        <v>13</v>
      </c>
      <c r="B16" s="108">
        <v>48602</v>
      </c>
      <c r="C16">
        <f ca="1"/>
        <v>48602</v>
      </c>
      <c r="D16">
        <f ca="1">IF(COUNTIF($A$4:A16,A16)&gt;1,"",C16)</f>
        <v>48602</v>
      </c>
    </row>
    <row r="17" spans="1:4" ht="16.5" customHeight="1" x14ac:dyDescent="0.25">
      <c r="A17" s="107" t="s">
        <v>14</v>
      </c>
      <c r="B17" s="108">
        <v>13123</v>
      </c>
      <c r="C17">
        <f ca="1"/>
        <v>13123</v>
      </c>
      <c r="D17">
        <f ca="1">IF(COUNTIF($A$4:A17,A17)&gt;1,"",C17)</f>
        <v>13123</v>
      </c>
    </row>
    <row r="18" spans="1:4" ht="16.5" customHeight="1" x14ac:dyDescent="0.25">
      <c r="A18" s="107" t="s">
        <v>18</v>
      </c>
      <c r="B18" s="108">
        <v>17996</v>
      </c>
      <c r="C18">
        <f ca="1"/>
        <v>17996</v>
      </c>
      <c r="D18">
        <f ca="1">IF(COUNTIF($A$4:A18,A18)&gt;1,"",C18)</f>
        <v>17996</v>
      </c>
    </row>
    <row r="19" spans="1:4" ht="16.5" customHeight="1" x14ac:dyDescent="0.25">
      <c r="A19" s="107" t="s">
        <v>19</v>
      </c>
      <c r="B19" s="108">
        <v>775688</v>
      </c>
      <c r="C19">
        <f ca="1"/>
        <v>775688</v>
      </c>
      <c r="D19">
        <f ca="1">IF(COUNTIF($A$4:A19,A19)&gt;1,"",C19)</f>
        <v>775688</v>
      </c>
    </row>
    <row r="20" spans="1:4" ht="16.5" customHeight="1" x14ac:dyDescent="0.25">
      <c r="A20" s="107" t="s">
        <v>20</v>
      </c>
      <c r="B20" s="108">
        <v>47537</v>
      </c>
      <c r="C20">
        <f ca="1"/>
        <v>47537</v>
      </c>
      <c r="D20">
        <f ca="1">IF(COUNTIF($A$4:A20,A20)&gt;1,"",C20)</f>
        <v>47537</v>
      </c>
    </row>
    <row r="21" spans="1:4" ht="16.5" customHeight="1" x14ac:dyDescent="0.25">
      <c r="A21" s="107" t="s">
        <v>22</v>
      </c>
      <c r="B21" s="108">
        <v>5061</v>
      </c>
      <c r="C21">
        <f ca="1"/>
        <v>5061</v>
      </c>
      <c r="D21">
        <f ca="1">IF(COUNTIF($A$4:A21,A21)&gt;1,"",C21)</f>
        <v>5061</v>
      </c>
    </row>
    <row r="22" spans="1:4" ht="16.5" customHeight="1" x14ac:dyDescent="0.25">
      <c r="A22" s="107" t="s">
        <v>23</v>
      </c>
      <c r="B22" s="108">
        <v>22307</v>
      </c>
      <c r="C22">
        <f ca="1"/>
        <v>22307</v>
      </c>
      <c r="D22">
        <f ca="1">IF(COUNTIF($A$4:A22,A22)&gt;1,"",C22)</f>
        <v>22307</v>
      </c>
    </row>
    <row r="23" spans="1:4" ht="16.5" customHeight="1" x14ac:dyDescent="0.25">
      <c r="A23" s="2" t="s">
        <v>21</v>
      </c>
      <c r="B23" s="108">
        <v>3322</v>
      </c>
      <c r="C23">
        <f ca="1"/>
        <v>3322</v>
      </c>
      <c r="D23">
        <f ca="1">IF(COUNTIF($A$4:A23,A23)&gt;1,"",C23)</f>
        <v>3322</v>
      </c>
    </row>
    <row r="24" spans="1:4" ht="16.5" customHeight="1" x14ac:dyDescent="0.25">
      <c r="A24" s="107" t="s">
        <v>26</v>
      </c>
      <c r="B24" s="108">
        <v>615</v>
      </c>
      <c r="C24">
        <f ca="1"/>
        <v>615</v>
      </c>
      <c r="D24">
        <f ca="1">IF(COUNTIF($A$4:A24,A24)&gt;1,"",C24)</f>
        <v>615</v>
      </c>
    </row>
    <row r="25" spans="1:4" ht="16.5" customHeight="1" x14ac:dyDescent="0.25">
      <c r="A25" s="2" t="s">
        <v>27</v>
      </c>
      <c r="B25" s="108">
        <v>20366</v>
      </c>
      <c r="C25">
        <f ca="1"/>
        <v>20366</v>
      </c>
      <c r="D25">
        <f ca="1">IF(COUNTIF($A$4:A25,A25)&gt;1,"",C25)</f>
        <v>20366</v>
      </c>
    </row>
    <row r="26" spans="1:4" ht="16.5" customHeight="1" x14ac:dyDescent="0.25">
      <c r="A26" s="107" t="s">
        <v>28</v>
      </c>
      <c r="B26" s="108">
        <v>36534</v>
      </c>
      <c r="C26">
        <f ca="1"/>
        <v>54911</v>
      </c>
      <c r="D26">
        <f ca="1">IF(COUNTIF($A$4:A26,A26)&gt;1,"",C26)</f>
        <v>54911</v>
      </c>
    </row>
    <row r="27" spans="1:4" ht="16.5" customHeight="1" x14ac:dyDescent="0.25">
      <c r="A27" s="107" t="s">
        <v>28</v>
      </c>
      <c r="B27" s="108">
        <v>18377</v>
      </c>
      <c r="C27">
        <f ca="1"/>
        <v>54911</v>
      </c>
      <c r="D27" t="str">
        <f>IF(COUNTIF($A$4:A27,A27)&gt;1,"",C27)</f>
        <v/>
      </c>
    </row>
    <row r="28" spans="1:4" ht="16.5" customHeight="1" x14ac:dyDescent="0.25">
      <c r="A28" s="107" t="s">
        <v>29</v>
      </c>
      <c r="B28" s="108">
        <v>547</v>
      </c>
      <c r="C28">
        <f ca="1"/>
        <v>547</v>
      </c>
      <c r="D28">
        <f ca="1">IF(COUNTIF($A$4:A28,A28)&gt;1,"",C28)</f>
        <v>547</v>
      </c>
    </row>
    <row r="29" spans="1:4" ht="16.5" customHeight="1" x14ac:dyDescent="0.25">
      <c r="A29" s="107" t="s">
        <v>30</v>
      </c>
      <c r="B29" s="108">
        <v>1042</v>
      </c>
      <c r="C29">
        <f ca="1"/>
        <v>1042</v>
      </c>
      <c r="D29">
        <f ca="1">IF(COUNTIF($A$4:A29,A29)&gt;1,"",C29)</f>
        <v>1042</v>
      </c>
    </row>
    <row r="30" spans="1:4" ht="16.5" customHeight="1" x14ac:dyDescent="0.25">
      <c r="A30" s="107" t="s">
        <v>31</v>
      </c>
      <c r="B30" s="108">
        <v>48055</v>
      </c>
      <c r="C30">
        <f ca="1"/>
        <v>48055</v>
      </c>
      <c r="D30">
        <f ca="1">IF(COUNTIF($A$4:A30,A30)&gt;1,"",C30)</f>
        <v>48055</v>
      </c>
    </row>
    <row r="31" spans="1:4" ht="16.5" customHeight="1" x14ac:dyDescent="0.25">
      <c r="A31" s="107" t="s">
        <v>32</v>
      </c>
      <c r="B31" s="108">
        <v>312005</v>
      </c>
      <c r="C31">
        <f ca="1"/>
        <v>312005</v>
      </c>
      <c r="D31">
        <f ca="1">IF(COUNTIF($A$4:A31,A31)&gt;1,"",C31)</f>
        <v>312005</v>
      </c>
    </row>
    <row r="32" spans="1:4" ht="16.5" customHeight="1" x14ac:dyDescent="0.25">
      <c r="A32" s="107" t="s">
        <v>35</v>
      </c>
      <c r="B32" s="108">
        <v>9624</v>
      </c>
      <c r="C32">
        <f ca="1"/>
        <v>9624</v>
      </c>
      <c r="D32">
        <f ca="1">IF(COUNTIF($A$4:A32,A32)&gt;1,"",C32)</f>
        <v>9624</v>
      </c>
    </row>
    <row r="33" spans="1:4" ht="16.5" customHeight="1" x14ac:dyDescent="0.25">
      <c r="A33" s="107" t="s">
        <v>37</v>
      </c>
      <c r="B33" s="108">
        <v>118</v>
      </c>
      <c r="C33">
        <f ca="1"/>
        <v>68499</v>
      </c>
      <c r="D33">
        <f ca="1">IF(COUNTIF($A$4:A33,A33)&gt;1,"",C33)</f>
        <v>68499</v>
      </c>
    </row>
    <row r="34" spans="1:4" ht="16.5" customHeight="1" x14ac:dyDescent="0.25">
      <c r="A34" s="107" t="s">
        <v>37</v>
      </c>
      <c r="B34" s="108">
        <v>68381</v>
      </c>
      <c r="C34">
        <f ca="1"/>
        <v>68499</v>
      </c>
      <c r="D34" t="str">
        <f>IF(COUNTIF($A$4:A34,A34)&gt;1,"",C34)</f>
        <v/>
      </c>
    </row>
    <row r="35" spans="1:4" ht="16.5" customHeight="1" x14ac:dyDescent="0.25">
      <c r="A35" s="107" t="s">
        <v>37</v>
      </c>
      <c r="B35" s="108">
        <v>0</v>
      </c>
      <c r="C35">
        <f ca="1"/>
        <v>68499</v>
      </c>
      <c r="D35" t="str">
        <f>IF(COUNTIF($A$4:A35,A35)&gt;1,"",C35)</f>
        <v/>
      </c>
    </row>
    <row r="36" spans="1:4" ht="16.5" customHeight="1" x14ac:dyDescent="0.25">
      <c r="A36" s="107" t="s">
        <v>38</v>
      </c>
      <c r="B36" s="108">
        <v>78892</v>
      </c>
      <c r="C36">
        <f ca="1"/>
        <v>78892</v>
      </c>
      <c r="D36">
        <f ca="1">IF(COUNTIF($A$4:A36,A36)&gt;1,"",C36)</f>
        <v>78892</v>
      </c>
    </row>
    <row r="37" spans="1:4" ht="16.5" customHeight="1" x14ac:dyDescent="0.25">
      <c r="A37" s="107" t="s">
        <v>39</v>
      </c>
      <c r="B37" s="108">
        <v>1936</v>
      </c>
      <c r="C37">
        <f ca="1"/>
        <v>1936</v>
      </c>
      <c r="D37">
        <f ca="1">IF(COUNTIF($A$4:A37,A37)&gt;1,"",C37)</f>
        <v>1936</v>
      </c>
    </row>
    <row r="38" spans="1:4" ht="16.5" customHeight="1" x14ac:dyDescent="0.25">
      <c r="A38" s="107" t="s">
        <v>40</v>
      </c>
      <c r="B38" s="108">
        <v>9616</v>
      </c>
      <c r="C38">
        <f ca="1"/>
        <v>9616</v>
      </c>
      <c r="D38">
        <f ca="1">IF(COUNTIF($A$4:A38,A38)&gt;1,"",C38)</f>
        <v>9616</v>
      </c>
    </row>
    <row r="39" spans="1:4" ht="16.5" customHeight="1" x14ac:dyDescent="0.25">
      <c r="A39" s="107" t="s">
        <v>41</v>
      </c>
      <c r="B39" s="108">
        <v>30844</v>
      </c>
      <c r="C39">
        <f ca="1"/>
        <v>30844</v>
      </c>
      <c r="D39">
        <f ca="1">IF(COUNTIF($A$4:A39,A39)&gt;1,"",C39)</f>
        <v>30844</v>
      </c>
    </row>
    <row r="40" spans="1:4" ht="16.5" customHeight="1" x14ac:dyDescent="0.25">
      <c r="A40" s="107" t="s">
        <v>42</v>
      </c>
      <c r="B40" s="108">
        <v>30085</v>
      </c>
      <c r="C40">
        <f ca="1"/>
        <v>30085</v>
      </c>
      <c r="D40">
        <f ca="1">IF(COUNTIF($A$4:A40,A40)&gt;1,"",C40)</f>
        <v>30085</v>
      </c>
    </row>
    <row r="41" spans="1:4" ht="16.5" customHeight="1" x14ac:dyDescent="0.25">
      <c r="A41" s="107" t="s">
        <v>43</v>
      </c>
      <c r="B41" s="108">
        <v>20928</v>
      </c>
      <c r="C41">
        <f ca="1"/>
        <v>20928</v>
      </c>
      <c r="D41">
        <f ca="1">IF(COUNTIF($A$4:A41,A41)&gt;1,"",C41)</f>
        <v>20928</v>
      </c>
    </row>
    <row r="42" spans="1:4" ht="16.5" customHeight="1" x14ac:dyDescent="0.25">
      <c r="A42" s="107" t="s">
        <v>44</v>
      </c>
      <c r="B42" s="108">
        <v>3173</v>
      </c>
      <c r="C42">
        <f ca="1"/>
        <v>3173</v>
      </c>
      <c r="D42">
        <f ca="1">IF(COUNTIF($A$4:A42,A42)&gt;1,"",C42)</f>
        <v>3173</v>
      </c>
    </row>
    <row r="43" spans="1:4" ht="16.5" customHeight="1" x14ac:dyDescent="0.25">
      <c r="A43" s="107" t="s">
        <v>45</v>
      </c>
      <c r="B43" s="108">
        <v>370</v>
      </c>
      <c r="C43">
        <f ca="1"/>
        <v>370</v>
      </c>
      <c r="D43">
        <f ca="1">IF(COUNTIF($A$4:A43,A43)&gt;1,"",C43)</f>
        <v>370</v>
      </c>
    </row>
    <row r="44" spans="1:4" ht="16.5" customHeight="1" x14ac:dyDescent="0.25">
      <c r="A44" s="107" t="s">
        <v>46</v>
      </c>
      <c r="B44" s="108">
        <v>144437</v>
      </c>
      <c r="C44">
        <f ca="1"/>
        <v>144437</v>
      </c>
      <c r="D44">
        <f ca="1">IF(COUNTIF($A$4:A44,A44)&gt;1,"",C44)</f>
        <v>144437</v>
      </c>
    </row>
    <row r="45" spans="1:4" ht="16.5" customHeight="1" x14ac:dyDescent="0.25">
      <c r="A45" s="107" t="s">
        <v>48</v>
      </c>
      <c r="B45" s="108">
        <v>677</v>
      </c>
      <c r="C45">
        <f ca="1"/>
        <v>677</v>
      </c>
      <c r="D45">
        <f ca="1">IF(COUNTIF($A$4:A45,A45)&gt;1,"",C45)</f>
        <v>677</v>
      </c>
    </row>
    <row r="46" spans="1:4" ht="16.5" customHeight="1" x14ac:dyDescent="0.25">
      <c r="A46" s="107" t="s">
        <v>49</v>
      </c>
      <c r="B46" s="108">
        <v>269681</v>
      </c>
      <c r="C46">
        <f ca="1"/>
        <v>352036</v>
      </c>
      <c r="D46">
        <f ca="1">IF(COUNTIF($A$4:A46,A46)&gt;1,"",C46)</f>
        <v>352036</v>
      </c>
    </row>
    <row r="47" spans="1:4" ht="16.5" customHeight="1" x14ac:dyDescent="0.25">
      <c r="A47" s="107" t="s">
        <v>49</v>
      </c>
      <c r="B47" s="108">
        <v>82355</v>
      </c>
      <c r="C47">
        <f ca="1"/>
        <v>352036</v>
      </c>
      <c r="D47" t="str">
        <f>IF(COUNTIF($A$4:A47,A47)&gt;1,"",C47)</f>
        <v/>
      </c>
    </row>
    <row r="48" spans="1:4" ht="16.5" customHeight="1" x14ac:dyDescent="0.25">
      <c r="A48" s="107" t="s">
        <v>50</v>
      </c>
      <c r="B48" s="108">
        <v>57163</v>
      </c>
      <c r="C48">
        <f ca="1"/>
        <v>57163</v>
      </c>
      <c r="D48">
        <f ca="1">IF(COUNTIF($A$4:A48,A48)&gt;1,"",C48)</f>
        <v>57163</v>
      </c>
    </row>
    <row r="49" spans="1:4" ht="16.5" customHeight="1" x14ac:dyDescent="0.25">
      <c r="A49" s="107" t="s">
        <v>51</v>
      </c>
      <c r="B49" s="108">
        <v>24173</v>
      </c>
      <c r="C49">
        <f ca="1"/>
        <v>51810</v>
      </c>
      <c r="D49">
        <f ca="1">IF(COUNTIF($A$4:A49,A49)&gt;1,"",C49)</f>
        <v>51810</v>
      </c>
    </row>
    <row r="50" spans="1:4" ht="16.5" customHeight="1" x14ac:dyDescent="0.25">
      <c r="A50" s="107" t="s">
        <v>51</v>
      </c>
      <c r="B50" s="108">
        <v>27637</v>
      </c>
      <c r="C50">
        <f ca="1"/>
        <v>51810</v>
      </c>
      <c r="D50" t="str">
        <f>IF(COUNTIF($A$4:A50,A50)&gt;1,"",C50)</f>
        <v/>
      </c>
    </row>
    <row r="51" spans="1:4" ht="16.5" customHeight="1" x14ac:dyDescent="0.25">
      <c r="A51" s="107" t="s">
        <v>52</v>
      </c>
      <c r="B51" s="108">
        <v>5365</v>
      </c>
      <c r="C51">
        <f ca="1"/>
        <v>5365</v>
      </c>
      <c r="D51">
        <f ca="1">IF(COUNTIF($A$4:A51,A51)&gt;1,"",C51)</f>
        <v>5365</v>
      </c>
    </row>
    <row r="52" spans="1:4" ht="16.5" customHeight="1" x14ac:dyDescent="0.25">
      <c r="A52" s="107" t="s">
        <v>54</v>
      </c>
      <c r="B52" s="108">
        <v>69642</v>
      </c>
      <c r="C52">
        <f ca="1"/>
        <v>69642</v>
      </c>
      <c r="D52">
        <f ca="1">IF(COUNTIF($A$4:A52,A52)&gt;1,"",C52)</f>
        <v>69642</v>
      </c>
    </row>
    <row r="53" spans="1:4" ht="16.5" customHeight="1" x14ac:dyDescent="0.25">
      <c r="A53" s="107" t="s">
        <v>55</v>
      </c>
      <c r="B53" s="108">
        <v>14815</v>
      </c>
      <c r="C53">
        <f ca="1"/>
        <v>14815</v>
      </c>
      <c r="D53">
        <f ca="1">IF(COUNTIF($A$4:A53,A53)&gt;1,"",C53)</f>
        <v>14815</v>
      </c>
    </row>
    <row r="54" spans="1:4" ht="16.5" customHeight="1" x14ac:dyDescent="0.25">
      <c r="A54" s="107" t="s">
        <v>56</v>
      </c>
      <c r="B54" s="108">
        <v>24448</v>
      </c>
      <c r="C54">
        <f ca="1"/>
        <v>24448</v>
      </c>
      <c r="D54">
        <f ca="1">IF(COUNTIF($A$4:A54,A54)&gt;1,"",C54)</f>
        <v>24448</v>
      </c>
    </row>
    <row r="55" spans="1:4" ht="16.5" customHeight="1" x14ac:dyDescent="0.25">
      <c r="A55" s="107" t="s">
        <v>57</v>
      </c>
      <c r="B55" s="108">
        <v>67395</v>
      </c>
      <c r="C55">
        <f ca="1"/>
        <v>67395</v>
      </c>
      <c r="D55">
        <f ca="1">IF(COUNTIF($A$4:A55,A55)&gt;1,"",C55)</f>
        <v>67395</v>
      </c>
    </row>
    <row r="56" spans="1:4" ht="16.5" customHeight="1" x14ac:dyDescent="0.25">
      <c r="A56" s="107" t="s">
        <v>58</v>
      </c>
      <c r="B56" s="108">
        <v>0</v>
      </c>
      <c r="C56">
        <f ca="1"/>
        <v>0</v>
      </c>
      <c r="D56">
        <f ca="1">IF(COUNTIF($A$4:A56,A56)&gt;1,"",C56)</f>
        <v>0</v>
      </c>
    </row>
    <row r="57" spans="1:4" ht="16.5" customHeight="1" x14ac:dyDescent="0.25">
      <c r="A57" s="107" t="s">
        <v>59</v>
      </c>
      <c r="B57" s="108">
        <v>85756</v>
      </c>
      <c r="C57">
        <f ca="1"/>
        <v>85756</v>
      </c>
      <c r="D57">
        <f ca="1">IF(COUNTIF($A$4:A57,A57)&gt;1,"",C57)</f>
        <v>85756</v>
      </c>
    </row>
    <row r="58" spans="1:4" ht="16.5" customHeight="1" x14ac:dyDescent="0.25">
      <c r="A58" s="107" t="s">
        <v>60</v>
      </c>
      <c r="B58" s="108">
        <v>1009</v>
      </c>
      <c r="C58">
        <f ca="1"/>
        <v>1009</v>
      </c>
      <c r="D58">
        <f ca="1">IF(COUNTIF($A$4:A58,A58)&gt;1,"",C58)</f>
        <v>1009</v>
      </c>
    </row>
    <row r="59" spans="1:4" ht="16.5" customHeight="1" x14ac:dyDescent="0.25">
      <c r="A59" s="107" t="s">
        <v>61</v>
      </c>
      <c r="B59" s="108">
        <v>31148</v>
      </c>
      <c r="C59">
        <f ca="1"/>
        <v>31148</v>
      </c>
      <c r="D59">
        <f ca="1">IF(COUNTIF($A$4:A59,A59)&gt;1,"",C59)</f>
        <v>31148</v>
      </c>
    </row>
    <row r="60" spans="1:4" ht="16.5" customHeight="1" x14ac:dyDescent="0.25">
      <c r="A60" s="107" t="s">
        <v>62</v>
      </c>
      <c r="B60" s="108">
        <v>102534</v>
      </c>
      <c r="C60">
        <f ca="1"/>
        <v>102534</v>
      </c>
      <c r="D60">
        <f ca="1">IF(COUNTIF($A$4:A60,A60)&gt;1,"",C60)</f>
        <v>102534</v>
      </c>
    </row>
    <row r="61" spans="1:4" ht="16.5" customHeight="1" x14ac:dyDescent="0.25">
      <c r="A61" s="2" t="s">
        <v>63</v>
      </c>
      <c r="B61" s="108">
        <v>0</v>
      </c>
      <c r="C61">
        <f ca="1"/>
        <v>0</v>
      </c>
      <c r="D61">
        <f ca="1">IF(COUNTIF($A$4:A61,A61)&gt;1,"",C61)</f>
        <v>0</v>
      </c>
    </row>
    <row r="62" spans="1:4" ht="16.5" customHeight="1" x14ac:dyDescent="0.25">
      <c r="A62" s="2" t="s">
        <v>63</v>
      </c>
      <c r="B62" s="108">
        <v>0</v>
      </c>
      <c r="C62">
        <f ca="1"/>
        <v>0</v>
      </c>
      <c r="D62" t="str">
        <f>IF(COUNTIF($A$4:A62,A62)&gt;1,"",C62)</f>
        <v/>
      </c>
    </row>
    <row r="63" spans="1:4" ht="16.5" customHeight="1" x14ac:dyDescent="0.25">
      <c r="A63" s="107" t="s">
        <v>65</v>
      </c>
      <c r="B63" s="108">
        <v>4992</v>
      </c>
      <c r="C63">
        <f ca="1"/>
        <v>4992</v>
      </c>
      <c r="D63">
        <f ca="1">IF(COUNTIF($A$4:A63,A63)&gt;1,"",C63)</f>
        <v>4992</v>
      </c>
    </row>
    <row r="64" spans="1:4" ht="16.5" customHeight="1" x14ac:dyDescent="0.25">
      <c r="A64" s="107" t="s">
        <v>69</v>
      </c>
      <c r="B64" s="108">
        <v>2114</v>
      </c>
      <c r="C64">
        <f ca="1"/>
        <v>2114</v>
      </c>
      <c r="D64">
        <f ca="1">IF(COUNTIF($A$4:A64,A64)&gt;1,"",C64)</f>
        <v>2114</v>
      </c>
    </row>
    <row r="65" spans="1:4" ht="16.5" customHeight="1" x14ac:dyDescent="0.25">
      <c r="A65" s="107" t="s">
        <v>70</v>
      </c>
      <c r="B65" s="108">
        <v>13927</v>
      </c>
      <c r="C65">
        <f ca="1"/>
        <v>33263</v>
      </c>
      <c r="D65">
        <f ca="1">IF(COUNTIF($A$4:A65,A65)&gt;1,"",C65)</f>
        <v>33263</v>
      </c>
    </row>
    <row r="66" spans="1:4" ht="16.5" customHeight="1" x14ac:dyDescent="0.25">
      <c r="A66" s="107" t="s">
        <v>70</v>
      </c>
      <c r="B66" s="108">
        <v>19336</v>
      </c>
      <c r="C66">
        <f ca="1"/>
        <v>33263</v>
      </c>
      <c r="D66" t="str">
        <f>IF(COUNTIF($A$4:A66,A66)&gt;1,"",C66)</f>
        <v/>
      </c>
    </row>
    <row r="67" spans="1:4" ht="16.5" customHeight="1" x14ac:dyDescent="0.25">
      <c r="A67" s="107" t="s">
        <v>71</v>
      </c>
      <c r="B67" s="108">
        <v>66269</v>
      </c>
      <c r="C67">
        <f ca="1"/>
        <v>73577</v>
      </c>
      <c r="D67">
        <f ca="1">IF(COUNTIF($A$4:A67,A67)&gt;1,"",C67)</f>
        <v>73577</v>
      </c>
    </row>
    <row r="68" spans="1:4" ht="16.5" customHeight="1" x14ac:dyDescent="0.25">
      <c r="A68" s="107" t="s">
        <v>71</v>
      </c>
      <c r="B68" s="108">
        <v>7308</v>
      </c>
      <c r="C68">
        <f ca="1"/>
        <v>73577</v>
      </c>
      <c r="D68" t="str">
        <f>IF(COUNTIF($A$4:A68,A68)&gt;1,"",C68)</f>
        <v/>
      </c>
    </row>
    <row r="69" spans="1:4" ht="16.5" customHeight="1" x14ac:dyDescent="0.25">
      <c r="A69" s="107" t="s">
        <v>72</v>
      </c>
      <c r="B69" s="108">
        <v>4647</v>
      </c>
      <c r="C69">
        <f ca="1"/>
        <v>4647</v>
      </c>
      <c r="D69">
        <f ca="1">IF(COUNTIF($A$4:A69,A69)&gt;1,"",C69)</f>
        <v>4647</v>
      </c>
    </row>
    <row r="70" spans="1:4" ht="16.5" customHeight="1" x14ac:dyDescent="0.25">
      <c r="A70" s="107" t="s">
        <v>73</v>
      </c>
      <c r="B70" s="108">
        <v>11</v>
      </c>
      <c r="C70">
        <f ca="1"/>
        <v>11</v>
      </c>
      <c r="D70">
        <f ca="1">IF(COUNTIF($A$4:A70,A70)&gt;1,"",C70)</f>
        <v>11</v>
      </c>
    </row>
    <row r="71" spans="1:4" ht="16.5" customHeight="1" x14ac:dyDescent="0.25">
      <c r="A71" s="107" t="s">
        <v>74</v>
      </c>
      <c r="B71" s="108">
        <v>1572</v>
      </c>
      <c r="C71">
        <f ca="1"/>
        <v>1572</v>
      </c>
      <c r="D71">
        <f ca="1">IF(COUNTIF($A$4:A71,A71)&gt;1,"",C71)</f>
        <v>1572</v>
      </c>
    </row>
    <row r="72" spans="1:4" ht="16.5" customHeight="1" x14ac:dyDescent="0.25">
      <c r="A72" s="107" t="s">
        <v>75</v>
      </c>
      <c r="B72" s="108">
        <v>13604</v>
      </c>
      <c r="C72">
        <f ca="1"/>
        <v>13604</v>
      </c>
      <c r="D72">
        <f ca="1">IF(COUNTIF($A$4:A72,A72)&gt;1,"",C72)</f>
        <v>13604</v>
      </c>
    </row>
    <row r="73" spans="1:4" ht="16.5" customHeight="1" x14ac:dyDescent="0.25">
      <c r="A73" s="107" t="s">
        <v>76</v>
      </c>
      <c r="B73" s="108">
        <v>12</v>
      </c>
      <c r="C73">
        <f ca="1"/>
        <v>12</v>
      </c>
      <c r="D73">
        <f ca="1">IF(COUNTIF($A$4:A73,A73)&gt;1,"",C73)</f>
        <v>12</v>
      </c>
    </row>
    <row r="74" spans="1:4" ht="16.5" customHeight="1" x14ac:dyDescent="0.25">
      <c r="A74" s="107" t="s">
        <v>77</v>
      </c>
      <c r="B74" s="108">
        <v>5878</v>
      </c>
      <c r="C74">
        <f ca="1"/>
        <v>22100</v>
      </c>
      <c r="D74">
        <f ca="1">IF(COUNTIF($A$4:A74,A74)&gt;1,"",C74)</f>
        <v>22100</v>
      </c>
    </row>
    <row r="75" spans="1:4" ht="16.5" customHeight="1" x14ac:dyDescent="0.25">
      <c r="A75" s="107" t="s">
        <v>77</v>
      </c>
      <c r="B75" s="108">
        <v>16222</v>
      </c>
      <c r="C75">
        <f ca="1"/>
        <v>22100</v>
      </c>
      <c r="D75" t="str">
        <f>IF(COUNTIF($A$4:A75,A75)&gt;1,"",C75)</f>
        <v/>
      </c>
    </row>
    <row r="76" spans="1:4" ht="16.5" customHeight="1" x14ac:dyDescent="0.25">
      <c r="A76" s="107" t="s">
        <v>79</v>
      </c>
      <c r="B76" s="108">
        <v>2487</v>
      </c>
      <c r="C76">
        <f ca="1"/>
        <v>2487</v>
      </c>
      <c r="D76">
        <f ca="1">IF(COUNTIF($A$4:A76,A76)&gt;1,"",C76)</f>
        <v>2487</v>
      </c>
    </row>
    <row r="77" spans="1:4" ht="16.5" customHeight="1" x14ac:dyDescent="0.25">
      <c r="A77" s="107" t="s">
        <v>80</v>
      </c>
      <c r="B77" s="108">
        <v>4</v>
      </c>
      <c r="C77">
        <f ca="1"/>
        <v>4</v>
      </c>
      <c r="D77">
        <f ca="1">IF(COUNTIF($A$4:A77,A77)&gt;1,"",C77)</f>
        <v>4</v>
      </c>
    </row>
    <row r="78" spans="1:4" ht="16.5" customHeight="1" x14ac:dyDescent="0.25">
      <c r="A78" s="107" t="s">
        <v>81</v>
      </c>
      <c r="B78" s="108">
        <v>124517</v>
      </c>
      <c r="C78">
        <f ca="1"/>
        <v>124517</v>
      </c>
      <c r="D78">
        <f ca="1">IF(COUNTIF($A$4:A78,A78)&gt;1,"",C78)</f>
        <v>124517</v>
      </c>
    </row>
    <row r="79" spans="1:4" ht="16.5" customHeight="1" x14ac:dyDescent="0.25">
      <c r="A79" s="107" t="s">
        <v>82</v>
      </c>
      <c r="B79" s="108">
        <v>42389</v>
      </c>
      <c r="C79">
        <f ca="1"/>
        <v>42389</v>
      </c>
      <c r="D79">
        <f ca="1">IF(COUNTIF($A$4:A79,A79)&gt;1,"",C79)</f>
        <v>42389</v>
      </c>
    </row>
    <row r="80" spans="1:4" ht="16.5" customHeight="1" x14ac:dyDescent="0.25">
      <c r="A80" s="107" t="s">
        <v>83</v>
      </c>
      <c r="B80" s="108">
        <v>128325</v>
      </c>
      <c r="C80">
        <f ca="1"/>
        <v>128325</v>
      </c>
      <c r="D80">
        <f ca="1">IF(COUNTIF($A$4:A80,A80)&gt;1,"",C80)</f>
        <v>128325</v>
      </c>
    </row>
    <row r="81" spans="1:4" ht="16.5" customHeight="1" x14ac:dyDescent="0.25">
      <c r="A81" s="107" t="s">
        <v>84</v>
      </c>
      <c r="B81" s="108">
        <v>11647</v>
      </c>
      <c r="C81">
        <f ca="1"/>
        <v>11647</v>
      </c>
      <c r="D81">
        <f ca="1">IF(COUNTIF($A$4:A81,A81)&gt;1,"",C81)</f>
        <v>11647</v>
      </c>
    </row>
    <row r="82" spans="1:4" ht="16.5" customHeight="1" x14ac:dyDescent="0.25">
      <c r="A82" s="107" t="s">
        <v>85</v>
      </c>
      <c r="B82" s="108">
        <v>140752</v>
      </c>
      <c r="C82">
        <f ca="1"/>
        <v>140752</v>
      </c>
      <c r="D82">
        <f ca="1">IF(COUNTIF($A$4:A82,A82)&gt;1,"",C82)</f>
        <v>140752</v>
      </c>
    </row>
    <row r="83" spans="1:4" ht="16.5" customHeight="1" x14ac:dyDescent="0.25">
      <c r="A83" s="107" t="s">
        <v>86</v>
      </c>
      <c r="B83" s="108">
        <v>43153</v>
      </c>
      <c r="C83">
        <f ca="1"/>
        <v>43153</v>
      </c>
      <c r="D83">
        <f ca="1">IF(COUNTIF($A$4:A83,A83)&gt;1,"",C83)</f>
        <v>43153</v>
      </c>
    </row>
    <row r="84" spans="1:4" ht="16.5" customHeight="1" x14ac:dyDescent="0.25">
      <c r="A84" s="107" t="s">
        <v>87</v>
      </c>
      <c r="B84" s="108">
        <v>35</v>
      </c>
      <c r="C84">
        <f ca="1"/>
        <v>35</v>
      </c>
      <c r="D84">
        <f ca="1">IF(COUNTIF($A$4:A84,A84)&gt;1,"",C84)</f>
        <v>35</v>
      </c>
    </row>
    <row r="85" spans="1:4" ht="16.5" customHeight="1" x14ac:dyDescent="0.25">
      <c r="A85" s="107" t="s">
        <v>88</v>
      </c>
      <c r="B85" s="108">
        <v>69150</v>
      </c>
      <c r="C85">
        <f ca="1"/>
        <v>69150</v>
      </c>
      <c r="D85">
        <f ca="1">IF(COUNTIF($A$4:A85,A85)&gt;1,"",C85)</f>
        <v>69150</v>
      </c>
    </row>
    <row r="86" spans="1:4" ht="16.5" customHeight="1" x14ac:dyDescent="0.25">
      <c r="A86" s="107" t="s">
        <v>89</v>
      </c>
      <c r="B86" s="108">
        <v>50877</v>
      </c>
      <c r="C86">
        <f ca="1"/>
        <v>50877</v>
      </c>
      <c r="D86">
        <f ca="1">IF(COUNTIF($A$4:A86,A86)&gt;1,"",C86)</f>
        <v>50877</v>
      </c>
    </row>
    <row r="87" spans="1:4" ht="16.5" customHeight="1" x14ac:dyDescent="0.25">
      <c r="A87" s="107" t="s">
        <v>90</v>
      </c>
      <c r="B87" s="108">
        <v>0</v>
      </c>
      <c r="C87">
        <f ca="1"/>
        <v>0</v>
      </c>
      <c r="D87">
        <f ca="1">IF(COUNTIF($A$4:A87,A87)&gt;1,"",C87)</f>
        <v>0</v>
      </c>
    </row>
    <row r="88" spans="1:4" ht="16.5" customHeight="1" x14ac:dyDescent="0.25">
      <c r="A88" s="107" t="s">
        <v>91</v>
      </c>
      <c r="B88" s="108">
        <v>9945</v>
      </c>
      <c r="C88">
        <f ca="1"/>
        <v>37134</v>
      </c>
      <c r="D88">
        <f ca="1">IF(COUNTIF($A$4:A88,A88)&gt;1,"",C88)</f>
        <v>37134</v>
      </c>
    </row>
    <row r="89" spans="1:4" ht="16.5" customHeight="1" x14ac:dyDescent="0.25">
      <c r="A89" s="107" t="s">
        <v>91</v>
      </c>
      <c r="B89" s="108">
        <v>27189</v>
      </c>
      <c r="C89">
        <f ca="1"/>
        <v>37134</v>
      </c>
      <c r="D89" t="str">
        <f>IF(COUNTIF($A$4:A89,A89)&gt;1,"",C89)</f>
        <v/>
      </c>
    </row>
    <row r="90" spans="1:4" ht="16.5" customHeight="1" x14ac:dyDescent="0.25">
      <c r="A90" s="107" t="s">
        <v>92</v>
      </c>
      <c r="B90" s="108">
        <v>45841</v>
      </c>
      <c r="C90">
        <f ca="1"/>
        <v>45841</v>
      </c>
      <c r="D90">
        <f ca="1">IF(COUNTIF($A$4:A90,A90)&gt;1,"",C90)</f>
        <v>45841</v>
      </c>
    </row>
    <row r="91" spans="1:4" ht="16.5" customHeight="1" x14ac:dyDescent="0.25">
      <c r="A91" s="107" t="s">
        <v>93</v>
      </c>
      <c r="B91" s="108">
        <v>33519</v>
      </c>
      <c r="C91">
        <f ca="1"/>
        <v>33519</v>
      </c>
      <c r="D91">
        <f ca="1">IF(COUNTIF($A$4:A91,A91)&gt;1,"",C91)</f>
        <v>33519</v>
      </c>
    </row>
    <row r="92" spans="1:4" ht="16.5" customHeight="1" x14ac:dyDescent="0.25">
      <c r="A92" s="107" t="s">
        <v>94</v>
      </c>
      <c r="B92" s="108">
        <v>6357</v>
      </c>
      <c r="C92">
        <f ca="1"/>
        <v>6357</v>
      </c>
      <c r="D92">
        <f ca="1">IF(COUNTIF($A$4:A92,A92)&gt;1,"",C92)</f>
        <v>6357</v>
      </c>
    </row>
    <row r="93" spans="1:4" ht="16.5" customHeight="1" x14ac:dyDescent="0.25">
      <c r="A93" s="107" t="s">
        <v>95</v>
      </c>
      <c r="B93" s="108">
        <v>45468</v>
      </c>
      <c r="C93">
        <f ca="1"/>
        <v>45468</v>
      </c>
      <c r="D93">
        <f ca="1">IF(COUNTIF($A$4:A93,A93)&gt;1,"",C93)</f>
        <v>45468</v>
      </c>
    </row>
    <row r="94" spans="1:4" ht="16.5" customHeight="1" x14ac:dyDescent="0.25">
      <c r="A94" s="2" t="s">
        <v>96</v>
      </c>
      <c r="B94" s="108">
        <v>26814</v>
      </c>
      <c r="C94">
        <f ca="1"/>
        <v>26814</v>
      </c>
      <c r="D94">
        <f ca="1">IF(COUNTIF($A$4:A94,A94)&gt;1,"",C94)</f>
        <v>26814</v>
      </c>
    </row>
    <row r="95" spans="1:4" ht="16.5" customHeight="1" x14ac:dyDescent="0.25">
      <c r="A95" s="107" t="s">
        <v>97</v>
      </c>
      <c r="B95" s="108">
        <v>13327</v>
      </c>
      <c r="C95">
        <f ca="1"/>
        <v>13327</v>
      </c>
      <c r="D95">
        <f ca="1">IF(COUNTIF($A$4:A95,A95)&gt;1,"",C95)</f>
        <v>13327</v>
      </c>
    </row>
    <row r="96" spans="1:4" ht="16.5" customHeight="1" x14ac:dyDescent="0.25">
      <c r="A96" s="2" t="s">
        <v>98</v>
      </c>
      <c r="B96" s="108">
        <v>135914</v>
      </c>
      <c r="C96">
        <f ca="1"/>
        <v>135914</v>
      </c>
      <c r="D96">
        <f ca="1">IF(COUNTIF($A$4:A96,A96)&gt;1,"",C96)</f>
        <v>135914</v>
      </c>
    </row>
    <row r="97" spans="1:4" ht="16.5" customHeight="1" x14ac:dyDescent="0.25">
      <c r="A97" s="107" t="s">
        <v>99</v>
      </c>
      <c r="B97" s="108">
        <v>292</v>
      </c>
      <c r="C97">
        <f ca="1"/>
        <v>292</v>
      </c>
      <c r="D97">
        <f ca="1">IF(COUNTIF($A$4:A97,A97)&gt;1,"",C97)</f>
        <v>292</v>
      </c>
    </row>
    <row r="98" spans="1:4" ht="16.5" customHeight="1" x14ac:dyDescent="0.25">
      <c r="A98" s="107" t="s">
        <v>100</v>
      </c>
      <c r="B98" s="108">
        <v>0</v>
      </c>
      <c r="C98">
        <f ca="1"/>
        <v>0</v>
      </c>
      <c r="D98">
        <f ca="1">IF(COUNTIF($A$4:A98,A98)&gt;1,"",C98)</f>
        <v>0</v>
      </c>
    </row>
    <row r="99" spans="1:4" ht="16.5" customHeight="1" x14ac:dyDescent="0.25">
      <c r="A99" s="107" t="s">
        <v>101</v>
      </c>
      <c r="B99" s="108">
        <v>2103</v>
      </c>
      <c r="C99">
        <f ca="1"/>
        <v>2103</v>
      </c>
      <c r="D99">
        <f ca="1">IF(COUNTIF($A$4:A99,A99)&gt;1,"",C99)</f>
        <v>2103</v>
      </c>
    </row>
    <row r="100" spans="1:4" ht="16.5" customHeight="1" x14ac:dyDescent="0.25">
      <c r="A100" s="107" t="s">
        <v>102</v>
      </c>
      <c r="B100" s="108">
        <v>143</v>
      </c>
      <c r="C100">
        <f ca="1"/>
        <v>143</v>
      </c>
      <c r="D100">
        <f ca="1">IF(COUNTIF($A$4:A100,A100)&gt;1,"",C100)</f>
        <v>143</v>
      </c>
    </row>
    <row r="101" spans="1:4" ht="16.5" customHeight="1" x14ac:dyDescent="0.25">
      <c r="A101" s="107" t="s">
        <v>103</v>
      </c>
      <c r="B101" s="108">
        <v>244</v>
      </c>
      <c r="C101">
        <f ca="1"/>
        <v>244</v>
      </c>
      <c r="D101">
        <f ca="1">IF(COUNTIF($A$4:A101,A101)&gt;1,"",C101)</f>
        <v>244</v>
      </c>
    </row>
    <row r="102" spans="1:4" ht="16.5" customHeight="1" x14ac:dyDescent="0.25">
      <c r="A102" s="107" t="s">
        <v>104</v>
      </c>
      <c r="B102" s="108">
        <v>230</v>
      </c>
      <c r="C102">
        <f ca="1"/>
        <v>230</v>
      </c>
      <c r="D102">
        <f ca="1">IF(COUNTIF($A$4:A102,A102)&gt;1,"",C102)</f>
        <v>230</v>
      </c>
    </row>
    <row r="103" spans="1:4" ht="16.5" customHeight="1" x14ac:dyDescent="0.25">
      <c r="A103" s="107" t="s">
        <v>105</v>
      </c>
      <c r="B103" s="108">
        <v>201</v>
      </c>
      <c r="C103">
        <f ca="1"/>
        <v>201</v>
      </c>
      <c r="D103">
        <f ca="1">IF(COUNTIF($A$4:A103,A103)&gt;1,"",C103)</f>
        <v>201</v>
      </c>
    </row>
    <row r="104" spans="1:4" ht="16.5" customHeight="1" x14ac:dyDescent="0.25">
      <c r="A104" s="107" t="s">
        <v>106</v>
      </c>
      <c r="B104" s="108">
        <v>307</v>
      </c>
      <c r="C104">
        <f ca="1"/>
        <v>307</v>
      </c>
      <c r="D104">
        <f ca="1">IF(COUNTIF($A$4:A104,A104)&gt;1,"",C104)</f>
        <v>307</v>
      </c>
    </row>
    <row r="105" spans="1:4" ht="16.5" customHeight="1" x14ac:dyDescent="0.25">
      <c r="A105" s="107" t="s">
        <v>107</v>
      </c>
      <c r="B105" s="108">
        <v>1469</v>
      </c>
      <c r="C105">
        <f ca="1"/>
        <v>1469</v>
      </c>
      <c r="D105">
        <f ca="1">IF(COUNTIF($A$4:A105,A105)&gt;1,"",C105)</f>
        <v>1469</v>
      </c>
    </row>
    <row r="106" spans="1:4" ht="16.5" customHeight="1" x14ac:dyDescent="0.25">
      <c r="A106" s="107" t="s">
        <v>108</v>
      </c>
      <c r="B106" s="108">
        <v>241</v>
      </c>
      <c r="C106">
        <f ca="1"/>
        <v>241</v>
      </c>
      <c r="D106">
        <f ca="1">IF(COUNTIF($A$4:A106,A106)&gt;1,"",C106)</f>
        <v>241</v>
      </c>
    </row>
    <row r="107" spans="1:4" ht="16.5" customHeight="1" x14ac:dyDescent="0.25">
      <c r="A107" s="107" t="s">
        <v>109</v>
      </c>
      <c r="B107" s="108">
        <v>795</v>
      </c>
      <c r="C107">
        <f ca="1"/>
        <v>795</v>
      </c>
      <c r="D107">
        <f ca="1">IF(COUNTIF($A$4:A107,A107)&gt;1,"",C107)</f>
        <v>795</v>
      </c>
    </row>
    <row r="108" spans="1:4" ht="16.5" customHeight="1" x14ac:dyDescent="0.25">
      <c r="A108" s="107" t="s">
        <v>110</v>
      </c>
      <c r="B108" s="108">
        <v>2626</v>
      </c>
      <c r="C108">
        <f ca="1"/>
        <v>2626</v>
      </c>
      <c r="D108">
        <f ca="1">IF(COUNTIF($A$4:A108,A108)&gt;1,"",C108)</f>
        <v>2626</v>
      </c>
    </row>
    <row r="109" spans="1:4" ht="16.5" customHeight="1" x14ac:dyDescent="0.25">
      <c r="A109" s="107" t="s">
        <v>111</v>
      </c>
      <c r="B109" s="108">
        <v>8424</v>
      </c>
      <c r="C109">
        <f ca="1"/>
        <v>8645</v>
      </c>
      <c r="D109">
        <f ca="1">IF(COUNTIF($A$4:A109,A109)&gt;1,"",C109)</f>
        <v>8645</v>
      </c>
    </row>
    <row r="110" spans="1:4" ht="16.5" customHeight="1" x14ac:dyDescent="0.25">
      <c r="A110" s="107" t="s">
        <v>111</v>
      </c>
      <c r="B110" s="108">
        <v>221</v>
      </c>
      <c r="C110">
        <f ca="1"/>
        <v>8645</v>
      </c>
      <c r="D110" t="str">
        <f>IF(COUNTIF($A$4:A110,A110)&gt;1,"",C110)</f>
        <v/>
      </c>
    </row>
    <row r="111" spans="1:4" ht="16.5" customHeight="1" x14ac:dyDescent="0.25">
      <c r="A111" s="107" t="s">
        <v>112</v>
      </c>
      <c r="B111" s="108">
        <v>88423</v>
      </c>
      <c r="C111">
        <f ca="1"/>
        <v>88423</v>
      </c>
      <c r="D111">
        <f ca="1">IF(COUNTIF($A$4:A111,A111)&gt;1,"",C111)</f>
        <v>88423</v>
      </c>
    </row>
    <row r="112" spans="1:4" ht="16.5" customHeight="1" x14ac:dyDescent="0.25">
      <c r="A112" s="107" t="s">
        <v>113</v>
      </c>
      <c r="B112" s="108">
        <v>52525</v>
      </c>
      <c r="C112">
        <f ca="1"/>
        <v>76830</v>
      </c>
      <c r="D112">
        <f ca="1">IF(COUNTIF($A$4:A112,A112)&gt;1,"",C112)</f>
        <v>76830</v>
      </c>
    </row>
    <row r="113" spans="1:4" ht="16.5" customHeight="1" x14ac:dyDescent="0.25">
      <c r="A113" s="107" t="s">
        <v>113</v>
      </c>
      <c r="B113" s="108">
        <v>24305</v>
      </c>
      <c r="C113">
        <f ca="1"/>
        <v>76830</v>
      </c>
      <c r="D113" t="str">
        <f>IF(COUNTIF($A$4:A113,A113)&gt;1,"",C113)</f>
        <v/>
      </c>
    </row>
    <row r="114" spans="1:4" ht="16.5" customHeight="1" x14ac:dyDescent="0.25">
      <c r="A114" s="107" t="s">
        <v>114</v>
      </c>
      <c r="B114" s="108">
        <v>25327</v>
      </c>
      <c r="C114">
        <f ca="1"/>
        <v>25327</v>
      </c>
      <c r="D114">
        <f ca="1">IF(COUNTIF($A$4:A114,A114)&gt;1,"",C114)</f>
        <v>25327</v>
      </c>
    </row>
    <row r="115" spans="1:4" ht="16.5" customHeight="1" x14ac:dyDescent="0.25">
      <c r="A115" s="107" t="s">
        <v>115</v>
      </c>
      <c r="B115" s="108">
        <v>282206</v>
      </c>
      <c r="C115">
        <f ca="1"/>
        <v>282206</v>
      </c>
      <c r="D115">
        <f ca="1">IF(COUNTIF($A$4:A115,A115)&gt;1,"",C115)</f>
        <v>282206</v>
      </c>
    </row>
    <row r="116" spans="1:4" ht="16.5" customHeight="1" x14ac:dyDescent="0.25">
      <c r="A116" s="107" t="s">
        <v>116</v>
      </c>
      <c r="B116" s="108">
        <v>17867</v>
      </c>
      <c r="C116">
        <f ca="1"/>
        <v>17867</v>
      </c>
      <c r="D116">
        <f ca="1">IF(COUNTIF($A$4:A116,A116)&gt;1,"",C116)</f>
        <v>17867</v>
      </c>
    </row>
    <row r="117" spans="1:4" ht="16.5" customHeight="1" x14ac:dyDescent="0.25">
      <c r="A117" s="107" t="s">
        <v>118</v>
      </c>
      <c r="B117" s="108">
        <v>1201</v>
      </c>
      <c r="C117">
        <f ca="1"/>
        <v>2419</v>
      </c>
      <c r="D117">
        <f ca="1">IF(COUNTIF($A$4:A117,A117)&gt;1,"",C117)</f>
        <v>2419</v>
      </c>
    </row>
    <row r="118" spans="1:4" ht="16.5" customHeight="1" x14ac:dyDescent="0.25">
      <c r="A118" s="107" t="s">
        <v>118</v>
      </c>
      <c r="B118" s="108">
        <v>1218</v>
      </c>
      <c r="C118">
        <f ca="1"/>
        <v>2419</v>
      </c>
      <c r="D118" t="str">
        <f>IF(COUNTIF($A$4:A118,A118)&gt;1,"",C118)</f>
        <v/>
      </c>
    </row>
    <row r="119" spans="1:4" ht="16.5" customHeight="1" x14ac:dyDescent="0.25">
      <c r="A119" s="107" t="s">
        <v>119</v>
      </c>
      <c r="B119" s="108">
        <v>32525</v>
      </c>
      <c r="C119">
        <f ca="1"/>
        <v>32525</v>
      </c>
      <c r="D119">
        <f ca="1">IF(COUNTIF($A$4:A119,A119)&gt;1,"",C119)</f>
        <v>32525</v>
      </c>
    </row>
    <row r="120" spans="1:4" ht="16.5" customHeight="1" x14ac:dyDescent="0.25">
      <c r="A120" s="107" t="s">
        <v>120</v>
      </c>
      <c r="B120" s="108">
        <v>25508</v>
      </c>
      <c r="C120">
        <f ca="1"/>
        <v>25508</v>
      </c>
      <c r="D120">
        <f ca="1">IF(COUNTIF($A$4:A120,A120)&gt;1,"",C120)</f>
        <v>25508</v>
      </c>
    </row>
    <row r="121" spans="1:4" ht="16.5" customHeight="1" x14ac:dyDescent="0.25">
      <c r="A121" s="107" t="s">
        <v>121</v>
      </c>
      <c r="B121" s="108">
        <v>0</v>
      </c>
      <c r="C121">
        <f ca="1"/>
        <v>0</v>
      </c>
      <c r="D121">
        <f ca="1">IF(COUNTIF($A$4:A121,A121)&gt;1,"",C121)</f>
        <v>0</v>
      </c>
    </row>
    <row r="122" spans="1:4" ht="16.5" customHeight="1" x14ac:dyDescent="0.25">
      <c r="A122" s="107" t="s">
        <v>122</v>
      </c>
      <c r="B122" s="108">
        <v>76435</v>
      </c>
      <c r="C122">
        <f ca="1"/>
        <v>76435</v>
      </c>
      <c r="D122">
        <f ca="1">IF(COUNTIF($A$4:A122,A122)&gt;1,"",C122)</f>
        <v>76435</v>
      </c>
    </row>
    <row r="123" spans="1:4" ht="16.5" customHeight="1" x14ac:dyDescent="0.25">
      <c r="A123" s="107" t="s">
        <v>123</v>
      </c>
      <c r="B123" s="108">
        <v>27549</v>
      </c>
      <c r="C123">
        <f ca="1"/>
        <v>303289</v>
      </c>
      <c r="D123">
        <f ca="1">IF(COUNTIF($A$4:A123,A123)&gt;1,"",C123)</f>
        <v>303289</v>
      </c>
    </row>
    <row r="124" spans="1:4" ht="16.5" customHeight="1" x14ac:dyDescent="0.25">
      <c r="A124" s="107" t="s">
        <v>123</v>
      </c>
      <c r="B124" s="108">
        <v>275740</v>
      </c>
      <c r="C124">
        <f ca="1"/>
        <v>303289</v>
      </c>
      <c r="D124" t="str">
        <f>IF(COUNTIF($A$4:A124,A124)&gt;1,"",C124)</f>
        <v/>
      </c>
    </row>
    <row r="125" spans="1:4" ht="16.5" customHeight="1" x14ac:dyDescent="0.25">
      <c r="A125" s="107" t="s">
        <v>124</v>
      </c>
      <c r="B125" s="108">
        <v>5395</v>
      </c>
      <c r="C125">
        <f ca="1"/>
        <v>5395</v>
      </c>
      <c r="D125">
        <f ca="1">IF(COUNTIF($A$4:A125,A125)&gt;1,"",C125)</f>
        <v>5395</v>
      </c>
    </row>
    <row r="126" spans="1:4" ht="16.5" customHeight="1" x14ac:dyDescent="0.25">
      <c r="A126" s="107" t="s">
        <v>126</v>
      </c>
      <c r="B126" s="108">
        <v>100385</v>
      </c>
      <c r="C126">
        <f ca="1"/>
        <v>100385</v>
      </c>
      <c r="D126">
        <f ca="1">IF(COUNTIF($A$4:A126,A126)&gt;1,"",C126)</f>
        <v>100385</v>
      </c>
    </row>
    <row r="127" spans="1:4" ht="16.5" customHeight="1" x14ac:dyDescent="0.25">
      <c r="A127" s="107" t="s">
        <v>128</v>
      </c>
      <c r="B127" s="108">
        <v>3624</v>
      </c>
      <c r="C127">
        <f ca="1"/>
        <v>3624</v>
      </c>
      <c r="D127">
        <f ca="1">IF(COUNTIF($A$4:A127,A127)&gt;1,"",C127)</f>
        <v>3624</v>
      </c>
    </row>
    <row r="128" spans="1:4" ht="16.5" customHeight="1" x14ac:dyDescent="0.25">
      <c r="A128" s="107" t="s">
        <v>129</v>
      </c>
      <c r="B128" s="108">
        <v>48222</v>
      </c>
      <c r="C128">
        <f ca="1"/>
        <v>48222</v>
      </c>
      <c r="D128">
        <f ca="1">IF(COUNTIF($A$4:A128,A128)&gt;1,"",C128)</f>
        <v>48222</v>
      </c>
    </row>
    <row r="129" spans="1:4" ht="16.5" customHeight="1" x14ac:dyDescent="0.25">
      <c r="A129" s="107" t="s">
        <v>130</v>
      </c>
      <c r="B129" s="108">
        <v>726</v>
      </c>
      <c r="C129">
        <f ca="1"/>
        <v>726</v>
      </c>
      <c r="D129">
        <f ca="1">IF(COUNTIF($A$4:A129,A129)&gt;1,"",C129)</f>
        <v>726</v>
      </c>
    </row>
    <row r="130" spans="1:4" ht="16.5" customHeight="1" x14ac:dyDescent="0.25">
      <c r="A130" s="107" t="s">
        <v>131</v>
      </c>
      <c r="B130" s="108">
        <v>0</v>
      </c>
      <c r="C130">
        <f ca="1"/>
        <v>0</v>
      </c>
      <c r="D130">
        <f ca="1">IF(COUNTIF($A$4:A130,A130)&gt;1,"",C130)</f>
        <v>0</v>
      </c>
    </row>
    <row r="131" spans="1:4" ht="16.5" customHeight="1" x14ac:dyDescent="0.25">
      <c r="A131" s="107" t="s">
        <v>132</v>
      </c>
      <c r="B131" s="108">
        <v>51407</v>
      </c>
      <c r="C131">
        <f ca="1"/>
        <v>51407</v>
      </c>
      <c r="D131">
        <f ca="1">IF(COUNTIF($A$4:A131,A131)&gt;1,"",C131)</f>
        <v>51407</v>
      </c>
    </row>
    <row r="132" spans="1:4" ht="16.5" customHeight="1" x14ac:dyDescent="0.25">
      <c r="A132" s="107" t="s">
        <v>134</v>
      </c>
      <c r="B132" s="108">
        <v>76070</v>
      </c>
      <c r="C132">
        <f ca="1"/>
        <v>76070</v>
      </c>
      <c r="D132">
        <f ca="1">IF(COUNTIF($A$4:A132,A132)&gt;1,"",C132)</f>
        <v>76070</v>
      </c>
    </row>
    <row r="133" spans="1:4" ht="16.5" customHeight="1" x14ac:dyDescent="0.25">
      <c r="A133" s="107" t="s">
        <v>135</v>
      </c>
      <c r="B133" s="108">
        <v>10996</v>
      </c>
      <c r="C133">
        <f ca="1"/>
        <v>10996</v>
      </c>
      <c r="D133">
        <f ca="1">IF(COUNTIF($A$4:A133,A133)&gt;1,"",C133)</f>
        <v>10996</v>
      </c>
    </row>
    <row r="134" spans="1:4" ht="16.5" customHeight="1" x14ac:dyDescent="0.25">
      <c r="A134" s="107" t="s">
        <v>136</v>
      </c>
      <c r="B134" s="108">
        <v>41915</v>
      </c>
      <c r="C134">
        <f ca="1"/>
        <v>41915</v>
      </c>
      <c r="D134">
        <f ca="1">IF(COUNTIF($A$4:A134,A134)&gt;1,"",C134)</f>
        <v>41915</v>
      </c>
    </row>
    <row r="135" spans="1:4" ht="16.5" customHeight="1" x14ac:dyDescent="0.25">
      <c r="A135" s="107" t="s">
        <v>137</v>
      </c>
      <c r="B135" s="108">
        <v>964646</v>
      </c>
      <c r="C135">
        <f ca="1"/>
        <v>964646</v>
      </c>
      <c r="D135">
        <f ca="1">IF(COUNTIF($A$4:A135,A135)&gt;1,"",C135)</f>
        <v>964646</v>
      </c>
    </row>
    <row r="136" spans="1:4" ht="16.5" customHeight="1" x14ac:dyDescent="0.25">
      <c r="A136" s="107" t="s">
        <v>138</v>
      </c>
      <c r="B136" s="108">
        <v>6264</v>
      </c>
      <c r="C136">
        <f ca="1"/>
        <v>6264</v>
      </c>
      <c r="D136">
        <f ca="1">IF(COUNTIF($A$4:A136,A136)&gt;1,"",C136)</f>
        <v>6264</v>
      </c>
    </row>
    <row r="137" spans="1:4" ht="16.5" customHeight="1" x14ac:dyDescent="0.25">
      <c r="A137" s="107" t="s">
        <v>139</v>
      </c>
      <c r="B137" s="108">
        <v>450552</v>
      </c>
      <c r="C137">
        <f ca="1"/>
        <v>450552</v>
      </c>
      <c r="D137">
        <f ca="1">IF(COUNTIF($A$4:A137,A137)&gt;1,"",C137)</f>
        <v>450552</v>
      </c>
    </row>
    <row r="138" spans="1:4" ht="16.5" customHeight="1" x14ac:dyDescent="0.25">
      <c r="A138" s="107" t="s">
        <v>140</v>
      </c>
      <c r="B138" s="108">
        <v>11647</v>
      </c>
      <c r="C138">
        <f ca="1"/>
        <v>11647</v>
      </c>
      <c r="D138">
        <f ca="1">IF(COUNTIF($A$4:A138,A138)&gt;1,"",C138)</f>
        <v>11647</v>
      </c>
    </row>
    <row r="139" spans="1:4" ht="16.5" customHeight="1" x14ac:dyDescent="0.25">
      <c r="A139" s="107" t="s">
        <v>141</v>
      </c>
      <c r="B139" s="108">
        <v>4036</v>
      </c>
      <c r="C139">
        <f ca="1"/>
        <v>4036</v>
      </c>
      <c r="D139">
        <f ca="1">IF(COUNTIF($A$4:A139,A139)&gt;1,"",C139)</f>
        <v>4036</v>
      </c>
    </row>
    <row r="140" spans="1:4" ht="16.5" customHeight="1" x14ac:dyDescent="0.25">
      <c r="A140" s="107" t="s">
        <v>142</v>
      </c>
      <c r="B140" s="108">
        <v>28886</v>
      </c>
      <c r="C140">
        <f ca="1"/>
        <v>31295</v>
      </c>
      <c r="D140">
        <f ca="1">IF(COUNTIF($A$4:A140,A140)&gt;1,"",C140)</f>
        <v>31295</v>
      </c>
    </row>
    <row r="141" spans="1:4" ht="16.5" customHeight="1" x14ac:dyDescent="0.25">
      <c r="A141" s="107" t="s">
        <v>142</v>
      </c>
      <c r="B141" s="108">
        <v>2409</v>
      </c>
      <c r="C141">
        <f ca="1"/>
        <v>31295</v>
      </c>
      <c r="D141" t="str">
        <f>IF(COUNTIF($A$4:A141,A141)&gt;1,"",C141)</f>
        <v/>
      </c>
    </row>
    <row r="142" spans="1:4" ht="16.5" customHeight="1" x14ac:dyDescent="0.25">
      <c r="A142" s="107" t="s">
        <v>143</v>
      </c>
      <c r="B142" s="108">
        <v>87752</v>
      </c>
      <c r="C142">
        <f ca="1"/>
        <v>87752</v>
      </c>
      <c r="D142">
        <f ca="1">IF(COUNTIF($A$4:A142,A142)&gt;1,"",C142)</f>
        <v>87752</v>
      </c>
    </row>
    <row r="143" spans="1:4" ht="16.5" customHeight="1" x14ac:dyDescent="0.25">
      <c r="A143" s="107" t="s">
        <v>144</v>
      </c>
      <c r="B143" s="108">
        <v>8148</v>
      </c>
      <c r="C143">
        <f ca="1"/>
        <v>8201</v>
      </c>
      <c r="D143">
        <f ca="1">IF(COUNTIF($A$4:A143,A143)&gt;1,"",C143)</f>
        <v>8201</v>
      </c>
    </row>
    <row r="144" spans="1:4" ht="16.5" customHeight="1" x14ac:dyDescent="0.25">
      <c r="A144" s="107" t="s">
        <v>144</v>
      </c>
      <c r="B144" s="108">
        <v>53</v>
      </c>
      <c r="C144">
        <f ca="1"/>
        <v>8201</v>
      </c>
      <c r="D144" t="str">
        <f>IF(COUNTIF($A$4:A144,A144)&gt;1,"",C144)</f>
        <v/>
      </c>
    </row>
    <row r="145" spans="1:4" ht="16.5" customHeight="1" x14ac:dyDescent="0.25">
      <c r="A145" s="107" t="s">
        <v>145</v>
      </c>
      <c r="B145" s="108">
        <v>63</v>
      </c>
      <c r="C145">
        <f ca="1"/>
        <v>63</v>
      </c>
      <c r="D145">
        <f ca="1">IF(COUNTIF($A$4:A145,A145)&gt;1,"",C145)</f>
        <v>63</v>
      </c>
    </row>
    <row r="146" spans="1:4" ht="16.5" customHeight="1" x14ac:dyDescent="0.25">
      <c r="A146" s="107" t="s">
        <v>146</v>
      </c>
      <c r="B146" s="108">
        <v>39405</v>
      </c>
      <c r="C146">
        <f ca="1"/>
        <v>39405</v>
      </c>
      <c r="D146">
        <f ca="1">IF(COUNTIF($A$4:A146,A146)&gt;1,"",C146)</f>
        <v>39405</v>
      </c>
    </row>
    <row r="147" spans="1:4" ht="16.5" customHeight="1" x14ac:dyDescent="0.25">
      <c r="A147" s="107" t="s">
        <v>147</v>
      </c>
      <c r="B147" s="108">
        <v>25772</v>
      </c>
      <c r="C147">
        <f ca="1"/>
        <v>25772</v>
      </c>
      <c r="D147">
        <f ca="1">IF(COUNTIF($A$4:A147,A147)&gt;1,"",C147)</f>
        <v>25772</v>
      </c>
    </row>
    <row r="148" spans="1:4" ht="16.5" customHeight="1" x14ac:dyDescent="0.25">
      <c r="A148" s="107" t="s">
        <v>149</v>
      </c>
      <c r="B148" s="108">
        <v>43787</v>
      </c>
      <c r="C148">
        <f ca="1"/>
        <v>43787</v>
      </c>
      <c r="D148">
        <f ca="1">IF(COUNTIF($A$4:A148,A148)&gt;1,"",C148)</f>
        <v>43787</v>
      </c>
    </row>
    <row r="149" spans="1:4" ht="16.5" customHeight="1" x14ac:dyDescent="0.25">
      <c r="A149" s="107" t="s">
        <v>150</v>
      </c>
      <c r="B149" s="108">
        <v>61287</v>
      </c>
      <c r="C149">
        <f ca="1"/>
        <v>61287</v>
      </c>
      <c r="D149">
        <f ca="1">IF(COUNTIF($A$4:A149,A149)&gt;1,"",C149)</f>
        <v>61287</v>
      </c>
    </row>
    <row r="150" spans="1:4" ht="16.5" customHeight="1" x14ac:dyDescent="0.25">
      <c r="A150" s="107" t="s">
        <v>152</v>
      </c>
      <c r="B150" s="108">
        <v>9601</v>
      </c>
      <c r="C150">
        <f ca="1"/>
        <v>9601</v>
      </c>
      <c r="D150">
        <f ca="1">IF(COUNTIF($A$4:A150,A150)&gt;1,"",C150)</f>
        <v>9601</v>
      </c>
    </row>
    <row r="151" spans="1:4" ht="16.5" customHeight="1" x14ac:dyDescent="0.25">
      <c r="A151" s="107" t="s">
        <v>154</v>
      </c>
      <c r="B151" s="108">
        <v>11949</v>
      </c>
      <c r="C151">
        <f ca="1"/>
        <v>11949</v>
      </c>
      <c r="D151">
        <f ca="1">IF(COUNTIF($A$4:A151,A151)&gt;1,"",C151)</f>
        <v>11949</v>
      </c>
    </row>
    <row r="152" spans="1:4" ht="16.5" customHeight="1" x14ac:dyDescent="0.25">
      <c r="A152" s="107" t="s">
        <v>155</v>
      </c>
      <c r="B152" s="108">
        <v>2977</v>
      </c>
      <c r="C152">
        <f ca="1"/>
        <v>2977</v>
      </c>
      <c r="D152">
        <f ca="1">IF(COUNTIF($A$4:A152,A152)&gt;1,"",C152)</f>
        <v>2977</v>
      </c>
    </row>
    <row r="153" spans="1:4" ht="16.5" customHeight="1" x14ac:dyDescent="0.25">
      <c r="A153" s="107" t="s">
        <v>156</v>
      </c>
      <c r="B153" s="108">
        <v>9026</v>
      </c>
      <c r="C153">
        <f ca="1"/>
        <v>9026</v>
      </c>
      <c r="D153">
        <f ca="1">IF(COUNTIF($A$4:A153,A153)&gt;1,"",C153)</f>
        <v>9026</v>
      </c>
    </row>
    <row r="154" spans="1:4" ht="16.5" customHeight="1" x14ac:dyDescent="0.25">
      <c r="A154" s="107" t="s">
        <v>157</v>
      </c>
      <c r="B154" s="108">
        <v>121436</v>
      </c>
      <c r="C154">
        <f ca="1"/>
        <v>121436</v>
      </c>
      <c r="D154">
        <f ca="1">IF(COUNTIF($A$4:A154,A154)&gt;1,"",C154)</f>
        <v>121436</v>
      </c>
    </row>
    <row r="155" spans="1:4" ht="16.5" customHeight="1" x14ac:dyDescent="0.25">
      <c r="A155" s="107" t="s">
        <v>158</v>
      </c>
      <c r="B155" s="108">
        <v>1453</v>
      </c>
      <c r="C155">
        <f ca="1"/>
        <v>1453</v>
      </c>
      <c r="D155">
        <f ca="1">IF(COUNTIF($A$4:A155,A155)&gt;1,"",C155)</f>
        <v>1453</v>
      </c>
    </row>
    <row r="156" spans="1:4" ht="16.5" customHeight="1" x14ac:dyDescent="0.25">
      <c r="A156" s="107" t="s">
        <v>159</v>
      </c>
      <c r="B156" s="108">
        <v>29269</v>
      </c>
      <c r="C156">
        <f ca="1"/>
        <v>29269</v>
      </c>
      <c r="D156">
        <f ca="1">IF(COUNTIF($A$4:A156,A156)&gt;1,"",C156)</f>
        <v>29269</v>
      </c>
    </row>
    <row r="157" spans="1:4" ht="16.5" customHeight="1" x14ac:dyDescent="0.25">
      <c r="A157" s="107" t="s">
        <v>1002</v>
      </c>
      <c r="B157" s="108">
        <v>120698</v>
      </c>
      <c r="C157">
        <f ca="1"/>
        <v>120698</v>
      </c>
      <c r="D157">
        <f ca="1">IF(COUNTIF($A$4:A157,A157)&gt;1,"",C157)</f>
        <v>120698</v>
      </c>
    </row>
    <row r="158" spans="1:4" ht="16.5" customHeight="1" x14ac:dyDescent="0.25">
      <c r="A158" s="107" t="s">
        <v>160</v>
      </c>
      <c r="B158" s="108">
        <v>12313</v>
      </c>
      <c r="C158">
        <f ca="1"/>
        <v>27881</v>
      </c>
      <c r="D158">
        <f ca="1">IF(COUNTIF($A$4:A158,A158)&gt;1,"",C158)</f>
        <v>27881</v>
      </c>
    </row>
    <row r="159" spans="1:4" ht="16.5" customHeight="1" x14ac:dyDescent="0.25">
      <c r="A159" s="107" t="s">
        <v>160</v>
      </c>
      <c r="B159" s="108">
        <v>15568</v>
      </c>
      <c r="C159">
        <f ca="1"/>
        <v>27881</v>
      </c>
      <c r="D159" t="str">
        <f>IF(COUNTIF($A$4:A159,A159)&gt;1,"",C159)</f>
        <v/>
      </c>
    </row>
    <row r="160" spans="1:4" ht="16.5" customHeight="1" x14ac:dyDescent="0.25">
      <c r="A160" s="107" t="s">
        <v>161</v>
      </c>
      <c r="B160" s="108">
        <v>54927</v>
      </c>
      <c r="C160">
        <f ca="1"/>
        <v>54927</v>
      </c>
      <c r="D160">
        <f ca="1">IF(COUNTIF($A$4:A160,A160)&gt;1,"",C160)</f>
        <v>54927</v>
      </c>
    </row>
    <row r="161" spans="1:4" ht="16.5" customHeight="1" x14ac:dyDescent="0.25">
      <c r="A161" s="107" t="s">
        <v>162</v>
      </c>
      <c r="B161" s="108">
        <v>20533</v>
      </c>
      <c r="C161">
        <f ca="1"/>
        <v>20533</v>
      </c>
      <c r="D161">
        <f ca="1">IF(COUNTIF($A$4:A161,A161)&gt;1,"",C161)</f>
        <v>20533</v>
      </c>
    </row>
    <row r="162" spans="1:4" ht="16.5" customHeight="1" x14ac:dyDescent="0.25">
      <c r="A162" s="107" t="s">
        <v>163</v>
      </c>
      <c r="B162" s="108">
        <v>979923</v>
      </c>
      <c r="C162">
        <f ca="1"/>
        <v>979923</v>
      </c>
      <c r="D162">
        <f ca="1">IF(COUNTIF($A$4:A162,A162)&gt;1,"",C162)</f>
        <v>979923</v>
      </c>
    </row>
    <row r="163" spans="1:4" ht="16.5" customHeight="1" x14ac:dyDescent="0.25">
      <c r="A163" s="107" t="s">
        <v>164</v>
      </c>
      <c r="B163" s="108">
        <v>1254</v>
      </c>
      <c r="C163">
        <f ca="1"/>
        <v>1254</v>
      </c>
      <c r="D163">
        <f ca="1">IF(COUNTIF($A$4:A163,A163)&gt;1,"",C163)</f>
        <v>1254</v>
      </c>
    </row>
    <row r="164" spans="1:4" ht="16.5" customHeight="1" x14ac:dyDescent="0.25">
      <c r="A164" s="107" t="s">
        <v>165</v>
      </c>
      <c r="B164" s="108">
        <v>6595</v>
      </c>
      <c r="C164">
        <f ca="1"/>
        <v>6595</v>
      </c>
      <c r="D164">
        <f ca="1">IF(COUNTIF($A$4:A164,A164)&gt;1,"",C164)</f>
        <v>6595</v>
      </c>
    </row>
    <row r="165" spans="1:4" ht="16.5" customHeight="1" x14ac:dyDescent="0.25">
      <c r="A165" s="107" t="s">
        <v>166</v>
      </c>
      <c r="B165" s="108">
        <v>65558</v>
      </c>
      <c r="C165">
        <f ca="1"/>
        <v>65558</v>
      </c>
      <c r="D165">
        <f ca="1">IF(COUNTIF($A$4:A165,A165)&gt;1,"",C165)</f>
        <v>65558</v>
      </c>
    </row>
    <row r="166" spans="1:4" ht="16.5" customHeight="1" x14ac:dyDescent="0.25">
      <c r="A166" s="107" t="s">
        <v>167</v>
      </c>
      <c r="B166" s="108">
        <v>6563</v>
      </c>
      <c r="C166">
        <f ca="1"/>
        <v>6563</v>
      </c>
      <c r="D166">
        <f ca="1">IF(COUNTIF($A$4:A166,A166)&gt;1,"",C166)</f>
        <v>6563</v>
      </c>
    </row>
    <row r="167" spans="1:4" ht="16.5" customHeight="1" x14ac:dyDescent="0.25">
      <c r="A167" s="107" t="s">
        <v>168</v>
      </c>
      <c r="B167" s="108">
        <v>11379</v>
      </c>
      <c r="C167">
        <f ca="1"/>
        <v>144930</v>
      </c>
      <c r="D167">
        <f ca="1">IF(COUNTIF($A$4:A167,A167)&gt;1,"",C167)</f>
        <v>144930</v>
      </c>
    </row>
    <row r="168" spans="1:4" ht="16.5" customHeight="1" x14ac:dyDescent="0.25">
      <c r="A168" s="107" t="s">
        <v>168</v>
      </c>
      <c r="B168" s="108">
        <v>132690</v>
      </c>
      <c r="C168">
        <f ca="1"/>
        <v>144930</v>
      </c>
      <c r="D168" t="str">
        <f>IF(COUNTIF($A$4:A168,A168)&gt;1,"",C168)</f>
        <v/>
      </c>
    </row>
    <row r="169" spans="1:4" ht="16.5" customHeight="1" x14ac:dyDescent="0.25">
      <c r="A169" s="107" t="s">
        <v>168</v>
      </c>
      <c r="B169" s="108">
        <v>861</v>
      </c>
      <c r="C169">
        <f ca="1"/>
        <v>144930</v>
      </c>
      <c r="D169" t="str">
        <f>IF(COUNTIF($A$4:A169,A169)&gt;1,"",C169)</f>
        <v/>
      </c>
    </row>
    <row r="170" spans="1:4" ht="16.5" customHeight="1" x14ac:dyDescent="0.25">
      <c r="A170" s="107" t="s">
        <v>170</v>
      </c>
      <c r="B170" s="108">
        <v>0</v>
      </c>
      <c r="C170">
        <f ca="1"/>
        <v>0</v>
      </c>
      <c r="D170">
        <f ca="1">IF(COUNTIF($A$4:A170,A170)&gt;1,"",C170)</f>
        <v>0</v>
      </c>
    </row>
    <row r="171" spans="1:4" ht="16.5" customHeight="1" x14ac:dyDescent="0.25">
      <c r="A171" s="107" t="s">
        <v>171</v>
      </c>
      <c r="B171" s="108">
        <v>607</v>
      </c>
      <c r="C171">
        <f ca="1"/>
        <v>607</v>
      </c>
      <c r="D171">
        <f ca="1">IF(COUNTIF($A$4:A171,A171)&gt;1,"",C171)</f>
        <v>607</v>
      </c>
    </row>
    <row r="172" spans="1:4" ht="16.5" customHeight="1" x14ac:dyDescent="0.25">
      <c r="A172" s="107" t="s">
        <v>172</v>
      </c>
      <c r="B172" s="108">
        <v>1196</v>
      </c>
      <c r="C172">
        <f ca="1"/>
        <v>1196</v>
      </c>
      <c r="D172">
        <f ca="1">IF(COUNTIF($A$4:A172,A172)&gt;1,"",C172)</f>
        <v>1196</v>
      </c>
    </row>
    <row r="173" spans="1:4" ht="16.5" customHeight="1" x14ac:dyDescent="0.25">
      <c r="A173" s="107" t="s">
        <v>173</v>
      </c>
      <c r="B173" s="108">
        <v>66320</v>
      </c>
      <c r="C173">
        <f ca="1"/>
        <v>66320</v>
      </c>
      <c r="D173">
        <f ca="1">IF(COUNTIF($A$4:A173,A173)&gt;1,"",C173)</f>
        <v>66320</v>
      </c>
    </row>
    <row r="174" spans="1:4" ht="16.5" customHeight="1" x14ac:dyDescent="0.25">
      <c r="A174" s="107" t="s">
        <v>174</v>
      </c>
      <c r="B174" s="108">
        <v>207810</v>
      </c>
      <c r="C174">
        <f ca="1"/>
        <v>207810</v>
      </c>
      <c r="D174">
        <f ca="1">IF(COUNTIF($A$4:A174,A174)&gt;1,"",C174)</f>
        <v>207810</v>
      </c>
    </row>
    <row r="175" spans="1:4" ht="16.5" customHeight="1" x14ac:dyDescent="0.25">
      <c r="A175" s="107" t="s">
        <v>175</v>
      </c>
      <c r="B175" s="108">
        <v>0</v>
      </c>
      <c r="C175">
        <f ca="1"/>
        <v>16993</v>
      </c>
      <c r="D175">
        <f ca="1">IF(COUNTIF($A$4:A175,A175)&gt;1,"",C175)</f>
        <v>16993</v>
      </c>
    </row>
    <row r="176" spans="1:4" ht="16.5" customHeight="1" x14ac:dyDescent="0.25">
      <c r="A176" s="107" t="s">
        <v>175</v>
      </c>
      <c r="B176" s="108">
        <v>16993</v>
      </c>
      <c r="C176">
        <f ca="1"/>
        <v>16993</v>
      </c>
      <c r="D176" t="str">
        <f>IF(COUNTIF($A$4:A176,A176)&gt;1,"",C176)</f>
        <v/>
      </c>
    </row>
    <row r="177" spans="1:4" ht="16.5" customHeight="1" x14ac:dyDescent="0.25">
      <c r="A177" s="107" t="s">
        <v>176</v>
      </c>
      <c r="B177" s="108">
        <v>284788</v>
      </c>
      <c r="C177">
        <f ca="1"/>
        <v>284788</v>
      </c>
      <c r="D177">
        <f ca="1">IF(COUNTIF($A$4:A177,A177)&gt;1,"",C177)</f>
        <v>284788</v>
      </c>
    </row>
    <row r="178" spans="1:4" ht="16.5" customHeight="1" x14ac:dyDescent="0.25">
      <c r="A178" s="107" t="s">
        <v>178</v>
      </c>
      <c r="B178" s="108">
        <v>22242</v>
      </c>
      <c r="C178">
        <f ca="1"/>
        <v>22242</v>
      </c>
      <c r="D178">
        <f ca="1">IF(COUNTIF($A$4:A178,A178)&gt;1,"",C178)</f>
        <v>22242</v>
      </c>
    </row>
    <row r="179" spans="1:4" ht="16.5" customHeight="1" x14ac:dyDescent="0.25">
      <c r="A179" s="107" t="s">
        <v>179</v>
      </c>
      <c r="B179" s="108">
        <v>13785</v>
      </c>
      <c r="C179">
        <f ca="1"/>
        <v>13785</v>
      </c>
      <c r="D179">
        <f ca="1">IF(COUNTIF($A$4:A179,A179)&gt;1,"",C179)</f>
        <v>13785</v>
      </c>
    </row>
    <row r="180" spans="1:4" ht="16.5" customHeight="1" x14ac:dyDescent="0.25">
      <c r="A180" s="107" t="s">
        <v>180</v>
      </c>
      <c r="B180" s="108">
        <v>11328</v>
      </c>
      <c r="C180">
        <f ca="1"/>
        <v>97845</v>
      </c>
      <c r="D180">
        <f ca="1">IF(COUNTIF($A$4:A180,A180)&gt;1,"",C180)</f>
        <v>97845</v>
      </c>
    </row>
    <row r="181" spans="1:4" ht="16.5" customHeight="1" x14ac:dyDescent="0.25">
      <c r="A181" s="107" t="s">
        <v>180</v>
      </c>
      <c r="B181" s="108">
        <v>86517</v>
      </c>
      <c r="C181">
        <f ca="1"/>
        <v>97845</v>
      </c>
      <c r="D181" t="str">
        <f>IF(COUNTIF($A$4:A181,A181)&gt;1,"",C181)</f>
        <v/>
      </c>
    </row>
    <row r="182" spans="1:4" ht="16.5" customHeight="1" x14ac:dyDescent="0.25">
      <c r="A182" s="107" t="s">
        <v>182</v>
      </c>
      <c r="B182" s="108">
        <v>1177</v>
      </c>
      <c r="C182">
        <f ca="1"/>
        <v>1177</v>
      </c>
      <c r="D182">
        <f ca="1">IF(COUNTIF($A$4:A182,A182)&gt;1,"",C182)</f>
        <v>1177</v>
      </c>
    </row>
    <row r="183" spans="1:4" ht="16.5" customHeight="1" x14ac:dyDescent="0.25">
      <c r="A183" s="107" t="s">
        <v>183</v>
      </c>
      <c r="B183" s="108">
        <v>7598</v>
      </c>
      <c r="C183">
        <f ca="1"/>
        <v>7598</v>
      </c>
      <c r="D183">
        <f ca="1">IF(COUNTIF($A$4:A183,A183)&gt;1,"",C183)</f>
        <v>7598</v>
      </c>
    </row>
    <row r="184" spans="1:4" ht="16.5" customHeight="1" x14ac:dyDescent="0.25">
      <c r="A184" s="107" t="s">
        <v>186</v>
      </c>
      <c r="B184" s="108">
        <v>5232</v>
      </c>
      <c r="C184">
        <f ca="1"/>
        <v>5232</v>
      </c>
      <c r="D184">
        <f ca="1">IF(COUNTIF($A$4:A184,A184)&gt;1,"",C184)</f>
        <v>5232</v>
      </c>
    </row>
    <row r="185" spans="1:4" ht="16.5" customHeight="1" x14ac:dyDescent="0.25">
      <c r="A185" s="2" t="s">
        <v>187</v>
      </c>
      <c r="B185" s="108">
        <v>49101</v>
      </c>
      <c r="C185">
        <f ca="1"/>
        <v>49101</v>
      </c>
      <c r="D185">
        <f ca="1">IF(COUNTIF($A$4:A185,A185)&gt;1,"",C185)</f>
        <v>49101</v>
      </c>
    </row>
    <row r="186" spans="1:4" ht="16.5" customHeight="1" x14ac:dyDescent="0.25">
      <c r="A186" s="107" t="s">
        <v>188</v>
      </c>
      <c r="B186" s="108">
        <v>151</v>
      </c>
      <c r="C186">
        <f ca="1"/>
        <v>151</v>
      </c>
      <c r="D186">
        <f ca="1">IF(COUNTIF($A$4:A186,A186)&gt;1,"",C186)</f>
        <v>151</v>
      </c>
    </row>
    <row r="187" spans="1:4" ht="16.5" customHeight="1" x14ac:dyDescent="0.25">
      <c r="A187" s="107" t="s">
        <v>189</v>
      </c>
      <c r="B187" s="108">
        <v>50234</v>
      </c>
      <c r="C187">
        <f ca="1"/>
        <v>50234</v>
      </c>
      <c r="D187">
        <f ca="1">IF(COUNTIF($A$4:A187,A187)&gt;1,"",C187)</f>
        <v>50234</v>
      </c>
    </row>
    <row r="188" spans="1:4" ht="16.5" customHeight="1" x14ac:dyDescent="0.25">
      <c r="A188" s="2" t="s">
        <v>190</v>
      </c>
      <c r="B188" s="108">
        <v>7886</v>
      </c>
      <c r="C188">
        <f ca="1"/>
        <v>7886</v>
      </c>
      <c r="D188">
        <f ca="1">IF(COUNTIF($A$4:A188,A188)&gt;1,"",C188)</f>
        <v>7886</v>
      </c>
    </row>
    <row r="189" spans="1:4" ht="16.5" customHeight="1" x14ac:dyDescent="0.25">
      <c r="A189" s="107" t="s">
        <v>191</v>
      </c>
      <c r="B189" s="108">
        <v>43950</v>
      </c>
      <c r="C189">
        <f ca="1"/>
        <v>80616</v>
      </c>
      <c r="D189">
        <f ca="1">IF(COUNTIF($A$4:A189,A189)&gt;1,"",C189)</f>
        <v>80616</v>
      </c>
    </row>
    <row r="190" spans="1:4" ht="16.5" customHeight="1" x14ac:dyDescent="0.25">
      <c r="A190" s="107" t="s">
        <v>191</v>
      </c>
      <c r="B190" s="108">
        <v>36666</v>
      </c>
      <c r="C190">
        <f ca="1"/>
        <v>80616</v>
      </c>
      <c r="D190" t="str">
        <f>IF(COUNTIF($A$4:A190,A190)&gt;1,"",C190)</f>
        <v/>
      </c>
    </row>
    <row r="191" spans="1:4" ht="16.5" customHeight="1" x14ac:dyDescent="0.25">
      <c r="A191" s="107" t="s">
        <v>192</v>
      </c>
      <c r="B191" s="108">
        <v>33527</v>
      </c>
      <c r="C191">
        <f ca="1"/>
        <v>330875</v>
      </c>
      <c r="D191">
        <f ca="1">IF(COUNTIF($A$4:A191,A191)&gt;1,"",C191)</f>
        <v>330875</v>
      </c>
    </row>
    <row r="192" spans="1:4" ht="16.5" customHeight="1" x14ac:dyDescent="0.25">
      <c r="A192" s="107" t="s">
        <v>192</v>
      </c>
      <c r="B192" s="108">
        <v>297348</v>
      </c>
      <c r="C192">
        <f ca="1"/>
        <v>330875</v>
      </c>
      <c r="D192" t="str">
        <f>IF(COUNTIF($A$4:A192,A192)&gt;1,"",C192)</f>
        <v/>
      </c>
    </row>
    <row r="193" spans="1:4" ht="16.5" customHeight="1" x14ac:dyDescent="0.25">
      <c r="A193" s="107" t="s">
        <v>193</v>
      </c>
      <c r="B193" s="108">
        <v>632</v>
      </c>
      <c r="C193">
        <f ca="1"/>
        <v>632</v>
      </c>
      <c r="D193">
        <f ca="1">IF(COUNTIF($A$4:A193,A193)&gt;1,"",C193)</f>
        <v>632</v>
      </c>
    </row>
    <row r="194" spans="1:4" ht="16.5" customHeight="1" x14ac:dyDescent="0.25">
      <c r="A194" s="107" t="s">
        <v>194</v>
      </c>
      <c r="B194" s="108">
        <v>68292</v>
      </c>
      <c r="C194">
        <f ca="1"/>
        <v>68292</v>
      </c>
      <c r="D194">
        <f ca="1">IF(COUNTIF($A$4:A194,A194)&gt;1,"",C194)</f>
        <v>68292</v>
      </c>
    </row>
    <row r="195" spans="1:4" ht="16.5" customHeight="1" x14ac:dyDescent="0.25">
      <c r="A195" s="107" t="s">
        <v>195</v>
      </c>
      <c r="B195" s="108">
        <v>2907</v>
      </c>
      <c r="C195">
        <f ca="1"/>
        <v>2907</v>
      </c>
      <c r="D195">
        <f ca="1">IF(COUNTIF($A$4:A195,A195)&gt;1,"",C195)</f>
        <v>2907</v>
      </c>
    </row>
    <row r="196" spans="1:4" ht="16.5" customHeight="1" x14ac:dyDescent="0.25">
      <c r="A196" s="107" t="s">
        <v>197</v>
      </c>
      <c r="B196" s="108">
        <v>365</v>
      </c>
      <c r="C196">
        <f ca="1"/>
        <v>365</v>
      </c>
      <c r="D196">
        <f ca="1">IF(COUNTIF($A$4:A196,A196)&gt;1,"",C196)</f>
        <v>365</v>
      </c>
    </row>
    <row r="197" spans="1:4" ht="16.5" customHeight="1" x14ac:dyDescent="0.25">
      <c r="A197" s="107" t="s">
        <v>198</v>
      </c>
      <c r="B197" s="108">
        <v>256</v>
      </c>
      <c r="C197">
        <f ca="1"/>
        <v>256</v>
      </c>
      <c r="D197">
        <f ca="1">IF(COUNTIF($A$4:A197,A197)&gt;1,"",C197)</f>
        <v>256</v>
      </c>
    </row>
    <row r="198" spans="1:4" ht="16.5" customHeight="1" x14ac:dyDescent="0.25">
      <c r="A198" s="107" t="s">
        <v>199</v>
      </c>
      <c r="B198" s="108">
        <v>18781</v>
      </c>
      <c r="C198">
        <f ca="1"/>
        <v>18781</v>
      </c>
      <c r="D198">
        <f ca="1">IF(COUNTIF($A$4:A198,A198)&gt;1,"",C198)</f>
        <v>18781</v>
      </c>
    </row>
    <row r="199" spans="1:4" ht="16.5" customHeight="1" x14ac:dyDescent="0.25">
      <c r="A199" s="107" t="s">
        <v>201</v>
      </c>
      <c r="B199" s="108">
        <v>218155</v>
      </c>
      <c r="C199">
        <f ca="1"/>
        <v>218155</v>
      </c>
      <c r="D199">
        <f ca="1">IF(COUNTIF($A$4:A199,A199)&gt;1,"",C199)</f>
        <v>218155</v>
      </c>
    </row>
    <row r="200" spans="1:4" ht="16.5" customHeight="1" x14ac:dyDescent="0.25">
      <c r="A200" s="107" t="s">
        <v>202</v>
      </c>
      <c r="B200" s="108">
        <v>45882</v>
      </c>
      <c r="C200">
        <f ca="1"/>
        <v>45882</v>
      </c>
      <c r="D200">
        <f ca="1">IF(COUNTIF($A$4:A200,A200)&gt;1,"",C200)</f>
        <v>45882</v>
      </c>
    </row>
    <row r="201" spans="1:4" ht="16.5" customHeight="1" x14ac:dyDescent="0.25">
      <c r="A201" s="107" t="s">
        <v>203</v>
      </c>
      <c r="B201" s="108">
        <v>45264</v>
      </c>
      <c r="C201">
        <f ca="1"/>
        <v>45264</v>
      </c>
      <c r="D201">
        <f ca="1">IF(COUNTIF($A$4:A201,A201)&gt;1,"",C201)</f>
        <v>45264</v>
      </c>
    </row>
    <row r="202" spans="1:4" ht="16.5" customHeight="1" x14ac:dyDescent="0.25">
      <c r="A202" s="107" t="s">
        <v>876</v>
      </c>
      <c r="B202" s="108">
        <v>0</v>
      </c>
      <c r="C202">
        <f ca="1"/>
        <v>0</v>
      </c>
      <c r="D202">
        <f ca="1">IF(COUNTIF($A$4:A202,A202)&gt;1,"",C202)</f>
        <v>0</v>
      </c>
    </row>
    <row r="203" spans="1:4" ht="16.5" customHeight="1" x14ac:dyDescent="0.25">
      <c r="A203" s="107" t="s">
        <v>204</v>
      </c>
      <c r="B203" s="108">
        <v>149841</v>
      </c>
      <c r="C203">
        <f ca="1"/>
        <v>149841</v>
      </c>
      <c r="D203">
        <f ca="1">IF(COUNTIF($A$4:A203,A203)&gt;1,"",C203)</f>
        <v>149841</v>
      </c>
    </row>
    <row r="204" spans="1:4" ht="16.5" customHeight="1" x14ac:dyDescent="0.25">
      <c r="A204" s="107" t="s">
        <v>205</v>
      </c>
      <c r="B204" s="108">
        <v>11220</v>
      </c>
      <c r="C204">
        <f ca="1"/>
        <v>21907</v>
      </c>
      <c r="D204">
        <f ca="1">IF(COUNTIF($A$4:A204,A204)&gt;1,"",C204)</f>
        <v>21907</v>
      </c>
    </row>
    <row r="205" spans="1:4" ht="16.5" customHeight="1" x14ac:dyDescent="0.25">
      <c r="A205" s="107" t="s">
        <v>205</v>
      </c>
      <c r="B205" s="108">
        <v>7585</v>
      </c>
      <c r="C205">
        <f ca="1"/>
        <v>21907</v>
      </c>
      <c r="D205" t="str">
        <f>IF(COUNTIF($A$4:A205,A205)&gt;1,"",C205)</f>
        <v/>
      </c>
    </row>
    <row r="206" spans="1:4" ht="16.5" customHeight="1" x14ac:dyDescent="0.25">
      <c r="A206" s="107" t="s">
        <v>205</v>
      </c>
      <c r="B206" s="108">
        <v>3102</v>
      </c>
      <c r="C206">
        <f ca="1"/>
        <v>21907</v>
      </c>
      <c r="D206" t="str">
        <f>IF(COUNTIF($A$4:A206,A206)&gt;1,"",C206)</f>
        <v/>
      </c>
    </row>
    <row r="207" spans="1:4" ht="16.5" customHeight="1" x14ac:dyDescent="0.25">
      <c r="A207" s="107" t="s">
        <v>206</v>
      </c>
      <c r="B207" s="108">
        <v>71081</v>
      </c>
      <c r="C207">
        <f ca="1"/>
        <v>71081</v>
      </c>
      <c r="D207">
        <f ca="1">IF(COUNTIF($A$4:A207,A207)&gt;1,"",C207)</f>
        <v>71081</v>
      </c>
    </row>
    <row r="208" spans="1:4" ht="16.5" customHeight="1" x14ac:dyDescent="0.25">
      <c r="A208" s="107" t="s">
        <v>207</v>
      </c>
      <c r="B208" s="108">
        <v>893703</v>
      </c>
      <c r="C208">
        <f ca="1"/>
        <v>893703</v>
      </c>
      <c r="D208">
        <f ca="1">IF(COUNTIF($A$4:A208,A208)&gt;1,"",C208)</f>
        <v>893703</v>
      </c>
    </row>
    <row r="209" spans="1:4" ht="16.5" customHeight="1" x14ac:dyDescent="0.25">
      <c r="A209" s="2" t="s">
        <v>208</v>
      </c>
      <c r="B209" s="108">
        <v>145541</v>
      </c>
      <c r="C209">
        <f ca="1"/>
        <v>145541</v>
      </c>
      <c r="D209">
        <f ca="1">IF(COUNTIF($A$4:A209,A209)&gt;1,"",C209)</f>
        <v>145541</v>
      </c>
    </row>
    <row r="210" spans="1:4" ht="16.5" customHeight="1" x14ac:dyDescent="0.25">
      <c r="A210" s="107" t="s">
        <v>209</v>
      </c>
      <c r="B210" s="108">
        <v>33681</v>
      </c>
      <c r="C210">
        <f ca="1"/>
        <v>33681</v>
      </c>
      <c r="D210">
        <f ca="1">IF(COUNTIF($A$4:A210,A210)&gt;1,"",C210)</f>
        <v>33681</v>
      </c>
    </row>
    <row r="211" spans="1:4" ht="16.5" customHeight="1" x14ac:dyDescent="0.25">
      <c r="A211" s="107" t="s">
        <v>210</v>
      </c>
      <c r="B211" s="108">
        <v>21220</v>
      </c>
      <c r="C211">
        <f ca="1"/>
        <v>21220</v>
      </c>
      <c r="D211">
        <f ca="1">IF(COUNTIF($A$4:A211,A211)&gt;1,"",C211)</f>
        <v>21220</v>
      </c>
    </row>
    <row r="212" spans="1:4" ht="16.5" customHeight="1" x14ac:dyDescent="0.25">
      <c r="A212" s="2" t="s">
        <v>211</v>
      </c>
      <c r="B212" s="108">
        <v>247662</v>
      </c>
      <c r="C212">
        <f ca="1"/>
        <v>398803</v>
      </c>
      <c r="D212">
        <f ca="1">IF(COUNTIF($A$4:A212,A212)&gt;1,"",C212)</f>
        <v>398803</v>
      </c>
    </row>
    <row r="213" spans="1:4" ht="16.5" customHeight="1" x14ac:dyDescent="0.25">
      <c r="A213" s="2" t="s">
        <v>211</v>
      </c>
      <c r="B213" s="108">
        <v>45012</v>
      </c>
      <c r="C213">
        <f ca="1"/>
        <v>398803</v>
      </c>
      <c r="D213" t="str">
        <f>IF(COUNTIF($A$4:A213,A213)&gt;1,"",C213)</f>
        <v/>
      </c>
    </row>
    <row r="214" spans="1:4" ht="16.5" customHeight="1" x14ac:dyDescent="0.25">
      <c r="A214" s="2" t="s">
        <v>211</v>
      </c>
      <c r="B214" s="108">
        <v>97213</v>
      </c>
      <c r="C214">
        <f ca="1"/>
        <v>398803</v>
      </c>
      <c r="D214" t="str">
        <f>IF(COUNTIF($A$4:A214,A214)&gt;1,"",C214)</f>
        <v/>
      </c>
    </row>
    <row r="215" spans="1:4" ht="16.5" customHeight="1" x14ac:dyDescent="0.25">
      <c r="A215" s="2" t="s">
        <v>211</v>
      </c>
      <c r="B215" s="108">
        <v>8916</v>
      </c>
      <c r="C215">
        <f ca="1"/>
        <v>398803</v>
      </c>
      <c r="D215" t="str">
        <f>IF(COUNTIF($A$4:A215,A215)&gt;1,"",C215)</f>
        <v/>
      </c>
    </row>
    <row r="216" spans="1:4" ht="16.5" customHeight="1" x14ac:dyDescent="0.25">
      <c r="A216" s="107" t="s">
        <v>212</v>
      </c>
      <c r="B216" s="108">
        <v>20021</v>
      </c>
      <c r="C216">
        <f ca="1"/>
        <v>69868</v>
      </c>
      <c r="D216">
        <f ca="1">IF(COUNTIF($A$4:A216,A216)&gt;1,"",C216)</f>
        <v>69868</v>
      </c>
    </row>
    <row r="217" spans="1:4" ht="16.5" customHeight="1" x14ac:dyDescent="0.25">
      <c r="A217" s="107" t="s">
        <v>212</v>
      </c>
      <c r="B217" s="108">
        <v>49847</v>
      </c>
      <c r="C217">
        <f ca="1"/>
        <v>69868</v>
      </c>
      <c r="D217" t="str">
        <f>IF(COUNTIF($A$4:A217,A217)&gt;1,"",C217)</f>
        <v/>
      </c>
    </row>
    <row r="218" spans="1:4" ht="16.5" customHeight="1" x14ac:dyDescent="0.25">
      <c r="A218" s="107" t="s">
        <v>1003</v>
      </c>
      <c r="B218" s="108">
        <v>66049</v>
      </c>
      <c r="C218">
        <f ca="1"/>
        <v>88914</v>
      </c>
      <c r="D218">
        <f ca="1">IF(COUNTIF($A$4:A218,A218)&gt;1,"",C218)</f>
        <v>88914</v>
      </c>
    </row>
    <row r="219" spans="1:4" ht="16.5" customHeight="1" x14ac:dyDescent="0.25">
      <c r="A219" s="107" t="s">
        <v>1003</v>
      </c>
      <c r="B219" s="108">
        <v>22865</v>
      </c>
      <c r="C219">
        <f ca="1"/>
        <v>88914</v>
      </c>
      <c r="D219" t="str">
        <f>IF(COUNTIF($A$4:A219,A219)&gt;1,"",C219)</f>
        <v/>
      </c>
    </row>
    <row r="220" spans="1:4" ht="16.5" customHeight="1" x14ac:dyDescent="0.25">
      <c r="A220" s="107" t="s">
        <v>213</v>
      </c>
      <c r="B220" s="108">
        <v>308458</v>
      </c>
      <c r="C220">
        <f ca="1"/>
        <v>308458</v>
      </c>
      <c r="D220">
        <f ca="1">IF(COUNTIF($A$4:A220,A220)&gt;1,"",C220)</f>
        <v>308458</v>
      </c>
    </row>
    <row r="221" spans="1:4" ht="16.5" customHeight="1" x14ac:dyDescent="0.25">
      <c r="A221" s="107" t="s">
        <v>214</v>
      </c>
      <c r="B221" s="108">
        <v>22233</v>
      </c>
      <c r="C221">
        <f ca="1"/>
        <v>22233</v>
      </c>
      <c r="D221">
        <f ca="1">IF(COUNTIF($A$4:A221,A221)&gt;1,"",C221)</f>
        <v>22233</v>
      </c>
    </row>
    <row r="222" spans="1:4" ht="16.5" customHeight="1" x14ac:dyDescent="0.25">
      <c r="A222" s="107" t="s">
        <v>215</v>
      </c>
      <c r="B222" s="108">
        <v>14668</v>
      </c>
      <c r="C222">
        <f ca="1"/>
        <v>33245</v>
      </c>
      <c r="D222">
        <f ca="1">IF(COUNTIF($A$4:A222,A222)&gt;1,"",C222)</f>
        <v>33245</v>
      </c>
    </row>
    <row r="223" spans="1:4" ht="16.5" customHeight="1" x14ac:dyDescent="0.25">
      <c r="A223" s="107" t="s">
        <v>215</v>
      </c>
      <c r="B223" s="108">
        <v>18577</v>
      </c>
      <c r="C223">
        <f ca="1"/>
        <v>33245</v>
      </c>
      <c r="D223" t="str">
        <f>IF(COUNTIF($A$4:A223,A223)&gt;1,"",C223)</f>
        <v/>
      </c>
    </row>
    <row r="224" spans="1:4" ht="16.5" customHeight="1" x14ac:dyDescent="0.25">
      <c r="A224" s="107" t="s">
        <v>216</v>
      </c>
      <c r="B224" s="108">
        <v>5950</v>
      </c>
      <c r="C224">
        <f ca="1"/>
        <v>5950</v>
      </c>
      <c r="D224">
        <f ca="1">IF(COUNTIF($A$4:A224,A224)&gt;1,"",C224)</f>
        <v>5950</v>
      </c>
    </row>
    <row r="225" spans="1:4" ht="16.5" customHeight="1" x14ac:dyDescent="0.25">
      <c r="A225" s="107" t="s">
        <v>218</v>
      </c>
      <c r="B225" s="108">
        <v>90014</v>
      </c>
      <c r="C225">
        <f ca="1"/>
        <v>90014</v>
      </c>
      <c r="D225">
        <f ca="1">IF(COUNTIF($A$4:A225,A225)&gt;1,"",C225)</f>
        <v>90014</v>
      </c>
    </row>
    <row r="226" spans="1:4" ht="16.5" customHeight="1" x14ac:dyDescent="0.25">
      <c r="A226" s="107" t="s">
        <v>219</v>
      </c>
      <c r="B226" s="108">
        <v>25596</v>
      </c>
      <c r="C226">
        <f ca="1"/>
        <v>25596</v>
      </c>
      <c r="D226">
        <f ca="1">IF(COUNTIF($A$4:A226,A226)&gt;1,"",C226)</f>
        <v>25596</v>
      </c>
    </row>
    <row r="227" spans="1:4" ht="16.5" customHeight="1" x14ac:dyDescent="0.25">
      <c r="A227" s="107" t="s">
        <v>220</v>
      </c>
      <c r="B227" s="108">
        <v>1180</v>
      </c>
      <c r="C227">
        <f ca="1"/>
        <v>1180</v>
      </c>
      <c r="D227">
        <f ca="1">IF(COUNTIF($A$4:A227,A227)&gt;1,"",C227)</f>
        <v>1180</v>
      </c>
    </row>
    <row r="228" spans="1:4" ht="16.5" customHeight="1" x14ac:dyDescent="0.25">
      <c r="A228" s="107" t="s">
        <v>221</v>
      </c>
      <c r="B228" s="108">
        <v>69702</v>
      </c>
      <c r="C228">
        <f ca="1"/>
        <v>69702</v>
      </c>
      <c r="D228">
        <f ca="1">IF(COUNTIF($A$4:A228,A228)&gt;1,"",C228)</f>
        <v>69702</v>
      </c>
    </row>
    <row r="229" spans="1:4" ht="16.5" customHeight="1" x14ac:dyDescent="0.25">
      <c r="A229" s="107" t="s">
        <v>222</v>
      </c>
      <c r="B229" s="108">
        <v>31035</v>
      </c>
      <c r="C229">
        <f ca="1"/>
        <v>31035</v>
      </c>
      <c r="D229">
        <f ca="1">IF(COUNTIF($A$4:A229,A229)&gt;1,"",C229)</f>
        <v>31035</v>
      </c>
    </row>
    <row r="230" spans="1:4" ht="16.5" customHeight="1" x14ac:dyDescent="0.25">
      <c r="A230" s="107" t="s">
        <v>223</v>
      </c>
      <c r="B230" s="108">
        <v>11832</v>
      </c>
      <c r="C230">
        <f ca="1"/>
        <v>11832</v>
      </c>
      <c r="D230">
        <f ca="1">IF(COUNTIF($A$4:A230,A230)&gt;1,"",C230)</f>
        <v>11832</v>
      </c>
    </row>
    <row r="231" spans="1:4" ht="16.5" customHeight="1" x14ac:dyDescent="0.25">
      <c r="A231" s="107" t="s">
        <v>224</v>
      </c>
      <c r="B231" s="108">
        <v>18918</v>
      </c>
      <c r="C231">
        <f ca="1"/>
        <v>48186</v>
      </c>
      <c r="D231">
        <f ca="1">IF(COUNTIF($A$4:A231,A231)&gt;1,"",C231)</f>
        <v>48186</v>
      </c>
    </row>
    <row r="232" spans="1:4" ht="16.5" customHeight="1" x14ac:dyDescent="0.25">
      <c r="A232" s="107" t="s">
        <v>224</v>
      </c>
      <c r="B232" s="108">
        <v>29268</v>
      </c>
      <c r="C232">
        <f ca="1"/>
        <v>48186</v>
      </c>
      <c r="D232" t="str">
        <f>IF(COUNTIF($A$4:A232,A232)&gt;1,"",C232)</f>
        <v/>
      </c>
    </row>
    <row r="233" spans="1:4" ht="16.5" customHeight="1" x14ac:dyDescent="0.25">
      <c r="A233" s="107" t="s">
        <v>990</v>
      </c>
      <c r="B233" s="108">
        <v>6718</v>
      </c>
      <c r="C233">
        <f ca="1"/>
        <v>6718</v>
      </c>
      <c r="D233">
        <f ca="1">IF(COUNTIF($A$4:A233,A233)&gt;1,"",C233)</f>
        <v>6718</v>
      </c>
    </row>
    <row r="234" spans="1:4" ht="16.5" customHeight="1" x14ac:dyDescent="0.25">
      <c r="A234" s="107" t="s">
        <v>225</v>
      </c>
      <c r="B234" s="108">
        <v>10400</v>
      </c>
      <c r="C234">
        <f ca="1"/>
        <v>10400</v>
      </c>
      <c r="D234">
        <f ca="1">IF(COUNTIF($A$4:A234,A234)&gt;1,"",C234)</f>
        <v>10400</v>
      </c>
    </row>
    <row r="235" spans="1:4" ht="16.5" customHeight="1" x14ac:dyDescent="0.25">
      <c r="A235" s="107" t="s">
        <v>226</v>
      </c>
      <c r="B235" s="108">
        <v>128602</v>
      </c>
      <c r="C235">
        <f ca="1"/>
        <v>128602</v>
      </c>
      <c r="D235">
        <f ca="1">IF(COUNTIF($A$4:A235,A235)&gt;1,"",C235)</f>
        <v>128602</v>
      </c>
    </row>
    <row r="236" spans="1:4" ht="16.5" customHeight="1" x14ac:dyDescent="0.25">
      <c r="A236" s="107" t="s">
        <v>227</v>
      </c>
      <c r="B236" s="108">
        <v>141558</v>
      </c>
      <c r="C236">
        <f ca="1"/>
        <v>150060</v>
      </c>
      <c r="D236">
        <f ca="1">IF(COUNTIF($A$4:A236,A236)&gt;1,"",C236)</f>
        <v>150060</v>
      </c>
    </row>
    <row r="237" spans="1:4" ht="16.5" customHeight="1" x14ac:dyDescent="0.25">
      <c r="A237" s="107" t="s">
        <v>227</v>
      </c>
      <c r="B237" s="108">
        <v>8502</v>
      </c>
      <c r="C237">
        <f ca="1"/>
        <v>150060</v>
      </c>
      <c r="D237" t="str">
        <f>IF(COUNTIF($A$4:A237,A237)&gt;1,"",C237)</f>
        <v/>
      </c>
    </row>
    <row r="238" spans="1:4" ht="16.5" customHeight="1" x14ac:dyDescent="0.25">
      <c r="A238" s="107" t="s">
        <v>228</v>
      </c>
      <c r="B238" s="108">
        <v>1031</v>
      </c>
      <c r="C238">
        <f ca="1"/>
        <v>1031</v>
      </c>
      <c r="D238">
        <f ca="1">IF(COUNTIF($A$4:A238,A238)&gt;1,"",C238)</f>
        <v>1031</v>
      </c>
    </row>
    <row r="239" spans="1:4" ht="16.5" customHeight="1" x14ac:dyDescent="0.25">
      <c r="A239" s="2" t="s">
        <v>229</v>
      </c>
      <c r="B239" s="108">
        <v>63804</v>
      </c>
      <c r="C239">
        <f ca="1"/>
        <v>63804</v>
      </c>
      <c r="D239">
        <f ca="1">IF(COUNTIF($A$4:A239,A239)&gt;1,"",C239)</f>
        <v>63804</v>
      </c>
    </row>
    <row r="240" spans="1:4" ht="16.5" customHeight="1" x14ac:dyDescent="0.25">
      <c r="A240" s="107" t="s">
        <v>230</v>
      </c>
      <c r="B240" s="108">
        <v>14543</v>
      </c>
      <c r="C240">
        <f ca="1"/>
        <v>14543</v>
      </c>
      <c r="D240">
        <f ca="1">IF(COUNTIF($A$4:A240,A240)&gt;1,"",C240)</f>
        <v>14543</v>
      </c>
    </row>
    <row r="241" spans="1:4" ht="16.5" customHeight="1" x14ac:dyDescent="0.25">
      <c r="A241" s="107" t="s">
        <v>231</v>
      </c>
      <c r="B241" s="108">
        <v>53573</v>
      </c>
      <c r="C241">
        <f ca="1"/>
        <v>53573</v>
      </c>
      <c r="D241">
        <f ca="1">IF(COUNTIF($A$4:A241,A241)&gt;1,"",C241)</f>
        <v>53573</v>
      </c>
    </row>
    <row r="242" spans="1:4" ht="16.5" customHeight="1" x14ac:dyDescent="0.25">
      <c r="A242" s="107" t="s">
        <v>232</v>
      </c>
      <c r="B242" s="108">
        <v>39375</v>
      </c>
      <c r="C242">
        <f ca="1"/>
        <v>39417</v>
      </c>
      <c r="D242">
        <f ca="1">IF(COUNTIF($A$4:A242,A242)&gt;1,"",C242)</f>
        <v>39417</v>
      </c>
    </row>
    <row r="243" spans="1:4" ht="16.5" customHeight="1" x14ac:dyDescent="0.25">
      <c r="A243" s="107" t="s">
        <v>232</v>
      </c>
      <c r="B243" s="108">
        <v>42</v>
      </c>
      <c r="C243">
        <f ca="1"/>
        <v>39417</v>
      </c>
      <c r="D243" t="str">
        <f>IF(COUNTIF($A$4:A243,A243)&gt;1,"",C243)</f>
        <v/>
      </c>
    </row>
    <row r="244" spans="1:4" ht="16.5" customHeight="1" x14ac:dyDescent="0.25">
      <c r="A244" s="107" t="s">
        <v>233</v>
      </c>
      <c r="B244" s="108">
        <v>81459</v>
      </c>
      <c r="C244">
        <f ca="1"/>
        <v>81459</v>
      </c>
      <c r="D244">
        <f ca="1">IF(COUNTIF($A$4:A244,A244)&gt;1,"",C244)</f>
        <v>81459</v>
      </c>
    </row>
    <row r="245" spans="1:4" ht="16.5" customHeight="1" x14ac:dyDescent="0.25">
      <c r="A245" s="107" t="s">
        <v>234</v>
      </c>
      <c r="B245" s="108">
        <v>15328</v>
      </c>
      <c r="C245">
        <f ca="1"/>
        <v>15328</v>
      </c>
      <c r="D245">
        <f ca="1">IF(COUNTIF($A$4:A245,A245)&gt;1,"",C245)</f>
        <v>15328</v>
      </c>
    </row>
    <row r="246" spans="1:4" ht="16.5" customHeight="1" x14ac:dyDescent="0.25">
      <c r="A246" s="107" t="s">
        <v>235</v>
      </c>
      <c r="B246" s="108">
        <v>48519</v>
      </c>
      <c r="C246">
        <f ca="1"/>
        <v>48519</v>
      </c>
      <c r="D246">
        <f ca="1">IF(COUNTIF($A$4:A246,A246)&gt;1,"",C246)</f>
        <v>48519</v>
      </c>
    </row>
    <row r="247" spans="1:4" ht="16.5" customHeight="1" x14ac:dyDescent="0.25">
      <c r="A247" s="107" t="s">
        <v>236</v>
      </c>
      <c r="B247" s="108">
        <v>20705</v>
      </c>
      <c r="C247">
        <f ca="1"/>
        <v>20705</v>
      </c>
      <c r="D247">
        <f ca="1">IF(COUNTIF($A$4:A247,A247)&gt;1,"",C247)</f>
        <v>20705</v>
      </c>
    </row>
    <row r="248" spans="1:4" ht="16.5" customHeight="1" x14ac:dyDescent="0.25">
      <c r="A248" s="107" t="s">
        <v>237</v>
      </c>
      <c r="B248" s="108">
        <v>4725</v>
      </c>
      <c r="C248">
        <f ca="1"/>
        <v>4725</v>
      </c>
      <c r="D248">
        <f ca="1">IF(COUNTIF($A$4:A248,A248)&gt;1,"",C248)</f>
        <v>4725</v>
      </c>
    </row>
    <row r="249" spans="1:4" ht="16.5" customHeight="1" x14ac:dyDescent="0.25">
      <c r="A249" s="107" t="s">
        <v>238</v>
      </c>
      <c r="B249" s="108">
        <v>89</v>
      </c>
      <c r="C249">
        <f ca="1"/>
        <v>89</v>
      </c>
      <c r="D249">
        <f ca="1">IF(COUNTIF($A$4:A249,A249)&gt;1,"",C249)</f>
        <v>89</v>
      </c>
    </row>
    <row r="250" spans="1:4" ht="16.5" customHeight="1" x14ac:dyDescent="0.25">
      <c r="A250" s="107" t="s">
        <v>863</v>
      </c>
      <c r="B250" s="108">
        <v>634</v>
      </c>
      <c r="C250">
        <f ca="1"/>
        <v>634</v>
      </c>
      <c r="D250">
        <f ca="1">IF(COUNTIF($A$4:A250,A250)&gt;1,"",C250)</f>
        <v>634</v>
      </c>
    </row>
    <row r="251" spans="1:4" ht="16.5" customHeight="1" x14ac:dyDescent="0.25">
      <c r="A251" s="107" t="s">
        <v>239</v>
      </c>
      <c r="B251" s="108">
        <v>1961</v>
      </c>
      <c r="C251">
        <f ca="1"/>
        <v>1961</v>
      </c>
      <c r="D251">
        <f ca="1">IF(COUNTIF($A$4:A251,A251)&gt;1,"",C251)</f>
        <v>1961</v>
      </c>
    </row>
    <row r="252" spans="1:4" ht="16.5" customHeight="1" x14ac:dyDescent="0.25">
      <c r="A252" s="107" t="s">
        <v>864</v>
      </c>
      <c r="B252" s="108">
        <v>1387</v>
      </c>
      <c r="C252">
        <f ca="1"/>
        <v>1387</v>
      </c>
      <c r="D252">
        <f ca="1">IF(COUNTIF($A$4:A252,A252)&gt;1,"",C252)</f>
        <v>1387</v>
      </c>
    </row>
    <row r="253" spans="1:4" ht="16.5" customHeight="1" x14ac:dyDescent="0.25">
      <c r="A253" s="107" t="s">
        <v>240</v>
      </c>
      <c r="B253" s="108">
        <v>670</v>
      </c>
      <c r="C253">
        <f ca="1"/>
        <v>670</v>
      </c>
      <c r="D253">
        <f ca="1">IF(COUNTIF($A$4:A253,A253)&gt;1,"",C253)</f>
        <v>670</v>
      </c>
    </row>
    <row r="254" spans="1:4" ht="16.5" customHeight="1" x14ac:dyDescent="0.25">
      <c r="A254" s="107" t="s">
        <v>241</v>
      </c>
      <c r="B254" s="108">
        <v>1266</v>
      </c>
      <c r="C254">
        <f ca="1"/>
        <v>1266</v>
      </c>
      <c r="D254">
        <f ca="1">IF(COUNTIF($A$4:A254,A254)&gt;1,"",C254)</f>
        <v>1266</v>
      </c>
    </row>
    <row r="255" spans="1:4" ht="16.5" customHeight="1" x14ac:dyDescent="0.25">
      <c r="A255" s="107" t="s">
        <v>878</v>
      </c>
      <c r="B255" s="108">
        <v>164</v>
      </c>
      <c r="C255">
        <f ca="1"/>
        <v>164</v>
      </c>
      <c r="D255">
        <f ca="1">IF(COUNTIF($A$4:A255,A255)&gt;1,"",C255)</f>
        <v>164</v>
      </c>
    </row>
    <row r="256" spans="1:4" ht="16.5" customHeight="1" x14ac:dyDescent="0.25">
      <c r="A256" s="107" t="s">
        <v>242</v>
      </c>
      <c r="B256" s="108">
        <v>4885</v>
      </c>
      <c r="C256">
        <f ca="1"/>
        <v>4885</v>
      </c>
      <c r="D256">
        <f ca="1">IF(COUNTIF($A$4:A256,A256)&gt;1,"",C256)</f>
        <v>4885</v>
      </c>
    </row>
    <row r="257" spans="1:4" ht="16.5" customHeight="1" x14ac:dyDescent="0.25">
      <c r="A257" s="107" t="s">
        <v>1004</v>
      </c>
      <c r="B257" s="108">
        <v>463</v>
      </c>
      <c r="C257">
        <f ca="1"/>
        <v>463</v>
      </c>
      <c r="D257">
        <f ca="1">IF(COUNTIF($A$4:A257,A257)&gt;1,"",C257)</f>
        <v>463</v>
      </c>
    </row>
    <row r="258" spans="1:4" ht="16.5" customHeight="1" x14ac:dyDescent="0.25">
      <c r="A258" s="107" t="s">
        <v>1005</v>
      </c>
      <c r="B258" s="108">
        <v>83</v>
      </c>
      <c r="C258">
        <f ca="1"/>
        <v>83</v>
      </c>
      <c r="D258">
        <f ca="1">IF(COUNTIF($A$4:A258,A258)&gt;1,"",C258)</f>
        <v>83</v>
      </c>
    </row>
    <row r="259" spans="1:4" ht="16.5" customHeight="1" x14ac:dyDescent="0.25">
      <c r="A259" s="107" t="s">
        <v>1006</v>
      </c>
      <c r="B259" s="108">
        <v>1475</v>
      </c>
      <c r="C259">
        <f ca="1"/>
        <v>1475</v>
      </c>
      <c r="D259">
        <f ca="1">IF(COUNTIF($A$4:A259,A259)&gt;1,"",C259)</f>
        <v>1475</v>
      </c>
    </row>
    <row r="260" spans="1:4" ht="16.5" customHeight="1" x14ac:dyDescent="0.25">
      <c r="A260" s="107" t="s">
        <v>243</v>
      </c>
      <c r="B260" s="108">
        <v>10815</v>
      </c>
      <c r="C260">
        <f ca="1"/>
        <v>10815</v>
      </c>
      <c r="D260">
        <f ca="1">IF(COUNTIF($A$4:A260,A260)&gt;1,"",C260)</f>
        <v>10815</v>
      </c>
    </row>
    <row r="261" spans="1:4" ht="16.5" customHeight="1" x14ac:dyDescent="0.25">
      <c r="A261" s="107" t="s">
        <v>244</v>
      </c>
      <c r="B261" s="108">
        <v>15905</v>
      </c>
      <c r="C261">
        <f ca="1"/>
        <v>15905</v>
      </c>
      <c r="D261">
        <f ca="1">IF(COUNTIF($A$4:A261,A261)&gt;1,"",C261)</f>
        <v>15905</v>
      </c>
    </row>
    <row r="262" spans="1:4" ht="16.5" customHeight="1" x14ac:dyDescent="0.25">
      <c r="A262" s="107" t="s">
        <v>865</v>
      </c>
      <c r="B262" s="108">
        <v>884</v>
      </c>
      <c r="C262">
        <f ca="1"/>
        <v>884</v>
      </c>
      <c r="D262">
        <f ca="1">IF(COUNTIF($A$4:A262,A262)&gt;1,"",C262)</f>
        <v>884</v>
      </c>
    </row>
    <row r="263" spans="1:4" ht="16.5" customHeight="1" x14ac:dyDescent="0.25">
      <c r="A263" s="107" t="s">
        <v>245</v>
      </c>
      <c r="B263" s="108">
        <v>4525</v>
      </c>
      <c r="C263">
        <f ca="1"/>
        <v>4525</v>
      </c>
      <c r="D263">
        <f ca="1">IF(COUNTIF($A$4:A263,A263)&gt;1,"",C263)</f>
        <v>4525</v>
      </c>
    </row>
    <row r="264" spans="1:4" ht="16.5" customHeight="1" x14ac:dyDescent="0.25">
      <c r="A264" s="107" t="s">
        <v>246</v>
      </c>
      <c r="B264" s="108">
        <v>3488</v>
      </c>
      <c r="C264">
        <f ca="1"/>
        <v>3488</v>
      </c>
      <c r="D264">
        <f ca="1">IF(COUNTIF($A$4:A264,A264)&gt;1,"",C264)</f>
        <v>3488</v>
      </c>
    </row>
    <row r="265" spans="1:4" ht="16.5" customHeight="1" x14ac:dyDescent="0.25">
      <c r="A265" s="107" t="s">
        <v>248</v>
      </c>
      <c r="B265" s="108">
        <v>1936</v>
      </c>
      <c r="C265">
        <f ca="1"/>
        <v>1936</v>
      </c>
      <c r="D265">
        <f ca="1">IF(COUNTIF($A$4:A265,A265)&gt;1,"",C265)</f>
        <v>1936</v>
      </c>
    </row>
    <row r="266" spans="1:4" ht="16.5" customHeight="1" x14ac:dyDescent="0.25">
      <c r="A266" s="107" t="s">
        <v>249</v>
      </c>
      <c r="B266" s="108">
        <v>0</v>
      </c>
      <c r="C266">
        <f ca="1"/>
        <v>0</v>
      </c>
      <c r="D266">
        <f ca="1">IF(COUNTIF($A$4:A266,A266)&gt;1,"",C266)</f>
        <v>0</v>
      </c>
    </row>
    <row r="267" spans="1:4" ht="16.5" customHeight="1" x14ac:dyDescent="0.25">
      <c r="A267" s="107" t="s">
        <v>250</v>
      </c>
      <c r="B267" s="108">
        <v>4895</v>
      </c>
      <c r="C267">
        <f ca="1"/>
        <v>4895</v>
      </c>
      <c r="D267">
        <f ca="1">IF(COUNTIF($A$4:A267,A267)&gt;1,"",C267)</f>
        <v>4895</v>
      </c>
    </row>
    <row r="268" spans="1:4" ht="16.5" customHeight="1" x14ac:dyDescent="0.25">
      <c r="A268" s="107" t="s">
        <v>866</v>
      </c>
      <c r="B268" s="108">
        <v>1570</v>
      </c>
      <c r="C268">
        <f ca="1"/>
        <v>1570</v>
      </c>
      <c r="D268">
        <f ca="1">IF(COUNTIF($A$4:A268,A268)&gt;1,"",C268)</f>
        <v>1570</v>
      </c>
    </row>
    <row r="269" spans="1:4" ht="16.5" customHeight="1" x14ac:dyDescent="0.25">
      <c r="A269" s="107" t="s">
        <v>251</v>
      </c>
      <c r="B269" s="108">
        <v>34038</v>
      </c>
      <c r="C269">
        <f ca="1"/>
        <v>34038</v>
      </c>
      <c r="D269">
        <f ca="1">IF(COUNTIF($A$4:A269,A269)&gt;1,"",C269)</f>
        <v>34038</v>
      </c>
    </row>
    <row r="270" spans="1:4" ht="16.5" customHeight="1" x14ac:dyDescent="0.25">
      <c r="A270" s="107" t="s">
        <v>252</v>
      </c>
      <c r="B270" s="108">
        <v>170794</v>
      </c>
      <c r="C270">
        <f ca="1"/>
        <v>170794</v>
      </c>
      <c r="D270">
        <f ca="1">IF(COUNTIF($A$4:A270,A270)&gt;1,"",C270)</f>
        <v>170794</v>
      </c>
    </row>
    <row r="271" spans="1:4" ht="16.5" customHeight="1" x14ac:dyDescent="0.25">
      <c r="A271" s="107" t="s">
        <v>254</v>
      </c>
      <c r="B271" s="108">
        <v>55080</v>
      </c>
      <c r="C271">
        <f ca="1"/>
        <v>55080</v>
      </c>
      <c r="D271">
        <f ca="1">IF(COUNTIF($A$4:A271,A271)&gt;1,"",C271)</f>
        <v>55080</v>
      </c>
    </row>
    <row r="272" spans="1:4" ht="16.5" customHeight="1" x14ac:dyDescent="0.25">
      <c r="A272" s="107" t="s">
        <v>255</v>
      </c>
      <c r="B272" s="108">
        <v>20369</v>
      </c>
      <c r="C272">
        <f ca="1"/>
        <v>20369</v>
      </c>
      <c r="D272">
        <f ca="1">IF(COUNTIF($A$4:A272,A272)&gt;1,"",C272)</f>
        <v>20369</v>
      </c>
    </row>
    <row r="273" spans="1:4" ht="16.5" customHeight="1" x14ac:dyDescent="0.25">
      <c r="A273" s="107" t="s">
        <v>256</v>
      </c>
      <c r="B273" s="108">
        <v>6154</v>
      </c>
      <c r="C273">
        <f ca="1"/>
        <v>6154</v>
      </c>
      <c r="D273">
        <f ca="1">IF(COUNTIF($A$4:A273,A273)&gt;1,"",C273)</f>
        <v>6154</v>
      </c>
    </row>
    <row r="274" spans="1:4" ht="16.5" customHeight="1" x14ac:dyDescent="0.25">
      <c r="A274" s="107" t="s">
        <v>258</v>
      </c>
      <c r="B274" s="108">
        <v>14336</v>
      </c>
      <c r="C274">
        <f ca="1"/>
        <v>14336</v>
      </c>
      <c r="D274">
        <f ca="1">IF(COUNTIF($A$4:A274,A274)&gt;1,"",C274)</f>
        <v>14336</v>
      </c>
    </row>
    <row r="275" spans="1:4" ht="16.5" customHeight="1" x14ac:dyDescent="0.25">
      <c r="A275" s="2" t="s">
        <v>259</v>
      </c>
      <c r="B275" s="108">
        <v>174874</v>
      </c>
      <c r="C275">
        <f ca="1"/>
        <v>174874</v>
      </c>
      <c r="D275">
        <f ca="1">IF(COUNTIF($A$4:A275,A275)&gt;1,"",C275)</f>
        <v>174874</v>
      </c>
    </row>
    <row r="276" spans="1:4" ht="16.5" customHeight="1" x14ac:dyDescent="0.25">
      <c r="A276" s="107" t="s">
        <v>260</v>
      </c>
      <c r="B276" s="108">
        <v>46185</v>
      </c>
      <c r="C276">
        <f ca="1"/>
        <v>46185</v>
      </c>
      <c r="D276">
        <f ca="1">IF(COUNTIF($A$4:A276,A276)&gt;1,"",C276)</f>
        <v>46185</v>
      </c>
    </row>
    <row r="277" spans="1:4" ht="16.5" customHeight="1" x14ac:dyDescent="0.25">
      <c r="A277" s="107" t="s">
        <v>261</v>
      </c>
      <c r="B277" s="108">
        <v>1010</v>
      </c>
      <c r="C277">
        <f ca="1"/>
        <v>1010</v>
      </c>
      <c r="D277">
        <f ca="1">IF(COUNTIF($A$4:A277,A277)&gt;1,"",C277)</f>
        <v>1010</v>
      </c>
    </row>
    <row r="278" spans="1:4" ht="16.5" customHeight="1" x14ac:dyDescent="0.25">
      <c r="A278" s="107" t="s">
        <v>262</v>
      </c>
      <c r="B278" s="108">
        <v>1249</v>
      </c>
      <c r="C278">
        <f ca="1"/>
        <v>1249</v>
      </c>
      <c r="D278">
        <f ca="1">IF(COUNTIF($A$4:A278,A278)&gt;1,"",C278)</f>
        <v>1249</v>
      </c>
    </row>
    <row r="279" spans="1:4" ht="16.5" customHeight="1" x14ac:dyDescent="0.25">
      <c r="A279" s="107" t="s">
        <v>263</v>
      </c>
      <c r="B279" s="108">
        <v>2476</v>
      </c>
      <c r="C279">
        <f ca="1"/>
        <v>2476</v>
      </c>
      <c r="D279">
        <f ca="1">IF(COUNTIF($A$4:A279,A279)&gt;1,"",C279)</f>
        <v>2476</v>
      </c>
    </row>
    <row r="280" spans="1:4" ht="16.5" customHeight="1" x14ac:dyDescent="0.25">
      <c r="A280" s="107" t="s">
        <v>264</v>
      </c>
      <c r="B280" s="108">
        <v>9978</v>
      </c>
      <c r="C280">
        <f ca="1"/>
        <v>9978</v>
      </c>
      <c r="D280">
        <f ca="1">IF(COUNTIF($A$4:A280,A280)&gt;1,"",C280)</f>
        <v>9978</v>
      </c>
    </row>
    <row r="281" spans="1:4" ht="16.5" customHeight="1" x14ac:dyDescent="0.25">
      <c r="A281" s="107" t="s">
        <v>265</v>
      </c>
      <c r="B281" s="108">
        <v>0</v>
      </c>
      <c r="C281">
        <f ca="1"/>
        <v>0</v>
      </c>
      <c r="D281">
        <f ca="1">IF(COUNTIF($A$4:A281,A281)&gt;1,"",C281)</f>
        <v>0</v>
      </c>
    </row>
    <row r="282" spans="1:4" ht="16.5" customHeight="1" x14ac:dyDescent="0.25">
      <c r="A282" s="107" t="s">
        <v>265</v>
      </c>
      <c r="B282" s="108">
        <v>0</v>
      </c>
      <c r="C282">
        <f ca="1"/>
        <v>0</v>
      </c>
      <c r="D282" t="str">
        <f>IF(COUNTIF($A$4:A282,A282)&gt;1,"",C282)</f>
        <v/>
      </c>
    </row>
    <row r="283" spans="1:4" ht="16.5" customHeight="1" x14ac:dyDescent="0.25">
      <c r="A283" s="107" t="s">
        <v>266</v>
      </c>
      <c r="B283" s="108">
        <v>2157</v>
      </c>
      <c r="C283">
        <f ca="1"/>
        <v>2157</v>
      </c>
      <c r="D283">
        <f ca="1">IF(COUNTIF($A$4:A283,A283)&gt;1,"",C283)</f>
        <v>2157</v>
      </c>
    </row>
    <row r="284" spans="1:4" ht="16.5" customHeight="1" x14ac:dyDescent="0.25">
      <c r="A284" s="107" t="s">
        <v>267</v>
      </c>
      <c r="B284" s="108">
        <v>17135</v>
      </c>
      <c r="C284">
        <f ca="1"/>
        <v>17135</v>
      </c>
      <c r="D284">
        <f ca="1">IF(COUNTIF($A$4:A284,A284)&gt;1,"",C284)</f>
        <v>17135</v>
      </c>
    </row>
    <row r="285" spans="1:4" ht="16.5" customHeight="1" x14ac:dyDescent="0.25">
      <c r="A285" s="107" t="s">
        <v>268</v>
      </c>
      <c r="B285" s="108">
        <v>737</v>
      </c>
      <c r="C285">
        <f ca="1"/>
        <v>737</v>
      </c>
      <c r="D285">
        <f ca="1">IF(COUNTIF($A$4:A285,A285)&gt;1,"",C285)</f>
        <v>737</v>
      </c>
    </row>
    <row r="286" spans="1:4" ht="16.5" customHeight="1" x14ac:dyDescent="0.25">
      <c r="A286" s="107" t="s">
        <v>269</v>
      </c>
      <c r="B286" s="108">
        <v>4031</v>
      </c>
      <c r="C286">
        <f ca="1"/>
        <v>4031</v>
      </c>
      <c r="D286">
        <f ca="1">IF(COUNTIF($A$4:A286,A286)&gt;1,"",C286)</f>
        <v>4031</v>
      </c>
    </row>
    <row r="287" spans="1:4" ht="16.5" customHeight="1" x14ac:dyDescent="0.25">
      <c r="A287" s="107" t="s">
        <v>270</v>
      </c>
      <c r="B287" s="108">
        <v>4727</v>
      </c>
      <c r="C287">
        <f ca="1"/>
        <v>4727</v>
      </c>
      <c r="D287">
        <f ca="1">IF(COUNTIF($A$4:A287,A287)&gt;1,"",C287)</f>
        <v>4727</v>
      </c>
    </row>
    <row r="288" spans="1:4" ht="16.5" customHeight="1" x14ac:dyDescent="0.25">
      <c r="A288" s="107" t="s">
        <v>271</v>
      </c>
      <c r="B288" s="108">
        <v>0</v>
      </c>
      <c r="C288">
        <f ca="1"/>
        <v>579</v>
      </c>
      <c r="D288">
        <f ca="1">IF(COUNTIF($A$4:A288,A288)&gt;1,"",C288)</f>
        <v>579</v>
      </c>
    </row>
    <row r="289" spans="1:4" ht="16.5" customHeight="1" x14ac:dyDescent="0.25">
      <c r="A289" s="107" t="s">
        <v>271</v>
      </c>
      <c r="B289" s="108">
        <v>0</v>
      </c>
      <c r="C289">
        <f ca="1"/>
        <v>579</v>
      </c>
      <c r="D289" t="str">
        <f>IF(COUNTIF($A$4:A289,A289)&gt;1,"",C289)</f>
        <v/>
      </c>
    </row>
    <row r="290" spans="1:4" ht="16.5" customHeight="1" x14ac:dyDescent="0.25">
      <c r="A290" s="107" t="s">
        <v>271</v>
      </c>
      <c r="B290" s="108">
        <v>579</v>
      </c>
      <c r="C290">
        <f ca="1"/>
        <v>579</v>
      </c>
      <c r="D290" t="str">
        <f>IF(COUNTIF($A$4:A290,A290)&gt;1,"",C290)</f>
        <v/>
      </c>
    </row>
    <row r="291" spans="1:4" ht="16.5" customHeight="1" x14ac:dyDescent="0.25">
      <c r="A291" s="107" t="s">
        <v>272</v>
      </c>
      <c r="B291" s="108">
        <v>16081</v>
      </c>
      <c r="C291">
        <f ca="1"/>
        <v>61413</v>
      </c>
      <c r="D291">
        <f ca="1">IF(COUNTIF($A$4:A291,A291)&gt;1,"",C291)</f>
        <v>61413</v>
      </c>
    </row>
    <row r="292" spans="1:4" ht="16.5" customHeight="1" x14ac:dyDescent="0.25">
      <c r="A292" s="107" t="s">
        <v>272</v>
      </c>
      <c r="B292" s="108">
        <v>45332</v>
      </c>
      <c r="C292">
        <f ca="1"/>
        <v>61413</v>
      </c>
      <c r="D292" t="str">
        <f>IF(COUNTIF($A$4:A292,A292)&gt;1,"",C292)</f>
        <v/>
      </c>
    </row>
    <row r="293" spans="1:4" ht="16.5" customHeight="1" x14ac:dyDescent="0.25">
      <c r="A293" s="107" t="s">
        <v>273</v>
      </c>
      <c r="B293" s="108">
        <v>41829</v>
      </c>
      <c r="C293">
        <f ca="1"/>
        <v>41829</v>
      </c>
      <c r="D293">
        <f ca="1">IF(COUNTIF($A$4:A293,A293)&gt;1,"",C293)</f>
        <v>41829</v>
      </c>
    </row>
    <row r="294" spans="1:4" ht="16.5" customHeight="1" x14ac:dyDescent="0.25">
      <c r="A294" s="2" t="s">
        <v>274</v>
      </c>
      <c r="B294" s="108">
        <v>59726</v>
      </c>
      <c r="C294">
        <f ca="1"/>
        <v>59726</v>
      </c>
      <c r="D294">
        <f ca="1">IF(COUNTIF($A$4:A294,A294)&gt;1,"",C294)</f>
        <v>59726</v>
      </c>
    </row>
    <row r="295" spans="1:4" ht="16.5" customHeight="1" x14ac:dyDescent="0.25">
      <c r="A295" s="107" t="s">
        <v>275</v>
      </c>
      <c r="B295" s="108">
        <v>1599</v>
      </c>
      <c r="C295">
        <f ca="1"/>
        <v>1599</v>
      </c>
      <c r="D295">
        <f ca="1">IF(COUNTIF($A$4:A295,A295)&gt;1,"",C295)</f>
        <v>1599</v>
      </c>
    </row>
    <row r="296" spans="1:4" ht="16.5" customHeight="1" x14ac:dyDescent="0.25">
      <c r="A296" s="107" t="s">
        <v>276</v>
      </c>
      <c r="B296" s="108">
        <v>145</v>
      </c>
      <c r="C296">
        <f ca="1"/>
        <v>145</v>
      </c>
      <c r="D296">
        <f ca="1">IF(COUNTIF($A$4:A296,A296)&gt;1,"",C296)</f>
        <v>145</v>
      </c>
    </row>
    <row r="297" spans="1:4" ht="16.5" customHeight="1" x14ac:dyDescent="0.25">
      <c r="A297" s="107" t="s">
        <v>278</v>
      </c>
      <c r="B297" s="108">
        <v>7282</v>
      </c>
      <c r="C297">
        <f ca="1"/>
        <v>7282</v>
      </c>
      <c r="D297">
        <f ca="1">IF(COUNTIF($A$4:A297,A297)&gt;1,"",C297)</f>
        <v>7282</v>
      </c>
    </row>
    <row r="298" spans="1:4" ht="16.5" customHeight="1" x14ac:dyDescent="0.25">
      <c r="A298" s="107" t="s">
        <v>279</v>
      </c>
      <c r="B298" s="108">
        <v>31133</v>
      </c>
      <c r="C298">
        <f ca="1"/>
        <v>73782</v>
      </c>
      <c r="D298">
        <f ca="1">IF(COUNTIF($A$4:A298,A298)&gt;1,"",C298)</f>
        <v>73782</v>
      </c>
    </row>
    <row r="299" spans="1:4" ht="16.5" customHeight="1" x14ac:dyDescent="0.25">
      <c r="A299" s="107" t="s">
        <v>279</v>
      </c>
      <c r="B299" s="108">
        <v>42649</v>
      </c>
      <c r="C299">
        <f ca="1"/>
        <v>73782</v>
      </c>
      <c r="D299" t="str">
        <f>IF(COUNTIF($A$4:A299,A299)&gt;1,"",C299)</f>
        <v/>
      </c>
    </row>
    <row r="300" spans="1:4" ht="16.5" customHeight="1" x14ac:dyDescent="0.25">
      <c r="A300" s="107" t="s">
        <v>280</v>
      </c>
      <c r="B300" s="108">
        <v>577650</v>
      </c>
      <c r="C300">
        <f ca="1"/>
        <v>577650</v>
      </c>
      <c r="D300">
        <f ca="1">IF(COUNTIF($A$4:A300,A300)&gt;1,"",C300)</f>
        <v>577650</v>
      </c>
    </row>
    <row r="301" spans="1:4" ht="16.5" customHeight="1" x14ac:dyDescent="0.25">
      <c r="A301" s="107" t="s">
        <v>281</v>
      </c>
      <c r="B301" s="108">
        <v>752103</v>
      </c>
      <c r="C301">
        <f ca="1"/>
        <v>752103</v>
      </c>
      <c r="D301">
        <f ca="1">IF(COUNTIF($A$4:A301,A301)&gt;1,"",C301)</f>
        <v>752103</v>
      </c>
    </row>
    <row r="302" spans="1:4" ht="16.5" customHeight="1" x14ac:dyDescent="0.25">
      <c r="A302" s="107" t="s">
        <v>282</v>
      </c>
      <c r="B302" s="108">
        <v>3222</v>
      </c>
      <c r="C302">
        <f ca="1"/>
        <v>14129</v>
      </c>
      <c r="D302">
        <f ca="1">IF(COUNTIF($A$4:A302,A302)&gt;1,"",C302)</f>
        <v>14129</v>
      </c>
    </row>
    <row r="303" spans="1:4" ht="16.5" customHeight="1" x14ac:dyDescent="0.25">
      <c r="A303" s="107" t="s">
        <v>282</v>
      </c>
      <c r="B303" s="108">
        <v>10907</v>
      </c>
      <c r="C303">
        <f ca="1"/>
        <v>14129</v>
      </c>
      <c r="D303" t="str">
        <f>IF(COUNTIF($A$4:A303,A303)&gt;1,"",C303)</f>
        <v/>
      </c>
    </row>
    <row r="304" spans="1:4" ht="16.5" customHeight="1" x14ac:dyDescent="0.25">
      <c r="A304" s="107" t="s">
        <v>283</v>
      </c>
      <c r="B304" s="108">
        <v>26271</v>
      </c>
      <c r="C304">
        <f ca="1"/>
        <v>26271</v>
      </c>
      <c r="D304">
        <f ca="1">IF(COUNTIF($A$4:A304,A304)&gt;1,"",C304)</f>
        <v>26271</v>
      </c>
    </row>
    <row r="305" spans="1:4" ht="16.5" customHeight="1" x14ac:dyDescent="0.25">
      <c r="A305" s="107" t="s">
        <v>284</v>
      </c>
      <c r="B305" s="108">
        <v>143734</v>
      </c>
      <c r="C305">
        <f ca="1"/>
        <v>143734</v>
      </c>
      <c r="D305">
        <f ca="1">IF(COUNTIF($A$4:A305,A305)&gt;1,"",C305)</f>
        <v>143734</v>
      </c>
    </row>
    <row r="306" spans="1:4" ht="16.5" customHeight="1" x14ac:dyDescent="0.25">
      <c r="A306" s="107" t="s">
        <v>285</v>
      </c>
      <c r="B306" s="108">
        <v>28058</v>
      </c>
      <c r="C306">
        <f ca="1"/>
        <v>28058</v>
      </c>
      <c r="D306">
        <f ca="1">IF(COUNTIF($A$4:A306,A306)&gt;1,"",C306)</f>
        <v>28058</v>
      </c>
    </row>
    <row r="307" spans="1:4" ht="16.5" customHeight="1" x14ac:dyDescent="0.25">
      <c r="A307" s="107" t="s">
        <v>286</v>
      </c>
      <c r="B307" s="108">
        <v>633966</v>
      </c>
      <c r="C307">
        <f ca="1"/>
        <v>643599</v>
      </c>
      <c r="D307">
        <f ca="1">IF(COUNTIF($A$4:A307,A307)&gt;1,"",C307)</f>
        <v>643599</v>
      </c>
    </row>
    <row r="308" spans="1:4" ht="16.5" customHeight="1" x14ac:dyDescent="0.25">
      <c r="A308" s="107" t="s">
        <v>286</v>
      </c>
      <c r="B308" s="108">
        <v>9413</v>
      </c>
      <c r="C308">
        <f ca="1"/>
        <v>643599</v>
      </c>
      <c r="D308" t="str">
        <f>IF(COUNTIF($A$4:A308,A308)&gt;1,"",C308)</f>
        <v/>
      </c>
    </row>
    <row r="309" spans="1:4" ht="16.5" customHeight="1" x14ac:dyDescent="0.25">
      <c r="A309" s="107" t="s">
        <v>286</v>
      </c>
      <c r="B309" s="108">
        <v>198</v>
      </c>
      <c r="C309">
        <f ca="1"/>
        <v>643599</v>
      </c>
      <c r="D309" t="str">
        <f>IF(COUNTIF($A$4:A309,A309)&gt;1,"",C309)</f>
        <v/>
      </c>
    </row>
    <row r="310" spans="1:4" ht="16.5" customHeight="1" x14ac:dyDescent="0.25">
      <c r="A310" s="107" t="s">
        <v>286</v>
      </c>
      <c r="B310" s="108">
        <v>22</v>
      </c>
      <c r="C310">
        <f ca="1"/>
        <v>643599</v>
      </c>
      <c r="D310" t="str">
        <f>IF(COUNTIF($A$4:A310,A310)&gt;1,"",C310)</f>
        <v/>
      </c>
    </row>
    <row r="311" spans="1:4" ht="16.5" customHeight="1" x14ac:dyDescent="0.25">
      <c r="A311" s="107" t="s">
        <v>287</v>
      </c>
      <c r="B311" s="108">
        <v>910</v>
      </c>
      <c r="C311">
        <f ca="1"/>
        <v>910</v>
      </c>
      <c r="D311">
        <f ca="1">IF(COUNTIF($A$4:A311,A311)&gt;1,"",C311)</f>
        <v>910</v>
      </c>
    </row>
    <row r="312" spans="1:4" ht="16.5" customHeight="1" x14ac:dyDescent="0.25">
      <c r="A312" s="107" t="s">
        <v>288</v>
      </c>
      <c r="B312" s="108">
        <v>9636</v>
      </c>
      <c r="C312">
        <f ca="1"/>
        <v>9636</v>
      </c>
      <c r="D312">
        <f ca="1">IF(COUNTIF($A$4:A312,A312)&gt;1,"",C312)</f>
        <v>9636</v>
      </c>
    </row>
    <row r="313" spans="1:4" ht="16.5" customHeight="1" x14ac:dyDescent="0.25">
      <c r="A313" s="107" t="s">
        <v>290</v>
      </c>
      <c r="B313" s="108">
        <v>10446</v>
      </c>
      <c r="C313">
        <f ca="1"/>
        <v>10446</v>
      </c>
      <c r="D313">
        <f ca="1">IF(COUNTIF($A$4:A313,A313)&gt;1,"",C313)</f>
        <v>10446</v>
      </c>
    </row>
    <row r="314" spans="1:4" ht="16.5" customHeight="1" x14ac:dyDescent="0.25">
      <c r="A314" s="107" t="s">
        <v>291</v>
      </c>
      <c r="B314" s="108">
        <v>1049</v>
      </c>
      <c r="C314">
        <f ca="1"/>
        <v>1049</v>
      </c>
      <c r="D314">
        <f ca="1">IF(COUNTIF($A$4:A314,A314)&gt;1,"",C314)</f>
        <v>1049</v>
      </c>
    </row>
    <row r="315" spans="1:4" ht="16.5" customHeight="1" x14ac:dyDescent="0.25">
      <c r="A315" s="107" t="s">
        <v>292</v>
      </c>
      <c r="B315" s="108">
        <v>6446</v>
      </c>
      <c r="C315">
        <f ca="1"/>
        <v>6446</v>
      </c>
      <c r="D315">
        <f ca="1">IF(COUNTIF($A$4:A315,A315)&gt;1,"",C315)</f>
        <v>6446</v>
      </c>
    </row>
    <row r="316" spans="1:4" ht="16.5" customHeight="1" x14ac:dyDescent="0.25">
      <c r="A316" s="107" t="s">
        <v>293</v>
      </c>
      <c r="B316" s="108">
        <v>9414</v>
      </c>
      <c r="C316">
        <f ca="1"/>
        <v>9414</v>
      </c>
      <c r="D316">
        <f ca="1">IF(COUNTIF($A$4:A316,A316)&gt;1,"",C316)</f>
        <v>9414</v>
      </c>
    </row>
    <row r="317" spans="1:4" ht="16.5" customHeight="1" x14ac:dyDescent="0.25">
      <c r="A317" s="107" t="s">
        <v>294</v>
      </c>
      <c r="B317" s="108">
        <v>158362</v>
      </c>
      <c r="C317">
        <f ca="1"/>
        <v>158362</v>
      </c>
      <c r="D317">
        <f ca="1">IF(COUNTIF($A$4:A317,A317)&gt;1,"",C317)</f>
        <v>158362</v>
      </c>
    </row>
    <row r="318" spans="1:4" ht="16.5" customHeight="1" x14ac:dyDescent="0.25">
      <c r="A318" s="107" t="s">
        <v>1007</v>
      </c>
      <c r="B318" s="108">
        <v>10111</v>
      </c>
      <c r="C318">
        <f ca="1"/>
        <v>10111</v>
      </c>
      <c r="D318">
        <f ca="1">IF(COUNTIF($A$4:A318,A318)&gt;1,"",C318)</f>
        <v>10111</v>
      </c>
    </row>
    <row r="319" spans="1:4" ht="16.5" customHeight="1" x14ac:dyDescent="0.25">
      <c r="A319" s="107" t="s">
        <v>295</v>
      </c>
      <c r="B319" s="108">
        <v>783</v>
      </c>
      <c r="C319">
        <f ca="1"/>
        <v>783</v>
      </c>
      <c r="D319">
        <f ca="1">IF(COUNTIF($A$4:A319,A319)&gt;1,"",C319)</f>
        <v>783</v>
      </c>
    </row>
    <row r="320" spans="1:4" ht="16.5" customHeight="1" x14ac:dyDescent="0.25">
      <c r="A320" s="107" t="s">
        <v>296</v>
      </c>
      <c r="B320" s="108">
        <v>1094</v>
      </c>
      <c r="C320">
        <f ca="1"/>
        <v>1094</v>
      </c>
      <c r="D320">
        <f ca="1">IF(COUNTIF($A$4:A320,A320)&gt;1,"",C320)</f>
        <v>1094</v>
      </c>
    </row>
    <row r="321" spans="1:4" ht="16.5" customHeight="1" x14ac:dyDescent="0.25">
      <c r="A321" s="107" t="s">
        <v>297</v>
      </c>
      <c r="B321" s="108">
        <v>12767</v>
      </c>
      <c r="C321">
        <f ca="1"/>
        <v>12767</v>
      </c>
      <c r="D321">
        <f ca="1">IF(COUNTIF($A$4:A321,A321)&gt;1,"",C321)</f>
        <v>12767</v>
      </c>
    </row>
    <row r="322" spans="1:4" ht="16.5" customHeight="1" x14ac:dyDescent="0.25">
      <c r="A322" s="107" t="s">
        <v>299</v>
      </c>
      <c r="B322" s="108">
        <v>4322</v>
      </c>
      <c r="C322">
        <f ca="1"/>
        <v>4322</v>
      </c>
      <c r="D322">
        <f ca="1">IF(COUNTIF($A$4:A322,A322)&gt;1,"",C322)</f>
        <v>4322</v>
      </c>
    </row>
    <row r="323" spans="1:4" ht="16.5" customHeight="1" x14ac:dyDescent="0.25">
      <c r="A323" s="107" t="s">
        <v>300</v>
      </c>
      <c r="B323" s="108">
        <v>7258</v>
      </c>
      <c r="C323">
        <f ca="1"/>
        <v>7258</v>
      </c>
      <c r="D323">
        <f ca="1">IF(COUNTIF($A$4:A323,A323)&gt;1,"",C323)</f>
        <v>7258</v>
      </c>
    </row>
    <row r="324" spans="1:4" ht="16.5" customHeight="1" x14ac:dyDescent="0.25">
      <c r="A324" s="107" t="s">
        <v>301</v>
      </c>
      <c r="B324" s="108">
        <v>7038</v>
      </c>
      <c r="C324">
        <f ca="1"/>
        <v>7038</v>
      </c>
      <c r="D324">
        <f ca="1">IF(COUNTIF($A$4:A324,A324)&gt;1,"",C324)</f>
        <v>7038</v>
      </c>
    </row>
    <row r="325" spans="1:4" ht="16.5" customHeight="1" x14ac:dyDescent="0.25">
      <c r="A325" s="107" t="s">
        <v>302</v>
      </c>
      <c r="B325" s="108">
        <v>4841</v>
      </c>
      <c r="C325">
        <f ca="1"/>
        <v>4841</v>
      </c>
      <c r="D325">
        <f ca="1">IF(COUNTIF($A$4:A325,A325)&gt;1,"",C325)</f>
        <v>4841</v>
      </c>
    </row>
    <row r="326" spans="1:4" ht="16.5" customHeight="1" x14ac:dyDescent="0.25">
      <c r="A326" s="107" t="s">
        <v>303</v>
      </c>
      <c r="B326" s="108">
        <v>6331</v>
      </c>
      <c r="C326">
        <f ca="1"/>
        <v>6331</v>
      </c>
      <c r="D326">
        <f ca="1">IF(COUNTIF($A$4:A326,A326)&gt;1,"",C326)</f>
        <v>6331</v>
      </c>
    </row>
    <row r="327" spans="1:4" ht="16.5" customHeight="1" x14ac:dyDescent="0.25">
      <c r="A327" s="2" t="s">
        <v>304</v>
      </c>
      <c r="B327" s="108">
        <v>111</v>
      </c>
      <c r="C327">
        <f ca="1"/>
        <v>111</v>
      </c>
      <c r="D327">
        <f ca="1">IF(COUNTIF($A$4:A327,A327)&gt;1,"",C327)</f>
        <v>111</v>
      </c>
    </row>
    <row r="328" spans="1:4" ht="16.5" customHeight="1" x14ac:dyDescent="0.25">
      <c r="A328" s="107" t="s">
        <v>305</v>
      </c>
      <c r="B328" s="108">
        <v>1896</v>
      </c>
      <c r="C328">
        <f ca="1"/>
        <v>1896</v>
      </c>
      <c r="D328">
        <f ca="1">IF(COUNTIF($A$4:A328,A328)&gt;1,"",C328)</f>
        <v>1896</v>
      </c>
    </row>
    <row r="329" spans="1:4" ht="16.5" customHeight="1" x14ac:dyDescent="0.25">
      <c r="A329" s="107" t="s">
        <v>867</v>
      </c>
      <c r="B329" s="108">
        <v>104705</v>
      </c>
      <c r="C329">
        <f ca="1"/>
        <v>104705</v>
      </c>
      <c r="D329">
        <f ca="1">IF(COUNTIF($A$4:A329,A329)&gt;1,"",C329)</f>
        <v>104705</v>
      </c>
    </row>
    <row r="330" spans="1:4" ht="16.5" customHeight="1" x14ac:dyDescent="0.25">
      <c r="A330" s="107" t="s">
        <v>306</v>
      </c>
      <c r="B330" s="108">
        <v>311023</v>
      </c>
      <c r="C330">
        <f ca="1"/>
        <v>311023</v>
      </c>
      <c r="D330">
        <f ca="1">IF(COUNTIF($A$4:A330,A330)&gt;1,"",C330)</f>
        <v>311023</v>
      </c>
    </row>
    <row r="331" spans="1:4" ht="16.5" customHeight="1" x14ac:dyDescent="0.25">
      <c r="A331" s="107" t="s">
        <v>307</v>
      </c>
      <c r="B331" s="108">
        <v>30386</v>
      </c>
      <c r="C331">
        <f ca="1"/>
        <v>30386</v>
      </c>
      <c r="D331">
        <f ca="1">IF(COUNTIF($A$4:A331,A331)&gt;1,"",C331)</f>
        <v>30386</v>
      </c>
    </row>
    <row r="332" spans="1:4" ht="16.5" customHeight="1" x14ac:dyDescent="0.25">
      <c r="A332" s="107" t="s">
        <v>308</v>
      </c>
      <c r="B332" s="108">
        <v>235057</v>
      </c>
      <c r="C332">
        <f ca="1"/>
        <v>244213</v>
      </c>
      <c r="D332">
        <f ca="1">IF(COUNTIF($A$4:A332,A332)&gt;1,"",C332)</f>
        <v>244213</v>
      </c>
    </row>
    <row r="333" spans="1:4" ht="16.5" customHeight="1" x14ac:dyDescent="0.25">
      <c r="A333" s="107" t="s">
        <v>308</v>
      </c>
      <c r="B333" s="108">
        <v>9156</v>
      </c>
      <c r="C333">
        <f ca="1"/>
        <v>244213</v>
      </c>
      <c r="D333" t="str">
        <f>IF(COUNTIF($A$4:A333,A333)&gt;1,"",C333)</f>
        <v/>
      </c>
    </row>
    <row r="334" spans="1:4" ht="16.5" customHeight="1" x14ac:dyDescent="0.25">
      <c r="A334" s="107" t="s">
        <v>310</v>
      </c>
      <c r="B334" s="108">
        <v>114919</v>
      </c>
      <c r="C334">
        <f ca="1"/>
        <v>114919</v>
      </c>
      <c r="D334">
        <f ca="1">IF(COUNTIF($A$4:A334,A334)&gt;1,"",C334)</f>
        <v>114919</v>
      </c>
    </row>
    <row r="335" spans="1:4" ht="16.5" customHeight="1" x14ac:dyDescent="0.25">
      <c r="A335" s="107" t="s">
        <v>311</v>
      </c>
      <c r="B335" s="108">
        <v>224814</v>
      </c>
      <c r="C335">
        <f ca="1"/>
        <v>224814</v>
      </c>
      <c r="D335">
        <f ca="1">IF(COUNTIF($A$4:A335,A335)&gt;1,"",C335)</f>
        <v>224814</v>
      </c>
    </row>
    <row r="336" spans="1:4" ht="16.5" customHeight="1" x14ac:dyDescent="0.25">
      <c r="A336" s="107" t="s">
        <v>312</v>
      </c>
      <c r="B336" s="108">
        <v>3739</v>
      </c>
      <c r="C336">
        <f ca="1"/>
        <v>3739</v>
      </c>
      <c r="D336">
        <f ca="1">IF(COUNTIF($A$4:A336,A336)&gt;1,"",C336)</f>
        <v>3739</v>
      </c>
    </row>
    <row r="337" spans="1:4" ht="16.5" customHeight="1" x14ac:dyDescent="0.25">
      <c r="A337" s="107" t="s">
        <v>313</v>
      </c>
      <c r="B337" s="108">
        <v>296257</v>
      </c>
      <c r="C337">
        <f ca="1"/>
        <v>296257</v>
      </c>
      <c r="D337">
        <f ca="1">IF(COUNTIF($A$4:A337,A337)&gt;1,"",C337)</f>
        <v>296257</v>
      </c>
    </row>
    <row r="338" spans="1:4" ht="16.5" customHeight="1" x14ac:dyDescent="0.25">
      <c r="A338" s="107" t="s">
        <v>314</v>
      </c>
      <c r="B338" s="108">
        <v>6867</v>
      </c>
      <c r="C338">
        <f ca="1"/>
        <v>6867</v>
      </c>
      <c r="D338">
        <f ca="1">IF(COUNTIF($A$4:A338,A338)&gt;1,"",C338)</f>
        <v>6867</v>
      </c>
    </row>
    <row r="339" spans="1:4" ht="16.5" customHeight="1" x14ac:dyDescent="0.25">
      <c r="A339" s="107" t="s">
        <v>315</v>
      </c>
      <c r="B339" s="108">
        <v>8153</v>
      </c>
      <c r="C339">
        <f ca="1"/>
        <v>8153</v>
      </c>
      <c r="D339">
        <f ca="1">IF(COUNTIF($A$4:A339,A339)&gt;1,"",C339)</f>
        <v>8153</v>
      </c>
    </row>
    <row r="340" spans="1:4" ht="16.5" customHeight="1" x14ac:dyDescent="0.25">
      <c r="A340" s="107" t="s">
        <v>316</v>
      </c>
      <c r="B340" s="108">
        <v>5266</v>
      </c>
      <c r="C340">
        <f ca="1"/>
        <v>5266</v>
      </c>
      <c r="D340">
        <f ca="1">IF(COUNTIF($A$4:A340,A340)&gt;1,"",C340)</f>
        <v>5266</v>
      </c>
    </row>
    <row r="341" spans="1:4" ht="16.5" customHeight="1" x14ac:dyDescent="0.25">
      <c r="A341" s="107" t="s">
        <v>319</v>
      </c>
      <c r="B341" s="108">
        <v>141885</v>
      </c>
      <c r="C341">
        <f ca="1"/>
        <v>141885</v>
      </c>
      <c r="D341">
        <f ca="1">IF(COUNTIF($A$4:A341,A341)&gt;1,"",C341)</f>
        <v>141885</v>
      </c>
    </row>
    <row r="342" spans="1:4" ht="16.5" customHeight="1" x14ac:dyDescent="0.25">
      <c r="A342" s="107" t="s">
        <v>320</v>
      </c>
      <c r="B342" s="108">
        <v>4484</v>
      </c>
      <c r="C342">
        <f ca="1"/>
        <v>4549</v>
      </c>
      <c r="D342">
        <f ca="1">IF(COUNTIF($A$4:A342,A342)&gt;1,"",C342)</f>
        <v>4549</v>
      </c>
    </row>
    <row r="343" spans="1:4" ht="16.5" customHeight="1" x14ac:dyDescent="0.25">
      <c r="A343" s="107" t="s">
        <v>320</v>
      </c>
      <c r="B343" s="108">
        <v>65</v>
      </c>
      <c r="C343">
        <f ca="1"/>
        <v>4549</v>
      </c>
      <c r="D343" t="str">
        <f>IF(COUNTIF($A$4:A343,A343)&gt;1,"",C343)</f>
        <v/>
      </c>
    </row>
    <row r="344" spans="1:4" ht="16.5" customHeight="1" x14ac:dyDescent="0.25">
      <c r="A344" s="107" t="s">
        <v>321</v>
      </c>
      <c r="B344" s="108">
        <v>22783</v>
      </c>
      <c r="C344">
        <f ca="1"/>
        <v>22783</v>
      </c>
      <c r="D344">
        <f ca="1">IF(COUNTIF($A$4:A344,A344)&gt;1,"",C344)</f>
        <v>22783</v>
      </c>
    </row>
    <row r="345" spans="1:4" ht="16.5" customHeight="1" x14ac:dyDescent="0.25">
      <c r="A345" s="107" t="s">
        <v>323</v>
      </c>
      <c r="B345" s="108">
        <v>119259</v>
      </c>
      <c r="C345">
        <f ca="1"/>
        <v>119259</v>
      </c>
      <c r="D345">
        <f ca="1">IF(COUNTIF($A$4:A345,A345)&gt;1,"",C345)</f>
        <v>119259</v>
      </c>
    </row>
    <row r="346" spans="1:4" ht="16.5" customHeight="1" x14ac:dyDescent="0.25">
      <c r="A346" s="107" t="s">
        <v>324</v>
      </c>
      <c r="B346" s="108">
        <v>52682</v>
      </c>
      <c r="C346">
        <f ca="1"/>
        <v>52682</v>
      </c>
      <c r="D346">
        <f ca="1">IF(COUNTIF($A$4:A346,A346)&gt;1,"",C346)</f>
        <v>52682</v>
      </c>
    </row>
    <row r="347" spans="1:4" ht="16.5" customHeight="1" x14ac:dyDescent="0.25">
      <c r="A347" s="107" t="s">
        <v>325</v>
      </c>
      <c r="B347" s="108">
        <v>31735</v>
      </c>
      <c r="C347">
        <f ca="1"/>
        <v>31735</v>
      </c>
      <c r="D347">
        <f ca="1">IF(COUNTIF($A$4:A347,A347)&gt;1,"",C347)</f>
        <v>31735</v>
      </c>
    </row>
    <row r="348" spans="1:4" ht="16.5" customHeight="1" x14ac:dyDescent="0.25">
      <c r="A348" s="107" t="s">
        <v>327</v>
      </c>
      <c r="B348" s="108">
        <v>68610</v>
      </c>
      <c r="C348">
        <f ca="1"/>
        <v>68610</v>
      </c>
      <c r="D348">
        <f ca="1">IF(COUNTIF($A$4:A348,A348)&gt;1,"",C348)</f>
        <v>68610</v>
      </c>
    </row>
    <row r="349" spans="1:4" ht="16.5" customHeight="1" x14ac:dyDescent="0.25">
      <c r="A349" s="107" t="s">
        <v>329</v>
      </c>
      <c r="B349" s="108">
        <v>38771</v>
      </c>
      <c r="C349">
        <f ca="1"/>
        <v>38771</v>
      </c>
      <c r="D349">
        <f ca="1">IF(COUNTIF($A$4:A349,A349)&gt;1,"",C349)</f>
        <v>38771</v>
      </c>
    </row>
    <row r="350" spans="1:4" ht="16.5" customHeight="1" x14ac:dyDescent="0.25">
      <c r="A350" s="107" t="s">
        <v>330</v>
      </c>
      <c r="B350" s="108">
        <v>8311</v>
      </c>
      <c r="C350">
        <f ca="1"/>
        <v>8311</v>
      </c>
      <c r="D350">
        <f ca="1">IF(COUNTIF($A$4:A350,A350)&gt;1,"",C350)</f>
        <v>8311</v>
      </c>
    </row>
    <row r="351" spans="1:4" ht="16.5" customHeight="1" x14ac:dyDescent="0.25">
      <c r="A351" s="2" t="s">
        <v>332</v>
      </c>
      <c r="B351" s="108">
        <v>55563</v>
      </c>
      <c r="C351">
        <f ca="1"/>
        <v>55563</v>
      </c>
      <c r="D351">
        <f ca="1">IF(COUNTIF($A$4:A351,A351)&gt;1,"",C351)</f>
        <v>55563</v>
      </c>
    </row>
    <row r="352" spans="1:4" ht="16.5" customHeight="1" x14ac:dyDescent="0.25">
      <c r="A352" s="107" t="s">
        <v>333</v>
      </c>
      <c r="B352" s="108">
        <v>1134</v>
      </c>
      <c r="C352">
        <f ca="1"/>
        <v>6802</v>
      </c>
      <c r="D352">
        <f ca="1">IF(COUNTIF($A$4:A352,A352)&gt;1,"",C352)</f>
        <v>6802</v>
      </c>
    </row>
    <row r="353" spans="1:4" ht="16.5" customHeight="1" x14ac:dyDescent="0.25">
      <c r="A353" s="107" t="s">
        <v>333</v>
      </c>
      <c r="B353" s="108">
        <v>5668</v>
      </c>
      <c r="C353">
        <f ca="1"/>
        <v>6802</v>
      </c>
      <c r="D353" t="str">
        <f>IF(COUNTIF($A$4:A353,A353)&gt;1,"",C353)</f>
        <v/>
      </c>
    </row>
    <row r="354" spans="1:4" ht="16.5" customHeight="1" x14ac:dyDescent="0.25">
      <c r="A354" s="107" t="s">
        <v>334</v>
      </c>
      <c r="B354" s="108">
        <v>1193</v>
      </c>
      <c r="C354">
        <f ca="1"/>
        <v>1193</v>
      </c>
      <c r="D354">
        <f ca="1">IF(COUNTIF($A$4:A354,A354)&gt;1,"",C354)</f>
        <v>1193</v>
      </c>
    </row>
    <row r="355" spans="1:4" ht="16.5" customHeight="1" x14ac:dyDescent="0.25">
      <c r="A355" s="107" t="s">
        <v>335</v>
      </c>
      <c r="B355" s="108">
        <v>19423</v>
      </c>
      <c r="C355">
        <f ca="1"/>
        <v>19423</v>
      </c>
      <c r="D355">
        <f ca="1">IF(COUNTIF($A$4:A355,A355)&gt;1,"",C355)</f>
        <v>19423</v>
      </c>
    </row>
    <row r="356" spans="1:4" ht="16.5" customHeight="1" x14ac:dyDescent="0.25">
      <c r="A356" s="107" t="s">
        <v>336</v>
      </c>
      <c r="B356" s="108">
        <v>7222</v>
      </c>
      <c r="C356">
        <f ca="1"/>
        <v>7222</v>
      </c>
      <c r="D356">
        <f ca="1">IF(COUNTIF($A$4:A356,A356)&gt;1,"",C356)</f>
        <v>7222</v>
      </c>
    </row>
    <row r="357" spans="1:4" ht="16.5" customHeight="1" x14ac:dyDescent="0.25">
      <c r="A357" s="107" t="s">
        <v>338</v>
      </c>
      <c r="B357" s="108">
        <v>14908</v>
      </c>
      <c r="C357">
        <f ca="1"/>
        <v>14908</v>
      </c>
      <c r="D357">
        <f ca="1">IF(COUNTIF($A$4:A357,A357)&gt;1,"",C357)</f>
        <v>14908</v>
      </c>
    </row>
    <row r="358" spans="1:4" ht="16.5" customHeight="1" x14ac:dyDescent="0.25">
      <c r="A358" s="107" t="s">
        <v>339</v>
      </c>
      <c r="B358" s="108">
        <v>11525</v>
      </c>
      <c r="C358">
        <f ca="1"/>
        <v>11525</v>
      </c>
      <c r="D358">
        <f ca="1">IF(COUNTIF($A$4:A358,A358)&gt;1,"",C358)</f>
        <v>11525</v>
      </c>
    </row>
    <row r="359" spans="1:4" ht="16.5" customHeight="1" x14ac:dyDescent="0.25">
      <c r="A359" s="107" t="s">
        <v>341</v>
      </c>
      <c r="B359" s="108">
        <v>41890</v>
      </c>
      <c r="C359">
        <f ca="1"/>
        <v>41890</v>
      </c>
      <c r="D359">
        <f ca="1">IF(COUNTIF($A$4:A359,A359)&gt;1,"",C359)</f>
        <v>41890</v>
      </c>
    </row>
    <row r="360" spans="1:4" ht="16.5" customHeight="1" x14ac:dyDescent="0.25">
      <c r="A360" s="107" t="s">
        <v>1008</v>
      </c>
      <c r="B360" s="108">
        <v>1795</v>
      </c>
      <c r="C360">
        <f ca="1"/>
        <v>1795</v>
      </c>
      <c r="D360">
        <f ca="1">IF(COUNTIF($A$4:A360,A360)&gt;1,"",C360)</f>
        <v>1795</v>
      </c>
    </row>
    <row r="361" spans="1:4" ht="16.5" customHeight="1" x14ac:dyDescent="0.25">
      <c r="A361" s="107" t="s">
        <v>343</v>
      </c>
      <c r="B361" s="108">
        <v>43855</v>
      </c>
      <c r="C361">
        <f ca="1"/>
        <v>55268</v>
      </c>
      <c r="D361">
        <f ca="1">IF(COUNTIF($A$4:A361,A361)&gt;1,"",C361)</f>
        <v>55268</v>
      </c>
    </row>
    <row r="362" spans="1:4" ht="16.5" customHeight="1" x14ac:dyDescent="0.25">
      <c r="A362" s="107" t="s">
        <v>343</v>
      </c>
      <c r="B362" s="108">
        <v>11413</v>
      </c>
      <c r="C362">
        <f ca="1"/>
        <v>55268</v>
      </c>
      <c r="D362" t="str">
        <f>IF(COUNTIF($A$4:A362,A362)&gt;1,"",C362)</f>
        <v/>
      </c>
    </row>
    <row r="363" spans="1:4" ht="16.5" customHeight="1" x14ac:dyDescent="0.25">
      <c r="A363" s="107" t="s">
        <v>344</v>
      </c>
      <c r="B363" s="108">
        <v>26948</v>
      </c>
      <c r="C363">
        <f ca="1"/>
        <v>26948</v>
      </c>
      <c r="D363">
        <f ca="1">IF(COUNTIF($A$4:A363,A363)&gt;1,"",C363)</f>
        <v>26948</v>
      </c>
    </row>
    <row r="364" spans="1:4" ht="16.5" customHeight="1" x14ac:dyDescent="0.25">
      <c r="A364" s="107" t="s">
        <v>345</v>
      </c>
      <c r="B364" s="108">
        <v>106799</v>
      </c>
      <c r="C364">
        <f ca="1"/>
        <v>106799</v>
      </c>
      <c r="D364">
        <f ca="1">IF(COUNTIF($A$4:A364,A364)&gt;1,"",C364)</f>
        <v>106799</v>
      </c>
    </row>
    <row r="365" spans="1:4" ht="16.5" customHeight="1" x14ac:dyDescent="0.25">
      <c r="A365" s="107" t="s">
        <v>991</v>
      </c>
      <c r="B365" s="108">
        <v>163415</v>
      </c>
      <c r="C365">
        <f ca="1"/>
        <v>163415</v>
      </c>
      <c r="D365">
        <f ca="1">IF(COUNTIF($A$4:A365,A365)&gt;1,"",C365)</f>
        <v>163415</v>
      </c>
    </row>
    <row r="366" spans="1:4" ht="16.5" customHeight="1" x14ac:dyDescent="0.25">
      <c r="A366" s="107" t="s">
        <v>346</v>
      </c>
      <c r="B366" s="108">
        <v>45425</v>
      </c>
      <c r="C366">
        <f ca="1"/>
        <v>45425</v>
      </c>
      <c r="D366">
        <f ca="1">IF(COUNTIF($A$4:A366,A366)&gt;1,"",C366)</f>
        <v>45425</v>
      </c>
    </row>
    <row r="367" spans="1:4" ht="16.5" customHeight="1" x14ac:dyDescent="0.25">
      <c r="A367" s="107" t="s">
        <v>347</v>
      </c>
      <c r="B367" s="108">
        <v>8729</v>
      </c>
      <c r="C367">
        <f ca="1"/>
        <v>23794</v>
      </c>
      <c r="D367">
        <f ca="1">IF(COUNTIF($A$4:A367,A367)&gt;1,"",C367)</f>
        <v>23794</v>
      </c>
    </row>
    <row r="368" spans="1:4" ht="16.5" customHeight="1" x14ac:dyDescent="0.25">
      <c r="A368" s="107" t="s">
        <v>347</v>
      </c>
      <c r="B368" s="108">
        <v>15065</v>
      </c>
      <c r="C368">
        <f ca="1"/>
        <v>23794</v>
      </c>
      <c r="D368" t="str">
        <f>IF(COUNTIF($A$4:A368,A368)&gt;1,"",C368)</f>
        <v/>
      </c>
    </row>
    <row r="369" spans="1:4" ht="16.5" customHeight="1" x14ac:dyDescent="0.25">
      <c r="A369" s="107" t="s">
        <v>348</v>
      </c>
      <c r="B369" s="108">
        <v>13940</v>
      </c>
      <c r="C369">
        <f ca="1"/>
        <v>25815</v>
      </c>
      <c r="D369">
        <f ca="1">IF(COUNTIF($A$4:A369,A369)&gt;1,"",C369)</f>
        <v>25815</v>
      </c>
    </row>
    <row r="370" spans="1:4" ht="16.5" customHeight="1" x14ac:dyDescent="0.25">
      <c r="A370" s="107" t="s">
        <v>348</v>
      </c>
      <c r="B370" s="108">
        <v>11875</v>
      </c>
      <c r="C370">
        <f ca="1"/>
        <v>25815</v>
      </c>
      <c r="D370" t="str">
        <f>IF(COUNTIF($A$4:A370,A370)&gt;1,"",C370)</f>
        <v/>
      </c>
    </row>
    <row r="371" spans="1:4" ht="16.5" customHeight="1" x14ac:dyDescent="0.25">
      <c r="A371" s="2" t="s">
        <v>349</v>
      </c>
      <c r="B371" s="108">
        <v>15818</v>
      </c>
      <c r="C371">
        <f ca="1"/>
        <v>56825</v>
      </c>
      <c r="D371">
        <f ca="1">IF(COUNTIF($A$4:A371,A371)&gt;1,"",C371)</f>
        <v>56825</v>
      </c>
    </row>
    <row r="372" spans="1:4" ht="16.5" customHeight="1" x14ac:dyDescent="0.25">
      <c r="A372" s="2" t="s">
        <v>349</v>
      </c>
      <c r="B372" s="108">
        <v>41007</v>
      </c>
      <c r="C372">
        <f ca="1"/>
        <v>56825</v>
      </c>
      <c r="D372" t="str">
        <f>IF(COUNTIF($A$4:A372,A372)&gt;1,"",C372)</f>
        <v/>
      </c>
    </row>
    <row r="373" spans="1:4" ht="16.5" customHeight="1" x14ac:dyDescent="0.25">
      <c r="A373" s="107" t="s">
        <v>350</v>
      </c>
      <c r="B373" s="108">
        <v>739</v>
      </c>
      <c r="C373">
        <f ca="1"/>
        <v>739</v>
      </c>
      <c r="D373">
        <f ca="1">IF(COUNTIF($A$4:A373,A373)&gt;1,"",C373)</f>
        <v>739</v>
      </c>
    </row>
    <row r="374" spans="1:4" ht="16.5" customHeight="1" x14ac:dyDescent="0.25">
      <c r="A374" s="107" t="s">
        <v>1009</v>
      </c>
      <c r="B374" s="108">
        <v>457328</v>
      </c>
      <c r="C374">
        <f ca="1"/>
        <v>457328</v>
      </c>
      <c r="D374">
        <f ca="1">IF(COUNTIF($A$4:A374,A374)&gt;1,"",C374)</f>
        <v>457328</v>
      </c>
    </row>
    <row r="375" spans="1:4" ht="16.5" customHeight="1" x14ac:dyDescent="0.25">
      <c r="A375" s="107" t="s">
        <v>351</v>
      </c>
      <c r="B375" s="108">
        <v>46245</v>
      </c>
      <c r="C375">
        <f ca="1"/>
        <v>46245</v>
      </c>
      <c r="D375">
        <f ca="1">IF(COUNTIF($A$4:A375,A375)&gt;1,"",C375)</f>
        <v>46245</v>
      </c>
    </row>
    <row r="376" spans="1:4" ht="16.5" customHeight="1" x14ac:dyDescent="0.25">
      <c r="A376" s="107" t="s">
        <v>353</v>
      </c>
      <c r="B376" s="108">
        <v>298045</v>
      </c>
      <c r="C376">
        <f ca="1"/>
        <v>411301</v>
      </c>
      <c r="D376">
        <f ca="1">IF(COUNTIF($A$4:A376,A376)&gt;1,"",C376)</f>
        <v>411301</v>
      </c>
    </row>
    <row r="377" spans="1:4" ht="16.5" customHeight="1" x14ac:dyDescent="0.25">
      <c r="A377" s="107" t="s">
        <v>353</v>
      </c>
      <c r="B377" s="108">
        <v>113256</v>
      </c>
      <c r="C377">
        <f ca="1"/>
        <v>411301</v>
      </c>
      <c r="D377" t="str">
        <f>IF(COUNTIF($A$4:A377,A377)&gt;1,"",C377)</f>
        <v/>
      </c>
    </row>
    <row r="378" spans="1:4" ht="16.5" customHeight="1" x14ac:dyDescent="0.25">
      <c r="A378" s="107" t="s">
        <v>354</v>
      </c>
      <c r="B378" s="108">
        <v>34565</v>
      </c>
      <c r="C378">
        <f ca="1"/>
        <v>34565</v>
      </c>
      <c r="D378">
        <f ca="1">IF(COUNTIF($A$4:A378,A378)&gt;1,"",C378)</f>
        <v>34565</v>
      </c>
    </row>
    <row r="379" spans="1:4" ht="16.5" customHeight="1" x14ac:dyDescent="0.25">
      <c r="A379" s="107" t="s">
        <v>355</v>
      </c>
      <c r="B379" s="108">
        <v>7615</v>
      </c>
      <c r="C379">
        <f ca="1"/>
        <v>7615</v>
      </c>
      <c r="D379">
        <f ca="1">IF(COUNTIF($A$4:A379,A379)&gt;1,"",C379)</f>
        <v>7615</v>
      </c>
    </row>
    <row r="380" spans="1:4" ht="16.5" customHeight="1" x14ac:dyDescent="0.25">
      <c r="A380" s="107" t="s">
        <v>356</v>
      </c>
      <c r="B380" s="108">
        <v>4148</v>
      </c>
      <c r="C380">
        <f ca="1"/>
        <v>4148</v>
      </c>
      <c r="D380">
        <f ca="1">IF(COUNTIF($A$4:A380,A380)&gt;1,"",C380)</f>
        <v>4148</v>
      </c>
    </row>
    <row r="381" spans="1:4" ht="16.5" customHeight="1" x14ac:dyDescent="0.25">
      <c r="A381" s="107" t="s">
        <v>357</v>
      </c>
      <c r="B381" s="108">
        <v>0</v>
      </c>
      <c r="C381">
        <f ca="1"/>
        <v>0</v>
      </c>
      <c r="D381">
        <f ca="1">IF(COUNTIF($A$4:A381,A381)&gt;1,"",C381)</f>
        <v>0</v>
      </c>
    </row>
    <row r="382" spans="1:4" ht="16.5" customHeight="1" x14ac:dyDescent="0.25">
      <c r="A382" s="107" t="s">
        <v>358</v>
      </c>
      <c r="B382" s="108">
        <v>90</v>
      </c>
      <c r="C382">
        <f ca="1"/>
        <v>90</v>
      </c>
      <c r="D382">
        <f ca="1">IF(COUNTIF($A$4:A382,A382)&gt;1,"",C382)</f>
        <v>90</v>
      </c>
    </row>
    <row r="383" spans="1:4" ht="16.5" customHeight="1" x14ac:dyDescent="0.25">
      <c r="A383" s="107" t="s">
        <v>359</v>
      </c>
      <c r="B383" s="108">
        <v>82039</v>
      </c>
      <c r="C383">
        <f ca="1"/>
        <v>82039</v>
      </c>
      <c r="D383">
        <f ca="1">IF(COUNTIF($A$4:A383,A383)&gt;1,"",C383)</f>
        <v>82039</v>
      </c>
    </row>
    <row r="384" spans="1:4" ht="16.5" customHeight="1" x14ac:dyDescent="0.25">
      <c r="A384" s="107" t="s">
        <v>360</v>
      </c>
      <c r="B384" s="108">
        <v>91715</v>
      </c>
      <c r="C384">
        <f ca="1"/>
        <v>91715</v>
      </c>
      <c r="D384">
        <f ca="1">IF(COUNTIF($A$4:A384,A384)&gt;1,"",C384)</f>
        <v>91715</v>
      </c>
    </row>
    <row r="385" spans="1:4" ht="16.5" customHeight="1" x14ac:dyDescent="0.25">
      <c r="A385" s="107" t="s">
        <v>361</v>
      </c>
      <c r="B385" s="108">
        <v>4207</v>
      </c>
      <c r="C385">
        <f ca="1"/>
        <v>4207</v>
      </c>
      <c r="D385">
        <f ca="1">IF(COUNTIF($A$4:A385,A385)&gt;1,"",C385)</f>
        <v>4207</v>
      </c>
    </row>
    <row r="386" spans="1:4" ht="16.5" customHeight="1" x14ac:dyDescent="0.25">
      <c r="A386" s="107" t="s">
        <v>362</v>
      </c>
      <c r="B386" s="108">
        <v>8979</v>
      </c>
      <c r="C386">
        <f ca="1"/>
        <v>8979</v>
      </c>
      <c r="D386">
        <f ca="1">IF(COUNTIF($A$4:A386,A386)&gt;1,"",C386)</f>
        <v>8979</v>
      </c>
    </row>
    <row r="387" spans="1:4" ht="16.5" customHeight="1" x14ac:dyDescent="0.25">
      <c r="A387" s="107" t="s">
        <v>363</v>
      </c>
      <c r="B387" s="108">
        <v>55644</v>
      </c>
      <c r="C387">
        <f ca="1"/>
        <v>55644</v>
      </c>
      <c r="D387">
        <f ca="1">IF(COUNTIF($A$4:A387,A387)&gt;1,"",C387)</f>
        <v>55644</v>
      </c>
    </row>
    <row r="388" spans="1:4" ht="16.5" customHeight="1" x14ac:dyDescent="0.25">
      <c r="A388" s="107" t="s">
        <v>364</v>
      </c>
      <c r="B388" s="108">
        <v>22278</v>
      </c>
      <c r="C388">
        <f ca="1"/>
        <v>82129</v>
      </c>
      <c r="D388">
        <f ca="1">IF(COUNTIF($A$4:A388,A388)&gt;1,"",C388)</f>
        <v>82129</v>
      </c>
    </row>
    <row r="389" spans="1:4" ht="16.5" customHeight="1" x14ac:dyDescent="0.25">
      <c r="A389" s="107" t="s">
        <v>364</v>
      </c>
      <c r="B389" s="108">
        <v>59851</v>
      </c>
      <c r="C389">
        <f ca="1"/>
        <v>82129</v>
      </c>
      <c r="D389" t="str">
        <f>IF(COUNTIF($A$4:A389,A389)&gt;1,"",C389)</f>
        <v/>
      </c>
    </row>
    <row r="390" spans="1:4" ht="16.5" customHeight="1" x14ac:dyDescent="0.25">
      <c r="A390" s="2" t="s">
        <v>365</v>
      </c>
      <c r="B390" s="108">
        <v>68297</v>
      </c>
      <c r="C390">
        <f ca="1"/>
        <v>68297</v>
      </c>
      <c r="D390">
        <f ca="1">IF(COUNTIF($A$4:A390,A390)&gt;1,"",C390)</f>
        <v>68297</v>
      </c>
    </row>
    <row r="391" spans="1:4" ht="16.5" customHeight="1" x14ac:dyDescent="0.25">
      <c r="A391" s="107" t="s">
        <v>366</v>
      </c>
      <c r="B391" s="108">
        <v>45196</v>
      </c>
      <c r="C391">
        <f ca="1"/>
        <v>71958</v>
      </c>
      <c r="D391">
        <f ca="1">IF(COUNTIF($A$4:A391,A391)&gt;1,"",C391)</f>
        <v>71958</v>
      </c>
    </row>
    <row r="392" spans="1:4" ht="16.5" customHeight="1" x14ac:dyDescent="0.25">
      <c r="A392" s="107" t="s">
        <v>366</v>
      </c>
      <c r="B392" s="108">
        <v>26762</v>
      </c>
      <c r="C392">
        <f ca="1"/>
        <v>71958</v>
      </c>
      <c r="D392" t="str">
        <f>IF(COUNTIF($A$4:A392,A392)&gt;1,"",C392)</f>
        <v/>
      </c>
    </row>
    <row r="393" spans="1:4" ht="16.5" customHeight="1" x14ac:dyDescent="0.25">
      <c r="A393" s="107" t="s">
        <v>367</v>
      </c>
      <c r="B393" s="108">
        <v>0</v>
      </c>
      <c r="C393">
        <f ca="1"/>
        <v>0</v>
      </c>
      <c r="D393">
        <f ca="1">IF(COUNTIF($A$4:A393,A393)&gt;1,"",C393)</f>
        <v>0</v>
      </c>
    </row>
    <row r="394" spans="1:4" ht="16.5" customHeight="1" x14ac:dyDescent="0.25">
      <c r="A394" s="107" t="s">
        <v>368</v>
      </c>
      <c r="B394" s="108">
        <v>8419</v>
      </c>
      <c r="C394">
        <f ca="1"/>
        <v>8419</v>
      </c>
      <c r="D394">
        <f ca="1">IF(COUNTIF($A$4:A394,A394)&gt;1,"",C394)</f>
        <v>8419</v>
      </c>
    </row>
    <row r="395" spans="1:4" ht="16.5" customHeight="1" x14ac:dyDescent="0.25">
      <c r="A395" s="107" t="s">
        <v>369</v>
      </c>
      <c r="B395" s="108">
        <v>2551</v>
      </c>
      <c r="C395">
        <f ca="1"/>
        <v>2551</v>
      </c>
      <c r="D395">
        <f ca="1">IF(COUNTIF($A$4:A395,A395)&gt;1,"",C395)</f>
        <v>2551</v>
      </c>
    </row>
    <row r="396" spans="1:4" ht="16.5" customHeight="1" x14ac:dyDescent="0.25">
      <c r="A396" s="107" t="s">
        <v>992</v>
      </c>
      <c r="B396" s="108">
        <v>422</v>
      </c>
      <c r="C396">
        <f ca="1"/>
        <v>422</v>
      </c>
      <c r="D396">
        <f ca="1">IF(COUNTIF($A$4:A396,A396)&gt;1,"",C396)</f>
        <v>422</v>
      </c>
    </row>
    <row r="397" spans="1:4" ht="16.5" customHeight="1" x14ac:dyDescent="0.25">
      <c r="A397" s="107" t="s">
        <v>370</v>
      </c>
      <c r="B397" s="108">
        <v>77381</v>
      </c>
      <c r="C397">
        <f ca="1"/>
        <v>77381</v>
      </c>
      <c r="D397">
        <f ca="1">IF(COUNTIF($A$4:A397,A397)&gt;1,"",C397)</f>
        <v>77381</v>
      </c>
    </row>
    <row r="398" spans="1:4" ht="16.5" customHeight="1" x14ac:dyDescent="0.25">
      <c r="A398" s="107" t="s">
        <v>371</v>
      </c>
      <c r="B398" s="108">
        <v>1007089</v>
      </c>
      <c r="C398">
        <f ca="1"/>
        <v>1007089</v>
      </c>
      <c r="D398">
        <f ca="1">IF(COUNTIF($A$4:A398,A398)&gt;1,"",C398)</f>
        <v>1007089</v>
      </c>
    </row>
    <row r="399" spans="1:4" ht="16.5" customHeight="1" x14ac:dyDescent="0.25">
      <c r="A399" s="107" t="s">
        <v>372</v>
      </c>
      <c r="B399" s="108">
        <v>5103</v>
      </c>
      <c r="C399">
        <f ca="1"/>
        <v>5103</v>
      </c>
      <c r="D399">
        <f ca="1">IF(COUNTIF($A$4:A399,A399)&gt;1,"",C399)</f>
        <v>5103</v>
      </c>
    </row>
    <row r="400" spans="1:4" ht="16.5" customHeight="1" x14ac:dyDescent="0.25">
      <c r="A400" s="107" t="s">
        <v>373</v>
      </c>
      <c r="B400" s="108">
        <v>26083</v>
      </c>
      <c r="C400">
        <f ca="1"/>
        <v>56618</v>
      </c>
      <c r="D400">
        <f ca="1">IF(COUNTIF($A$4:A400,A400)&gt;1,"",C400)</f>
        <v>56618</v>
      </c>
    </row>
    <row r="401" spans="1:4" ht="16.5" customHeight="1" x14ac:dyDescent="0.25">
      <c r="A401" s="107" t="s">
        <v>373</v>
      </c>
      <c r="B401" s="108">
        <v>30535</v>
      </c>
      <c r="C401">
        <f ca="1"/>
        <v>56618</v>
      </c>
      <c r="D401" t="str">
        <f>IF(COUNTIF($A$4:A401,A401)&gt;1,"",C401)</f>
        <v/>
      </c>
    </row>
    <row r="402" spans="1:4" ht="16.5" customHeight="1" x14ac:dyDescent="0.25">
      <c r="A402" s="107" t="s">
        <v>374</v>
      </c>
      <c r="B402" s="108">
        <v>2063</v>
      </c>
      <c r="C402">
        <f ca="1"/>
        <v>2063</v>
      </c>
      <c r="D402">
        <f ca="1">IF(COUNTIF($A$4:A402,A402)&gt;1,"",C402)</f>
        <v>2063</v>
      </c>
    </row>
    <row r="403" spans="1:4" ht="16.5" customHeight="1" x14ac:dyDescent="0.25">
      <c r="A403" s="107" t="s">
        <v>375</v>
      </c>
      <c r="B403" s="108">
        <v>29865</v>
      </c>
      <c r="C403">
        <f ca="1"/>
        <v>29865</v>
      </c>
      <c r="D403">
        <f ca="1">IF(COUNTIF($A$4:A403,A403)&gt;1,"",C403)</f>
        <v>29865</v>
      </c>
    </row>
    <row r="404" spans="1:4" ht="16.5" customHeight="1" x14ac:dyDescent="0.25">
      <c r="A404" s="107" t="s">
        <v>376</v>
      </c>
      <c r="B404" s="108">
        <v>40099</v>
      </c>
      <c r="C404">
        <f ca="1"/>
        <v>40099</v>
      </c>
      <c r="D404">
        <f ca="1">IF(COUNTIF($A$4:A404,A404)&gt;1,"",C404)</f>
        <v>40099</v>
      </c>
    </row>
    <row r="405" spans="1:4" ht="16.5" customHeight="1" x14ac:dyDescent="0.25">
      <c r="A405" s="107" t="s">
        <v>377</v>
      </c>
      <c r="B405" s="108">
        <v>423</v>
      </c>
      <c r="C405">
        <f ca="1"/>
        <v>423</v>
      </c>
      <c r="D405">
        <f ca="1">IF(COUNTIF($A$4:A405,A405)&gt;1,"",C405)</f>
        <v>423</v>
      </c>
    </row>
    <row r="406" spans="1:4" ht="16.5" customHeight="1" x14ac:dyDescent="0.25">
      <c r="A406" s="107" t="s">
        <v>379</v>
      </c>
      <c r="B406" s="108">
        <v>120670</v>
      </c>
      <c r="C406">
        <f ca="1"/>
        <v>120670</v>
      </c>
      <c r="D406">
        <f ca="1">IF(COUNTIF($A$4:A406,A406)&gt;1,"",C406)</f>
        <v>120670</v>
      </c>
    </row>
    <row r="407" spans="1:4" ht="16.5" customHeight="1" x14ac:dyDescent="0.25">
      <c r="A407" s="107" t="s">
        <v>380</v>
      </c>
      <c r="B407" s="108">
        <v>12151</v>
      </c>
      <c r="C407">
        <f ca="1"/>
        <v>12151</v>
      </c>
      <c r="D407">
        <f ca="1">IF(COUNTIF($A$4:A407,A407)&gt;1,"",C407)</f>
        <v>12151</v>
      </c>
    </row>
    <row r="408" spans="1:4" ht="16.5" customHeight="1" x14ac:dyDescent="0.25">
      <c r="A408" s="107" t="s">
        <v>381</v>
      </c>
      <c r="B408" s="108">
        <v>6364</v>
      </c>
      <c r="C408">
        <f ca="1"/>
        <v>57290</v>
      </c>
      <c r="D408">
        <f ca="1">IF(COUNTIF($A$4:A408,A408)&gt;1,"",C408)</f>
        <v>57290</v>
      </c>
    </row>
    <row r="409" spans="1:4" ht="16.5" customHeight="1" x14ac:dyDescent="0.25">
      <c r="A409" s="107" t="s">
        <v>381</v>
      </c>
      <c r="B409" s="108">
        <v>50926</v>
      </c>
      <c r="C409">
        <f ca="1"/>
        <v>57290</v>
      </c>
      <c r="D409" t="str">
        <f>IF(COUNTIF($A$4:A409,A409)&gt;1,"",C409)</f>
        <v/>
      </c>
    </row>
    <row r="410" spans="1:4" ht="16.5" customHeight="1" x14ac:dyDescent="0.25">
      <c r="A410" s="107" t="s">
        <v>382</v>
      </c>
      <c r="B410" s="108">
        <v>122</v>
      </c>
      <c r="C410">
        <f ca="1"/>
        <v>122</v>
      </c>
      <c r="D410">
        <f ca="1">IF(COUNTIF($A$4:A410,A410)&gt;1,"",C410)</f>
        <v>122</v>
      </c>
    </row>
    <row r="411" spans="1:4" ht="16.5" customHeight="1" x14ac:dyDescent="0.25">
      <c r="A411" s="2" t="s">
        <v>384</v>
      </c>
      <c r="B411" s="108">
        <v>15634</v>
      </c>
      <c r="C411">
        <f ca="1"/>
        <v>60372</v>
      </c>
      <c r="D411">
        <f ca="1">IF(COUNTIF($A$4:A411,A411)&gt;1,"",C411)</f>
        <v>60372</v>
      </c>
    </row>
    <row r="412" spans="1:4" ht="16.5" customHeight="1" x14ac:dyDescent="0.25">
      <c r="A412" s="2" t="s">
        <v>384</v>
      </c>
      <c r="B412" s="108">
        <v>44738</v>
      </c>
      <c r="C412">
        <f ca="1"/>
        <v>60372</v>
      </c>
      <c r="D412" t="str">
        <f>IF(COUNTIF($A$4:A412,A412)&gt;1,"",C412)</f>
        <v/>
      </c>
    </row>
    <row r="413" spans="1:4" ht="16.5" customHeight="1" x14ac:dyDescent="0.25">
      <c r="A413" s="107" t="s">
        <v>385</v>
      </c>
      <c r="B413" s="108">
        <v>455</v>
      </c>
      <c r="C413">
        <f ca="1"/>
        <v>455</v>
      </c>
      <c r="D413">
        <f ca="1">IF(COUNTIF($A$4:A413,A413)&gt;1,"",C413)</f>
        <v>455</v>
      </c>
    </row>
    <row r="414" spans="1:4" ht="16.5" customHeight="1" x14ac:dyDescent="0.25">
      <c r="A414" s="107" t="s">
        <v>386</v>
      </c>
      <c r="B414" s="108">
        <v>35346</v>
      </c>
      <c r="C414">
        <f ca="1"/>
        <v>35346</v>
      </c>
      <c r="D414">
        <f ca="1">IF(COUNTIF($A$4:A414,A414)&gt;1,"",C414)</f>
        <v>35346</v>
      </c>
    </row>
    <row r="415" spans="1:4" ht="16.5" customHeight="1" x14ac:dyDescent="0.25">
      <c r="A415" s="107" t="s">
        <v>387</v>
      </c>
      <c r="B415" s="108">
        <v>45920</v>
      </c>
      <c r="C415">
        <f ca="1"/>
        <v>45920</v>
      </c>
      <c r="D415">
        <f ca="1">IF(COUNTIF($A$4:A415,A415)&gt;1,"",C415)</f>
        <v>45920</v>
      </c>
    </row>
    <row r="416" spans="1:4" ht="16.5" customHeight="1" x14ac:dyDescent="0.25">
      <c r="A416" s="107" t="s">
        <v>388</v>
      </c>
      <c r="B416" s="108">
        <v>284180</v>
      </c>
      <c r="C416">
        <f ca="1"/>
        <v>297252</v>
      </c>
      <c r="D416">
        <f ca="1">IF(COUNTIF($A$4:A416,A416)&gt;1,"",C416)</f>
        <v>297252</v>
      </c>
    </row>
    <row r="417" spans="1:4" ht="16.5" customHeight="1" x14ac:dyDescent="0.25">
      <c r="A417" s="107" t="s">
        <v>388</v>
      </c>
      <c r="B417" s="108">
        <v>13072</v>
      </c>
      <c r="C417">
        <f ca="1"/>
        <v>297252</v>
      </c>
      <c r="D417" t="str">
        <f>IF(COUNTIF($A$4:A417,A417)&gt;1,"",C417)</f>
        <v/>
      </c>
    </row>
    <row r="418" spans="1:4" ht="16.5" customHeight="1" x14ac:dyDescent="0.25">
      <c r="A418" s="107" t="s">
        <v>389</v>
      </c>
      <c r="B418" s="108">
        <v>69074</v>
      </c>
      <c r="C418">
        <f ca="1"/>
        <v>69074</v>
      </c>
      <c r="D418">
        <f ca="1">IF(COUNTIF($A$4:A418,A418)&gt;1,"",C418)</f>
        <v>69074</v>
      </c>
    </row>
    <row r="419" spans="1:4" ht="16.5" customHeight="1" x14ac:dyDescent="0.25">
      <c r="A419" s="107" t="s">
        <v>390</v>
      </c>
      <c r="B419" s="108">
        <v>5269</v>
      </c>
      <c r="C419">
        <f ca="1"/>
        <v>5269</v>
      </c>
      <c r="D419">
        <f ca="1">IF(COUNTIF($A$4:A419,A419)&gt;1,"",C419)</f>
        <v>5269</v>
      </c>
    </row>
    <row r="420" spans="1:4" ht="16.5" customHeight="1" x14ac:dyDescent="0.25">
      <c r="A420" s="107" t="s">
        <v>392</v>
      </c>
      <c r="B420" s="108">
        <v>3227</v>
      </c>
      <c r="C420">
        <f ca="1"/>
        <v>3227</v>
      </c>
      <c r="D420">
        <f ca="1">IF(COUNTIF($A$4:A420,A420)&gt;1,"",C420)</f>
        <v>3227</v>
      </c>
    </row>
    <row r="421" spans="1:4" ht="16.5" customHeight="1" x14ac:dyDescent="0.25">
      <c r="A421" s="107" t="s">
        <v>393</v>
      </c>
      <c r="B421" s="108">
        <v>126029</v>
      </c>
      <c r="C421">
        <f ca="1"/>
        <v>126029</v>
      </c>
      <c r="D421">
        <f ca="1">IF(COUNTIF($A$4:A421,A421)&gt;1,"",C421)</f>
        <v>126029</v>
      </c>
    </row>
    <row r="422" spans="1:4" ht="16.5" customHeight="1" x14ac:dyDescent="0.25">
      <c r="A422" s="107" t="s">
        <v>1010</v>
      </c>
      <c r="B422" s="108">
        <v>770</v>
      </c>
      <c r="C422">
        <f ca="1"/>
        <v>1456</v>
      </c>
      <c r="D422">
        <f ca="1">IF(COUNTIF($A$4:A422,A422)&gt;1,"",C422)</f>
        <v>1456</v>
      </c>
    </row>
    <row r="423" spans="1:4" ht="16.5" customHeight="1" x14ac:dyDescent="0.25">
      <c r="A423" s="107" t="s">
        <v>1010</v>
      </c>
      <c r="B423" s="108">
        <v>686</v>
      </c>
      <c r="C423">
        <f ca="1"/>
        <v>1456</v>
      </c>
      <c r="D423" t="str">
        <f>IF(COUNTIF($A$4:A423,A423)&gt;1,"",C423)</f>
        <v/>
      </c>
    </row>
    <row r="424" spans="1:4" ht="16.5" customHeight="1" x14ac:dyDescent="0.25">
      <c r="A424" s="107" t="s">
        <v>993</v>
      </c>
      <c r="B424" s="108">
        <v>183932</v>
      </c>
      <c r="C424">
        <f ca="1"/>
        <v>592354</v>
      </c>
      <c r="D424">
        <f ca="1">IF(COUNTIF($A$4:A424,A424)&gt;1,"",C424)</f>
        <v>592354</v>
      </c>
    </row>
    <row r="425" spans="1:4" ht="16.5" customHeight="1" x14ac:dyDescent="0.25">
      <c r="A425" s="107" t="s">
        <v>993</v>
      </c>
      <c r="B425" s="108">
        <v>408422</v>
      </c>
      <c r="C425">
        <f ca="1"/>
        <v>592354</v>
      </c>
      <c r="D425" t="str">
        <f>IF(COUNTIF($A$4:A425,A425)&gt;1,"",C425)</f>
        <v/>
      </c>
    </row>
    <row r="426" spans="1:4" ht="16.5" customHeight="1" x14ac:dyDescent="0.25">
      <c r="A426" s="107" t="s">
        <v>994</v>
      </c>
      <c r="B426" s="108">
        <v>136901</v>
      </c>
      <c r="C426">
        <f ca="1"/>
        <v>561171</v>
      </c>
      <c r="D426">
        <f ca="1">IF(COUNTIF($A$4:A426,A426)&gt;1,"",C426)</f>
        <v>561171</v>
      </c>
    </row>
    <row r="427" spans="1:4" ht="16.5" customHeight="1" x14ac:dyDescent="0.25">
      <c r="A427" s="107" t="s">
        <v>994</v>
      </c>
      <c r="B427" s="108">
        <v>424270</v>
      </c>
      <c r="C427">
        <f ca="1"/>
        <v>561171</v>
      </c>
      <c r="D427" t="str">
        <f>IF(COUNTIF($A$4:A427,A427)&gt;1,"",C427)</f>
        <v/>
      </c>
    </row>
    <row r="428" spans="1:4" ht="16.5" customHeight="1" x14ac:dyDescent="0.25">
      <c r="A428" s="107" t="s">
        <v>995</v>
      </c>
      <c r="B428" s="108">
        <v>438261</v>
      </c>
      <c r="C428">
        <f ca="1"/>
        <v>1356956</v>
      </c>
      <c r="D428">
        <f ca="1">IF(COUNTIF($A$4:A428,A428)&gt;1,"",C428)</f>
        <v>1356956</v>
      </c>
    </row>
    <row r="429" spans="1:4" ht="16.5" customHeight="1" x14ac:dyDescent="0.25">
      <c r="A429" s="107" t="s">
        <v>995</v>
      </c>
      <c r="B429" s="108">
        <v>430</v>
      </c>
      <c r="C429">
        <f ca="1"/>
        <v>1356956</v>
      </c>
      <c r="D429" t="str">
        <f>IF(COUNTIF($A$4:A429,A429)&gt;1,"",C429)</f>
        <v/>
      </c>
    </row>
    <row r="430" spans="1:4" ht="16.5" customHeight="1" x14ac:dyDescent="0.25">
      <c r="A430" s="107" t="s">
        <v>995</v>
      </c>
      <c r="B430" s="108">
        <v>10172</v>
      </c>
      <c r="C430">
        <f ca="1"/>
        <v>1356956</v>
      </c>
      <c r="D430" t="str">
        <f>IF(COUNTIF($A$4:A430,A430)&gt;1,"",C430)</f>
        <v/>
      </c>
    </row>
    <row r="431" spans="1:4" ht="16.5" customHeight="1" x14ac:dyDescent="0.25">
      <c r="A431" s="107" t="s">
        <v>995</v>
      </c>
      <c r="B431" s="108">
        <v>908093</v>
      </c>
      <c r="C431">
        <f ca="1"/>
        <v>1356956</v>
      </c>
      <c r="D431" t="str">
        <f>IF(COUNTIF($A$4:A431,A431)&gt;1,"",C431)</f>
        <v/>
      </c>
    </row>
    <row r="432" spans="1:4" ht="16.5" customHeight="1" x14ac:dyDescent="0.25">
      <c r="A432" s="107" t="s">
        <v>395</v>
      </c>
      <c r="B432" s="108">
        <v>35130</v>
      </c>
      <c r="C432">
        <f ca="1"/>
        <v>35130</v>
      </c>
      <c r="D432">
        <f ca="1">IF(COUNTIF($A$4:A432,A432)&gt;1,"",C432)</f>
        <v>35130</v>
      </c>
    </row>
    <row r="433" spans="1:4" ht="16.5" customHeight="1" x14ac:dyDescent="0.25">
      <c r="A433" s="107" t="s">
        <v>396</v>
      </c>
      <c r="B433" s="108">
        <v>44415</v>
      </c>
      <c r="C433">
        <f ca="1"/>
        <v>44415</v>
      </c>
      <c r="D433">
        <f ca="1">IF(COUNTIF($A$4:A433,A433)&gt;1,"",C433)</f>
        <v>44415</v>
      </c>
    </row>
    <row r="434" spans="1:4" ht="16.5" customHeight="1" x14ac:dyDescent="0.25">
      <c r="A434" s="107" t="s">
        <v>397</v>
      </c>
      <c r="B434" s="108">
        <v>19224</v>
      </c>
      <c r="C434">
        <f ca="1"/>
        <v>46772</v>
      </c>
      <c r="D434">
        <f ca="1">IF(COUNTIF($A$4:A434,A434)&gt;1,"",C434)</f>
        <v>46772</v>
      </c>
    </row>
    <row r="435" spans="1:4" ht="16.5" customHeight="1" x14ac:dyDescent="0.25">
      <c r="A435" s="107" t="s">
        <v>397</v>
      </c>
      <c r="B435" s="108">
        <v>27548</v>
      </c>
      <c r="C435">
        <f ca="1"/>
        <v>46772</v>
      </c>
      <c r="D435" t="str">
        <f>IF(COUNTIF($A$4:A435,A435)&gt;1,"",C435)</f>
        <v/>
      </c>
    </row>
    <row r="436" spans="1:4" ht="16.5" customHeight="1" x14ac:dyDescent="0.25">
      <c r="A436" s="107" t="s">
        <v>398</v>
      </c>
      <c r="B436" s="108">
        <v>216</v>
      </c>
      <c r="C436">
        <f ca="1"/>
        <v>216</v>
      </c>
      <c r="D436">
        <f ca="1">IF(COUNTIF($A$4:A436,A436)&gt;1,"",C436)</f>
        <v>216</v>
      </c>
    </row>
    <row r="437" spans="1:4" ht="16.5" customHeight="1" x14ac:dyDescent="0.25">
      <c r="A437" s="107" t="s">
        <v>399</v>
      </c>
      <c r="B437" s="108">
        <v>99075</v>
      </c>
      <c r="C437">
        <f ca="1"/>
        <v>99075</v>
      </c>
      <c r="D437">
        <f ca="1">IF(COUNTIF($A$4:A437,A437)&gt;1,"",C437)</f>
        <v>99075</v>
      </c>
    </row>
    <row r="438" spans="1:4" ht="16.5" customHeight="1" x14ac:dyDescent="0.25">
      <c r="A438" s="107" t="s">
        <v>400</v>
      </c>
      <c r="B438" s="108">
        <v>77395</v>
      </c>
      <c r="C438">
        <f ca="1"/>
        <v>77395</v>
      </c>
      <c r="D438">
        <f ca="1">IF(COUNTIF($A$4:A438,A438)&gt;1,"",C438)</f>
        <v>77395</v>
      </c>
    </row>
    <row r="439" spans="1:4" ht="16.5" customHeight="1" x14ac:dyDescent="0.25">
      <c r="A439" s="107" t="s">
        <v>401</v>
      </c>
      <c r="B439" s="108">
        <v>41529</v>
      </c>
      <c r="C439">
        <f ca="1"/>
        <v>86996</v>
      </c>
      <c r="D439">
        <f ca="1">IF(COUNTIF($A$4:A439,A439)&gt;1,"",C439)</f>
        <v>86996</v>
      </c>
    </row>
    <row r="440" spans="1:4" ht="16.5" customHeight="1" x14ac:dyDescent="0.25">
      <c r="A440" s="107" t="s">
        <v>401</v>
      </c>
      <c r="B440" s="108">
        <v>45467</v>
      </c>
      <c r="C440">
        <f ca="1"/>
        <v>86996</v>
      </c>
      <c r="D440" t="str">
        <f>IF(COUNTIF($A$4:A440,A440)&gt;1,"",C440)</f>
        <v/>
      </c>
    </row>
    <row r="441" spans="1:4" ht="16.5" customHeight="1" x14ac:dyDescent="0.25">
      <c r="A441" s="107" t="s">
        <v>402</v>
      </c>
      <c r="B441" s="108">
        <v>20143</v>
      </c>
      <c r="C441">
        <f ca="1"/>
        <v>20143</v>
      </c>
      <c r="D441">
        <f ca="1">IF(COUNTIF($A$4:A441,A441)&gt;1,"",C441)</f>
        <v>20143</v>
      </c>
    </row>
    <row r="442" spans="1:4" ht="16.5" customHeight="1" x14ac:dyDescent="0.25">
      <c r="A442" s="107" t="s">
        <v>405</v>
      </c>
      <c r="B442" s="108">
        <v>1061169</v>
      </c>
      <c r="C442">
        <f ca="1"/>
        <v>1061169</v>
      </c>
      <c r="D442">
        <f ca="1">IF(COUNTIF($A$4:A442,A442)&gt;1,"",C442)</f>
        <v>1061169</v>
      </c>
    </row>
    <row r="443" spans="1:4" ht="16.5" customHeight="1" x14ac:dyDescent="0.25">
      <c r="A443" s="107" t="s">
        <v>406</v>
      </c>
      <c r="B443" s="108">
        <v>9637</v>
      </c>
      <c r="C443">
        <f ca="1"/>
        <v>9637</v>
      </c>
      <c r="D443">
        <f ca="1">IF(COUNTIF($A$4:A443,A443)&gt;1,"",C443)</f>
        <v>9637</v>
      </c>
    </row>
    <row r="444" spans="1:4" ht="16.5" customHeight="1" x14ac:dyDescent="0.25">
      <c r="A444" s="107" t="s">
        <v>407</v>
      </c>
      <c r="B444" s="108">
        <v>135</v>
      </c>
      <c r="C444">
        <f ca="1"/>
        <v>135</v>
      </c>
      <c r="D444">
        <f ca="1">IF(COUNTIF($A$4:A444,A444)&gt;1,"",C444)</f>
        <v>135</v>
      </c>
    </row>
    <row r="445" spans="1:4" ht="16.5" customHeight="1" x14ac:dyDescent="0.25">
      <c r="A445" s="107" t="s">
        <v>408</v>
      </c>
      <c r="B445" s="108">
        <v>43287</v>
      </c>
      <c r="C445">
        <f ca="1"/>
        <v>43287</v>
      </c>
      <c r="D445">
        <f ca="1">IF(COUNTIF($A$4:A445,A445)&gt;1,"",C445)</f>
        <v>43287</v>
      </c>
    </row>
    <row r="446" spans="1:4" ht="16.5" customHeight="1" x14ac:dyDescent="0.25">
      <c r="A446" s="107" t="s">
        <v>409</v>
      </c>
      <c r="B446" s="108">
        <v>6463</v>
      </c>
      <c r="C446">
        <f ca="1"/>
        <v>6463</v>
      </c>
      <c r="D446">
        <f ca="1">IF(COUNTIF($A$4:A446,A446)&gt;1,"",C446)</f>
        <v>6463</v>
      </c>
    </row>
    <row r="447" spans="1:4" ht="16.5" customHeight="1" x14ac:dyDescent="0.25">
      <c r="A447" s="107" t="s">
        <v>411</v>
      </c>
      <c r="B447" s="108">
        <v>621717</v>
      </c>
      <c r="C447">
        <f ca="1"/>
        <v>621717</v>
      </c>
      <c r="D447">
        <f ca="1">IF(COUNTIF($A$4:A447,A447)&gt;1,"",C447)</f>
        <v>621717</v>
      </c>
    </row>
    <row r="448" spans="1:4" ht="16.5" customHeight="1" x14ac:dyDescent="0.25">
      <c r="A448" s="107" t="s">
        <v>412</v>
      </c>
      <c r="B448" s="108">
        <v>78504</v>
      </c>
      <c r="C448">
        <f ca="1"/>
        <v>78504</v>
      </c>
      <c r="D448">
        <f ca="1">IF(COUNTIF($A$4:A448,A448)&gt;1,"",C448)</f>
        <v>78504</v>
      </c>
    </row>
    <row r="449" spans="1:4" ht="16.5" customHeight="1" x14ac:dyDescent="0.25">
      <c r="A449" s="107" t="s">
        <v>413</v>
      </c>
      <c r="B449" s="108">
        <v>49359</v>
      </c>
      <c r="C449">
        <f ca="1"/>
        <v>49359</v>
      </c>
      <c r="D449">
        <f ca="1">IF(COUNTIF($A$4:A449,A449)&gt;1,"",C449)</f>
        <v>49359</v>
      </c>
    </row>
    <row r="450" spans="1:4" ht="16.5" customHeight="1" x14ac:dyDescent="0.25">
      <c r="A450" s="107" t="s">
        <v>414</v>
      </c>
      <c r="B450" s="108">
        <v>10277</v>
      </c>
      <c r="C450">
        <f ca="1"/>
        <v>10277</v>
      </c>
      <c r="D450">
        <f ca="1">IF(COUNTIF($A$4:A450,A450)&gt;1,"",C450)</f>
        <v>10277</v>
      </c>
    </row>
    <row r="451" spans="1:4" ht="16.5" customHeight="1" x14ac:dyDescent="0.25">
      <c r="A451" s="107" t="s">
        <v>415</v>
      </c>
      <c r="B451" s="108">
        <v>39139</v>
      </c>
      <c r="C451">
        <f ca="1"/>
        <v>39139</v>
      </c>
      <c r="D451">
        <f ca="1">IF(COUNTIF($A$4:A451,A451)&gt;1,"",C451)</f>
        <v>39139</v>
      </c>
    </row>
    <row r="452" spans="1:4" ht="16.5" customHeight="1" x14ac:dyDescent="0.25">
      <c r="A452" s="107" t="s">
        <v>416</v>
      </c>
      <c r="B452" s="108">
        <v>24065</v>
      </c>
      <c r="C452">
        <f ca="1"/>
        <v>35334</v>
      </c>
      <c r="D452">
        <f ca="1">IF(COUNTIF($A$4:A452,A452)&gt;1,"",C452)</f>
        <v>35334</v>
      </c>
    </row>
    <row r="453" spans="1:4" ht="16.5" customHeight="1" x14ac:dyDescent="0.25">
      <c r="A453" s="107" t="s">
        <v>416</v>
      </c>
      <c r="B453" s="108">
        <v>11269</v>
      </c>
      <c r="C453">
        <f ca="1"/>
        <v>35334</v>
      </c>
      <c r="D453" t="str">
        <f>IF(COUNTIF($A$4:A453,A453)&gt;1,"",C453)</f>
        <v/>
      </c>
    </row>
    <row r="454" spans="1:4" ht="16.5" customHeight="1" x14ac:dyDescent="0.25">
      <c r="A454" s="107" t="s">
        <v>417</v>
      </c>
      <c r="B454" s="108">
        <v>39506</v>
      </c>
      <c r="C454">
        <f ca="1"/>
        <v>39506</v>
      </c>
      <c r="D454">
        <f ca="1">IF(COUNTIF($A$4:A454,A454)&gt;1,"",C454)</f>
        <v>39506</v>
      </c>
    </row>
    <row r="455" spans="1:4" ht="16.5" customHeight="1" x14ac:dyDescent="0.25">
      <c r="A455" s="107" t="s">
        <v>418</v>
      </c>
      <c r="B455" s="108">
        <v>40233</v>
      </c>
      <c r="C455">
        <f ca="1"/>
        <v>62963</v>
      </c>
      <c r="D455">
        <f ca="1">IF(COUNTIF($A$4:A455,A455)&gt;1,"",C455)</f>
        <v>62963</v>
      </c>
    </row>
    <row r="456" spans="1:4" ht="16.5" customHeight="1" x14ac:dyDescent="0.25">
      <c r="A456" s="107" t="s">
        <v>418</v>
      </c>
      <c r="B456" s="108">
        <v>22730</v>
      </c>
      <c r="C456">
        <f ca="1"/>
        <v>62963</v>
      </c>
      <c r="D456" t="str">
        <f>IF(COUNTIF($A$4:A456,A456)&gt;1,"",C456)</f>
        <v/>
      </c>
    </row>
    <row r="457" spans="1:4" ht="16.5" customHeight="1" x14ac:dyDescent="0.25">
      <c r="A457" s="107" t="s">
        <v>419</v>
      </c>
      <c r="B457" s="108">
        <v>31861</v>
      </c>
      <c r="C457">
        <f ca="1"/>
        <v>33294</v>
      </c>
      <c r="D457">
        <f ca="1">IF(COUNTIF($A$4:A457,A457)&gt;1,"",C457)</f>
        <v>33294</v>
      </c>
    </row>
    <row r="458" spans="1:4" ht="16.5" customHeight="1" x14ac:dyDescent="0.25">
      <c r="A458" s="107" t="s">
        <v>419</v>
      </c>
      <c r="B458" s="108">
        <v>1433</v>
      </c>
      <c r="C458">
        <f ca="1"/>
        <v>33294</v>
      </c>
      <c r="D458" t="str">
        <f>IF(COUNTIF($A$4:A458,A458)&gt;1,"",C458)</f>
        <v/>
      </c>
    </row>
    <row r="459" spans="1:4" ht="16.5" customHeight="1" x14ac:dyDescent="0.25">
      <c r="A459" s="107" t="s">
        <v>420</v>
      </c>
      <c r="B459" s="108">
        <v>51922</v>
      </c>
      <c r="C459">
        <f ca="1"/>
        <v>51922</v>
      </c>
      <c r="D459">
        <f ca="1">IF(COUNTIF($A$4:A459,A459)&gt;1,"",C459)</f>
        <v>51922</v>
      </c>
    </row>
    <row r="460" spans="1:4" ht="16.5" customHeight="1" x14ac:dyDescent="0.25">
      <c r="A460" s="107" t="s">
        <v>421</v>
      </c>
      <c r="B460" s="108">
        <v>62032</v>
      </c>
      <c r="C460">
        <f ca="1"/>
        <v>62032</v>
      </c>
      <c r="D460">
        <f ca="1">IF(COUNTIF($A$4:A460,A460)&gt;1,"",C460)</f>
        <v>62032</v>
      </c>
    </row>
    <row r="461" spans="1:4" ht="16.5" customHeight="1" x14ac:dyDescent="0.25">
      <c r="A461" s="107" t="s">
        <v>422</v>
      </c>
      <c r="B461" s="108">
        <v>16276</v>
      </c>
      <c r="C461">
        <f ca="1"/>
        <v>16276</v>
      </c>
      <c r="D461">
        <f ca="1">IF(COUNTIF($A$4:A461,A461)&gt;1,"",C461)</f>
        <v>16276</v>
      </c>
    </row>
    <row r="462" spans="1:4" ht="16.5" customHeight="1" x14ac:dyDescent="0.25">
      <c r="A462" s="107" t="s">
        <v>423</v>
      </c>
      <c r="B462" s="108">
        <v>83486</v>
      </c>
      <c r="C462">
        <f ca="1"/>
        <v>83486</v>
      </c>
      <c r="D462">
        <f ca="1">IF(COUNTIF($A$4:A462,A462)&gt;1,"",C462)</f>
        <v>83486</v>
      </c>
    </row>
    <row r="463" spans="1:4" ht="16.5" customHeight="1" x14ac:dyDescent="0.25">
      <c r="A463" s="107" t="s">
        <v>424</v>
      </c>
      <c r="B463" s="108">
        <v>21226</v>
      </c>
      <c r="C463">
        <f ca="1"/>
        <v>21226</v>
      </c>
      <c r="D463">
        <f ca="1">IF(COUNTIF($A$4:A463,A463)&gt;1,"",C463)</f>
        <v>21226</v>
      </c>
    </row>
    <row r="464" spans="1:4" ht="16.5" customHeight="1" x14ac:dyDescent="0.25">
      <c r="A464" s="107" t="s">
        <v>425</v>
      </c>
      <c r="B464" s="108">
        <v>14581</v>
      </c>
      <c r="C464">
        <f ca="1"/>
        <v>14581</v>
      </c>
      <c r="D464">
        <f ca="1">IF(COUNTIF($A$4:A464,A464)&gt;1,"",C464)</f>
        <v>14581</v>
      </c>
    </row>
    <row r="465" spans="1:4" ht="16.5" customHeight="1" x14ac:dyDescent="0.25">
      <c r="A465" s="107" t="s">
        <v>426</v>
      </c>
      <c r="B465" s="108">
        <v>6458</v>
      </c>
      <c r="C465">
        <f ca="1"/>
        <v>6458</v>
      </c>
      <c r="D465">
        <f ca="1">IF(COUNTIF($A$4:A465,A465)&gt;1,"",C465)</f>
        <v>6458</v>
      </c>
    </row>
    <row r="466" spans="1:4" ht="16.5" customHeight="1" x14ac:dyDescent="0.25">
      <c r="A466" s="107" t="s">
        <v>427</v>
      </c>
      <c r="B466" s="108">
        <v>3508</v>
      </c>
      <c r="C466">
        <f ca="1"/>
        <v>236733</v>
      </c>
      <c r="D466">
        <f ca="1">IF(COUNTIF($A$4:A466,A466)&gt;1,"",C466)</f>
        <v>236733</v>
      </c>
    </row>
    <row r="467" spans="1:4" ht="16.5" customHeight="1" x14ac:dyDescent="0.25">
      <c r="A467" s="107" t="s">
        <v>427</v>
      </c>
      <c r="B467" s="108">
        <v>233225</v>
      </c>
      <c r="C467">
        <f ca="1"/>
        <v>236733</v>
      </c>
      <c r="D467" t="str">
        <f>IF(COUNTIF($A$4:A467,A467)&gt;1,"",C467)</f>
        <v/>
      </c>
    </row>
    <row r="468" spans="1:4" ht="16.5" customHeight="1" x14ac:dyDescent="0.25">
      <c r="A468" s="107" t="s">
        <v>428</v>
      </c>
      <c r="B468" s="108">
        <v>19998</v>
      </c>
      <c r="C468">
        <f ca="1"/>
        <v>19998</v>
      </c>
      <c r="D468">
        <f ca="1">IF(COUNTIF($A$4:A468,A468)&gt;1,"",C468)</f>
        <v>19998</v>
      </c>
    </row>
    <row r="469" spans="1:4" ht="16.5" customHeight="1" x14ac:dyDescent="0.25">
      <c r="A469" s="107" t="s">
        <v>429</v>
      </c>
      <c r="B469" s="108">
        <v>317</v>
      </c>
      <c r="C469">
        <f ca="1"/>
        <v>317</v>
      </c>
      <c r="D469">
        <f ca="1">IF(COUNTIF($A$4:A469,A469)&gt;1,"",C469)</f>
        <v>317</v>
      </c>
    </row>
    <row r="470" spans="1:4" ht="16.5" customHeight="1" x14ac:dyDescent="0.25">
      <c r="A470" s="2" t="s">
        <v>430</v>
      </c>
      <c r="B470" s="108">
        <v>41358</v>
      </c>
      <c r="C470">
        <f ca="1"/>
        <v>41358</v>
      </c>
      <c r="D470">
        <f ca="1">IF(COUNTIF($A$4:A470,A470)&gt;1,"",C470)</f>
        <v>41358</v>
      </c>
    </row>
    <row r="471" spans="1:4" ht="16.5" customHeight="1" x14ac:dyDescent="0.25">
      <c r="A471" s="2" t="s">
        <v>430</v>
      </c>
      <c r="B471" s="108">
        <v>0</v>
      </c>
      <c r="C471">
        <f ca="1"/>
        <v>41358</v>
      </c>
      <c r="D471" t="str">
        <f>IF(COUNTIF($A$4:A471,A471)&gt;1,"",C471)</f>
        <v/>
      </c>
    </row>
    <row r="472" spans="1:4" ht="16.5" customHeight="1" x14ac:dyDescent="0.25">
      <c r="A472" s="107" t="s">
        <v>431</v>
      </c>
      <c r="B472" s="108">
        <v>51130</v>
      </c>
      <c r="C472">
        <f ca="1"/>
        <v>51130</v>
      </c>
      <c r="D472">
        <f ca="1">IF(COUNTIF($A$4:A472,A472)&gt;1,"",C472)</f>
        <v>51130</v>
      </c>
    </row>
    <row r="473" spans="1:4" ht="16.5" customHeight="1" x14ac:dyDescent="0.25">
      <c r="A473" s="2" t="s">
        <v>432</v>
      </c>
      <c r="B473" s="108">
        <v>127668</v>
      </c>
      <c r="C473">
        <f ca="1"/>
        <v>127668</v>
      </c>
      <c r="D473">
        <f ca="1">IF(COUNTIF($A$4:A473,A473)&gt;1,"",C473)</f>
        <v>127668</v>
      </c>
    </row>
    <row r="474" spans="1:4" ht="16.5" customHeight="1" x14ac:dyDescent="0.25">
      <c r="A474" s="107" t="s">
        <v>433</v>
      </c>
      <c r="B474" s="108">
        <v>1994</v>
      </c>
      <c r="C474">
        <f ca="1"/>
        <v>1994</v>
      </c>
      <c r="D474">
        <f ca="1">IF(COUNTIF($A$4:A474,A474)&gt;1,"",C474)</f>
        <v>1994</v>
      </c>
    </row>
    <row r="475" spans="1:4" ht="16.5" customHeight="1" x14ac:dyDescent="0.25">
      <c r="A475" s="107" t="s">
        <v>434</v>
      </c>
      <c r="B475" s="108">
        <v>12191</v>
      </c>
      <c r="C475">
        <f ca="1"/>
        <v>12191</v>
      </c>
      <c r="D475">
        <f ca="1">IF(COUNTIF($A$4:A475,A475)&gt;1,"",C475)</f>
        <v>12191</v>
      </c>
    </row>
    <row r="476" spans="1:4" ht="16.5" customHeight="1" x14ac:dyDescent="0.25">
      <c r="A476" s="107" t="s">
        <v>436</v>
      </c>
      <c r="B476" s="108">
        <v>30156</v>
      </c>
      <c r="C476">
        <f ca="1"/>
        <v>30156</v>
      </c>
      <c r="D476">
        <f ca="1">IF(COUNTIF($A$4:A476,A476)&gt;1,"",C476)</f>
        <v>30156</v>
      </c>
    </row>
    <row r="477" spans="1:4" ht="16.5" customHeight="1" x14ac:dyDescent="0.25">
      <c r="A477" s="107" t="s">
        <v>438</v>
      </c>
      <c r="B477" s="108">
        <v>42591</v>
      </c>
      <c r="C477">
        <f ca="1"/>
        <v>726769</v>
      </c>
      <c r="D477">
        <f ca="1">IF(COUNTIF($A$4:A477,A477)&gt;1,"",C477)</f>
        <v>726769</v>
      </c>
    </row>
    <row r="478" spans="1:4" ht="16.5" customHeight="1" x14ac:dyDescent="0.25">
      <c r="A478" s="107" t="s">
        <v>438</v>
      </c>
      <c r="B478" s="108">
        <v>684178</v>
      </c>
      <c r="C478">
        <f ca="1"/>
        <v>726769</v>
      </c>
      <c r="D478" t="str">
        <f>IF(COUNTIF($A$4:A478,A478)&gt;1,"",C478)</f>
        <v/>
      </c>
    </row>
    <row r="479" spans="1:4" ht="16.5" customHeight="1" x14ac:dyDescent="0.25">
      <c r="A479" s="107" t="s">
        <v>439</v>
      </c>
      <c r="B479" s="108">
        <v>12854</v>
      </c>
      <c r="C479">
        <f ca="1"/>
        <v>12854</v>
      </c>
      <c r="D479">
        <f ca="1">IF(COUNTIF($A$4:A479,A479)&gt;1,"",C479)</f>
        <v>12854</v>
      </c>
    </row>
    <row r="480" spans="1:4" ht="16.5" customHeight="1" x14ac:dyDescent="0.25">
      <c r="A480" s="107" t="s">
        <v>441</v>
      </c>
      <c r="B480" s="108">
        <v>34890</v>
      </c>
      <c r="C480">
        <f ca="1"/>
        <v>34890</v>
      </c>
      <c r="D480">
        <f ca="1">IF(COUNTIF($A$4:A480,A480)&gt;1,"",C480)</f>
        <v>34890</v>
      </c>
    </row>
    <row r="481" spans="1:4" ht="16.5" customHeight="1" x14ac:dyDescent="0.25">
      <c r="A481" s="107" t="s">
        <v>442</v>
      </c>
      <c r="B481" s="108">
        <v>2741</v>
      </c>
      <c r="C481">
        <f ca="1"/>
        <v>2741</v>
      </c>
      <c r="D481">
        <f ca="1">IF(COUNTIF($A$4:A481,A481)&gt;1,"",C481)</f>
        <v>2741</v>
      </c>
    </row>
    <row r="482" spans="1:4" ht="16.5" customHeight="1" x14ac:dyDescent="0.25">
      <c r="A482" s="107" t="s">
        <v>444</v>
      </c>
      <c r="B482" s="108">
        <v>52129</v>
      </c>
      <c r="C482">
        <f ca="1"/>
        <v>52129</v>
      </c>
      <c r="D482">
        <f ca="1">IF(COUNTIF($A$4:A482,A482)&gt;1,"",C482)</f>
        <v>52129</v>
      </c>
    </row>
    <row r="483" spans="1:4" ht="16.5" customHeight="1" x14ac:dyDescent="0.25">
      <c r="A483" s="107" t="s">
        <v>445</v>
      </c>
      <c r="B483" s="108">
        <v>45305</v>
      </c>
      <c r="C483">
        <f ca="1"/>
        <v>45305</v>
      </c>
      <c r="D483">
        <f ca="1">IF(COUNTIF($A$4:A483,A483)&gt;1,"",C483)</f>
        <v>45305</v>
      </c>
    </row>
    <row r="484" spans="1:4" ht="16.5" customHeight="1" x14ac:dyDescent="0.25">
      <c r="A484" s="107" t="s">
        <v>446</v>
      </c>
      <c r="B484" s="108">
        <v>93389</v>
      </c>
      <c r="C484">
        <f ca="1"/>
        <v>93389</v>
      </c>
      <c r="D484">
        <f ca="1">IF(COUNTIF($A$4:A484,A484)&gt;1,"",C484)</f>
        <v>93389</v>
      </c>
    </row>
    <row r="485" spans="1:4" ht="16.5" customHeight="1" x14ac:dyDescent="0.25">
      <c r="A485" s="107" t="s">
        <v>447</v>
      </c>
      <c r="B485" s="108">
        <v>49925</v>
      </c>
      <c r="C485">
        <f ca="1"/>
        <v>49925</v>
      </c>
      <c r="D485">
        <f ca="1">IF(COUNTIF($A$4:A485,A485)&gt;1,"",C485)</f>
        <v>49925</v>
      </c>
    </row>
    <row r="486" spans="1:4" ht="16.5" customHeight="1" x14ac:dyDescent="0.25">
      <c r="A486" s="107" t="s">
        <v>448</v>
      </c>
      <c r="B486" s="108">
        <v>13003</v>
      </c>
      <c r="C486">
        <f ca="1"/>
        <v>13003</v>
      </c>
      <c r="D486">
        <f ca="1">IF(COUNTIF($A$4:A486,A486)&gt;1,"",C486)</f>
        <v>13003</v>
      </c>
    </row>
    <row r="487" spans="1:4" ht="16.5" customHeight="1" x14ac:dyDescent="0.25">
      <c r="A487" s="107" t="s">
        <v>449</v>
      </c>
      <c r="B487" s="108">
        <v>14815</v>
      </c>
      <c r="C487">
        <f ca="1"/>
        <v>53956</v>
      </c>
      <c r="D487">
        <f ca="1">IF(COUNTIF($A$4:A487,A487)&gt;1,"",C487)</f>
        <v>53956</v>
      </c>
    </row>
    <row r="488" spans="1:4" ht="16.5" customHeight="1" x14ac:dyDescent="0.25">
      <c r="A488" s="107" t="s">
        <v>449</v>
      </c>
      <c r="B488" s="108">
        <v>39141</v>
      </c>
      <c r="C488">
        <f ca="1"/>
        <v>53956</v>
      </c>
      <c r="D488" t="str">
        <f>IF(COUNTIF($A$4:A488,A488)&gt;1,"",C488)</f>
        <v/>
      </c>
    </row>
    <row r="489" spans="1:4" ht="16.5" customHeight="1" x14ac:dyDescent="0.25">
      <c r="A489" s="2" t="s">
        <v>450</v>
      </c>
      <c r="B489" s="108">
        <v>1177</v>
      </c>
      <c r="C489">
        <f ca="1"/>
        <v>1177</v>
      </c>
      <c r="D489">
        <f ca="1">IF(COUNTIF($A$4:A489,A489)&gt;1,"",C489)</f>
        <v>1177</v>
      </c>
    </row>
    <row r="490" spans="1:4" ht="16.5" customHeight="1" x14ac:dyDescent="0.25">
      <c r="A490" s="107" t="s">
        <v>451</v>
      </c>
      <c r="B490" s="108">
        <v>62865</v>
      </c>
      <c r="C490">
        <f ca="1"/>
        <v>62865</v>
      </c>
      <c r="D490">
        <f ca="1">IF(COUNTIF($A$4:A490,A490)&gt;1,"",C490)</f>
        <v>62865</v>
      </c>
    </row>
    <row r="491" spans="1:4" ht="16.5" customHeight="1" x14ac:dyDescent="0.25">
      <c r="A491" s="107" t="s">
        <v>452</v>
      </c>
      <c r="B491" s="108">
        <v>3079</v>
      </c>
      <c r="C491">
        <f ca="1"/>
        <v>4228</v>
      </c>
      <c r="D491">
        <f ca="1">IF(COUNTIF($A$4:A491,A491)&gt;1,"",C491)</f>
        <v>4228</v>
      </c>
    </row>
    <row r="492" spans="1:4" ht="16.5" customHeight="1" x14ac:dyDescent="0.25">
      <c r="A492" s="107" t="s">
        <v>452</v>
      </c>
      <c r="B492" s="108">
        <v>1149</v>
      </c>
      <c r="C492">
        <f ca="1"/>
        <v>4228</v>
      </c>
      <c r="D492" t="str">
        <f>IF(COUNTIF($A$4:A492,A492)&gt;1,"",C492)</f>
        <v/>
      </c>
    </row>
    <row r="493" spans="1:4" ht="16.5" customHeight="1" x14ac:dyDescent="0.25">
      <c r="A493" s="107" t="s">
        <v>453</v>
      </c>
      <c r="B493" s="108">
        <v>33892</v>
      </c>
      <c r="C493">
        <f ca="1"/>
        <v>33892</v>
      </c>
      <c r="D493">
        <f ca="1">IF(COUNTIF($A$4:A493,A493)&gt;1,"",C493)</f>
        <v>33892</v>
      </c>
    </row>
    <row r="494" spans="1:4" ht="16.5" customHeight="1" x14ac:dyDescent="0.25">
      <c r="A494" s="107" t="s">
        <v>454</v>
      </c>
      <c r="B494" s="108">
        <v>13620</v>
      </c>
      <c r="C494">
        <f ca="1"/>
        <v>13620</v>
      </c>
      <c r="D494">
        <f ca="1">IF(COUNTIF($A$4:A494,A494)&gt;1,"",C494)</f>
        <v>13620</v>
      </c>
    </row>
    <row r="495" spans="1:4" ht="16.5" customHeight="1" x14ac:dyDescent="0.25">
      <c r="A495" s="107" t="s">
        <v>455</v>
      </c>
      <c r="B495" s="108">
        <v>31612</v>
      </c>
      <c r="C495">
        <f ca="1"/>
        <v>31612</v>
      </c>
      <c r="D495">
        <f ca="1">IF(COUNTIF($A$4:A495,A495)&gt;1,"",C495)</f>
        <v>31612</v>
      </c>
    </row>
    <row r="496" spans="1:4" ht="16.5" customHeight="1" x14ac:dyDescent="0.25">
      <c r="A496" s="107" t="s">
        <v>456</v>
      </c>
      <c r="B496" s="108">
        <v>17210</v>
      </c>
      <c r="C496">
        <f ca="1"/>
        <v>17210</v>
      </c>
      <c r="D496">
        <f ca="1">IF(COUNTIF($A$4:A496,A496)&gt;1,"",C496)</f>
        <v>17210</v>
      </c>
    </row>
    <row r="497" spans="1:4" ht="16.5" customHeight="1" x14ac:dyDescent="0.25">
      <c r="A497" s="107" t="s">
        <v>457</v>
      </c>
      <c r="B497" s="108">
        <v>146</v>
      </c>
      <c r="C497">
        <f ca="1"/>
        <v>146</v>
      </c>
      <c r="D497">
        <f ca="1">IF(COUNTIF($A$4:A497,A497)&gt;1,"",C497)</f>
        <v>146</v>
      </c>
    </row>
    <row r="498" spans="1:4" ht="16.5" customHeight="1" x14ac:dyDescent="0.25">
      <c r="A498" s="107" t="s">
        <v>458</v>
      </c>
      <c r="B498" s="108">
        <v>41646</v>
      </c>
      <c r="C498">
        <f ca="1"/>
        <v>84011</v>
      </c>
      <c r="D498">
        <f ca="1">IF(COUNTIF($A$4:A498,A498)&gt;1,"",C498)</f>
        <v>84011</v>
      </c>
    </row>
    <row r="499" spans="1:4" ht="16.5" customHeight="1" x14ac:dyDescent="0.25">
      <c r="A499" s="107" t="s">
        <v>458</v>
      </c>
      <c r="B499" s="108">
        <v>42365</v>
      </c>
      <c r="C499">
        <f ca="1"/>
        <v>84011</v>
      </c>
      <c r="D499" t="str">
        <f>IF(COUNTIF($A$4:A499,A499)&gt;1,"",C499)</f>
        <v/>
      </c>
    </row>
    <row r="500" spans="1:4" ht="16.5" customHeight="1" x14ac:dyDescent="0.25">
      <c r="A500" s="107" t="s">
        <v>459</v>
      </c>
      <c r="B500" s="108">
        <v>146616</v>
      </c>
      <c r="C500">
        <f ca="1"/>
        <v>146616</v>
      </c>
      <c r="D500">
        <f ca="1">IF(COUNTIF($A$4:A500,A500)&gt;1,"",C500)</f>
        <v>146616</v>
      </c>
    </row>
    <row r="501" spans="1:4" ht="16.5" customHeight="1" x14ac:dyDescent="0.25">
      <c r="A501" s="107" t="s">
        <v>460</v>
      </c>
      <c r="B501" s="108">
        <v>26545</v>
      </c>
      <c r="C501">
        <f ca="1"/>
        <v>26545</v>
      </c>
      <c r="D501">
        <f ca="1">IF(COUNTIF($A$4:A501,A501)&gt;1,"",C501)</f>
        <v>26545</v>
      </c>
    </row>
    <row r="502" spans="1:4" ht="16.5" customHeight="1" x14ac:dyDescent="0.25">
      <c r="A502" s="107" t="s">
        <v>461</v>
      </c>
      <c r="B502" s="108">
        <v>653</v>
      </c>
      <c r="C502">
        <f ca="1"/>
        <v>653</v>
      </c>
      <c r="D502">
        <f ca="1">IF(COUNTIF($A$4:A502,A502)&gt;1,"",C502)</f>
        <v>653</v>
      </c>
    </row>
    <row r="503" spans="1:4" ht="16.5" customHeight="1" x14ac:dyDescent="0.25">
      <c r="A503" s="107" t="s">
        <v>462</v>
      </c>
      <c r="B503" s="108">
        <v>386</v>
      </c>
      <c r="C503">
        <f ca="1"/>
        <v>386</v>
      </c>
      <c r="D503">
        <f ca="1">IF(COUNTIF($A$4:A503,A503)&gt;1,"",C503)</f>
        <v>386</v>
      </c>
    </row>
    <row r="504" spans="1:4" ht="16.5" customHeight="1" x14ac:dyDescent="0.25">
      <c r="A504" s="107" t="s">
        <v>463</v>
      </c>
      <c r="B504" s="108">
        <v>3047</v>
      </c>
      <c r="C504">
        <f ca="1"/>
        <v>3047</v>
      </c>
      <c r="D504">
        <f ca="1">IF(COUNTIF($A$4:A504,A504)&gt;1,"",C504)</f>
        <v>3047</v>
      </c>
    </row>
    <row r="505" spans="1:4" ht="16.5" customHeight="1" x14ac:dyDescent="0.25">
      <c r="A505" s="107" t="s">
        <v>464</v>
      </c>
      <c r="B505" s="108">
        <v>3275</v>
      </c>
      <c r="C505">
        <f ca="1"/>
        <v>3275</v>
      </c>
      <c r="D505">
        <f ca="1">IF(COUNTIF($A$4:A505,A505)&gt;1,"",C505)</f>
        <v>3275</v>
      </c>
    </row>
    <row r="506" spans="1:4" ht="16.5" customHeight="1" x14ac:dyDescent="0.25">
      <c r="A506" s="107" t="s">
        <v>465</v>
      </c>
      <c r="B506" s="108">
        <v>27</v>
      </c>
      <c r="C506">
        <f ca="1"/>
        <v>27</v>
      </c>
      <c r="D506">
        <f ca="1">IF(COUNTIF($A$4:A506,A506)&gt;1,"",C506)</f>
        <v>27</v>
      </c>
    </row>
    <row r="507" spans="1:4" ht="16.5" customHeight="1" x14ac:dyDescent="0.25">
      <c r="A507" s="107" t="s">
        <v>466</v>
      </c>
      <c r="B507" s="108">
        <v>747</v>
      </c>
      <c r="C507">
        <f ca="1"/>
        <v>747</v>
      </c>
      <c r="D507">
        <f ca="1">IF(COUNTIF($A$4:A507,A507)&gt;1,"",C507)</f>
        <v>747</v>
      </c>
    </row>
    <row r="508" spans="1:4" ht="16.5" customHeight="1" x14ac:dyDescent="0.25">
      <c r="A508" s="107" t="s">
        <v>467</v>
      </c>
      <c r="B508" s="108">
        <v>642</v>
      </c>
      <c r="C508">
        <f ca="1"/>
        <v>642</v>
      </c>
      <c r="D508">
        <f ca="1">IF(COUNTIF($A$4:A508,A508)&gt;1,"",C508)</f>
        <v>642</v>
      </c>
    </row>
    <row r="509" spans="1:4" ht="16.5" customHeight="1" x14ac:dyDescent="0.25">
      <c r="A509" s="107" t="s">
        <v>468</v>
      </c>
      <c r="B509" s="108">
        <v>616</v>
      </c>
      <c r="C509">
        <f ca="1"/>
        <v>616</v>
      </c>
      <c r="D509">
        <f ca="1">IF(COUNTIF($A$4:A509,A509)&gt;1,"",C509)</f>
        <v>616</v>
      </c>
    </row>
    <row r="510" spans="1:4" ht="16.5" customHeight="1" x14ac:dyDescent="0.25">
      <c r="A510" s="107" t="s">
        <v>469</v>
      </c>
      <c r="B510" s="108">
        <v>759</v>
      </c>
      <c r="C510">
        <f ca="1"/>
        <v>759</v>
      </c>
      <c r="D510">
        <f ca="1">IF(COUNTIF($A$4:A510,A510)&gt;1,"",C510)</f>
        <v>759</v>
      </c>
    </row>
    <row r="511" spans="1:4" ht="16.5" customHeight="1" x14ac:dyDescent="0.25">
      <c r="A511" s="107" t="s">
        <v>470</v>
      </c>
      <c r="B511" s="108">
        <v>27</v>
      </c>
      <c r="C511">
        <f ca="1"/>
        <v>27</v>
      </c>
      <c r="D511">
        <f ca="1">IF(COUNTIF($A$4:A511,A511)&gt;1,"",C511)</f>
        <v>27</v>
      </c>
    </row>
    <row r="512" spans="1:4" ht="16.5" customHeight="1" x14ac:dyDescent="0.25">
      <c r="A512" s="107" t="s">
        <v>471</v>
      </c>
      <c r="B512" s="108">
        <v>33</v>
      </c>
      <c r="C512">
        <f ca="1"/>
        <v>33</v>
      </c>
      <c r="D512">
        <f ca="1">IF(COUNTIF($A$4:A512,A512)&gt;1,"",C512)</f>
        <v>33</v>
      </c>
    </row>
    <row r="513" spans="1:4" ht="16.5" customHeight="1" x14ac:dyDescent="0.25">
      <c r="A513" s="107" t="s">
        <v>472</v>
      </c>
      <c r="B513" s="108">
        <v>436</v>
      </c>
      <c r="C513">
        <f ca="1"/>
        <v>436</v>
      </c>
      <c r="D513">
        <f ca="1">IF(COUNTIF($A$4:A513,A513)&gt;1,"",C513)</f>
        <v>436</v>
      </c>
    </row>
    <row r="514" spans="1:4" ht="16.5" customHeight="1" x14ac:dyDescent="0.25">
      <c r="A514" s="107" t="s">
        <v>473</v>
      </c>
      <c r="B514" s="108">
        <v>497</v>
      </c>
      <c r="C514">
        <f ca="1"/>
        <v>497</v>
      </c>
      <c r="D514">
        <f ca="1">IF(COUNTIF($A$4:A514,A514)&gt;1,"",C514)</f>
        <v>497</v>
      </c>
    </row>
    <row r="515" spans="1:4" ht="16.5" customHeight="1" x14ac:dyDescent="0.25">
      <c r="A515" s="107" t="s">
        <v>474</v>
      </c>
      <c r="B515" s="108">
        <v>381</v>
      </c>
      <c r="C515">
        <f ca="1"/>
        <v>381</v>
      </c>
      <c r="D515">
        <f ca="1">IF(COUNTIF($A$4:A515,A515)&gt;1,"",C515)</f>
        <v>381</v>
      </c>
    </row>
    <row r="516" spans="1:4" ht="16.5" customHeight="1" x14ac:dyDescent="0.25">
      <c r="A516" s="107" t="s">
        <v>475</v>
      </c>
      <c r="B516" s="108">
        <v>484</v>
      </c>
      <c r="C516">
        <f ca="1"/>
        <v>484</v>
      </c>
      <c r="D516">
        <f ca="1">IF(COUNTIF($A$4:A516,A516)&gt;1,"",C516)</f>
        <v>484</v>
      </c>
    </row>
    <row r="517" spans="1:4" ht="16.5" customHeight="1" x14ac:dyDescent="0.25">
      <c r="A517" s="107" t="s">
        <v>476</v>
      </c>
      <c r="B517" s="108">
        <v>3172</v>
      </c>
      <c r="C517">
        <f ca="1"/>
        <v>3172</v>
      </c>
      <c r="D517">
        <f ca="1">IF(COUNTIF($A$4:A517,A517)&gt;1,"",C517)</f>
        <v>3172</v>
      </c>
    </row>
    <row r="518" spans="1:4" ht="16.5" customHeight="1" x14ac:dyDescent="0.25">
      <c r="A518" s="107" t="s">
        <v>477</v>
      </c>
      <c r="B518" s="108">
        <v>12759</v>
      </c>
      <c r="C518">
        <f ca="1"/>
        <v>12759</v>
      </c>
      <c r="D518">
        <f ca="1">IF(COUNTIF($A$4:A518,A518)&gt;1,"",C518)</f>
        <v>12759</v>
      </c>
    </row>
    <row r="519" spans="1:4" ht="16.5" customHeight="1" x14ac:dyDescent="0.25">
      <c r="A519" s="107" t="s">
        <v>478</v>
      </c>
      <c r="B519" s="108">
        <v>58653</v>
      </c>
      <c r="C519">
        <f ca="1"/>
        <v>58653</v>
      </c>
      <c r="D519">
        <f ca="1">IF(COUNTIF($A$4:A519,A519)&gt;1,"",C519)</f>
        <v>58653</v>
      </c>
    </row>
    <row r="520" spans="1:4" ht="16.5" customHeight="1" x14ac:dyDescent="0.25">
      <c r="A520" s="107" t="s">
        <v>479</v>
      </c>
      <c r="B520" s="108">
        <v>49230</v>
      </c>
      <c r="C520">
        <f ca="1"/>
        <v>49230</v>
      </c>
      <c r="D520">
        <f ca="1">IF(COUNTIF($A$4:A520,A520)&gt;1,"",C520)</f>
        <v>49230</v>
      </c>
    </row>
    <row r="521" spans="1:4" ht="16.5" customHeight="1" x14ac:dyDescent="0.25">
      <c r="A521" s="107" t="s">
        <v>480</v>
      </c>
      <c r="B521" s="108">
        <v>11824</v>
      </c>
      <c r="C521">
        <f ca="1"/>
        <v>11824</v>
      </c>
      <c r="D521">
        <f ca="1">IF(COUNTIF($A$4:A521,A521)&gt;1,"",C521)</f>
        <v>11824</v>
      </c>
    </row>
    <row r="522" spans="1:4" ht="16.5" customHeight="1" x14ac:dyDescent="0.25">
      <c r="A522" s="107" t="s">
        <v>481</v>
      </c>
      <c r="B522" s="108">
        <v>56921</v>
      </c>
      <c r="C522">
        <f ca="1"/>
        <v>56921</v>
      </c>
      <c r="D522">
        <f ca="1">IF(COUNTIF($A$4:A522,A522)&gt;1,"",C522)</f>
        <v>56921</v>
      </c>
    </row>
    <row r="523" spans="1:4" ht="16.5" customHeight="1" x14ac:dyDescent="0.25">
      <c r="A523" s="107" t="s">
        <v>482</v>
      </c>
      <c r="B523" s="108">
        <v>16983</v>
      </c>
      <c r="C523">
        <f ca="1"/>
        <v>16983</v>
      </c>
      <c r="D523">
        <f ca="1">IF(COUNTIF($A$4:A523,A523)&gt;1,"",C523)</f>
        <v>16983</v>
      </c>
    </row>
    <row r="524" spans="1:4" ht="16.5" customHeight="1" x14ac:dyDescent="0.25">
      <c r="A524" s="107" t="s">
        <v>483</v>
      </c>
      <c r="B524" s="108">
        <v>15</v>
      </c>
      <c r="C524">
        <f ca="1"/>
        <v>9659</v>
      </c>
      <c r="D524">
        <f ca="1">IF(COUNTIF($A$4:A524,A524)&gt;1,"",C524)</f>
        <v>9659</v>
      </c>
    </row>
    <row r="525" spans="1:4" ht="16.5" customHeight="1" x14ac:dyDescent="0.25">
      <c r="A525" s="107" t="s">
        <v>483</v>
      </c>
      <c r="B525" s="108">
        <v>3049</v>
      </c>
      <c r="C525">
        <f ca="1"/>
        <v>9659</v>
      </c>
      <c r="D525" t="str">
        <f>IF(COUNTIF($A$4:A525,A525)&gt;1,"",C525)</f>
        <v/>
      </c>
    </row>
    <row r="526" spans="1:4" ht="16.5" customHeight="1" x14ac:dyDescent="0.25">
      <c r="A526" s="107" t="s">
        <v>483</v>
      </c>
      <c r="B526" s="108">
        <v>182</v>
      </c>
      <c r="C526">
        <f ca="1"/>
        <v>9659</v>
      </c>
      <c r="D526" t="str">
        <f>IF(COUNTIF($A$4:A526,A526)&gt;1,"",C526)</f>
        <v/>
      </c>
    </row>
    <row r="527" spans="1:4" ht="16.5" customHeight="1" x14ac:dyDescent="0.25">
      <c r="A527" s="107" t="s">
        <v>483</v>
      </c>
      <c r="B527" s="108">
        <v>3478</v>
      </c>
      <c r="C527">
        <f ca="1"/>
        <v>9659</v>
      </c>
      <c r="D527" t="str">
        <f>IF(COUNTIF($A$4:A527,A527)&gt;1,"",C527)</f>
        <v/>
      </c>
    </row>
    <row r="528" spans="1:4" ht="16.5" customHeight="1" x14ac:dyDescent="0.25">
      <c r="A528" s="107" t="s">
        <v>483</v>
      </c>
      <c r="B528" s="108">
        <v>2935</v>
      </c>
      <c r="C528">
        <f ca="1"/>
        <v>9659</v>
      </c>
      <c r="D528" t="str">
        <f>IF(COUNTIF($A$4:A528,A528)&gt;1,"",C528)</f>
        <v/>
      </c>
    </row>
    <row r="529" spans="1:4" ht="16.5" customHeight="1" x14ac:dyDescent="0.25">
      <c r="A529" s="107" t="s">
        <v>484</v>
      </c>
      <c r="B529" s="108">
        <v>5089</v>
      </c>
      <c r="C529">
        <f ca="1"/>
        <v>5089</v>
      </c>
      <c r="D529">
        <f ca="1">IF(COUNTIF($A$4:A529,A529)&gt;1,"",C529)</f>
        <v>5089</v>
      </c>
    </row>
    <row r="530" spans="1:4" ht="16.5" customHeight="1" x14ac:dyDescent="0.25">
      <c r="A530" s="107" t="s">
        <v>486</v>
      </c>
      <c r="B530" s="108">
        <v>190092</v>
      </c>
      <c r="C530">
        <f ca="1"/>
        <v>190092</v>
      </c>
      <c r="D530">
        <f ca="1">IF(COUNTIF($A$4:A530,A530)&gt;1,"",C530)</f>
        <v>190092</v>
      </c>
    </row>
    <row r="531" spans="1:4" ht="16.5" customHeight="1" x14ac:dyDescent="0.25">
      <c r="A531" s="107" t="s">
        <v>488</v>
      </c>
      <c r="B531" s="108">
        <v>120425</v>
      </c>
      <c r="C531">
        <f ca="1"/>
        <v>120425</v>
      </c>
      <c r="D531">
        <f ca="1">IF(COUNTIF($A$4:A531,A531)&gt;1,"",C531)</f>
        <v>120425</v>
      </c>
    </row>
    <row r="532" spans="1:4" ht="16.5" customHeight="1" x14ac:dyDescent="0.25">
      <c r="A532" s="107" t="s">
        <v>489</v>
      </c>
      <c r="B532" s="108">
        <v>3987</v>
      </c>
      <c r="C532">
        <f ca="1"/>
        <v>3987</v>
      </c>
      <c r="D532">
        <f ca="1">IF(COUNTIF($A$4:A532,A532)&gt;1,"",C532)</f>
        <v>3987</v>
      </c>
    </row>
    <row r="533" spans="1:4" ht="16.5" customHeight="1" x14ac:dyDescent="0.25">
      <c r="A533" s="107" t="s">
        <v>493</v>
      </c>
      <c r="B533" s="108">
        <v>20687</v>
      </c>
      <c r="C533">
        <f ca="1"/>
        <v>20687</v>
      </c>
      <c r="D533">
        <f ca="1">IF(COUNTIF($A$4:A533,A533)&gt;1,"",C533)</f>
        <v>20687</v>
      </c>
    </row>
    <row r="534" spans="1:4" ht="16.5" customHeight="1" x14ac:dyDescent="0.25">
      <c r="A534" s="107" t="s">
        <v>494</v>
      </c>
      <c r="B534" s="108">
        <v>375422</v>
      </c>
      <c r="C534">
        <f ca="1"/>
        <v>375422</v>
      </c>
      <c r="D534">
        <f ca="1">IF(COUNTIF($A$4:A534,A534)&gt;1,"",C534)</f>
        <v>375422</v>
      </c>
    </row>
    <row r="535" spans="1:4" ht="16.5" customHeight="1" x14ac:dyDescent="0.25">
      <c r="A535" s="107" t="s">
        <v>495</v>
      </c>
      <c r="B535" s="108">
        <v>94235</v>
      </c>
      <c r="C535">
        <f ca="1"/>
        <v>94235</v>
      </c>
      <c r="D535">
        <f ca="1">IF(COUNTIF($A$4:A535,A535)&gt;1,"",C535)</f>
        <v>94235</v>
      </c>
    </row>
    <row r="536" spans="1:4" ht="16.5" customHeight="1" x14ac:dyDescent="0.25">
      <c r="A536" s="107" t="s">
        <v>496</v>
      </c>
      <c r="B536" s="108">
        <v>11492</v>
      </c>
      <c r="C536">
        <f ca="1"/>
        <v>11492</v>
      </c>
      <c r="D536">
        <f ca="1">IF(COUNTIF($A$4:A536,A536)&gt;1,"",C536)</f>
        <v>11492</v>
      </c>
    </row>
    <row r="537" spans="1:4" ht="16.5" customHeight="1" x14ac:dyDescent="0.25">
      <c r="A537" s="107" t="s">
        <v>1011</v>
      </c>
      <c r="B537" s="108">
        <v>4755</v>
      </c>
      <c r="C537">
        <f ca="1"/>
        <v>4755</v>
      </c>
      <c r="D537">
        <f ca="1">IF(COUNTIF($A$4:A537,A537)&gt;1,"",C537)</f>
        <v>4755</v>
      </c>
    </row>
    <row r="538" spans="1:4" ht="16.5" customHeight="1" x14ac:dyDescent="0.25">
      <c r="A538" s="107" t="s">
        <v>497</v>
      </c>
      <c r="B538" s="108">
        <v>110681</v>
      </c>
      <c r="C538">
        <f ca="1"/>
        <v>110681</v>
      </c>
      <c r="D538">
        <f ca="1">IF(COUNTIF($A$4:A538,A538)&gt;1,"",C538)</f>
        <v>110681</v>
      </c>
    </row>
    <row r="539" spans="1:4" ht="16.5" customHeight="1" x14ac:dyDescent="0.25">
      <c r="A539" s="107" t="s">
        <v>498</v>
      </c>
      <c r="B539" s="108">
        <v>48136</v>
      </c>
      <c r="C539">
        <f ca="1"/>
        <v>48136</v>
      </c>
      <c r="D539">
        <f ca="1">IF(COUNTIF($A$4:A539,A539)&gt;1,"",C539)</f>
        <v>48136</v>
      </c>
    </row>
    <row r="540" spans="1:4" ht="16.5" customHeight="1" x14ac:dyDescent="0.25">
      <c r="A540" s="107" t="s">
        <v>499</v>
      </c>
      <c r="B540" s="108">
        <v>134104</v>
      </c>
      <c r="C540">
        <f ca="1"/>
        <v>134104</v>
      </c>
      <c r="D540">
        <f ca="1">IF(COUNTIF($A$4:A540,A540)&gt;1,"",C540)</f>
        <v>134104</v>
      </c>
    </row>
    <row r="541" spans="1:4" ht="16.5" customHeight="1" x14ac:dyDescent="0.25">
      <c r="A541" s="107" t="s">
        <v>500</v>
      </c>
      <c r="B541" s="108">
        <v>148006</v>
      </c>
      <c r="C541">
        <f ca="1"/>
        <v>148006</v>
      </c>
      <c r="D541">
        <f ca="1">IF(COUNTIF($A$4:A541,A541)&gt;1,"",C541)</f>
        <v>148006</v>
      </c>
    </row>
    <row r="542" spans="1:4" ht="16.5" customHeight="1" x14ac:dyDescent="0.25">
      <c r="A542" s="107" t="s">
        <v>502</v>
      </c>
      <c r="B542" s="108">
        <v>8595</v>
      </c>
      <c r="C542">
        <f ca="1"/>
        <v>8595</v>
      </c>
      <c r="D542">
        <f ca="1">IF(COUNTIF($A$4:A542,A542)&gt;1,"",C542)</f>
        <v>8595</v>
      </c>
    </row>
    <row r="543" spans="1:4" ht="16.5" customHeight="1" x14ac:dyDescent="0.25">
      <c r="A543" s="107" t="s">
        <v>504</v>
      </c>
      <c r="B543" s="108">
        <v>557</v>
      </c>
      <c r="C543">
        <f ca="1"/>
        <v>557</v>
      </c>
      <c r="D543">
        <f ca="1">IF(COUNTIF($A$4:A543,A543)&gt;1,"",C543)</f>
        <v>557</v>
      </c>
    </row>
    <row r="544" spans="1:4" ht="16.5" customHeight="1" x14ac:dyDescent="0.25">
      <c r="A544" s="107" t="s">
        <v>506</v>
      </c>
      <c r="B544" s="108">
        <v>46419</v>
      </c>
      <c r="C544">
        <f ca="1"/>
        <v>46419</v>
      </c>
      <c r="D544">
        <f ca="1">IF(COUNTIF($A$4:A544,A544)&gt;1,"",C544)</f>
        <v>46419</v>
      </c>
    </row>
    <row r="545" spans="1:4" ht="16.5" customHeight="1" x14ac:dyDescent="0.25">
      <c r="A545" s="107" t="s">
        <v>507</v>
      </c>
      <c r="B545" s="108">
        <v>2034</v>
      </c>
      <c r="C545">
        <f ca="1"/>
        <v>2034</v>
      </c>
      <c r="D545">
        <f ca="1">IF(COUNTIF($A$4:A545,A545)&gt;1,"",C545)</f>
        <v>2034</v>
      </c>
    </row>
    <row r="546" spans="1:4" ht="16.5" customHeight="1" x14ac:dyDescent="0.25">
      <c r="A546" s="107" t="s">
        <v>508</v>
      </c>
      <c r="B546" s="108">
        <v>19</v>
      </c>
      <c r="C546">
        <f ca="1"/>
        <v>19</v>
      </c>
      <c r="D546">
        <f ca="1">IF(COUNTIF($A$4:A546,A546)&gt;1,"",C546)</f>
        <v>19</v>
      </c>
    </row>
    <row r="547" spans="1:4" ht="16.5" customHeight="1" x14ac:dyDescent="0.25">
      <c r="A547" s="107" t="s">
        <v>509</v>
      </c>
      <c r="B547" s="108">
        <v>12</v>
      </c>
      <c r="C547">
        <f ca="1"/>
        <v>12</v>
      </c>
      <c r="D547">
        <f ca="1">IF(COUNTIF($A$4:A547,A547)&gt;1,"",C547)</f>
        <v>12</v>
      </c>
    </row>
    <row r="548" spans="1:4" ht="16.5" customHeight="1" x14ac:dyDescent="0.25">
      <c r="A548" s="107" t="s">
        <v>510</v>
      </c>
      <c r="B548" s="108">
        <v>11749</v>
      </c>
      <c r="C548">
        <f ca="1"/>
        <v>11749</v>
      </c>
      <c r="D548">
        <f ca="1">IF(COUNTIF($A$4:A548,A548)&gt;1,"",C548)</f>
        <v>11749</v>
      </c>
    </row>
    <row r="549" spans="1:4" ht="16.5" customHeight="1" x14ac:dyDescent="0.25">
      <c r="A549" s="107" t="s">
        <v>511</v>
      </c>
      <c r="B549" s="108">
        <v>9905</v>
      </c>
      <c r="C549">
        <f ca="1"/>
        <v>9905</v>
      </c>
      <c r="D549">
        <f ca="1">IF(COUNTIF($A$4:A549,A549)&gt;1,"",C549)</f>
        <v>9905</v>
      </c>
    </row>
    <row r="550" spans="1:4" ht="16.5" customHeight="1" x14ac:dyDescent="0.25">
      <c r="A550" s="107" t="s">
        <v>512</v>
      </c>
      <c r="B550" s="108">
        <v>14718</v>
      </c>
      <c r="C550">
        <f ca="1"/>
        <v>14718</v>
      </c>
      <c r="D550">
        <f ca="1">IF(COUNTIF($A$4:A550,A550)&gt;1,"",C550)</f>
        <v>14718</v>
      </c>
    </row>
    <row r="551" spans="1:4" ht="16.5" customHeight="1" x14ac:dyDescent="0.25">
      <c r="A551" s="107" t="s">
        <v>513</v>
      </c>
      <c r="B551" s="108">
        <v>783958</v>
      </c>
      <c r="C551">
        <f ca="1"/>
        <v>783958</v>
      </c>
      <c r="D551">
        <f ca="1">IF(COUNTIF($A$4:A551,A551)&gt;1,"",C551)</f>
        <v>783958</v>
      </c>
    </row>
    <row r="552" spans="1:4" ht="16.5" customHeight="1" x14ac:dyDescent="0.25">
      <c r="A552" s="107" t="s">
        <v>514</v>
      </c>
      <c r="B552" s="108">
        <v>1191</v>
      </c>
      <c r="C552">
        <f ca="1"/>
        <v>1191</v>
      </c>
      <c r="D552">
        <f ca="1">IF(COUNTIF($A$4:A552,A552)&gt;1,"",C552)</f>
        <v>1191</v>
      </c>
    </row>
    <row r="553" spans="1:4" ht="16.5" customHeight="1" x14ac:dyDescent="0.25">
      <c r="A553" s="107" t="s">
        <v>516</v>
      </c>
      <c r="B553" s="108">
        <v>16741</v>
      </c>
      <c r="C553">
        <f ca="1"/>
        <v>23593</v>
      </c>
      <c r="D553">
        <f ca="1">IF(COUNTIF($A$4:A553,A553)&gt;1,"",C553)</f>
        <v>23593</v>
      </c>
    </row>
    <row r="554" spans="1:4" ht="16.5" customHeight="1" x14ac:dyDescent="0.25">
      <c r="A554" s="107" t="s">
        <v>516</v>
      </c>
      <c r="B554" s="108">
        <v>6852</v>
      </c>
      <c r="C554">
        <f ca="1"/>
        <v>23593</v>
      </c>
      <c r="D554" t="str">
        <f>IF(COUNTIF($A$4:A554,A554)&gt;1,"",C554)</f>
        <v/>
      </c>
    </row>
    <row r="555" spans="1:4" ht="16.5" customHeight="1" x14ac:dyDescent="0.25">
      <c r="A555" s="107" t="s">
        <v>517</v>
      </c>
      <c r="B555" s="108">
        <v>856</v>
      </c>
      <c r="C555">
        <f ca="1"/>
        <v>856</v>
      </c>
      <c r="D555">
        <f ca="1">IF(COUNTIF($A$4:A555,A555)&gt;1,"",C555)</f>
        <v>856</v>
      </c>
    </row>
    <row r="556" spans="1:4" ht="16.5" customHeight="1" x14ac:dyDescent="0.25">
      <c r="A556" s="107" t="s">
        <v>518</v>
      </c>
      <c r="B556" s="108">
        <v>43109</v>
      </c>
      <c r="C556">
        <f ca="1"/>
        <v>43109</v>
      </c>
      <c r="D556">
        <f ca="1">IF(COUNTIF($A$4:A556,A556)&gt;1,"",C556)</f>
        <v>43109</v>
      </c>
    </row>
    <row r="557" spans="1:4" ht="16.5" customHeight="1" x14ac:dyDescent="0.25">
      <c r="A557" s="107" t="s">
        <v>519</v>
      </c>
      <c r="B557" s="108">
        <v>17566</v>
      </c>
      <c r="C557">
        <f ca="1"/>
        <v>72294</v>
      </c>
      <c r="D557">
        <f ca="1">IF(COUNTIF($A$4:A557,A557)&gt;1,"",C557)</f>
        <v>72294</v>
      </c>
    </row>
    <row r="558" spans="1:4" ht="16.5" customHeight="1" x14ac:dyDescent="0.25">
      <c r="A558" s="107" t="s">
        <v>519</v>
      </c>
      <c r="B558" s="108">
        <v>54728</v>
      </c>
      <c r="C558">
        <f ca="1"/>
        <v>72294</v>
      </c>
      <c r="D558" t="str">
        <f>IF(COUNTIF($A$4:A558,A558)&gt;1,"",C558)</f>
        <v/>
      </c>
    </row>
    <row r="559" spans="1:4" ht="16.5" customHeight="1" x14ac:dyDescent="0.25">
      <c r="A559" s="107" t="s">
        <v>520</v>
      </c>
      <c r="B559" s="108">
        <v>57940</v>
      </c>
      <c r="C559">
        <f ca="1"/>
        <v>92407</v>
      </c>
      <c r="D559">
        <f ca="1">IF(COUNTIF($A$4:A559,A559)&gt;1,"",C559)</f>
        <v>92407</v>
      </c>
    </row>
    <row r="560" spans="1:4" ht="16.5" customHeight="1" x14ac:dyDescent="0.25">
      <c r="A560" s="107" t="s">
        <v>520</v>
      </c>
      <c r="B560" s="108">
        <v>34467</v>
      </c>
      <c r="C560">
        <f ca="1"/>
        <v>92407</v>
      </c>
      <c r="D560" t="str">
        <f>IF(COUNTIF($A$4:A560,A560)&gt;1,"",C560)</f>
        <v/>
      </c>
    </row>
    <row r="561" spans="1:4" ht="16.5" customHeight="1" x14ac:dyDescent="0.25">
      <c r="A561" s="107" t="s">
        <v>521</v>
      </c>
      <c r="B561" s="108">
        <v>0</v>
      </c>
      <c r="C561">
        <f ca="1"/>
        <v>33082</v>
      </c>
      <c r="D561">
        <f ca="1">IF(COUNTIF($A$4:A561,A561)&gt;1,"",C561)</f>
        <v>33082</v>
      </c>
    </row>
    <row r="562" spans="1:4" ht="16.5" customHeight="1" x14ac:dyDescent="0.25">
      <c r="A562" s="107" t="s">
        <v>521</v>
      </c>
      <c r="B562" s="108">
        <v>33082</v>
      </c>
      <c r="C562">
        <f ca="1"/>
        <v>33082</v>
      </c>
      <c r="D562" t="str">
        <f>IF(COUNTIF($A$4:A562,A562)&gt;1,"",C562)</f>
        <v/>
      </c>
    </row>
    <row r="563" spans="1:4" ht="16.5" customHeight="1" x14ac:dyDescent="0.25">
      <c r="A563" s="107" t="s">
        <v>522</v>
      </c>
      <c r="B563" s="108">
        <v>13940</v>
      </c>
      <c r="C563">
        <f ca="1"/>
        <v>13940</v>
      </c>
      <c r="D563">
        <f ca="1">IF(COUNTIF($A$4:A563,A563)&gt;1,"",C563)</f>
        <v>13940</v>
      </c>
    </row>
    <row r="564" spans="1:4" ht="16.5" customHeight="1" x14ac:dyDescent="0.25">
      <c r="A564" s="107" t="s">
        <v>1012</v>
      </c>
      <c r="B564" s="108">
        <v>0</v>
      </c>
      <c r="C564">
        <f ca="1"/>
        <v>0</v>
      </c>
      <c r="D564">
        <f ca="1">IF(COUNTIF($A$4:A564,A564)&gt;1,"",C564)</f>
        <v>0</v>
      </c>
    </row>
    <row r="565" spans="1:4" ht="16.5" customHeight="1" x14ac:dyDescent="0.25">
      <c r="A565" s="107" t="s">
        <v>525</v>
      </c>
      <c r="B565" s="108">
        <v>38794</v>
      </c>
      <c r="C565">
        <f ca="1"/>
        <v>38794</v>
      </c>
      <c r="D565">
        <f ca="1">IF(COUNTIF($A$4:A565,A565)&gt;1,"",C565)</f>
        <v>38794</v>
      </c>
    </row>
    <row r="566" spans="1:4" ht="16.5" customHeight="1" x14ac:dyDescent="0.25">
      <c r="A566" s="107" t="s">
        <v>526</v>
      </c>
      <c r="B566" s="108">
        <v>77256</v>
      </c>
      <c r="C566">
        <f ca="1"/>
        <v>77256</v>
      </c>
      <c r="D566">
        <f ca="1">IF(COUNTIF($A$4:A566,A566)&gt;1,"",C566)</f>
        <v>77256</v>
      </c>
    </row>
    <row r="567" spans="1:4" ht="16.5" customHeight="1" x14ac:dyDescent="0.25">
      <c r="A567" s="107" t="s">
        <v>527</v>
      </c>
      <c r="B567" s="108">
        <v>1433</v>
      </c>
      <c r="C567">
        <f ca="1"/>
        <v>1433</v>
      </c>
      <c r="D567">
        <f ca="1">IF(COUNTIF($A$4:A567,A567)&gt;1,"",C567)</f>
        <v>1433</v>
      </c>
    </row>
    <row r="568" spans="1:4" ht="16.5" customHeight="1" x14ac:dyDescent="0.25">
      <c r="A568" s="107" t="s">
        <v>528</v>
      </c>
      <c r="B568" s="108">
        <v>618</v>
      </c>
      <c r="C568">
        <f ca="1"/>
        <v>618</v>
      </c>
      <c r="D568">
        <f ca="1">IF(COUNTIF($A$4:A568,A568)&gt;1,"",C568)</f>
        <v>618</v>
      </c>
    </row>
    <row r="569" spans="1:4" ht="16.5" customHeight="1" x14ac:dyDescent="0.25">
      <c r="A569" s="107" t="s">
        <v>529</v>
      </c>
      <c r="B569" s="108">
        <v>64209</v>
      </c>
      <c r="C569">
        <f ca="1"/>
        <v>64209</v>
      </c>
      <c r="D569">
        <f ca="1">IF(COUNTIF($A$4:A569,A569)&gt;1,"",C569)</f>
        <v>64209</v>
      </c>
    </row>
    <row r="570" spans="1:4" ht="16.5" customHeight="1" x14ac:dyDescent="0.25">
      <c r="A570" s="107" t="s">
        <v>530</v>
      </c>
      <c r="B570" s="108">
        <v>1081</v>
      </c>
      <c r="C570">
        <f ca="1"/>
        <v>1081</v>
      </c>
      <c r="D570">
        <f ca="1">IF(COUNTIF($A$4:A570,A570)&gt;1,"",C570)</f>
        <v>1081</v>
      </c>
    </row>
    <row r="571" spans="1:4" ht="16.5" customHeight="1" x14ac:dyDescent="0.25">
      <c r="A571" s="107" t="s">
        <v>531</v>
      </c>
      <c r="B571" s="108">
        <v>1861</v>
      </c>
      <c r="C571">
        <f ca="1"/>
        <v>1861</v>
      </c>
      <c r="D571">
        <f ca="1">IF(COUNTIF($A$4:A571,A571)&gt;1,"",C571)</f>
        <v>1861</v>
      </c>
    </row>
    <row r="572" spans="1:4" ht="16.5" customHeight="1" x14ac:dyDescent="0.25">
      <c r="A572" s="107" t="s">
        <v>532</v>
      </c>
      <c r="B572" s="108">
        <v>5265</v>
      </c>
      <c r="C572">
        <f ca="1"/>
        <v>5265</v>
      </c>
      <c r="D572">
        <f ca="1">IF(COUNTIF($A$4:A572,A572)&gt;1,"",C572)</f>
        <v>5265</v>
      </c>
    </row>
    <row r="573" spans="1:4" ht="16.5" customHeight="1" x14ac:dyDescent="0.25">
      <c r="A573" s="107" t="s">
        <v>533</v>
      </c>
      <c r="B573" s="108">
        <v>277</v>
      </c>
      <c r="C573">
        <f ca="1"/>
        <v>277</v>
      </c>
      <c r="D573">
        <f ca="1">IF(COUNTIF($A$4:A573,A573)&gt;1,"",C573)</f>
        <v>277</v>
      </c>
    </row>
    <row r="574" spans="1:4" ht="16.5" customHeight="1" x14ac:dyDescent="0.25">
      <c r="A574" s="107" t="s">
        <v>534</v>
      </c>
      <c r="B574" s="108">
        <v>0</v>
      </c>
      <c r="C574">
        <f ca="1"/>
        <v>0</v>
      </c>
      <c r="D574">
        <f ca="1">IF(COUNTIF($A$4:A574,A574)&gt;1,"",C574)</f>
        <v>0</v>
      </c>
    </row>
    <row r="575" spans="1:4" ht="16.5" customHeight="1" x14ac:dyDescent="0.25">
      <c r="A575" s="107" t="s">
        <v>535</v>
      </c>
      <c r="B575" s="108">
        <v>10999</v>
      </c>
      <c r="C575">
        <f ca="1"/>
        <v>10999</v>
      </c>
      <c r="D575">
        <f ca="1">IF(COUNTIF($A$4:A575,A575)&gt;1,"",C575)</f>
        <v>10999</v>
      </c>
    </row>
    <row r="576" spans="1:4" ht="16.5" customHeight="1" x14ac:dyDescent="0.25">
      <c r="A576" s="107" t="s">
        <v>536</v>
      </c>
      <c r="B576" s="108">
        <v>309</v>
      </c>
      <c r="C576">
        <f ca="1"/>
        <v>309</v>
      </c>
      <c r="D576">
        <f ca="1">IF(COUNTIF($A$4:A576,A576)&gt;1,"",C576)</f>
        <v>309</v>
      </c>
    </row>
    <row r="577" spans="1:4" ht="16.5" customHeight="1" x14ac:dyDescent="0.25">
      <c r="A577" s="107" t="s">
        <v>537</v>
      </c>
      <c r="B577" s="108">
        <v>9124</v>
      </c>
      <c r="C577">
        <f ca="1"/>
        <v>9124</v>
      </c>
      <c r="D577">
        <f ca="1">IF(COUNTIF($A$4:A577,A577)&gt;1,"",C577)</f>
        <v>9124</v>
      </c>
    </row>
    <row r="578" spans="1:4" ht="16.5" customHeight="1" x14ac:dyDescent="0.25">
      <c r="A578" s="107" t="s">
        <v>538</v>
      </c>
      <c r="B578" s="108">
        <v>3229</v>
      </c>
      <c r="C578">
        <f ca="1"/>
        <v>3229</v>
      </c>
      <c r="D578">
        <f ca="1">IF(COUNTIF($A$4:A578,A578)&gt;1,"",C578)</f>
        <v>3229</v>
      </c>
    </row>
    <row r="579" spans="1:4" ht="16.5" customHeight="1" x14ac:dyDescent="0.25">
      <c r="A579" s="107" t="s">
        <v>539</v>
      </c>
      <c r="B579" s="108">
        <v>54258</v>
      </c>
      <c r="C579">
        <f ca="1"/>
        <v>54258</v>
      </c>
      <c r="D579">
        <f ca="1">IF(COUNTIF($A$4:A579,A579)&gt;1,"",C579)</f>
        <v>54258</v>
      </c>
    </row>
    <row r="580" spans="1:4" ht="16.5" customHeight="1" x14ac:dyDescent="0.25">
      <c r="A580" s="107" t="s">
        <v>540</v>
      </c>
      <c r="B580" s="108">
        <v>37262</v>
      </c>
      <c r="C580">
        <f ca="1"/>
        <v>73010</v>
      </c>
      <c r="D580">
        <f ca="1">IF(COUNTIF($A$4:A580,A580)&gt;1,"",C580)</f>
        <v>73010</v>
      </c>
    </row>
    <row r="581" spans="1:4" ht="16.5" customHeight="1" x14ac:dyDescent="0.25">
      <c r="A581" s="107" t="s">
        <v>540</v>
      </c>
      <c r="B581" s="108">
        <v>35748</v>
      </c>
      <c r="C581">
        <f ca="1"/>
        <v>73010</v>
      </c>
      <c r="D581" t="str">
        <f>IF(COUNTIF($A$4:A581,A581)&gt;1,"",C581)</f>
        <v/>
      </c>
    </row>
    <row r="582" spans="1:4" ht="16.5" customHeight="1" x14ac:dyDescent="0.25">
      <c r="A582" s="107" t="s">
        <v>541</v>
      </c>
      <c r="B582" s="108">
        <v>7386</v>
      </c>
      <c r="C582">
        <f ca="1"/>
        <v>7386</v>
      </c>
      <c r="D582">
        <f ca="1">IF(COUNTIF($A$4:A582,A582)&gt;1,"",C582)</f>
        <v>7386</v>
      </c>
    </row>
    <row r="583" spans="1:4" ht="16.5" customHeight="1" x14ac:dyDescent="0.25">
      <c r="A583" s="107" t="s">
        <v>543</v>
      </c>
      <c r="B583" s="108">
        <v>28224</v>
      </c>
      <c r="C583">
        <f ca="1"/>
        <v>70275</v>
      </c>
      <c r="D583">
        <f ca="1">IF(COUNTIF($A$4:A583,A583)&gt;1,"",C583)</f>
        <v>70275</v>
      </c>
    </row>
    <row r="584" spans="1:4" ht="16.5" customHeight="1" x14ac:dyDescent="0.25">
      <c r="A584" s="107" t="s">
        <v>543</v>
      </c>
      <c r="B584" s="108">
        <v>20012</v>
      </c>
      <c r="C584">
        <f ca="1"/>
        <v>70275</v>
      </c>
      <c r="D584" t="str">
        <f>IF(COUNTIF($A$4:A584,A584)&gt;1,"",C584)</f>
        <v/>
      </c>
    </row>
    <row r="585" spans="1:4" ht="16.5" customHeight="1" x14ac:dyDescent="0.25">
      <c r="A585" s="107" t="s">
        <v>543</v>
      </c>
      <c r="B585" s="108">
        <v>22039</v>
      </c>
      <c r="C585">
        <f ca="1"/>
        <v>70275</v>
      </c>
      <c r="D585" t="str">
        <f>IF(COUNTIF($A$4:A585,A585)&gt;1,"",C585)</f>
        <v/>
      </c>
    </row>
    <row r="586" spans="1:4" ht="16.5" customHeight="1" x14ac:dyDescent="0.25">
      <c r="A586" s="107" t="s">
        <v>544</v>
      </c>
      <c r="B586" s="108">
        <v>9654</v>
      </c>
      <c r="C586">
        <f ca="1"/>
        <v>9654</v>
      </c>
      <c r="D586">
        <f ca="1">IF(COUNTIF($A$4:A586,A586)&gt;1,"",C586)</f>
        <v>9654</v>
      </c>
    </row>
    <row r="587" spans="1:4" ht="16.5" customHeight="1" x14ac:dyDescent="0.25">
      <c r="A587" s="107" t="s">
        <v>545</v>
      </c>
      <c r="B587" s="108">
        <v>79890</v>
      </c>
      <c r="C587">
        <f ca="1"/>
        <v>85934</v>
      </c>
      <c r="D587">
        <f ca="1">IF(COUNTIF($A$4:A587,A587)&gt;1,"",C587)</f>
        <v>85934</v>
      </c>
    </row>
    <row r="588" spans="1:4" ht="16.5" customHeight="1" x14ac:dyDescent="0.25">
      <c r="A588" s="107" t="s">
        <v>545</v>
      </c>
      <c r="B588" s="108">
        <v>6044</v>
      </c>
      <c r="C588">
        <f ca="1"/>
        <v>85934</v>
      </c>
      <c r="D588" t="str">
        <f>IF(COUNTIF($A$4:A588,A588)&gt;1,"",C588)</f>
        <v/>
      </c>
    </row>
    <row r="589" spans="1:4" ht="16.5" customHeight="1" x14ac:dyDescent="0.25">
      <c r="A589" s="107" t="s">
        <v>997</v>
      </c>
      <c r="B589" s="108">
        <v>61376</v>
      </c>
      <c r="C589">
        <f ca="1"/>
        <v>61376</v>
      </c>
      <c r="D589">
        <f ca="1">IF(COUNTIF($A$4:A589,A589)&gt;1,"",C589)</f>
        <v>61376</v>
      </c>
    </row>
    <row r="590" spans="1:4" ht="16.5" customHeight="1" x14ac:dyDescent="0.25">
      <c r="A590" s="107" t="s">
        <v>547</v>
      </c>
      <c r="B590" s="108">
        <v>31813</v>
      </c>
      <c r="C590">
        <f ca="1"/>
        <v>42310</v>
      </c>
      <c r="D590">
        <f ca="1">IF(COUNTIF($A$4:A590,A590)&gt;1,"",C590)</f>
        <v>42310</v>
      </c>
    </row>
    <row r="591" spans="1:4" ht="16.5" customHeight="1" x14ac:dyDescent="0.25">
      <c r="A591" s="107" t="s">
        <v>547</v>
      </c>
      <c r="B591" s="108">
        <v>8586</v>
      </c>
      <c r="C591">
        <f ca="1"/>
        <v>42310</v>
      </c>
      <c r="D591" t="str">
        <f>IF(COUNTIF($A$4:A591,A591)&gt;1,"",C591)</f>
        <v/>
      </c>
    </row>
    <row r="592" spans="1:4" ht="16.5" customHeight="1" x14ac:dyDescent="0.25">
      <c r="A592" s="107" t="s">
        <v>547</v>
      </c>
      <c r="B592" s="108">
        <v>1911</v>
      </c>
      <c r="C592">
        <f ca="1"/>
        <v>42310</v>
      </c>
      <c r="D592" t="str">
        <f>IF(COUNTIF($A$4:A592,A592)&gt;1,"",C592)</f>
        <v/>
      </c>
    </row>
    <row r="593" spans="1:4" ht="16.5" customHeight="1" x14ac:dyDescent="0.25">
      <c r="A593" s="107" t="s">
        <v>548</v>
      </c>
      <c r="B593" s="108">
        <v>12525</v>
      </c>
      <c r="C593">
        <f ca="1"/>
        <v>46989</v>
      </c>
      <c r="D593">
        <f ca="1">IF(COUNTIF($A$4:A593,A593)&gt;1,"",C593)</f>
        <v>46989</v>
      </c>
    </row>
    <row r="594" spans="1:4" ht="16.5" customHeight="1" x14ac:dyDescent="0.25">
      <c r="A594" s="107" t="s">
        <v>548</v>
      </c>
      <c r="B594" s="108">
        <v>34464</v>
      </c>
      <c r="C594">
        <f ca="1"/>
        <v>46989</v>
      </c>
      <c r="D594" t="str">
        <f>IF(COUNTIF($A$4:A594,A594)&gt;1,"",C594)</f>
        <v/>
      </c>
    </row>
    <row r="595" spans="1:4" ht="16.5" customHeight="1" x14ac:dyDescent="0.25">
      <c r="A595" s="107" t="s">
        <v>549</v>
      </c>
      <c r="B595" s="108">
        <v>7839</v>
      </c>
      <c r="C595">
        <f ca="1"/>
        <v>7839</v>
      </c>
      <c r="D595">
        <f ca="1">IF(COUNTIF($A$4:A595,A595)&gt;1,"",C595)</f>
        <v>7839</v>
      </c>
    </row>
    <row r="596" spans="1:4" ht="16.5" customHeight="1" x14ac:dyDescent="0.25">
      <c r="A596" s="107" t="s">
        <v>550</v>
      </c>
      <c r="B596" s="108">
        <v>6889</v>
      </c>
      <c r="C596">
        <f ca="1"/>
        <v>6889</v>
      </c>
      <c r="D596">
        <f ca="1">IF(COUNTIF($A$4:A596,A596)&gt;1,"",C596)</f>
        <v>6889</v>
      </c>
    </row>
    <row r="597" spans="1:4" ht="16.5" customHeight="1" x14ac:dyDescent="0.25">
      <c r="A597" s="107" t="s">
        <v>552</v>
      </c>
      <c r="B597" s="108">
        <v>2354</v>
      </c>
      <c r="C597">
        <f ca="1"/>
        <v>2354</v>
      </c>
      <c r="D597">
        <f ca="1">IF(COUNTIF($A$4:A597,A597)&gt;1,"",C597)</f>
        <v>2354</v>
      </c>
    </row>
    <row r="598" spans="1:4" ht="16.5" customHeight="1" x14ac:dyDescent="0.25">
      <c r="A598" s="107" t="s">
        <v>553</v>
      </c>
      <c r="B598" s="108">
        <v>37096</v>
      </c>
      <c r="C598">
        <f ca="1"/>
        <v>37096</v>
      </c>
      <c r="D598">
        <f ca="1">IF(COUNTIF($A$4:A598,A598)&gt;1,"",C598)</f>
        <v>37096</v>
      </c>
    </row>
    <row r="599" spans="1:4" ht="16.5" customHeight="1" x14ac:dyDescent="0.25">
      <c r="A599" s="107" t="s">
        <v>554</v>
      </c>
      <c r="B599" s="108">
        <v>803</v>
      </c>
      <c r="C599">
        <f ca="1"/>
        <v>37766</v>
      </c>
      <c r="D599">
        <f ca="1">IF(COUNTIF($A$4:A599,A599)&gt;1,"",C599)</f>
        <v>37766</v>
      </c>
    </row>
    <row r="600" spans="1:4" ht="16.5" customHeight="1" x14ac:dyDescent="0.25">
      <c r="A600" s="107" t="s">
        <v>554</v>
      </c>
      <c r="B600" s="108">
        <v>36963</v>
      </c>
      <c r="C600">
        <f ca="1"/>
        <v>37766</v>
      </c>
      <c r="D600" t="str">
        <f>IF(COUNTIF($A$4:A600,A600)&gt;1,"",C600)</f>
        <v/>
      </c>
    </row>
    <row r="601" spans="1:4" ht="16.5" customHeight="1" x14ac:dyDescent="0.25">
      <c r="A601" s="107" t="s">
        <v>555</v>
      </c>
      <c r="B601" s="108">
        <v>314300</v>
      </c>
      <c r="C601">
        <f ca="1"/>
        <v>314300</v>
      </c>
      <c r="D601">
        <f ca="1">IF(COUNTIF($A$4:A601,A601)&gt;1,"",C601)</f>
        <v>314300</v>
      </c>
    </row>
    <row r="602" spans="1:4" ht="16.5" customHeight="1" x14ac:dyDescent="0.25">
      <c r="A602" s="107" t="s">
        <v>556</v>
      </c>
      <c r="B602" s="108">
        <v>155604</v>
      </c>
      <c r="C602">
        <f ca="1"/>
        <v>495614</v>
      </c>
      <c r="D602">
        <f ca="1">IF(COUNTIF($A$4:A602,A602)&gt;1,"",C602)</f>
        <v>495614</v>
      </c>
    </row>
    <row r="603" spans="1:4" ht="16.5" customHeight="1" x14ac:dyDescent="0.25">
      <c r="A603" s="107" t="s">
        <v>556</v>
      </c>
      <c r="B603" s="108">
        <v>340010</v>
      </c>
      <c r="C603">
        <f ca="1"/>
        <v>495614</v>
      </c>
      <c r="D603" t="str">
        <f>IF(COUNTIF($A$4:A603,A603)&gt;1,"",C603)</f>
        <v/>
      </c>
    </row>
    <row r="604" spans="1:4" ht="16.5" customHeight="1" x14ac:dyDescent="0.25">
      <c r="A604" s="2" t="s">
        <v>557</v>
      </c>
      <c r="B604" s="108">
        <v>3871</v>
      </c>
      <c r="C604">
        <f ca="1"/>
        <v>3871</v>
      </c>
      <c r="D604">
        <f ca="1">IF(COUNTIF($A$4:A604,A604)&gt;1,"",C604)</f>
        <v>3871</v>
      </c>
    </row>
    <row r="605" spans="1:4" ht="16.5" customHeight="1" x14ac:dyDescent="0.25">
      <c r="A605" s="107" t="s">
        <v>559</v>
      </c>
      <c r="B605" s="108">
        <v>295753</v>
      </c>
      <c r="C605">
        <f ca="1"/>
        <v>295753</v>
      </c>
      <c r="D605">
        <f ca="1">IF(COUNTIF($A$4:A605,A605)&gt;1,"",C605)</f>
        <v>295753</v>
      </c>
    </row>
    <row r="606" spans="1:4" ht="16.5" customHeight="1" x14ac:dyDescent="0.25">
      <c r="A606" s="107" t="s">
        <v>560</v>
      </c>
      <c r="B606" s="108">
        <v>448</v>
      </c>
      <c r="C606">
        <f ca="1"/>
        <v>448</v>
      </c>
      <c r="D606">
        <f ca="1">IF(COUNTIF($A$4:A606,A606)&gt;1,"",C606)</f>
        <v>448</v>
      </c>
    </row>
    <row r="607" spans="1:4" ht="16.5" customHeight="1" x14ac:dyDescent="0.25">
      <c r="A607" s="107" t="s">
        <v>561</v>
      </c>
      <c r="B607" s="108">
        <v>3882</v>
      </c>
      <c r="C607">
        <f ca="1"/>
        <v>3882</v>
      </c>
      <c r="D607">
        <f ca="1">IF(COUNTIF($A$4:A607,A607)&gt;1,"",C607)</f>
        <v>3882</v>
      </c>
    </row>
    <row r="608" spans="1:4" ht="16.5" customHeight="1" x14ac:dyDescent="0.25">
      <c r="A608" s="107" t="s">
        <v>562</v>
      </c>
      <c r="B608" s="108">
        <v>45445</v>
      </c>
      <c r="C608">
        <f ca="1"/>
        <v>45445</v>
      </c>
      <c r="D608">
        <f ca="1">IF(COUNTIF($A$4:A608,A608)&gt;1,"",C608)</f>
        <v>45445</v>
      </c>
    </row>
    <row r="609" spans="1:4" ht="16.5" customHeight="1" x14ac:dyDescent="0.25">
      <c r="A609" s="107" t="s">
        <v>563</v>
      </c>
      <c r="B609" s="108">
        <v>47987</v>
      </c>
      <c r="C609">
        <f ca="1"/>
        <v>47987</v>
      </c>
      <c r="D609">
        <f ca="1">IF(COUNTIF($A$4:A609,A609)&gt;1,"",C609)</f>
        <v>47987</v>
      </c>
    </row>
    <row r="610" spans="1:4" ht="16.5" customHeight="1" x14ac:dyDescent="0.25">
      <c r="A610" s="107" t="s">
        <v>564</v>
      </c>
      <c r="B610" s="108">
        <v>0</v>
      </c>
      <c r="C610">
        <f ca="1"/>
        <v>59410</v>
      </c>
      <c r="D610">
        <f ca="1">IF(COUNTIF($A$4:A610,A610)&gt;1,"",C610)</f>
        <v>59410</v>
      </c>
    </row>
    <row r="611" spans="1:4" ht="16.5" customHeight="1" x14ac:dyDescent="0.25">
      <c r="A611" s="107" t="s">
        <v>564</v>
      </c>
      <c r="B611" s="108">
        <v>59410</v>
      </c>
      <c r="C611">
        <f ca="1"/>
        <v>59410</v>
      </c>
      <c r="D611" t="str">
        <f>IF(COUNTIF($A$4:A611,A611)&gt;1,"",C611)</f>
        <v/>
      </c>
    </row>
    <row r="612" spans="1:4" ht="16.5" customHeight="1" x14ac:dyDescent="0.25">
      <c r="A612" s="107" t="s">
        <v>565</v>
      </c>
      <c r="B612" s="108">
        <v>332140</v>
      </c>
      <c r="C612">
        <f ca="1"/>
        <v>332140</v>
      </c>
      <c r="D612">
        <f ca="1">IF(COUNTIF($A$4:A612,A612)&gt;1,"",C612)</f>
        <v>332140</v>
      </c>
    </row>
    <row r="613" spans="1:4" ht="16.5" customHeight="1" x14ac:dyDescent="0.25">
      <c r="A613" s="107" t="s">
        <v>566</v>
      </c>
      <c r="B613" s="108">
        <v>45595</v>
      </c>
      <c r="C613">
        <f ca="1"/>
        <v>45595</v>
      </c>
      <c r="D613">
        <f ca="1">IF(COUNTIF($A$4:A613,A613)&gt;1,"",C613)</f>
        <v>45595</v>
      </c>
    </row>
    <row r="614" spans="1:4" ht="16.5" customHeight="1" x14ac:dyDescent="0.25">
      <c r="A614" s="107" t="s">
        <v>567</v>
      </c>
      <c r="B614" s="108">
        <v>425312</v>
      </c>
      <c r="C614">
        <f ca="1"/>
        <v>425312</v>
      </c>
      <c r="D614">
        <f ca="1">IF(COUNTIF($A$4:A614,A614)&gt;1,"",C614)</f>
        <v>425312</v>
      </c>
    </row>
    <row r="615" spans="1:4" ht="16.5" customHeight="1" x14ac:dyDescent="0.25">
      <c r="A615" s="107" t="s">
        <v>568</v>
      </c>
      <c r="B615" s="108">
        <v>71653</v>
      </c>
      <c r="C615">
        <f ca="1"/>
        <v>71653</v>
      </c>
      <c r="D615">
        <f ca="1">IF(COUNTIF($A$4:A615,A615)&gt;1,"",C615)</f>
        <v>71653</v>
      </c>
    </row>
    <row r="616" spans="1:4" ht="16.5" customHeight="1" x14ac:dyDescent="0.25">
      <c r="A616" s="107" t="s">
        <v>569</v>
      </c>
      <c r="B616" s="108">
        <v>27969</v>
      </c>
      <c r="C616">
        <f ca="1"/>
        <v>27969</v>
      </c>
      <c r="D616">
        <f ca="1">IF(COUNTIF($A$4:A616,A616)&gt;1,"",C616)</f>
        <v>27969</v>
      </c>
    </row>
    <row r="617" spans="1:4" ht="16.5" customHeight="1" x14ac:dyDescent="0.25">
      <c r="A617" s="107" t="s">
        <v>570</v>
      </c>
      <c r="B617" s="108">
        <v>51324</v>
      </c>
      <c r="C617">
        <f ca="1"/>
        <v>51324</v>
      </c>
      <c r="D617">
        <f ca="1">IF(COUNTIF($A$4:A617,A617)&gt;1,"",C617)</f>
        <v>51324</v>
      </c>
    </row>
    <row r="618" spans="1:4" ht="16.5" customHeight="1" x14ac:dyDescent="0.25">
      <c r="A618" s="107" t="s">
        <v>571</v>
      </c>
      <c r="B618" s="108">
        <v>36355</v>
      </c>
      <c r="C618">
        <f ca="1"/>
        <v>36355</v>
      </c>
      <c r="D618">
        <f ca="1">IF(COUNTIF($A$4:A618,A618)&gt;1,"",C618)</f>
        <v>36355</v>
      </c>
    </row>
    <row r="619" spans="1:4" ht="16.5" customHeight="1" x14ac:dyDescent="0.25">
      <c r="A619" s="107" t="s">
        <v>572</v>
      </c>
      <c r="B619" s="108">
        <v>68454</v>
      </c>
      <c r="C619">
        <f ca="1"/>
        <v>68454</v>
      </c>
      <c r="D619">
        <f ca="1">IF(COUNTIF($A$4:A619,A619)&gt;1,"",C619)</f>
        <v>68454</v>
      </c>
    </row>
    <row r="620" spans="1:4" ht="16.5" customHeight="1" x14ac:dyDescent="0.25">
      <c r="A620" s="107" t="s">
        <v>573</v>
      </c>
      <c r="B620" s="108">
        <v>33613</v>
      </c>
      <c r="C620">
        <f ca="1"/>
        <v>33613</v>
      </c>
      <c r="D620">
        <f ca="1">IF(COUNTIF($A$4:A620,A620)&gt;1,"",C620)</f>
        <v>33613</v>
      </c>
    </row>
    <row r="621" spans="1:4" ht="16.5" customHeight="1" x14ac:dyDescent="0.25">
      <c r="A621" s="107" t="s">
        <v>574</v>
      </c>
      <c r="B621" s="108">
        <v>0</v>
      </c>
      <c r="C621">
        <f ca="1"/>
        <v>0</v>
      </c>
      <c r="D621">
        <f ca="1">IF(COUNTIF($A$4:A621,A621)&gt;1,"",C621)</f>
        <v>0</v>
      </c>
    </row>
    <row r="622" spans="1:4" ht="16.5" customHeight="1" x14ac:dyDescent="0.25">
      <c r="A622" s="107" t="s">
        <v>575</v>
      </c>
      <c r="B622" s="108">
        <v>72</v>
      </c>
      <c r="C622">
        <f ca="1"/>
        <v>72</v>
      </c>
      <c r="D622">
        <f ca="1">IF(COUNTIF($A$4:A622,A622)&gt;1,"",C622)</f>
        <v>72</v>
      </c>
    </row>
    <row r="623" spans="1:4" ht="16.5" customHeight="1" x14ac:dyDescent="0.25">
      <c r="A623" s="107" t="s">
        <v>576</v>
      </c>
      <c r="B623" s="108">
        <v>39330</v>
      </c>
      <c r="C623">
        <f ca="1"/>
        <v>39330</v>
      </c>
      <c r="D623">
        <f ca="1">IF(COUNTIF($A$4:A623,A623)&gt;1,"",C623)</f>
        <v>39330</v>
      </c>
    </row>
    <row r="624" spans="1:4" ht="16.5" customHeight="1" x14ac:dyDescent="0.25">
      <c r="A624" s="107" t="s">
        <v>577</v>
      </c>
      <c r="B624" s="108">
        <v>30284</v>
      </c>
      <c r="C624">
        <f ca="1"/>
        <v>30284</v>
      </c>
      <c r="D624">
        <f ca="1">IF(COUNTIF($A$4:A624,A624)&gt;1,"",C624)</f>
        <v>30284</v>
      </c>
    </row>
    <row r="625" spans="1:4" ht="16.5" customHeight="1" x14ac:dyDescent="0.25">
      <c r="A625" s="107" t="s">
        <v>578</v>
      </c>
      <c r="B625" s="108">
        <v>36388</v>
      </c>
      <c r="C625">
        <f ca="1"/>
        <v>36388</v>
      </c>
      <c r="D625">
        <f ca="1">IF(COUNTIF($A$4:A625,A625)&gt;1,"",C625)</f>
        <v>36388</v>
      </c>
    </row>
    <row r="626" spans="1:4" ht="16.5" customHeight="1" x14ac:dyDescent="0.25">
      <c r="A626" s="107" t="s">
        <v>579</v>
      </c>
      <c r="B626" s="108">
        <v>55709</v>
      </c>
      <c r="C626">
        <f ca="1"/>
        <v>55709</v>
      </c>
      <c r="D626">
        <f ca="1">IF(COUNTIF($A$4:A626,A626)&gt;1,"",C626)</f>
        <v>55709</v>
      </c>
    </row>
    <row r="627" spans="1:4" ht="16.5" customHeight="1" x14ac:dyDescent="0.25">
      <c r="A627" s="107" t="s">
        <v>580</v>
      </c>
      <c r="B627" s="108">
        <v>37516</v>
      </c>
      <c r="C627">
        <f ca="1"/>
        <v>55570</v>
      </c>
      <c r="D627">
        <f ca="1">IF(COUNTIF($A$4:A627,A627)&gt;1,"",C627)</f>
        <v>55570</v>
      </c>
    </row>
    <row r="628" spans="1:4" ht="16.5" customHeight="1" x14ac:dyDescent="0.25">
      <c r="A628" s="107" t="s">
        <v>580</v>
      </c>
      <c r="B628" s="108">
        <v>18054</v>
      </c>
      <c r="C628">
        <f ca="1"/>
        <v>55570</v>
      </c>
      <c r="D628" t="str">
        <f>IF(COUNTIF($A$4:A628,A628)&gt;1,"",C628)</f>
        <v/>
      </c>
    </row>
    <row r="629" spans="1:4" ht="16.5" customHeight="1" x14ac:dyDescent="0.25">
      <c r="A629" s="107" t="s">
        <v>581</v>
      </c>
      <c r="B629" s="108">
        <v>49924</v>
      </c>
      <c r="C629">
        <f ca="1"/>
        <v>49924</v>
      </c>
      <c r="D629">
        <f ca="1">IF(COUNTIF($A$4:A629,A629)&gt;1,"",C629)</f>
        <v>49924</v>
      </c>
    </row>
    <row r="630" spans="1:4" ht="16.5" customHeight="1" x14ac:dyDescent="0.25">
      <c r="A630" s="107" t="s">
        <v>582</v>
      </c>
      <c r="B630" s="108">
        <v>73473</v>
      </c>
      <c r="C630">
        <f ca="1"/>
        <v>73473</v>
      </c>
      <c r="D630">
        <f ca="1">IF(COUNTIF($A$4:A630,A630)&gt;1,"",C630)</f>
        <v>73473</v>
      </c>
    </row>
    <row r="631" spans="1:4" ht="16.5" customHeight="1" x14ac:dyDescent="0.25">
      <c r="A631" s="107" t="s">
        <v>583</v>
      </c>
      <c r="B631" s="108">
        <v>24140</v>
      </c>
      <c r="C631">
        <f ca="1"/>
        <v>24140</v>
      </c>
      <c r="D631">
        <f ca="1">IF(COUNTIF($A$4:A631,A631)&gt;1,"",C631)</f>
        <v>24140</v>
      </c>
    </row>
    <row r="632" spans="1:4" ht="16.5" customHeight="1" x14ac:dyDescent="0.25">
      <c r="A632" s="107" t="s">
        <v>584</v>
      </c>
      <c r="B632" s="108">
        <v>524247</v>
      </c>
      <c r="C632">
        <f ca="1"/>
        <v>524247</v>
      </c>
      <c r="D632">
        <f ca="1">IF(COUNTIF($A$4:A632,A632)&gt;1,"",C632)</f>
        <v>524247</v>
      </c>
    </row>
    <row r="633" spans="1:4" ht="16.5" customHeight="1" x14ac:dyDescent="0.25">
      <c r="A633" s="107" t="s">
        <v>585</v>
      </c>
      <c r="B633" s="108">
        <v>42471</v>
      </c>
      <c r="C633">
        <f ca="1"/>
        <v>42471</v>
      </c>
      <c r="D633">
        <f ca="1">IF(COUNTIF($A$4:A633,A633)&gt;1,"",C633)</f>
        <v>42471</v>
      </c>
    </row>
    <row r="634" spans="1:4" ht="16.5" customHeight="1" x14ac:dyDescent="0.25">
      <c r="A634" s="107" t="s">
        <v>586</v>
      </c>
      <c r="B634" s="108">
        <v>37446</v>
      </c>
      <c r="C634">
        <f ca="1"/>
        <v>37446</v>
      </c>
      <c r="D634">
        <f ca="1">IF(COUNTIF($A$4:A634,A634)&gt;1,"",C634)</f>
        <v>37446</v>
      </c>
    </row>
    <row r="635" spans="1:4" ht="16.5" customHeight="1" x14ac:dyDescent="0.25">
      <c r="A635" s="107" t="s">
        <v>587</v>
      </c>
      <c r="B635" s="108">
        <v>25586</v>
      </c>
      <c r="C635">
        <f ca="1"/>
        <v>25586</v>
      </c>
      <c r="D635">
        <f ca="1">IF(COUNTIF($A$4:A635,A635)&gt;1,"",C635)</f>
        <v>25586</v>
      </c>
    </row>
    <row r="636" spans="1:4" ht="16.5" customHeight="1" x14ac:dyDescent="0.25">
      <c r="A636" s="107" t="s">
        <v>588</v>
      </c>
      <c r="B636" s="108">
        <v>52349</v>
      </c>
      <c r="C636">
        <f ca="1"/>
        <v>52349</v>
      </c>
      <c r="D636">
        <f ca="1">IF(COUNTIF($A$4:A636,A636)&gt;1,"",C636)</f>
        <v>52349</v>
      </c>
    </row>
    <row r="637" spans="1:4" ht="16.5" customHeight="1" x14ac:dyDescent="0.25">
      <c r="A637" s="107" t="s">
        <v>589</v>
      </c>
      <c r="B637" s="108">
        <v>34075</v>
      </c>
      <c r="C637">
        <f ca="1"/>
        <v>34075</v>
      </c>
      <c r="D637">
        <f ca="1">IF(COUNTIF($A$4:A637,A637)&gt;1,"",C637)</f>
        <v>34075</v>
      </c>
    </row>
    <row r="638" spans="1:4" ht="16.5" customHeight="1" x14ac:dyDescent="0.25">
      <c r="A638" s="107" t="s">
        <v>590</v>
      </c>
      <c r="B638" s="108">
        <v>91729</v>
      </c>
      <c r="C638">
        <f ca="1"/>
        <v>91729</v>
      </c>
      <c r="D638">
        <f ca="1">IF(COUNTIF($A$4:A638,A638)&gt;1,"",C638)</f>
        <v>91729</v>
      </c>
    </row>
    <row r="639" spans="1:4" ht="16.5" customHeight="1" x14ac:dyDescent="0.25">
      <c r="A639" s="107" t="s">
        <v>591</v>
      </c>
      <c r="B639" s="108">
        <v>13649</v>
      </c>
      <c r="C639">
        <f ca="1"/>
        <v>13649</v>
      </c>
      <c r="D639">
        <f ca="1">IF(COUNTIF($A$4:A639,A639)&gt;1,"",C639)</f>
        <v>13649</v>
      </c>
    </row>
    <row r="640" spans="1:4" ht="16.5" customHeight="1" x14ac:dyDescent="0.25">
      <c r="A640" s="107" t="s">
        <v>592</v>
      </c>
      <c r="B640" s="108">
        <v>78118</v>
      </c>
      <c r="C640">
        <f ca="1"/>
        <v>357920</v>
      </c>
      <c r="D640">
        <f ca="1">IF(COUNTIF($A$4:A640,A640)&gt;1,"",C640)</f>
        <v>357920</v>
      </c>
    </row>
    <row r="641" spans="1:4" ht="16.5" customHeight="1" x14ac:dyDescent="0.25">
      <c r="A641" s="107" t="s">
        <v>592</v>
      </c>
      <c r="B641" s="108">
        <v>279802</v>
      </c>
      <c r="C641">
        <f ca="1"/>
        <v>357920</v>
      </c>
      <c r="D641" t="str">
        <f>IF(COUNTIF($A$4:A641,A641)&gt;1,"",C641)</f>
        <v/>
      </c>
    </row>
    <row r="642" spans="1:4" ht="16.5" customHeight="1" x14ac:dyDescent="0.25">
      <c r="A642" s="107" t="s">
        <v>592</v>
      </c>
      <c r="B642" s="108">
        <v>0</v>
      </c>
      <c r="C642">
        <f ca="1"/>
        <v>357920</v>
      </c>
      <c r="D642" t="str">
        <f>IF(COUNTIF($A$4:A642,A642)&gt;1,"",C642)</f>
        <v/>
      </c>
    </row>
    <row r="643" spans="1:4" ht="16.5" customHeight="1" x14ac:dyDescent="0.25">
      <c r="A643" s="107" t="s">
        <v>593</v>
      </c>
      <c r="B643" s="108">
        <v>372</v>
      </c>
      <c r="C643">
        <f ca="1"/>
        <v>372</v>
      </c>
      <c r="D643">
        <f ca="1">IF(COUNTIF($A$4:A643,A643)&gt;1,"",C643)</f>
        <v>372</v>
      </c>
    </row>
    <row r="644" spans="1:4" ht="16.5" customHeight="1" x14ac:dyDescent="0.25">
      <c r="A644" s="107" t="s">
        <v>594</v>
      </c>
      <c r="B644" s="108">
        <v>53829</v>
      </c>
      <c r="C644">
        <f ca="1"/>
        <v>53829</v>
      </c>
      <c r="D644">
        <f ca="1">IF(COUNTIF($A$4:A644,A644)&gt;1,"",C644)</f>
        <v>53829</v>
      </c>
    </row>
    <row r="645" spans="1:4" ht="16.5" customHeight="1" x14ac:dyDescent="0.25">
      <c r="A645" s="107" t="s">
        <v>595</v>
      </c>
      <c r="B645" s="108">
        <v>28373</v>
      </c>
      <c r="C645">
        <f ca="1"/>
        <v>28373</v>
      </c>
      <c r="D645">
        <f ca="1">IF(COUNTIF($A$4:A645,A645)&gt;1,"",C645)</f>
        <v>28373</v>
      </c>
    </row>
    <row r="646" spans="1:4" ht="16.5" customHeight="1" x14ac:dyDescent="0.25">
      <c r="A646" s="107" t="s">
        <v>596</v>
      </c>
      <c r="B646" s="108">
        <v>20537</v>
      </c>
      <c r="C646">
        <f ca="1"/>
        <v>20537</v>
      </c>
      <c r="D646">
        <f ca="1">IF(COUNTIF($A$4:A646,A646)&gt;1,"",C646)</f>
        <v>20537</v>
      </c>
    </row>
    <row r="647" spans="1:4" ht="16.5" customHeight="1" x14ac:dyDescent="0.25">
      <c r="A647" s="107" t="s">
        <v>597</v>
      </c>
      <c r="B647" s="108">
        <v>18382</v>
      </c>
      <c r="C647">
        <f ca="1"/>
        <v>97891</v>
      </c>
      <c r="D647">
        <f ca="1">IF(COUNTIF($A$4:A647,A647)&gt;1,"",C647)</f>
        <v>97891</v>
      </c>
    </row>
    <row r="648" spans="1:4" ht="16.5" customHeight="1" x14ac:dyDescent="0.25">
      <c r="A648" s="107" t="s">
        <v>597</v>
      </c>
      <c r="B648" s="108">
        <v>79509</v>
      </c>
      <c r="C648">
        <f ca="1"/>
        <v>97891</v>
      </c>
      <c r="D648" t="str">
        <f>IF(COUNTIF($A$4:A648,A648)&gt;1,"",C648)</f>
        <v/>
      </c>
    </row>
    <row r="649" spans="1:4" ht="16.5" customHeight="1" x14ac:dyDescent="0.25">
      <c r="A649" s="107" t="s">
        <v>598</v>
      </c>
      <c r="B649" s="108">
        <v>28417</v>
      </c>
      <c r="C649">
        <f ca="1"/>
        <v>28417</v>
      </c>
      <c r="D649">
        <f ca="1">IF(COUNTIF($A$4:A649,A649)&gt;1,"",C649)</f>
        <v>28417</v>
      </c>
    </row>
    <row r="650" spans="1:4" ht="16.5" customHeight="1" x14ac:dyDescent="0.25">
      <c r="A650" s="107" t="s">
        <v>599</v>
      </c>
      <c r="B650" s="108">
        <v>8523</v>
      </c>
      <c r="C650">
        <f ca="1"/>
        <v>24686</v>
      </c>
      <c r="D650">
        <f ca="1">IF(COUNTIF($A$4:A650,A650)&gt;1,"",C650)</f>
        <v>24686</v>
      </c>
    </row>
    <row r="651" spans="1:4" ht="16.5" customHeight="1" x14ac:dyDescent="0.25">
      <c r="A651" s="107" t="s">
        <v>599</v>
      </c>
      <c r="B651" s="108">
        <v>16163</v>
      </c>
      <c r="C651">
        <f ca="1"/>
        <v>24686</v>
      </c>
      <c r="D651" t="str">
        <f>IF(COUNTIF($A$4:A651,A651)&gt;1,"",C651)</f>
        <v/>
      </c>
    </row>
    <row r="652" spans="1:4" ht="16.5" customHeight="1" x14ac:dyDescent="0.25">
      <c r="A652" s="107" t="s">
        <v>600</v>
      </c>
      <c r="B652" s="108">
        <v>17407</v>
      </c>
      <c r="C652">
        <f ca="1"/>
        <v>38949</v>
      </c>
      <c r="D652">
        <f ca="1">IF(COUNTIF($A$4:A652,A652)&gt;1,"",C652)</f>
        <v>38949</v>
      </c>
    </row>
    <row r="653" spans="1:4" ht="16.5" customHeight="1" x14ac:dyDescent="0.25">
      <c r="A653" s="107" t="s">
        <v>600</v>
      </c>
      <c r="B653" s="108">
        <v>21542</v>
      </c>
      <c r="C653">
        <f ca="1"/>
        <v>38949</v>
      </c>
      <c r="D653" t="str">
        <f>IF(COUNTIF($A$4:A653,A653)&gt;1,"",C653)</f>
        <v/>
      </c>
    </row>
    <row r="654" spans="1:4" ht="16.5" customHeight="1" x14ac:dyDescent="0.25">
      <c r="A654" s="107" t="s">
        <v>601</v>
      </c>
      <c r="B654" s="108">
        <v>51463</v>
      </c>
      <c r="C654">
        <f ca="1"/>
        <v>51463</v>
      </c>
      <c r="D654">
        <f ca="1">IF(COUNTIF($A$4:A654,A654)&gt;1,"",C654)</f>
        <v>51463</v>
      </c>
    </row>
    <row r="655" spans="1:4" ht="16.5" customHeight="1" x14ac:dyDescent="0.25">
      <c r="A655" s="107" t="s">
        <v>602</v>
      </c>
      <c r="B655" s="108">
        <v>67864</v>
      </c>
      <c r="C655">
        <f ca="1"/>
        <v>67864</v>
      </c>
      <c r="D655">
        <f ca="1">IF(COUNTIF($A$4:A655,A655)&gt;1,"",C655)</f>
        <v>67864</v>
      </c>
    </row>
    <row r="656" spans="1:4" ht="16.5" customHeight="1" x14ac:dyDescent="0.25">
      <c r="A656" s="107" t="s">
        <v>603</v>
      </c>
      <c r="B656" s="108">
        <v>52992</v>
      </c>
      <c r="C656">
        <f ca="1"/>
        <v>52992</v>
      </c>
      <c r="D656">
        <f ca="1">IF(COUNTIF($A$4:A656,A656)&gt;1,"",C656)</f>
        <v>52992</v>
      </c>
    </row>
    <row r="657" spans="1:4" ht="16.5" customHeight="1" x14ac:dyDescent="0.25">
      <c r="A657" s="107" t="s">
        <v>604</v>
      </c>
      <c r="B657" s="108">
        <v>39821</v>
      </c>
      <c r="C657">
        <f ca="1"/>
        <v>39821</v>
      </c>
      <c r="D657">
        <f ca="1">IF(COUNTIF($A$4:A657,A657)&gt;1,"",C657)</f>
        <v>39821</v>
      </c>
    </row>
    <row r="658" spans="1:4" ht="16.5" customHeight="1" x14ac:dyDescent="0.25">
      <c r="A658" s="107" t="s">
        <v>605</v>
      </c>
      <c r="B658" s="108">
        <v>29348</v>
      </c>
      <c r="C658">
        <f ca="1"/>
        <v>29348</v>
      </c>
      <c r="D658">
        <f ca="1">IF(COUNTIF($A$4:A658,A658)&gt;1,"",C658)</f>
        <v>29348</v>
      </c>
    </row>
    <row r="659" spans="1:4" ht="16.5" customHeight="1" x14ac:dyDescent="0.25">
      <c r="A659" s="107" t="s">
        <v>606</v>
      </c>
      <c r="B659" s="108">
        <v>52918</v>
      </c>
      <c r="C659">
        <f ca="1"/>
        <v>52918</v>
      </c>
      <c r="D659">
        <f ca="1">IF(COUNTIF($A$4:A659,A659)&gt;1,"",C659)</f>
        <v>52918</v>
      </c>
    </row>
    <row r="660" spans="1:4" ht="16.5" customHeight="1" x14ac:dyDescent="0.25">
      <c r="A660" s="107" t="s">
        <v>608</v>
      </c>
      <c r="B660" s="108">
        <v>29421</v>
      </c>
      <c r="C660">
        <f ca="1"/>
        <v>29421</v>
      </c>
      <c r="D660">
        <f ca="1">IF(COUNTIF($A$4:A660,A660)&gt;1,"",C660)</f>
        <v>29421</v>
      </c>
    </row>
    <row r="661" spans="1:4" ht="16.5" customHeight="1" x14ac:dyDescent="0.25">
      <c r="A661" s="107" t="s">
        <v>609</v>
      </c>
      <c r="B661" s="108">
        <v>42114</v>
      </c>
      <c r="C661">
        <f ca="1"/>
        <v>42114</v>
      </c>
      <c r="D661">
        <f ca="1">IF(COUNTIF($A$4:A661,A661)&gt;1,"",C661)</f>
        <v>42114</v>
      </c>
    </row>
    <row r="662" spans="1:4" ht="16.5" customHeight="1" x14ac:dyDescent="0.25">
      <c r="A662" s="107" t="s">
        <v>610</v>
      </c>
      <c r="B662" s="108">
        <v>37043</v>
      </c>
      <c r="C662">
        <f ca="1"/>
        <v>37043</v>
      </c>
      <c r="D662">
        <f ca="1">IF(COUNTIF($A$4:A662,A662)&gt;1,"",C662)</f>
        <v>37043</v>
      </c>
    </row>
    <row r="663" spans="1:4" ht="16.5" customHeight="1" x14ac:dyDescent="0.25">
      <c r="A663" s="107" t="s">
        <v>611</v>
      </c>
      <c r="B663" s="108">
        <v>34709</v>
      </c>
      <c r="C663">
        <f ca="1"/>
        <v>54801</v>
      </c>
      <c r="D663">
        <f ca="1">IF(COUNTIF($A$4:A663,A663)&gt;1,"",C663)</f>
        <v>54801</v>
      </c>
    </row>
    <row r="664" spans="1:4" ht="16.5" customHeight="1" x14ac:dyDescent="0.25">
      <c r="A664" s="107" t="s">
        <v>611</v>
      </c>
      <c r="B664" s="108">
        <v>20092</v>
      </c>
      <c r="C664">
        <f ca="1"/>
        <v>54801</v>
      </c>
      <c r="D664" t="str">
        <f>IF(COUNTIF($A$4:A664,A664)&gt;1,"",C664)</f>
        <v/>
      </c>
    </row>
    <row r="665" spans="1:4" ht="16.5" customHeight="1" x14ac:dyDescent="0.25">
      <c r="A665" s="107" t="s">
        <v>612</v>
      </c>
      <c r="B665" s="108">
        <v>161531</v>
      </c>
      <c r="C665">
        <f ca="1"/>
        <v>161531</v>
      </c>
      <c r="D665">
        <f ca="1">IF(COUNTIF($A$4:A665,A665)&gt;1,"",C665)</f>
        <v>161531</v>
      </c>
    </row>
    <row r="666" spans="1:4" ht="16.5" customHeight="1" x14ac:dyDescent="0.25">
      <c r="A666" s="107" t="s">
        <v>613</v>
      </c>
      <c r="B666" s="108">
        <v>7658</v>
      </c>
      <c r="C666">
        <f ca="1"/>
        <v>7658</v>
      </c>
      <c r="D666">
        <f ca="1">IF(COUNTIF($A$4:A666,A666)&gt;1,"",C666)</f>
        <v>7658</v>
      </c>
    </row>
    <row r="667" spans="1:4" ht="16.5" customHeight="1" x14ac:dyDescent="0.25">
      <c r="A667" s="2" t="s">
        <v>614</v>
      </c>
      <c r="B667" s="108">
        <v>24730</v>
      </c>
      <c r="C667">
        <f ca="1"/>
        <v>24730</v>
      </c>
      <c r="D667">
        <f ca="1">IF(COUNTIF($A$4:A667,A667)&gt;1,"",C667)</f>
        <v>24730</v>
      </c>
    </row>
    <row r="668" spans="1:4" ht="16.5" customHeight="1" x14ac:dyDescent="0.25">
      <c r="A668" s="107" t="s">
        <v>615</v>
      </c>
      <c r="B668" s="108">
        <v>4742</v>
      </c>
      <c r="C668">
        <f ca="1"/>
        <v>4742</v>
      </c>
      <c r="D668">
        <f ca="1">IF(COUNTIF($A$4:A668,A668)&gt;1,"",C668)</f>
        <v>4742</v>
      </c>
    </row>
    <row r="669" spans="1:4" ht="16.5" customHeight="1" x14ac:dyDescent="0.25">
      <c r="A669" s="107" t="s">
        <v>616</v>
      </c>
      <c r="B669" s="108">
        <v>39471</v>
      </c>
      <c r="C669">
        <f ca="1"/>
        <v>39471</v>
      </c>
      <c r="D669">
        <f ca="1">IF(COUNTIF($A$4:A669,A669)&gt;1,"",C669)</f>
        <v>39471</v>
      </c>
    </row>
    <row r="670" spans="1:4" ht="16.5" customHeight="1" x14ac:dyDescent="0.25">
      <c r="A670" s="107" t="s">
        <v>617</v>
      </c>
      <c r="B670" s="108">
        <v>39953</v>
      </c>
      <c r="C670">
        <f ca="1"/>
        <v>39953</v>
      </c>
      <c r="D670">
        <f ca="1">IF(COUNTIF($A$4:A670,A670)&gt;1,"",C670)</f>
        <v>39953</v>
      </c>
    </row>
    <row r="671" spans="1:4" ht="16.5" customHeight="1" x14ac:dyDescent="0.25">
      <c r="A671" s="107" t="s">
        <v>618</v>
      </c>
      <c r="B671" s="108">
        <v>50345</v>
      </c>
      <c r="C671">
        <f ca="1"/>
        <v>105592</v>
      </c>
      <c r="D671">
        <f ca="1">IF(COUNTIF($A$4:A671,A671)&gt;1,"",C671)</f>
        <v>105592</v>
      </c>
    </row>
    <row r="672" spans="1:4" ht="16.5" customHeight="1" x14ac:dyDescent="0.25">
      <c r="A672" s="107" t="s">
        <v>618</v>
      </c>
      <c r="B672" s="108">
        <v>36402</v>
      </c>
      <c r="C672">
        <f ca="1"/>
        <v>105592</v>
      </c>
      <c r="D672" t="str">
        <f>IF(COUNTIF($A$4:A672,A672)&gt;1,"",C672)</f>
        <v/>
      </c>
    </row>
    <row r="673" spans="1:4" ht="16.5" customHeight="1" x14ac:dyDescent="0.25">
      <c r="A673" s="107" t="s">
        <v>618</v>
      </c>
      <c r="B673" s="108">
        <v>17</v>
      </c>
      <c r="C673">
        <f ca="1"/>
        <v>105592</v>
      </c>
      <c r="D673" t="str">
        <f>IF(COUNTIF($A$4:A673,A673)&gt;1,"",C673)</f>
        <v/>
      </c>
    </row>
    <row r="674" spans="1:4" ht="16.5" customHeight="1" x14ac:dyDescent="0.25">
      <c r="A674" s="107" t="s">
        <v>618</v>
      </c>
      <c r="B674" s="108">
        <v>5367</v>
      </c>
      <c r="C674">
        <f ca="1"/>
        <v>105592</v>
      </c>
      <c r="D674" t="str">
        <f>IF(COUNTIF($A$4:A674,A674)&gt;1,"",C674)</f>
        <v/>
      </c>
    </row>
    <row r="675" spans="1:4" ht="16.5" customHeight="1" x14ac:dyDescent="0.25">
      <c r="A675" s="107" t="s">
        <v>618</v>
      </c>
      <c r="B675" s="108">
        <v>13461</v>
      </c>
      <c r="C675">
        <f ca="1"/>
        <v>105592</v>
      </c>
      <c r="D675" t="str">
        <f>IF(COUNTIF($A$4:A675,A675)&gt;1,"",C675)</f>
        <v/>
      </c>
    </row>
    <row r="676" spans="1:4" ht="16.5" customHeight="1" x14ac:dyDescent="0.25">
      <c r="A676" s="107" t="s">
        <v>621</v>
      </c>
      <c r="B676" s="108">
        <v>26564</v>
      </c>
      <c r="C676">
        <f ca="1"/>
        <v>57319</v>
      </c>
      <c r="D676">
        <f ca="1">IF(COUNTIF($A$4:A676,A676)&gt;1,"",C676)</f>
        <v>57319</v>
      </c>
    </row>
    <row r="677" spans="1:4" ht="16.5" customHeight="1" x14ac:dyDescent="0.25">
      <c r="A677" s="107" t="s">
        <v>621</v>
      </c>
      <c r="B677" s="108">
        <v>30755</v>
      </c>
      <c r="C677">
        <f ca="1"/>
        <v>57319</v>
      </c>
      <c r="D677" t="str">
        <f>IF(COUNTIF($A$4:A677,A677)&gt;1,"",C677)</f>
        <v/>
      </c>
    </row>
    <row r="678" spans="1:4" ht="16.5" customHeight="1" x14ac:dyDescent="0.25">
      <c r="A678" s="107" t="s">
        <v>622</v>
      </c>
      <c r="B678" s="108">
        <v>12692</v>
      </c>
      <c r="C678">
        <f ca="1"/>
        <v>95802</v>
      </c>
      <c r="D678">
        <f ca="1">IF(COUNTIF($A$4:A678,A678)&gt;1,"",C678)</f>
        <v>95802</v>
      </c>
    </row>
    <row r="679" spans="1:4" ht="16.5" customHeight="1" x14ac:dyDescent="0.25">
      <c r="A679" s="107" t="s">
        <v>622</v>
      </c>
      <c r="B679" s="108">
        <v>83110</v>
      </c>
      <c r="C679">
        <f ca="1"/>
        <v>95802</v>
      </c>
      <c r="D679" t="str">
        <f>IF(COUNTIF($A$4:A679,A679)&gt;1,"",C679)</f>
        <v/>
      </c>
    </row>
    <row r="680" spans="1:4" ht="16.5" customHeight="1" x14ac:dyDescent="0.25">
      <c r="A680" s="107" t="s">
        <v>623</v>
      </c>
      <c r="B680" s="108">
        <v>1847</v>
      </c>
      <c r="C680">
        <f ca="1"/>
        <v>1847</v>
      </c>
      <c r="D680">
        <f ca="1">IF(COUNTIF($A$4:A680,A680)&gt;1,"",C680)</f>
        <v>1847</v>
      </c>
    </row>
    <row r="681" spans="1:4" ht="16.5" customHeight="1" x14ac:dyDescent="0.25">
      <c r="A681" s="107" t="s">
        <v>624</v>
      </c>
      <c r="B681" s="108">
        <v>33081</v>
      </c>
      <c r="C681">
        <f ca="1"/>
        <v>33081</v>
      </c>
      <c r="D681">
        <f ca="1">IF(COUNTIF($A$4:A681,A681)&gt;1,"",C681)</f>
        <v>33081</v>
      </c>
    </row>
    <row r="682" spans="1:4" ht="16.5" customHeight="1" x14ac:dyDescent="0.25">
      <c r="A682" s="107" t="s">
        <v>625</v>
      </c>
      <c r="B682" s="108">
        <v>57096</v>
      </c>
      <c r="C682">
        <f ca="1"/>
        <v>57096</v>
      </c>
      <c r="D682">
        <f ca="1">IF(COUNTIF($A$4:A682,A682)&gt;1,"",C682)</f>
        <v>57096</v>
      </c>
    </row>
    <row r="683" spans="1:4" ht="16.5" customHeight="1" x14ac:dyDescent="0.25">
      <c r="A683" s="107" t="s">
        <v>626</v>
      </c>
      <c r="B683" s="108">
        <v>44763</v>
      </c>
      <c r="C683">
        <f ca="1"/>
        <v>101408</v>
      </c>
      <c r="D683">
        <f ca="1">IF(COUNTIF($A$4:A683,A683)&gt;1,"",C683)</f>
        <v>101408</v>
      </c>
    </row>
    <row r="684" spans="1:4" ht="16.5" customHeight="1" x14ac:dyDescent="0.25">
      <c r="A684" s="107" t="s">
        <v>626</v>
      </c>
      <c r="B684" s="108">
        <v>56645</v>
      </c>
      <c r="C684">
        <f ca="1"/>
        <v>101408</v>
      </c>
      <c r="D684" t="str">
        <f>IF(COUNTIF($A$4:A684,A684)&gt;1,"",C684)</f>
        <v/>
      </c>
    </row>
    <row r="685" spans="1:4" ht="16.5" customHeight="1" x14ac:dyDescent="0.25">
      <c r="A685" s="107" t="s">
        <v>627</v>
      </c>
      <c r="B685" s="108">
        <v>0</v>
      </c>
      <c r="C685">
        <f ca="1"/>
        <v>0</v>
      </c>
      <c r="D685">
        <f ca="1">IF(COUNTIF($A$4:A685,A685)&gt;1,"",C685)</f>
        <v>0</v>
      </c>
    </row>
    <row r="686" spans="1:4" ht="16.5" customHeight="1" x14ac:dyDescent="0.25">
      <c r="A686" s="107" t="s">
        <v>628</v>
      </c>
      <c r="B686" s="108">
        <v>2741</v>
      </c>
      <c r="C686">
        <f ca="1"/>
        <v>2741</v>
      </c>
      <c r="D686">
        <f ca="1">IF(COUNTIF($A$4:A686,A686)&gt;1,"",C686)</f>
        <v>2741</v>
      </c>
    </row>
    <row r="687" spans="1:4" ht="16.5" customHeight="1" x14ac:dyDescent="0.25">
      <c r="A687" s="107" t="s">
        <v>629</v>
      </c>
      <c r="B687" s="108">
        <v>4939</v>
      </c>
      <c r="C687">
        <f ca="1"/>
        <v>4939</v>
      </c>
      <c r="D687">
        <f ca="1">IF(COUNTIF($A$4:A687,A687)&gt;1,"",C687)</f>
        <v>4939</v>
      </c>
    </row>
    <row r="688" spans="1:4" ht="16.5" customHeight="1" x14ac:dyDescent="0.25">
      <c r="A688" s="107" t="s">
        <v>630</v>
      </c>
      <c r="B688" s="108">
        <v>80146</v>
      </c>
      <c r="C688">
        <f ca="1"/>
        <v>80146</v>
      </c>
      <c r="D688">
        <f ca="1">IF(COUNTIF($A$4:A688,A688)&gt;1,"",C688)</f>
        <v>80146</v>
      </c>
    </row>
    <row r="689" spans="1:4" ht="16.5" customHeight="1" x14ac:dyDescent="0.25">
      <c r="A689" s="107" t="s">
        <v>631</v>
      </c>
      <c r="B689" s="108">
        <v>32515</v>
      </c>
      <c r="C689">
        <f ca="1"/>
        <v>32515</v>
      </c>
      <c r="D689">
        <f ca="1">IF(COUNTIF($A$4:A689,A689)&gt;1,"",C689)</f>
        <v>32515</v>
      </c>
    </row>
    <row r="690" spans="1:4" ht="16.5" customHeight="1" x14ac:dyDescent="0.25">
      <c r="A690" s="107" t="s">
        <v>632</v>
      </c>
      <c r="B690" s="108">
        <v>195608</v>
      </c>
      <c r="C690">
        <f ca="1"/>
        <v>195608</v>
      </c>
      <c r="D690">
        <f ca="1">IF(COUNTIF($A$4:A690,A690)&gt;1,"",C690)</f>
        <v>195608</v>
      </c>
    </row>
    <row r="691" spans="1:4" ht="16.5" customHeight="1" x14ac:dyDescent="0.25">
      <c r="A691" s="107" t="s">
        <v>633</v>
      </c>
      <c r="B691" s="108">
        <v>8556</v>
      </c>
      <c r="C691">
        <f ca="1"/>
        <v>90554</v>
      </c>
      <c r="D691">
        <f ca="1">IF(COUNTIF($A$4:A691,A691)&gt;1,"",C691)</f>
        <v>90554</v>
      </c>
    </row>
    <row r="692" spans="1:4" ht="16.5" customHeight="1" x14ac:dyDescent="0.25">
      <c r="A692" s="107" t="s">
        <v>633</v>
      </c>
      <c r="B692" s="108">
        <v>31858</v>
      </c>
      <c r="C692">
        <f ca="1"/>
        <v>90554</v>
      </c>
      <c r="D692" t="str">
        <f>IF(COUNTIF($A$4:A692,A692)&gt;1,"",C692)</f>
        <v/>
      </c>
    </row>
    <row r="693" spans="1:4" ht="16.5" customHeight="1" x14ac:dyDescent="0.25">
      <c r="A693" s="107" t="s">
        <v>633</v>
      </c>
      <c r="B693" s="108">
        <v>50140</v>
      </c>
      <c r="C693">
        <f ca="1"/>
        <v>90554</v>
      </c>
      <c r="D693" t="str">
        <f>IF(COUNTIF($A$4:A693,A693)&gt;1,"",C693)</f>
        <v/>
      </c>
    </row>
    <row r="694" spans="1:4" ht="16.5" customHeight="1" x14ac:dyDescent="0.25">
      <c r="A694" s="107" t="s">
        <v>634</v>
      </c>
      <c r="B694" s="108">
        <v>3739</v>
      </c>
      <c r="C694">
        <f ca="1"/>
        <v>222007</v>
      </c>
      <c r="D694">
        <f ca="1">IF(COUNTIF($A$4:A694,A694)&gt;1,"",C694)</f>
        <v>222007</v>
      </c>
    </row>
    <row r="695" spans="1:4" ht="16.5" customHeight="1" x14ac:dyDescent="0.25">
      <c r="A695" s="107" t="s">
        <v>634</v>
      </c>
      <c r="B695" s="108">
        <v>218268</v>
      </c>
      <c r="C695">
        <f ca="1"/>
        <v>222007</v>
      </c>
      <c r="D695" t="str">
        <f>IF(COUNTIF($A$4:A695,A695)&gt;1,"",C695)</f>
        <v/>
      </c>
    </row>
    <row r="696" spans="1:4" ht="16.5" customHeight="1" x14ac:dyDescent="0.25">
      <c r="A696" s="107" t="s">
        <v>635</v>
      </c>
      <c r="B696" s="108">
        <v>463</v>
      </c>
      <c r="C696">
        <f ca="1"/>
        <v>463</v>
      </c>
      <c r="D696">
        <f ca="1">IF(COUNTIF($A$4:A696,A696)&gt;1,"",C696)</f>
        <v>463</v>
      </c>
    </row>
    <row r="697" spans="1:4" ht="16.5" customHeight="1" x14ac:dyDescent="0.25">
      <c r="A697" s="107" t="s">
        <v>636</v>
      </c>
      <c r="B697" s="108">
        <v>9090</v>
      </c>
      <c r="C697">
        <f ca="1"/>
        <v>9090</v>
      </c>
      <c r="D697">
        <f ca="1">IF(COUNTIF($A$4:A697,A697)&gt;1,"",C697)</f>
        <v>9090</v>
      </c>
    </row>
    <row r="698" spans="1:4" ht="16.5" customHeight="1" x14ac:dyDescent="0.25">
      <c r="A698" s="107" t="s">
        <v>637</v>
      </c>
      <c r="B698" s="108">
        <v>210468</v>
      </c>
      <c r="C698">
        <f ca="1"/>
        <v>210468</v>
      </c>
      <c r="D698">
        <f ca="1">IF(COUNTIF($A$4:A698,A698)&gt;1,"",C698)</f>
        <v>210468</v>
      </c>
    </row>
    <row r="699" spans="1:4" ht="16.5" customHeight="1" x14ac:dyDescent="0.25">
      <c r="A699" s="107" t="s">
        <v>638</v>
      </c>
      <c r="B699" s="108">
        <v>54916</v>
      </c>
      <c r="C699">
        <f ca="1"/>
        <v>54916</v>
      </c>
      <c r="D699">
        <f ca="1">IF(COUNTIF($A$4:A699,A699)&gt;1,"",C699)</f>
        <v>54916</v>
      </c>
    </row>
    <row r="700" spans="1:4" ht="16.5" customHeight="1" x14ac:dyDescent="0.25">
      <c r="A700" s="107" t="s">
        <v>639</v>
      </c>
      <c r="B700" s="108">
        <v>11250</v>
      </c>
      <c r="C700">
        <f ca="1"/>
        <v>12325</v>
      </c>
      <c r="D700">
        <f ca="1">IF(COUNTIF($A$4:A700,A700)&gt;1,"",C700)</f>
        <v>12325</v>
      </c>
    </row>
    <row r="701" spans="1:4" ht="16.5" customHeight="1" x14ac:dyDescent="0.25">
      <c r="A701" s="107" t="s">
        <v>639</v>
      </c>
      <c r="B701" s="108">
        <v>1075</v>
      </c>
      <c r="C701">
        <f ca="1"/>
        <v>12325</v>
      </c>
      <c r="D701" t="str">
        <f>IF(COUNTIF($A$4:A701,A701)&gt;1,"",C701)</f>
        <v/>
      </c>
    </row>
    <row r="702" spans="1:4" ht="16.5" customHeight="1" x14ac:dyDescent="0.25">
      <c r="A702" s="107" t="s">
        <v>640</v>
      </c>
      <c r="B702" s="108">
        <v>26326</v>
      </c>
      <c r="C702">
        <f ca="1"/>
        <v>26326</v>
      </c>
      <c r="D702">
        <f ca="1">IF(COUNTIF($A$4:A702,A702)&gt;1,"",C702)</f>
        <v>26326</v>
      </c>
    </row>
    <row r="703" spans="1:4" ht="16.5" customHeight="1" x14ac:dyDescent="0.25">
      <c r="A703" s="107" t="s">
        <v>642</v>
      </c>
      <c r="B703" s="108">
        <v>66624</v>
      </c>
      <c r="C703">
        <f ca="1"/>
        <v>66624</v>
      </c>
      <c r="D703">
        <f ca="1">IF(COUNTIF($A$4:A703,A703)&gt;1,"",C703)</f>
        <v>66624</v>
      </c>
    </row>
    <row r="704" spans="1:4" ht="16.5" customHeight="1" x14ac:dyDescent="0.25">
      <c r="A704" s="107" t="s">
        <v>998</v>
      </c>
      <c r="B704" s="108">
        <v>0</v>
      </c>
      <c r="C704">
        <f ca="1"/>
        <v>264292</v>
      </c>
      <c r="D704">
        <f ca="1">IF(COUNTIF($A$4:A704,A704)&gt;1,"",C704)</f>
        <v>264292</v>
      </c>
    </row>
    <row r="705" spans="1:4" ht="16.5" customHeight="1" x14ac:dyDescent="0.25">
      <c r="A705" s="107" t="s">
        <v>998</v>
      </c>
      <c r="B705" s="108">
        <v>264292</v>
      </c>
      <c r="C705">
        <f ca="1"/>
        <v>264292</v>
      </c>
      <c r="D705" t="str">
        <f>IF(COUNTIF($A$4:A705,A705)&gt;1,"",C705)</f>
        <v/>
      </c>
    </row>
    <row r="706" spans="1:4" ht="16.5" customHeight="1" x14ac:dyDescent="0.25">
      <c r="A706" s="107" t="s">
        <v>998</v>
      </c>
      <c r="B706" s="108">
        <v>0</v>
      </c>
      <c r="C706">
        <f ca="1"/>
        <v>264292</v>
      </c>
      <c r="D706" t="str">
        <f>IF(COUNTIF($A$4:A706,A706)&gt;1,"",C706)</f>
        <v/>
      </c>
    </row>
    <row r="707" spans="1:4" ht="16.5" customHeight="1" x14ac:dyDescent="0.25">
      <c r="A707" s="107" t="s">
        <v>643</v>
      </c>
      <c r="B707" s="108">
        <v>148430</v>
      </c>
      <c r="C707">
        <f ca="1"/>
        <v>148430</v>
      </c>
      <c r="D707">
        <f ca="1">IF(COUNTIF($A$4:A707,A707)&gt;1,"",C707)</f>
        <v>148430</v>
      </c>
    </row>
    <row r="708" spans="1:4" ht="16.5" customHeight="1" x14ac:dyDescent="0.25">
      <c r="A708" s="107" t="s">
        <v>644</v>
      </c>
      <c r="B708" s="108">
        <v>47013</v>
      </c>
      <c r="C708">
        <f ca="1"/>
        <v>47013</v>
      </c>
      <c r="D708">
        <f ca="1">IF(COUNTIF($A$4:A708,A708)&gt;1,"",C708)</f>
        <v>47013</v>
      </c>
    </row>
    <row r="709" spans="1:4" ht="16.5" customHeight="1" x14ac:dyDescent="0.25">
      <c r="A709" s="107" t="s">
        <v>645</v>
      </c>
      <c r="B709" s="108">
        <v>5723</v>
      </c>
      <c r="C709">
        <f ca="1"/>
        <v>5723</v>
      </c>
      <c r="D709">
        <f ca="1">IF(COUNTIF($A$4:A709,A709)&gt;1,"",C709)</f>
        <v>5723</v>
      </c>
    </row>
    <row r="710" spans="1:4" ht="16.5" customHeight="1" x14ac:dyDescent="0.25">
      <c r="A710" s="107" t="s">
        <v>647</v>
      </c>
      <c r="B710" s="108">
        <v>9337</v>
      </c>
      <c r="C710">
        <f ca="1"/>
        <v>46715</v>
      </c>
      <c r="D710">
        <f ca="1">IF(COUNTIF($A$4:A710,A710)&gt;1,"",C710)</f>
        <v>46715</v>
      </c>
    </row>
    <row r="711" spans="1:4" ht="16.5" customHeight="1" x14ac:dyDescent="0.25">
      <c r="A711" s="107" t="s">
        <v>647</v>
      </c>
      <c r="B711" s="108">
        <v>37378</v>
      </c>
      <c r="C711">
        <f ca="1"/>
        <v>46715</v>
      </c>
      <c r="D711" t="str">
        <f>IF(COUNTIF($A$4:A711,A711)&gt;1,"",C711)</f>
        <v/>
      </c>
    </row>
    <row r="712" spans="1:4" ht="16.5" customHeight="1" x14ac:dyDescent="0.25">
      <c r="A712" s="107" t="s">
        <v>648</v>
      </c>
      <c r="B712" s="108">
        <v>110298</v>
      </c>
      <c r="C712">
        <f ca="1"/>
        <v>110298</v>
      </c>
      <c r="D712">
        <f ca="1">IF(COUNTIF($A$4:A712,A712)&gt;1,"",C712)</f>
        <v>110298</v>
      </c>
    </row>
    <row r="713" spans="1:4" ht="16.5" customHeight="1" x14ac:dyDescent="0.25">
      <c r="A713" s="107" t="s">
        <v>649</v>
      </c>
      <c r="B713" s="108">
        <v>29313</v>
      </c>
      <c r="C713">
        <f ca="1"/>
        <v>78736</v>
      </c>
      <c r="D713">
        <f ca="1">IF(COUNTIF($A$4:A713,A713)&gt;1,"",C713)</f>
        <v>78736</v>
      </c>
    </row>
    <row r="714" spans="1:4" ht="16.5" customHeight="1" x14ac:dyDescent="0.25">
      <c r="A714" s="107" t="s">
        <v>649</v>
      </c>
      <c r="B714" s="108">
        <v>16284</v>
      </c>
      <c r="C714">
        <f ca="1"/>
        <v>78736</v>
      </c>
      <c r="D714" t="str">
        <f>IF(COUNTIF($A$4:A714,A714)&gt;1,"",C714)</f>
        <v/>
      </c>
    </row>
    <row r="715" spans="1:4" ht="16.5" customHeight="1" x14ac:dyDescent="0.25">
      <c r="A715" s="107" t="s">
        <v>649</v>
      </c>
      <c r="B715" s="108">
        <v>33139</v>
      </c>
      <c r="C715">
        <f ca="1"/>
        <v>78736</v>
      </c>
      <c r="D715" t="str">
        <f>IF(COUNTIF($A$4:A715,A715)&gt;1,"",C715)</f>
        <v/>
      </c>
    </row>
    <row r="716" spans="1:4" ht="16.5" customHeight="1" x14ac:dyDescent="0.25">
      <c r="A716" s="107" t="s">
        <v>650</v>
      </c>
      <c r="B716" s="108">
        <v>169913</v>
      </c>
      <c r="C716">
        <f ca="1"/>
        <v>169913</v>
      </c>
      <c r="D716">
        <f ca="1">IF(COUNTIF($A$4:A716,A716)&gt;1,"",C716)</f>
        <v>169913</v>
      </c>
    </row>
    <row r="717" spans="1:4" ht="16.5" customHeight="1" x14ac:dyDescent="0.25">
      <c r="A717" s="107" t="s">
        <v>651</v>
      </c>
      <c r="B717" s="108">
        <v>17797</v>
      </c>
      <c r="C717">
        <f ca="1"/>
        <v>17797</v>
      </c>
      <c r="D717">
        <f ca="1">IF(COUNTIF($A$4:A717,A717)&gt;1,"",C717)</f>
        <v>17797</v>
      </c>
    </row>
    <row r="718" spans="1:4" ht="16.5" customHeight="1" x14ac:dyDescent="0.25">
      <c r="A718" s="107" t="s">
        <v>652</v>
      </c>
      <c r="B718" s="108">
        <v>36288</v>
      </c>
      <c r="C718">
        <f ca="1"/>
        <v>36288</v>
      </c>
      <c r="D718">
        <f ca="1">IF(COUNTIF($A$4:A718,A718)&gt;1,"",C718)</f>
        <v>36288</v>
      </c>
    </row>
    <row r="719" spans="1:4" ht="16.5" customHeight="1" x14ac:dyDescent="0.25">
      <c r="A719" s="107" t="s">
        <v>653</v>
      </c>
      <c r="B719" s="108">
        <v>2052</v>
      </c>
      <c r="C719">
        <f ca="1"/>
        <v>2052</v>
      </c>
      <c r="D719">
        <f ca="1">IF(COUNTIF($A$4:A719,A719)&gt;1,"",C719)</f>
        <v>2052</v>
      </c>
    </row>
    <row r="720" spans="1:4" ht="16.5" customHeight="1" x14ac:dyDescent="0.25">
      <c r="A720" s="107" t="s">
        <v>654</v>
      </c>
      <c r="B720" s="108">
        <v>1646</v>
      </c>
      <c r="C720">
        <f ca="1"/>
        <v>1646</v>
      </c>
      <c r="D720">
        <f ca="1">IF(COUNTIF($A$4:A720,A720)&gt;1,"",C720)</f>
        <v>1646</v>
      </c>
    </row>
    <row r="721" spans="1:4" ht="16.5" customHeight="1" x14ac:dyDescent="0.25">
      <c r="A721" s="107" t="s">
        <v>655</v>
      </c>
      <c r="B721" s="108">
        <v>0</v>
      </c>
      <c r="C721">
        <f ca="1"/>
        <v>0</v>
      </c>
      <c r="D721">
        <f ca="1">IF(COUNTIF($A$4:A721,A721)&gt;1,"",C721)</f>
        <v>0</v>
      </c>
    </row>
    <row r="722" spans="1:4" ht="16.5" customHeight="1" x14ac:dyDescent="0.25">
      <c r="A722" s="107" t="s">
        <v>656</v>
      </c>
      <c r="B722" s="108">
        <v>1342</v>
      </c>
      <c r="C722">
        <f ca="1"/>
        <v>1342</v>
      </c>
      <c r="D722">
        <f ca="1">IF(COUNTIF($A$4:A722,A722)&gt;1,"",C722)</f>
        <v>1342</v>
      </c>
    </row>
    <row r="723" spans="1:4" ht="16.5" customHeight="1" x14ac:dyDescent="0.25">
      <c r="A723" s="107" t="s">
        <v>657</v>
      </c>
      <c r="B723" s="108">
        <v>826</v>
      </c>
      <c r="C723">
        <f ca="1"/>
        <v>826</v>
      </c>
      <c r="D723">
        <f ca="1">IF(COUNTIF($A$4:A723,A723)&gt;1,"",C723)</f>
        <v>826</v>
      </c>
    </row>
    <row r="724" spans="1:4" ht="16.5" customHeight="1" x14ac:dyDescent="0.25">
      <c r="A724" s="107" t="s">
        <v>658</v>
      </c>
      <c r="B724" s="108">
        <v>882</v>
      </c>
      <c r="C724">
        <f ca="1"/>
        <v>882</v>
      </c>
      <c r="D724">
        <f ca="1">IF(COUNTIF($A$4:A724,A724)&gt;1,"",C724)</f>
        <v>882</v>
      </c>
    </row>
    <row r="725" spans="1:4" ht="16.5" customHeight="1" x14ac:dyDescent="0.25">
      <c r="A725" s="107" t="s">
        <v>659</v>
      </c>
      <c r="B725" s="108">
        <v>4336</v>
      </c>
      <c r="C725">
        <f ca="1"/>
        <v>4336</v>
      </c>
      <c r="D725">
        <f ca="1">IF(COUNTIF($A$4:A725,A725)&gt;1,"",C725)</f>
        <v>4336</v>
      </c>
    </row>
    <row r="726" spans="1:4" ht="16.5" customHeight="1" x14ac:dyDescent="0.25">
      <c r="A726" s="107" t="s">
        <v>660</v>
      </c>
      <c r="B726" s="108">
        <v>112</v>
      </c>
      <c r="C726">
        <f ca="1"/>
        <v>112</v>
      </c>
      <c r="D726">
        <f ca="1">IF(COUNTIF($A$4:A726,A726)&gt;1,"",C726)</f>
        <v>112</v>
      </c>
    </row>
    <row r="727" spans="1:4" ht="16.5" customHeight="1" x14ac:dyDescent="0.25">
      <c r="A727" s="107" t="s">
        <v>661</v>
      </c>
      <c r="B727" s="108">
        <v>5514</v>
      </c>
      <c r="C727">
        <f ca="1"/>
        <v>5514</v>
      </c>
      <c r="D727">
        <f ca="1">IF(COUNTIF($A$4:A727,A727)&gt;1,"",C727)</f>
        <v>5514</v>
      </c>
    </row>
    <row r="728" spans="1:4" ht="16.5" customHeight="1" x14ac:dyDescent="0.25">
      <c r="A728" s="107" t="s">
        <v>662</v>
      </c>
      <c r="B728" s="108">
        <v>1</v>
      </c>
      <c r="C728">
        <f ca="1"/>
        <v>1</v>
      </c>
      <c r="D728">
        <f ca="1">IF(COUNTIF($A$4:A728,A728)&gt;1,"",C728)</f>
        <v>1</v>
      </c>
    </row>
    <row r="729" spans="1:4" ht="16.5" customHeight="1" x14ac:dyDescent="0.25">
      <c r="A729" s="107" t="s">
        <v>663</v>
      </c>
      <c r="B729" s="108">
        <v>982</v>
      </c>
      <c r="C729">
        <f ca="1"/>
        <v>982</v>
      </c>
      <c r="D729">
        <f ca="1">IF(COUNTIF($A$4:A729,A729)&gt;1,"",C729)</f>
        <v>982</v>
      </c>
    </row>
    <row r="730" spans="1:4" ht="16.5" customHeight="1" x14ac:dyDescent="0.25">
      <c r="A730" s="107" t="s">
        <v>664</v>
      </c>
      <c r="B730" s="108">
        <v>730</v>
      </c>
      <c r="C730">
        <f ca="1"/>
        <v>730</v>
      </c>
      <c r="D730">
        <f ca="1">IF(COUNTIF($A$4:A730,A730)&gt;1,"",C730)</f>
        <v>730</v>
      </c>
    </row>
    <row r="731" spans="1:4" ht="16.5" customHeight="1" x14ac:dyDescent="0.25">
      <c r="A731" s="107" t="s">
        <v>665</v>
      </c>
      <c r="B731" s="108">
        <v>1187</v>
      </c>
      <c r="C731">
        <f ca="1"/>
        <v>1187</v>
      </c>
      <c r="D731">
        <f ca="1">IF(COUNTIF($A$4:A731,A731)&gt;1,"",C731)</f>
        <v>1187</v>
      </c>
    </row>
    <row r="732" spans="1:4" ht="16.5" customHeight="1" x14ac:dyDescent="0.25">
      <c r="A732" s="107" t="s">
        <v>666</v>
      </c>
      <c r="B732" s="108">
        <v>23994</v>
      </c>
      <c r="C732">
        <f ca="1"/>
        <v>23994</v>
      </c>
      <c r="D732">
        <f ca="1">IF(COUNTIF($A$4:A732,A732)&gt;1,"",C732)</f>
        <v>23994</v>
      </c>
    </row>
    <row r="733" spans="1:4" ht="16.5" customHeight="1" x14ac:dyDescent="0.25">
      <c r="A733" s="107" t="s">
        <v>667</v>
      </c>
      <c r="B733" s="108">
        <v>4575</v>
      </c>
      <c r="C733">
        <f ca="1"/>
        <v>4575</v>
      </c>
      <c r="D733">
        <f ca="1">IF(COUNTIF($A$4:A733,A733)&gt;1,"",C733)</f>
        <v>4575</v>
      </c>
    </row>
    <row r="734" spans="1:4" ht="16.5" customHeight="1" x14ac:dyDescent="0.25">
      <c r="A734" s="107" t="s">
        <v>668</v>
      </c>
      <c r="B734" s="108">
        <v>48868</v>
      </c>
      <c r="C734">
        <f ca="1"/>
        <v>48868</v>
      </c>
      <c r="D734">
        <f ca="1">IF(COUNTIF($A$4:A734,A734)&gt;1,"",C734)</f>
        <v>48868</v>
      </c>
    </row>
    <row r="735" spans="1:4" ht="16.5" customHeight="1" x14ac:dyDescent="0.25">
      <c r="A735" s="107" t="s">
        <v>669</v>
      </c>
      <c r="B735" s="108">
        <v>4887</v>
      </c>
      <c r="C735">
        <f ca="1"/>
        <v>4887</v>
      </c>
      <c r="D735">
        <f ca="1">IF(COUNTIF($A$4:A735,A735)&gt;1,"",C735)</f>
        <v>4887</v>
      </c>
    </row>
    <row r="736" spans="1:4" ht="16.5" customHeight="1" x14ac:dyDescent="0.25">
      <c r="A736" s="107" t="s">
        <v>670</v>
      </c>
      <c r="B736" s="108">
        <v>7839</v>
      </c>
      <c r="C736">
        <f ca="1"/>
        <v>7839</v>
      </c>
      <c r="D736">
        <f ca="1">IF(COUNTIF($A$4:A736,A736)&gt;1,"",C736)</f>
        <v>7839</v>
      </c>
    </row>
    <row r="737" spans="1:4" ht="16.5" customHeight="1" x14ac:dyDescent="0.25">
      <c r="A737" s="107" t="s">
        <v>672</v>
      </c>
      <c r="B737" s="108">
        <v>38133</v>
      </c>
      <c r="C737">
        <f ca="1"/>
        <v>38133</v>
      </c>
      <c r="D737">
        <f ca="1">IF(COUNTIF($A$4:A737,A737)&gt;1,"",C737)</f>
        <v>38133</v>
      </c>
    </row>
    <row r="738" spans="1:4" ht="16.5" customHeight="1" x14ac:dyDescent="0.25">
      <c r="A738" s="107" t="s">
        <v>673</v>
      </c>
      <c r="B738" s="108">
        <v>38065</v>
      </c>
      <c r="C738">
        <f ca="1"/>
        <v>38065</v>
      </c>
      <c r="D738">
        <f ca="1">IF(COUNTIF($A$4:A738,A738)&gt;1,"",C738)</f>
        <v>38065</v>
      </c>
    </row>
    <row r="739" spans="1:4" ht="16.5" customHeight="1" x14ac:dyDescent="0.25">
      <c r="A739" s="107" t="s">
        <v>674</v>
      </c>
      <c r="B739" s="108">
        <v>0</v>
      </c>
      <c r="C739">
        <f ca="1"/>
        <v>11563036</v>
      </c>
      <c r="D739">
        <f ca="1">IF(COUNTIF($A$4:A739,A739)&gt;1,"",C739)</f>
        <v>11563036</v>
      </c>
    </row>
    <row r="740" spans="1:4" ht="16.5" customHeight="1" x14ac:dyDescent="0.25">
      <c r="A740" s="107" t="s">
        <v>674</v>
      </c>
      <c r="B740" s="108">
        <v>891</v>
      </c>
      <c r="C740">
        <f ca="1"/>
        <v>11563036</v>
      </c>
      <c r="D740" t="str">
        <f>IF(COUNTIF($A$4:A740,A740)&gt;1,"",C740)</f>
        <v/>
      </c>
    </row>
    <row r="741" spans="1:4" ht="16.5" customHeight="1" x14ac:dyDescent="0.25">
      <c r="A741" s="107" t="s">
        <v>674</v>
      </c>
      <c r="B741" s="108">
        <v>1459</v>
      </c>
      <c r="C741">
        <f ca="1"/>
        <v>11563036</v>
      </c>
      <c r="D741" t="str">
        <f>IF(COUNTIF($A$4:A741,A741)&gt;1,"",C741)</f>
        <v/>
      </c>
    </row>
    <row r="742" spans="1:4" ht="16.5" customHeight="1" x14ac:dyDescent="0.25">
      <c r="A742" s="107" t="s">
        <v>674</v>
      </c>
      <c r="B742" s="108">
        <v>5107</v>
      </c>
      <c r="C742">
        <f ca="1"/>
        <v>11563036</v>
      </c>
      <c r="D742" t="str">
        <f>IF(COUNTIF($A$4:A742,A742)&gt;1,"",C742)</f>
        <v/>
      </c>
    </row>
    <row r="743" spans="1:4" ht="16.5" customHeight="1" x14ac:dyDescent="0.25">
      <c r="A743" s="107" t="s">
        <v>674</v>
      </c>
      <c r="B743" s="108">
        <v>5536</v>
      </c>
      <c r="C743">
        <f ca="1"/>
        <v>11563036</v>
      </c>
      <c r="D743" t="str">
        <f>IF(COUNTIF($A$4:A743,A743)&gt;1,"",C743)</f>
        <v/>
      </c>
    </row>
    <row r="744" spans="1:4" ht="16.5" customHeight="1" x14ac:dyDescent="0.25">
      <c r="A744" s="107" t="s">
        <v>674</v>
      </c>
      <c r="B744" s="108">
        <v>3204</v>
      </c>
      <c r="C744">
        <f ca="1"/>
        <v>11563036</v>
      </c>
      <c r="D744" t="str">
        <f>IF(COUNTIF($A$4:A744,A744)&gt;1,"",C744)</f>
        <v/>
      </c>
    </row>
    <row r="745" spans="1:4" ht="16.5" customHeight="1" x14ac:dyDescent="0.25">
      <c r="A745" s="107" t="s">
        <v>674</v>
      </c>
      <c r="B745" s="108">
        <v>12954</v>
      </c>
      <c r="C745">
        <f ca="1"/>
        <v>11563036</v>
      </c>
      <c r="D745" t="str">
        <f>IF(COUNTIF($A$4:A745,A745)&gt;1,"",C745)</f>
        <v/>
      </c>
    </row>
    <row r="746" spans="1:4" ht="16.5" customHeight="1" x14ac:dyDescent="0.25">
      <c r="A746" s="107" t="s">
        <v>674</v>
      </c>
      <c r="B746" s="108">
        <v>0</v>
      </c>
      <c r="C746">
        <f ca="1"/>
        <v>11563036</v>
      </c>
      <c r="D746" t="str">
        <f>IF(COUNTIF($A$4:A746,A746)&gt;1,"",C746)</f>
        <v/>
      </c>
    </row>
    <row r="747" spans="1:4" ht="16.5" customHeight="1" x14ac:dyDescent="0.25">
      <c r="A747" s="107" t="s">
        <v>674</v>
      </c>
      <c r="B747" s="108">
        <v>4810</v>
      </c>
      <c r="C747">
        <f ca="1"/>
        <v>11563036</v>
      </c>
      <c r="D747" t="str">
        <f>IF(COUNTIF($A$4:A747,A747)&gt;1,"",C747)</f>
        <v/>
      </c>
    </row>
    <row r="748" spans="1:4" ht="16.5" customHeight="1" x14ac:dyDescent="0.25">
      <c r="A748" s="107" t="s">
        <v>674</v>
      </c>
      <c r="B748" s="108">
        <v>23420</v>
      </c>
      <c r="C748">
        <f ca="1"/>
        <v>11563036</v>
      </c>
      <c r="D748" t="str">
        <f>IF(COUNTIF($A$4:A748,A748)&gt;1,"",C748)</f>
        <v/>
      </c>
    </row>
    <row r="749" spans="1:4" ht="16.5" customHeight="1" x14ac:dyDescent="0.25">
      <c r="A749" s="107" t="s">
        <v>674</v>
      </c>
      <c r="B749" s="108">
        <v>3655</v>
      </c>
      <c r="C749">
        <f ca="1"/>
        <v>11563036</v>
      </c>
      <c r="D749" t="str">
        <f>IF(COUNTIF($A$4:A749,A749)&gt;1,"",C749)</f>
        <v/>
      </c>
    </row>
    <row r="750" spans="1:4" ht="16.5" customHeight="1" x14ac:dyDescent="0.25">
      <c r="A750" s="107" t="s">
        <v>674</v>
      </c>
      <c r="B750" s="108">
        <v>3018</v>
      </c>
      <c r="C750">
        <f ca="1"/>
        <v>11563036</v>
      </c>
      <c r="D750" t="str">
        <f>IF(COUNTIF($A$4:A750,A750)&gt;1,"",C750)</f>
        <v/>
      </c>
    </row>
    <row r="751" spans="1:4" ht="16.5" customHeight="1" x14ac:dyDescent="0.25">
      <c r="A751" s="107" t="s">
        <v>674</v>
      </c>
      <c r="B751" s="108">
        <v>2761</v>
      </c>
      <c r="C751">
        <f ca="1"/>
        <v>11563036</v>
      </c>
      <c r="D751" t="str">
        <f>IF(COUNTIF($A$4:A751,A751)&gt;1,"",C751)</f>
        <v/>
      </c>
    </row>
    <row r="752" spans="1:4" ht="16.5" customHeight="1" x14ac:dyDescent="0.25">
      <c r="A752" s="107" t="s">
        <v>674</v>
      </c>
      <c r="B752" s="108">
        <v>2741</v>
      </c>
      <c r="C752">
        <f ca="1"/>
        <v>11563036</v>
      </c>
      <c r="D752" t="str">
        <f>IF(COUNTIF($A$4:A752,A752)&gt;1,"",C752)</f>
        <v/>
      </c>
    </row>
    <row r="753" spans="1:4" ht="16.5" customHeight="1" x14ac:dyDescent="0.25">
      <c r="A753" s="107" t="s">
        <v>674</v>
      </c>
      <c r="B753" s="108">
        <v>1329</v>
      </c>
      <c r="C753">
        <f ca="1"/>
        <v>11563036</v>
      </c>
      <c r="D753" t="str">
        <f>IF(COUNTIF($A$4:A753,A753)&gt;1,"",C753)</f>
        <v/>
      </c>
    </row>
    <row r="754" spans="1:4" ht="16.5" customHeight="1" x14ac:dyDescent="0.25">
      <c r="A754" s="107" t="s">
        <v>674</v>
      </c>
      <c r="B754" s="108">
        <v>3787</v>
      </c>
      <c r="C754">
        <f ca="1"/>
        <v>11563036</v>
      </c>
      <c r="D754" t="str">
        <f>IF(COUNTIF($A$4:A754,A754)&gt;1,"",C754)</f>
        <v/>
      </c>
    </row>
    <row r="755" spans="1:4" ht="16.5" customHeight="1" x14ac:dyDescent="0.25">
      <c r="A755" s="107" t="s">
        <v>674</v>
      </c>
      <c r="B755" s="108">
        <v>2800</v>
      </c>
      <c r="C755">
        <f ca="1"/>
        <v>11563036</v>
      </c>
      <c r="D755" t="str">
        <f>IF(COUNTIF($A$4:A755,A755)&gt;1,"",C755)</f>
        <v/>
      </c>
    </row>
    <row r="756" spans="1:4" ht="16.5" customHeight="1" x14ac:dyDescent="0.25">
      <c r="A756" s="107" t="s">
        <v>674</v>
      </c>
      <c r="B756" s="108">
        <v>13394</v>
      </c>
      <c r="C756">
        <f ca="1"/>
        <v>11563036</v>
      </c>
      <c r="D756" t="str">
        <f>IF(COUNTIF($A$4:A756,A756)&gt;1,"",C756)</f>
        <v/>
      </c>
    </row>
    <row r="757" spans="1:4" ht="16.5" customHeight="1" x14ac:dyDescent="0.25">
      <c r="A757" s="107" t="s">
        <v>674</v>
      </c>
      <c r="B757" s="108">
        <v>1697</v>
      </c>
      <c r="C757">
        <f ca="1"/>
        <v>11563036</v>
      </c>
      <c r="D757" t="str">
        <f>IF(COUNTIF($A$4:A757,A757)&gt;1,"",C757)</f>
        <v/>
      </c>
    </row>
    <row r="758" spans="1:4" ht="16.5" customHeight="1" x14ac:dyDescent="0.25">
      <c r="A758" s="107" t="s">
        <v>674</v>
      </c>
      <c r="B758" s="108">
        <v>3090</v>
      </c>
      <c r="C758">
        <f ca="1"/>
        <v>11563036</v>
      </c>
      <c r="D758" t="str">
        <f>IF(COUNTIF($A$4:A758,A758)&gt;1,"",C758)</f>
        <v/>
      </c>
    </row>
    <row r="759" spans="1:4" ht="16.5" customHeight="1" x14ac:dyDescent="0.25">
      <c r="A759" s="107" t="s">
        <v>674</v>
      </c>
      <c r="B759" s="108">
        <v>6613</v>
      </c>
      <c r="C759">
        <f ca="1"/>
        <v>11563036</v>
      </c>
      <c r="D759" t="str">
        <f>IF(COUNTIF($A$4:A759,A759)&gt;1,"",C759)</f>
        <v/>
      </c>
    </row>
    <row r="760" spans="1:4" ht="16.5" customHeight="1" x14ac:dyDescent="0.25">
      <c r="A760" s="107" t="s">
        <v>674</v>
      </c>
      <c r="B760" s="108">
        <v>7542</v>
      </c>
      <c r="C760">
        <f ca="1"/>
        <v>11563036</v>
      </c>
      <c r="D760" t="str">
        <f>IF(COUNTIF($A$4:A760,A760)&gt;1,"",C760)</f>
        <v/>
      </c>
    </row>
    <row r="761" spans="1:4" ht="16.5" customHeight="1" x14ac:dyDescent="0.25">
      <c r="A761" s="107" t="s">
        <v>674</v>
      </c>
      <c r="B761" s="108">
        <v>2007</v>
      </c>
      <c r="C761">
        <f ca="1"/>
        <v>11563036</v>
      </c>
      <c r="D761" t="str">
        <f>IF(COUNTIF($A$4:A761,A761)&gt;1,"",C761)</f>
        <v/>
      </c>
    </row>
    <row r="762" spans="1:4" ht="16.5" customHeight="1" x14ac:dyDescent="0.25">
      <c r="A762" s="107" t="s">
        <v>674</v>
      </c>
      <c r="B762" s="108">
        <v>4804</v>
      </c>
      <c r="C762">
        <f ca="1"/>
        <v>11563036</v>
      </c>
      <c r="D762" t="str">
        <f>IF(COUNTIF($A$4:A762,A762)&gt;1,"",C762)</f>
        <v/>
      </c>
    </row>
    <row r="763" spans="1:4" ht="16.5" customHeight="1" x14ac:dyDescent="0.25">
      <c r="A763" s="107" t="s">
        <v>674</v>
      </c>
      <c r="B763" s="108">
        <v>20077</v>
      </c>
      <c r="C763">
        <f ca="1"/>
        <v>11563036</v>
      </c>
      <c r="D763" t="str">
        <f>IF(COUNTIF($A$4:A763,A763)&gt;1,"",C763)</f>
        <v/>
      </c>
    </row>
    <row r="764" spans="1:4" ht="16.5" customHeight="1" x14ac:dyDescent="0.25">
      <c r="A764" s="107" t="s">
        <v>674</v>
      </c>
      <c r="B764" s="108">
        <v>615</v>
      </c>
      <c r="C764">
        <f ca="1"/>
        <v>11563036</v>
      </c>
      <c r="D764" t="str">
        <f>IF(COUNTIF($A$4:A764,A764)&gt;1,"",C764)</f>
        <v/>
      </c>
    </row>
    <row r="765" spans="1:4" ht="16.5" customHeight="1" x14ac:dyDescent="0.25">
      <c r="A765" s="107" t="s">
        <v>674</v>
      </c>
      <c r="B765" s="108">
        <v>5296</v>
      </c>
      <c r="C765">
        <f ca="1"/>
        <v>11563036</v>
      </c>
      <c r="D765" t="str">
        <f>IF(COUNTIF($A$4:A765,A765)&gt;1,"",C765)</f>
        <v/>
      </c>
    </row>
    <row r="766" spans="1:4" ht="16.5" customHeight="1" x14ac:dyDescent="0.25">
      <c r="A766" s="107" t="s">
        <v>674</v>
      </c>
      <c r="B766" s="108">
        <v>11090</v>
      </c>
      <c r="C766">
        <f ca="1"/>
        <v>11563036</v>
      </c>
      <c r="D766" t="str">
        <f>IF(COUNTIF($A$4:A766,A766)&gt;1,"",C766)</f>
        <v/>
      </c>
    </row>
    <row r="767" spans="1:4" ht="16.5" customHeight="1" x14ac:dyDescent="0.25">
      <c r="A767" s="107" t="s">
        <v>674</v>
      </c>
      <c r="B767" s="108">
        <v>9959</v>
      </c>
      <c r="C767">
        <f ca="1"/>
        <v>11563036</v>
      </c>
      <c r="D767" t="str">
        <f>IF(COUNTIF($A$4:A767,A767)&gt;1,"",C767)</f>
        <v/>
      </c>
    </row>
    <row r="768" spans="1:4" ht="16.5" customHeight="1" x14ac:dyDescent="0.25">
      <c r="A768" s="107" t="s">
        <v>674</v>
      </c>
      <c r="B768" s="108">
        <v>1800</v>
      </c>
      <c r="C768">
        <f ca="1"/>
        <v>11563036</v>
      </c>
      <c r="D768" t="str">
        <f>IF(COUNTIF($A$4:A768,A768)&gt;1,"",C768)</f>
        <v/>
      </c>
    </row>
    <row r="769" spans="1:4" ht="16.5" customHeight="1" x14ac:dyDescent="0.25">
      <c r="A769" s="107" t="s">
        <v>674</v>
      </c>
      <c r="B769" s="108">
        <v>4336</v>
      </c>
      <c r="C769">
        <f ca="1"/>
        <v>11563036</v>
      </c>
      <c r="D769" t="str">
        <f>IF(COUNTIF($A$4:A769,A769)&gt;1,"",C769)</f>
        <v/>
      </c>
    </row>
    <row r="770" spans="1:4" ht="16.5" customHeight="1" x14ac:dyDescent="0.25">
      <c r="A770" s="107" t="s">
        <v>674</v>
      </c>
      <c r="B770" s="108">
        <v>17454</v>
      </c>
      <c r="C770">
        <f ca="1"/>
        <v>11563036</v>
      </c>
      <c r="D770" t="str">
        <f>IF(COUNTIF($A$4:A770,A770)&gt;1,"",C770)</f>
        <v/>
      </c>
    </row>
    <row r="771" spans="1:4" ht="16.5" customHeight="1" x14ac:dyDescent="0.25">
      <c r="A771" s="107" t="s">
        <v>674</v>
      </c>
      <c r="B771" s="108">
        <v>2118</v>
      </c>
      <c r="C771">
        <f ca="1"/>
        <v>11563036</v>
      </c>
      <c r="D771" t="str">
        <f>IF(COUNTIF($A$4:A771,A771)&gt;1,"",C771)</f>
        <v/>
      </c>
    </row>
    <row r="772" spans="1:4" ht="16.5" customHeight="1" x14ac:dyDescent="0.25">
      <c r="A772" s="107" t="s">
        <v>674</v>
      </c>
      <c r="B772" s="108">
        <v>2870</v>
      </c>
      <c r="C772">
        <f ca="1"/>
        <v>11563036</v>
      </c>
      <c r="D772" t="str">
        <f>IF(COUNTIF($A$4:A772,A772)&gt;1,"",C772)</f>
        <v/>
      </c>
    </row>
    <row r="773" spans="1:4" ht="16.5" customHeight="1" x14ac:dyDescent="0.25">
      <c r="A773" s="107" t="s">
        <v>674</v>
      </c>
      <c r="B773" s="108">
        <v>2454</v>
      </c>
      <c r="C773">
        <f ca="1"/>
        <v>11563036</v>
      </c>
      <c r="D773" t="str">
        <f>IF(COUNTIF($A$4:A773,A773)&gt;1,"",C773)</f>
        <v/>
      </c>
    </row>
    <row r="774" spans="1:4" ht="16.5" customHeight="1" x14ac:dyDescent="0.25">
      <c r="A774" s="107" t="s">
        <v>674</v>
      </c>
      <c r="B774" s="108">
        <v>24556</v>
      </c>
      <c r="C774">
        <f ca="1"/>
        <v>11563036</v>
      </c>
      <c r="D774" t="str">
        <f>IF(COUNTIF($A$4:A774,A774)&gt;1,"",C774)</f>
        <v/>
      </c>
    </row>
    <row r="775" spans="1:4" ht="16.5" customHeight="1" x14ac:dyDescent="0.25">
      <c r="A775" s="107" t="s">
        <v>674</v>
      </c>
      <c r="B775" s="108">
        <v>5891</v>
      </c>
      <c r="C775">
        <f ca="1"/>
        <v>11563036</v>
      </c>
      <c r="D775" t="str">
        <f>IF(COUNTIF($A$4:A775,A775)&gt;1,"",C775)</f>
        <v/>
      </c>
    </row>
    <row r="776" spans="1:4" ht="16.5" customHeight="1" x14ac:dyDescent="0.25">
      <c r="A776" s="107" t="s">
        <v>674</v>
      </c>
      <c r="B776" s="108">
        <v>0</v>
      </c>
      <c r="C776">
        <f ca="1"/>
        <v>11563036</v>
      </c>
      <c r="D776" t="str">
        <f>IF(COUNTIF($A$4:A776,A776)&gt;1,"",C776)</f>
        <v/>
      </c>
    </row>
    <row r="777" spans="1:4" ht="16.5" customHeight="1" x14ac:dyDescent="0.25">
      <c r="A777" s="107" t="s">
        <v>674</v>
      </c>
      <c r="B777" s="108">
        <v>2230</v>
      </c>
      <c r="C777">
        <f ca="1"/>
        <v>11563036</v>
      </c>
      <c r="D777" t="str">
        <f>IF(COUNTIF($A$4:A777,A777)&gt;1,"",C777)</f>
        <v/>
      </c>
    </row>
    <row r="778" spans="1:4" ht="16.5" customHeight="1" x14ac:dyDescent="0.25">
      <c r="A778" s="107" t="s">
        <v>674</v>
      </c>
      <c r="B778" s="108">
        <v>47185</v>
      </c>
      <c r="C778">
        <f ca="1"/>
        <v>11563036</v>
      </c>
      <c r="D778" t="str">
        <f>IF(COUNTIF($A$4:A778,A778)&gt;1,"",C778)</f>
        <v/>
      </c>
    </row>
    <row r="779" spans="1:4" ht="16.5" customHeight="1" x14ac:dyDescent="0.25">
      <c r="A779" s="107" t="s">
        <v>674</v>
      </c>
      <c r="B779" s="108">
        <v>37230</v>
      </c>
      <c r="C779">
        <f ca="1"/>
        <v>11563036</v>
      </c>
      <c r="D779" t="str">
        <f>IF(COUNTIF($A$4:A779,A779)&gt;1,"",C779)</f>
        <v/>
      </c>
    </row>
    <row r="780" spans="1:4" ht="16.5" customHeight="1" x14ac:dyDescent="0.25">
      <c r="A780" s="107" t="s">
        <v>674</v>
      </c>
      <c r="B780" s="108">
        <v>807</v>
      </c>
      <c r="C780">
        <f ca="1"/>
        <v>11563036</v>
      </c>
      <c r="D780" t="str">
        <f>IF(COUNTIF($A$4:A780,A780)&gt;1,"",C780)</f>
        <v/>
      </c>
    </row>
    <row r="781" spans="1:4" ht="16.5" customHeight="1" x14ac:dyDescent="0.25">
      <c r="A781" s="107" t="s">
        <v>674</v>
      </c>
      <c r="B781" s="108">
        <v>1016</v>
      </c>
      <c r="C781">
        <f ca="1"/>
        <v>11563036</v>
      </c>
      <c r="D781" t="str">
        <f>IF(COUNTIF($A$4:A781,A781)&gt;1,"",C781)</f>
        <v/>
      </c>
    </row>
    <row r="782" spans="1:4" ht="16.5" customHeight="1" x14ac:dyDescent="0.25">
      <c r="A782" s="107" t="s">
        <v>674</v>
      </c>
      <c r="B782" s="108">
        <v>3607</v>
      </c>
      <c r="C782">
        <f ca="1"/>
        <v>11563036</v>
      </c>
      <c r="D782" t="str">
        <f>IF(COUNTIF($A$4:A782,A782)&gt;1,"",C782)</f>
        <v/>
      </c>
    </row>
    <row r="783" spans="1:4" ht="16.5" customHeight="1" x14ac:dyDescent="0.25">
      <c r="A783" s="107" t="s">
        <v>674</v>
      </c>
      <c r="B783" s="108">
        <v>2203</v>
      </c>
      <c r="C783">
        <f ca="1"/>
        <v>11563036</v>
      </c>
      <c r="D783" t="str">
        <f>IF(COUNTIF($A$4:A783,A783)&gt;1,"",C783)</f>
        <v/>
      </c>
    </row>
    <row r="784" spans="1:4" ht="16.5" customHeight="1" x14ac:dyDescent="0.25">
      <c r="A784" s="107" t="s">
        <v>674</v>
      </c>
      <c r="B784" s="108">
        <v>2894</v>
      </c>
      <c r="C784">
        <f ca="1"/>
        <v>11563036</v>
      </c>
      <c r="D784" t="str">
        <f>IF(COUNTIF($A$4:A784,A784)&gt;1,"",C784)</f>
        <v/>
      </c>
    </row>
    <row r="785" spans="1:4" ht="16.5" customHeight="1" x14ac:dyDescent="0.25">
      <c r="A785" s="107" t="s">
        <v>674</v>
      </c>
      <c r="B785" s="108">
        <v>9760</v>
      </c>
      <c r="C785">
        <f ca="1"/>
        <v>11563036</v>
      </c>
      <c r="D785" t="str">
        <f>IF(COUNTIF($A$4:A785,A785)&gt;1,"",C785)</f>
        <v/>
      </c>
    </row>
    <row r="786" spans="1:4" ht="16.5" customHeight="1" x14ac:dyDescent="0.25">
      <c r="A786" s="107" t="s">
        <v>674</v>
      </c>
      <c r="B786" s="108">
        <v>1505</v>
      </c>
      <c r="C786">
        <f ca="1"/>
        <v>11563036</v>
      </c>
      <c r="D786" t="str">
        <f>IF(COUNTIF($A$4:A786,A786)&gt;1,"",C786)</f>
        <v/>
      </c>
    </row>
    <row r="787" spans="1:4" ht="16.5" customHeight="1" x14ac:dyDescent="0.25">
      <c r="A787" s="107" t="s">
        <v>674</v>
      </c>
      <c r="B787" s="108">
        <v>2880</v>
      </c>
      <c r="C787">
        <f ca="1"/>
        <v>11563036</v>
      </c>
      <c r="D787" t="str">
        <f>IF(COUNTIF($A$4:A787,A787)&gt;1,"",C787)</f>
        <v/>
      </c>
    </row>
    <row r="788" spans="1:4" ht="16.5" customHeight="1" x14ac:dyDescent="0.25">
      <c r="A788" s="107" t="s">
        <v>674</v>
      </c>
      <c r="B788" s="108">
        <v>7481</v>
      </c>
      <c r="C788">
        <f ca="1"/>
        <v>11563036</v>
      </c>
      <c r="D788" t="str">
        <f>IF(COUNTIF($A$4:A788,A788)&gt;1,"",C788)</f>
        <v/>
      </c>
    </row>
    <row r="789" spans="1:4" ht="16.5" customHeight="1" x14ac:dyDescent="0.25">
      <c r="A789" s="107" t="s">
        <v>674</v>
      </c>
      <c r="B789" s="108">
        <v>10903283</v>
      </c>
      <c r="C789">
        <f ca="1"/>
        <v>11563036</v>
      </c>
      <c r="D789" t="str">
        <f>IF(COUNTIF($A$4:A789,A789)&gt;1,"",C789)</f>
        <v/>
      </c>
    </row>
    <row r="790" spans="1:4" ht="16.5" customHeight="1" x14ac:dyDescent="0.25">
      <c r="A790" s="107" t="s">
        <v>674</v>
      </c>
      <c r="B790" s="108">
        <v>3509</v>
      </c>
      <c r="C790">
        <f ca="1"/>
        <v>11563036</v>
      </c>
      <c r="D790" t="str">
        <f>IF(COUNTIF($A$4:A790,A790)&gt;1,"",C790)</f>
        <v/>
      </c>
    </row>
    <row r="791" spans="1:4" ht="16.5" customHeight="1" x14ac:dyDescent="0.25">
      <c r="A791" s="107" t="s">
        <v>674</v>
      </c>
      <c r="B791" s="108">
        <v>9529</v>
      </c>
      <c r="C791">
        <f ca="1"/>
        <v>11563036</v>
      </c>
      <c r="D791" t="str">
        <f>IF(COUNTIF($A$4:A791,A791)&gt;1,"",C791)</f>
        <v/>
      </c>
    </row>
    <row r="792" spans="1:4" ht="16.5" customHeight="1" x14ac:dyDescent="0.25">
      <c r="A792" s="107" t="s">
        <v>674</v>
      </c>
      <c r="B792" s="108">
        <v>12671</v>
      </c>
      <c r="C792">
        <f ca="1"/>
        <v>11563036</v>
      </c>
      <c r="D792" t="str">
        <f>IF(COUNTIF($A$4:A792,A792)&gt;1,"",C792)</f>
        <v/>
      </c>
    </row>
    <row r="793" spans="1:4" ht="16.5" customHeight="1" x14ac:dyDescent="0.25">
      <c r="A793" s="107" t="s">
        <v>674</v>
      </c>
      <c r="B793" s="108">
        <v>297</v>
      </c>
      <c r="C793">
        <f ca="1"/>
        <v>11563036</v>
      </c>
      <c r="D793" t="str">
        <f>IF(COUNTIF($A$4:A793,A793)&gt;1,"",C793)</f>
        <v/>
      </c>
    </row>
    <row r="794" spans="1:4" ht="16.5" customHeight="1" x14ac:dyDescent="0.25">
      <c r="A794" s="107" t="s">
        <v>674</v>
      </c>
      <c r="B794" s="108">
        <v>15107</v>
      </c>
      <c r="C794">
        <f ca="1"/>
        <v>11563036</v>
      </c>
      <c r="D794" t="str">
        <f>IF(COUNTIF($A$4:A794,A794)&gt;1,"",C794)</f>
        <v/>
      </c>
    </row>
    <row r="795" spans="1:4" ht="16.5" customHeight="1" x14ac:dyDescent="0.25">
      <c r="A795" s="107" t="s">
        <v>674</v>
      </c>
      <c r="B795" s="108">
        <v>13606</v>
      </c>
      <c r="C795">
        <f ca="1"/>
        <v>11563036</v>
      </c>
      <c r="D795" t="str">
        <f>IF(COUNTIF($A$4:A795,A795)&gt;1,"",C795)</f>
        <v/>
      </c>
    </row>
    <row r="796" spans="1:4" ht="16.5" customHeight="1" x14ac:dyDescent="0.25">
      <c r="A796" s="107" t="s">
        <v>674</v>
      </c>
      <c r="B796" s="108">
        <v>7820</v>
      </c>
      <c r="C796">
        <f ca="1"/>
        <v>11563036</v>
      </c>
      <c r="D796" t="str">
        <f>IF(COUNTIF($A$4:A796,A796)&gt;1,"",C796)</f>
        <v/>
      </c>
    </row>
    <row r="797" spans="1:4" ht="16.5" customHeight="1" x14ac:dyDescent="0.25">
      <c r="A797" s="107" t="s">
        <v>674</v>
      </c>
      <c r="B797" s="108">
        <v>1328</v>
      </c>
      <c r="C797">
        <f ca="1"/>
        <v>11563036</v>
      </c>
      <c r="D797" t="str">
        <f>IF(COUNTIF($A$4:A797,A797)&gt;1,"",C797)</f>
        <v/>
      </c>
    </row>
    <row r="798" spans="1:4" ht="16.5" customHeight="1" x14ac:dyDescent="0.25">
      <c r="A798" s="107" t="s">
        <v>674</v>
      </c>
      <c r="B798" s="108">
        <v>4740</v>
      </c>
      <c r="C798">
        <f ca="1"/>
        <v>11563036</v>
      </c>
      <c r="D798" t="str">
        <f>IF(COUNTIF($A$4:A798,A798)&gt;1,"",C798)</f>
        <v/>
      </c>
    </row>
    <row r="799" spans="1:4" ht="16.5" customHeight="1" x14ac:dyDescent="0.25">
      <c r="A799" s="107" t="s">
        <v>674</v>
      </c>
      <c r="B799" s="108">
        <v>2993</v>
      </c>
      <c r="C799">
        <f ca="1"/>
        <v>11563036</v>
      </c>
      <c r="D799" t="str">
        <f>IF(COUNTIF($A$4:A799,A799)&gt;1,"",C799)</f>
        <v/>
      </c>
    </row>
    <row r="800" spans="1:4" ht="16.5" customHeight="1" x14ac:dyDescent="0.25">
      <c r="A800" s="107" t="s">
        <v>674</v>
      </c>
      <c r="B800" s="108">
        <v>6244</v>
      </c>
      <c r="C800">
        <f ca="1"/>
        <v>11563036</v>
      </c>
      <c r="D800" t="str">
        <f>IF(COUNTIF($A$4:A800,A800)&gt;1,"",C800)</f>
        <v/>
      </c>
    </row>
    <row r="801" spans="1:4" ht="16.5" customHeight="1" x14ac:dyDescent="0.25">
      <c r="A801" s="107" t="s">
        <v>674</v>
      </c>
      <c r="B801" s="108">
        <v>1611</v>
      </c>
      <c r="C801">
        <f ca="1"/>
        <v>11563036</v>
      </c>
      <c r="D801" t="str">
        <f>IF(COUNTIF($A$4:A801,A801)&gt;1,"",C801)</f>
        <v/>
      </c>
    </row>
    <row r="802" spans="1:4" ht="16.5" customHeight="1" x14ac:dyDescent="0.25">
      <c r="A802" s="107" t="s">
        <v>674</v>
      </c>
      <c r="B802" s="108">
        <v>0</v>
      </c>
      <c r="C802">
        <f ca="1"/>
        <v>11563036</v>
      </c>
      <c r="D802" t="str">
        <f>IF(COUNTIF($A$4:A802,A802)&gt;1,"",C802)</f>
        <v/>
      </c>
    </row>
    <row r="803" spans="1:4" ht="16.5" customHeight="1" x14ac:dyDescent="0.25">
      <c r="A803" s="107" t="s">
        <v>674</v>
      </c>
      <c r="B803" s="108">
        <v>11052</v>
      </c>
      <c r="C803">
        <f ca="1"/>
        <v>11563036</v>
      </c>
      <c r="D803" t="str">
        <f>IF(COUNTIF($A$4:A803,A803)&gt;1,"",C803)</f>
        <v/>
      </c>
    </row>
    <row r="804" spans="1:4" ht="16.5" customHeight="1" x14ac:dyDescent="0.25">
      <c r="A804" s="107" t="s">
        <v>674</v>
      </c>
      <c r="B804" s="108">
        <v>2362</v>
      </c>
      <c r="C804">
        <f ca="1"/>
        <v>11563036</v>
      </c>
      <c r="D804" t="str">
        <f>IF(COUNTIF($A$4:A804,A804)&gt;1,"",C804)</f>
        <v/>
      </c>
    </row>
    <row r="805" spans="1:4" ht="16.5" customHeight="1" x14ac:dyDescent="0.25">
      <c r="A805" s="107" t="s">
        <v>674</v>
      </c>
      <c r="B805" s="108">
        <v>8392</v>
      </c>
      <c r="C805">
        <f ca="1"/>
        <v>11563036</v>
      </c>
      <c r="D805" t="str">
        <f>IF(COUNTIF($A$4:A805,A805)&gt;1,"",C805)</f>
        <v/>
      </c>
    </row>
    <row r="806" spans="1:4" ht="16.5" customHeight="1" x14ac:dyDescent="0.25">
      <c r="A806" s="107" t="s">
        <v>674</v>
      </c>
      <c r="B806" s="108">
        <v>6809</v>
      </c>
      <c r="C806">
        <f ca="1"/>
        <v>11563036</v>
      </c>
      <c r="D806" t="str">
        <f>IF(COUNTIF($A$4:A806,A806)&gt;1,"",C806)</f>
        <v/>
      </c>
    </row>
    <row r="807" spans="1:4" ht="16.5" customHeight="1" x14ac:dyDescent="0.25">
      <c r="A807" s="107" t="s">
        <v>674</v>
      </c>
      <c r="B807" s="108">
        <v>6467</v>
      </c>
      <c r="C807">
        <f ca="1"/>
        <v>11563036</v>
      </c>
      <c r="D807" t="str">
        <f>IF(COUNTIF($A$4:A807,A807)&gt;1,"",C807)</f>
        <v/>
      </c>
    </row>
    <row r="808" spans="1:4" ht="16.5" customHeight="1" x14ac:dyDescent="0.25">
      <c r="A808" s="107" t="s">
        <v>674</v>
      </c>
      <c r="B808" s="108">
        <v>6190</v>
      </c>
      <c r="C808">
        <f ca="1"/>
        <v>11563036</v>
      </c>
      <c r="D808" t="str">
        <f>IF(COUNTIF($A$4:A808,A808)&gt;1,"",C808)</f>
        <v/>
      </c>
    </row>
    <row r="809" spans="1:4" ht="16.5" customHeight="1" x14ac:dyDescent="0.25">
      <c r="A809" s="107" t="s">
        <v>674</v>
      </c>
      <c r="B809" s="108">
        <v>3194</v>
      </c>
      <c r="C809">
        <f ca="1"/>
        <v>11563036</v>
      </c>
      <c r="D809" t="str">
        <f>IF(COUNTIF($A$4:A809,A809)&gt;1,"",C809)</f>
        <v/>
      </c>
    </row>
    <row r="810" spans="1:4" ht="16.5" customHeight="1" x14ac:dyDescent="0.25">
      <c r="A810" s="107" t="s">
        <v>674</v>
      </c>
      <c r="B810" s="108">
        <v>34178</v>
      </c>
      <c r="C810">
        <f ca="1"/>
        <v>11563036</v>
      </c>
      <c r="D810" t="str">
        <f>IF(COUNTIF($A$4:A810,A810)&gt;1,"",C810)</f>
        <v/>
      </c>
    </row>
    <row r="811" spans="1:4" ht="16.5" customHeight="1" x14ac:dyDescent="0.25">
      <c r="A811" s="107" t="s">
        <v>674</v>
      </c>
      <c r="B811" s="108">
        <v>2578</v>
      </c>
      <c r="C811">
        <f ca="1"/>
        <v>11563036</v>
      </c>
      <c r="D811" t="str">
        <f>IF(COUNTIF($A$4:A811,A811)&gt;1,"",C811)</f>
        <v/>
      </c>
    </row>
    <row r="812" spans="1:4" ht="16.5" customHeight="1" x14ac:dyDescent="0.25">
      <c r="A812" s="107" t="s">
        <v>674</v>
      </c>
      <c r="B812" s="108">
        <v>11844</v>
      </c>
      <c r="C812">
        <f ca="1"/>
        <v>11563036</v>
      </c>
      <c r="D812" t="str">
        <f>IF(COUNTIF($A$4:A812,A812)&gt;1,"",C812)</f>
        <v/>
      </c>
    </row>
    <row r="813" spans="1:4" ht="16.5" customHeight="1" x14ac:dyDescent="0.25">
      <c r="A813" s="107" t="s">
        <v>674</v>
      </c>
      <c r="B813" s="108">
        <v>9582</v>
      </c>
      <c r="C813">
        <f ca="1"/>
        <v>11563036</v>
      </c>
      <c r="D813" t="str">
        <f>IF(COUNTIF($A$4:A813,A813)&gt;1,"",C813)</f>
        <v/>
      </c>
    </row>
    <row r="814" spans="1:4" ht="16.5" customHeight="1" x14ac:dyDescent="0.25">
      <c r="A814" s="107" t="s">
        <v>674</v>
      </c>
      <c r="B814" s="108">
        <v>5640</v>
      </c>
      <c r="C814">
        <f ca="1"/>
        <v>11563036</v>
      </c>
      <c r="D814" t="str">
        <f>IF(COUNTIF($A$4:A814,A814)&gt;1,"",C814)</f>
        <v/>
      </c>
    </row>
    <row r="815" spans="1:4" ht="16.5" customHeight="1" x14ac:dyDescent="0.25">
      <c r="A815" s="107" t="s">
        <v>674</v>
      </c>
      <c r="B815" s="108">
        <v>5632</v>
      </c>
      <c r="C815">
        <f ca="1"/>
        <v>11563036</v>
      </c>
      <c r="D815" t="str">
        <f>IF(COUNTIF($A$4:A815,A815)&gt;1,"",C815)</f>
        <v/>
      </c>
    </row>
    <row r="816" spans="1:4" ht="16.5" customHeight="1" x14ac:dyDescent="0.25">
      <c r="A816" s="107" t="s">
        <v>674</v>
      </c>
      <c r="B816" s="108">
        <v>10248</v>
      </c>
      <c r="C816">
        <f ca="1"/>
        <v>11563036</v>
      </c>
      <c r="D816" t="str">
        <f>IF(COUNTIF($A$4:A816,A816)&gt;1,"",C816)</f>
        <v/>
      </c>
    </row>
    <row r="817" spans="1:4" ht="16.5" customHeight="1" x14ac:dyDescent="0.25">
      <c r="A817" s="107" t="s">
        <v>674</v>
      </c>
      <c r="B817" s="108">
        <v>4157</v>
      </c>
      <c r="C817">
        <f ca="1"/>
        <v>11563036</v>
      </c>
      <c r="D817" t="str">
        <f>IF(COUNTIF($A$4:A817,A817)&gt;1,"",C817)</f>
        <v/>
      </c>
    </row>
    <row r="818" spans="1:4" ht="16.5" customHeight="1" x14ac:dyDescent="0.25">
      <c r="A818" s="107" t="s">
        <v>674</v>
      </c>
      <c r="B818" s="108">
        <v>0</v>
      </c>
      <c r="C818">
        <f ca="1"/>
        <v>11563036</v>
      </c>
      <c r="D818" t="str">
        <f>IF(COUNTIF($A$4:A818,A818)&gt;1,"",C818)</f>
        <v/>
      </c>
    </row>
    <row r="819" spans="1:4" ht="16.5" customHeight="1" x14ac:dyDescent="0.25">
      <c r="A819" s="107" t="s">
        <v>674</v>
      </c>
      <c r="B819" s="108">
        <v>2333</v>
      </c>
      <c r="C819">
        <f ca="1"/>
        <v>11563036</v>
      </c>
      <c r="D819" t="str">
        <f>IF(COUNTIF($A$4:A819,A819)&gt;1,"",C819)</f>
        <v/>
      </c>
    </row>
    <row r="820" spans="1:4" ht="16.5" customHeight="1" x14ac:dyDescent="0.25">
      <c r="A820" s="107" t="s">
        <v>674</v>
      </c>
      <c r="B820" s="108">
        <v>0</v>
      </c>
      <c r="C820">
        <f ca="1"/>
        <v>11563036</v>
      </c>
      <c r="D820" t="str">
        <f>IF(COUNTIF($A$4:A820,A820)&gt;1,"",C820)</f>
        <v/>
      </c>
    </row>
    <row r="821" spans="1:4" ht="16.5" customHeight="1" x14ac:dyDescent="0.25">
      <c r="A821" s="107" t="s">
        <v>674</v>
      </c>
      <c r="B821" s="108">
        <v>13170</v>
      </c>
      <c r="C821">
        <f ca="1"/>
        <v>11563036</v>
      </c>
      <c r="D821" t="str">
        <f>IF(COUNTIF($A$4:A821,A821)&gt;1,"",C821)</f>
        <v/>
      </c>
    </row>
    <row r="822" spans="1:4" ht="16.5" customHeight="1" x14ac:dyDescent="0.25">
      <c r="A822" s="107" t="s">
        <v>674</v>
      </c>
      <c r="B822" s="108">
        <v>2616</v>
      </c>
      <c r="C822">
        <f ca="1"/>
        <v>11563036</v>
      </c>
      <c r="D822" t="str">
        <f>IF(COUNTIF($A$4:A822,A822)&gt;1,"",C822)</f>
        <v/>
      </c>
    </row>
    <row r="823" spans="1:4" ht="16.5" customHeight="1" x14ac:dyDescent="0.25">
      <c r="A823" s="107" t="s">
        <v>674</v>
      </c>
      <c r="B823" s="108">
        <v>17</v>
      </c>
      <c r="C823">
        <f ca="1"/>
        <v>11563036</v>
      </c>
      <c r="D823" t="str">
        <f>IF(COUNTIF($A$4:A823,A823)&gt;1,"",C823)</f>
        <v/>
      </c>
    </row>
    <row r="824" spans="1:4" ht="16.5" customHeight="1" x14ac:dyDescent="0.25">
      <c r="A824" s="107" t="s">
        <v>674</v>
      </c>
      <c r="B824" s="108">
        <v>57</v>
      </c>
      <c r="C824">
        <f ca="1"/>
        <v>11563036</v>
      </c>
      <c r="D824" t="str">
        <f>IF(COUNTIF($A$4:A824,A824)&gt;1,"",C824)</f>
        <v/>
      </c>
    </row>
    <row r="825" spans="1:4" ht="16.5" customHeight="1" x14ac:dyDescent="0.25">
      <c r="A825" s="107" t="s">
        <v>674</v>
      </c>
      <c r="B825" s="108">
        <v>2394</v>
      </c>
      <c r="C825">
        <f ca="1"/>
        <v>11563036</v>
      </c>
      <c r="D825" t="str">
        <f>IF(COUNTIF($A$4:A825,A825)&gt;1,"",C825)</f>
        <v/>
      </c>
    </row>
    <row r="826" spans="1:4" ht="16.5" customHeight="1" x14ac:dyDescent="0.25">
      <c r="A826" s="107" t="s">
        <v>674</v>
      </c>
      <c r="B826" s="108">
        <v>55484</v>
      </c>
      <c r="C826">
        <f ca="1"/>
        <v>11563036</v>
      </c>
      <c r="D826" t="str">
        <f>IF(COUNTIF($A$4:A826,A826)&gt;1,"",C826)</f>
        <v/>
      </c>
    </row>
    <row r="827" spans="1:4" ht="16.5" customHeight="1" x14ac:dyDescent="0.25">
      <c r="A827" s="107" t="s">
        <v>674</v>
      </c>
      <c r="B827" s="108">
        <v>2055</v>
      </c>
      <c r="C827">
        <f ca="1"/>
        <v>11563036</v>
      </c>
      <c r="D827" t="str">
        <f>IF(COUNTIF($A$4:A827,A827)&gt;1,"",C827)</f>
        <v/>
      </c>
    </row>
    <row r="828" spans="1:4" ht="16.5" customHeight="1" x14ac:dyDescent="0.25">
      <c r="A828" s="107" t="s">
        <v>674</v>
      </c>
      <c r="B828" s="108">
        <v>1899</v>
      </c>
      <c r="C828">
        <f ca="1"/>
        <v>11563036</v>
      </c>
      <c r="D828" t="str">
        <f>IF(COUNTIF($A$4:A828,A828)&gt;1,"",C828)</f>
        <v/>
      </c>
    </row>
    <row r="829" spans="1:4" ht="16.5" customHeight="1" x14ac:dyDescent="0.25">
      <c r="A829" s="107" t="s">
        <v>674</v>
      </c>
      <c r="B829" s="108">
        <v>2410</v>
      </c>
      <c r="C829">
        <f ca="1"/>
        <v>11563036</v>
      </c>
      <c r="D829" t="str">
        <f>IF(COUNTIF($A$4:A829,A829)&gt;1,"",C829)</f>
        <v/>
      </c>
    </row>
    <row r="830" spans="1:4" ht="16.5" customHeight="1" x14ac:dyDescent="0.25">
      <c r="A830" s="107" t="s">
        <v>674</v>
      </c>
      <c r="B830" s="108">
        <v>2435</v>
      </c>
      <c r="C830">
        <f ca="1"/>
        <v>11563036</v>
      </c>
      <c r="D830" t="str">
        <f>IF(COUNTIF($A$4:A830,A830)&gt;1,"",C830)</f>
        <v/>
      </c>
    </row>
    <row r="831" spans="1:4" ht="16.5" customHeight="1" x14ac:dyDescent="0.25">
      <c r="A831" s="107" t="s">
        <v>674</v>
      </c>
      <c r="B831" s="108">
        <v>6202</v>
      </c>
      <c r="C831">
        <f ca="1"/>
        <v>11563036</v>
      </c>
      <c r="D831" t="str">
        <f>IF(COUNTIF($A$4:A831,A831)&gt;1,"",C831)</f>
        <v/>
      </c>
    </row>
    <row r="832" spans="1:4" ht="16.5" customHeight="1" x14ac:dyDescent="0.25">
      <c r="A832" s="107" t="s">
        <v>674</v>
      </c>
      <c r="B832" s="108">
        <v>1958</v>
      </c>
      <c r="C832">
        <f ca="1"/>
        <v>11563036</v>
      </c>
      <c r="D832" t="str">
        <f>IF(COUNTIF($A$4:A832,A832)&gt;1,"",C832)</f>
        <v/>
      </c>
    </row>
    <row r="833" spans="1:4" ht="16.5" customHeight="1" x14ac:dyDescent="0.25">
      <c r="A833" s="107" t="s">
        <v>674</v>
      </c>
      <c r="B833" s="108">
        <v>2612</v>
      </c>
      <c r="C833">
        <f ca="1"/>
        <v>11563036</v>
      </c>
      <c r="D833" t="str">
        <f>IF(COUNTIF($A$4:A833,A833)&gt;1,"",C833)</f>
        <v/>
      </c>
    </row>
    <row r="834" spans="1:4" ht="16.5" customHeight="1" x14ac:dyDescent="0.25">
      <c r="A834" s="107" t="s">
        <v>674</v>
      </c>
      <c r="B834" s="108">
        <v>4485</v>
      </c>
      <c r="C834">
        <f ca="1"/>
        <v>11563036</v>
      </c>
      <c r="D834" t="str">
        <f>IF(COUNTIF($A$4:A834,A834)&gt;1,"",C834)</f>
        <v/>
      </c>
    </row>
    <row r="835" spans="1:4" ht="16.5" customHeight="1" x14ac:dyDescent="0.25">
      <c r="A835" s="107" t="s">
        <v>674</v>
      </c>
      <c r="B835" s="108">
        <v>1275</v>
      </c>
      <c r="C835">
        <f ca="1"/>
        <v>11563036</v>
      </c>
      <c r="D835" t="str">
        <f>IF(COUNTIF($A$4:A835,A835)&gt;1,"",C835)</f>
        <v/>
      </c>
    </row>
    <row r="836" spans="1:4" ht="16.5" customHeight="1" x14ac:dyDescent="0.25">
      <c r="A836" s="107" t="s">
        <v>674</v>
      </c>
      <c r="B836" s="108">
        <v>6638</v>
      </c>
      <c r="C836">
        <f ca="1"/>
        <v>11563036</v>
      </c>
      <c r="D836" t="str">
        <f>IF(COUNTIF($A$4:A836,A836)&gt;1,"",C836)</f>
        <v/>
      </c>
    </row>
    <row r="837" spans="1:4" ht="16.5" customHeight="1" x14ac:dyDescent="0.25">
      <c r="A837" s="107" t="s">
        <v>675</v>
      </c>
      <c r="B837" s="108">
        <v>1598</v>
      </c>
      <c r="C837">
        <f ca="1"/>
        <v>1598</v>
      </c>
      <c r="D837">
        <f ca="1">IF(COUNTIF($A$4:A837,A837)&gt;1,"",C837)</f>
        <v>1598</v>
      </c>
    </row>
    <row r="838" spans="1:4" ht="16.5" customHeight="1" x14ac:dyDescent="0.25">
      <c r="A838" s="107" t="s">
        <v>676</v>
      </c>
      <c r="B838" s="108">
        <v>18071</v>
      </c>
      <c r="C838">
        <f ca="1"/>
        <v>18071</v>
      </c>
      <c r="D838">
        <f ca="1">IF(COUNTIF($A$4:A838,A838)&gt;1,"",C838)</f>
        <v>18071</v>
      </c>
    </row>
    <row r="839" spans="1:4" ht="16.5" customHeight="1" x14ac:dyDescent="0.25">
      <c r="A839" s="107" t="s">
        <v>677</v>
      </c>
      <c r="B839" s="108">
        <v>1556</v>
      </c>
      <c r="C839">
        <f ca="1"/>
        <v>1556</v>
      </c>
      <c r="D839">
        <f ca="1">IF(COUNTIF($A$4:A839,A839)&gt;1,"",C839)</f>
        <v>1556</v>
      </c>
    </row>
    <row r="840" spans="1:4" ht="16.5" customHeight="1" x14ac:dyDescent="0.25">
      <c r="A840" s="107" t="s">
        <v>678</v>
      </c>
      <c r="B840" s="108">
        <v>546</v>
      </c>
      <c r="C840">
        <f ca="1"/>
        <v>546</v>
      </c>
      <c r="D840">
        <f ca="1">IF(COUNTIF($A$4:A840,A840)&gt;1,"",C840)</f>
        <v>546</v>
      </c>
    </row>
    <row r="841" spans="1:4" ht="16.5" customHeight="1" x14ac:dyDescent="0.25">
      <c r="A841" s="107" t="s">
        <v>679</v>
      </c>
      <c r="B841" s="108">
        <v>268</v>
      </c>
      <c r="C841">
        <f ca="1"/>
        <v>268</v>
      </c>
      <c r="D841">
        <f ca="1">IF(COUNTIF($A$4:A841,A841)&gt;1,"",C841)</f>
        <v>268</v>
      </c>
    </row>
    <row r="842" spans="1:4" ht="16.5" customHeight="1" x14ac:dyDescent="0.25">
      <c r="A842" s="107" t="s">
        <v>680</v>
      </c>
      <c r="B842" s="108">
        <v>4648</v>
      </c>
      <c r="C842">
        <f ca="1"/>
        <v>4648</v>
      </c>
      <c r="D842">
        <f ca="1">IF(COUNTIF($A$4:A842,A842)&gt;1,"",C842)</f>
        <v>4648</v>
      </c>
    </row>
    <row r="843" spans="1:4" ht="16.5" customHeight="1" x14ac:dyDescent="0.25">
      <c r="A843" s="107" t="s">
        <v>681</v>
      </c>
      <c r="B843" s="108">
        <v>2038</v>
      </c>
      <c r="C843">
        <f ca="1"/>
        <v>2038</v>
      </c>
      <c r="D843">
        <f ca="1">IF(COUNTIF($A$4:A843,A843)&gt;1,"",C843)</f>
        <v>2038</v>
      </c>
    </row>
    <row r="844" spans="1:4" ht="16.5" customHeight="1" x14ac:dyDescent="0.25">
      <c r="A844" s="107" t="s">
        <v>682</v>
      </c>
      <c r="B844" s="108">
        <v>405</v>
      </c>
      <c r="C844">
        <f ca="1"/>
        <v>405</v>
      </c>
      <c r="D844">
        <f ca="1">IF(COUNTIF($A$4:A844,A844)&gt;1,"",C844)</f>
        <v>405</v>
      </c>
    </row>
    <row r="845" spans="1:4" ht="16.5" customHeight="1" x14ac:dyDescent="0.25">
      <c r="A845" s="107" t="s">
        <v>683</v>
      </c>
      <c r="B845" s="108">
        <v>217</v>
      </c>
      <c r="C845">
        <f ca="1"/>
        <v>217</v>
      </c>
      <c r="D845">
        <f ca="1">IF(COUNTIF($A$4:A845,A845)&gt;1,"",C845)</f>
        <v>217</v>
      </c>
    </row>
    <row r="846" spans="1:4" ht="16.5" customHeight="1" x14ac:dyDescent="0.25">
      <c r="A846" s="107" t="s">
        <v>684</v>
      </c>
      <c r="B846" s="108">
        <v>1590</v>
      </c>
      <c r="C846">
        <f ca="1"/>
        <v>1590</v>
      </c>
      <c r="D846">
        <f ca="1">IF(COUNTIF($A$4:A846,A846)&gt;1,"",C846)</f>
        <v>1590</v>
      </c>
    </row>
    <row r="847" spans="1:4" ht="16.5" customHeight="1" x14ac:dyDescent="0.25">
      <c r="A847" s="107" t="s">
        <v>685</v>
      </c>
      <c r="B847" s="108">
        <v>3039</v>
      </c>
      <c r="C847">
        <f ca="1"/>
        <v>3039</v>
      </c>
      <c r="D847">
        <f ca="1">IF(COUNTIF($A$4:A847,A847)&gt;1,"",C847)</f>
        <v>3039</v>
      </c>
    </row>
    <row r="848" spans="1:4" ht="16.5" customHeight="1" x14ac:dyDescent="0.25">
      <c r="A848" s="107" t="s">
        <v>686</v>
      </c>
      <c r="B848" s="108">
        <v>12748</v>
      </c>
      <c r="C848">
        <f ca="1"/>
        <v>12748</v>
      </c>
      <c r="D848">
        <f ca="1">IF(COUNTIF($A$4:A848,A848)&gt;1,"",C848)</f>
        <v>12748</v>
      </c>
    </row>
    <row r="849" spans="1:4" ht="16.5" customHeight="1" x14ac:dyDescent="0.25">
      <c r="A849" s="107" t="s">
        <v>688</v>
      </c>
      <c r="B849" s="108">
        <v>2883</v>
      </c>
      <c r="C849">
        <f ca="1"/>
        <v>2883</v>
      </c>
      <c r="D849">
        <f ca="1">IF(COUNTIF($A$4:A849,A849)&gt;1,"",C849)</f>
        <v>2883</v>
      </c>
    </row>
    <row r="850" spans="1:4" ht="16.5" customHeight="1" x14ac:dyDescent="0.25">
      <c r="A850" s="107" t="s">
        <v>689</v>
      </c>
      <c r="B850" s="108">
        <v>72761</v>
      </c>
      <c r="C850">
        <f ca="1"/>
        <v>72761</v>
      </c>
      <c r="D850">
        <f ca="1">IF(COUNTIF($A$4:A850,A850)&gt;1,"",C850)</f>
        <v>72761</v>
      </c>
    </row>
    <row r="851" spans="1:4" ht="16.5" customHeight="1" x14ac:dyDescent="0.25">
      <c r="A851" s="107" t="s">
        <v>690</v>
      </c>
      <c r="B851" s="108">
        <v>59961</v>
      </c>
      <c r="C851">
        <f ca="1"/>
        <v>59961</v>
      </c>
      <c r="D851">
        <f ca="1">IF(COUNTIF($A$4:A851,A851)&gt;1,"",C851)</f>
        <v>59961</v>
      </c>
    </row>
    <row r="852" spans="1:4" ht="16.5" customHeight="1" x14ac:dyDescent="0.25">
      <c r="A852" s="107" t="s">
        <v>691</v>
      </c>
      <c r="B852" s="108">
        <v>80098</v>
      </c>
      <c r="C852">
        <f ca="1"/>
        <v>80098</v>
      </c>
      <c r="D852">
        <f ca="1">IF(COUNTIF($A$4:A852,A852)&gt;1,"",C852)</f>
        <v>80098</v>
      </c>
    </row>
    <row r="853" spans="1:4" ht="16.5" customHeight="1" x14ac:dyDescent="0.25">
      <c r="A853" s="107" t="s">
        <v>693</v>
      </c>
      <c r="B853" s="108">
        <v>14222</v>
      </c>
      <c r="C853">
        <f ca="1"/>
        <v>14222</v>
      </c>
      <c r="D853">
        <f ca="1">IF(COUNTIF($A$4:A853,A853)&gt;1,"",C853)</f>
        <v>14222</v>
      </c>
    </row>
    <row r="854" spans="1:4" ht="16.5" customHeight="1" x14ac:dyDescent="0.25">
      <c r="A854" s="107" t="s">
        <v>694</v>
      </c>
      <c r="B854" s="108">
        <v>285530</v>
      </c>
      <c r="C854">
        <f ca="1"/>
        <v>285530</v>
      </c>
      <c r="D854">
        <f ca="1">IF(COUNTIF($A$4:A854,A854)&gt;1,"",C854)</f>
        <v>285530</v>
      </c>
    </row>
    <row r="855" spans="1:4" ht="16.5" customHeight="1" x14ac:dyDescent="0.25">
      <c r="A855" s="107" t="s">
        <v>696</v>
      </c>
      <c r="B855" s="108">
        <v>74383</v>
      </c>
      <c r="C855">
        <f ca="1"/>
        <v>74383</v>
      </c>
      <c r="D855">
        <f ca="1">IF(COUNTIF($A$4:A855,A855)&gt;1,"",C855)</f>
        <v>74383</v>
      </c>
    </row>
    <row r="856" spans="1:4" ht="16.5" customHeight="1" x14ac:dyDescent="0.25">
      <c r="A856" s="107" t="s">
        <v>697</v>
      </c>
      <c r="B856" s="108">
        <v>6945</v>
      </c>
      <c r="C856">
        <f ca="1"/>
        <v>6945</v>
      </c>
      <c r="D856">
        <f ca="1">IF(COUNTIF($A$4:A856,A856)&gt;1,"",C856)</f>
        <v>6945</v>
      </c>
    </row>
    <row r="857" spans="1:4" ht="16.5" customHeight="1" x14ac:dyDescent="0.25">
      <c r="A857" s="107" t="s">
        <v>699</v>
      </c>
      <c r="B857" s="108">
        <v>33992</v>
      </c>
      <c r="C857">
        <f ca="1"/>
        <v>33992</v>
      </c>
      <c r="D857">
        <f ca="1">IF(COUNTIF($A$4:A857,A857)&gt;1,"",C857)</f>
        <v>33992</v>
      </c>
    </row>
    <row r="858" spans="1:4" ht="16.5" customHeight="1" x14ac:dyDescent="0.25">
      <c r="A858" s="107" t="s">
        <v>700</v>
      </c>
      <c r="B858" s="108">
        <v>53521</v>
      </c>
      <c r="C858">
        <f ca="1"/>
        <v>53521</v>
      </c>
      <c r="D858">
        <f ca="1">IF(COUNTIF($A$4:A858,A858)&gt;1,"",C858)</f>
        <v>53521</v>
      </c>
    </row>
    <row r="859" spans="1:4" ht="16.5" customHeight="1" x14ac:dyDescent="0.25">
      <c r="A859" s="107" t="s">
        <v>701</v>
      </c>
      <c r="B859" s="108">
        <v>6055</v>
      </c>
      <c r="C859">
        <f ca="1"/>
        <v>6055</v>
      </c>
      <c r="D859">
        <f ca="1">IF(COUNTIF($A$4:A859,A859)&gt;1,"",C859)</f>
        <v>6055</v>
      </c>
    </row>
    <row r="860" spans="1:4" ht="16.5" customHeight="1" x14ac:dyDescent="0.25">
      <c r="A860" s="107" t="s">
        <v>702</v>
      </c>
      <c r="B860" s="108">
        <v>67</v>
      </c>
      <c r="C860">
        <f ca="1"/>
        <v>67</v>
      </c>
      <c r="D860">
        <f ca="1">IF(COUNTIF($A$4:A860,A860)&gt;1,"",C860)</f>
        <v>67</v>
      </c>
    </row>
    <row r="861" spans="1:4" ht="16.5" customHeight="1" x14ac:dyDescent="0.25">
      <c r="A861" s="107" t="s">
        <v>703</v>
      </c>
      <c r="B861" s="108">
        <v>44351</v>
      </c>
      <c r="C861">
        <f ca="1"/>
        <v>44351</v>
      </c>
      <c r="D861">
        <f ca="1">IF(COUNTIF($A$4:A861,A861)&gt;1,"",C861)</f>
        <v>44351</v>
      </c>
    </row>
    <row r="862" spans="1:4" ht="16.5" customHeight="1" x14ac:dyDescent="0.25">
      <c r="A862" s="107" t="s">
        <v>704</v>
      </c>
      <c r="B862" s="108">
        <v>722</v>
      </c>
      <c r="C862">
        <f ca="1"/>
        <v>54062</v>
      </c>
      <c r="D862">
        <f ca="1">IF(COUNTIF($A$4:A862,A862)&gt;1,"",C862)</f>
        <v>54062</v>
      </c>
    </row>
    <row r="863" spans="1:4" ht="16.5" customHeight="1" x14ac:dyDescent="0.25">
      <c r="A863" s="107" t="s">
        <v>704</v>
      </c>
      <c r="B863" s="108">
        <v>53340</v>
      </c>
      <c r="C863">
        <f ca="1"/>
        <v>54062</v>
      </c>
      <c r="D863" t="str">
        <f>IF(COUNTIF($A$4:A863,A863)&gt;1,"",C863)</f>
        <v/>
      </c>
    </row>
    <row r="864" spans="1:4" ht="16.5" customHeight="1" x14ac:dyDescent="0.25">
      <c r="A864" s="107" t="s">
        <v>706</v>
      </c>
      <c r="B864" s="108">
        <v>82927</v>
      </c>
      <c r="C864">
        <f ca="1"/>
        <v>126872</v>
      </c>
      <c r="D864">
        <f ca="1">IF(COUNTIF($A$4:A864,A864)&gt;1,"",C864)</f>
        <v>126872</v>
      </c>
    </row>
    <row r="865" spans="1:4" ht="16.5" customHeight="1" x14ac:dyDescent="0.25">
      <c r="A865" s="107" t="s">
        <v>706</v>
      </c>
      <c r="B865" s="108">
        <v>43945</v>
      </c>
      <c r="C865">
        <f ca="1"/>
        <v>126872</v>
      </c>
      <c r="D865" t="str">
        <f>IF(COUNTIF($A$4:A865,A865)&gt;1,"",C865)</f>
        <v/>
      </c>
    </row>
    <row r="866" spans="1:4" ht="16.5" customHeight="1" x14ac:dyDescent="0.25">
      <c r="A866" s="107" t="s">
        <v>707</v>
      </c>
      <c r="B866" s="108">
        <v>28522</v>
      </c>
      <c r="C866">
        <f ca="1"/>
        <v>28522</v>
      </c>
      <c r="D866">
        <f ca="1">IF(COUNTIF($A$4:A866,A866)&gt;1,"",C866)</f>
        <v>28522</v>
      </c>
    </row>
    <row r="867" spans="1:4" ht="16.5" customHeight="1" x14ac:dyDescent="0.25">
      <c r="A867" s="107" t="s">
        <v>709</v>
      </c>
      <c r="B867" s="108">
        <v>6101</v>
      </c>
      <c r="C867">
        <f ca="1"/>
        <v>6101</v>
      </c>
      <c r="D867">
        <f ca="1">IF(COUNTIF($A$4:A867,A867)&gt;1,"",C867)</f>
        <v>6101</v>
      </c>
    </row>
    <row r="868" spans="1:4" ht="16.5" customHeight="1" x14ac:dyDescent="0.25">
      <c r="A868" s="107" t="s">
        <v>710</v>
      </c>
      <c r="B868" s="108">
        <v>35795</v>
      </c>
      <c r="C868">
        <f ca="1"/>
        <v>35795</v>
      </c>
      <c r="D868">
        <f ca="1">IF(COUNTIF($A$4:A868,A868)&gt;1,"",C868)</f>
        <v>35795</v>
      </c>
    </row>
    <row r="869" spans="1:4" ht="16.5" customHeight="1" x14ac:dyDescent="0.25">
      <c r="A869" s="107" t="s">
        <v>711</v>
      </c>
      <c r="B869" s="108">
        <v>382606</v>
      </c>
      <c r="C869">
        <f ca="1"/>
        <v>382606</v>
      </c>
      <c r="D869">
        <f ca="1">IF(COUNTIF($A$4:A869,A869)&gt;1,"",C869)</f>
        <v>382606</v>
      </c>
    </row>
    <row r="870" spans="1:4" ht="16.5" customHeight="1" x14ac:dyDescent="0.25">
      <c r="A870" s="107" t="s">
        <v>712</v>
      </c>
      <c r="B870" s="108">
        <v>13090</v>
      </c>
      <c r="C870">
        <f ca="1"/>
        <v>13090</v>
      </c>
      <c r="D870">
        <f ca="1">IF(COUNTIF($A$4:A870,A870)&gt;1,"",C870)</f>
        <v>13090</v>
      </c>
    </row>
    <row r="871" spans="1:4" ht="16.5" customHeight="1" x14ac:dyDescent="0.25">
      <c r="A871" s="107" t="s">
        <v>713</v>
      </c>
      <c r="B871" s="108">
        <v>8520</v>
      </c>
      <c r="C871">
        <f ca="1"/>
        <v>8520</v>
      </c>
      <c r="D871">
        <f ca="1">IF(COUNTIF($A$4:A871,A871)&gt;1,"",C871)</f>
        <v>8520</v>
      </c>
    </row>
    <row r="872" spans="1:4" ht="16.5" customHeight="1" x14ac:dyDescent="0.25">
      <c r="A872" s="107" t="s">
        <v>715</v>
      </c>
      <c r="B872" s="108">
        <v>56906</v>
      </c>
      <c r="C872">
        <f ca="1"/>
        <v>56906</v>
      </c>
      <c r="D872">
        <f ca="1">IF(COUNTIF($A$4:A872,A872)&gt;1,"",C872)</f>
        <v>56906</v>
      </c>
    </row>
    <row r="873" spans="1:4" ht="16.5" customHeight="1" x14ac:dyDescent="0.25">
      <c r="A873" s="107" t="s">
        <v>716</v>
      </c>
      <c r="B873" s="108">
        <v>5542</v>
      </c>
      <c r="C873">
        <f ca="1"/>
        <v>5542</v>
      </c>
      <c r="D873">
        <f ca="1">IF(COUNTIF($A$4:A873,A873)&gt;1,"",C873)</f>
        <v>5542</v>
      </c>
    </row>
    <row r="874" spans="1:4" ht="16.5" customHeight="1" x14ac:dyDescent="0.25">
      <c r="A874" s="107" t="s">
        <v>718</v>
      </c>
      <c r="B874" s="108">
        <v>31391</v>
      </c>
      <c r="C874">
        <f ca="1"/>
        <v>31391</v>
      </c>
      <c r="D874">
        <f ca="1">IF(COUNTIF($A$4:A874,A874)&gt;1,"",C874)</f>
        <v>31391</v>
      </c>
    </row>
    <row r="875" spans="1:4" ht="16.5" customHeight="1" x14ac:dyDescent="0.25">
      <c r="A875" s="107" t="s">
        <v>719</v>
      </c>
      <c r="B875" s="108">
        <v>6914</v>
      </c>
      <c r="C875">
        <f ca="1"/>
        <v>117051</v>
      </c>
      <c r="D875">
        <f ca="1">IF(COUNTIF($A$4:A875,A875)&gt;1,"",C875)</f>
        <v>117051</v>
      </c>
    </row>
    <row r="876" spans="1:4" ht="16.5" customHeight="1" x14ac:dyDescent="0.25">
      <c r="A876" s="107" t="s">
        <v>719</v>
      </c>
      <c r="B876" s="108">
        <v>17230</v>
      </c>
      <c r="C876">
        <f ca="1"/>
        <v>117051</v>
      </c>
      <c r="D876" t="str">
        <f>IF(COUNTIF($A$4:A876,A876)&gt;1,"",C876)</f>
        <v/>
      </c>
    </row>
    <row r="877" spans="1:4" ht="16.5" customHeight="1" x14ac:dyDescent="0.25">
      <c r="A877" s="107" t="s">
        <v>719</v>
      </c>
      <c r="B877" s="108">
        <v>58244</v>
      </c>
      <c r="C877">
        <f ca="1"/>
        <v>117051</v>
      </c>
      <c r="D877" t="str">
        <f>IF(COUNTIF($A$4:A877,A877)&gt;1,"",C877)</f>
        <v/>
      </c>
    </row>
    <row r="878" spans="1:4" ht="16.5" customHeight="1" x14ac:dyDescent="0.25">
      <c r="A878" s="107" t="s">
        <v>719</v>
      </c>
      <c r="B878" s="108">
        <v>34663</v>
      </c>
      <c r="C878">
        <f ca="1"/>
        <v>117051</v>
      </c>
      <c r="D878" t="str">
        <f>IF(COUNTIF($A$4:A878,A878)&gt;1,"",C878)</f>
        <v/>
      </c>
    </row>
    <row r="879" spans="1:4" ht="16.5" customHeight="1" x14ac:dyDescent="0.25">
      <c r="A879" s="107" t="s">
        <v>720</v>
      </c>
      <c r="B879" s="108">
        <v>16679</v>
      </c>
      <c r="C879">
        <f ca="1"/>
        <v>61818</v>
      </c>
      <c r="D879">
        <f ca="1">IF(COUNTIF($A$4:A879,A879)&gt;1,"",C879)</f>
        <v>61818</v>
      </c>
    </row>
    <row r="880" spans="1:4" ht="16.5" customHeight="1" x14ac:dyDescent="0.25">
      <c r="A880" s="107" t="s">
        <v>720</v>
      </c>
      <c r="B880" s="108">
        <v>45139</v>
      </c>
      <c r="C880">
        <f ca="1"/>
        <v>61818</v>
      </c>
      <c r="D880" t="str">
        <f>IF(COUNTIF($A$4:A880,A880)&gt;1,"",C880)</f>
        <v/>
      </c>
    </row>
    <row r="881" spans="1:4" ht="16.5" customHeight="1" x14ac:dyDescent="0.25">
      <c r="A881" s="107" t="s">
        <v>721</v>
      </c>
      <c r="B881" s="108">
        <v>35028</v>
      </c>
      <c r="C881">
        <f ca="1"/>
        <v>35028</v>
      </c>
      <c r="D881">
        <f ca="1">IF(COUNTIF($A$4:A881,A881)&gt;1,"",C881)</f>
        <v>35028</v>
      </c>
    </row>
    <row r="882" spans="1:4" ht="16.5" customHeight="1" x14ac:dyDescent="0.25">
      <c r="A882" s="107" t="s">
        <v>722</v>
      </c>
      <c r="B882" s="108">
        <v>12126</v>
      </c>
      <c r="C882">
        <f ca="1"/>
        <v>12126</v>
      </c>
      <c r="D882">
        <f ca="1">IF(COUNTIF($A$4:A882,A882)&gt;1,"",C882)</f>
        <v>12126</v>
      </c>
    </row>
    <row r="883" spans="1:4" ht="16.5" customHeight="1" x14ac:dyDescent="0.25">
      <c r="A883" s="107" t="s">
        <v>723</v>
      </c>
      <c r="B883" s="108">
        <v>158591</v>
      </c>
      <c r="C883">
        <f ca="1"/>
        <v>158591</v>
      </c>
      <c r="D883">
        <f ca="1">IF(COUNTIF($A$4:A883,A883)&gt;1,"",C883)</f>
        <v>158591</v>
      </c>
    </row>
    <row r="884" spans="1:4" ht="16.5" customHeight="1" x14ac:dyDescent="0.25">
      <c r="A884" s="107" t="s">
        <v>724</v>
      </c>
      <c r="B884" s="108">
        <v>3695</v>
      </c>
      <c r="C884">
        <f ca="1"/>
        <v>3695</v>
      </c>
      <c r="D884">
        <f ca="1">IF(COUNTIF($A$4:A884,A884)&gt;1,"",C884)</f>
        <v>3695</v>
      </c>
    </row>
    <row r="885" spans="1:4" ht="16.5" customHeight="1" x14ac:dyDescent="0.25">
      <c r="A885" s="107" t="s">
        <v>726</v>
      </c>
      <c r="B885" s="108">
        <v>31129</v>
      </c>
      <c r="C885">
        <f ca="1"/>
        <v>46020</v>
      </c>
      <c r="D885">
        <f ca="1">IF(COUNTIF($A$4:A885,A885)&gt;1,"",C885)</f>
        <v>46020</v>
      </c>
    </row>
    <row r="886" spans="1:4" ht="16.5" customHeight="1" x14ac:dyDescent="0.25">
      <c r="A886" s="107" t="s">
        <v>726</v>
      </c>
      <c r="B886" s="108">
        <v>14891</v>
      </c>
      <c r="C886">
        <f ca="1"/>
        <v>46020</v>
      </c>
      <c r="D886" t="str">
        <f>IF(COUNTIF($A$4:A886,A886)&gt;1,"",C886)</f>
        <v/>
      </c>
    </row>
    <row r="887" spans="1:4" ht="16.5" customHeight="1" x14ac:dyDescent="0.25">
      <c r="A887" s="107" t="s">
        <v>727</v>
      </c>
      <c r="B887" s="108">
        <v>226296</v>
      </c>
      <c r="C887">
        <f ca="1"/>
        <v>226296</v>
      </c>
      <c r="D887">
        <f ca="1">IF(COUNTIF($A$4:A887,A887)&gt;1,"",C887)</f>
        <v>226296</v>
      </c>
    </row>
    <row r="888" spans="1:4" ht="16.5" customHeight="1" x14ac:dyDescent="0.25">
      <c r="A888" s="107" t="s">
        <v>728</v>
      </c>
      <c r="B888" s="108">
        <v>482401</v>
      </c>
      <c r="C888">
        <f ca="1"/>
        <v>482401</v>
      </c>
      <c r="D888">
        <f ca="1">IF(COUNTIF($A$4:A888,A888)&gt;1,"",C888)</f>
        <v>482401</v>
      </c>
    </row>
    <row r="889" spans="1:4" ht="16.5" customHeight="1" x14ac:dyDescent="0.25">
      <c r="A889" s="107" t="s">
        <v>729</v>
      </c>
      <c r="B889" s="108">
        <v>37454</v>
      </c>
      <c r="C889">
        <f ca="1"/>
        <v>110348</v>
      </c>
      <c r="D889">
        <f ca="1">IF(COUNTIF($A$4:A889,A889)&gt;1,"",C889)</f>
        <v>110348</v>
      </c>
    </row>
    <row r="890" spans="1:4" ht="16.5" customHeight="1" x14ac:dyDescent="0.25">
      <c r="A890" s="107" t="s">
        <v>729</v>
      </c>
      <c r="B890" s="108">
        <v>72894</v>
      </c>
      <c r="C890">
        <f ca="1"/>
        <v>110348</v>
      </c>
      <c r="D890" t="str">
        <f>IF(COUNTIF($A$4:A890,A890)&gt;1,"",C890)</f>
        <v/>
      </c>
    </row>
    <row r="891" spans="1:4" ht="16.5" customHeight="1" x14ac:dyDescent="0.25">
      <c r="A891" s="107" t="s">
        <v>730</v>
      </c>
      <c r="B891" s="108">
        <v>461</v>
      </c>
      <c r="C891">
        <f ca="1"/>
        <v>468239</v>
      </c>
      <c r="D891">
        <f ca="1">IF(COUNTIF($A$4:A891,A891)&gt;1,"",C891)</f>
        <v>468239</v>
      </c>
    </row>
    <row r="892" spans="1:4" ht="16.5" customHeight="1" x14ac:dyDescent="0.25">
      <c r="A892" s="107" t="s">
        <v>730</v>
      </c>
      <c r="B892" s="108">
        <v>467778</v>
      </c>
      <c r="C892">
        <f ca="1"/>
        <v>468239</v>
      </c>
      <c r="D892" t="str">
        <f>IF(COUNTIF($A$4:A892,A892)&gt;1,"",C892)</f>
        <v/>
      </c>
    </row>
    <row r="893" spans="1:4" ht="16.5" customHeight="1" x14ac:dyDescent="0.25">
      <c r="A893" s="107" t="s">
        <v>731</v>
      </c>
      <c r="B893" s="108">
        <v>7947</v>
      </c>
      <c r="C893">
        <f ca="1"/>
        <v>7947</v>
      </c>
      <c r="D893">
        <f ca="1">IF(COUNTIF($A$4:A893,A893)&gt;1,"",C893)</f>
        <v>7947</v>
      </c>
    </row>
    <row r="894" spans="1:4" ht="16.5" customHeight="1" x14ac:dyDescent="0.25">
      <c r="A894" s="107" t="s">
        <v>733</v>
      </c>
      <c r="B894" s="108">
        <v>71650</v>
      </c>
      <c r="C894">
        <f ca="1"/>
        <v>71650</v>
      </c>
      <c r="D894">
        <f ca="1">IF(COUNTIF($A$4:A894,A894)&gt;1,"",C894)</f>
        <v>71650</v>
      </c>
    </row>
    <row r="895" spans="1:4" ht="16.5" customHeight="1" x14ac:dyDescent="0.25">
      <c r="A895" s="107" t="s">
        <v>734</v>
      </c>
      <c r="B895" s="108">
        <v>30700</v>
      </c>
      <c r="C895">
        <f ca="1"/>
        <v>30700</v>
      </c>
      <c r="D895">
        <f ca="1">IF(COUNTIF($A$4:A895,A895)&gt;1,"",C895)</f>
        <v>30700</v>
      </c>
    </row>
    <row r="896" spans="1:4" ht="16.5" customHeight="1" x14ac:dyDescent="0.25">
      <c r="A896" s="107" t="s">
        <v>735</v>
      </c>
      <c r="B896" s="108">
        <v>61763</v>
      </c>
      <c r="C896">
        <f ca="1"/>
        <v>61763</v>
      </c>
      <c r="D896">
        <f ca="1">IF(COUNTIF($A$4:A896,A896)&gt;1,"",C896)</f>
        <v>61763</v>
      </c>
    </row>
    <row r="897" spans="1:4" ht="16.5" customHeight="1" x14ac:dyDescent="0.25">
      <c r="A897" s="107" t="s">
        <v>736</v>
      </c>
      <c r="B897" s="108">
        <v>4999</v>
      </c>
      <c r="C897">
        <f ca="1"/>
        <v>4999</v>
      </c>
      <c r="D897">
        <f ca="1">IF(COUNTIF($A$4:A899,A897)&gt;1,"",C897)</f>
        <v>4999</v>
      </c>
    </row>
    <row r="898" spans="1:4" ht="12.75" customHeight="1" x14ac:dyDescent="0.25">
      <c r="A898" s="111" t="s">
        <v>394</v>
      </c>
      <c r="B898" s="112"/>
      <c r="C898">
        <f ca="1"/>
        <v>0</v>
      </c>
      <c r="D898">
        <v>2510481</v>
      </c>
    </row>
    <row r="899" spans="1:4" x14ac:dyDescent="0.25">
      <c r="A899" s="113" t="s">
        <v>151</v>
      </c>
      <c r="B899" s="114">
        <v>836740</v>
      </c>
      <c r="C899">
        <f ca="1"/>
        <v>836740</v>
      </c>
      <c r="D899" s="115">
        <v>836740</v>
      </c>
    </row>
  </sheetData>
  <conditionalFormatting sqref="A899">
    <cfRule type="duplicateValues" dxfId="14" priority="1"/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F807E-6310-4C05-8EE6-27A9A5812755}">
  <dimension ref="A1:Q11247"/>
  <sheetViews>
    <sheetView zoomScale="89" zoomScaleNormal="89" workbookViewId="0">
      <pane xSplit="1" topLeftCell="B1" activePane="topRight" state="frozen"/>
      <selection pane="topRight" activeCell="E2" sqref="E2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5.5703125" style="21" customWidth="1"/>
    <col min="6" max="6" width="14" style="11" customWidth="1"/>
    <col min="7" max="7" width="14" style="12" customWidth="1"/>
    <col min="8" max="8" width="15" style="7" customWidth="1"/>
    <col min="9" max="9" width="13.5703125" style="9" customWidth="1"/>
    <col min="10" max="10" width="15.42578125" style="7" customWidth="1"/>
    <col min="11" max="11" width="13.85546875" style="21" customWidth="1"/>
    <col min="12" max="12" width="14.85546875" style="11" customWidth="1"/>
    <col min="13" max="13" width="15.85546875" style="7" customWidth="1"/>
    <col min="14" max="14" width="14.5703125" style="9" customWidth="1"/>
    <col min="15" max="15" width="14.7109375" customWidth="1"/>
    <col min="16" max="16" width="14.42578125" customWidth="1"/>
    <col min="17" max="17" width="13.140625" customWidth="1"/>
  </cols>
  <sheetData>
    <row r="1" spans="1:17" ht="46.5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46" t="s">
        <v>934</v>
      </c>
      <c r="F1" s="17" t="s">
        <v>838</v>
      </c>
      <c r="G1" s="49" t="s">
        <v>932</v>
      </c>
      <c r="H1" s="23" t="s">
        <v>840</v>
      </c>
      <c r="I1" s="23" t="s">
        <v>933</v>
      </c>
      <c r="J1" s="24" t="s">
        <v>842</v>
      </c>
      <c r="K1" s="26" t="s">
        <v>931</v>
      </c>
      <c r="L1" s="17" t="s">
        <v>845</v>
      </c>
      <c r="M1" s="17" t="s">
        <v>930</v>
      </c>
      <c r="N1" s="48" t="s">
        <v>946</v>
      </c>
      <c r="O1" s="92" t="s">
        <v>891</v>
      </c>
      <c r="P1" s="92" t="s">
        <v>968</v>
      </c>
      <c r="Q1" s="98" t="s">
        <v>978</v>
      </c>
    </row>
    <row r="2" spans="1:17" ht="15.75" thickTop="1" x14ac:dyDescent="0.25">
      <c r="A2" s="64" t="s">
        <v>14</v>
      </c>
      <c r="B2" s="21" t="str">
        <f>VLOOKUP(Table15[[#This Row],[Name]], 'Site Information'!$A$2:$D$46, 4, FALSE)</f>
        <v>Leisure and Culture - Libraries and Museums</v>
      </c>
      <c r="C2" s="8">
        <f>IF(ISNA(VLOOKUP(Table15[[#This Row],[Name]], 'Elec 17-18'!$A$4:$B$630, 2, FALSE)), "0", VLOOKUP(Table15[[#This Row],[Name]], 'Elec 17-18'!$A$4:$B$630, 2, FALSE))</f>
        <v>13873</v>
      </c>
      <c r="D2" s="8">
        <f>IF(ISNA(VLOOKUP(Table15[[#This Row],[Name]], 'Elec 18-19'!$A$4:$B$630, 2, FALSE)), "0", VLOOKUP(Table15[[#This Row],[Name]], 'Elec 18-19'!$A$4:$B$630, 2, FALSE))</f>
        <v>12703</v>
      </c>
      <c r="E2" s="8">
        <f>IFERROR(Table15[[#This Row],[Electricity 18-19]]/Table15[[#This Row],[Electricity 17-18]], "")</f>
        <v>0.91566351906581134</v>
      </c>
      <c r="F2" s="7">
        <f>IF(ISNA(VLOOKUP(Table15[[#This Row],[Name]], 'Elec 19-20'!$A$4:$B$631, 2, FALSE)), "0", VLOOKUP(Table15[[#This Row],[Name]], 'Elec 19-20'!$A$4:$B$631, 2, FALSE))</f>
        <v>13803</v>
      </c>
      <c r="G2" s="7">
        <f>IFERROR(Table15[[#This Row],[Electricity 19-20]]/Table15[[#This Row],[Electricity 18-19]], "")</f>
        <v>1.0865937180193654</v>
      </c>
      <c r="H2" s="7">
        <f>IF(ISNA(VLOOKUP(Table15[[#This Row],[Name]],'Elec 20-21'!$A$4:$B$641, 2, FALSE)), "0", VLOOKUP(Table15[[#This Row],[Name]], 'Elec 20-21'!$A$4:$B$641, 2, FALSE))</f>
        <v>6856</v>
      </c>
      <c r="I2" s="9">
        <f>IFERROR(Table15[[#This Row],[Electricity 20-21]]/Table15[[#This Row],[Electricity 19-20]], "")</f>
        <v>0.49670361515612549</v>
      </c>
      <c r="J2" s="14">
        <f>IF(ISNA(VLOOKUP(Table15[[#This Row],[Name]], 'Elec 21-22'!$A$4:$B$656, 2, FALSE)), "0", VLOOKUP(Table15[[#This Row],[Name]], 'Elec 21-22'!$A$4:$B$656, 2, FALSE))</f>
        <v>12181</v>
      </c>
      <c r="K2" s="36">
        <f>IFERROR(Table15[[#This Row],[Electricity 21-22]]/Table15[[#This Row],[Electricity 20-21]], "")</f>
        <v>1.7766919486581096</v>
      </c>
      <c r="L2" s="11">
        <f>IF(ISNA(VLOOKUP(Table15[[#This Row],[Name]],'Elec 22-23'!$A$4:$B$680, 2, FALSE)), "", VLOOKUP(Table15[[#This Row],[Name]], 'Elec 22-23'!$A$4:$B$680, 2, FALSE))</f>
        <v>12495</v>
      </c>
      <c r="M2" s="9">
        <f>IFERROR(Table15[[#This Row],[Electricity 22-23]]/Table15[[#This Row],[Electricity 21-22]], "")</f>
        <v>1.0257778507511699</v>
      </c>
      <c r="N2" s="36">
        <f>IFERROR(Table15[[#This Row],[Electricity 22-23]]/Table15[[#This Row],[Electricity 17-18]], "")</f>
        <v>0.90067036689973334</v>
      </c>
      <c r="O2">
        <f ca="1">VLOOKUP(Table15[[#This Row],[Name]],Table1[#All],21,FALSE)</f>
        <v>13123</v>
      </c>
      <c r="P2" s="36">
        <f ca="1">IFERROR(Table15[[#This Row],[Electricity 23-24]]/Table15[[#This Row],[Electricity 22-23]],"")</f>
        <v>1.0502601040416166</v>
      </c>
      <c r="Q2" s="36">
        <f ca="1">IFERROR(Table15[[#This Row],[Electricity 23-24]]/Table15[[#This Row],[Electricity 17-18]],"")</f>
        <v>0.94593815324731489</v>
      </c>
    </row>
    <row r="3" spans="1:17" x14ac:dyDescent="0.25">
      <c r="A3" s="64" t="s">
        <v>23</v>
      </c>
      <c r="B3" s="21" t="str">
        <f>VLOOKUP(Table15[[#This Row],[Name]], 'Site Information'!$A$2:$D$46, 4, FALSE)</f>
        <v>Leisure and Culture - Libraries and Museums</v>
      </c>
      <c r="C3" s="11">
        <f>IF(ISNA(VLOOKUP(Table15[[#This Row],[Name]], 'Elec 17-18'!$A$4:$B$630, 2, FALSE)), "0", VLOOKUP(Table15[[#This Row],[Name]], 'Elec 17-18'!$A$4:$B$630, 2, FALSE))</f>
        <v>26993</v>
      </c>
      <c r="D3" s="11">
        <f>IF(ISNA(VLOOKUP(Table15[[#This Row],[Name]], 'Elec 18-19'!$A$4:$B$630, 2, FALSE)), "0", VLOOKUP(Table15[[#This Row],[Name]], 'Elec 18-19'!$A$4:$B$630, 2, FALSE))</f>
        <v>26487</v>
      </c>
      <c r="E3" s="11">
        <f>IFERROR(Table15[[#This Row],[Electricity 18-19]]/Table15[[#This Row],[Electricity 17-18]], "")</f>
        <v>0.9812543992887045</v>
      </c>
      <c r="F3" s="7">
        <f>IF(ISNA(VLOOKUP(Table15[[#This Row],[Name]], 'Elec 19-20'!$A$4:$B$631, 2, FALSE)), "0", VLOOKUP(Table15[[#This Row],[Name]], 'Elec 19-20'!$A$4:$B$631, 2, FALSE))</f>
        <v>26825</v>
      </c>
      <c r="G3" s="47">
        <f>IFERROR(Table15[[#This Row],[Electricity 19-20]]/Table15[[#This Row],[Electricity 18-19]], "")</f>
        <v>1.0127609770830974</v>
      </c>
      <c r="H3" s="7">
        <f>IF(ISNA(VLOOKUP(Table15[[#This Row],[Name]],'Elec 20-21'!$A$4:$B$641, 2, FALSE)), "0", VLOOKUP(Table15[[#This Row],[Name]], 'Elec 20-21'!$A$4:$B$641, 2, FALSE))</f>
        <v>15309</v>
      </c>
      <c r="I3" s="9">
        <f>IFERROR(Table15[[#This Row],[Electricity 20-21]]/Table15[[#This Row],[Electricity 19-20]], "")</f>
        <v>0.5706989748369059</v>
      </c>
      <c r="J3" s="14">
        <f>IF(ISNA(VLOOKUP(Table15[[#This Row],[Name]], 'Elec 21-22'!$A$4:$B$656, 2, FALSE)), "0", VLOOKUP(Table15[[#This Row],[Name]], 'Elec 21-22'!$A$4:$B$656, 2, FALSE))</f>
        <v>20424</v>
      </c>
      <c r="K3" s="12">
        <f>IFERROR(Table15[[#This Row],[Electricity 21-22]]/Table15[[#This Row],[Electricity 20-21]], "")</f>
        <v>1.3341171859690377</v>
      </c>
      <c r="L3" s="11">
        <f>IF(ISNA(VLOOKUP(Table15[[#This Row],[Name]],'Elec 22-23'!$A$4:$B$680, 2, FALSE)), "", VLOOKUP(Table15[[#This Row],[Name]], 'Elec 22-23'!$A$4:$B$680, 2, FALSE))</f>
        <v>23452</v>
      </c>
      <c r="M3" s="9">
        <f>IFERROR(Table15[[#This Row],[Electricity 22-23]]/Table15[[#This Row],[Electricity 21-22]], "")</f>
        <v>1.1482569526047788</v>
      </c>
      <c r="N3" s="74">
        <f>IFERROR(Table15[[#This Row],[Electricity 22-23]]/Table15[[#This Row],[Electricity 17-18]], "")</f>
        <v>0.8688178416626533</v>
      </c>
      <c r="O3">
        <f ca="1">VLOOKUP(Table15[[#This Row],[Name]],Table1[#All],21,FALSE)</f>
        <v>22307</v>
      </c>
      <c r="P3" s="36">
        <f ca="1">IFERROR(Table15[[#This Row],[Electricity 23-24]]/Table15[[#This Row],[Electricity 22-23]],"")</f>
        <v>0.95117687190857925</v>
      </c>
      <c r="Q3" s="74">
        <f ca="1">IFERROR(Table15[[#This Row],[Electricity 23-24]]/Table15[[#This Row],[Electricity 17-18]],"")</f>
        <v>0.82639943689104578</v>
      </c>
    </row>
    <row r="4" spans="1:17" x14ac:dyDescent="0.25">
      <c r="A4" s="64" t="s">
        <v>869</v>
      </c>
      <c r="B4" s="21" t="str">
        <f>VLOOKUP(Table15[[#This Row],[Name]], 'Site Information'!$A$2:$D$46, 4, FALSE)</f>
        <v>Leisure and Culture - Libraries and Museums</v>
      </c>
      <c r="C4" s="11" t="str">
        <f>IF(ISNA(VLOOKUP(Table15[[#This Row],[Name]], 'Elec 17-18'!$A$4:$B$630, 2, FALSE)), "0", VLOOKUP(Table15[[#This Row],[Name]], 'Elec 17-18'!$A$4:$B$630, 2, FALSE))</f>
        <v>0</v>
      </c>
      <c r="D4" s="11" t="str">
        <f>IF(ISNA(VLOOKUP(Table15[[#This Row],[Name]], 'Elec 18-19'!$A$4:$B$630, 2, FALSE)), "0", VLOOKUP(Table15[[#This Row],[Name]], 'Elec 18-19'!$A$4:$B$630, 2, FALSE))</f>
        <v>0</v>
      </c>
      <c r="E4" s="11" t="str">
        <f>IFERROR(Table15[[#This Row],[Electricity 18-19]]/Table15[[#This Row],[Electricity 17-18]], "")</f>
        <v/>
      </c>
      <c r="F4" s="7" t="str">
        <f>IF(ISNA(VLOOKUP(Table15[[#This Row],[Name]], 'Elec 19-20'!$A$4:$B$631, 2, FALSE)), "0", VLOOKUP(Table15[[#This Row],[Name]], 'Elec 19-20'!$A$4:$B$631, 2, FALSE))</f>
        <v>0</v>
      </c>
      <c r="G4" s="7" t="str">
        <f>IFERROR(Table15[[#This Row],[Electricity 19-20]]/Table15[[#This Row],[Electricity 18-19]], "")</f>
        <v/>
      </c>
      <c r="H4" s="7" t="str">
        <f>IF(ISNA(VLOOKUP(Table15[[#This Row],[Name]],'Elec 20-21'!$A$4:$B$641, 2, FALSE)), "0", VLOOKUP(Table15[[#This Row],[Name]], 'Elec 20-21'!$A$4:$B$641, 2, FALSE))</f>
        <v>0</v>
      </c>
      <c r="I4" s="9" t="str">
        <f>IFERROR(Table15[[#This Row],[Electricity 20-21]]/Table15[[#This Row],[Electricity 19-20]], "")</f>
        <v/>
      </c>
      <c r="J4" s="14" t="str">
        <f>IF(ISNA(VLOOKUP(Table15[[#This Row],[Name]], 'Elec 21-22'!$A$4:$B$656, 2, FALSE)), "0", VLOOKUP(Table15[[#This Row],[Name]], 'Elec 21-22'!$A$4:$B$656, 2, FALSE))</f>
        <v>0</v>
      </c>
      <c r="K4" s="18" t="str">
        <f>IFERROR(Table15[[#This Row],[Electricity 21-22]]/Table15[[#This Row],[Electricity 20-21]], "")</f>
        <v/>
      </c>
      <c r="L4" s="11" t="str">
        <f>IF(ISNA(VLOOKUP(Table15[[#This Row],[Name]],'Elec 22-23'!$A$4:$B$680, 2, FALSE)), "", VLOOKUP(Table15[[#This Row],[Name]], 'Elec 22-23'!$A$4:$B$680, 2, FALSE))</f>
        <v/>
      </c>
      <c r="M4" s="9" t="str">
        <f>IFERROR(Table15[[#This Row],[Electricity 22-23]]/Table15[[#This Row],[Electricity 21-22]], "")</f>
        <v/>
      </c>
      <c r="N4" s="36" t="str">
        <f>IFERROR(Table15[[#This Row],[Electricity 22-23]]/Table15[[#This Row],[Electricity 17-18]], "")</f>
        <v/>
      </c>
      <c r="O4" t="str">
        <f>VLOOKUP(Table15[[#This Row],[Name]],Table1[#All],21,FALSE)</f>
        <v/>
      </c>
      <c r="P4" s="36" t="str">
        <f>IFERROR(Table15[[#This Row],[Electricity 23-24]]/Table15[[#This Row],[Electricity 22-23]],"")</f>
        <v/>
      </c>
      <c r="Q4" s="36" t="str">
        <f>IFERROR(Table15[[#This Row],[Electricity 23-24]]/Table15[[#This Row],[Electricity 17-18]],"")</f>
        <v/>
      </c>
    </row>
    <row r="5" spans="1:17" x14ac:dyDescent="0.25">
      <c r="A5" s="64" t="s">
        <v>35</v>
      </c>
      <c r="B5" s="21" t="str">
        <f>VLOOKUP(Table15[[#This Row],[Name]], 'Site Information'!$A$2:$D$46, 4, FALSE)</f>
        <v>Leisure and Culture - Libraries and Museums</v>
      </c>
      <c r="C5" s="11">
        <f>IF(ISNA(VLOOKUP(Table15[[#This Row],[Name]], 'Elec 17-18'!$A$4:$B$630, 2, FALSE)), "0", VLOOKUP(Table15[[#This Row],[Name]], 'Elec 17-18'!$A$4:$B$630, 2, FALSE))</f>
        <v>6363</v>
      </c>
      <c r="D5" s="11">
        <f>IF(ISNA(VLOOKUP(Table15[[#This Row],[Name]], 'Elec 18-19'!$A$4:$B$630, 2, FALSE)), "0", VLOOKUP(Table15[[#This Row],[Name]], 'Elec 18-19'!$A$4:$B$630, 2, FALSE))</f>
        <v>6682</v>
      </c>
      <c r="E5" s="11">
        <f>IFERROR(Table15[[#This Row],[Electricity 18-19]]/Table15[[#This Row],[Electricity 17-18]], "")</f>
        <v>1.0501335847870501</v>
      </c>
      <c r="F5" s="7">
        <f>IF(ISNA(VLOOKUP(Table15[[#This Row],[Name]], 'Elec 19-20'!$A$4:$B$631, 2, FALSE)), "0", VLOOKUP(Table15[[#This Row],[Name]], 'Elec 19-20'!$A$4:$B$631, 2, FALSE))</f>
        <v>8560</v>
      </c>
      <c r="G5" s="47">
        <f>IFERROR(Table15[[#This Row],[Electricity 19-20]]/Table15[[#This Row],[Electricity 18-19]], "")</f>
        <v>1.281053576773421</v>
      </c>
      <c r="H5" s="7">
        <f>IF(ISNA(VLOOKUP(Table15[[#This Row],[Name]],'Elec 20-21'!$A$4:$B$641, 2, FALSE)), "0", VLOOKUP(Table15[[#This Row],[Name]], 'Elec 20-21'!$A$4:$B$641, 2, FALSE))</f>
        <v>6835</v>
      </c>
      <c r="I5" s="9">
        <f>IFERROR(Table15[[#This Row],[Electricity 20-21]]/Table15[[#This Row],[Electricity 19-20]], "")</f>
        <v>0.79848130841121501</v>
      </c>
      <c r="J5" s="14">
        <f>IF(ISNA(VLOOKUP(Table15[[#This Row],[Name]], 'Elec 21-22'!$A$4:$B$656, 2, FALSE)), "0", VLOOKUP(Table15[[#This Row],[Name]], 'Elec 21-22'!$A$4:$B$656, 2, FALSE))</f>
        <v>9239</v>
      </c>
      <c r="K5" s="12">
        <f>IFERROR(Table15[[#This Row],[Electricity 21-22]]/Table15[[#This Row],[Electricity 20-21]], "")</f>
        <v>1.3517190929041698</v>
      </c>
      <c r="L5" s="11">
        <f>IF(ISNA(VLOOKUP(Table15[[#This Row],[Name]],'Elec 22-23'!$A$4:$B$680, 2, FALSE)), "", VLOOKUP(Table15[[#This Row],[Name]], 'Elec 22-23'!$A$4:$B$680, 2, FALSE))</f>
        <v>9422</v>
      </c>
      <c r="M5" s="9">
        <f>IFERROR(Table15[[#This Row],[Electricity 22-23]]/Table15[[#This Row],[Electricity 21-22]], "")</f>
        <v>1.0198073384565429</v>
      </c>
      <c r="N5" s="74">
        <f>IFERROR(Table15[[#This Row],[Electricity 22-23]]/Table15[[#This Row],[Electricity 17-18]], "")</f>
        <v>1.4807480748074808</v>
      </c>
      <c r="O5" t="str">
        <f>VLOOKUP(Table15[[#This Row],[Name]],Table1[#All],21,FALSE)</f>
        <v/>
      </c>
      <c r="P5" s="36" t="str">
        <f>IFERROR(Table15[[#This Row],[Electricity 23-24]]/Table15[[#This Row],[Electricity 22-23]],"")</f>
        <v/>
      </c>
      <c r="Q5" s="74" t="str">
        <f>IFERROR(Table15[[#This Row],[Electricity 23-24]]/Table15[[#This Row],[Electricity 17-18]],"")</f>
        <v/>
      </c>
    </row>
    <row r="6" spans="1:17" x14ac:dyDescent="0.25">
      <c r="A6" s="64" t="s">
        <v>39</v>
      </c>
      <c r="B6" s="21" t="str">
        <f>VLOOKUP(Table15[[#This Row],[Name]], 'Site Information'!$A$2:$D$46, 4, FALSE)</f>
        <v>Leisure and Culture - Libraries and Museums</v>
      </c>
      <c r="C6" s="11" t="str">
        <f>IF(ISNA(VLOOKUP(Table15[[#This Row],[Name]], 'Elec 17-18'!$A$4:$B$630, 2, FALSE)), "0", VLOOKUP(Table15[[#This Row],[Name]], 'Elec 17-18'!$A$4:$B$630, 2, FALSE))</f>
        <v>0</v>
      </c>
      <c r="D6" s="11" t="str">
        <f>IF(ISNA(VLOOKUP(Table15[[#This Row],[Name]], 'Elec 18-19'!$A$4:$B$630, 2, FALSE)), "0", VLOOKUP(Table15[[#This Row],[Name]], 'Elec 18-19'!$A$4:$B$630, 2, FALSE))</f>
        <v>0</v>
      </c>
      <c r="E6" s="11" t="str">
        <f>IFERROR(Table15[[#This Row],[Electricity 18-19]]/Table15[[#This Row],[Electricity 17-18]], "")</f>
        <v/>
      </c>
      <c r="F6" s="7">
        <f>IF(ISNA(VLOOKUP(Table15[[#This Row],[Name]], 'Elec 19-20'!$A$4:$B$631, 2, FALSE)), "0", VLOOKUP(Table15[[#This Row],[Name]], 'Elec 19-20'!$A$4:$B$631, 2, FALSE))</f>
        <v>1143</v>
      </c>
      <c r="G6" s="7" t="str">
        <f>IFERROR(Table15[[#This Row],[Electricity 19-20]]/Table15[[#This Row],[Electricity 18-19]], "")</f>
        <v/>
      </c>
      <c r="H6" s="7">
        <f>IF(ISNA(VLOOKUP(Table15[[#This Row],[Name]],'Elec 20-21'!$A$4:$B$641, 2, FALSE)), "0", VLOOKUP(Table15[[#This Row],[Name]], 'Elec 20-21'!$A$4:$B$641, 2, FALSE))</f>
        <v>1102</v>
      </c>
      <c r="I6" s="9">
        <f>IFERROR(Table15[[#This Row],[Electricity 20-21]]/Table15[[#This Row],[Electricity 19-20]], "")</f>
        <v>0.96412948381452324</v>
      </c>
      <c r="J6" s="14">
        <f>IF(ISNA(VLOOKUP(Table15[[#This Row],[Name]], 'Elec 21-22'!$A$4:$B$656, 2, FALSE)), "0", VLOOKUP(Table15[[#This Row],[Name]], 'Elec 21-22'!$A$4:$B$656, 2, FALSE))</f>
        <v>6574</v>
      </c>
      <c r="K6" s="18">
        <f>IFERROR(Table15[[#This Row],[Electricity 21-22]]/Table15[[#This Row],[Electricity 20-21]], "")</f>
        <v>5.9655172413793105</v>
      </c>
      <c r="L6" s="11">
        <f>IF(ISNA(VLOOKUP(Table15[[#This Row],[Name]],'Elec 22-23'!$A$4:$B$680, 2, FALSE)), "", VLOOKUP(Table15[[#This Row],[Name]], 'Elec 22-23'!$A$4:$B$680, 2, FALSE))</f>
        <v>1124</v>
      </c>
      <c r="M6" s="9">
        <f>IFERROR(Table15[[#This Row],[Electricity 22-23]]/Table15[[#This Row],[Electricity 21-22]], "")</f>
        <v>0.17097657438393671</v>
      </c>
      <c r="N6" s="36" t="str">
        <f>IFERROR(Table15[[#This Row],[Electricity 22-23]]/Table15[[#This Row],[Electricity 17-18]], "")</f>
        <v/>
      </c>
      <c r="O6" t="str">
        <f>VLOOKUP(Table15[[#This Row],[Name]],Table1[#All],21,FALSE)</f>
        <v/>
      </c>
      <c r="P6" s="36" t="str">
        <f>IFERROR(Table15[[#This Row],[Electricity 23-24]]/Table15[[#This Row],[Electricity 22-23]],"")</f>
        <v/>
      </c>
      <c r="Q6" s="36" t="str">
        <f>IFERROR(Table15[[#This Row],[Electricity 23-24]]/Table15[[#This Row],[Electricity 17-18]],"")</f>
        <v/>
      </c>
    </row>
    <row r="7" spans="1:17" x14ac:dyDescent="0.25">
      <c r="A7" s="64" t="s">
        <v>46</v>
      </c>
      <c r="B7" s="21" t="str">
        <f>VLOOKUP(Table15[[#This Row],[Name]], 'Site Information'!$A$2:$D$46, 4, FALSE)</f>
        <v>Leisure and Culture - Libraries and Museums</v>
      </c>
      <c r="C7" s="11" t="str">
        <f>IF(ISNA(VLOOKUP(Table15[[#This Row],[Name]], 'Elec 17-18'!$A$4:$B$630, 2, FALSE)), "0", VLOOKUP(Table15[[#This Row],[Name]], 'Elec 17-18'!$A$4:$B$630, 2, FALSE))</f>
        <v>0</v>
      </c>
      <c r="D7" s="11" t="str">
        <f>IF(ISNA(VLOOKUP(Table15[[#This Row],[Name]], 'Elec 18-19'!$A$4:$B$630, 2, FALSE)), "0", VLOOKUP(Table15[[#This Row],[Name]], 'Elec 18-19'!$A$4:$B$630, 2, FALSE))</f>
        <v>0</v>
      </c>
      <c r="E7" s="11" t="str">
        <f>IFERROR(Table15[[#This Row],[Electricity 18-19]]/Table15[[#This Row],[Electricity 17-18]], "")</f>
        <v/>
      </c>
      <c r="F7" s="7">
        <f>IF(ISNA(VLOOKUP(Table15[[#This Row],[Name]], 'Elec 19-20'!$A$4:$B$631, 2, FALSE)), "0", VLOOKUP(Table15[[#This Row],[Name]], 'Elec 19-20'!$A$4:$B$631, 2, FALSE))</f>
        <v>128181</v>
      </c>
      <c r="G7" s="47" t="str">
        <f>IFERROR(Table15[[#This Row],[Electricity 19-20]]/Table15[[#This Row],[Electricity 18-19]], "")</f>
        <v/>
      </c>
      <c r="H7" s="7">
        <f>IF(ISNA(VLOOKUP(Table15[[#This Row],[Name]],'Elec 20-21'!$A$4:$B$641, 2, FALSE)), "0", VLOOKUP(Table15[[#This Row],[Name]], 'Elec 20-21'!$A$4:$B$641, 2, FALSE))</f>
        <v>26195</v>
      </c>
      <c r="I7" s="9">
        <f>IFERROR(Table15[[#This Row],[Electricity 20-21]]/Table15[[#This Row],[Electricity 19-20]], "")</f>
        <v>0.20435946045045678</v>
      </c>
      <c r="J7" s="14">
        <f>IF(ISNA(VLOOKUP(Table15[[#This Row],[Name]], 'Elec 21-22'!$A$4:$B$656, 2, FALSE)), "0", VLOOKUP(Table15[[#This Row],[Name]], 'Elec 21-22'!$A$4:$B$656, 2, FALSE))</f>
        <v>114267</v>
      </c>
      <c r="K7" s="12">
        <f>IFERROR(Table15[[#This Row],[Electricity 21-22]]/Table15[[#This Row],[Electricity 20-21]], "")</f>
        <v>4.3621683527390722</v>
      </c>
      <c r="L7" s="11">
        <f>IF(ISNA(VLOOKUP(Table15[[#This Row],[Name]],'Elec 22-23'!$A$4:$B$680, 2, FALSE)), "", VLOOKUP(Table15[[#This Row],[Name]], 'Elec 22-23'!$A$4:$B$680, 2, FALSE))</f>
        <v>88238</v>
      </c>
      <c r="M7" s="9">
        <f>IFERROR(Table15[[#This Row],[Electricity 22-23]]/Table15[[#This Row],[Electricity 21-22]], "")</f>
        <v>0.77220894921543404</v>
      </c>
      <c r="N7" s="74" t="str">
        <f>IFERROR(Table15[[#This Row],[Electricity 22-23]]/Table15[[#This Row],[Electricity 17-18]], "")</f>
        <v/>
      </c>
      <c r="O7" t="str">
        <f>VLOOKUP(Table15[[#This Row],[Name]],Table1[#All],21,FALSE)</f>
        <v/>
      </c>
      <c r="P7" s="36" t="str">
        <f>IFERROR(Table15[[#This Row],[Electricity 23-24]]/Table15[[#This Row],[Electricity 22-23]],"")</f>
        <v/>
      </c>
      <c r="Q7" s="74" t="str">
        <f>IFERROR(Table15[[#This Row],[Electricity 23-24]]/Table15[[#This Row],[Electricity 17-18]],"")</f>
        <v/>
      </c>
    </row>
    <row r="8" spans="1:17" x14ac:dyDescent="0.25">
      <c r="A8" s="64" t="s">
        <v>52</v>
      </c>
      <c r="B8" s="21" t="str">
        <f>VLOOKUP(Table15[[#This Row],[Name]], 'Site Information'!$A$2:$D$46, 4, FALSE)</f>
        <v>Leisure and Culture - Libraries and Museums</v>
      </c>
      <c r="C8" s="8">
        <f>IF(ISNA(VLOOKUP(Table15[[#This Row],[Name]], 'Elec 17-18'!$A$4:$B$630, 2, FALSE)), "0", VLOOKUP(Table15[[#This Row],[Name]], 'Elec 17-18'!$A$4:$B$630, 2, FALSE))</f>
        <v>4769</v>
      </c>
      <c r="D8" s="8">
        <f>IF(ISNA(VLOOKUP(Table15[[#This Row],[Name]], 'Elec 18-19'!$A$4:$B$630, 2, FALSE)), "0", VLOOKUP(Table15[[#This Row],[Name]], 'Elec 18-19'!$A$4:$B$630, 2, FALSE))</f>
        <v>4468</v>
      </c>
      <c r="E8" s="8">
        <f>IFERROR(Table15[[#This Row],[Electricity 18-19]]/Table15[[#This Row],[Electricity 17-18]], "")</f>
        <v>0.93688404277626336</v>
      </c>
      <c r="F8" s="7">
        <f>IF(ISNA(VLOOKUP(Table15[[#This Row],[Name]], 'Elec 19-20'!$A$4:$B$631, 2, FALSE)), "0", VLOOKUP(Table15[[#This Row],[Name]], 'Elec 19-20'!$A$4:$B$631, 2, FALSE))</f>
        <v>4708</v>
      </c>
      <c r="G8" s="7">
        <f>IFERROR(Table15[[#This Row],[Electricity 19-20]]/Table15[[#This Row],[Electricity 18-19]], "")</f>
        <v>1.053715308863026</v>
      </c>
      <c r="H8" s="7">
        <f>IF(ISNA(VLOOKUP(Table15[[#This Row],[Name]],'Elec 20-21'!$A$4:$B$641, 2, FALSE)), "0", VLOOKUP(Table15[[#This Row],[Name]], 'Elec 20-21'!$A$4:$B$641, 2, FALSE))</f>
        <v>2150</v>
      </c>
      <c r="I8" s="9">
        <f>IFERROR(Table15[[#This Row],[Electricity 20-21]]/Table15[[#This Row],[Electricity 19-20]], "")</f>
        <v>0.4566694987255735</v>
      </c>
      <c r="J8" s="14">
        <f>IF(ISNA(VLOOKUP(Table15[[#This Row],[Name]], 'Elec 21-22'!$A$4:$B$656, 2, FALSE)), "0", VLOOKUP(Table15[[#This Row],[Name]], 'Elec 21-22'!$A$4:$B$656, 2, FALSE))</f>
        <v>4492</v>
      </c>
      <c r="K8" s="18">
        <f>IFERROR(Table15[[#This Row],[Electricity 21-22]]/Table15[[#This Row],[Electricity 20-21]], "")</f>
        <v>2.0893023255813952</v>
      </c>
      <c r="L8" s="11">
        <f>IF(ISNA(VLOOKUP(Table15[[#This Row],[Name]],'Elec 22-23'!$A$4:$B$680, 2, FALSE)), "", VLOOKUP(Table15[[#This Row],[Name]], 'Elec 22-23'!$A$4:$B$680, 2, FALSE))</f>
        <v>4651</v>
      </c>
      <c r="M8" s="9">
        <f>IFERROR(Table15[[#This Row],[Electricity 22-23]]/Table15[[#This Row],[Electricity 21-22]], "")</f>
        <v>1.0353962600178095</v>
      </c>
      <c r="N8" s="36">
        <f>IFERROR(Table15[[#This Row],[Electricity 22-23]]/Table15[[#This Row],[Electricity 17-18]], "")</f>
        <v>0.97525686726777105</v>
      </c>
      <c r="O8" t="str">
        <f>VLOOKUP(Table15[[#This Row],[Name]],Table1[#All],21,FALSE)</f>
        <v/>
      </c>
      <c r="P8" s="36" t="str">
        <f>IFERROR(Table15[[#This Row],[Electricity 23-24]]/Table15[[#This Row],[Electricity 22-23]],"")</f>
        <v/>
      </c>
      <c r="Q8" s="36" t="str">
        <f>IFERROR(Table15[[#This Row],[Electricity 23-24]]/Table15[[#This Row],[Electricity 17-18]],"")</f>
        <v/>
      </c>
    </row>
    <row r="9" spans="1:17" x14ac:dyDescent="0.25">
      <c r="A9" s="64" t="s">
        <v>65</v>
      </c>
      <c r="B9" s="21" t="str">
        <f>VLOOKUP(Table15[[#This Row],[Name]], 'Site Information'!$A$2:$D$46, 4, FALSE)</f>
        <v>Leisure and Culture - Libraries and Museums</v>
      </c>
      <c r="C9" s="11">
        <f>IF(ISNA(VLOOKUP(Table15[[#This Row],[Name]], 'Elec 17-18'!$A$4:$B$630, 2, FALSE)), "0", VLOOKUP(Table15[[#This Row],[Name]], 'Elec 17-18'!$A$4:$B$630, 2, FALSE))</f>
        <v>5079</v>
      </c>
      <c r="D9" s="11">
        <f>IF(ISNA(VLOOKUP(Table15[[#This Row],[Name]], 'Elec 18-19'!$A$4:$B$630, 2, FALSE)), "0", VLOOKUP(Table15[[#This Row],[Name]], 'Elec 18-19'!$A$4:$B$630, 2, FALSE))</f>
        <v>5929</v>
      </c>
      <c r="E9" s="11">
        <f>IFERROR(Table15[[#This Row],[Electricity 18-19]]/Table15[[#This Row],[Electricity 17-18]], "")</f>
        <v>1.1673557786965938</v>
      </c>
      <c r="F9" s="7">
        <f>IF(ISNA(VLOOKUP(Table15[[#This Row],[Name]], 'Elec 19-20'!$A$4:$B$631, 2, FALSE)), "0", VLOOKUP(Table15[[#This Row],[Name]], 'Elec 19-20'!$A$4:$B$631, 2, FALSE))</f>
        <v>5882</v>
      </c>
      <c r="G9" s="47">
        <f>IFERROR(Table15[[#This Row],[Electricity 19-20]]/Table15[[#This Row],[Electricity 18-19]], "")</f>
        <v>0.99207286220273239</v>
      </c>
      <c r="H9" s="7">
        <f>IF(ISNA(VLOOKUP(Table15[[#This Row],[Name]],'Elec 20-21'!$A$4:$B$641, 2, FALSE)), "0", VLOOKUP(Table15[[#This Row],[Name]], 'Elec 20-21'!$A$4:$B$641, 2, FALSE))</f>
        <v>2872</v>
      </c>
      <c r="I9" s="9">
        <f>IFERROR(Table15[[#This Row],[Electricity 20-21]]/Table15[[#This Row],[Electricity 19-20]], "")</f>
        <v>0.48826929615776948</v>
      </c>
      <c r="J9" s="14">
        <f>IF(ISNA(VLOOKUP(Table15[[#This Row],[Name]], 'Elec 21-22'!$A$4:$B$656, 2, FALSE)), "0", VLOOKUP(Table15[[#This Row],[Name]], 'Elec 21-22'!$A$4:$B$656, 2, FALSE))</f>
        <v>5462</v>
      </c>
      <c r="K9" s="12">
        <f>IFERROR(Table15[[#This Row],[Electricity 21-22]]/Table15[[#This Row],[Electricity 20-21]], "")</f>
        <v>1.9018105849582172</v>
      </c>
      <c r="L9" s="11">
        <f>IF(ISNA(VLOOKUP(Table15[[#This Row],[Name]],'Elec 22-23'!$A$4:$B$680, 2, FALSE)), "", VLOOKUP(Table15[[#This Row],[Name]], 'Elec 22-23'!$A$4:$B$680, 2, FALSE))</f>
        <v>5022</v>
      </c>
      <c r="M9" s="9">
        <f>IFERROR(Table15[[#This Row],[Electricity 22-23]]/Table15[[#This Row],[Electricity 21-22]], "")</f>
        <v>0.91944342731600148</v>
      </c>
      <c r="N9" s="74">
        <f>IFERROR(Table15[[#This Row],[Electricity 22-23]]/Table15[[#This Row],[Electricity 17-18]], "")</f>
        <v>0.9887773183697578</v>
      </c>
      <c r="O9">
        <f ca="1">VLOOKUP(Table15[[#This Row],[Name]],Table1[#All],21,FALSE)</f>
        <v>4992</v>
      </c>
      <c r="P9" s="36">
        <f ca="1">IFERROR(Table15[[#This Row],[Electricity 23-24]]/Table15[[#This Row],[Electricity 22-23]],"")</f>
        <v>0.99402628434886497</v>
      </c>
      <c r="Q9" s="74">
        <f ca="1">IFERROR(Table15[[#This Row],[Electricity 23-24]]/Table15[[#This Row],[Electricity 17-18]],"")</f>
        <v>0.98287064382752509</v>
      </c>
    </row>
    <row r="10" spans="1:17" x14ac:dyDescent="0.25">
      <c r="A10" s="64" t="s">
        <v>77</v>
      </c>
      <c r="B10" s="21" t="str">
        <f>VLOOKUP(Table15[[#This Row],[Name]], 'Site Information'!$A$2:$D$46, 4, FALSE)</f>
        <v>Leisure and Culture - Libraries and Museums</v>
      </c>
      <c r="C10" s="11">
        <f>IF(ISNA(VLOOKUP(Table15[[#This Row],[Name]], 'Elec 17-18'!$A$4:$B$630, 2, FALSE)), "0", VLOOKUP(Table15[[#This Row],[Name]], 'Elec 17-18'!$A$4:$B$630, 2, FALSE))</f>
        <v>39266</v>
      </c>
      <c r="D10" s="11">
        <f>IF(ISNA(VLOOKUP(Table15[[#This Row],[Name]], 'Elec 18-19'!$A$4:$B$630, 2, FALSE)), "0", VLOOKUP(Table15[[#This Row],[Name]], 'Elec 18-19'!$A$4:$B$630, 2, FALSE))</f>
        <v>28262</v>
      </c>
      <c r="E10" s="11">
        <f>IFERROR(Table15[[#This Row],[Electricity 18-19]]/Table15[[#This Row],[Electricity 17-18]], "")</f>
        <v>0.71975755106198747</v>
      </c>
      <c r="F10" s="7">
        <f>IF(ISNA(VLOOKUP(Table15[[#This Row],[Name]], 'Elec 19-20'!$A$4:$B$631, 2, FALSE)), "0", VLOOKUP(Table15[[#This Row],[Name]], 'Elec 19-20'!$A$4:$B$631, 2, FALSE))</f>
        <v>30992</v>
      </c>
      <c r="G10" s="7">
        <f>IFERROR(Table15[[#This Row],[Electricity 19-20]]/Table15[[#This Row],[Electricity 18-19]], "")</f>
        <v>1.0965961361545538</v>
      </c>
      <c r="H10" s="7">
        <f>IF(ISNA(VLOOKUP(Table15[[#This Row],[Name]],'Elec 20-21'!$A$4:$B$641, 2, FALSE)), "0", VLOOKUP(Table15[[#This Row],[Name]], 'Elec 20-21'!$A$4:$B$641, 2, FALSE))</f>
        <v>23848</v>
      </c>
      <c r="I10" s="9">
        <f>IFERROR(Table15[[#This Row],[Electricity 20-21]]/Table15[[#This Row],[Electricity 19-20]], "")</f>
        <v>0.76948890036138362</v>
      </c>
      <c r="J10" s="14">
        <f>IF(ISNA(VLOOKUP(Table15[[#This Row],[Name]], 'Elec 21-22'!$A$4:$B$656, 2, FALSE)), "0", VLOOKUP(Table15[[#This Row],[Name]], 'Elec 21-22'!$A$4:$B$656, 2, FALSE))</f>
        <v>30438</v>
      </c>
      <c r="K10" s="18">
        <f>IFERROR(Table15[[#This Row],[Electricity 21-22]]/Table15[[#This Row],[Electricity 20-21]], "")</f>
        <v>1.2763334451526334</v>
      </c>
      <c r="L10" s="11">
        <f>IF(ISNA(VLOOKUP(Table15[[#This Row],[Name]],'Elec 22-23'!$A$4:$B$680, 2, FALSE)), "", VLOOKUP(Table15[[#This Row],[Name]], 'Elec 22-23'!$A$4:$B$680, 2, FALSE))</f>
        <v>33785</v>
      </c>
      <c r="M10" s="9">
        <f>IFERROR(Table15[[#This Row],[Electricity 22-23]]/Table15[[#This Row],[Electricity 21-22]], "")</f>
        <v>1.1099612326696893</v>
      </c>
      <c r="N10" s="36">
        <f>IFERROR(Table15[[#This Row],[Electricity 22-23]]/Table15[[#This Row],[Electricity 17-18]], "")</f>
        <v>0.86041358936484491</v>
      </c>
      <c r="O10" t="e">
        <f>VLOOKUP(Table15[[#This Row],[Name]],Table1[#All],21,FALSE)</f>
        <v>#N/A</v>
      </c>
      <c r="P10" s="36" t="str">
        <f>IFERROR(Table15[[#This Row],[Electricity 23-24]]/Table15[[#This Row],[Electricity 22-23]],"")</f>
        <v/>
      </c>
      <c r="Q10" s="36" t="str">
        <f>IFERROR(Table15[[#This Row],[Electricity 23-24]]/Table15[[#This Row],[Electricity 17-18]],"")</f>
        <v/>
      </c>
    </row>
    <row r="11" spans="1:17" x14ac:dyDescent="0.25">
      <c r="A11" s="64" t="s">
        <v>116</v>
      </c>
      <c r="B11" s="21" t="str">
        <f>VLOOKUP(Table15[[#This Row],[Name]], 'Site Information'!$A$2:$D$46, 4, FALSE)</f>
        <v>Leisure and Culture - Libraries and Museums</v>
      </c>
      <c r="C11" s="11">
        <f>IF(ISNA(VLOOKUP(Table15[[#This Row],[Name]], 'Elec 17-18'!$A$4:$B$630, 2, FALSE)), "0", VLOOKUP(Table15[[#This Row],[Name]], 'Elec 17-18'!$A$4:$B$630, 2, FALSE))</f>
        <v>21275</v>
      </c>
      <c r="D11" s="11">
        <f>IF(ISNA(VLOOKUP(Table15[[#This Row],[Name]], 'Elec 18-19'!$A$4:$B$630, 2, FALSE)), "0", VLOOKUP(Table15[[#This Row],[Name]], 'Elec 18-19'!$A$4:$B$630, 2, FALSE))</f>
        <v>21789</v>
      </c>
      <c r="E11" s="11">
        <f>IFERROR(Table15[[#This Row],[Electricity 18-19]]/Table15[[#This Row],[Electricity 17-18]], "")</f>
        <v>1.024159811985899</v>
      </c>
      <c r="F11" s="7">
        <f>IF(ISNA(VLOOKUP(Table15[[#This Row],[Name]], 'Elec 19-20'!$A$4:$B$631, 2, FALSE)), "0", VLOOKUP(Table15[[#This Row],[Name]], 'Elec 19-20'!$A$4:$B$631, 2, FALSE))</f>
        <v>19010</v>
      </c>
      <c r="G11" s="47">
        <f>IFERROR(Table15[[#This Row],[Electricity 19-20]]/Table15[[#This Row],[Electricity 18-19]], "")</f>
        <v>0.87245858001744003</v>
      </c>
      <c r="H11" s="7">
        <f>IF(ISNA(VLOOKUP(Table15[[#This Row],[Name]],'Elec 20-21'!$A$4:$B$641, 2, FALSE)), "0", VLOOKUP(Table15[[#This Row],[Name]], 'Elec 20-21'!$A$4:$B$641, 2, FALSE))</f>
        <v>10429</v>
      </c>
      <c r="I11" s="9">
        <f>IFERROR(Table15[[#This Row],[Electricity 20-21]]/Table15[[#This Row],[Electricity 19-20]], "")</f>
        <v>0.54860599684376643</v>
      </c>
      <c r="J11" s="14">
        <f>IF(ISNA(VLOOKUP(Table15[[#This Row],[Name]], 'Elec 21-22'!$A$4:$B$656, 2, FALSE)), "0", VLOOKUP(Table15[[#This Row],[Name]], 'Elec 21-22'!$A$4:$B$656, 2, FALSE))</f>
        <v>15996</v>
      </c>
      <c r="K11" s="12">
        <f>IFERROR(Table15[[#This Row],[Electricity 21-22]]/Table15[[#This Row],[Electricity 20-21]], "")</f>
        <v>1.5337999808227059</v>
      </c>
      <c r="L11" s="11">
        <f>IF(ISNA(VLOOKUP(Table15[[#This Row],[Name]],'Elec 22-23'!$A$4:$B$680, 2, FALSE)), "", VLOOKUP(Table15[[#This Row],[Name]], 'Elec 22-23'!$A$4:$B$680, 2, FALSE))</f>
        <v>17271</v>
      </c>
      <c r="M11" s="9">
        <f>IFERROR(Table15[[#This Row],[Electricity 22-23]]/Table15[[#This Row],[Electricity 21-22]], "")</f>
        <v>1.0797074268567142</v>
      </c>
      <c r="N11" s="74">
        <f>IFERROR(Table15[[#This Row],[Electricity 22-23]]/Table15[[#This Row],[Electricity 17-18]], "")</f>
        <v>0.81179788484136306</v>
      </c>
      <c r="O11" t="str">
        <f>VLOOKUP(Table15[[#This Row],[Name]],Table1[#All],21,FALSE)</f>
        <v/>
      </c>
      <c r="P11" s="36" t="str">
        <f>IFERROR(Table15[[#This Row],[Electricity 23-24]]/Table15[[#This Row],[Electricity 22-23]],"")</f>
        <v/>
      </c>
      <c r="Q11" s="74" t="str">
        <f>IFERROR(Table15[[#This Row],[Electricity 23-24]]/Table15[[#This Row],[Electricity 17-18]],"")</f>
        <v/>
      </c>
    </row>
    <row r="12" spans="1:17" x14ac:dyDescent="0.25">
      <c r="A12" s="64" t="s">
        <v>874</v>
      </c>
      <c r="B12" s="21" t="str">
        <f>VLOOKUP(Table15[[#This Row],[Name]], 'Site Information'!$A$2:$D$46, 4, FALSE)</f>
        <v>Leisure and Culture - Libraries and Museums</v>
      </c>
      <c r="C12" s="11" t="str">
        <f>IF(ISNA(VLOOKUP(Table15[[#This Row],[Name]], 'Elec 17-18'!$A$4:$B$630, 2, FALSE)), "0", VLOOKUP(Table15[[#This Row],[Name]], 'Elec 17-18'!$A$4:$B$630, 2, FALSE))</f>
        <v>0</v>
      </c>
      <c r="D12" s="11" t="str">
        <f>IF(ISNA(VLOOKUP(Table15[[#This Row],[Name]], 'Elec 18-19'!$A$4:$B$630, 2, FALSE)), "0", VLOOKUP(Table15[[#This Row],[Name]], 'Elec 18-19'!$A$4:$B$630, 2, FALSE))</f>
        <v>0</v>
      </c>
      <c r="E12" s="11" t="str">
        <f>IFERROR(Table15[[#This Row],[Electricity 18-19]]/Table15[[#This Row],[Electricity 17-18]], "")</f>
        <v/>
      </c>
      <c r="F12" s="7" t="str">
        <f>IF(ISNA(VLOOKUP(Table15[[#This Row],[Name]], 'Elec 19-20'!$A$4:$B$631, 2, FALSE)), "0", VLOOKUP(Table15[[#This Row],[Name]], 'Elec 19-20'!$A$4:$B$631, 2, FALSE))</f>
        <v>0</v>
      </c>
      <c r="G12" s="7" t="str">
        <f>IFERROR(Table15[[#This Row],[Electricity 19-20]]/Table15[[#This Row],[Electricity 18-19]], "")</f>
        <v/>
      </c>
      <c r="H12" s="7" t="str">
        <f>IF(ISNA(VLOOKUP(Table15[[#This Row],[Name]],'Elec 20-21'!$A$4:$B$641, 2, FALSE)), "0", VLOOKUP(Table15[[#This Row],[Name]], 'Elec 20-21'!$A$4:$B$641, 2, FALSE))</f>
        <v>0</v>
      </c>
      <c r="I12" s="9" t="str">
        <f>IFERROR(Table15[[#This Row],[Electricity 20-21]]/Table15[[#This Row],[Electricity 19-20]], "")</f>
        <v/>
      </c>
      <c r="J12" s="14" t="str">
        <f>IF(ISNA(VLOOKUP(Table15[[#This Row],[Name]], 'Elec 21-22'!$A$4:$B$656, 2, FALSE)), "0", VLOOKUP(Table15[[#This Row],[Name]], 'Elec 21-22'!$A$4:$B$656, 2, FALSE))</f>
        <v>0</v>
      </c>
      <c r="K12" s="18" t="str">
        <f>IFERROR(Table15[[#This Row],[Electricity 21-22]]/Table15[[#This Row],[Electricity 20-21]], "")</f>
        <v/>
      </c>
      <c r="L12" s="11" t="str">
        <f>IF(ISNA(VLOOKUP(Table15[[#This Row],[Name]],'Elec 22-23'!$A$4:$B$680, 2, FALSE)), "", VLOOKUP(Table15[[#This Row],[Name]], 'Elec 22-23'!$A$4:$B$680, 2, FALSE))</f>
        <v/>
      </c>
      <c r="M12" s="9" t="str">
        <f>IFERROR(Table15[[#This Row],[Electricity 22-23]]/Table15[[#This Row],[Electricity 21-22]], "")</f>
        <v/>
      </c>
      <c r="N12" s="36" t="str">
        <f>IFERROR(Table15[[#This Row],[Electricity 22-23]]/Table15[[#This Row],[Electricity 17-18]], "")</f>
        <v/>
      </c>
      <c r="O12" t="str">
        <f>VLOOKUP(Table15[[#This Row],[Name]],Table1[#All],21,FALSE)</f>
        <v/>
      </c>
      <c r="P12" s="36" t="str">
        <f>IFERROR(Table15[[#This Row],[Electricity 23-24]]/Table15[[#This Row],[Electricity 22-23]],"")</f>
        <v/>
      </c>
      <c r="Q12" s="36" t="str">
        <f>IFERROR(Table15[[#This Row],[Electricity 23-24]]/Table15[[#This Row],[Electricity 17-18]],"")</f>
        <v/>
      </c>
    </row>
    <row r="13" spans="1:17" x14ac:dyDescent="0.25">
      <c r="A13" s="64" t="s">
        <v>124</v>
      </c>
      <c r="B13" s="21" t="str">
        <f>VLOOKUP(Table15[[#This Row],[Name]], 'Site Information'!$A$2:$D$46, 4, FALSE)</f>
        <v>Leisure and Culture - Libraries and Museums</v>
      </c>
      <c r="C13" s="11">
        <f>IF(ISNA(VLOOKUP(Table15[[#This Row],[Name]], 'Elec 17-18'!$A$4:$B$630, 2, FALSE)), "0", VLOOKUP(Table15[[#This Row],[Name]], 'Elec 17-18'!$A$4:$B$630, 2, FALSE))</f>
        <v>6805</v>
      </c>
      <c r="D13" s="11">
        <f>IF(ISNA(VLOOKUP(Table15[[#This Row],[Name]], 'Elec 18-19'!$A$4:$B$630, 2, FALSE)), "0", VLOOKUP(Table15[[#This Row],[Name]], 'Elec 18-19'!$A$4:$B$630, 2, FALSE))</f>
        <v>5388</v>
      </c>
      <c r="E13" s="11">
        <f>IFERROR(Table15[[#This Row],[Electricity 18-19]]/Table15[[#This Row],[Electricity 17-18]], "")</f>
        <v>0.79177075679647313</v>
      </c>
      <c r="F13" s="7">
        <f>IF(ISNA(VLOOKUP(Table15[[#This Row],[Name]], 'Elec 19-20'!$A$4:$B$631, 2, FALSE)), "0", VLOOKUP(Table15[[#This Row],[Name]], 'Elec 19-20'!$A$4:$B$631, 2, FALSE))</f>
        <v>5575</v>
      </c>
      <c r="G13" s="47">
        <f>IFERROR(Table15[[#This Row],[Electricity 19-20]]/Table15[[#This Row],[Electricity 18-19]], "")</f>
        <v>1.0347067557535263</v>
      </c>
      <c r="H13" s="7">
        <f>IF(ISNA(VLOOKUP(Table15[[#This Row],[Name]],'Elec 20-21'!$A$4:$B$641, 2, FALSE)), "0", VLOOKUP(Table15[[#This Row],[Name]], 'Elec 20-21'!$A$4:$B$641, 2, FALSE))</f>
        <v>2682</v>
      </c>
      <c r="I13" s="9">
        <f>IFERROR(Table15[[#This Row],[Electricity 20-21]]/Table15[[#This Row],[Electricity 19-20]], "")</f>
        <v>0.48107623318385651</v>
      </c>
      <c r="J13" s="14">
        <f>IF(ISNA(VLOOKUP(Table15[[#This Row],[Name]], 'Elec 21-22'!$A$4:$B$656, 2, FALSE)), "0", VLOOKUP(Table15[[#This Row],[Name]], 'Elec 21-22'!$A$4:$B$656, 2, FALSE))</f>
        <v>5427</v>
      </c>
      <c r="K13" s="12">
        <f>IFERROR(Table15[[#This Row],[Electricity 21-22]]/Table15[[#This Row],[Electricity 20-21]], "")</f>
        <v>2.023489932885906</v>
      </c>
      <c r="L13" s="11">
        <f>IF(ISNA(VLOOKUP(Table15[[#This Row],[Name]],'Elec 22-23'!$A$4:$B$680, 2, FALSE)), "", VLOOKUP(Table15[[#This Row],[Name]], 'Elec 22-23'!$A$4:$B$680, 2, FALSE))</f>
        <v>6158</v>
      </c>
      <c r="M13" s="9">
        <f>IFERROR(Table15[[#This Row],[Electricity 22-23]]/Table15[[#This Row],[Electricity 21-22]], "")</f>
        <v>1.134696885940667</v>
      </c>
      <c r="N13" s="74">
        <f>IFERROR(Table15[[#This Row],[Electricity 22-23]]/Table15[[#This Row],[Electricity 17-18]], "")</f>
        <v>0.90492285084496693</v>
      </c>
      <c r="O13" t="str">
        <f>VLOOKUP(Table15[[#This Row],[Name]],Table1[#All],21,FALSE)</f>
        <v/>
      </c>
      <c r="P13" s="36" t="str">
        <f>IFERROR(Table15[[#This Row],[Electricity 23-24]]/Table15[[#This Row],[Electricity 22-23]],"")</f>
        <v/>
      </c>
      <c r="Q13" s="74" t="str">
        <f>IFERROR(Table15[[#This Row],[Electricity 23-24]]/Table15[[#This Row],[Electricity 17-18]],"")</f>
        <v/>
      </c>
    </row>
    <row r="14" spans="1:17" x14ac:dyDescent="0.25">
      <c r="A14" s="64" t="s">
        <v>126</v>
      </c>
      <c r="B14" s="21" t="str">
        <f>VLOOKUP(Table15[[#This Row],[Name]], 'Site Information'!$A$2:$D$46, 4, FALSE)</f>
        <v>Leisure and Culture - Libraries and Museums</v>
      </c>
      <c r="C14" s="8">
        <f>IF(ISNA(VLOOKUP(Table15[[#This Row],[Name]], 'Elec 17-18'!$A$4:$B$630, 2, FALSE)), "0", VLOOKUP(Table15[[#This Row],[Name]], 'Elec 17-18'!$A$4:$B$630, 2, FALSE))</f>
        <v>140837</v>
      </c>
      <c r="D14" s="8">
        <f>IF(ISNA(VLOOKUP(Table15[[#This Row],[Name]], 'Elec 18-19'!$A$4:$B$630, 2, FALSE)), "0", VLOOKUP(Table15[[#This Row],[Name]], 'Elec 18-19'!$A$4:$B$630, 2, FALSE))</f>
        <v>131802</v>
      </c>
      <c r="E14" s="8">
        <f>IFERROR(Table15[[#This Row],[Electricity 18-19]]/Table15[[#This Row],[Electricity 17-18]], "")</f>
        <v>0.93584782408031986</v>
      </c>
      <c r="F14" s="7">
        <f>IF(ISNA(VLOOKUP(Table15[[#This Row],[Name]], 'Elec 19-20'!$A$4:$B$631, 2, FALSE)), "0", VLOOKUP(Table15[[#This Row],[Name]], 'Elec 19-20'!$A$4:$B$631, 2, FALSE))</f>
        <v>94083</v>
      </c>
      <c r="G14" s="7">
        <f>IFERROR(Table15[[#This Row],[Electricity 19-20]]/Table15[[#This Row],[Electricity 18-19]], "")</f>
        <v>0.71382073109664501</v>
      </c>
      <c r="H14" s="7">
        <f>IF(ISNA(VLOOKUP(Table15[[#This Row],[Name]],'Elec 20-21'!$A$4:$B$641, 2, FALSE)), "0", VLOOKUP(Table15[[#This Row],[Name]], 'Elec 20-21'!$A$4:$B$641, 2, FALSE))</f>
        <v>76312</v>
      </c>
      <c r="I14" s="9">
        <f>IFERROR(Table15[[#This Row],[Electricity 20-21]]/Table15[[#This Row],[Electricity 19-20]], "")</f>
        <v>0.8111135911907571</v>
      </c>
      <c r="J14" s="14">
        <f>IF(ISNA(VLOOKUP(Table15[[#This Row],[Name]], 'Elec 21-22'!$A$4:$B$656, 2, FALSE)), "0", VLOOKUP(Table15[[#This Row],[Name]], 'Elec 21-22'!$A$4:$B$656, 2, FALSE))</f>
        <v>95482</v>
      </c>
      <c r="K14" s="36">
        <f>IFERROR(Table15[[#This Row],[Electricity 21-22]]/Table15[[#This Row],[Electricity 20-21]], "")</f>
        <v>1.2512055771045183</v>
      </c>
      <c r="L14" s="11">
        <f>IF(ISNA(VLOOKUP(Table15[[#This Row],[Name]],'Elec 22-23'!$A$4:$B$680, 2, FALSE)), "", VLOOKUP(Table15[[#This Row],[Name]], 'Elec 22-23'!$A$4:$B$680, 2, FALSE))</f>
        <v>102677</v>
      </c>
      <c r="M14" s="18">
        <f>IFERROR(Table15[[#This Row],[Electricity 22-23]]/Table15[[#This Row],[Electricity 21-22]], "")</f>
        <v>1.0753545170817536</v>
      </c>
      <c r="N14" s="36">
        <f>IFERROR(Table15[[#This Row],[Electricity 22-23]]/Table15[[#This Row],[Electricity 17-18]], "")</f>
        <v>0.72904847447758758</v>
      </c>
      <c r="O14">
        <f ca="1">VLOOKUP(Table15[[#This Row],[Name]],Table1[#All],21,FALSE)</f>
        <v>100385</v>
      </c>
      <c r="P14" s="36">
        <f ca="1">IFERROR(Table15[[#This Row],[Electricity 23-24]]/Table15[[#This Row],[Electricity 22-23]],"")</f>
        <v>0.97767757141326683</v>
      </c>
      <c r="Q14" s="36">
        <f ca="1">IFERROR(Table15[[#This Row],[Electricity 23-24]]/Table15[[#This Row],[Electricity 17-18]],"")</f>
        <v>0.71277434196979483</v>
      </c>
    </row>
    <row r="15" spans="1:17" x14ac:dyDescent="0.25">
      <c r="A15" s="64" t="s">
        <v>152</v>
      </c>
      <c r="B15" s="21" t="str">
        <f>VLOOKUP(Table15[[#This Row],[Name]], 'Site Information'!$A$2:$D$46, 4, FALSE)</f>
        <v>Leisure and Culture - Libraries and Museums</v>
      </c>
      <c r="C15" s="8">
        <f>IF(ISNA(VLOOKUP(Table15[[#This Row],[Name]], 'Elec 17-18'!$A$4:$B$630, 2, FALSE)), "0", VLOOKUP(Table15[[#This Row],[Name]], 'Elec 17-18'!$A$4:$B$630, 2, FALSE))</f>
        <v>14508</v>
      </c>
      <c r="D15" s="8">
        <f>IF(ISNA(VLOOKUP(Table15[[#This Row],[Name]], 'Elec 18-19'!$A$4:$B$630, 2, FALSE)), "0", VLOOKUP(Table15[[#This Row],[Name]], 'Elec 18-19'!$A$4:$B$630, 2, FALSE))</f>
        <v>12234</v>
      </c>
      <c r="E15" s="8">
        <f>IFERROR(Table15[[#This Row],[Electricity 18-19]]/Table15[[#This Row],[Electricity 17-18]], "")</f>
        <v>0.84325889164598844</v>
      </c>
      <c r="F15" s="7">
        <f>IF(ISNA(VLOOKUP(Table15[[#This Row],[Name]], 'Elec 19-20'!$A$4:$B$631, 2, FALSE)), "0", VLOOKUP(Table15[[#This Row],[Name]], 'Elec 19-20'!$A$4:$B$631, 2, FALSE))</f>
        <v>10191</v>
      </c>
      <c r="G15" s="7">
        <f>IFERROR(Table15[[#This Row],[Electricity 19-20]]/Table15[[#This Row],[Electricity 18-19]], "")</f>
        <v>0.83300637567435021</v>
      </c>
      <c r="H15" s="7">
        <f>IF(ISNA(VLOOKUP(Table15[[#This Row],[Name]],'Elec 20-21'!$A$4:$B$641, 2, FALSE)), "0", VLOOKUP(Table15[[#This Row],[Name]], 'Elec 20-21'!$A$4:$B$641, 2, FALSE))</f>
        <v>6374</v>
      </c>
      <c r="I15" s="9">
        <f>IFERROR(Table15[[#This Row],[Electricity 20-21]]/Table15[[#This Row],[Electricity 19-20]], "")</f>
        <v>0.62545383181238345</v>
      </c>
      <c r="J15" s="14">
        <f>IF(ISNA(VLOOKUP(Table15[[#This Row],[Name]], 'Elec 21-22'!$A$4:$B$656, 2, FALSE)), "0", VLOOKUP(Table15[[#This Row],[Name]], 'Elec 21-22'!$A$4:$B$656, 2, FALSE))</f>
        <v>9663</v>
      </c>
      <c r="K15" s="18">
        <f>IFERROR(Table15[[#This Row],[Electricity 21-22]]/Table15[[#This Row],[Electricity 20-21]], "")</f>
        <v>1.5160025101976782</v>
      </c>
      <c r="L15" s="11">
        <f>IF(ISNA(VLOOKUP(Table15[[#This Row],[Name]],'Elec 22-23'!$A$4:$B$680, 2, FALSE)), "", VLOOKUP(Table15[[#This Row],[Name]], 'Elec 22-23'!$A$4:$B$680, 2, FALSE))</f>
        <v>9666</v>
      </c>
      <c r="M15" s="9">
        <f>IFERROR(Table15[[#This Row],[Electricity 22-23]]/Table15[[#This Row],[Electricity 21-22]], "")</f>
        <v>1.000310462589258</v>
      </c>
      <c r="N15" s="36">
        <f>IFERROR(Table15[[#This Row],[Electricity 22-23]]/Table15[[#This Row],[Electricity 17-18]], "")</f>
        <v>0.66625310173697272</v>
      </c>
      <c r="O15">
        <f ca="1">VLOOKUP(Table15[[#This Row],[Name]],Table1[#All],21,FALSE)</f>
        <v>9601</v>
      </c>
      <c r="P15" s="36">
        <f ca="1">IFERROR(Table15[[#This Row],[Electricity 23-24]]/Table15[[#This Row],[Electricity 22-23]],"")</f>
        <v>0.99327539830333123</v>
      </c>
      <c r="Q15" s="36">
        <f ca="1">IFERROR(Table15[[#This Row],[Electricity 23-24]]/Table15[[#This Row],[Electricity 17-18]],"")</f>
        <v>0.66177281499862139</v>
      </c>
    </row>
    <row r="16" spans="1:17" x14ac:dyDescent="0.25">
      <c r="A16" s="64" t="s">
        <v>183</v>
      </c>
      <c r="B16" s="21" t="str">
        <f>VLOOKUP(Table15[[#This Row],[Name]], 'Site Information'!$A$2:$D$46, 4, FALSE)</f>
        <v>Leisure and Culture - Libraries and Museums</v>
      </c>
      <c r="C16" s="8">
        <f>IF(ISNA(VLOOKUP(Table15[[#This Row],[Name]], 'Elec 17-18'!$A$4:$B$630, 2, FALSE)), "0", VLOOKUP(Table15[[#This Row],[Name]], 'Elec 17-18'!$A$4:$B$630, 2, FALSE))</f>
        <v>18735</v>
      </c>
      <c r="D16" s="8">
        <f>IF(ISNA(VLOOKUP(Table15[[#This Row],[Name]], 'Elec 18-19'!$A$4:$B$630, 2, FALSE)), "0", VLOOKUP(Table15[[#This Row],[Name]], 'Elec 18-19'!$A$4:$B$630, 2, FALSE))</f>
        <v>13767</v>
      </c>
      <c r="E16" s="8">
        <f>IFERROR(Table15[[#This Row],[Electricity 18-19]]/Table15[[#This Row],[Electricity 17-18]], "")</f>
        <v>0.73482786228983188</v>
      </c>
      <c r="F16" s="7">
        <f>IF(ISNA(VLOOKUP(Table15[[#This Row],[Name]], 'Elec 19-20'!$A$4:$B$631, 2, FALSE)), "0", VLOOKUP(Table15[[#This Row],[Name]], 'Elec 19-20'!$A$4:$B$631, 2, FALSE))</f>
        <v>9837</v>
      </c>
      <c r="G16" s="7">
        <f>IFERROR(Table15[[#This Row],[Electricity 19-20]]/Table15[[#This Row],[Electricity 18-19]], "")</f>
        <v>0.71453475702767488</v>
      </c>
      <c r="H16" s="7">
        <f>IF(ISNA(VLOOKUP(Table15[[#This Row],[Name]],'Elec 20-21'!$A$4:$B$641, 2, FALSE)), "0", VLOOKUP(Table15[[#This Row],[Name]], 'Elec 20-21'!$A$4:$B$641, 2, FALSE))</f>
        <v>12193</v>
      </c>
      <c r="I16" s="9">
        <f>IFERROR(Table15[[#This Row],[Electricity 20-21]]/Table15[[#This Row],[Electricity 19-20]], "")</f>
        <v>1.2395039137948562</v>
      </c>
      <c r="J16" s="14">
        <f>IF(ISNA(VLOOKUP(Table15[[#This Row],[Name]], 'Elec 21-22'!$A$4:$B$656, 2, FALSE)), "0", VLOOKUP(Table15[[#This Row],[Name]], 'Elec 21-22'!$A$4:$B$656, 2, FALSE))</f>
        <v>12081</v>
      </c>
      <c r="K16" s="8">
        <f>IFERROR(Table15[[#This Row],[Electricity 21-22]]/Table15[[#This Row],[Electricity 20-21]], "")</f>
        <v>0.99081440170589685</v>
      </c>
      <c r="L16" s="11">
        <f>IF(ISNA(VLOOKUP(Table15[[#This Row],[Name]],'Elec 22-23'!$A$4:$B$680, 2, FALSE)), "", VLOOKUP(Table15[[#This Row],[Name]], 'Elec 22-23'!$A$4:$B$680, 2, FALSE))</f>
        <v>16156</v>
      </c>
      <c r="M16" s="9">
        <f>IFERROR(Table15[[#This Row],[Electricity 22-23]]/Table15[[#This Row],[Electricity 21-22]], "")</f>
        <v>1.337306514361394</v>
      </c>
      <c r="N16" s="36">
        <f>IFERROR(Table15[[#This Row],[Electricity 22-23]]/Table15[[#This Row],[Electricity 17-18]], "")</f>
        <v>0.86234320789965302</v>
      </c>
      <c r="O16">
        <f ca="1">VLOOKUP(Table15[[#This Row],[Name]],Table1[#All],21,FALSE)</f>
        <v>7598</v>
      </c>
      <c r="P16" s="36">
        <f ca="1">IFERROR(Table15[[#This Row],[Electricity 23-24]]/Table15[[#This Row],[Electricity 22-23]],"")</f>
        <v>0.47028967566229263</v>
      </c>
      <c r="Q16" s="36">
        <f ca="1">IFERROR(Table15[[#This Row],[Electricity 23-24]]/Table15[[#This Row],[Electricity 17-18]],"")</f>
        <v>0.40555110755270884</v>
      </c>
    </row>
    <row r="17" spans="1:17" x14ac:dyDescent="0.25">
      <c r="A17" s="64" t="s">
        <v>216</v>
      </c>
      <c r="B17" s="21" t="str">
        <f>VLOOKUP(Table15[[#This Row],[Name]], 'Site Information'!$A$2:$D$46, 4, FALSE)</f>
        <v>Leisure and Culture - Libraries and Museums</v>
      </c>
      <c r="C17" s="8">
        <f>IF(ISNA(VLOOKUP(Table15[[#This Row],[Name]], 'Elec 17-18'!$A$4:$B$630, 2, FALSE)), "0", VLOOKUP(Table15[[#This Row],[Name]], 'Elec 17-18'!$A$4:$B$630, 2, FALSE))</f>
        <v>7036</v>
      </c>
      <c r="D17" s="8">
        <f>IF(ISNA(VLOOKUP(Table15[[#This Row],[Name]], 'Elec 18-19'!$A$4:$B$630, 2, FALSE)), "0", VLOOKUP(Table15[[#This Row],[Name]], 'Elec 18-19'!$A$4:$B$630, 2, FALSE))</f>
        <v>6694</v>
      </c>
      <c r="E17" s="8">
        <f>IFERROR(Table15[[#This Row],[Electricity 18-19]]/Table15[[#This Row],[Electricity 17-18]], "")</f>
        <v>0.95139283683911313</v>
      </c>
      <c r="F17" s="7">
        <f>IF(ISNA(VLOOKUP(Table15[[#This Row],[Name]], 'Elec 19-20'!$A$4:$B$631, 2, FALSE)), "0", VLOOKUP(Table15[[#This Row],[Name]], 'Elec 19-20'!$A$4:$B$631, 2, FALSE))</f>
        <v>6677</v>
      </c>
      <c r="G17" s="7">
        <f>IFERROR(Table15[[#This Row],[Electricity 19-20]]/Table15[[#This Row],[Electricity 18-19]], "")</f>
        <v>0.99746041230953097</v>
      </c>
      <c r="H17" s="7">
        <f>IF(ISNA(VLOOKUP(Table15[[#This Row],[Name]],'Elec 20-21'!$A$4:$B$641, 2, FALSE)), "0", VLOOKUP(Table15[[#This Row],[Name]], 'Elec 20-21'!$A$4:$B$641, 2, FALSE))</f>
        <v>3639</v>
      </c>
      <c r="I17" s="9">
        <f>IFERROR(Table15[[#This Row],[Electricity 20-21]]/Table15[[#This Row],[Electricity 19-20]], "")</f>
        <v>0.54500524187509358</v>
      </c>
      <c r="J17" s="14">
        <f>IF(ISNA(VLOOKUP(Table15[[#This Row],[Name]], 'Elec 21-22'!$A$4:$B$656, 2, FALSE)), "0", VLOOKUP(Table15[[#This Row],[Name]], 'Elec 21-22'!$A$4:$B$656, 2, FALSE))</f>
        <v>5980</v>
      </c>
      <c r="K17" s="36">
        <f>IFERROR(Table15[[#This Row],[Electricity 21-22]]/Table15[[#This Row],[Electricity 20-21]], "")</f>
        <v>1.6433086012640836</v>
      </c>
      <c r="L17" s="11">
        <f>IF(ISNA(VLOOKUP(Table15[[#This Row],[Name]],'Elec 22-23'!$A$4:$B$680, 2, FALSE)), "", VLOOKUP(Table15[[#This Row],[Name]], 'Elec 22-23'!$A$4:$B$680, 2, FALSE))</f>
        <v>6493</v>
      </c>
      <c r="M17" s="18">
        <f>IFERROR(Table15[[#This Row],[Electricity 22-23]]/Table15[[#This Row],[Electricity 21-22]], "")</f>
        <v>1.0857859531772576</v>
      </c>
      <c r="N17" s="36">
        <f>IFERROR(Table15[[#This Row],[Electricity 22-23]]/Table15[[#This Row],[Electricity 17-18]], "")</f>
        <v>0.92282546901648665</v>
      </c>
      <c r="O17">
        <f ca="1">VLOOKUP(Table15[[#This Row],[Name]],Table1[#All],21,FALSE)</f>
        <v>5950</v>
      </c>
      <c r="P17" s="36">
        <f ca="1">IFERROR(Table15[[#This Row],[Electricity 23-24]]/Table15[[#This Row],[Electricity 22-23]],"")</f>
        <v>0.91637147697520405</v>
      </c>
      <c r="Q17" s="36">
        <f ca="1">IFERROR(Table15[[#This Row],[Electricity 23-24]]/Table15[[#This Row],[Electricity 17-18]],"")</f>
        <v>0.84565093803297331</v>
      </c>
    </row>
    <row r="18" spans="1:17" x14ac:dyDescent="0.25">
      <c r="A18" s="64" t="s">
        <v>256</v>
      </c>
      <c r="B18" s="21" t="str">
        <f>VLOOKUP(Table15[[#This Row],[Name]], 'Site Information'!$A$2:$D$46, 4, FALSE)</f>
        <v>Leisure and Culture - Libraries and Museums</v>
      </c>
      <c r="C18" s="8">
        <f>IF(ISNA(VLOOKUP(Table15[[#This Row],[Name]], 'Elec 17-18'!$A$4:$B$630, 2, FALSE)), "0", VLOOKUP(Table15[[#This Row],[Name]], 'Elec 17-18'!$A$4:$B$630, 2, FALSE))</f>
        <v>6758</v>
      </c>
      <c r="D18" s="8">
        <f>IF(ISNA(VLOOKUP(Table15[[#This Row],[Name]], 'Elec 18-19'!$A$4:$B$630, 2, FALSE)), "0", VLOOKUP(Table15[[#This Row],[Name]], 'Elec 18-19'!$A$4:$B$630, 2, FALSE))</f>
        <v>6532</v>
      </c>
      <c r="E18" s="8">
        <f>IFERROR(Table15[[#This Row],[Electricity 18-19]]/Table15[[#This Row],[Electricity 17-18]], "")</f>
        <v>0.96655815329979289</v>
      </c>
      <c r="F18" s="7">
        <f>IF(ISNA(VLOOKUP(Table15[[#This Row],[Name]], 'Elec 19-20'!$A$4:$B$631, 2, FALSE)), "0", VLOOKUP(Table15[[#This Row],[Name]], 'Elec 19-20'!$A$4:$B$631, 2, FALSE))</f>
        <v>6774</v>
      </c>
      <c r="G18" s="7">
        <f>IFERROR(Table15[[#This Row],[Electricity 19-20]]/Table15[[#This Row],[Electricity 18-19]], "")</f>
        <v>1.0370483772198409</v>
      </c>
      <c r="H18" s="7">
        <f>IF(ISNA(VLOOKUP(Table15[[#This Row],[Name]],'Elec 20-21'!$A$4:$B$641, 2, FALSE)), "0", VLOOKUP(Table15[[#This Row],[Name]], 'Elec 20-21'!$A$4:$B$641, 2, FALSE))</f>
        <v>3195</v>
      </c>
      <c r="I18" s="9">
        <f>IFERROR(Table15[[#This Row],[Electricity 20-21]]/Table15[[#This Row],[Electricity 19-20]], "")</f>
        <v>0.47165633303808679</v>
      </c>
      <c r="J18" s="14">
        <f>IF(ISNA(VLOOKUP(Table15[[#This Row],[Name]], 'Elec 21-22'!$A$4:$B$656, 2, FALSE)), "0", VLOOKUP(Table15[[#This Row],[Name]], 'Elec 21-22'!$A$4:$B$656, 2, FALSE))</f>
        <v>6552</v>
      </c>
      <c r="K18" s="36">
        <f>IFERROR(Table15[[#This Row],[Electricity 21-22]]/Table15[[#This Row],[Electricity 20-21]], "")</f>
        <v>2.0507042253521126</v>
      </c>
      <c r="L18" s="11">
        <f>IF(ISNA(VLOOKUP(Table15[[#This Row],[Name]],'Elec 22-23'!$A$4:$B$680, 2, FALSE)), "", VLOOKUP(Table15[[#This Row],[Name]], 'Elec 22-23'!$A$4:$B$680, 2, FALSE))</f>
        <v>6142</v>
      </c>
      <c r="M18" s="9">
        <f>IFERROR(Table15[[#This Row],[Electricity 22-23]]/Table15[[#This Row],[Electricity 21-22]], "")</f>
        <v>0.93742368742368742</v>
      </c>
      <c r="N18" s="36">
        <f>IFERROR(Table15[[#This Row],[Electricity 22-23]]/Table15[[#This Row],[Electricity 17-18]], "")</f>
        <v>0.908848771825984</v>
      </c>
      <c r="O18">
        <f ca="1">VLOOKUP(Table15[[#This Row],[Name]],Table1[#All],21,FALSE)</f>
        <v>6154</v>
      </c>
      <c r="P18" s="36">
        <f ca="1">IFERROR(Table15[[#This Row],[Electricity 23-24]]/Table15[[#This Row],[Electricity 22-23]],"")</f>
        <v>1.0019537609899056</v>
      </c>
      <c r="Q18" s="36">
        <f ca="1">IFERROR(Table15[[#This Row],[Electricity 23-24]]/Table15[[#This Row],[Electricity 17-18]],"")</f>
        <v>0.91062444510210117</v>
      </c>
    </row>
    <row r="19" spans="1:17" x14ac:dyDescent="0.25">
      <c r="A19" s="64" t="s">
        <v>317</v>
      </c>
      <c r="B19" s="21" t="str">
        <f>VLOOKUP(Table15[[#This Row],[Name]], 'Site Information'!$A$2:$D$46, 4, FALSE)</f>
        <v>Leisure and Culture - Libraries and Museums</v>
      </c>
      <c r="C19" s="11">
        <f>IF(ISNA(VLOOKUP(Table15[[#This Row],[Name]], 'Elec 17-18'!$A$4:$B$630, 2, FALSE)), "0", VLOOKUP(Table15[[#This Row],[Name]], 'Elec 17-18'!$A$4:$B$630, 2, FALSE))</f>
        <v>16605</v>
      </c>
      <c r="D19" s="11">
        <f>IF(ISNA(VLOOKUP(Table15[[#This Row],[Name]], 'Elec 18-19'!$A$4:$B$630, 2, FALSE)), "0", VLOOKUP(Table15[[#This Row],[Name]], 'Elec 18-19'!$A$4:$B$630, 2, FALSE))</f>
        <v>16891</v>
      </c>
      <c r="E19" s="11">
        <f>IFERROR(Table15[[#This Row],[Electricity 18-19]]/Table15[[#This Row],[Electricity 17-18]], "")</f>
        <v>1.0172237277928335</v>
      </c>
      <c r="F19" s="7">
        <f>IF(ISNA(VLOOKUP(Table15[[#This Row],[Name]], 'Elec 19-20'!$A$4:$B$631, 2, FALSE)), "0", VLOOKUP(Table15[[#This Row],[Name]], 'Elec 19-20'!$A$4:$B$631, 2, FALSE))</f>
        <v>12201</v>
      </c>
      <c r="G19" s="47">
        <f>IFERROR(Table15[[#This Row],[Electricity 19-20]]/Table15[[#This Row],[Electricity 18-19]], "")</f>
        <v>0.7223373394115209</v>
      </c>
      <c r="H19" s="7">
        <f>IF(ISNA(VLOOKUP(Table15[[#This Row],[Name]],'Elec 20-21'!$A$4:$B$641, 2, FALSE)), "0", VLOOKUP(Table15[[#This Row],[Name]], 'Elec 20-21'!$A$4:$B$641, 2, FALSE))</f>
        <v>0</v>
      </c>
      <c r="I19" s="9">
        <f>IFERROR(Table15[[#This Row],[Electricity 20-21]]/Table15[[#This Row],[Electricity 19-20]], "")</f>
        <v>0</v>
      </c>
      <c r="J19" s="14" t="str">
        <f>IF(ISNA(VLOOKUP(Table15[[#This Row],[Name]], 'Elec 21-22'!$A$4:$B$656, 2, FALSE)), "0", VLOOKUP(Table15[[#This Row],[Name]], 'Elec 21-22'!$A$4:$B$656, 2, FALSE))</f>
        <v>0</v>
      </c>
      <c r="K19" s="12" t="str">
        <f>IFERROR(Table15[[#This Row],[Electricity 21-22]]/Table15[[#This Row],[Electricity 20-21]], "")</f>
        <v/>
      </c>
      <c r="L19" s="11">
        <f>IF(ISNA(VLOOKUP(Table15[[#This Row],[Name]],'Elec 22-23'!$A$4:$B$680, 2, FALSE)), "", VLOOKUP(Table15[[#This Row],[Name]], 'Elec 22-23'!$A$4:$B$680, 2, FALSE))</f>
        <v>0</v>
      </c>
      <c r="M19" s="9" t="str">
        <f>IFERROR(Table15[[#This Row],[Electricity 22-23]]/Table15[[#This Row],[Electricity 21-22]], "")</f>
        <v/>
      </c>
      <c r="N19" s="74">
        <f>IFERROR(Table15[[#This Row],[Electricity 22-23]]/Table15[[#This Row],[Electricity 17-18]], "")</f>
        <v>0</v>
      </c>
      <c r="O19" t="e">
        <f>VLOOKUP(Table15[[#This Row],[Name]],Table1[#All],21,FALSE)</f>
        <v>#N/A</v>
      </c>
      <c r="P19" s="36" t="str">
        <f>IFERROR(Table15[[#This Row],[Electricity 23-24]]/Table15[[#This Row],[Electricity 22-23]],"")</f>
        <v/>
      </c>
      <c r="Q19" s="74" t="str">
        <f>IFERROR(Table15[[#This Row],[Electricity 23-24]]/Table15[[#This Row],[Electricity 17-18]],"")</f>
        <v/>
      </c>
    </row>
    <row r="20" spans="1:17" x14ac:dyDescent="0.25">
      <c r="A20" s="64" t="s">
        <v>879</v>
      </c>
      <c r="B20" s="21" t="str">
        <f>VLOOKUP(Table15[[#This Row],[Name]], 'Site Information'!$A$2:$D$46, 4, FALSE)</f>
        <v>Leisure and Culture - Libraries and Museums</v>
      </c>
      <c r="C20" s="8" t="str">
        <f>IF(ISNA(VLOOKUP(Table15[[#This Row],[Name]], 'Elec 17-18'!$A$4:$B$630, 2, FALSE)), "0", VLOOKUP(Table15[[#This Row],[Name]], 'Elec 17-18'!$A$4:$B$630, 2, FALSE))</f>
        <v>0</v>
      </c>
      <c r="D20" s="8" t="str">
        <f>IF(ISNA(VLOOKUP(Table15[[#This Row],[Name]], 'Elec 18-19'!$A$4:$B$630, 2, FALSE)), "0", VLOOKUP(Table15[[#This Row],[Name]], 'Elec 18-19'!$A$4:$B$630, 2, FALSE))</f>
        <v>0</v>
      </c>
      <c r="E20" s="8" t="str">
        <f>IFERROR(Table15[[#This Row],[Electricity 18-19]]/Table15[[#This Row],[Electricity 17-18]], "")</f>
        <v/>
      </c>
      <c r="F20" s="7" t="str">
        <f>IF(ISNA(VLOOKUP(Table15[[#This Row],[Name]], 'Elec 19-20'!$A$4:$B$631, 2, FALSE)), "0", VLOOKUP(Table15[[#This Row],[Name]], 'Elec 19-20'!$A$4:$B$631, 2, FALSE))</f>
        <v>0</v>
      </c>
      <c r="G20" s="7" t="str">
        <f>IFERROR(Table15[[#This Row],[Electricity 19-20]]/Table15[[#This Row],[Electricity 18-19]], "")</f>
        <v/>
      </c>
      <c r="H20" s="7" t="str">
        <f>IF(ISNA(VLOOKUP(Table15[[#This Row],[Name]],'Elec 20-21'!$A$4:$B$641, 2, FALSE)), "0", VLOOKUP(Table15[[#This Row],[Name]], 'Elec 20-21'!$A$4:$B$641, 2, FALSE))</f>
        <v>0</v>
      </c>
      <c r="I20" s="9" t="str">
        <f>IFERROR(Table15[[#This Row],[Electricity 20-21]]/Table15[[#This Row],[Electricity 19-20]], "")</f>
        <v/>
      </c>
      <c r="J20" s="14" t="str">
        <f>IF(ISNA(VLOOKUP(Table15[[#This Row],[Name]], 'Elec 21-22'!$A$4:$B$656, 2, FALSE)), "0", VLOOKUP(Table15[[#This Row],[Name]], 'Elec 21-22'!$A$4:$B$656, 2, FALSE))</f>
        <v>0</v>
      </c>
      <c r="K20" s="8" t="str">
        <f>IFERROR(Table15[[#This Row],[Electricity 21-22]]/Table15[[#This Row],[Electricity 20-21]], "")</f>
        <v/>
      </c>
      <c r="L20" s="11" t="str">
        <f>IF(ISNA(VLOOKUP(Table15[[#This Row],[Name]],'Elec 22-23'!$A$4:$B$680, 2, FALSE)), "", VLOOKUP(Table15[[#This Row],[Name]], 'Elec 22-23'!$A$4:$B$680, 2, FALSE))</f>
        <v/>
      </c>
      <c r="M20" s="9" t="str">
        <f>IFERROR(Table15[[#This Row],[Electricity 22-23]]/Table15[[#This Row],[Electricity 21-22]], "")</f>
        <v/>
      </c>
      <c r="N20" s="36" t="str">
        <f>IFERROR(Table15[[#This Row],[Electricity 22-23]]/Table15[[#This Row],[Electricity 17-18]], "")</f>
        <v/>
      </c>
      <c r="O20" t="str">
        <f>VLOOKUP(Table15[[#This Row],[Name]],Table1[#All],21,FALSE)</f>
        <v/>
      </c>
      <c r="P20" s="36" t="str">
        <f>IFERROR(Table15[[#This Row],[Electricity 23-24]]/Table15[[#This Row],[Electricity 22-23]],"")</f>
        <v/>
      </c>
      <c r="Q20" s="36" t="str">
        <f>IFERROR(Table15[[#This Row],[Electricity 23-24]]/Table15[[#This Row],[Electricity 17-18]],"")</f>
        <v/>
      </c>
    </row>
    <row r="21" spans="1:17" x14ac:dyDescent="0.25">
      <c r="A21" s="64" t="s">
        <v>323</v>
      </c>
      <c r="B21" s="21" t="str">
        <f>VLOOKUP(Table15[[#This Row],[Name]], 'Site Information'!$A$2:$D$46, 4, FALSE)</f>
        <v>Leisure and Culture - Libraries and Museums</v>
      </c>
      <c r="C21" s="8">
        <f>IF(ISNA(VLOOKUP(Table15[[#This Row],[Name]], 'Elec 17-18'!$A$4:$B$630, 2, FALSE)), "0", VLOOKUP(Table15[[#This Row],[Name]], 'Elec 17-18'!$A$4:$B$630, 2, FALSE))</f>
        <v>130690</v>
      </c>
      <c r="D21" s="8">
        <f>IF(ISNA(VLOOKUP(Table15[[#This Row],[Name]], 'Elec 18-19'!$A$4:$B$630, 2, FALSE)), "0", VLOOKUP(Table15[[#This Row],[Name]], 'Elec 18-19'!$A$4:$B$630, 2, FALSE))</f>
        <v>131202</v>
      </c>
      <c r="E21" s="8">
        <f>IFERROR(Table15[[#This Row],[Electricity 18-19]]/Table15[[#This Row],[Electricity 17-18]], "")</f>
        <v>1.0039176677634096</v>
      </c>
      <c r="F21" s="7">
        <f>IF(ISNA(VLOOKUP(Table15[[#This Row],[Name]], 'Elec 19-20'!$A$4:$B$631, 2, FALSE)), "0", VLOOKUP(Table15[[#This Row],[Name]], 'Elec 19-20'!$A$4:$B$631, 2, FALSE))</f>
        <v>135306</v>
      </c>
      <c r="G21" s="7">
        <f>IFERROR(Table15[[#This Row],[Electricity 19-20]]/Table15[[#This Row],[Electricity 18-19]], "")</f>
        <v>1.0312800109754425</v>
      </c>
      <c r="H21" s="7">
        <f>IF(ISNA(VLOOKUP(Table15[[#This Row],[Name]],'Elec 20-21'!$A$4:$B$641, 2, FALSE)), "0", VLOOKUP(Table15[[#This Row],[Name]], 'Elec 20-21'!$A$4:$B$641, 2, FALSE))</f>
        <v>87905</v>
      </c>
      <c r="I21" s="9">
        <f>IFERROR(Table15[[#This Row],[Electricity 20-21]]/Table15[[#This Row],[Electricity 19-20]], "")</f>
        <v>0.64967555023428381</v>
      </c>
      <c r="J21" s="14">
        <f>IF(ISNA(VLOOKUP(Table15[[#This Row],[Name]], 'Elec 21-22'!$A$4:$B$656, 2, FALSE)), "0", VLOOKUP(Table15[[#This Row],[Name]], 'Elec 21-22'!$A$4:$B$656, 2, FALSE))</f>
        <v>112022</v>
      </c>
      <c r="K21" s="8">
        <f>IFERROR(Table15[[#This Row],[Electricity 21-22]]/Table15[[#This Row],[Electricity 20-21]], "")</f>
        <v>1.2743529947101986</v>
      </c>
      <c r="L21" s="11">
        <f>IF(ISNA(VLOOKUP(Table15[[#This Row],[Name]],'Elec 22-23'!$A$4:$B$680, 2, FALSE)), "", VLOOKUP(Table15[[#This Row],[Name]], 'Elec 22-23'!$A$4:$B$680, 2, FALSE))</f>
        <v>113329</v>
      </c>
      <c r="M21" s="9">
        <f>IFERROR(Table15[[#This Row],[Electricity 22-23]]/Table15[[#This Row],[Electricity 21-22]], "")</f>
        <v>1.0116673510560426</v>
      </c>
      <c r="N21" s="36">
        <f>IFERROR(Table15[[#This Row],[Electricity 22-23]]/Table15[[#This Row],[Electricity 17-18]], "")</f>
        <v>0.867158925702043</v>
      </c>
      <c r="O21">
        <f ca="1">VLOOKUP(Table15[[#This Row],[Name]],Table1[#All],21,FALSE)</f>
        <v>119259</v>
      </c>
      <c r="P21" s="36">
        <f ca="1">IFERROR(Table15[[#This Row],[Electricity 23-24]]/Table15[[#This Row],[Electricity 22-23]],"")</f>
        <v>1.0523255300937977</v>
      </c>
      <c r="Q21" s="36">
        <f ca="1">IFERROR(Table15[[#This Row],[Electricity 23-24]]/Table15[[#This Row],[Electricity 17-18]],"")</f>
        <v>0.91253347616497049</v>
      </c>
    </row>
    <row r="22" spans="1:17" x14ac:dyDescent="0.25">
      <c r="A22" s="64" t="s">
        <v>336</v>
      </c>
      <c r="B22" s="21" t="str">
        <f>VLOOKUP(Table15[[#This Row],[Name]], 'Site Information'!$A$2:$D$46, 4, FALSE)</f>
        <v>Leisure and Culture - Libraries and Museums</v>
      </c>
      <c r="C22" s="8">
        <f>IF(ISNA(VLOOKUP(Table15[[#This Row],[Name]], 'Elec 17-18'!$A$4:$B$630, 2, FALSE)), "0", VLOOKUP(Table15[[#This Row],[Name]], 'Elec 17-18'!$A$4:$B$630, 2, FALSE))</f>
        <v>8237</v>
      </c>
      <c r="D22" s="8">
        <f>IF(ISNA(VLOOKUP(Table15[[#This Row],[Name]], 'Elec 18-19'!$A$4:$B$630, 2, FALSE)), "0", VLOOKUP(Table15[[#This Row],[Name]], 'Elec 18-19'!$A$4:$B$630, 2, FALSE))</f>
        <v>7816</v>
      </c>
      <c r="E22" s="8">
        <f>IFERROR(Table15[[#This Row],[Electricity 18-19]]/Table15[[#This Row],[Electricity 17-18]], "")</f>
        <v>0.94888915867427459</v>
      </c>
      <c r="F22" s="7">
        <f>IF(ISNA(VLOOKUP(Table15[[#This Row],[Name]], 'Elec 19-20'!$A$4:$B$631, 2, FALSE)), "0", VLOOKUP(Table15[[#This Row],[Name]], 'Elec 19-20'!$A$4:$B$631, 2, FALSE))</f>
        <v>7558</v>
      </c>
      <c r="G22" s="7">
        <f>IFERROR(Table15[[#This Row],[Electricity 19-20]]/Table15[[#This Row],[Electricity 18-19]], "")</f>
        <v>0.96699078812691919</v>
      </c>
      <c r="H22" s="7">
        <f>IF(ISNA(VLOOKUP(Table15[[#This Row],[Name]],'Elec 20-21'!$A$4:$B$641, 2, FALSE)), "0", VLOOKUP(Table15[[#This Row],[Name]], 'Elec 20-21'!$A$4:$B$641, 2, FALSE))</f>
        <v>2888</v>
      </c>
      <c r="I22" s="9">
        <f>IFERROR(Table15[[#This Row],[Electricity 20-21]]/Table15[[#This Row],[Electricity 19-20]], "")</f>
        <v>0.38211166975390315</v>
      </c>
      <c r="J22" s="14">
        <f>IF(ISNA(VLOOKUP(Table15[[#This Row],[Name]], 'Elec 21-22'!$A$4:$B$656, 2, FALSE)), "0", VLOOKUP(Table15[[#This Row],[Name]], 'Elec 21-22'!$A$4:$B$656, 2, FALSE))</f>
        <v>8141</v>
      </c>
      <c r="K22" s="36">
        <f>IFERROR(Table15[[#This Row],[Electricity 21-22]]/Table15[[#This Row],[Electricity 20-21]], "")</f>
        <v>2.8189058171745152</v>
      </c>
      <c r="L22" s="11">
        <f>IF(ISNA(VLOOKUP(Table15[[#This Row],[Name]],'Elec 22-23'!$A$4:$B$680, 2, FALSE)), "", VLOOKUP(Table15[[#This Row],[Name]], 'Elec 22-23'!$A$4:$B$680, 2, FALSE))</f>
        <v>9010</v>
      </c>
      <c r="M22" s="18">
        <f>IFERROR(Table15[[#This Row],[Electricity 22-23]]/Table15[[#This Row],[Electricity 21-22]], "")</f>
        <v>1.1067436432870654</v>
      </c>
      <c r="N22" s="36">
        <f>IFERROR(Table15[[#This Row],[Electricity 22-23]]/Table15[[#This Row],[Electricity 17-18]], "")</f>
        <v>1.0938448464246693</v>
      </c>
      <c r="O22">
        <f ca="1">VLOOKUP(Table15[[#This Row],[Name]],Table1[#All],21,FALSE)</f>
        <v>7222</v>
      </c>
      <c r="P22" s="36">
        <f ca="1">IFERROR(Table15[[#This Row],[Electricity 23-24]]/Table15[[#This Row],[Electricity 22-23]],"")</f>
        <v>0.80155382907880135</v>
      </c>
      <c r="Q22" s="36">
        <f ca="1">IFERROR(Table15[[#This Row],[Electricity 23-24]]/Table15[[#This Row],[Electricity 17-18]],"")</f>
        <v>0.87677552506980694</v>
      </c>
    </row>
    <row r="23" spans="1:17" x14ac:dyDescent="0.25">
      <c r="A23" s="64" t="s">
        <v>351</v>
      </c>
      <c r="B23" s="21" t="str">
        <f>VLOOKUP(Table15[[#This Row],[Name]], 'Site Information'!$A$2:$D$46, 4, FALSE)</f>
        <v>Leisure and Culture - Libraries and Museums</v>
      </c>
      <c r="C23" s="11" t="str">
        <f>IF(ISNA(VLOOKUP(Table15[[#This Row],[Name]], 'Elec 17-18'!$A$4:$B$630, 2, FALSE)), "0", VLOOKUP(Table15[[#This Row],[Name]], 'Elec 17-18'!$A$4:$B$630, 2, FALSE))</f>
        <v>0</v>
      </c>
      <c r="D23" s="11" t="str">
        <f>IF(ISNA(VLOOKUP(Table15[[#This Row],[Name]], 'Elec 18-19'!$A$4:$B$630, 2, FALSE)), "0", VLOOKUP(Table15[[#This Row],[Name]], 'Elec 18-19'!$A$4:$B$630, 2, FALSE))</f>
        <v>0</v>
      </c>
      <c r="E23" s="11" t="str">
        <f>IFERROR(Table15[[#This Row],[Electricity 18-19]]/Table15[[#This Row],[Electricity 17-18]], "")</f>
        <v/>
      </c>
      <c r="F23" s="7">
        <f>IF(ISNA(VLOOKUP(Table15[[#This Row],[Name]], 'Elec 19-20'!$A$4:$B$631, 2, FALSE)), "0", VLOOKUP(Table15[[#This Row],[Name]], 'Elec 19-20'!$A$4:$B$631, 2, FALSE))</f>
        <v>78755</v>
      </c>
      <c r="G23" s="47" t="str">
        <f>IFERROR(Table15[[#This Row],[Electricity 19-20]]/Table15[[#This Row],[Electricity 18-19]], "")</f>
        <v/>
      </c>
      <c r="H23" s="7">
        <f>IF(ISNA(VLOOKUP(Table15[[#This Row],[Name]],'Elec 20-21'!$A$4:$B$641, 2, FALSE)), "0", VLOOKUP(Table15[[#This Row],[Name]], 'Elec 20-21'!$A$4:$B$641, 2, FALSE))</f>
        <v>47833</v>
      </c>
      <c r="I23" s="9">
        <f>IFERROR(Table15[[#This Row],[Electricity 20-21]]/Table15[[#This Row],[Electricity 19-20]], "")</f>
        <v>0.60736461177068124</v>
      </c>
      <c r="J23" s="14">
        <f>IF(ISNA(VLOOKUP(Table15[[#This Row],[Name]], 'Elec 21-22'!$A$4:$B$656, 2, FALSE)), "0", VLOOKUP(Table15[[#This Row],[Name]], 'Elec 21-22'!$A$4:$B$656, 2, FALSE))</f>
        <v>61832</v>
      </c>
      <c r="K23" s="12">
        <f>IFERROR(Table15[[#This Row],[Electricity 21-22]]/Table15[[#This Row],[Electricity 20-21]], "")</f>
        <v>1.2926640603767274</v>
      </c>
      <c r="L23" s="11">
        <f>IF(ISNA(VLOOKUP(Table15[[#This Row],[Name]],'Elec 22-23'!$A$4:$B$680, 2, FALSE)), "", VLOOKUP(Table15[[#This Row],[Name]], 'Elec 22-23'!$A$4:$B$680, 2, FALSE))</f>
        <v>59261</v>
      </c>
      <c r="M23" s="9">
        <f>IFERROR(Table15[[#This Row],[Electricity 22-23]]/Table15[[#This Row],[Electricity 21-22]], "")</f>
        <v>0.9584195885625566</v>
      </c>
      <c r="N23" s="74" t="str">
        <f>IFERROR(Table15[[#This Row],[Electricity 22-23]]/Table15[[#This Row],[Electricity 17-18]], "")</f>
        <v/>
      </c>
      <c r="O23">
        <f ca="1">VLOOKUP(Table15[[#This Row],[Name]],Table1[#All],21,FALSE)</f>
        <v>46245</v>
      </c>
      <c r="P23" s="36">
        <f ca="1">IFERROR(Table15[[#This Row],[Electricity 23-24]]/Table15[[#This Row],[Electricity 22-23]],"")</f>
        <v>0.78036145188235095</v>
      </c>
      <c r="Q23" s="74" t="str">
        <f ca="1">IFERROR(Table15[[#This Row],[Electricity 23-24]]/Table15[[#This Row],[Electricity 17-18]],"")</f>
        <v/>
      </c>
    </row>
    <row r="24" spans="1:17" x14ac:dyDescent="0.25">
      <c r="A24" s="64" t="s">
        <v>361</v>
      </c>
      <c r="B24" s="21" t="str">
        <f>VLOOKUP(Table15[[#This Row],[Name]], 'Site Information'!$A$2:$D$46, 4, FALSE)</f>
        <v>Leisure and Culture - Libraries and Museums</v>
      </c>
      <c r="C24" s="11" t="str">
        <f>IF(ISNA(VLOOKUP(Table15[[#This Row],[Name]], 'Elec 17-18'!$A$4:$B$630, 2, FALSE)), "0", VLOOKUP(Table15[[#This Row],[Name]], 'Elec 17-18'!$A$4:$B$630, 2, FALSE))</f>
        <v>0</v>
      </c>
      <c r="D24" s="11" t="str">
        <f>IF(ISNA(VLOOKUP(Table15[[#This Row],[Name]], 'Elec 18-19'!$A$4:$B$630, 2, FALSE)), "0", VLOOKUP(Table15[[#This Row],[Name]], 'Elec 18-19'!$A$4:$B$630, 2, FALSE))</f>
        <v>0</v>
      </c>
      <c r="E24" s="11" t="str">
        <f>IFERROR(Table15[[#This Row],[Electricity 18-19]]/Table15[[#This Row],[Electricity 17-18]], "")</f>
        <v/>
      </c>
      <c r="F24" s="7">
        <f>IF(ISNA(VLOOKUP(Table15[[#This Row],[Name]], 'Elec 19-20'!$A$4:$B$631, 2, FALSE)), "0", VLOOKUP(Table15[[#This Row],[Name]], 'Elec 19-20'!$A$4:$B$631, 2, FALSE))</f>
        <v>7326</v>
      </c>
      <c r="G24" s="47" t="str">
        <f>IFERROR(Table15[[#This Row],[Electricity 19-20]]/Table15[[#This Row],[Electricity 18-19]], "")</f>
        <v/>
      </c>
      <c r="H24" s="7">
        <f>IF(ISNA(VLOOKUP(Table15[[#This Row],[Name]],'Elec 20-21'!$A$4:$B$641, 2, FALSE)), "0", VLOOKUP(Table15[[#This Row],[Name]], 'Elec 20-21'!$A$4:$B$641, 2, FALSE))</f>
        <v>2442</v>
      </c>
      <c r="I24" s="9">
        <f>IFERROR(Table15[[#This Row],[Electricity 20-21]]/Table15[[#This Row],[Electricity 19-20]], "")</f>
        <v>0.33333333333333331</v>
      </c>
      <c r="J24" s="14">
        <f>IF(ISNA(VLOOKUP(Table15[[#This Row],[Name]], 'Elec 21-22'!$A$4:$B$656, 2, FALSE)), "0", VLOOKUP(Table15[[#This Row],[Name]], 'Elec 21-22'!$A$4:$B$656, 2, FALSE))</f>
        <v>5309</v>
      </c>
      <c r="K24" s="12">
        <f>IFERROR(Table15[[#This Row],[Electricity 21-22]]/Table15[[#This Row],[Electricity 20-21]], "")</f>
        <v>2.1740376740376739</v>
      </c>
      <c r="L24" s="11">
        <f>IF(ISNA(VLOOKUP(Table15[[#This Row],[Name]],'Elec 22-23'!$A$4:$B$680, 2, FALSE)), "", VLOOKUP(Table15[[#This Row],[Name]], 'Elec 22-23'!$A$4:$B$680, 2, FALSE))</f>
        <v>4883</v>
      </c>
      <c r="M24" s="9">
        <f>IFERROR(Table15[[#This Row],[Electricity 22-23]]/Table15[[#This Row],[Electricity 21-22]], "")</f>
        <v>0.91975889998116411</v>
      </c>
      <c r="N24" s="74" t="str">
        <f>IFERROR(Table15[[#This Row],[Electricity 22-23]]/Table15[[#This Row],[Electricity 17-18]], "")</f>
        <v/>
      </c>
      <c r="O24">
        <f ca="1">VLOOKUP(Table15[[#This Row],[Name]],Table1[#All],21,FALSE)</f>
        <v>4207</v>
      </c>
      <c r="P24" s="36">
        <f ca="1">IFERROR(Table15[[#This Row],[Electricity 23-24]]/Table15[[#This Row],[Electricity 22-23]],"")</f>
        <v>0.86156051607618267</v>
      </c>
      <c r="Q24" s="74" t="str">
        <f ca="1">IFERROR(Table15[[#This Row],[Electricity 23-24]]/Table15[[#This Row],[Electricity 17-18]],"")</f>
        <v/>
      </c>
    </row>
    <row r="25" spans="1:17" x14ac:dyDescent="0.25">
      <c r="A25" s="64" t="s">
        <v>390</v>
      </c>
      <c r="B25" s="21" t="str">
        <f>VLOOKUP(Table15[[#This Row],[Name]], 'Site Information'!$A$2:$D$46, 4, FALSE)</f>
        <v>Leisure and Culture - Libraries and Museums</v>
      </c>
      <c r="C25" s="11">
        <f>IF(ISNA(VLOOKUP(Table15[[#This Row],[Name]], 'Elec 17-18'!$A$4:$B$630, 2, FALSE)), "0", VLOOKUP(Table15[[#This Row],[Name]], 'Elec 17-18'!$A$4:$B$630, 2, FALSE))</f>
        <v>4888</v>
      </c>
      <c r="D25" s="11">
        <f>IF(ISNA(VLOOKUP(Table15[[#This Row],[Name]], 'Elec 18-19'!$A$4:$B$630, 2, FALSE)), "0", VLOOKUP(Table15[[#This Row],[Name]], 'Elec 18-19'!$A$4:$B$630, 2, FALSE))</f>
        <v>5188</v>
      </c>
      <c r="E25" s="11">
        <f>IFERROR(Table15[[#This Row],[Electricity 18-19]]/Table15[[#This Row],[Electricity 17-18]], "")</f>
        <v>1.0613747954173487</v>
      </c>
      <c r="F25" s="7">
        <f>IF(ISNA(VLOOKUP(Table15[[#This Row],[Name]], 'Elec 19-20'!$A$4:$B$631, 2, FALSE)), "0", VLOOKUP(Table15[[#This Row],[Name]], 'Elec 19-20'!$A$4:$B$631, 2, FALSE))</f>
        <v>5423</v>
      </c>
      <c r="G25" s="47">
        <f>IFERROR(Table15[[#This Row],[Electricity 19-20]]/Table15[[#This Row],[Electricity 18-19]], "")</f>
        <v>1.0452968388589052</v>
      </c>
      <c r="H25" s="7">
        <f>IF(ISNA(VLOOKUP(Table15[[#This Row],[Name]],'Elec 20-21'!$A$4:$B$641, 2, FALSE)), "0", VLOOKUP(Table15[[#This Row],[Name]], 'Elec 20-21'!$A$4:$B$641, 2, FALSE))</f>
        <v>3284</v>
      </c>
      <c r="I25" s="9">
        <f>IFERROR(Table15[[#This Row],[Electricity 20-21]]/Table15[[#This Row],[Electricity 19-20]], "")</f>
        <v>0.60556887331735199</v>
      </c>
      <c r="J25" s="14">
        <f>IF(ISNA(VLOOKUP(Table15[[#This Row],[Name]], 'Elec 21-22'!$A$4:$B$656, 2, FALSE)), "0", VLOOKUP(Table15[[#This Row],[Name]], 'Elec 21-22'!$A$4:$B$656, 2, FALSE))</f>
        <v>5232</v>
      </c>
      <c r="K25" s="12">
        <f>IFERROR(Table15[[#This Row],[Electricity 21-22]]/Table15[[#This Row],[Electricity 20-21]], "")</f>
        <v>1.5931790499390988</v>
      </c>
      <c r="L25" s="11">
        <f>IF(ISNA(VLOOKUP(Table15[[#This Row],[Name]],'Elec 22-23'!$A$4:$B$680, 2, FALSE)), "", VLOOKUP(Table15[[#This Row],[Name]], 'Elec 22-23'!$A$4:$B$680, 2, FALSE))</f>
        <v>5107</v>
      </c>
      <c r="M25" s="9">
        <f>IFERROR(Table15[[#This Row],[Electricity 22-23]]/Table15[[#This Row],[Electricity 21-22]], "")</f>
        <v>0.97610856269113155</v>
      </c>
      <c r="N25" s="74">
        <f>IFERROR(Table15[[#This Row],[Electricity 22-23]]/Table15[[#This Row],[Electricity 17-18]], "")</f>
        <v>1.0448036006546644</v>
      </c>
      <c r="O25">
        <f ca="1">VLOOKUP(Table15[[#This Row],[Name]],Table1[#All],21,FALSE)</f>
        <v>5269</v>
      </c>
      <c r="P25" s="36">
        <f ca="1">IFERROR(Table15[[#This Row],[Electricity 23-24]]/Table15[[#This Row],[Electricity 22-23]],"")</f>
        <v>1.031721167025651</v>
      </c>
      <c r="Q25" s="74">
        <f ca="1">IFERROR(Table15[[#This Row],[Electricity 23-24]]/Table15[[#This Row],[Electricity 17-18]],"")</f>
        <v>1.0779459901800328</v>
      </c>
    </row>
    <row r="26" spans="1:17" x14ac:dyDescent="0.25">
      <c r="A26" s="64" t="s">
        <v>884</v>
      </c>
      <c r="B26" s="21" t="str">
        <f>VLOOKUP(Table15[[#This Row],[Name]], 'Site Information'!$A$2:$D$46, 4, FALSE)</f>
        <v>Leisure and Culture - Libraries and Museums</v>
      </c>
      <c r="C26" s="11" t="str">
        <f>IF(ISNA(VLOOKUP(Table15[[#This Row],[Name]], 'Elec 17-18'!$A$4:$B$630, 2, FALSE)), "0", VLOOKUP(Table15[[#This Row],[Name]], 'Elec 17-18'!$A$4:$B$630, 2, FALSE))</f>
        <v>0</v>
      </c>
      <c r="D26" s="11" t="str">
        <f>IF(ISNA(VLOOKUP(Table15[[#This Row],[Name]], 'Elec 18-19'!$A$4:$B$630, 2, FALSE)), "0", VLOOKUP(Table15[[#This Row],[Name]], 'Elec 18-19'!$A$4:$B$630, 2, FALSE))</f>
        <v>0</v>
      </c>
      <c r="E26" s="11" t="str">
        <f>IFERROR(Table15[[#This Row],[Electricity 18-19]]/Table15[[#This Row],[Electricity 17-18]], "")</f>
        <v/>
      </c>
      <c r="F26" s="7" t="str">
        <f>IF(ISNA(VLOOKUP(Table15[[#This Row],[Name]], 'Elec 19-20'!$A$4:$B$631, 2, FALSE)), "0", VLOOKUP(Table15[[#This Row],[Name]], 'Elec 19-20'!$A$4:$B$631, 2, FALSE))</f>
        <v>0</v>
      </c>
      <c r="G26" s="47" t="str">
        <f>IFERROR(Table15[[#This Row],[Electricity 19-20]]/Table15[[#This Row],[Electricity 18-19]], "")</f>
        <v/>
      </c>
      <c r="H26" s="7" t="str">
        <f>IF(ISNA(VLOOKUP(Table15[[#This Row],[Name]],'Elec 20-21'!$A$4:$B$641, 2, FALSE)), "0", VLOOKUP(Table15[[#This Row],[Name]], 'Elec 20-21'!$A$4:$B$641, 2, FALSE))</f>
        <v>0</v>
      </c>
      <c r="I26" s="9" t="str">
        <f>IFERROR(Table15[[#This Row],[Electricity 20-21]]/Table15[[#This Row],[Electricity 19-20]], "")</f>
        <v/>
      </c>
      <c r="J26" s="14" t="str">
        <f>IF(ISNA(VLOOKUP(Table15[[#This Row],[Name]], 'Elec 21-22'!$A$4:$B$656, 2, FALSE)), "0", VLOOKUP(Table15[[#This Row],[Name]], 'Elec 21-22'!$A$4:$B$656, 2, FALSE))</f>
        <v>0</v>
      </c>
      <c r="K26" s="12" t="str">
        <f>IFERROR(Table15[[#This Row],[Electricity 21-22]]/Table15[[#This Row],[Electricity 20-21]], "")</f>
        <v/>
      </c>
      <c r="L26" s="11" t="str">
        <f>IF(ISNA(VLOOKUP(Table15[[#This Row],[Name]],'Elec 22-23'!$A$4:$B$680, 2, FALSE)), "", VLOOKUP(Table15[[#This Row],[Name]], 'Elec 22-23'!$A$4:$B$680, 2, FALSE))</f>
        <v/>
      </c>
      <c r="M26" s="9" t="str">
        <f>IFERROR(Table15[[#This Row],[Electricity 22-23]]/Table15[[#This Row],[Electricity 21-22]], "")</f>
        <v/>
      </c>
      <c r="N26" s="74" t="str">
        <f>IFERROR(Table15[[#This Row],[Electricity 22-23]]/Table15[[#This Row],[Electricity 17-18]], "")</f>
        <v/>
      </c>
      <c r="O26" t="str">
        <f>VLOOKUP(Table15[[#This Row],[Name]],Table1[#All],21,FALSE)</f>
        <v/>
      </c>
      <c r="P26" s="36" t="str">
        <f>IFERROR(Table15[[#This Row],[Electricity 23-24]]/Table15[[#This Row],[Electricity 22-23]],"")</f>
        <v/>
      </c>
      <c r="Q26" s="74" t="str">
        <f>IFERROR(Table15[[#This Row],[Electricity 23-24]]/Table15[[#This Row],[Electricity 17-18]],"")</f>
        <v/>
      </c>
    </row>
    <row r="27" spans="1:17" x14ac:dyDescent="0.25">
      <c r="A27" s="64" t="s">
        <v>409</v>
      </c>
      <c r="B27" s="21" t="str">
        <f>VLOOKUP(Table15[[#This Row],[Name]], 'Site Information'!$A$2:$D$46, 4, FALSE)</f>
        <v>Leisure and Culture - Libraries and Museums</v>
      </c>
      <c r="C27" s="11">
        <f>IF(ISNA(VLOOKUP(Table15[[#This Row],[Name]], 'Elec 17-18'!$A$4:$B$630, 2, FALSE)), "0", VLOOKUP(Table15[[#This Row],[Name]], 'Elec 17-18'!$A$4:$B$630, 2, FALSE))</f>
        <v>7015</v>
      </c>
      <c r="D27" s="11">
        <f>IF(ISNA(VLOOKUP(Table15[[#This Row],[Name]], 'Elec 18-19'!$A$4:$B$630, 2, FALSE)), "0", VLOOKUP(Table15[[#This Row],[Name]], 'Elec 18-19'!$A$4:$B$630, 2, FALSE))</f>
        <v>7091</v>
      </c>
      <c r="E27" s="11">
        <f>IFERROR(Table15[[#This Row],[Electricity 18-19]]/Table15[[#This Row],[Electricity 17-18]], "")</f>
        <v>1.0108339272986457</v>
      </c>
      <c r="F27" s="7">
        <f>IF(ISNA(VLOOKUP(Table15[[#This Row],[Name]], 'Elec 19-20'!$A$4:$B$631, 2, FALSE)), "0", VLOOKUP(Table15[[#This Row],[Name]], 'Elec 19-20'!$A$4:$B$631, 2, FALSE))</f>
        <v>7137</v>
      </c>
      <c r="G27" s="47">
        <f>IFERROR(Table15[[#This Row],[Electricity 19-20]]/Table15[[#This Row],[Electricity 18-19]], "")</f>
        <v>1.006487096319278</v>
      </c>
      <c r="H27" s="7">
        <f>IF(ISNA(VLOOKUP(Table15[[#This Row],[Name]],'Elec 20-21'!$A$4:$B$641, 2, FALSE)), "0", VLOOKUP(Table15[[#This Row],[Name]], 'Elec 20-21'!$A$4:$B$641, 2, FALSE))</f>
        <v>4539</v>
      </c>
      <c r="I27" s="9">
        <f>IFERROR(Table15[[#This Row],[Electricity 20-21]]/Table15[[#This Row],[Electricity 19-20]], "")</f>
        <v>0.63598150483396387</v>
      </c>
      <c r="J27" s="14">
        <f>IF(ISNA(VLOOKUP(Table15[[#This Row],[Name]], 'Elec 21-22'!$A$4:$B$656, 2, FALSE)), "0", VLOOKUP(Table15[[#This Row],[Name]], 'Elec 21-22'!$A$4:$B$656, 2, FALSE))</f>
        <v>6484</v>
      </c>
      <c r="K27" s="12">
        <f>IFERROR(Table15[[#This Row],[Electricity 21-22]]/Table15[[#This Row],[Electricity 20-21]], "")</f>
        <v>1.4285084820445031</v>
      </c>
      <c r="L27" s="11">
        <f>IF(ISNA(VLOOKUP(Table15[[#This Row],[Name]],'Elec 22-23'!$A$4:$B$680, 2, FALSE)), "", VLOOKUP(Table15[[#This Row],[Name]], 'Elec 22-23'!$A$4:$B$680, 2, FALSE))</f>
        <v>6717</v>
      </c>
      <c r="M27" s="9">
        <f>IFERROR(Table15[[#This Row],[Electricity 22-23]]/Table15[[#This Row],[Electricity 21-22]], "")</f>
        <v>1.0359346082665022</v>
      </c>
      <c r="N27" s="74">
        <f>IFERROR(Table15[[#This Row],[Electricity 22-23]]/Table15[[#This Row],[Electricity 17-18]], "")</f>
        <v>0.95751960085531007</v>
      </c>
      <c r="O27" t="e">
        <f>VLOOKUP(Table15[[#This Row],[Name]],Table1[#All],21,FALSE)</f>
        <v>#N/A</v>
      </c>
      <c r="P27" s="36" t="str">
        <f>IFERROR(Table15[[#This Row],[Electricity 23-24]]/Table15[[#This Row],[Electricity 22-23]],"")</f>
        <v/>
      </c>
      <c r="Q27" s="74" t="str">
        <f>IFERROR(Table15[[#This Row],[Electricity 23-24]]/Table15[[#This Row],[Electricity 17-18]],"")</f>
        <v/>
      </c>
    </row>
    <row r="28" spans="1:17" x14ac:dyDescent="0.25">
      <c r="A28" s="64" t="s">
        <v>426</v>
      </c>
      <c r="B28" s="21" t="str">
        <f>VLOOKUP(Table15[[#This Row],[Name]], 'Site Information'!$A$2:$D$46, 4, FALSE)</f>
        <v>Leisure and Culture - Libraries and Museums</v>
      </c>
      <c r="C28" s="8">
        <f>IF(ISNA(VLOOKUP(Table15[[#This Row],[Name]], 'Elec 17-18'!$A$4:$B$630, 2, FALSE)), "0", VLOOKUP(Table15[[#This Row],[Name]], 'Elec 17-18'!$A$4:$B$630, 2, FALSE))</f>
        <v>5188</v>
      </c>
      <c r="D28" s="8">
        <f>IF(ISNA(VLOOKUP(Table15[[#This Row],[Name]], 'Elec 18-19'!$A$4:$B$630, 2, FALSE)), "0", VLOOKUP(Table15[[#This Row],[Name]], 'Elec 18-19'!$A$4:$B$630, 2, FALSE))</f>
        <v>6588</v>
      </c>
      <c r="E28" s="8">
        <f>IFERROR(Table15[[#This Row],[Electricity 18-19]]/Table15[[#This Row],[Electricity 17-18]], "")</f>
        <v>1.2698535080956053</v>
      </c>
      <c r="F28" s="7">
        <f>IF(ISNA(VLOOKUP(Table15[[#This Row],[Name]], 'Elec 19-20'!$A$4:$B$631, 2, FALSE)), "0", VLOOKUP(Table15[[#This Row],[Name]], 'Elec 19-20'!$A$4:$B$631, 2, FALSE))</f>
        <v>6699</v>
      </c>
      <c r="G28" s="7">
        <f>IFERROR(Table15[[#This Row],[Electricity 19-20]]/Table15[[#This Row],[Electricity 18-19]], "")</f>
        <v>1.0168488160291438</v>
      </c>
      <c r="H28" s="7">
        <f>IF(ISNA(VLOOKUP(Table15[[#This Row],[Name]],'Elec 20-21'!$A$4:$B$641, 2, FALSE)), "0", VLOOKUP(Table15[[#This Row],[Name]], 'Elec 20-21'!$A$4:$B$641, 2, FALSE))</f>
        <v>4429</v>
      </c>
      <c r="I28" s="9">
        <f>IFERROR(Table15[[#This Row],[Electricity 20-21]]/Table15[[#This Row],[Electricity 19-20]], "")</f>
        <v>0.66114345424690257</v>
      </c>
      <c r="J28" s="14">
        <f>IF(ISNA(VLOOKUP(Table15[[#This Row],[Name]], 'Elec 21-22'!$A$4:$B$656, 2, FALSE)), "0", VLOOKUP(Table15[[#This Row],[Name]], 'Elec 21-22'!$A$4:$B$656, 2, FALSE))</f>
        <v>5876</v>
      </c>
      <c r="K28" s="36">
        <f>IFERROR(Table15[[#This Row],[Electricity 21-22]]/Table15[[#This Row],[Electricity 20-21]], "")</f>
        <v>1.3267103183562881</v>
      </c>
      <c r="L28" s="11">
        <f>IF(ISNA(VLOOKUP(Table15[[#This Row],[Name]],'Elec 22-23'!$A$4:$B$680, 2, FALSE)), "", VLOOKUP(Table15[[#This Row],[Name]], 'Elec 22-23'!$A$4:$B$680, 2, FALSE))</f>
        <v>6554</v>
      </c>
      <c r="M28" s="9">
        <f>IFERROR(Table15[[#This Row],[Electricity 22-23]]/Table15[[#This Row],[Electricity 21-22]], "")</f>
        <v>1.1153846153846154</v>
      </c>
      <c r="N28" s="36">
        <f>IFERROR(Table15[[#This Row],[Electricity 22-23]]/Table15[[#This Row],[Electricity 17-18]], "")</f>
        <v>1.2632999228989976</v>
      </c>
      <c r="O28">
        <f ca="1">VLOOKUP(Table15[[#This Row],[Name]],Table1[#All],21,FALSE)</f>
        <v>6458</v>
      </c>
      <c r="P28" s="36">
        <f ca="1">IFERROR(Table15[[#This Row],[Electricity 23-24]]/Table15[[#This Row],[Electricity 22-23]],"")</f>
        <v>0.98535245651510528</v>
      </c>
      <c r="Q28" s="36">
        <f ca="1">IFERROR(Table15[[#This Row],[Electricity 23-24]]/Table15[[#This Row],[Electricity 17-18]],"")</f>
        <v>1.2447956823438704</v>
      </c>
    </row>
    <row r="29" spans="1:17" x14ac:dyDescent="0.25">
      <c r="A29" s="64" t="s">
        <v>434</v>
      </c>
      <c r="B29" s="21" t="str">
        <f>VLOOKUP(Table15[[#This Row],[Name]], 'Site Information'!$A$2:$D$46, 4, FALSE)</f>
        <v>Leisure and Culture - Libraries and Museums</v>
      </c>
      <c r="C29" s="8" t="str">
        <f>IF(ISNA(VLOOKUP(Table15[[#This Row],[Name]], 'Elec 17-18'!$A$4:$B$630, 2, FALSE)), "0", VLOOKUP(Table15[[#This Row],[Name]], 'Elec 17-18'!$A$4:$B$630, 2, FALSE))</f>
        <v>0</v>
      </c>
      <c r="D29" s="8" t="str">
        <f>IF(ISNA(VLOOKUP(Table15[[#This Row],[Name]], 'Elec 18-19'!$A$4:$B$630, 2, FALSE)), "0", VLOOKUP(Table15[[#This Row],[Name]], 'Elec 18-19'!$A$4:$B$630, 2, FALSE))</f>
        <v>0</v>
      </c>
      <c r="E29" s="8" t="str">
        <f>IFERROR(Table15[[#This Row],[Electricity 18-19]]/Table15[[#This Row],[Electricity 17-18]], "")</f>
        <v/>
      </c>
      <c r="F29" s="7">
        <f>IF(ISNA(VLOOKUP(Table15[[#This Row],[Name]], 'Elec 19-20'!$A$4:$B$631, 2, FALSE)), "0", VLOOKUP(Table15[[#This Row],[Name]], 'Elec 19-20'!$A$4:$B$631, 2, FALSE))</f>
        <v>23946</v>
      </c>
      <c r="G29" s="7" t="str">
        <f>IFERROR(Table15[[#This Row],[Electricity 19-20]]/Table15[[#This Row],[Electricity 18-19]], "")</f>
        <v/>
      </c>
      <c r="H29" s="7">
        <f>IF(ISNA(VLOOKUP(Table15[[#This Row],[Name]],'Elec 20-21'!$A$4:$B$641, 2, FALSE)), "0", VLOOKUP(Table15[[#This Row],[Name]], 'Elec 20-21'!$A$4:$B$641, 2, FALSE))</f>
        <v>12994</v>
      </c>
      <c r="I29" s="9">
        <f>IFERROR(Table15[[#This Row],[Electricity 20-21]]/Table15[[#This Row],[Electricity 19-20]], "")</f>
        <v>0.5426376012695231</v>
      </c>
      <c r="J29" s="14">
        <f>IF(ISNA(VLOOKUP(Table15[[#This Row],[Name]], 'Elec 21-22'!$A$4:$B$656, 2, FALSE)), "0", VLOOKUP(Table15[[#This Row],[Name]], 'Elec 21-22'!$A$4:$B$656, 2, FALSE))</f>
        <v>19320</v>
      </c>
      <c r="K29" s="8">
        <f>IFERROR(Table15[[#This Row],[Electricity 21-22]]/Table15[[#This Row],[Electricity 20-21]], "")</f>
        <v>1.4868400800369401</v>
      </c>
      <c r="L29" s="11">
        <f>IF(ISNA(VLOOKUP(Table15[[#This Row],[Name]],'Elec 22-23'!$A$4:$B$680, 2, FALSE)), "", VLOOKUP(Table15[[#This Row],[Name]], 'Elec 22-23'!$A$4:$B$680, 2, FALSE))</f>
        <v>13363</v>
      </c>
      <c r="M29" s="9">
        <f>IFERROR(Table15[[#This Row],[Electricity 22-23]]/Table15[[#This Row],[Electricity 21-22]], "")</f>
        <v>0.69166666666666665</v>
      </c>
      <c r="N29" s="36" t="str">
        <f>IFERROR(Table15[[#This Row],[Electricity 22-23]]/Table15[[#This Row],[Electricity 17-18]], "")</f>
        <v/>
      </c>
      <c r="O29">
        <f ca="1">VLOOKUP(Table15[[#This Row],[Name]],Table1[#All],21,FALSE)</f>
        <v>12191</v>
      </c>
      <c r="P29" s="36">
        <f ca="1">IFERROR(Table15[[#This Row],[Electricity 23-24]]/Table15[[#This Row],[Electricity 22-23]],"")</f>
        <v>0.91229514330614381</v>
      </c>
      <c r="Q29" s="36" t="str">
        <f ca="1">IFERROR(Table15[[#This Row],[Electricity 23-24]]/Table15[[#This Row],[Electricity 17-18]],"")</f>
        <v/>
      </c>
    </row>
    <row r="30" spans="1:17" x14ac:dyDescent="0.25">
      <c r="A30" s="64" t="s">
        <v>887</v>
      </c>
      <c r="B30" s="21" t="str">
        <f>VLOOKUP(Table15[[#This Row],[Name]], 'Site Information'!$A$2:$D$46, 4, FALSE)</f>
        <v>Leisure and Culture - Libraries and Museums</v>
      </c>
      <c r="C30" s="8" t="str">
        <f>IF(ISNA(VLOOKUP(Table15[[#This Row],[Name]], 'Elec 17-18'!$A$4:$B$630, 2, FALSE)), "0", VLOOKUP(Table15[[#This Row],[Name]], 'Elec 17-18'!$A$4:$B$630, 2, FALSE))</f>
        <v>0</v>
      </c>
      <c r="D30" s="8" t="str">
        <f>IF(ISNA(VLOOKUP(Table15[[#This Row],[Name]], 'Elec 18-19'!$A$4:$B$630, 2, FALSE)), "0", VLOOKUP(Table15[[#This Row],[Name]], 'Elec 18-19'!$A$4:$B$630, 2, FALSE))</f>
        <v>0</v>
      </c>
      <c r="E30" s="8" t="str">
        <f>IFERROR(Table15[[#This Row],[Electricity 18-19]]/Table15[[#This Row],[Electricity 17-18]], "")</f>
        <v/>
      </c>
      <c r="F30" s="7" t="str">
        <f>IF(ISNA(VLOOKUP(Table15[[#This Row],[Name]], 'Elec 19-20'!$A$4:$B$631, 2, FALSE)), "0", VLOOKUP(Table15[[#This Row],[Name]], 'Elec 19-20'!$A$4:$B$631, 2, FALSE))</f>
        <v>0</v>
      </c>
      <c r="G30" s="7" t="str">
        <f>IFERROR(Table15[[#This Row],[Electricity 19-20]]/Table15[[#This Row],[Electricity 18-19]], "")</f>
        <v/>
      </c>
      <c r="H30" s="7" t="str">
        <f>IF(ISNA(VLOOKUP(Table15[[#This Row],[Name]],'Elec 20-21'!$A$4:$B$641, 2, FALSE)), "0", VLOOKUP(Table15[[#This Row],[Name]], 'Elec 20-21'!$A$4:$B$641, 2, FALSE))</f>
        <v>0</v>
      </c>
      <c r="I30" s="9" t="str">
        <f>IFERROR(Table15[[#This Row],[Electricity 20-21]]/Table15[[#This Row],[Electricity 19-20]], "")</f>
        <v/>
      </c>
      <c r="J30" s="14" t="str">
        <f>IF(ISNA(VLOOKUP(Table15[[#This Row],[Name]], 'Elec 21-22'!$A$4:$B$656, 2, FALSE)), "0", VLOOKUP(Table15[[#This Row],[Name]], 'Elec 21-22'!$A$4:$B$656, 2, FALSE))</f>
        <v>0</v>
      </c>
      <c r="K30" s="18" t="str">
        <f>IFERROR(Table15[[#This Row],[Electricity 21-22]]/Table15[[#This Row],[Electricity 20-21]], "")</f>
        <v/>
      </c>
      <c r="L30" s="11" t="str">
        <f>IF(ISNA(VLOOKUP(Table15[[#This Row],[Name]],'Elec 22-23'!$A$4:$B$680, 2, FALSE)), "", VLOOKUP(Table15[[#This Row],[Name]], 'Elec 22-23'!$A$4:$B$680, 2, FALSE))</f>
        <v/>
      </c>
      <c r="M30" s="9" t="str">
        <f>IFERROR(Table15[[#This Row],[Electricity 22-23]]/Table15[[#This Row],[Electricity 21-22]], "")</f>
        <v/>
      </c>
      <c r="N30" s="36" t="str">
        <f>IFERROR(Table15[[#This Row],[Electricity 22-23]]/Table15[[#This Row],[Electricity 17-18]], "")</f>
        <v/>
      </c>
      <c r="O30" t="str">
        <f>VLOOKUP(Table15[[#This Row],[Name]],Table1[#All],21,FALSE)</f>
        <v/>
      </c>
      <c r="P30" s="36" t="str">
        <f>IFERROR(Table15[[#This Row],[Electricity 23-24]]/Table15[[#This Row],[Electricity 22-23]],"")</f>
        <v/>
      </c>
      <c r="Q30" s="36" t="str">
        <f>IFERROR(Table15[[#This Row],[Electricity 23-24]]/Table15[[#This Row],[Electricity 17-18]],"")</f>
        <v/>
      </c>
    </row>
    <row r="31" spans="1:17" x14ac:dyDescent="0.25">
      <c r="A31" s="64" t="s">
        <v>484</v>
      </c>
      <c r="B31" s="21" t="str">
        <f>VLOOKUP(Table15[[#This Row],[Name]], 'Site Information'!$A$2:$D$46, 4, FALSE)</f>
        <v>Leisure and Culture - Libraries and Museums</v>
      </c>
      <c r="C31" s="8">
        <f>IF(ISNA(VLOOKUP(Table15[[#This Row],[Name]], 'Elec 17-18'!$A$4:$B$630, 2, FALSE)), "0", VLOOKUP(Table15[[#This Row],[Name]], 'Elec 17-18'!$A$4:$B$630, 2, FALSE))</f>
        <v>6231</v>
      </c>
      <c r="D31" s="8">
        <f>IF(ISNA(VLOOKUP(Table15[[#This Row],[Name]], 'Elec 18-19'!$A$4:$B$630, 2, FALSE)), "0", VLOOKUP(Table15[[#This Row],[Name]], 'Elec 18-19'!$A$4:$B$630, 2, FALSE))</f>
        <v>6331</v>
      </c>
      <c r="E31" s="8">
        <f>IFERROR(Table15[[#This Row],[Electricity 18-19]]/Table15[[#This Row],[Electricity 17-18]], "")</f>
        <v>1.0160487883164822</v>
      </c>
      <c r="F31" s="7">
        <f>IF(ISNA(VLOOKUP(Table15[[#This Row],[Name]], 'Elec 19-20'!$A$4:$B$631, 2, FALSE)), "0", VLOOKUP(Table15[[#This Row],[Name]], 'Elec 19-20'!$A$4:$B$631, 2, FALSE))</f>
        <v>6003</v>
      </c>
      <c r="G31" s="7">
        <f>IFERROR(Table15[[#This Row],[Electricity 19-20]]/Table15[[#This Row],[Electricity 18-19]], "")</f>
        <v>0.94819143895119251</v>
      </c>
      <c r="H31" s="7">
        <f>IF(ISNA(VLOOKUP(Table15[[#This Row],[Name]],'Elec 20-21'!$A$4:$B$641, 2, FALSE)), "0", VLOOKUP(Table15[[#This Row],[Name]], 'Elec 20-21'!$A$4:$B$641, 2, FALSE))</f>
        <v>3104</v>
      </c>
      <c r="I31" s="9">
        <f>IFERROR(Table15[[#This Row],[Electricity 20-21]]/Table15[[#This Row],[Electricity 19-20]], "")</f>
        <v>0.51707479593536565</v>
      </c>
      <c r="J31" s="14">
        <f>IF(ISNA(VLOOKUP(Table15[[#This Row],[Name]], 'Elec 21-22'!$A$4:$B$656, 2, FALSE)), "0", VLOOKUP(Table15[[#This Row],[Name]], 'Elec 21-22'!$A$4:$B$656, 2, FALSE))</f>
        <v>5574</v>
      </c>
      <c r="K31" s="36">
        <f>IFERROR(Table15[[#This Row],[Electricity 21-22]]/Table15[[#This Row],[Electricity 20-21]], "")</f>
        <v>1.7957474226804124</v>
      </c>
      <c r="L31" s="11">
        <f>IF(ISNA(VLOOKUP(Table15[[#This Row],[Name]],'Elec 22-23'!$A$4:$B$680, 2, FALSE)), "", VLOOKUP(Table15[[#This Row],[Name]], 'Elec 22-23'!$A$4:$B$680, 2, FALSE))</f>
        <v>5109</v>
      </c>
      <c r="M31" s="9">
        <f>IFERROR(Table15[[#This Row],[Electricity 22-23]]/Table15[[#This Row],[Electricity 21-22]], "")</f>
        <v>0.91657696447793324</v>
      </c>
      <c r="N31" s="36">
        <f>IFERROR(Table15[[#This Row],[Electricity 22-23]]/Table15[[#This Row],[Electricity 17-18]], "")</f>
        <v>0.81993259508907079</v>
      </c>
      <c r="O31">
        <f ca="1">VLOOKUP(Table15[[#This Row],[Name]],Table1[#All],21,FALSE)</f>
        <v>5089</v>
      </c>
      <c r="P31" s="36">
        <f ca="1">IFERROR(Table15[[#This Row],[Electricity 23-24]]/Table15[[#This Row],[Electricity 22-23]],"")</f>
        <v>0.99608533959679002</v>
      </c>
      <c r="Q31" s="36">
        <f ca="1">IFERROR(Table15[[#This Row],[Electricity 23-24]]/Table15[[#This Row],[Electricity 17-18]],"")</f>
        <v>0.81672283742577434</v>
      </c>
    </row>
    <row r="32" spans="1:17" x14ac:dyDescent="0.25">
      <c r="A32" s="64" t="s">
        <v>502</v>
      </c>
      <c r="B32" s="21" t="str">
        <f>VLOOKUP(Table15[[#This Row],[Name]], 'Site Information'!$A$2:$D$46, 4, FALSE)</f>
        <v>Leisure and Culture - Libraries and Museums</v>
      </c>
      <c r="C32" s="8">
        <f>IF(ISNA(VLOOKUP(Table15[[#This Row],[Name]], 'Elec 17-18'!$A$4:$B$630, 2, FALSE)), "0", VLOOKUP(Table15[[#This Row],[Name]], 'Elec 17-18'!$A$4:$B$630, 2, FALSE))</f>
        <v>7357</v>
      </c>
      <c r="D32" s="8">
        <f>IF(ISNA(VLOOKUP(Table15[[#This Row],[Name]], 'Elec 18-19'!$A$4:$B$630, 2, FALSE)), "0", VLOOKUP(Table15[[#This Row],[Name]], 'Elec 18-19'!$A$4:$B$630, 2, FALSE))</f>
        <v>7296</v>
      </c>
      <c r="E32" s="8">
        <f>IFERROR(Table15[[#This Row],[Electricity 18-19]]/Table15[[#This Row],[Electricity 17-18]], "")</f>
        <v>0.99170857686557023</v>
      </c>
      <c r="F32" s="7">
        <f>IF(ISNA(VLOOKUP(Table15[[#This Row],[Name]], 'Elec 19-20'!$A$4:$B$631, 2, FALSE)), "0", VLOOKUP(Table15[[#This Row],[Name]], 'Elec 19-20'!$A$4:$B$631, 2, FALSE))</f>
        <v>8485</v>
      </c>
      <c r="G32" s="7">
        <f>IFERROR(Table15[[#This Row],[Electricity 19-20]]/Table15[[#This Row],[Electricity 18-19]], "")</f>
        <v>1.1629660087719298</v>
      </c>
      <c r="H32" s="7">
        <f>IF(ISNA(VLOOKUP(Table15[[#This Row],[Name]],'Elec 20-21'!$A$4:$B$641, 2, FALSE)), "0", VLOOKUP(Table15[[#This Row],[Name]], 'Elec 20-21'!$A$4:$B$641, 2, FALSE))</f>
        <v>5752</v>
      </c>
      <c r="I32" s="9">
        <f>IFERROR(Table15[[#This Row],[Electricity 20-21]]/Table15[[#This Row],[Electricity 19-20]], "")</f>
        <v>0.67790218031820859</v>
      </c>
      <c r="J32" s="14">
        <f>IF(ISNA(VLOOKUP(Table15[[#This Row],[Name]], 'Elec 21-22'!$A$4:$B$656, 2, FALSE)), "0", VLOOKUP(Table15[[#This Row],[Name]], 'Elec 21-22'!$A$4:$B$656, 2, FALSE))</f>
        <v>8583</v>
      </c>
      <c r="K32" s="36">
        <f>IFERROR(Table15[[#This Row],[Electricity 21-22]]/Table15[[#This Row],[Electricity 20-21]], "")</f>
        <v>1.4921766342141864</v>
      </c>
      <c r="L32" s="11">
        <f>IF(ISNA(VLOOKUP(Table15[[#This Row],[Name]],'Elec 22-23'!$A$4:$B$680, 2, FALSE)), "", VLOOKUP(Table15[[#This Row],[Name]], 'Elec 22-23'!$A$4:$B$680, 2, FALSE))</f>
        <v>9353</v>
      </c>
      <c r="M32" s="9">
        <f>IFERROR(Table15[[#This Row],[Electricity 22-23]]/Table15[[#This Row],[Electricity 21-22]], "")</f>
        <v>1.0897122218338575</v>
      </c>
      <c r="N32" s="36">
        <f>IFERROR(Table15[[#This Row],[Electricity 22-23]]/Table15[[#This Row],[Electricity 17-18]], "")</f>
        <v>1.2713062389560963</v>
      </c>
      <c r="O32">
        <f ca="1">VLOOKUP(Table15[[#This Row],[Name]],Table1[#All],21,FALSE)</f>
        <v>8595</v>
      </c>
      <c r="P32" s="36">
        <f ca="1">IFERROR(Table15[[#This Row],[Electricity 23-24]]/Table15[[#This Row],[Electricity 22-23]],"")</f>
        <v>0.91895648455041168</v>
      </c>
      <c r="Q32" s="36">
        <f ca="1">IFERROR(Table15[[#This Row],[Electricity 23-24]]/Table15[[#This Row],[Electricity 17-18]],"")</f>
        <v>1.1682751121380999</v>
      </c>
    </row>
    <row r="33" spans="1:17" x14ac:dyDescent="0.25">
      <c r="A33" s="64" t="s">
        <v>504</v>
      </c>
      <c r="B33" s="21" t="str">
        <f>VLOOKUP(Table15[[#This Row],[Name]], 'Site Information'!$A$2:$D$46, 4, FALSE)</f>
        <v>Leisure and Culture - Libraries and Museums</v>
      </c>
      <c r="C33" s="11" t="str">
        <f>IF(ISNA(VLOOKUP(Table15[[#This Row],[Name]], 'Elec 17-18'!$A$4:$B$630, 2, FALSE)), "0", VLOOKUP(Table15[[#This Row],[Name]], 'Elec 17-18'!$A$4:$B$630, 2, FALSE))</f>
        <v>0</v>
      </c>
      <c r="D33" s="11" t="str">
        <f>IF(ISNA(VLOOKUP(Table15[[#This Row],[Name]], 'Elec 18-19'!$A$4:$B$630, 2, FALSE)), "0", VLOOKUP(Table15[[#This Row],[Name]], 'Elec 18-19'!$A$4:$B$630, 2, FALSE))</f>
        <v>0</v>
      </c>
      <c r="E33" s="11" t="str">
        <f>IFERROR(Table15[[#This Row],[Electricity 18-19]]/Table15[[#This Row],[Electricity 17-18]], "")</f>
        <v/>
      </c>
      <c r="F33" s="7">
        <f>IF(ISNA(VLOOKUP(Table15[[#This Row],[Name]], 'Elec 19-20'!$A$4:$B$631, 2, FALSE)), "0", VLOOKUP(Table15[[#This Row],[Name]], 'Elec 19-20'!$A$4:$B$631, 2, FALSE))</f>
        <v>0</v>
      </c>
      <c r="G33" s="47" t="str">
        <f>IFERROR(Table15[[#This Row],[Electricity 19-20]]/Table15[[#This Row],[Electricity 18-19]], "")</f>
        <v/>
      </c>
      <c r="H33" s="7">
        <f>IF(ISNA(VLOOKUP(Table15[[#This Row],[Name]],'Elec 20-21'!$A$4:$B$641, 2, FALSE)), "0", VLOOKUP(Table15[[#This Row],[Name]], 'Elec 20-21'!$A$4:$B$641, 2, FALSE))</f>
        <v>0</v>
      </c>
      <c r="I33" s="9" t="str">
        <f>IFERROR(Table15[[#This Row],[Electricity 20-21]]/Table15[[#This Row],[Electricity 19-20]], "")</f>
        <v/>
      </c>
      <c r="J33" s="14">
        <f>IF(ISNA(VLOOKUP(Table15[[#This Row],[Name]], 'Elec 21-22'!$A$4:$B$656, 2, FALSE)), "0", VLOOKUP(Table15[[#This Row],[Name]], 'Elec 21-22'!$A$4:$B$656, 2, FALSE))</f>
        <v>0</v>
      </c>
      <c r="K33" s="12" t="str">
        <f>IFERROR(Table15[[#This Row],[Electricity 21-22]]/Table15[[#This Row],[Electricity 20-21]], "")</f>
        <v/>
      </c>
      <c r="L33" s="11">
        <f>IF(ISNA(VLOOKUP(Table15[[#This Row],[Name]],'Elec 22-23'!$A$4:$B$680, 2, FALSE)), "", VLOOKUP(Table15[[#This Row],[Name]], 'Elec 22-23'!$A$4:$B$680, 2, FALSE))</f>
        <v>438</v>
      </c>
      <c r="M33" s="9" t="str">
        <f>IFERROR(Table15[[#This Row],[Electricity 22-23]]/Table15[[#This Row],[Electricity 21-22]], "")</f>
        <v/>
      </c>
      <c r="N33" s="74" t="str">
        <f>IFERROR(Table15[[#This Row],[Electricity 22-23]]/Table15[[#This Row],[Electricity 17-18]], "")</f>
        <v/>
      </c>
      <c r="O33">
        <f ca="1">VLOOKUP(Table15[[#This Row],[Name]],Table1[#All],21,FALSE)</f>
        <v>557</v>
      </c>
      <c r="P33" s="36">
        <f ca="1">IFERROR(Table15[[#This Row],[Electricity 23-24]]/Table15[[#This Row],[Electricity 22-23]],"")</f>
        <v>1.2716894977168949</v>
      </c>
      <c r="Q33" s="74" t="str">
        <f ca="1">IFERROR(Table15[[#This Row],[Electricity 23-24]]/Table15[[#This Row],[Electricity 17-18]],"")</f>
        <v/>
      </c>
    </row>
    <row r="34" spans="1:17" x14ac:dyDescent="0.25">
      <c r="A34" s="64" t="s">
        <v>522</v>
      </c>
      <c r="B34" s="21" t="str">
        <f>VLOOKUP(Table15[[#This Row],[Name]], 'Site Information'!$A$2:$D$46, 4, FALSE)</f>
        <v>Leisure and Culture - Libraries and Museums</v>
      </c>
      <c r="C34" s="8">
        <f>IF(ISNA(VLOOKUP(Table15[[#This Row],[Name]], 'Elec 17-18'!$A$4:$B$630, 2, FALSE)), "0", VLOOKUP(Table15[[#This Row],[Name]], 'Elec 17-18'!$A$4:$B$630, 2, FALSE))</f>
        <v>16468</v>
      </c>
      <c r="D34" s="8">
        <f>IF(ISNA(VLOOKUP(Table15[[#This Row],[Name]], 'Elec 18-19'!$A$4:$B$630, 2, FALSE)), "0", VLOOKUP(Table15[[#This Row],[Name]], 'Elec 18-19'!$A$4:$B$630, 2, FALSE))</f>
        <v>15409</v>
      </c>
      <c r="E34" s="8">
        <f>IFERROR(Table15[[#This Row],[Electricity 18-19]]/Table15[[#This Row],[Electricity 17-18]], "")</f>
        <v>0.93569346611610393</v>
      </c>
      <c r="F34" s="7">
        <f>IF(ISNA(VLOOKUP(Table15[[#This Row],[Name]], 'Elec 19-20'!$A$4:$B$631, 2, FALSE)), "0", VLOOKUP(Table15[[#This Row],[Name]], 'Elec 19-20'!$A$4:$B$631, 2, FALSE))</f>
        <v>14861</v>
      </c>
      <c r="G34" s="7">
        <f>IFERROR(Table15[[#This Row],[Electricity 19-20]]/Table15[[#This Row],[Electricity 18-19]], "")</f>
        <v>0.96443636835615554</v>
      </c>
      <c r="H34" s="7">
        <f>IF(ISNA(VLOOKUP(Table15[[#This Row],[Name]],'Elec 20-21'!$A$4:$B$641, 2, FALSE)), "0", VLOOKUP(Table15[[#This Row],[Name]], 'Elec 20-21'!$A$4:$B$641, 2, FALSE))</f>
        <v>7025</v>
      </c>
      <c r="I34" s="9">
        <f>IFERROR(Table15[[#This Row],[Electricity 20-21]]/Table15[[#This Row],[Electricity 19-20]], "")</f>
        <v>0.47271381468272661</v>
      </c>
      <c r="J34" s="14">
        <f>IF(ISNA(VLOOKUP(Table15[[#This Row],[Name]], 'Elec 21-22'!$A$4:$B$656, 2, FALSE)), "0", VLOOKUP(Table15[[#This Row],[Name]], 'Elec 21-22'!$A$4:$B$656, 2, FALSE))</f>
        <v>14086</v>
      </c>
      <c r="K34" s="36">
        <f>IFERROR(Table15[[#This Row],[Electricity 21-22]]/Table15[[#This Row],[Electricity 20-21]], "")</f>
        <v>2.0051245551601422</v>
      </c>
      <c r="L34" s="11">
        <f>IF(ISNA(VLOOKUP(Table15[[#This Row],[Name]],'Elec 22-23'!$A$4:$B$680, 2, FALSE)), "", VLOOKUP(Table15[[#This Row],[Name]], 'Elec 22-23'!$A$4:$B$680, 2, FALSE))</f>
        <v>14125</v>
      </c>
      <c r="M34" s="18">
        <f>IFERROR(Table15[[#This Row],[Electricity 22-23]]/Table15[[#This Row],[Electricity 21-22]], "")</f>
        <v>1.0027687065171091</v>
      </c>
      <c r="N34" s="36">
        <f>IFERROR(Table15[[#This Row],[Electricity 22-23]]/Table15[[#This Row],[Electricity 17-18]], "")</f>
        <v>0.85772407092543113</v>
      </c>
      <c r="O34">
        <f ca="1">VLOOKUP(Table15[[#This Row],[Name]],Table1[#All],21,FALSE)</f>
        <v>13940</v>
      </c>
      <c r="P34" s="36">
        <f ca="1">IFERROR(Table15[[#This Row],[Electricity 23-24]]/Table15[[#This Row],[Electricity 22-23]],"")</f>
        <v>0.98690265486725659</v>
      </c>
      <c r="Q34" s="36">
        <f ca="1">IFERROR(Table15[[#This Row],[Electricity 23-24]]/Table15[[#This Row],[Electricity 17-18]],"")</f>
        <v>0.84649016273985911</v>
      </c>
    </row>
    <row r="35" spans="1:17" x14ac:dyDescent="0.25">
      <c r="A35" s="64" t="s">
        <v>541</v>
      </c>
      <c r="B35" s="21" t="str">
        <f>VLOOKUP(Table15[[#This Row],[Name]], 'Site Information'!$A$2:$D$46, 4, FALSE)</f>
        <v>Leisure and Culture - Libraries and Museums</v>
      </c>
      <c r="C35" s="11">
        <f>IF(ISNA(VLOOKUP(Table15[[#This Row],[Name]], 'Elec 17-18'!$A$4:$B$630, 2, FALSE)), "0", VLOOKUP(Table15[[#This Row],[Name]], 'Elec 17-18'!$A$4:$B$630, 2, FALSE))</f>
        <v>7608</v>
      </c>
      <c r="D35" s="11">
        <f>IF(ISNA(VLOOKUP(Table15[[#This Row],[Name]], 'Elec 18-19'!$A$4:$B$630, 2, FALSE)), "0", VLOOKUP(Table15[[#This Row],[Name]], 'Elec 18-19'!$A$4:$B$630, 2, FALSE))</f>
        <v>7350</v>
      </c>
      <c r="E35" s="11">
        <f>IFERROR(Table15[[#This Row],[Electricity 18-19]]/Table15[[#This Row],[Electricity 17-18]], "")</f>
        <v>0.96608832807570977</v>
      </c>
      <c r="F35" s="7">
        <f>IF(ISNA(VLOOKUP(Table15[[#This Row],[Name]], 'Elec 19-20'!$A$4:$B$631, 2, FALSE)), "0", VLOOKUP(Table15[[#This Row],[Name]], 'Elec 19-20'!$A$4:$B$631, 2, FALSE))</f>
        <v>7431</v>
      </c>
      <c r="G35" s="47">
        <f>IFERROR(Table15[[#This Row],[Electricity 19-20]]/Table15[[#This Row],[Electricity 18-19]], "")</f>
        <v>1.0110204081632652</v>
      </c>
      <c r="H35" s="7">
        <f>IF(ISNA(VLOOKUP(Table15[[#This Row],[Name]],'Elec 20-21'!$A$4:$B$641, 2, FALSE)), "0", VLOOKUP(Table15[[#This Row],[Name]], 'Elec 20-21'!$A$4:$B$641, 2, FALSE))</f>
        <v>3511</v>
      </c>
      <c r="I35" s="9">
        <f>IFERROR(Table15[[#This Row],[Electricity 20-21]]/Table15[[#This Row],[Electricity 19-20]], "")</f>
        <v>0.47248015071995692</v>
      </c>
      <c r="J35" s="14">
        <f>IF(ISNA(VLOOKUP(Table15[[#This Row],[Name]], 'Elec 21-22'!$A$4:$B$656, 2, FALSE)), "0", VLOOKUP(Table15[[#This Row],[Name]], 'Elec 21-22'!$A$4:$B$656, 2, FALSE))</f>
        <v>6516</v>
      </c>
      <c r="K35" s="12">
        <f>IFERROR(Table15[[#This Row],[Electricity 21-22]]/Table15[[#This Row],[Electricity 20-21]], "")</f>
        <v>1.8558815152378241</v>
      </c>
      <c r="L35" s="11">
        <f>IF(ISNA(VLOOKUP(Table15[[#This Row],[Name]],'Elec 22-23'!$A$4:$B$680, 2, FALSE)), "", VLOOKUP(Table15[[#This Row],[Name]], 'Elec 22-23'!$A$4:$B$680, 2, FALSE))</f>
        <v>6428</v>
      </c>
      <c r="M35" s="9">
        <f>IFERROR(Table15[[#This Row],[Electricity 22-23]]/Table15[[#This Row],[Electricity 21-22]], "")</f>
        <v>0.98649478207489261</v>
      </c>
      <c r="N35" s="74">
        <f>IFERROR(Table15[[#This Row],[Electricity 22-23]]/Table15[[#This Row],[Electricity 17-18]], "")</f>
        <v>0.84490010515247105</v>
      </c>
      <c r="O35">
        <f ca="1">VLOOKUP(Table15[[#This Row],[Name]],Table1[#All],21,FALSE)</f>
        <v>7386</v>
      </c>
      <c r="P35" s="36">
        <f ca="1">IFERROR(Table15[[#This Row],[Electricity 23-24]]/Table15[[#This Row],[Electricity 22-23]],"")</f>
        <v>1.1490354698195395</v>
      </c>
      <c r="Q35" s="74">
        <f ca="1">IFERROR(Table15[[#This Row],[Electricity 23-24]]/Table15[[#This Row],[Electricity 17-18]],"")</f>
        <v>0.97082018927444791</v>
      </c>
    </row>
    <row r="36" spans="1:17" x14ac:dyDescent="0.25">
      <c r="A36" s="64" t="s">
        <v>550</v>
      </c>
      <c r="B36" s="21" t="str">
        <f>VLOOKUP(Table15[[#This Row],[Name]], 'Site Information'!$A$2:$D$46, 4, FALSE)</f>
        <v>Leisure and Culture - Libraries and Museums</v>
      </c>
      <c r="C36" s="8">
        <f>IF(ISNA(VLOOKUP(Table15[[#This Row],[Name]], 'Elec 17-18'!$A$4:$B$630, 2, FALSE)), "0", VLOOKUP(Table15[[#This Row],[Name]], 'Elec 17-18'!$A$4:$B$630, 2, FALSE))</f>
        <v>8404</v>
      </c>
      <c r="D36" s="8">
        <f>IF(ISNA(VLOOKUP(Table15[[#This Row],[Name]], 'Elec 18-19'!$A$4:$B$630, 2, FALSE)), "0", VLOOKUP(Table15[[#This Row],[Name]], 'Elec 18-19'!$A$4:$B$630, 2, FALSE))</f>
        <v>7661</v>
      </c>
      <c r="E36" s="8">
        <f>IFERROR(Table15[[#This Row],[Electricity 18-19]]/Table15[[#This Row],[Electricity 17-18]], "")</f>
        <v>0.91158971918134224</v>
      </c>
      <c r="F36" s="7">
        <f>IF(ISNA(VLOOKUP(Table15[[#This Row],[Name]], 'Elec 19-20'!$A$4:$B$631, 2, FALSE)), "0", VLOOKUP(Table15[[#This Row],[Name]], 'Elec 19-20'!$A$4:$B$631, 2, FALSE))</f>
        <v>7668</v>
      </c>
      <c r="G36" s="7">
        <f>IFERROR(Table15[[#This Row],[Electricity 19-20]]/Table15[[#This Row],[Electricity 18-19]], "")</f>
        <v>1.0009137188356612</v>
      </c>
      <c r="H36" s="7">
        <f>IF(ISNA(VLOOKUP(Table15[[#This Row],[Name]],'Elec 20-21'!$A$4:$B$641, 2, FALSE)), "0", VLOOKUP(Table15[[#This Row],[Name]], 'Elec 20-21'!$A$4:$B$641, 2, FALSE))</f>
        <v>3401</v>
      </c>
      <c r="I36" s="9">
        <f>IFERROR(Table15[[#This Row],[Electricity 20-21]]/Table15[[#This Row],[Electricity 19-20]], "")</f>
        <v>0.44353155972874281</v>
      </c>
      <c r="J36" s="14">
        <f>IF(ISNA(VLOOKUP(Table15[[#This Row],[Name]], 'Elec 21-22'!$A$4:$B$656, 2, FALSE)), "0", VLOOKUP(Table15[[#This Row],[Name]], 'Elec 21-22'!$A$4:$B$656, 2, FALSE))</f>
        <v>7528</v>
      </c>
      <c r="K36" s="8">
        <f>IFERROR(Table15[[#This Row],[Electricity 21-22]]/Table15[[#This Row],[Electricity 20-21]], "")</f>
        <v>2.2134666274625112</v>
      </c>
      <c r="L36" s="11">
        <f>IF(ISNA(VLOOKUP(Table15[[#This Row],[Name]],'Elec 22-23'!$A$4:$B$680, 2, FALSE)), "", VLOOKUP(Table15[[#This Row],[Name]], 'Elec 22-23'!$A$4:$B$680, 2, FALSE))</f>
        <v>7389</v>
      </c>
      <c r="M36" s="9">
        <f>IFERROR(Table15[[#This Row],[Electricity 22-23]]/Table15[[#This Row],[Electricity 21-22]], "")</f>
        <v>0.9815356004250797</v>
      </c>
      <c r="N36" s="36">
        <f>IFERROR(Table15[[#This Row],[Electricity 22-23]]/Table15[[#This Row],[Electricity 17-18]], "")</f>
        <v>0.87922417896239891</v>
      </c>
      <c r="O36">
        <f ca="1">VLOOKUP(Table15[[#This Row],[Name]],Table1[#All],21,FALSE)</f>
        <v>6889</v>
      </c>
      <c r="P36" s="36">
        <f ca="1">IFERROR(Table15[[#This Row],[Electricity 23-24]]/Table15[[#This Row],[Electricity 22-23]],"")</f>
        <v>0.93233184463391527</v>
      </c>
      <c r="Q36" s="36">
        <f ca="1">IFERROR(Table15[[#This Row],[Electricity 23-24]]/Table15[[#This Row],[Electricity 17-18]],"")</f>
        <v>0.81972870061875303</v>
      </c>
    </row>
    <row r="37" spans="1:17" x14ac:dyDescent="0.25">
      <c r="A37" s="64" t="s">
        <v>557</v>
      </c>
      <c r="B37" s="21" t="str">
        <f>VLOOKUP(Table15[[#This Row],[Name]], 'Site Information'!$A$2:$D$46, 4, FALSE)</f>
        <v>Leisure and Culture - Libraries and Museums</v>
      </c>
      <c r="C37" s="8">
        <f>IF(ISNA(VLOOKUP(Table15[[#This Row],[Name]], 'Elec 17-18'!$A$4:$B$630, 2, FALSE)), "0", VLOOKUP(Table15[[#This Row],[Name]], 'Elec 17-18'!$A$4:$B$630, 2, FALSE))</f>
        <v>12911</v>
      </c>
      <c r="D37" s="8">
        <f>IF(ISNA(VLOOKUP(Table15[[#This Row],[Name]], 'Elec 18-19'!$A$4:$B$630, 2, FALSE)), "0", VLOOKUP(Table15[[#This Row],[Name]], 'Elec 18-19'!$A$4:$B$630, 2, FALSE))</f>
        <v>12904</v>
      </c>
      <c r="E37" s="8">
        <f>IFERROR(Table15[[#This Row],[Electricity 18-19]]/Table15[[#This Row],[Electricity 17-18]], "")</f>
        <v>0.99945782665943772</v>
      </c>
      <c r="F37" s="7">
        <f>IF(ISNA(VLOOKUP(Table15[[#This Row],[Name]], 'Elec 19-20'!$A$4:$B$631, 2, FALSE)), "0", VLOOKUP(Table15[[#This Row],[Name]], 'Elec 19-20'!$A$4:$B$631, 2, FALSE))</f>
        <v>14122</v>
      </c>
      <c r="G37" s="7">
        <f>IFERROR(Table15[[#This Row],[Electricity 19-20]]/Table15[[#This Row],[Electricity 18-19]], "")</f>
        <v>1.0943893366398016</v>
      </c>
      <c r="H37" s="7">
        <f>IF(ISNA(VLOOKUP(Table15[[#This Row],[Name]],'Elec 20-21'!$A$4:$B$641, 2, FALSE)), "0", VLOOKUP(Table15[[#This Row],[Name]], 'Elec 20-21'!$A$4:$B$641, 2, FALSE))</f>
        <v>6951</v>
      </c>
      <c r="I37" s="9">
        <f>IFERROR(Table15[[#This Row],[Electricity 20-21]]/Table15[[#This Row],[Electricity 19-20]], "")</f>
        <v>0.49221073502336782</v>
      </c>
      <c r="J37" s="14">
        <f>IF(ISNA(VLOOKUP(Table15[[#This Row],[Name]], 'Elec 21-22'!$A$4:$B$656, 2, FALSE)), "0", VLOOKUP(Table15[[#This Row],[Name]], 'Elec 21-22'!$A$4:$B$656, 2, FALSE))</f>
        <v>11077</v>
      </c>
      <c r="K37" s="8">
        <f>IFERROR(Table15[[#This Row],[Electricity 21-22]]/Table15[[#This Row],[Electricity 20-21]], "")</f>
        <v>1.5935836570277657</v>
      </c>
      <c r="L37" s="11">
        <f>IF(ISNA(VLOOKUP(Table15[[#This Row],[Name]],'Elec 22-23'!$A$4:$B$680, 2, FALSE)), "", VLOOKUP(Table15[[#This Row],[Name]], 'Elec 22-23'!$A$4:$B$680, 2, FALSE))</f>
        <v>11988</v>
      </c>
      <c r="M37" s="9">
        <f>IFERROR(Table15[[#This Row],[Electricity 22-23]]/Table15[[#This Row],[Electricity 21-22]], "")</f>
        <v>1.0822424844271914</v>
      </c>
      <c r="N37" s="36">
        <f>IFERROR(Table15[[#This Row],[Electricity 22-23]]/Table15[[#This Row],[Electricity 17-18]], "")</f>
        <v>0.92851057238014101</v>
      </c>
      <c r="O37">
        <f ca="1">VLOOKUP(Table15[[#This Row],[Name]],Table1[#All],21,FALSE)</f>
        <v>3871</v>
      </c>
      <c r="P37" s="36">
        <f ca="1">IFERROR(Table15[[#This Row],[Electricity 23-24]]/Table15[[#This Row],[Electricity 22-23]],"")</f>
        <v>0.32290623957290626</v>
      </c>
      <c r="Q37" s="36">
        <f ca="1">IFERROR(Table15[[#This Row],[Electricity 23-24]]/Table15[[#This Row],[Electricity 17-18]],"")</f>
        <v>0.29982185733095812</v>
      </c>
    </row>
    <row r="38" spans="1:17" x14ac:dyDescent="0.25">
      <c r="A38" s="64" t="s">
        <v>645</v>
      </c>
      <c r="B38" s="21" t="str">
        <f>VLOOKUP(Table15[[#This Row],[Name]], 'Site Information'!$A$2:$D$46, 4, FALSE)</f>
        <v>Leisure and Culture - Libraries and Museums</v>
      </c>
      <c r="C38" s="11">
        <f>IF(ISNA(VLOOKUP(Table15[[#This Row],[Name]], 'Elec 17-18'!$A$4:$B$630, 2, FALSE)), "0", VLOOKUP(Table15[[#This Row],[Name]], 'Elec 17-18'!$A$4:$B$630, 2, FALSE))</f>
        <v>6867</v>
      </c>
      <c r="D38" s="11">
        <f>IF(ISNA(VLOOKUP(Table15[[#This Row],[Name]], 'Elec 18-19'!$A$4:$B$630, 2, FALSE)), "0", VLOOKUP(Table15[[#This Row],[Name]], 'Elec 18-19'!$A$4:$B$630, 2, FALSE))</f>
        <v>7116</v>
      </c>
      <c r="E38" s="11">
        <f>IFERROR(Table15[[#This Row],[Electricity 18-19]]/Table15[[#This Row],[Electricity 17-18]], "")</f>
        <v>1.0362603757099169</v>
      </c>
      <c r="F38" s="7">
        <f>IF(ISNA(VLOOKUP(Table15[[#This Row],[Name]], 'Elec 19-20'!$A$4:$B$631, 2, FALSE)), "0", VLOOKUP(Table15[[#This Row],[Name]], 'Elec 19-20'!$A$4:$B$631, 2, FALSE))</f>
        <v>7072</v>
      </c>
      <c r="G38" s="47">
        <f>IFERROR(Table15[[#This Row],[Electricity 19-20]]/Table15[[#This Row],[Electricity 18-19]], "")</f>
        <v>0.9938167509836987</v>
      </c>
      <c r="H38" s="7">
        <f>IF(ISNA(VLOOKUP(Table15[[#This Row],[Name]],'Elec 20-21'!$A$4:$B$641, 2, FALSE)), "0", VLOOKUP(Table15[[#This Row],[Name]], 'Elec 20-21'!$A$4:$B$641, 2, FALSE))</f>
        <v>5473</v>
      </c>
      <c r="I38" s="9">
        <f>IFERROR(Table15[[#This Row],[Electricity 20-21]]/Table15[[#This Row],[Electricity 19-20]], "")</f>
        <v>0.77389705882352944</v>
      </c>
      <c r="J38" s="14">
        <f>IF(ISNA(VLOOKUP(Table15[[#This Row],[Name]], 'Elec 21-22'!$A$4:$B$656, 2, FALSE)), "0", VLOOKUP(Table15[[#This Row],[Name]], 'Elec 21-22'!$A$4:$B$656, 2, FALSE))</f>
        <v>7023</v>
      </c>
      <c r="K38" s="12">
        <f>IFERROR(Table15[[#This Row],[Electricity 21-22]]/Table15[[#This Row],[Electricity 20-21]], "")</f>
        <v>1.2832084779828248</v>
      </c>
      <c r="L38" s="11">
        <f>IF(ISNA(VLOOKUP(Table15[[#This Row],[Name]],'Elec 22-23'!$A$4:$B$680, 2, FALSE)), "", VLOOKUP(Table15[[#This Row],[Name]], 'Elec 22-23'!$A$4:$B$680, 2, FALSE))</f>
        <v>6729</v>
      </c>
      <c r="M38" s="9">
        <f>IFERROR(Table15[[#This Row],[Electricity 22-23]]/Table15[[#This Row],[Electricity 21-22]], "")</f>
        <v>0.95813754805638618</v>
      </c>
      <c r="N38" s="74">
        <f>IFERROR(Table15[[#This Row],[Electricity 22-23]]/Table15[[#This Row],[Electricity 17-18]], "")</f>
        <v>0.9799038881607689</v>
      </c>
      <c r="O38">
        <f ca="1">VLOOKUP(Table15[[#This Row],[Name]],Table1[#All],21,FALSE)</f>
        <v>5723</v>
      </c>
      <c r="P38" s="36">
        <f ca="1">IFERROR(Table15[[#This Row],[Electricity 23-24]]/Table15[[#This Row],[Electricity 22-23]],"")</f>
        <v>0.85049784514786742</v>
      </c>
      <c r="Q38" s="74">
        <f ca="1">IFERROR(Table15[[#This Row],[Electricity 23-24]]/Table15[[#This Row],[Electricity 17-18]],"")</f>
        <v>0.83340614533275081</v>
      </c>
    </row>
    <row r="39" spans="1:17" x14ac:dyDescent="0.25">
      <c r="A39" s="64" t="s">
        <v>668</v>
      </c>
      <c r="B39" s="21" t="str">
        <f>VLOOKUP(Table15[[#This Row],[Name]], 'Site Information'!$A$2:$D$46, 4, FALSE)</f>
        <v>Leisure and Culture - Libraries and Museums</v>
      </c>
      <c r="C39" s="8" t="str">
        <f>IF(ISNA(VLOOKUP(Table15[[#This Row],[Name]], 'Elec 17-18'!$A$4:$B$630, 2, FALSE)), "0", VLOOKUP(Table15[[#This Row],[Name]], 'Elec 17-18'!$A$4:$B$630, 2, FALSE))</f>
        <v>0</v>
      </c>
      <c r="D39" s="8" t="str">
        <f>IF(ISNA(VLOOKUP(Table15[[#This Row],[Name]], 'Elec 18-19'!$A$4:$B$630, 2, FALSE)), "0", VLOOKUP(Table15[[#This Row],[Name]], 'Elec 18-19'!$A$4:$B$630, 2, FALSE))</f>
        <v>0</v>
      </c>
      <c r="E39" s="8" t="str">
        <f>IFERROR(Table15[[#This Row],[Electricity 18-19]]/Table15[[#This Row],[Electricity 17-18]], "")</f>
        <v/>
      </c>
      <c r="F39" s="7">
        <f>IF(ISNA(VLOOKUP(Table15[[#This Row],[Name]], 'Elec 19-20'!$A$4:$B$631, 2, FALSE)), "0", VLOOKUP(Table15[[#This Row],[Name]], 'Elec 19-20'!$A$4:$B$631, 2, FALSE))</f>
        <v>66174</v>
      </c>
      <c r="G39" s="7" t="str">
        <f>IFERROR(Table15[[#This Row],[Electricity 19-20]]/Table15[[#This Row],[Electricity 18-19]], "")</f>
        <v/>
      </c>
      <c r="H39" s="7">
        <f>IF(ISNA(VLOOKUP(Table15[[#This Row],[Name]],'Elec 20-21'!$A$4:$B$641, 2, FALSE)), "0", VLOOKUP(Table15[[#This Row],[Name]], 'Elec 20-21'!$A$4:$B$641, 2, FALSE))</f>
        <v>35868</v>
      </c>
      <c r="I39" s="9">
        <f>IFERROR(Table15[[#This Row],[Electricity 20-21]]/Table15[[#This Row],[Electricity 19-20]], "")</f>
        <v>0.54202556895457432</v>
      </c>
      <c r="J39" s="14">
        <f>IF(ISNA(VLOOKUP(Table15[[#This Row],[Name]], 'Elec 21-22'!$A$4:$B$656, 2, FALSE)), "0", VLOOKUP(Table15[[#This Row],[Name]], 'Elec 21-22'!$A$4:$B$656, 2, FALSE))</f>
        <v>46598</v>
      </c>
      <c r="K39" s="8">
        <f>IFERROR(Table15[[#This Row],[Electricity 21-22]]/Table15[[#This Row],[Electricity 20-21]], "")</f>
        <v>1.2991524478643917</v>
      </c>
      <c r="L39" s="11">
        <f>IF(ISNA(VLOOKUP(Table15[[#This Row],[Name]],'Elec 22-23'!$A$4:$B$680, 2, FALSE)), "", VLOOKUP(Table15[[#This Row],[Name]], 'Elec 22-23'!$A$4:$B$680, 2, FALSE))</f>
        <v>54337</v>
      </c>
      <c r="M39" s="9">
        <f>IFERROR(Table15[[#This Row],[Electricity 22-23]]/Table15[[#This Row],[Electricity 21-22]], "")</f>
        <v>1.1660800892742178</v>
      </c>
      <c r="N39" s="36" t="str">
        <f>IFERROR(Table15[[#This Row],[Electricity 22-23]]/Table15[[#This Row],[Electricity 17-18]], "")</f>
        <v/>
      </c>
      <c r="O39">
        <f ca="1">VLOOKUP(Table15[[#This Row],[Name]],Table1[#All],21,FALSE)</f>
        <v>48868</v>
      </c>
      <c r="P39" s="36">
        <f ca="1">IFERROR(Table15[[#This Row],[Electricity 23-24]]/Table15[[#This Row],[Electricity 22-23]],"")</f>
        <v>0.89935035058983748</v>
      </c>
      <c r="Q39" s="36" t="str">
        <f ca="1">IFERROR(Table15[[#This Row],[Electricity 23-24]]/Table15[[#This Row],[Electricity 17-18]],"")</f>
        <v/>
      </c>
    </row>
    <row r="40" spans="1:17" x14ac:dyDescent="0.25">
      <c r="A40" s="64" t="s">
        <v>670</v>
      </c>
      <c r="B40" s="21" t="str">
        <f>VLOOKUP(Table15[[#This Row],[Name]], 'Site Information'!$A$2:$D$46, 4, FALSE)</f>
        <v>Leisure and Culture - Libraries and Museums</v>
      </c>
      <c r="C40" s="8">
        <f>IF(ISNA(VLOOKUP(Table15[[#This Row],[Name]], 'Elec 17-18'!$A$4:$B$630, 2, FALSE)), "0", VLOOKUP(Table15[[#This Row],[Name]], 'Elec 17-18'!$A$4:$B$630, 2, FALSE))</f>
        <v>7927</v>
      </c>
      <c r="D40" s="8">
        <f>IF(ISNA(VLOOKUP(Table15[[#This Row],[Name]], 'Elec 18-19'!$A$4:$B$630, 2, FALSE)), "0", VLOOKUP(Table15[[#This Row],[Name]], 'Elec 18-19'!$A$4:$B$630, 2, FALSE))</f>
        <v>7395</v>
      </c>
      <c r="E40" s="8">
        <f>IFERROR(Table15[[#This Row],[Electricity 18-19]]/Table15[[#This Row],[Electricity 17-18]], "")</f>
        <v>0.93288759934401411</v>
      </c>
      <c r="F40" s="7">
        <f>IF(ISNA(VLOOKUP(Table15[[#This Row],[Name]], 'Elec 19-20'!$A$4:$B$631, 2, FALSE)), "0", VLOOKUP(Table15[[#This Row],[Name]], 'Elec 19-20'!$A$4:$B$631, 2, FALSE))</f>
        <v>7246</v>
      </c>
      <c r="G40" s="7">
        <f>IFERROR(Table15[[#This Row],[Electricity 19-20]]/Table15[[#This Row],[Electricity 18-19]], "")</f>
        <v>0.97985125084516567</v>
      </c>
      <c r="H40" s="7">
        <f>IF(ISNA(VLOOKUP(Table15[[#This Row],[Name]],'Elec 20-21'!$A$4:$B$641, 2, FALSE)), "0", VLOOKUP(Table15[[#This Row],[Name]], 'Elec 20-21'!$A$4:$B$641, 2, FALSE))</f>
        <v>5095</v>
      </c>
      <c r="I40" s="9">
        <f>IFERROR(Table15[[#This Row],[Electricity 20-21]]/Table15[[#This Row],[Electricity 19-20]], "")</f>
        <v>0.70314656362130834</v>
      </c>
      <c r="J40" s="14">
        <f>IF(ISNA(VLOOKUP(Table15[[#This Row],[Name]], 'Elec 21-22'!$A$4:$B$656, 2, FALSE)), "0", VLOOKUP(Table15[[#This Row],[Name]], 'Elec 21-22'!$A$4:$B$656, 2, FALSE))</f>
        <v>8561</v>
      </c>
      <c r="K40" s="18">
        <f>IFERROR(Table15[[#This Row],[Electricity 21-22]]/Table15[[#This Row],[Electricity 20-21]], "")</f>
        <v>1.6802747791952894</v>
      </c>
      <c r="L40" s="11">
        <f>IF(ISNA(VLOOKUP(Table15[[#This Row],[Name]],'Elec 22-23'!$A$4:$B$680, 2, FALSE)), "", VLOOKUP(Table15[[#This Row],[Name]], 'Elec 22-23'!$A$4:$B$680, 2, FALSE))</f>
        <v>7863</v>
      </c>
      <c r="M40" s="9">
        <f>IFERROR(Table15[[#This Row],[Electricity 22-23]]/Table15[[#This Row],[Electricity 21-22]], "")</f>
        <v>0.91846746875365026</v>
      </c>
      <c r="N40" s="36">
        <f>IFERROR(Table15[[#This Row],[Electricity 22-23]]/Table15[[#This Row],[Electricity 17-18]], "")</f>
        <v>0.99192632774063327</v>
      </c>
      <c r="O40">
        <f ca="1">VLOOKUP(Table15[[#This Row],[Name]],Table1[#All],21,FALSE)</f>
        <v>7839</v>
      </c>
      <c r="P40" s="36">
        <f ca="1">IFERROR(Table15[[#This Row],[Electricity 23-24]]/Table15[[#This Row],[Electricity 22-23]],"")</f>
        <v>0.99694772987409386</v>
      </c>
      <c r="Q40" s="36">
        <f ca="1">IFERROR(Table15[[#This Row],[Electricity 23-24]]/Table15[[#This Row],[Electricity 17-18]],"")</f>
        <v>0.98889870064337071</v>
      </c>
    </row>
    <row r="41" spans="1:17" x14ac:dyDescent="0.25">
      <c r="A41" s="64" t="s">
        <v>697</v>
      </c>
      <c r="B41" s="21" t="str">
        <f>VLOOKUP(Table15[[#This Row],[Name]], 'Site Information'!$A$2:$D$46, 4, FALSE)</f>
        <v>Leisure and Culture - Libraries and Museums</v>
      </c>
      <c r="C41" s="8">
        <f>IF(ISNA(VLOOKUP(Table15[[#This Row],[Name]], 'Elec 17-18'!$A$4:$B$630, 2, FALSE)), "0", VLOOKUP(Table15[[#This Row],[Name]], 'Elec 17-18'!$A$4:$B$630, 2, FALSE))</f>
        <v>7127</v>
      </c>
      <c r="D41" s="8">
        <f>IF(ISNA(VLOOKUP(Table15[[#This Row],[Name]], 'Elec 18-19'!$A$4:$B$630, 2, FALSE)), "0", VLOOKUP(Table15[[#This Row],[Name]], 'Elec 18-19'!$A$4:$B$630, 2, FALSE))</f>
        <v>7463</v>
      </c>
      <c r="E41" s="8">
        <f>IFERROR(Table15[[#This Row],[Electricity 18-19]]/Table15[[#This Row],[Electricity 17-18]], "")</f>
        <v>1.047144661147748</v>
      </c>
      <c r="F41" s="7">
        <f>IF(ISNA(VLOOKUP(Table15[[#This Row],[Name]], 'Elec 19-20'!$A$4:$B$631, 2, FALSE)), "0", VLOOKUP(Table15[[#This Row],[Name]], 'Elec 19-20'!$A$4:$B$631, 2, FALSE))</f>
        <v>7498</v>
      </c>
      <c r="G41" s="7">
        <f>IFERROR(Table15[[#This Row],[Electricity 19-20]]/Table15[[#This Row],[Electricity 18-19]], "")</f>
        <v>1.0046898030282727</v>
      </c>
      <c r="H41" s="7">
        <f>IF(ISNA(VLOOKUP(Table15[[#This Row],[Name]],'Elec 20-21'!$A$4:$B$641, 2, FALSE)), "0", VLOOKUP(Table15[[#This Row],[Name]], 'Elec 20-21'!$A$4:$B$641, 2, FALSE))</f>
        <v>3832</v>
      </c>
      <c r="I41" s="9">
        <f>IFERROR(Table15[[#This Row],[Electricity 20-21]]/Table15[[#This Row],[Electricity 19-20]], "")</f>
        <v>0.5110696185649507</v>
      </c>
      <c r="J41" s="14">
        <f>IF(ISNA(VLOOKUP(Table15[[#This Row],[Name]], 'Elec 21-22'!$A$4:$B$656, 2, FALSE)), "0", VLOOKUP(Table15[[#This Row],[Name]], 'Elec 21-22'!$A$4:$B$656, 2, FALSE))</f>
        <v>6945</v>
      </c>
      <c r="K41" s="8">
        <f>IFERROR(Table15[[#This Row],[Electricity 21-22]]/Table15[[#This Row],[Electricity 20-21]], "")</f>
        <v>1.8123695198329854</v>
      </c>
      <c r="L41" s="11">
        <f>IF(ISNA(VLOOKUP(Table15[[#This Row],[Name]],'Elec 22-23'!$A$4:$B$680, 2, FALSE)), "", VLOOKUP(Table15[[#This Row],[Name]], 'Elec 22-23'!$A$4:$B$680, 2, FALSE))</f>
        <v>6869</v>
      </c>
      <c r="M41" s="9">
        <f>IFERROR(Table15[[#This Row],[Electricity 22-23]]/Table15[[#This Row],[Electricity 21-22]], "")</f>
        <v>0.98905687544996401</v>
      </c>
      <c r="N41" s="36">
        <f>IFERROR(Table15[[#This Row],[Electricity 22-23]]/Table15[[#This Row],[Electricity 17-18]], "")</f>
        <v>0.96379963519012202</v>
      </c>
      <c r="O41">
        <f ca="1">VLOOKUP(Table15[[#This Row],[Name]],Table1[#All],21,FALSE)</f>
        <v>6945</v>
      </c>
      <c r="P41" s="36">
        <f ca="1">IFERROR(Table15[[#This Row],[Electricity 23-24]]/Table15[[#This Row],[Electricity 22-23]],"")</f>
        <v>1.0110642014849323</v>
      </c>
      <c r="Q41" s="36">
        <f ca="1">IFERROR(Table15[[#This Row],[Electricity 23-24]]/Table15[[#This Row],[Electricity 17-18]],"")</f>
        <v>0.97446330854496988</v>
      </c>
    </row>
    <row r="42" spans="1:17" x14ac:dyDescent="0.25">
      <c r="A42" s="64" t="s">
        <v>704</v>
      </c>
      <c r="B42" s="21" t="str">
        <f>VLOOKUP(Table15[[#This Row],[Name]], 'Site Information'!$A$2:$D$46, 4, FALSE)</f>
        <v>Leisure and Culture - Libraries and Museums</v>
      </c>
      <c r="C42" s="8" t="str">
        <f>IF(ISNA(VLOOKUP(Table15[[#This Row],[Name]], 'Elec 17-18'!$A$4:$B$630, 2, FALSE)), "0", VLOOKUP(Table15[[#This Row],[Name]], 'Elec 17-18'!$A$4:$B$630, 2, FALSE))</f>
        <v>0</v>
      </c>
      <c r="D42" s="8" t="str">
        <f>IF(ISNA(VLOOKUP(Table15[[#This Row],[Name]], 'Elec 18-19'!$A$4:$B$630, 2, FALSE)), "0", VLOOKUP(Table15[[#This Row],[Name]], 'Elec 18-19'!$A$4:$B$630, 2, FALSE))</f>
        <v>0</v>
      </c>
      <c r="E42" s="8" t="str">
        <f>IFERROR(Table15[[#This Row],[Electricity 18-19]]/Table15[[#This Row],[Electricity 17-18]], "")</f>
        <v/>
      </c>
      <c r="F42" s="7">
        <f>IF(ISNA(VLOOKUP(Table15[[#This Row],[Name]], 'Elec 19-20'!$A$4:$B$631, 2, FALSE)), "0", VLOOKUP(Table15[[#This Row],[Name]], 'Elec 19-20'!$A$4:$B$631, 2, FALSE))</f>
        <v>61041</v>
      </c>
      <c r="G42" s="7" t="str">
        <f>IFERROR(Table15[[#This Row],[Electricity 19-20]]/Table15[[#This Row],[Electricity 18-19]], "")</f>
        <v/>
      </c>
      <c r="H42" s="7">
        <f>IF(ISNA(VLOOKUP(Table15[[#This Row],[Name]],'Elec 20-21'!$A$4:$B$641, 2, FALSE)), "0", VLOOKUP(Table15[[#This Row],[Name]], 'Elec 20-21'!$A$4:$B$641, 2, FALSE))</f>
        <v>49199</v>
      </c>
      <c r="I42" s="9">
        <f>IFERROR(Table15[[#This Row],[Electricity 20-21]]/Table15[[#This Row],[Electricity 19-20]], "")</f>
        <v>0.8059992464081519</v>
      </c>
      <c r="J42" s="14">
        <f>IF(ISNA(VLOOKUP(Table15[[#This Row],[Name]], 'Elec 21-22'!$A$4:$B$656, 2, FALSE)), "0", VLOOKUP(Table15[[#This Row],[Name]], 'Elec 21-22'!$A$4:$B$656, 2, FALSE))</f>
        <v>57241</v>
      </c>
      <c r="K42" s="18">
        <f>IFERROR(Table15[[#This Row],[Electricity 21-22]]/Table15[[#This Row],[Electricity 20-21]], "")</f>
        <v>1.1634586068822537</v>
      </c>
      <c r="L42" s="11">
        <f>IF(ISNA(VLOOKUP(Table15[[#This Row],[Name]],'Elec 22-23'!$A$4:$B$680, 2, FALSE)), "", VLOOKUP(Table15[[#This Row],[Name]], 'Elec 22-23'!$A$4:$B$680, 2, FALSE))</f>
        <v>52446</v>
      </c>
      <c r="M42" s="9">
        <f>IFERROR(Table15[[#This Row],[Electricity 22-23]]/Table15[[#This Row],[Electricity 21-22]], "")</f>
        <v>0.9162313726175294</v>
      </c>
      <c r="N42" s="36" t="str">
        <f>IFERROR(Table15[[#This Row],[Electricity 22-23]]/Table15[[#This Row],[Electricity 17-18]], "")</f>
        <v/>
      </c>
      <c r="O42">
        <f ca="1">VLOOKUP(Table15[[#This Row],[Name]],Table1[#All],21,FALSE)</f>
        <v>54062</v>
      </c>
      <c r="P42" s="36">
        <f ca="1">IFERROR(Table15[[#This Row],[Electricity 23-24]]/Table15[[#This Row],[Electricity 22-23]],"")</f>
        <v>1.0308126453876367</v>
      </c>
      <c r="Q42" s="36" t="str">
        <f ca="1">IFERROR(Table15[[#This Row],[Electricity 23-24]]/Table15[[#This Row],[Electricity 17-18]],"")</f>
        <v/>
      </c>
    </row>
    <row r="43" spans="1:17" x14ac:dyDescent="0.25">
      <c r="A43" s="64" t="s">
        <v>713</v>
      </c>
      <c r="B43" s="21" t="str">
        <f>VLOOKUP(Table15[[#This Row],[Name]], 'Site Information'!$A$2:$D$46, 4, FALSE)</f>
        <v>Leisure and Culture - Libraries and Museums</v>
      </c>
      <c r="C43" s="11">
        <f>IF(ISNA(VLOOKUP(Table15[[#This Row],[Name]], 'Elec 17-18'!$A$4:$B$630, 2, FALSE)), "0", VLOOKUP(Table15[[#This Row],[Name]], 'Elec 17-18'!$A$4:$B$630, 2, FALSE))</f>
        <v>7306</v>
      </c>
      <c r="D43" s="11">
        <f>IF(ISNA(VLOOKUP(Table15[[#This Row],[Name]], 'Elec 18-19'!$A$4:$B$630, 2, FALSE)), "0", VLOOKUP(Table15[[#This Row],[Name]], 'Elec 18-19'!$A$4:$B$630, 2, FALSE))</f>
        <v>7449</v>
      </c>
      <c r="E43" s="11">
        <f>IFERROR(Table15[[#This Row],[Electricity 18-19]]/Table15[[#This Row],[Electricity 17-18]], "")</f>
        <v>1.0195729537366549</v>
      </c>
      <c r="F43" s="7">
        <f>IF(ISNA(VLOOKUP(Table15[[#This Row],[Name]], 'Elec 19-20'!$A$4:$B$631, 2, FALSE)), "0", VLOOKUP(Table15[[#This Row],[Name]], 'Elec 19-20'!$A$4:$B$631, 2, FALSE))</f>
        <v>7163</v>
      </c>
      <c r="G43" s="47">
        <f>IFERROR(Table15[[#This Row],[Electricity 19-20]]/Table15[[#This Row],[Electricity 18-19]], "")</f>
        <v>0.96160558464223389</v>
      </c>
      <c r="H43" s="7">
        <f>IF(ISNA(VLOOKUP(Table15[[#This Row],[Name]],'Elec 20-21'!$A$4:$B$641, 2, FALSE)), "0", VLOOKUP(Table15[[#This Row],[Name]], 'Elec 20-21'!$A$4:$B$641, 2, FALSE))</f>
        <v>3845</v>
      </c>
      <c r="I43" s="9">
        <f>IFERROR(Table15[[#This Row],[Electricity 20-21]]/Table15[[#This Row],[Electricity 19-20]], "")</f>
        <v>0.53678626273907581</v>
      </c>
      <c r="J43" s="14">
        <f>IF(ISNA(VLOOKUP(Table15[[#This Row],[Name]], 'Elec 21-22'!$A$4:$B$656, 2, FALSE)), "0", VLOOKUP(Table15[[#This Row],[Name]], 'Elec 21-22'!$A$4:$B$656, 2, FALSE))</f>
        <v>7949</v>
      </c>
      <c r="K43" s="12">
        <f>IFERROR(Table15[[#This Row],[Electricity 21-22]]/Table15[[#This Row],[Electricity 20-21]], "")</f>
        <v>2.0673602080624187</v>
      </c>
      <c r="L43" s="11">
        <f>IF(ISNA(VLOOKUP(Table15[[#This Row],[Name]],'Elec 22-23'!$A$4:$B$680, 2, FALSE)), "", VLOOKUP(Table15[[#This Row],[Name]], 'Elec 22-23'!$A$4:$B$680, 2, FALSE))</f>
        <v>8181</v>
      </c>
      <c r="M43" s="9">
        <f>IFERROR(Table15[[#This Row],[Electricity 22-23]]/Table15[[#This Row],[Electricity 21-22]], "")</f>
        <v>1.0291860611397661</v>
      </c>
      <c r="N43" s="74">
        <f>IFERROR(Table15[[#This Row],[Electricity 22-23]]/Table15[[#This Row],[Electricity 17-18]], "")</f>
        <v>1.1197645770599507</v>
      </c>
      <c r="O43" t="str">
        <f>VLOOKUP(Table15[[#This Row],[Name]],Table1[#All],21,FALSE)</f>
        <v/>
      </c>
      <c r="P43" s="36" t="str">
        <f>IFERROR(Table15[[#This Row],[Electricity 23-24]]/Table15[[#This Row],[Electricity 22-23]],"")</f>
        <v/>
      </c>
      <c r="Q43" s="74" t="str">
        <f>IFERROR(Table15[[#This Row],[Electricity 23-24]]/Table15[[#This Row],[Electricity 17-18]],"")</f>
        <v/>
      </c>
    </row>
    <row r="44" spans="1:17" x14ac:dyDescent="0.25">
      <c r="A44" s="64" t="s">
        <v>716</v>
      </c>
      <c r="B44" s="21" t="str">
        <f>VLOOKUP(Table15[[#This Row],[Name]], 'Site Information'!$A$2:$D$46, 4, FALSE)</f>
        <v>Leisure and Culture - Libraries and Museums</v>
      </c>
      <c r="C44" s="8" t="str">
        <f>IF(ISNA(VLOOKUP(Table15[[#This Row],[Name]], 'Elec 17-18'!$A$4:$B$630, 2, FALSE)), "0", VLOOKUP(Table15[[#This Row],[Name]], 'Elec 17-18'!$A$4:$B$630, 2, FALSE))</f>
        <v>0</v>
      </c>
      <c r="D44" s="8" t="str">
        <f>IF(ISNA(VLOOKUP(Table15[[#This Row],[Name]], 'Elec 18-19'!$A$4:$B$630, 2, FALSE)), "0", VLOOKUP(Table15[[#This Row],[Name]], 'Elec 18-19'!$A$4:$B$630, 2, FALSE))</f>
        <v>0</v>
      </c>
      <c r="E44" s="8" t="str">
        <f>IFERROR(Table15[[#This Row],[Electricity 18-19]]/Table15[[#This Row],[Electricity 17-18]], "")</f>
        <v/>
      </c>
      <c r="F44" s="7">
        <f>IF(ISNA(VLOOKUP(Table15[[#This Row],[Name]], 'Elec 19-20'!$A$4:$B$631, 2, FALSE)), "0", VLOOKUP(Table15[[#This Row],[Name]], 'Elec 19-20'!$A$4:$B$631, 2, FALSE))</f>
        <v>7264</v>
      </c>
      <c r="G44" s="7" t="str">
        <f>IFERROR(Table15[[#This Row],[Electricity 19-20]]/Table15[[#This Row],[Electricity 18-19]], "")</f>
        <v/>
      </c>
      <c r="H44" s="7">
        <f>IF(ISNA(VLOOKUP(Table15[[#This Row],[Name]],'Elec 20-21'!$A$4:$B$641, 2, FALSE)), "0", VLOOKUP(Table15[[#This Row],[Name]], 'Elec 20-21'!$A$4:$B$641, 2, FALSE))</f>
        <v>3881</v>
      </c>
      <c r="I44" s="9">
        <f>IFERROR(Table15[[#This Row],[Electricity 20-21]]/Table15[[#This Row],[Electricity 19-20]], "")</f>
        <v>0.53427863436123346</v>
      </c>
      <c r="J44" s="14">
        <f>IF(ISNA(VLOOKUP(Table15[[#This Row],[Name]], 'Elec 21-22'!$A$4:$B$656, 2, FALSE)), "0", VLOOKUP(Table15[[#This Row],[Name]], 'Elec 21-22'!$A$4:$B$656, 2, FALSE))</f>
        <v>5216</v>
      </c>
      <c r="K44" s="9">
        <f>IFERROR(Table15[[#This Row],[Electricity 21-22]]/Table15[[#This Row],[Electricity 20-21]], "")</f>
        <v>1.3439835094047925</v>
      </c>
      <c r="L44" s="11">
        <f>IF(ISNA(VLOOKUP(Table15[[#This Row],[Name]],'Elec 22-23'!$A$4:$B$680, 2, FALSE)), "", VLOOKUP(Table15[[#This Row],[Name]], 'Elec 22-23'!$A$4:$B$680, 2, FALSE))</f>
        <v>5228</v>
      </c>
      <c r="M44" s="18">
        <f>IFERROR(Table15[[#This Row],[Electricity 22-23]]/Table15[[#This Row],[Electricity 21-22]], "")</f>
        <v>1.0023006134969326</v>
      </c>
      <c r="N44" s="36" t="str">
        <f>IFERROR(Table15[[#This Row],[Electricity 22-23]]/Table15[[#This Row],[Electricity 17-18]], "")</f>
        <v/>
      </c>
      <c r="O44">
        <f ca="1">VLOOKUP(Table15[[#This Row],[Name]],Table1[#All],21,FALSE)</f>
        <v>5542</v>
      </c>
      <c r="P44" s="36">
        <f ca="1">IFERROR(Table15[[#This Row],[Electricity 23-24]]/Table15[[#This Row],[Electricity 22-23]],"")</f>
        <v>1.060061208875287</v>
      </c>
      <c r="Q44" s="36" t="str">
        <f ca="1">IFERROR(Table15[[#This Row],[Electricity 23-24]]/Table15[[#This Row],[Electricity 17-18]],"")</f>
        <v/>
      </c>
    </row>
    <row r="45" spans="1:17" x14ac:dyDescent="0.25">
      <c r="A45" s="64" t="s">
        <v>724</v>
      </c>
      <c r="B45" s="21" t="str">
        <f>VLOOKUP(Table15[[#This Row],[Name]], 'Site Information'!$A$2:$D$46, 4, FALSE)</f>
        <v>Leisure and Culture - Libraries and Museums</v>
      </c>
      <c r="C45" s="8">
        <f>IF(ISNA(VLOOKUP(Table15[[#This Row],[Name]], 'Elec 17-18'!$A$4:$B$630, 2, FALSE)), "0", VLOOKUP(Table15[[#This Row],[Name]], 'Elec 17-18'!$A$4:$B$630, 2, FALSE))</f>
        <v>4722</v>
      </c>
      <c r="D45" s="8">
        <f>IF(ISNA(VLOOKUP(Table15[[#This Row],[Name]], 'Elec 18-19'!$A$4:$B$630, 2, FALSE)), "0", VLOOKUP(Table15[[#This Row],[Name]], 'Elec 18-19'!$A$4:$B$630, 2, FALSE))</f>
        <v>4915</v>
      </c>
      <c r="E45" s="8">
        <f>IFERROR(Table15[[#This Row],[Electricity 18-19]]/Table15[[#This Row],[Electricity 17-18]], "")</f>
        <v>1.040872511647607</v>
      </c>
      <c r="F45" s="7">
        <f>IF(ISNA(VLOOKUP(Table15[[#This Row],[Name]], 'Elec 19-20'!$A$4:$B$631, 2, FALSE)), "0", VLOOKUP(Table15[[#This Row],[Name]], 'Elec 19-20'!$A$4:$B$631, 2, FALSE))</f>
        <v>4271</v>
      </c>
      <c r="G45" s="7">
        <f>IFERROR(Table15[[#This Row],[Electricity 19-20]]/Table15[[#This Row],[Electricity 18-19]], "")</f>
        <v>0.86897253306205491</v>
      </c>
      <c r="H45" s="7">
        <f>IF(ISNA(VLOOKUP(Table15[[#This Row],[Name]],'Elec 20-21'!$A$4:$B$641, 2, FALSE)), "0", VLOOKUP(Table15[[#This Row],[Name]], 'Elec 20-21'!$A$4:$B$641, 2, FALSE))</f>
        <v>2124</v>
      </c>
      <c r="I45" s="9">
        <f>IFERROR(Table15[[#This Row],[Electricity 20-21]]/Table15[[#This Row],[Electricity 19-20]], "")</f>
        <v>0.49730742214937956</v>
      </c>
      <c r="J45" s="14">
        <f>IF(ISNA(VLOOKUP(Table15[[#This Row],[Name]], 'Elec 21-22'!$A$4:$B$656, 2, FALSE)), "0", VLOOKUP(Table15[[#This Row],[Name]], 'Elec 21-22'!$A$4:$B$656, 2, FALSE))</f>
        <v>3473</v>
      </c>
      <c r="K45" s="8">
        <f>IFERROR(Table15[[#This Row],[Electricity 21-22]]/Table15[[#This Row],[Electricity 20-21]], "")</f>
        <v>1.6351224105461393</v>
      </c>
      <c r="L45" s="11">
        <f>IF(ISNA(VLOOKUP(Table15[[#This Row],[Name]],'Elec 22-23'!$A$4:$B$680, 2, FALSE)), "", VLOOKUP(Table15[[#This Row],[Name]], 'Elec 22-23'!$A$4:$B$680, 2, FALSE))</f>
        <v>3576</v>
      </c>
      <c r="M45" s="9">
        <f>IFERROR(Table15[[#This Row],[Electricity 22-23]]/Table15[[#This Row],[Electricity 21-22]], "")</f>
        <v>1.0296573567520875</v>
      </c>
      <c r="N45" s="36">
        <f>IFERROR(Table15[[#This Row],[Electricity 22-23]]/Table15[[#This Row],[Electricity 17-18]], "")</f>
        <v>0.75730622617534937</v>
      </c>
      <c r="O45">
        <f ca="1">VLOOKUP(Table15[[#This Row],[Name]],Table1[#All],21,FALSE)</f>
        <v>3695</v>
      </c>
      <c r="P45" s="36">
        <f ca="1">IFERROR(Table15[[#This Row],[Electricity 23-24]]/Table15[[#This Row],[Electricity 22-23]],"")</f>
        <v>1.0332774049217002</v>
      </c>
      <c r="Q45" s="36">
        <f ca="1">IFERROR(Table15[[#This Row],[Electricity 23-24]]/Table15[[#This Row],[Electricity 17-18]],"")</f>
        <v>0.78250741211351127</v>
      </c>
    </row>
    <row r="46" spans="1:17" x14ac:dyDescent="0.25">
      <c r="A46" s="64" t="s">
        <v>731</v>
      </c>
      <c r="B46" s="21" t="str">
        <f>VLOOKUP(Table15[[#This Row],[Name]], 'Site Information'!$A$2:$D$46, 4, FALSE)</f>
        <v>Leisure and Culture - Libraries and Museums</v>
      </c>
      <c r="C46" s="8">
        <f>IF(ISNA(VLOOKUP(Table15[[#This Row],[Name]], 'Elec 17-18'!$A$4:$B$630, 2, FALSE)), "0", VLOOKUP(Table15[[#This Row],[Name]], 'Elec 17-18'!$A$4:$B$630, 2, FALSE))</f>
        <v>6762</v>
      </c>
      <c r="D46" s="8">
        <f>IF(ISNA(VLOOKUP(Table15[[#This Row],[Name]], 'Elec 18-19'!$A$4:$B$630, 2, FALSE)), "0", VLOOKUP(Table15[[#This Row],[Name]], 'Elec 18-19'!$A$4:$B$630, 2, FALSE))</f>
        <v>6566</v>
      </c>
      <c r="E46" s="8">
        <f>IFERROR(Table15[[#This Row],[Electricity 18-19]]/Table15[[#This Row],[Electricity 17-18]], "")</f>
        <v>0.97101449275362317</v>
      </c>
      <c r="F46" s="7">
        <f>IF(ISNA(VLOOKUP(Table15[[#This Row],[Name]], 'Elec 19-20'!$A$4:$B$631, 2, FALSE)), "0", VLOOKUP(Table15[[#This Row],[Name]], 'Elec 19-20'!$A$4:$B$631, 2, FALSE))</f>
        <v>7454</v>
      </c>
      <c r="G46" s="7">
        <f>IFERROR(Table15[[#This Row],[Electricity 19-20]]/Table15[[#This Row],[Electricity 18-19]], "")</f>
        <v>1.1352421565641182</v>
      </c>
      <c r="H46" s="7">
        <f>IF(ISNA(VLOOKUP(Table15[[#This Row],[Name]],'Elec 20-21'!$A$4:$B$641, 2, FALSE)), "0", VLOOKUP(Table15[[#This Row],[Name]], 'Elec 20-21'!$A$4:$B$641, 2, FALSE))</f>
        <v>4716</v>
      </c>
      <c r="I46" s="9">
        <f>IFERROR(Table15[[#This Row],[Electricity 20-21]]/Table15[[#This Row],[Electricity 19-20]], "")</f>
        <v>0.63268044003219748</v>
      </c>
      <c r="J46" s="14">
        <f>IF(ISNA(VLOOKUP(Table15[[#This Row],[Name]], 'Elec 21-22'!$A$4:$B$656, 2, FALSE)), "0", VLOOKUP(Table15[[#This Row],[Name]], 'Elec 21-22'!$A$4:$B$656, 2, FALSE))</f>
        <v>7415</v>
      </c>
      <c r="K46" s="18">
        <f>IFERROR(Table15[[#This Row],[Electricity 21-22]]/Table15[[#This Row],[Electricity 20-21]], "")</f>
        <v>1.5723070398642918</v>
      </c>
      <c r="L46" s="11">
        <f>IF(ISNA(VLOOKUP(Table15[[#This Row],[Name]],'Elec 22-23'!$A$4:$B$680, 2, FALSE)), "", VLOOKUP(Table15[[#This Row],[Name]], 'Elec 22-23'!$A$4:$B$680, 2, FALSE))</f>
        <v>7916</v>
      </c>
      <c r="M46" s="9">
        <f>IFERROR(Table15[[#This Row],[Electricity 22-23]]/Table15[[#This Row],[Electricity 21-22]], "")</f>
        <v>1.067565745111261</v>
      </c>
      <c r="N46" s="36">
        <f>IFERROR(Table15[[#This Row],[Electricity 22-23]]/Table15[[#This Row],[Electricity 17-18]], "")</f>
        <v>1.1706595681750962</v>
      </c>
      <c r="O46">
        <f ca="1">VLOOKUP(Table15[[#This Row],[Name]],Table1[#All],21,FALSE)</f>
        <v>7947</v>
      </c>
      <c r="P46" s="36">
        <f ca="1">IFERROR(Table15[[#This Row],[Electricity 23-24]]/Table15[[#This Row],[Electricity 22-23]],"")</f>
        <v>1.0039161192521475</v>
      </c>
      <c r="Q46" s="36">
        <f ca="1">IFERROR(Table15[[#This Row],[Electricity 23-24]]/Table15[[#This Row],[Electricity 17-18]],"")</f>
        <v>1.1752440106477373</v>
      </c>
    </row>
    <row r="47" spans="1:17" x14ac:dyDescent="0.25">
      <c r="A47" s="30"/>
      <c r="B47" s="21"/>
      <c r="C47" s="11"/>
      <c r="D47" s="11"/>
      <c r="E47" s="11"/>
      <c r="F47" s="7"/>
      <c r="G47" s="47"/>
      <c r="J47" s="14"/>
      <c r="K47" s="12"/>
      <c r="M47" s="9"/>
      <c r="N47" s="74"/>
      <c r="P47" s="36"/>
      <c r="Q47" s="74"/>
    </row>
    <row r="48" spans="1:17" x14ac:dyDescent="0.25">
      <c r="A48" s="32"/>
      <c r="B48" s="21"/>
      <c r="C48" s="8"/>
      <c r="D48" s="8"/>
      <c r="E48" s="8"/>
      <c r="F48" s="7"/>
      <c r="G48" s="7"/>
      <c r="J48" s="14"/>
      <c r="K48" s="18"/>
      <c r="M48" s="9"/>
      <c r="N48" s="36"/>
      <c r="P48" s="36"/>
      <c r="Q48" s="36"/>
    </row>
    <row r="49" spans="1:17" x14ac:dyDescent="0.25">
      <c r="A49" s="32"/>
      <c r="B49" s="21"/>
      <c r="C49" s="8"/>
      <c r="D49" s="8"/>
      <c r="E49" s="8"/>
      <c r="F49" s="7"/>
      <c r="G49" s="7"/>
      <c r="J49" s="14"/>
      <c r="K49" s="18"/>
      <c r="M49" s="9"/>
      <c r="N49" s="36"/>
      <c r="P49" s="36"/>
      <c r="Q49" s="36"/>
    </row>
    <row r="50" spans="1:17" x14ac:dyDescent="0.25">
      <c r="A50" s="32"/>
      <c r="B50" s="21"/>
      <c r="C50" s="8"/>
      <c r="D50" s="8"/>
      <c r="E50" s="8"/>
      <c r="F50" s="7"/>
      <c r="G50" s="7"/>
      <c r="J50" s="14"/>
      <c r="K50" s="8"/>
      <c r="M50" s="9"/>
      <c r="N50" s="36"/>
      <c r="P50" s="36"/>
      <c r="Q50" s="36"/>
    </row>
    <row r="51" spans="1:17" x14ac:dyDescent="0.25">
      <c r="A51" s="32"/>
      <c r="B51" s="21"/>
      <c r="C51" s="8"/>
      <c r="D51" s="8"/>
      <c r="E51" s="8"/>
      <c r="F51" s="7"/>
      <c r="G51" s="7"/>
      <c r="J51" s="14"/>
      <c r="K51" s="18"/>
      <c r="M51" s="9"/>
      <c r="N51" s="36"/>
      <c r="P51" s="36"/>
      <c r="Q51" s="36"/>
    </row>
    <row r="52" spans="1:17" x14ac:dyDescent="0.25">
      <c r="A52" s="32"/>
      <c r="B52" s="21"/>
      <c r="C52" s="8"/>
      <c r="D52" s="8"/>
      <c r="E52" s="8"/>
      <c r="F52" s="7"/>
      <c r="G52" s="7"/>
      <c r="J52" s="14"/>
      <c r="K52" s="36"/>
      <c r="M52" s="18"/>
      <c r="N52" s="36"/>
      <c r="P52" s="36"/>
      <c r="Q52" s="36"/>
    </row>
    <row r="53" spans="1:17" x14ac:dyDescent="0.25">
      <c r="A53" s="32"/>
      <c r="B53" s="21"/>
      <c r="C53" s="8"/>
      <c r="D53" s="8"/>
      <c r="E53" s="8"/>
      <c r="F53" s="7"/>
      <c r="G53" s="7"/>
      <c r="J53" s="14"/>
      <c r="K53" s="8"/>
      <c r="M53" s="9"/>
      <c r="N53" s="36"/>
      <c r="P53" s="36"/>
      <c r="Q53" s="36"/>
    </row>
    <row r="54" spans="1:17" x14ac:dyDescent="0.25">
      <c r="A54" s="30"/>
      <c r="B54" s="21"/>
      <c r="C54" s="11"/>
      <c r="D54" s="11"/>
      <c r="E54" s="11"/>
      <c r="F54" s="7"/>
      <c r="G54" s="47"/>
      <c r="J54" s="14"/>
      <c r="K54" s="12"/>
      <c r="M54" s="9"/>
      <c r="N54" s="74"/>
      <c r="P54" s="36"/>
      <c r="Q54" s="74"/>
    </row>
    <row r="55" spans="1:17" x14ac:dyDescent="0.25">
      <c r="A55" s="30"/>
      <c r="B55" s="21"/>
      <c r="C55" s="11"/>
      <c r="D55" s="11"/>
      <c r="E55" s="11"/>
      <c r="F55" s="7"/>
      <c r="G55" s="47"/>
      <c r="J55" s="14"/>
      <c r="K55" s="12"/>
      <c r="M55" s="9"/>
      <c r="N55" s="74"/>
      <c r="P55" s="36"/>
      <c r="Q55" s="74"/>
    </row>
    <row r="56" spans="1:17" x14ac:dyDescent="0.25">
      <c r="A56" s="30"/>
      <c r="B56" s="21"/>
      <c r="C56" s="11"/>
      <c r="D56" s="11"/>
      <c r="E56" s="11"/>
      <c r="F56" s="7"/>
      <c r="G56" s="47"/>
      <c r="J56" s="14"/>
      <c r="K56" s="12"/>
      <c r="M56" s="9"/>
      <c r="N56" s="74"/>
      <c r="P56" s="36"/>
      <c r="Q56" s="74"/>
    </row>
    <row r="57" spans="1:17" x14ac:dyDescent="0.25">
      <c r="A57" s="32"/>
      <c r="B57" s="21"/>
      <c r="C57" s="8"/>
      <c r="D57" s="8"/>
      <c r="E57" s="8"/>
      <c r="F57" s="7"/>
      <c r="G57" s="7"/>
      <c r="J57" s="14"/>
      <c r="K57" s="36"/>
      <c r="M57" s="9"/>
      <c r="N57" s="36"/>
      <c r="P57" s="36"/>
      <c r="Q57" s="36"/>
    </row>
    <row r="58" spans="1:17" x14ac:dyDescent="0.25">
      <c r="A58" s="32"/>
      <c r="B58" s="21"/>
      <c r="C58" s="8"/>
      <c r="D58" s="8"/>
      <c r="E58" s="8"/>
      <c r="F58" s="7"/>
      <c r="G58" s="7"/>
      <c r="J58" s="14"/>
      <c r="K58" s="18"/>
      <c r="M58" s="9"/>
      <c r="N58" s="36"/>
      <c r="P58" s="36"/>
      <c r="Q58" s="36"/>
    </row>
    <row r="59" spans="1:17" x14ac:dyDescent="0.25">
      <c r="A59" s="32"/>
      <c r="B59" s="21"/>
      <c r="C59" s="8"/>
      <c r="D59" s="8"/>
      <c r="E59" s="8"/>
      <c r="F59" s="7"/>
      <c r="G59" s="7"/>
      <c r="J59" s="14"/>
      <c r="K59" s="36"/>
      <c r="M59" s="9"/>
      <c r="N59" s="36"/>
      <c r="P59" s="36"/>
      <c r="Q59" s="36"/>
    </row>
    <row r="60" spans="1:17" x14ac:dyDescent="0.25">
      <c r="A60" s="32"/>
      <c r="B60" s="21"/>
      <c r="C60" s="8"/>
      <c r="D60" s="8"/>
      <c r="E60" s="8"/>
      <c r="F60" s="7"/>
      <c r="G60" s="7"/>
      <c r="J60" s="14"/>
      <c r="K60" s="8"/>
      <c r="M60" s="9"/>
      <c r="N60" s="36"/>
      <c r="P60" s="36"/>
      <c r="Q60" s="36"/>
    </row>
    <row r="61" spans="1:17" x14ac:dyDescent="0.25">
      <c r="A61" s="32"/>
      <c r="B61" s="21"/>
      <c r="C61" s="8"/>
      <c r="D61" s="8"/>
      <c r="E61" s="8"/>
      <c r="F61" s="7"/>
      <c r="G61" s="7"/>
      <c r="J61" s="14"/>
      <c r="K61" s="9"/>
      <c r="M61" s="9"/>
      <c r="N61" s="36"/>
      <c r="P61" s="36"/>
      <c r="Q61" s="36"/>
    </row>
    <row r="62" spans="1:17" x14ac:dyDescent="0.25">
      <c r="A62" s="32"/>
      <c r="B62" s="21"/>
      <c r="C62" s="8"/>
      <c r="D62" s="8"/>
      <c r="E62" s="8"/>
      <c r="F62" s="7"/>
      <c r="G62" s="7"/>
      <c r="J62" s="14"/>
      <c r="K62" s="8"/>
      <c r="M62" s="9"/>
      <c r="N62" s="36"/>
      <c r="P62" s="36"/>
      <c r="Q62" s="36"/>
    </row>
    <row r="63" spans="1:17" x14ac:dyDescent="0.25">
      <c r="A63" s="32"/>
      <c r="B63" s="21"/>
      <c r="C63" s="8"/>
      <c r="D63" s="8"/>
      <c r="E63" s="8"/>
      <c r="F63" s="7"/>
      <c r="G63" s="7"/>
      <c r="J63" s="14"/>
      <c r="K63" s="18"/>
      <c r="M63" s="9"/>
      <c r="N63" s="36"/>
      <c r="P63" s="36"/>
      <c r="Q63" s="36"/>
    </row>
    <row r="64" spans="1:17" x14ac:dyDescent="0.25">
      <c r="A64" s="32"/>
      <c r="B64" s="21"/>
      <c r="C64" s="8"/>
      <c r="D64" s="8"/>
      <c r="E64" s="8"/>
      <c r="F64" s="7"/>
      <c r="G64" s="7"/>
      <c r="J64" s="14"/>
      <c r="K64" s="18"/>
      <c r="M64" s="9"/>
      <c r="N64" s="36"/>
      <c r="P64" s="36"/>
      <c r="Q64" s="36"/>
    </row>
    <row r="65" spans="1:17" x14ac:dyDescent="0.25">
      <c r="A65" s="32"/>
      <c r="B65" s="21"/>
      <c r="C65" s="8"/>
      <c r="D65" s="8"/>
      <c r="E65" s="8"/>
      <c r="F65" s="7"/>
      <c r="G65" s="7"/>
      <c r="J65" s="14"/>
      <c r="K65" s="18"/>
      <c r="M65" s="9"/>
      <c r="N65" s="36"/>
      <c r="P65" s="36"/>
      <c r="Q65" s="36"/>
    </row>
    <row r="66" spans="1:17" x14ac:dyDescent="0.25">
      <c r="A66" s="30"/>
      <c r="B66" s="21"/>
      <c r="C66" s="11"/>
      <c r="D66" s="11"/>
      <c r="E66" s="11"/>
      <c r="F66" s="7"/>
      <c r="G66" s="47"/>
      <c r="J66" s="14"/>
      <c r="K66" s="12"/>
      <c r="M66" s="9"/>
      <c r="N66" s="74"/>
      <c r="P66" s="36"/>
      <c r="Q66" s="74"/>
    </row>
    <row r="67" spans="1:17" x14ac:dyDescent="0.25">
      <c r="A67" s="30"/>
      <c r="B67" s="21"/>
      <c r="C67" s="11"/>
      <c r="D67" s="11"/>
      <c r="E67" s="11"/>
      <c r="F67" s="7"/>
      <c r="G67" s="47"/>
      <c r="J67" s="14"/>
      <c r="K67" s="12"/>
      <c r="M67" s="9"/>
      <c r="N67" s="74"/>
      <c r="P67" s="36"/>
      <c r="Q67" s="74"/>
    </row>
    <row r="68" spans="1:17" x14ac:dyDescent="0.25">
      <c r="A68" s="32"/>
      <c r="B68" s="21"/>
      <c r="C68" s="8"/>
      <c r="D68" s="8"/>
      <c r="E68" s="8"/>
      <c r="F68" s="7"/>
      <c r="G68" s="7"/>
      <c r="J68" s="14"/>
      <c r="K68" s="36"/>
      <c r="M68" s="9"/>
      <c r="N68" s="36"/>
      <c r="P68" s="36"/>
      <c r="Q68" s="36"/>
    </row>
    <row r="69" spans="1:17" x14ac:dyDescent="0.25">
      <c r="A69" s="30"/>
      <c r="B69" s="21"/>
      <c r="C69" s="11"/>
      <c r="D69" s="11"/>
      <c r="E69" s="11"/>
      <c r="F69" s="7"/>
      <c r="G69" s="47"/>
      <c r="J69" s="14"/>
      <c r="K69" s="12"/>
      <c r="M69" s="9"/>
      <c r="N69" s="74"/>
      <c r="P69" s="36"/>
      <c r="Q69" s="74"/>
    </row>
    <row r="70" spans="1:17" x14ac:dyDescent="0.25">
      <c r="A70" s="30"/>
      <c r="B70" s="21"/>
      <c r="C70" s="11"/>
      <c r="D70" s="11"/>
      <c r="E70" s="11"/>
      <c r="F70" s="7"/>
      <c r="G70" s="47"/>
      <c r="J70" s="14"/>
      <c r="K70" s="12"/>
      <c r="M70" s="9"/>
      <c r="N70" s="74"/>
      <c r="P70" s="36"/>
      <c r="Q70" s="74"/>
    </row>
    <row r="71" spans="1:17" x14ac:dyDescent="0.25">
      <c r="A71" s="32"/>
      <c r="B71" s="21"/>
      <c r="C71" s="8"/>
      <c r="D71" s="8"/>
      <c r="E71" s="8"/>
      <c r="F71" s="7"/>
      <c r="G71" s="7"/>
      <c r="J71" s="14"/>
      <c r="K71" s="8"/>
      <c r="M71" s="9"/>
      <c r="N71" s="36"/>
      <c r="P71" s="36"/>
      <c r="Q71" s="36"/>
    </row>
    <row r="72" spans="1:17" x14ac:dyDescent="0.25">
      <c r="A72" s="32"/>
      <c r="B72" s="21"/>
      <c r="C72" s="8"/>
      <c r="D72" s="8"/>
      <c r="E72" s="8"/>
      <c r="F72" s="7"/>
      <c r="G72" s="7"/>
      <c r="J72" s="14"/>
      <c r="K72" s="8"/>
      <c r="M72" s="9"/>
      <c r="N72" s="36"/>
      <c r="P72" s="36"/>
      <c r="Q72" s="36"/>
    </row>
    <row r="73" spans="1:17" x14ac:dyDescent="0.25">
      <c r="A73" s="32"/>
      <c r="B73" s="21"/>
      <c r="C73" s="8"/>
      <c r="D73" s="8"/>
      <c r="E73" s="8"/>
      <c r="F73" s="7"/>
      <c r="G73" s="7"/>
      <c r="J73" s="14"/>
      <c r="K73" s="18"/>
      <c r="M73" s="9"/>
      <c r="N73" s="36"/>
      <c r="P73" s="36"/>
      <c r="Q73" s="36"/>
    </row>
    <row r="74" spans="1:17" x14ac:dyDescent="0.25">
      <c r="A74" s="32"/>
      <c r="B74" s="21"/>
      <c r="C74" s="8"/>
      <c r="D74" s="8"/>
      <c r="E74" s="8"/>
      <c r="F74" s="7"/>
      <c r="G74" s="7"/>
      <c r="J74" s="14"/>
      <c r="K74" s="8"/>
      <c r="M74" s="9"/>
      <c r="N74" s="36"/>
      <c r="P74" s="36"/>
      <c r="Q74" s="36"/>
    </row>
    <row r="75" spans="1:17" x14ac:dyDescent="0.25">
      <c r="A75" s="30"/>
      <c r="B75" s="21"/>
      <c r="C75" s="11"/>
      <c r="D75" s="11"/>
      <c r="E75" s="11"/>
      <c r="F75" s="7"/>
      <c r="G75" s="7"/>
      <c r="J75" s="14"/>
      <c r="K75" s="18"/>
      <c r="M75" s="9"/>
      <c r="N75" s="36"/>
      <c r="P75" s="36"/>
      <c r="Q75" s="36"/>
    </row>
    <row r="76" spans="1:17" x14ac:dyDescent="0.25">
      <c r="A76" s="32"/>
      <c r="B76" s="21"/>
      <c r="C76" s="8"/>
      <c r="D76" s="8"/>
      <c r="E76" s="8"/>
      <c r="F76" s="7"/>
      <c r="G76" s="7"/>
      <c r="J76" s="14"/>
      <c r="K76" s="36"/>
      <c r="M76" s="18"/>
      <c r="N76" s="36"/>
      <c r="P76" s="36"/>
      <c r="Q76" s="36"/>
    </row>
    <row r="77" spans="1:17" x14ac:dyDescent="0.25">
      <c r="A77" s="32"/>
      <c r="B77" s="21"/>
      <c r="C77" s="8"/>
      <c r="D77" s="8"/>
      <c r="E77" s="8"/>
      <c r="F77" s="7"/>
      <c r="G77" s="7"/>
      <c r="J77" s="14"/>
      <c r="K77" s="18"/>
      <c r="M77" s="9"/>
      <c r="N77" s="36"/>
      <c r="P77" s="36"/>
      <c r="Q77" s="36"/>
    </row>
    <row r="78" spans="1:17" x14ac:dyDescent="0.25">
      <c r="A78" s="32"/>
      <c r="B78" s="21"/>
      <c r="C78" s="8"/>
      <c r="D78" s="8"/>
      <c r="E78" s="8"/>
      <c r="F78" s="7"/>
      <c r="G78" s="7"/>
      <c r="J78" s="14"/>
      <c r="K78" s="8"/>
      <c r="M78" s="9"/>
      <c r="N78" s="36"/>
      <c r="P78" s="36"/>
      <c r="Q78" s="36"/>
    </row>
    <row r="79" spans="1:17" x14ac:dyDescent="0.25">
      <c r="A79" s="32"/>
      <c r="B79" s="21"/>
      <c r="C79" s="8"/>
      <c r="D79" s="8"/>
      <c r="E79" s="8"/>
      <c r="F79" s="7"/>
      <c r="G79" s="7"/>
      <c r="J79" s="14"/>
      <c r="K79" s="8"/>
      <c r="M79" s="9"/>
      <c r="N79" s="36"/>
      <c r="P79" s="36"/>
      <c r="Q79" s="36"/>
    </row>
    <row r="80" spans="1:17" x14ac:dyDescent="0.25">
      <c r="A80" s="32"/>
      <c r="B80" s="21"/>
      <c r="C80" s="8"/>
      <c r="D80" s="8"/>
      <c r="E80" s="8"/>
      <c r="F80" s="7"/>
      <c r="G80" s="7"/>
      <c r="J80" s="14"/>
      <c r="K80" s="18"/>
      <c r="M80" s="9"/>
      <c r="N80" s="36"/>
      <c r="P80" s="36"/>
      <c r="Q80" s="36"/>
    </row>
    <row r="81" spans="1:17" x14ac:dyDescent="0.25">
      <c r="A81" s="32"/>
      <c r="B81" s="21"/>
      <c r="C81" s="8"/>
      <c r="D81" s="8"/>
      <c r="E81" s="8"/>
      <c r="F81" s="7"/>
      <c r="G81" s="7"/>
      <c r="J81" s="14"/>
      <c r="K81" s="36"/>
      <c r="M81" s="18"/>
      <c r="N81" s="36"/>
      <c r="P81" s="36"/>
      <c r="Q81" s="36"/>
    </row>
    <row r="82" spans="1:17" x14ac:dyDescent="0.25">
      <c r="A82" s="32"/>
      <c r="B82" s="21"/>
      <c r="C82" s="8"/>
      <c r="D82" s="8"/>
      <c r="E82" s="8"/>
      <c r="F82" s="7"/>
      <c r="G82" s="7"/>
      <c r="J82" s="14"/>
      <c r="K82" s="36"/>
      <c r="M82" s="9"/>
      <c r="N82" s="36"/>
      <c r="P82" s="36"/>
      <c r="Q82" s="36"/>
    </row>
    <row r="83" spans="1:17" x14ac:dyDescent="0.25">
      <c r="A83" s="32"/>
      <c r="B83" s="21"/>
      <c r="C83" s="8"/>
      <c r="D83" s="8"/>
      <c r="E83" s="8"/>
      <c r="F83" s="7"/>
      <c r="G83" s="7"/>
      <c r="J83" s="14"/>
      <c r="K83" s="8"/>
      <c r="M83" s="9"/>
      <c r="N83" s="36"/>
      <c r="P83" s="36"/>
      <c r="Q83" s="36"/>
    </row>
    <row r="84" spans="1:17" x14ac:dyDescent="0.25">
      <c r="A84" s="32"/>
      <c r="B84" s="21"/>
      <c r="C84" s="8"/>
      <c r="D84" s="8"/>
      <c r="E84" s="8"/>
      <c r="F84" s="7"/>
      <c r="G84" s="7"/>
      <c r="J84" s="14"/>
      <c r="K84" s="36"/>
      <c r="M84" s="9"/>
      <c r="N84" s="36"/>
      <c r="P84" s="36"/>
      <c r="Q84" s="36"/>
    </row>
    <row r="85" spans="1:17" x14ac:dyDescent="0.25">
      <c r="A85" s="32"/>
      <c r="B85" s="21"/>
      <c r="C85" s="8"/>
      <c r="D85" s="8"/>
      <c r="E85" s="8"/>
      <c r="F85" s="7"/>
      <c r="G85" s="7"/>
      <c r="J85" s="14"/>
      <c r="K85" s="18"/>
      <c r="M85" s="9"/>
      <c r="N85" s="36"/>
      <c r="P85" s="36"/>
      <c r="Q85" s="36"/>
    </row>
    <row r="86" spans="1:17" x14ac:dyDescent="0.25">
      <c r="A86" s="32"/>
      <c r="B86" s="21"/>
      <c r="C86" s="8"/>
      <c r="D86" s="8"/>
      <c r="E86" s="8"/>
      <c r="F86" s="7"/>
      <c r="G86" s="7"/>
      <c r="J86" s="14"/>
      <c r="K86" s="36"/>
      <c r="M86" s="9"/>
      <c r="N86" s="36"/>
      <c r="P86" s="36"/>
      <c r="Q86" s="36"/>
    </row>
    <row r="87" spans="1:17" x14ac:dyDescent="0.25">
      <c r="A87" s="32"/>
      <c r="B87" s="21"/>
      <c r="C87" s="8"/>
      <c r="D87" s="8"/>
      <c r="E87" s="8"/>
      <c r="F87" s="7"/>
      <c r="G87" s="7"/>
      <c r="J87" s="14"/>
      <c r="K87" s="18"/>
      <c r="M87" s="9"/>
      <c r="N87" s="36"/>
      <c r="P87" s="36"/>
      <c r="Q87" s="36"/>
    </row>
    <row r="88" spans="1:17" x14ac:dyDescent="0.25">
      <c r="A88" s="32"/>
      <c r="B88" s="21"/>
      <c r="C88" s="8"/>
      <c r="D88" s="8"/>
      <c r="E88" s="8"/>
      <c r="F88" s="7"/>
      <c r="G88" s="7"/>
      <c r="J88" s="14"/>
      <c r="K88" s="8"/>
      <c r="M88" s="9"/>
      <c r="N88" s="36"/>
      <c r="P88" s="36"/>
      <c r="Q88" s="36"/>
    </row>
    <row r="89" spans="1:17" x14ac:dyDescent="0.25">
      <c r="A89" s="32"/>
      <c r="B89" s="21"/>
      <c r="C89" s="8"/>
      <c r="D89" s="8"/>
      <c r="E89" s="8"/>
      <c r="F89" s="7"/>
      <c r="G89" s="7"/>
      <c r="J89" s="14"/>
      <c r="K89" s="36"/>
      <c r="M89" s="18"/>
      <c r="N89" s="36"/>
      <c r="P89" s="36"/>
      <c r="Q89" s="36"/>
    </row>
    <row r="90" spans="1:17" x14ac:dyDescent="0.25">
      <c r="A90" s="32"/>
      <c r="B90" s="21"/>
      <c r="C90" s="8"/>
      <c r="D90" s="8"/>
      <c r="E90" s="8"/>
      <c r="F90" s="7"/>
      <c r="G90" s="7"/>
      <c r="J90" s="14"/>
      <c r="K90" s="8"/>
      <c r="M90" s="9"/>
      <c r="N90" s="36"/>
      <c r="P90" s="36"/>
      <c r="Q90" s="36"/>
    </row>
    <row r="91" spans="1:17" x14ac:dyDescent="0.25">
      <c r="A91" s="30"/>
      <c r="B91" s="21"/>
      <c r="C91" s="11"/>
      <c r="D91" s="11"/>
      <c r="E91" s="11"/>
      <c r="F91" s="7"/>
      <c r="G91" s="7"/>
      <c r="J91" s="14"/>
      <c r="K91" s="18"/>
      <c r="M91" s="9"/>
      <c r="N91" s="36"/>
      <c r="P91" s="36"/>
      <c r="Q91" s="36"/>
    </row>
    <row r="92" spans="1:17" x14ac:dyDescent="0.25">
      <c r="A92" s="32"/>
      <c r="B92" s="21"/>
      <c r="C92" s="8"/>
      <c r="D92" s="8"/>
      <c r="E92" s="8"/>
      <c r="F92" s="7"/>
      <c r="G92" s="7"/>
      <c r="J92" s="14"/>
      <c r="K92" s="18"/>
      <c r="M92" s="9"/>
      <c r="N92" s="36"/>
      <c r="P92" s="36"/>
      <c r="Q92" s="36"/>
    </row>
    <row r="93" spans="1:17" x14ac:dyDescent="0.25">
      <c r="A93" s="30"/>
      <c r="B93" s="21"/>
      <c r="C93" s="11"/>
      <c r="D93" s="11"/>
      <c r="E93" s="11"/>
      <c r="F93" s="7"/>
      <c r="G93" s="7"/>
      <c r="J93" s="14"/>
      <c r="K93" s="18"/>
      <c r="M93" s="9"/>
      <c r="N93" s="36"/>
      <c r="P93" s="36"/>
      <c r="Q93" s="36"/>
    </row>
    <row r="94" spans="1:17" x14ac:dyDescent="0.25">
      <c r="A94" s="32"/>
      <c r="B94" s="21"/>
      <c r="C94" s="8"/>
      <c r="D94" s="8"/>
      <c r="E94" s="8"/>
      <c r="F94" s="7"/>
      <c r="G94" s="7"/>
      <c r="J94" s="14"/>
      <c r="K94" s="8"/>
      <c r="M94" s="9"/>
      <c r="N94" s="36"/>
      <c r="P94" s="36"/>
      <c r="Q94" s="36"/>
    </row>
    <row r="95" spans="1:17" x14ac:dyDescent="0.25">
      <c r="A95" s="32"/>
      <c r="B95" s="21"/>
      <c r="C95" s="8"/>
      <c r="D95" s="8"/>
      <c r="E95" s="8"/>
      <c r="F95" s="7"/>
      <c r="G95" s="7"/>
      <c r="J95" s="14"/>
      <c r="K95" s="18"/>
      <c r="M95" s="9"/>
      <c r="N95" s="36"/>
      <c r="P95" s="36"/>
      <c r="Q95" s="36"/>
    </row>
    <row r="96" spans="1:17" x14ac:dyDescent="0.25">
      <c r="A96" s="30"/>
      <c r="B96" s="21"/>
      <c r="C96" s="11"/>
      <c r="D96" s="11"/>
      <c r="E96" s="11"/>
      <c r="F96" s="7"/>
      <c r="G96" s="7"/>
      <c r="J96" s="14"/>
      <c r="K96" s="18"/>
      <c r="M96" s="9"/>
      <c r="N96" s="36"/>
      <c r="P96" s="36"/>
      <c r="Q96" s="36"/>
    </row>
    <row r="97" spans="1:17" x14ac:dyDescent="0.25">
      <c r="A97" s="32"/>
      <c r="B97" s="21"/>
      <c r="C97" s="8"/>
      <c r="D97" s="8"/>
      <c r="E97" s="8"/>
      <c r="F97" s="7"/>
      <c r="G97" s="7"/>
      <c r="J97" s="14"/>
      <c r="K97" s="18"/>
      <c r="M97" s="9"/>
      <c r="N97" s="36"/>
      <c r="P97" s="36"/>
      <c r="Q97" s="36"/>
    </row>
    <row r="98" spans="1:17" x14ac:dyDescent="0.25">
      <c r="A98" s="32"/>
      <c r="B98" s="21"/>
      <c r="C98" s="8"/>
      <c r="D98" s="8"/>
      <c r="E98" s="8"/>
      <c r="F98" s="7"/>
      <c r="G98" s="7"/>
      <c r="J98" s="14"/>
      <c r="K98" s="18"/>
      <c r="M98" s="9"/>
      <c r="N98" s="36"/>
      <c r="P98" s="36"/>
      <c r="Q98" s="36"/>
    </row>
    <row r="99" spans="1:17" x14ac:dyDescent="0.25">
      <c r="A99" s="32"/>
      <c r="B99" s="21"/>
      <c r="C99" s="8"/>
      <c r="D99" s="8"/>
      <c r="E99" s="8"/>
      <c r="F99" s="7"/>
      <c r="G99" s="7"/>
      <c r="J99" s="14"/>
      <c r="K99" s="8"/>
      <c r="M99" s="9"/>
      <c r="N99" s="36"/>
      <c r="P99" s="36"/>
      <c r="Q99" s="36"/>
    </row>
    <row r="100" spans="1:17" x14ac:dyDescent="0.25">
      <c r="A100" s="30"/>
      <c r="B100" s="21"/>
      <c r="C100" s="11"/>
      <c r="D100" s="11"/>
      <c r="E100" s="11"/>
      <c r="F100" s="7"/>
      <c r="G100" s="7"/>
      <c r="J100" s="14"/>
      <c r="K100" s="18"/>
      <c r="M100" s="9"/>
      <c r="N100" s="36"/>
      <c r="P100" s="36"/>
      <c r="Q100" s="36"/>
    </row>
    <row r="101" spans="1:17" x14ac:dyDescent="0.25">
      <c r="A101" s="32"/>
      <c r="B101" s="21"/>
      <c r="C101" s="8"/>
      <c r="D101" s="8"/>
      <c r="E101" s="8"/>
      <c r="F101" s="7"/>
      <c r="G101" s="7"/>
      <c r="J101" s="14"/>
      <c r="K101" s="8"/>
      <c r="M101" s="9"/>
      <c r="N101" s="36"/>
      <c r="P101" s="36"/>
      <c r="Q101" s="36"/>
    </row>
    <row r="102" spans="1:17" x14ac:dyDescent="0.25">
      <c r="A102" s="32"/>
      <c r="B102" s="21"/>
      <c r="C102" s="8"/>
      <c r="D102" s="8"/>
      <c r="E102" s="8"/>
      <c r="F102" s="7"/>
      <c r="G102" s="7"/>
      <c r="J102" s="14"/>
      <c r="K102" s="8"/>
      <c r="M102" s="9"/>
      <c r="N102" s="36"/>
      <c r="P102" s="36"/>
      <c r="Q102" s="36"/>
    </row>
    <row r="103" spans="1:17" x14ac:dyDescent="0.25">
      <c r="A103" s="30"/>
      <c r="B103" s="21"/>
      <c r="C103" s="11"/>
      <c r="D103" s="11"/>
      <c r="E103" s="11"/>
      <c r="F103" s="7"/>
      <c r="G103" s="7"/>
      <c r="J103" s="14"/>
      <c r="K103" s="18"/>
      <c r="M103" s="9"/>
      <c r="N103" s="36"/>
      <c r="P103" s="36"/>
      <c r="Q103" s="36"/>
    </row>
    <row r="104" spans="1:17" x14ac:dyDescent="0.25">
      <c r="A104" s="32"/>
      <c r="B104" s="21"/>
      <c r="C104" s="8"/>
      <c r="D104" s="8"/>
      <c r="E104" s="8"/>
      <c r="F104" s="7"/>
      <c r="G104" s="7"/>
      <c r="J104" s="14"/>
      <c r="K104" s="8"/>
      <c r="M104" s="9"/>
      <c r="N104" s="36"/>
      <c r="P104" s="36"/>
      <c r="Q104" s="36"/>
    </row>
    <row r="105" spans="1:17" x14ac:dyDescent="0.25">
      <c r="A105" s="32"/>
      <c r="B105" s="21"/>
      <c r="C105" s="8"/>
      <c r="D105" s="8"/>
      <c r="E105" s="8"/>
      <c r="F105" s="7"/>
      <c r="G105" s="7"/>
      <c r="J105" s="14"/>
      <c r="K105" s="36"/>
      <c r="M105" s="9"/>
      <c r="N105" s="36"/>
      <c r="P105" s="36"/>
      <c r="Q105" s="36"/>
    </row>
    <row r="106" spans="1:17" x14ac:dyDescent="0.25">
      <c r="A106" s="32"/>
      <c r="B106" s="21"/>
      <c r="C106" s="8"/>
      <c r="D106" s="8"/>
      <c r="E106" s="8"/>
      <c r="F106" s="7"/>
      <c r="G106" s="7"/>
      <c r="J106" s="14"/>
      <c r="K106" s="36"/>
      <c r="M106" s="9"/>
      <c r="N106" s="36"/>
      <c r="P106" s="36"/>
      <c r="Q106" s="36"/>
    </row>
    <row r="107" spans="1:17" x14ac:dyDescent="0.25">
      <c r="A107" s="32"/>
      <c r="B107" s="21"/>
      <c r="C107" s="8"/>
      <c r="D107" s="8"/>
      <c r="E107" s="8"/>
      <c r="F107" s="7"/>
      <c r="G107" s="7"/>
      <c r="J107" s="14"/>
      <c r="K107" s="8"/>
      <c r="M107" s="9"/>
      <c r="N107" s="36"/>
      <c r="P107" s="36"/>
      <c r="Q107" s="36"/>
    </row>
    <row r="108" spans="1:17" x14ac:dyDescent="0.25">
      <c r="A108" s="32"/>
      <c r="B108" s="21"/>
      <c r="C108" s="8"/>
      <c r="D108" s="8"/>
      <c r="E108" s="8"/>
      <c r="F108" s="7"/>
      <c r="G108" s="7"/>
      <c r="J108" s="14"/>
      <c r="K108" s="18"/>
      <c r="M108" s="9"/>
      <c r="N108" s="36"/>
      <c r="P108" s="36"/>
      <c r="Q108" s="36"/>
    </row>
    <row r="109" spans="1:17" x14ac:dyDescent="0.25">
      <c r="A109" s="32"/>
      <c r="B109" s="21"/>
      <c r="C109" s="8"/>
      <c r="D109" s="8"/>
      <c r="E109" s="8"/>
      <c r="F109" s="7"/>
      <c r="G109" s="7"/>
      <c r="J109" s="14"/>
      <c r="K109" s="8"/>
      <c r="M109" s="9"/>
      <c r="N109" s="36"/>
      <c r="P109" s="36"/>
      <c r="Q109" s="36"/>
    </row>
    <row r="110" spans="1:17" x14ac:dyDescent="0.25">
      <c r="A110" s="32"/>
      <c r="B110" s="21"/>
      <c r="C110" s="8"/>
      <c r="D110" s="8"/>
      <c r="E110" s="8"/>
      <c r="F110" s="7"/>
      <c r="G110" s="7"/>
      <c r="J110" s="14"/>
      <c r="K110" s="18"/>
      <c r="M110" s="9"/>
      <c r="N110" s="36"/>
      <c r="P110" s="36"/>
      <c r="Q110" s="36"/>
    </row>
    <row r="111" spans="1:17" x14ac:dyDescent="0.25">
      <c r="A111" s="32"/>
      <c r="B111" s="21"/>
      <c r="C111" s="8"/>
      <c r="D111" s="8"/>
      <c r="E111" s="8"/>
      <c r="F111" s="7"/>
      <c r="G111" s="7"/>
      <c r="J111" s="14"/>
      <c r="K111" s="18"/>
      <c r="M111" s="9"/>
      <c r="N111" s="36"/>
      <c r="P111" s="36"/>
      <c r="Q111" s="36"/>
    </row>
    <row r="112" spans="1:17" x14ac:dyDescent="0.25">
      <c r="A112" s="32"/>
      <c r="B112" s="21"/>
      <c r="C112" s="8"/>
      <c r="D112" s="8"/>
      <c r="E112" s="8"/>
      <c r="F112" s="7"/>
      <c r="G112" s="7"/>
      <c r="J112" s="14"/>
      <c r="K112" s="9"/>
      <c r="M112" s="9"/>
      <c r="N112" s="36"/>
      <c r="P112" s="36"/>
      <c r="Q112" s="36"/>
    </row>
    <row r="113" spans="1:17" x14ac:dyDescent="0.25">
      <c r="A113" s="32"/>
      <c r="B113" s="21"/>
      <c r="C113" s="8"/>
      <c r="D113" s="8"/>
      <c r="E113" s="8"/>
      <c r="F113" s="7"/>
      <c r="G113" s="7"/>
      <c r="J113" s="14"/>
      <c r="K113" s="36"/>
      <c r="M113" s="9"/>
      <c r="N113" s="36"/>
      <c r="P113" s="36"/>
      <c r="Q113" s="36"/>
    </row>
    <row r="114" spans="1:17" x14ac:dyDescent="0.25">
      <c r="A114" s="32"/>
      <c r="B114" s="21"/>
      <c r="C114" s="8"/>
      <c r="D114" s="8"/>
      <c r="E114" s="8"/>
      <c r="F114" s="7"/>
      <c r="G114" s="7"/>
      <c r="J114" s="14"/>
      <c r="K114" s="18"/>
      <c r="M114" s="9"/>
      <c r="N114" s="36"/>
      <c r="P114" s="36"/>
      <c r="Q114" s="36"/>
    </row>
    <row r="115" spans="1:17" x14ac:dyDescent="0.25">
      <c r="A115" s="30"/>
      <c r="B115" s="21"/>
      <c r="C115" s="11"/>
      <c r="D115" s="11"/>
      <c r="E115" s="11"/>
      <c r="F115" s="7"/>
      <c r="G115" s="47"/>
      <c r="J115" s="14"/>
      <c r="K115" s="12"/>
      <c r="M115" s="9"/>
      <c r="N115" s="74"/>
      <c r="P115" s="36"/>
      <c r="Q115" s="74"/>
    </row>
    <row r="116" spans="1:17" x14ac:dyDescent="0.25">
      <c r="A116" s="32"/>
      <c r="B116" s="21"/>
      <c r="C116" s="8"/>
      <c r="D116" s="8"/>
      <c r="E116" s="8"/>
      <c r="F116" s="7"/>
      <c r="G116" s="7"/>
      <c r="J116" s="14"/>
      <c r="K116" s="36"/>
      <c r="M116" s="18"/>
      <c r="N116" s="36"/>
      <c r="P116" s="36"/>
      <c r="Q116" s="36"/>
    </row>
    <row r="117" spans="1:17" x14ac:dyDescent="0.25">
      <c r="A117" s="32"/>
      <c r="B117" s="21"/>
      <c r="C117" s="8"/>
      <c r="D117" s="8"/>
      <c r="E117" s="8"/>
      <c r="F117" s="7"/>
      <c r="G117" s="7"/>
      <c r="J117" s="14"/>
      <c r="K117" s="18"/>
      <c r="M117" s="9"/>
      <c r="N117" s="36"/>
      <c r="P117" s="36"/>
      <c r="Q117" s="36"/>
    </row>
    <row r="118" spans="1:17" x14ac:dyDescent="0.25">
      <c r="A118" s="30"/>
      <c r="B118" s="21"/>
      <c r="C118" s="11"/>
      <c r="D118" s="11"/>
      <c r="E118" s="11"/>
      <c r="F118" s="7"/>
      <c r="G118" s="47"/>
      <c r="J118" s="14"/>
      <c r="K118" s="12"/>
      <c r="M118" s="9"/>
      <c r="N118" s="74"/>
      <c r="P118" s="36"/>
      <c r="Q118" s="74"/>
    </row>
    <row r="119" spans="1:17" x14ac:dyDescent="0.25">
      <c r="A119" s="32"/>
      <c r="B119" s="21"/>
      <c r="C119" s="8"/>
      <c r="D119" s="8"/>
      <c r="E119" s="8"/>
      <c r="F119" s="7"/>
      <c r="G119" s="7"/>
      <c r="J119" s="14"/>
      <c r="K119" s="18"/>
      <c r="M119" s="9"/>
      <c r="N119" s="36"/>
      <c r="P119" s="36"/>
      <c r="Q119" s="36"/>
    </row>
    <row r="120" spans="1:17" x14ac:dyDescent="0.25">
      <c r="A120" s="32"/>
      <c r="B120" s="21"/>
      <c r="C120" s="8"/>
      <c r="D120" s="8"/>
      <c r="E120" s="8"/>
      <c r="F120" s="7"/>
      <c r="G120" s="7"/>
      <c r="J120" s="14"/>
      <c r="K120" s="18"/>
      <c r="M120" s="9"/>
      <c r="N120" s="36"/>
      <c r="P120" s="36"/>
      <c r="Q120" s="36"/>
    </row>
    <row r="121" spans="1:17" x14ac:dyDescent="0.25">
      <c r="A121" s="32"/>
      <c r="B121" s="21"/>
      <c r="C121" s="8"/>
      <c r="D121" s="8"/>
      <c r="E121" s="8"/>
      <c r="F121" s="7"/>
      <c r="G121" s="7"/>
      <c r="J121" s="14"/>
      <c r="K121" s="36"/>
      <c r="M121" s="9"/>
      <c r="N121" s="36"/>
      <c r="P121" s="36"/>
      <c r="Q121" s="36"/>
    </row>
    <row r="122" spans="1:17" x14ac:dyDescent="0.25">
      <c r="A122" s="32"/>
      <c r="B122" s="21"/>
      <c r="C122" s="8"/>
      <c r="D122" s="8"/>
      <c r="E122" s="8"/>
      <c r="F122" s="7"/>
      <c r="G122" s="7"/>
      <c r="J122" s="14"/>
      <c r="K122" s="18"/>
      <c r="M122" s="9"/>
      <c r="N122" s="36"/>
      <c r="P122" s="36"/>
      <c r="Q122" s="36"/>
    </row>
    <row r="123" spans="1:17" x14ac:dyDescent="0.25">
      <c r="A123" s="30"/>
      <c r="B123" s="21"/>
      <c r="C123" s="11"/>
      <c r="D123" s="11"/>
      <c r="E123" s="11"/>
      <c r="F123" s="7"/>
      <c r="G123" s="47"/>
      <c r="J123" s="14"/>
      <c r="K123" s="12"/>
      <c r="M123" s="9"/>
      <c r="N123" s="74"/>
      <c r="P123" s="36"/>
      <c r="Q123" s="74"/>
    </row>
    <row r="124" spans="1:17" x14ac:dyDescent="0.25">
      <c r="A124" s="32"/>
      <c r="B124" s="21"/>
      <c r="C124" s="8"/>
      <c r="D124" s="8"/>
      <c r="E124" s="8"/>
      <c r="F124" s="7"/>
      <c r="G124" s="7"/>
      <c r="J124" s="14"/>
      <c r="K124" s="36"/>
      <c r="M124" s="9"/>
      <c r="N124" s="36"/>
      <c r="P124" s="36"/>
      <c r="Q124" s="36"/>
    </row>
    <row r="125" spans="1:17" x14ac:dyDescent="0.25">
      <c r="A125" s="32"/>
      <c r="B125" s="21"/>
      <c r="C125" s="8"/>
      <c r="D125" s="8"/>
      <c r="E125" s="8"/>
      <c r="F125" s="7"/>
      <c r="G125" s="7"/>
      <c r="J125" s="14"/>
      <c r="K125" s="36"/>
      <c r="M125" s="9"/>
      <c r="N125" s="36"/>
      <c r="P125" s="36"/>
      <c r="Q125" s="36"/>
    </row>
    <row r="126" spans="1:17" x14ac:dyDescent="0.25">
      <c r="A126" s="32"/>
      <c r="B126" s="21"/>
      <c r="C126" s="8"/>
      <c r="D126" s="8"/>
      <c r="E126" s="8"/>
      <c r="F126" s="7"/>
      <c r="G126" s="7"/>
      <c r="J126" s="14"/>
      <c r="K126" s="18"/>
      <c r="M126" s="9"/>
      <c r="N126" s="36"/>
      <c r="P126" s="36"/>
      <c r="Q126" s="36"/>
    </row>
    <row r="127" spans="1:17" x14ac:dyDescent="0.25">
      <c r="A127" s="32"/>
      <c r="B127" s="21"/>
      <c r="C127" s="8"/>
      <c r="D127" s="8"/>
      <c r="E127" s="8"/>
      <c r="F127" s="7"/>
      <c r="G127" s="7"/>
      <c r="J127" s="14"/>
      <c r="K127" s="36"/>
      <c r="M127" s="9"/>
      <c r="N127" s="36"/>
      <c r="P127" s="36"/>
      <c r="Q127" s="36"/>
    </row>
    <row r="128" spans="1:17" x14ac:dyDescent="0.25">
      <c r="A128" s="32"/>
      <c r="B128" s="21"/>
      <c r="C128" s="8"/>
      <c r="D128" s="8"/>
      <c r="E128" s="8"/>
      <c r="F128" s="7"/>
      <c r="G128" s="7"/>
      <c r="J128" s="14"/>
      <c r="K128" s="36"/>
      <c r="M128" s="9"/>
      <c r="N128" s="36"/>
      <c r="P128" s="36"/>
      <c r="Q128" s="36"/>
    </row>
    <row r="129" spans="1:17" x14ac:dyDescent="0.25">
      <c r="A129" s="32"/>
      <c r="B129" s="21"/>
      <c r="C129" s="8"/>
      <c r="D129" s="8"/>
      <c r="E129" s="8"/>
      <c r="F129" s="7"/>
      <c r="G129" s="7"/>
      <c r="J129" s="14"/>
      <c r="K129" s="18"/>
      <c r="M129" s="9"/>
      <c r="N129" s="36"/>
      <c r="P129" s="36"/>
      <c r="Q129" s="36"/>
    </row>
    <row r="130" spans="1:17" x14ac:dyDescent="0.25">
      <c r="A130" s="32"/>
      <c r="B130" s="21"/>
      <c r="C130" s="8"/>
      <c r="D130" s="8"/>
      <c r="E130" s="8"/>
      <c r="F130" s="7"/>
      <c r="G130" s="7"/>
      <c r="J130" s="14"/>
      <c r="K130" s="8"/>
      <c r="M130" s="9"/>
      <c r="N130" s="36"/>
      <c r="P130" s="36"/>
      <c r="Q130" s="36"/>
    </row>
    <row r="131" spans="1:17" x14ac:dyDescent="0.25">
      <c r="A131" s="32"/>
      <c r="B131" s="21"/>
      <c r="C131" s="8"/>
      <c r="D131" s="8"/>
      <c r="E131" s="8"/>
      <c r="F131" s="7"/>
      <c r="G131" s="7"/>
      <c r="J131" s="14"/>
      <c r="K131" s="36"/>
      <c r="M131" s="9"/>
      <c r="N131" s="36"/>
      <c r="P131" s="36"/>
      <c r="Q131" s="36"/>
    </row>
    <row r="132" spans="1:17" x14ac:dyDescent="0.25">
      <c r="A132" s="32"/>
      <c r="B132" s="21"/>
      <c r="C132" s="8"/>
      <c r="D132" s="8"/>
      <c r="E132" s="8"/>
      <c r="F132" s="7"/>
      <c r="G132" s="7"/>
      <c r="J132" s="14"/>
      <c r="K132" s="18"/>
      <c r="M132" s="9"/>
      <c r="N132" s="36"/>
      <c r="P132" s="36"/>
      <c r="Q132" s="36"/>
    </row>
    <row r="133" spans="1:17" x14ac:dyDescent="0.25">
      <c r="A133" s="32"/>
      <c r="B133" s="21"/>
      <c r="C133" s="8"/>
      <c r="D133" s="8"/>
      <c r="E133" s="8"/>
      <c r="F133" s="7"/>
      <c r="G133" s="7"/>
      <c r="J133" s="14"/>
      <c r="K133" s="8"/>
      <c r="M133" s="9"/>
      <c r="N133" s="36"/>
      <c r="P133" s="36"/>
      <c r="Q133" s="36"/>
    </row>
    <row r="134" spans="1:17" x14ac:dyDescent="0.25">
      <c r="A134" s="32"/>
      <c r="B134" s="21"/>
      <c r="C134" s="8"/>
      <c r="D134" s="8"/>
      <c r="E134" s="8"/>
      <c r="F134" s="7"/>
      <c r="G134" s="7"/>
      <c r="J134" s="14"/>
      <c r="K134" s="8"/>
      <c r="M134" s="9"/>
      <c r="N134" s="36"/>
      <c r="P134" s="36"/>
      <c r="Q134" s="36"/>
    </row>
    <row r="135" spans="1:17" x14ac:dyDescent="0.25">
      <c r="A135" s="32"/>
      <c r="B135" s="21"/>
      <c r="C135" s="8"/>
      <c r="D135" s="8"/>
      <c r="E135" s="8"/>
      <c r="F135" s="7"/>
      <c r="G135" s="7"/>
      <c r="J135" s="14"/>
      <c r="K135" s="8"/>
      <c r="M135" s="9"/>
      <c r="N135" s="36"/>
      <c r="P135" s="36"/>
      <c r="Q135" s="36"/>
    </row>
    <row r="136" spans="1:17" x14ac:dyDescent="0.25">
      <c r="A136" s="32"/>
      <c r="B136" s="21"/>
      <c r="C136" s="8"/>
      <c r="D136" s="8"/>
      <c r="E136" s="8"/>
      <c r="F136" s="7"/>
      <c r="G136" s="7"/>
      <c r="J136" s="14"/>
      <c r="K136" s="36"/>
      <c r="M136" s="18"/>
      <c r="N136" s="36"/>
      <c r="P136" s="36"/>
      <c r="Q136" s="36"/>
    </row>
    <row r="137" spans="1:17" x14ac:dyDescent="0.25">
      <c r="A137" s="32"/>
      <c r="B137" s="21"/>
      <c r="C137" s="8"/>
      <c r="D137" s="8"/>
      <c r="E137" s="8"/>
      <c r="F137" s="7"/>
      <c r="G137" s="7"/>
      <c r="J137" s="14"/>
      <c r="K137" s="36"/>
      <c r="M137" s="9"/>
      <c r="N137" s="36"/>
      <c r="P137" s="36"/>
      <c r="Q137" s="36"/>
    </row>
    <row r="138" spans="1:17" x14ac:dyDescent="0.25">
      <c r="A138" s="32"/>
      <c r="B138" s="21"/>
      <c r="C138" s="8"/>
      <c r="D138" s="8"/>
      <c r="E138" s="8"/>
      <c r="F138" s="7"/>
      <c r="G138" s="7"/>
      <c r="J138" s="14"/>
      <c r="K138" s="8"/>
      <c r="M138" s="9"/>
      <c r="N138" s="36"/>
      <c r="P138" s="36"/>
      <c r="Q138" s="36"/>
    </row>
    <row r="139" spans="1:17" x14ac:dyDescent="0.25">
      <c r="A139" s="32"/>
      <c r="B139" s="21"/>
      <c r="C139" s="8"/>
      <c r="D139" s="8"/>
      <c r="E139" s="8"/>
      <c r="F139" s="7"/>
      <c r="G139" s="7"/>
      <c r="J139" s="14"/>
      <c r="K139" s="8"/>
      <c r="M139" s="9"/>
      <c r="N139" s="36"/>
      <c r="P139" s="36"/>
      <c r="Q139" s="36"/>
    </row>
    <row r="140" spans="1:17" x14ac:dyDescent="0.25">
      <c r="A140" s="30"/>
      <c r="B140" s="21"/>
      <c r="C140" s="11"/>
      <c r="D140" s="11"/>
      <c r="E140" s="11"/>
      <c r="F140" s="7"/>
      <c r="G140" s="47"/>
      <c r="J140" s="14"/>
      <c r="K140" s="12"/>
      <c r="M140" s="9"/>
      <c r="N140" s="74"/>
      <c r="P140" s="36"/>
      <c r="Q140" s="74"/>
    </row>
    <row r="141" spans="1:17" x14ac:dyDescent="0.25">
      <c r="A141" s="30"/>
      <c r="B141" s="21"/>
      <c r="C141" s="11"/>
      <c r="D141" s="11"/>
      <c r="E141" s="11"/>
      <c r="F141" s="7"/>
      <c r="G141" s="47"/>
      <c r="J141" s="14"/>
      <c r="K141" s="12"/>
      <c r="M141" s="9"/>
      <c r="N141" s="74"/>
      <c r="P141" s="36"/>
      <c r="Q141" s="74"/>
    </row>
    <row r="142" spans="1:17" x14ac:dyDescent="0.25">
      <c r="A142" s="30"/>
      <c r="B142" s="21"/>
      <c r="C142" s="11"/>
      <c r="D142" s="11"/>
      <c r="E142" s="11"/>
      <c r="F142" s="7"/>
      <c r="G142" s="47"/>
      <c r="J142" s="14"/>
      <c r="K142" s="12"/>
      <c r="M142" s="9"/>
      <c r="N142" s="74"/>
      <c r="P142" s="36"/>
      <c r="Q142" s="74"/>
    </row>
    <row r="143" spans="1:17" x14ac:dyDescent="0.25">
      <c r="A143" s="32"/>
      <c r="B143" s="21"/>
      <c r="C143" s="8"/>
      <c r="D143" s="8"/>
      <c r="E143" s="8"/>
      <c r="F143" s="7"/>
      <c r="G143" s="7"/>
      <c r="J143" s="14"/>
      <c r="K143" s="36"/>
      <c r="M143" s="18"/>
      <c r="N143" s="36"/>
      <c r="P143" s="36"/>
      <c r="Q143" s="36"/>
    </row>
    <row r="144" spans="1:17" x14ac:dyDescent="0.25">
      <c r="A144" s="32"/>
      <c r="B144" s="21"/>
      <c r="C144" s="8"/>
      <c r="D144" s="8"/>
      <c r="E144" s="8"/>
      <c r="F144" s="7"/>
      <c r="G144" s="7"/>
      <c r="J144" s="14"/>
      <c r="K144" s="36"/>
      <c r="M144" s="9"/>
      <c r="N144" s="36"/>
      <c r="P144" s="36"/>
      <c r="Q144" s="36"/>
    </row>
    <row r="145" spans="1:17" x14ac:dyDescent="0.25">
      <c r="A145" s="30"/>
      <c r="B145" s="21"/>
      <c r="C145" s="11"/>
      <c r="D145" s="11"/>
      <c r="E145" s="11"/>
      <c r="F145" s="7"/>
      <c r="G145" s="47"/>
      <c r="J145" s="14"/>
      <c r="K145" s="12"/>
      <c r="M145" s="9"/>
      <c r="N145" s="74"/>
      <c r="P145" s="36"/>
      <c r="Q145" s="74"/>
    </row>
    <row r="146" spans="1:17" x14ac:dyDescent="0.25">
      <c r="A146" s="32"/>
      <c r="B146" s="21"/>
      <c r="C146" s="8"/>
      <c r="D146" s="8"/>
      <c r="E146" s="8"/>
      <c r="F146" s="7"/>
      <c r="G146" s="7"/>
      <c r="J146" s="14"/>
      <c r="K146" s="8"/>
      <c r="M146" s="9"/>
      <c r="N146" s="36"/>
      <c r="P146" s="36"/>
      <c r="Q146" s="36"/>
    </row>
    <row r="147" spans="1:17" x14ac:dyDescent="0.25">
      <c r="A147" s="32"/>
      <c r="B147" s="21"/>
      <c r="C147" s="8"/>
      <c r="D147" s="8"/>
      <c r="E147" s="8"/>
      <c r="F147" s="7"/>
      <c r="G147" s="7"/>
      <c r="J147" s="14"/>
      <c r="K147" s="18"/>
      <c r="M147" s="9"/>
      <c r="N147" s="36"/>
      <c r="P147" s="36"/>
      <c r="Q147" s="36"/>
    </row>
    <row r="148" spans="1:17" x14ac:dyDescent="0.25">
      <c r="A148" s="32"/>
      <c r="B148" s="21"/>
      <c r="C148" s="8"/>
      <c r="D148" s="8"/>
      <c r="E148" s="8"/>
      <c r="F148" s="7"/>
      <c r="G148" s="7"/>
      <c r="J148" s="14"/>
      <c r="K148" s="36"/>
      <c r="M148" s="18"/>
      <c r="N148" s="36"/>
      <c r="P148" s="36"/>
      <c r="Q148" s="36"/>
    </row>
    <row r="149" spans="1:17" x14ac:dyDescent="0.25">
      <c r="A149" s="32"/>
      <c r="B149" s="21"/>
      <c r="C149" s="8"/>
      <c r="D149" s="8"/>
      <c r="E149" s="8"/>
      <c r="F149" s="7"/>
      <c r="G149" s="7"/>
      <c r="J149" s="14"/>
      <c r="K149" s="8"/>
      <c r="M149" s="9"/>
      <c r="N149" s="36"/>
      <c r="P149" s="36"/>
      <c r="Q149" s="36"/>
    </row>
    <row r="150" spans="1:17" x14ac:dyDescent="0.25">
      <c r="A150" s="32"/>
      <c r="B150" s="21"/>
      <c r="C150" s="8"/>
      <c r="D150" s="8"/>
      <c r="E150" s="8"/>
      <c r="F150" s="7"/>
      <c r="G150" s="7"/>
      <c r="J150" s="14"/>
      <c r="K150" s="18"/>
      <c r="M150" s="9"/>
      <c r="N150" s="36"/>
      <c r="P150" s="36"/>
      <c r="Q150" s="36"/>
    </row>
    <row r="151" spans="1:17" x14ac:dyDescent="0.25">
      <c r="A151" s="32"/>
      <c r="B151" s="21"/>
      <c r="C151" s="8"/>
      <c r="D151" s="8"/>
      <c r="E151" s="8"/>
      <c r="F151" s="7"/>
      <c r="G151" s="7"/>
      <c r="J151" s="14"/>
      <c r="K151" s="18"/>
      <c r="M151" s="9"/>
      <c r="N151" s="36"/>
      <c r="P151" s="36"/>
      <c r="Q151" s="36"/>
    </row>
    <row r="152" spans="1:17" x14ac:dyDescent="0.25">
      <c r="A152" s="32"/>
      <c r="B152" s="21"/>
      <c r="C152" s="8"/>
      <c r="D152" s="8"/>
      <c r="E152" s="8"/>
      <c r="F152" s="7"/>
      <c r="G152" s="7"/>
      <c r="J152" s="14"/>
      <c r="K152" s="36"/>
      <c r="M152" s="18"/>
      <c r="N152" s="36"/>
      <c r="P152" s="36"/>
      <c r="Q152" s="36"/>
    </row>
    <row r="153" spans="1:17" x14ac:dyDescent="0.25">
      <c r="A153" s="32"/>
      <c r="B153" s="21"/>
      <c r="C153" s="8"/>
      <c r="D153" s="8"/>
      <c r="E153" s="8"/>
      <c r="F153" s="7"/>
      <c r="G153" s="7"/>
      <c r="J153" s="14"/>
      <c r="K153" s="8"/>
      <c r="M153" s="9"/>
      <c r="N153" s="36"/>
      <c r="P153" s="36"/>
      <c r="Q153" s="36"/>
    </row>
    <row r="154" spans="1:17" x14ac:dyDescent="0.25">
      <c r="A154" s="30"/>
      <c r="B154" s="21"/>
      <c r="C154" s="11"/>
      <c r="D154" s="11"/>
      <c r="E154" s="11"/>
      <c r="F154" s="7"/>
      <c r="G154" s="47"/>
      <c r="J154" s="14"/>
      <c r="K154" s="12"/>
      <c r="M154" s="9"/>
      <c r="N154" s="74"/>
      <c r="P154" s="36"/>
      <c r="Q154" s="74"/>
    </row>
    <row r="155" spans="1:17" x14ac:dyDescent="0.25">
      <c r="A155" s="32"/>
      <c r="B155" s="21"/>
      <c r="C155" s="8"/>
      <c r="D155" s="8"/>
      <c r="E155" s="8"/>
      <c r="F155" s="7"/>
      <c r="G155" s="7"/>
      <c r="J155" s="14"/>
      <c r="K155" s="36"/>
      <c r="M155" s="9"/>
      <c r="N155" s="36"/>
      <c r="P155" s="36"/>
      <c r="Q155" s="36"/>
    </row>
    <row r="156" spans="1:17" x14ac:dyDescent="0.25">
      <c r="A156" s="32"/>
      <c r="B156" s="21"/>
      <c r="C156" s="8"/>
      <c r="D156" s="8"/>
      <c r="E156" s="8"/>
      <c r="F156" s="7"/>
      <c r="G156" s="7"/>
      <c r="J156" s="14"/>
      <c r="K156" s="18"/>
      <c r="M156" s="9"/>
      <c r="N156" s="36"/>
      <c r="P156" s="36"/>
      <c r="Q156" s="36"/>
    </row>
    <row r="157" spans="1:17" x14ac:dyDescent="0.25">
      <c r="A157" s="30"/>
      <c r="B157" s="21"/>
      <c r="C157" s="11"/>
      <c r="D157" s="11"/>
      <c r="E157" s="11"/>
      <c r="F157" s="7"/>
      <c r="G157" s="47"/>
      <c r="J157" s="14"/>
      <c r="K157" s="12"/>
      <c r="M157" s="9"/>
      <c r="N157" s="74"/>
      <c r="P157" s="36"/>
      <c r="Q157" s="74"/>
    </row>
    <row r="158" spans="1:17" x14ac:dyDescent="0.25">
      <c r="A158" s="30"/>
      <c r="B158" s="21"/>
      <c r="C158" s="11"/>
      <c r="D158" s="11"/>
      <c r="E158" s="11"/>
      <c r="F158" s="7"/>
      <c r="G158" s="47"/>
      <c r="J158" s="14"/>
      <c r="K158" s="12"/>
      <c r="M158" s="9"/>
      <c r="N158" s="74"/>
      <c r="P158" s="36"/>
      <c r="Q158" s="74"/>
    </row>
    <row r="159" spans="1:17" x14ac:dyDescent="0.25">
      <c r="A159" s="32"/>
      <c r="B159" s="21"/>
      <c r="C159" s="8"/>
      <c r="D159" s="8"/>
      <c r="E159" s="8"/>
      <c r="F159" s="7"/>
      <c r="G159" s="7"/>
      <c r="J159" s="14"/>
      <c r="K159" s="18"/>
      <c r="M159" s="9"/>
      <c r="N159" s="36"/>
      <c r="P159" s="36"/>
      <c r="Q159" s="36"/>
    </row>
    <row r="160" spans="1:17" x14ac:dyDescent="0.25">
      <c r="A160" s="32"/>
      <c r="B160" s="21"/>
      <c r="C160" s="8"/>
      <c r="D160" s="8"/>
      <c r="E160" s="8"/>
      <c r="F160" s="7"/>
      <c r="G160" s="7"/>
      <c r="J160" s="14"/>
      <c r="K160" s="36"/>
      <c r="M160" s="18"/>
      <c r="N160" s="36"/>
      <c r="P160" s="36"/>
      <c r="Q160" s="36"/>
    </row>
    <row r="161" spans="1:17" x14ac:dyDescent="0.25">
      <c r="A161" s="32"/>
      <c r="B161" s="21"/>
      <c r="C161" s="8"/>
      <c r="D161" s="8"/>
      <c r="E161" s="8"/>
      <c r="F161" s="7"/>
      <c r="G161" s="7"/>
      <c r="J161" s="14"/>
      <c r="K161" s="18"/>
      <c r="M161" s="9"/>
      <c r="N161" s="36"/>
      <c r="P161" s="36"/>
      <c r="Q161" s="36"/>
    </row>
    <row r="162" spans="1:17" x14ac:dyDescent="0.25">
      <c r="A162" s="32"/>
      <c r="B162" s="21"/>
      <c r="C162" s="8"/>
      <c r="D162" s="8"/>
      <c r="E162" s="8"/>
      <c r="F162" s="7"/>
      <c r="G162" s="7"/>
      <c r="J162" s="14"/>
      <c r="K162" s="36"/>
      <c r="M162" s="9"/>
      <c r="N162" s="36"/>
      <c r="P162" s="36"/>
      <c r="Q162" s="36"/>
    </row>
    <row r="163" spans="1:17" x14ac:dyDescent="0.25">
      <c r="A163" s="32"/>
      <c r="B163" s="21"/>
      <c r="C163" s="8"/>
      <c r="D163" s="8"/>
      <c r="E163" s="8"/>
      <c r="F163" s="7"/>
      <c r="G163" s="7"/>
      <c r="J163" s="14"/>
      <c r="K163" s="36"/>
      <c r="M163" s="9"/>
      <c r="N163" s="36"/>
      <c r="P163" s="36"/>
      <c r="Q163" s="36"/>
    </row>
    <row r="164" spans="1:17" x14ac:dyDescent="0.25">
      <c r="A164" s="32"/>
      <c r="B164" s="21"/>
      <c r="C164" s="8"/>
      <c r="D164" s="8"/>
      <c r="E164" s="8"/>
      <c r="F164" s="7"/>
      <c r="G164" s="7"/>
      <c r="J164" s="14"/>
      <c r="K164" s="8"/>
      <c r="M164" s="9"/>
      <c r="N164" s="36"/>
      <c r="P164" s="36"/>
      <c r="Q164" s="36"/>
    </row>
    <row r="165" spans="1:17" x14ac:dyDescent="0.25">
      <c r="A165" s="32"/>
      <c r="B165" s="21"/>
      <c r="C165" s="8"/>
      <c r="D165" s="8"/>
      <c r="E165" s="8"/>
      <c r="F165" s="7"/>
      <c r="G165" s="7"/>
      <c r="J165" s="14"/>
      <c r="K165" s="8"/>
      <c r="M165" s="9"/>
      <c r="N165" s="36"/>
      <c r="P165" s="36"/>
      <c r="Q165" s="36"/>
    </row>
    <row r="166" spans="1:17" x14ac:dyDescent="0.25">
      <c r="A166" s="32"/>
      <c r="B166" s="21"/>
      <c r="C166" s="8"/>
      <c r="D166" s="8"/>
      <c r="E166" s="8"/>
      <c r="F166" s="7"/>
      <c r="G166" s="7"/>
      <c r="J166" s="14"/>
      <c r="K166" s="8"/>
      <c r="M166" s="9"/>
      <c r="N166" s="36"/>
      <c r="P166" s="36"/>
      <c r="Q166" s="36"/>
    </row>
    <row r="167" spans="1:17" x14ac:dyDescent="0.25">
      <c r="A167" s="32"/>
      <c r="B167" s="21"/>
      <c r="C167" s="8"/>
      <c r="D167" s="8"/>
      <c r="E167" s="8"/>
      <c r="F167" s="7"/>
      <c r="G167" s="7"/>
      <c r="J167" s="14"/>
      <c r="K167" s="18"/>
      <c r="M167" s="9"/>
      <c r="N167" s="36"/>
      <c r="P167" s="36"/>
      <c r="Q167" s="36"/>
    </row>
    <row r="168" spans="1:17" x14ac:dyDescent="0.25">
      <c r="A168" s="30"/>
      <c r="B168" s="21"/>
      <c r="C168" s="11"/>
      <c r="D168" s="11"/>
      <c r="E168" s="11"/>
      <c r="F168" s="7"/>
      <c r="G168" s="47"/>
      <c r="J168" s="14"/>
      <c r="K168" s="12"/>
      <c r="M168" s="9"/>
      <c r="N168" s="74"/>
      <c r="P168" s="36"/>
      <c r="Q168" s="74"/>
    </row>
    <row r="169" spans="1:17" x14ac:dyDescent="0.25">
      <c r="A169" s="32"/>
      <c r="B169" s="21"/>
      <c r="C169" s="8"/>
      <c r="D169" s="8"/>
      <c r="E169" s="8"/>
      <c r="F169" s="7"/>
      <c r="G169" s="7"/>
      <c r="J169" s="14"/>
      <c r="K169" s="36"/>
      <c r="M169" s="18"/>
      <c r="N169" s="36"/>
      <c r="P169" s="36"/>
      <c r="Q169" s="36"/>
    </row>
    <row r="170" spans="1:17" x14ac:dyDescent="0.25">
      <c r="A170" s="32"/>
      <c r="B170" s="21"/>
      <c r="C170" s="8"/>
      <c r="D170" s="8"/>
      <c r="E170" s="8"/>
      <c r="F170" s="7"/>
      <c r="G170" s="7"/>
      <c r="J170" s="14"/>
      <c r="K170" s="8"/>
      <c r="M170" s="9"/>
      <c r="N170" s="36"/>
      <c r="P170" s="36"/>
      <c r="Q170" s="36"/>
    </row>
    <row r="171" spans="1:17" x14ac:dyDescent="0.25">
      <c r="A171" s="32"/>
      <c r="B171" s="21"/>
      <c r="C171" s="8"/>
      <c r="D171" s="8"/>
      <c r="E171" s="8"/>
      <c r="F171" s="7"/>
      <c r="G171" s="7"/>
      <c r="J171" s="14"/>
      <c r="K171" s="8"/>
      <c r="M171" s="9"/>
      <c r="N171" s="36"/>
      <c r="P171" s="36"/>
      <c r="Q171" s="36"/>
    </row>
    <row r="172" spans="1:17" x14ac:dyDescent="0.25">
      <c r="A172" s="30"/>
      <c r="B172" s="21"/>
      <c r="C172" s="11"/>
      <c r="D172" s="11"/>
      <c r="E172" s="11"/>
      <c r="F172" s="7"/>
      <c r="G172" s="47"/>
      <c r="J172" s="14"/>
      <c r="K172" s="12"/>
      <c r="M172" s="9"/>
      <c r="N172" s="74"/>
      <c r="P172" s="36"/>
      <c r="Q172" s="74"/>
    </row>
    <row r="173" spans="1:17" x14ac:dyDescent="0.25">
      <c r="A173" s="32"/>
      <c r="B173" s="21"/>
      <c r="C173" s="8"/>
      <c r="D173" s="8"/>
      <c r="E173" s="8"/>
      <c r="F173" s="7"/>
      <c r="G173" s="7"/>
      <c r="J173" s="14"/>
      <c r="K173" s="36"/>
      <c r="M173" s="9"/>
      <c r="N173" s="36"/>
      <c r="P173" s="36"/>
      <c r="Q173" s="36"/>
    </row>
    <row r="174" spans="1:17" x14ac:dyDescent="0.25">
      <c r="A174" s="32"/>
      <c r="B174" s="21"/>
      <c r="C174" s="8"/>
      <c r="D174" s="8"/>
      <c r="E174" s="8"/>
      <c r="F174" s="7"/>
      <c r="G174" s="7"/>
      <c r="J174" s="14"/>
      <c r="K174" s="36"/>
      <c r="M174" s="9"/>
      <c r="N174" s="36"/>
      <c r="P174" s="36"/>
      <c r="Q174" s="36"/>
    </row>
    <row r="175" spans="1:17" x14ac:dyDescent="0.25">
      <c r="A175" s="32"/>
      <c r="B175" s="21"/>
      <c r="C175" s="8"/>
      <c r="D175" s="8"/>
      <c r="E175" s="8"/>
      <c r="F175" s="7"/>
      <c r="G175" s="7"/>
      <c r="J175" s="14"/>
      <c r="K175" s="8"/>
      <c r="M175" s="9"/>
      <c r="N175" s="36"/>
      <c r="P175" s="36"/>
      <c r="Q175" s="36"/>
    </row>
    <row r="176" spans="1:17" x14ac:dyDescent="0.25">
      <c r="A176" s="32"/>
      <c r="B176" s="21"/>
      <c r="C176" s="8"/>
      <c r="D176" s="8"/>
      <c r="E176" s="8"/>
      <c r="F176" s="7"/>
      <c r="G176" s="7"/>
      <c r="J176" s="14"/>
      <c r="K176" s="8"/>
      <c r="M176" s="9"/>
      <c r="N176" s="36"/>
      <c r="P176" s="36"/>
      <c r="Q176" s="36"/>
    </row>
    <row r="177" spans="1:17" x14ac:dyDescent="0.25">
      <c r="A177" s="32"/>
      <c r="B177" s="21"/>
      <c r="C177" s="8"/>
      <c r="D177" s="8"/>
      <c r="E177" s="8"/>
      <c r="F177" s="7"/>
      <c r="G177" s="7"/>
      <c r="J177" s="14"/>
      <c r="K177" s="8"/>
      <c r="M177" s="9"/>
      <c r="N177" s="36"/>
      <c r="P177" s="36"/>
      <c r="Q177" s="36"/>
    </row>
    <row r="178" spans="1:17" x14ac:dyDescent="0.25">
      <c r="A178" s="32"/>
      <c r="B178" s="21"/>
      <c r="C178" s="8"/>
      <c r="D178" s="8"/>
      <c r="E178" s="8"/>
      <c r="F178" s="7"/>
      <c r="G178" s="7"/>
      <c r="J178" s="14"/>
      <c r="K178" s="18"/>
      <c r="M178" s="9"/>
      <c r="N178" s="36"/>
      <c r="P178" s="36"/>
      <c r="Q178" s="36"/>
    </row>
    <row r="179" spans="1:17" x14ac:dyDescent="0.25">
      <c r="A179" s="32"/>
      <c r="B179" s="21"/>
      <c r="C179" s="8"/>
      <c r="D179" s="8"/>
      <c r="E179" s="8"/>
      <c r="F179" s="7"/>
      <c r="G179" s="7"/>
      <c r="J179" s="14"/>
      <c r="K179" s="8"/>
      <c r="M179" s="9"/>
      <c r="N179" s="36"/>
      <c r="P179" s="36"/>
      <c r="Q179" s="36"/>
    </row>
    <row r="180" spans="1:17" x14ac:dyDescent="0.25">
      <c r="A180" s="32"/>
      <c r="B180" s="21"/>
      <c r="C180" s="8"/>
      <c r="D180" s="8"/>
      <c r="E180" s="8"/>
      <c r="F180" s="7"/>
      <c r="G180" s="7"/>
      <c r="J180" s="14"/>
      <c r="K180" s="18"/>
      <c r="M180" s="9"/>
      <c r="N180" s="36"/>
      <c r="P180" s="36"/>
      <c r="Q180" s="36"/>
    </row>
    <row r="181" spans="1:17" x14ac:dyDescent="0.25">
      <c r="A181" s="32"/>
      <c r="B181" s="21"/>
      <c r="C181" s="8"/>
      <c r="D181" s="8"/>
      <c r="E181" s="8"/>
      <c r="F181" s="7"/>
      <c r="G181" s="7"/>
      <c r="J181" s="14"/>
      <c r="K181" s="36"/>
      <c r="M181" s="18"/>
      <c r="N181" s="36"/>
      <c r="P181" s="36"/>
      <c r="Q181" s="36"/>
    </row>
    <row r="182" spans="1:17" x14ac:dyDescent="0.25">
      <c r="A182" s="32"/>
      <c r="B182" s="21"/>
      <c r="C182" s="8"/>
      <c r="D182" s="8"/>
      <c r="E182" s="8"/>
      <c r="F182" s="7"/>
      <c r="G182" s="7"/>
      <c r="J182" s="14"/>
      <c r="K182" s="36"/>
      <c r="M182" s="9"/>
      <c r="N182" s="36"/>
      <c r="P182" s="36"/>
      <c r="Q182" s="36"/>
    </row>
    <row r="183" spans="1:17" x14ac:dyDescent="0.25">
      <c r="A183" s="32"/>
      <c r="B183" s="21"/>
      <c r="C183" s="8"/>
      <c r="D183" s="8"/>
      <c r="E183" s="8"/>
      <c r="F183" s="7"/>
      <c r="G183" s="7"/>
      <c r="J183" s="14"/>
      <c r="K183" s="8"/>
      <c r="M183" s="9"/>
      <c r="N183" s="36"/>
      <c r="P183" s="36"/>
      <c r="Q183" s="36"/>
    </row>
    <row r="184" spans="1:17" x14ac:dyDescent="0.25">
      <c r="A184" s="32"/>
      <c r="B184" s="21"/>
      <c r="C184" s="8"/>
      <c r="D184" s="8"/>
      <c r="E184" s="8"/>
      <c r="F184" s="7"/>
      <c r="G184" s="7"/>
      <c r="J184" s="14"/>
      <c r="K184" s="36"/>
      <c r="M184" s="9"/>
      <c r="N184" s="36"/>
      <c r="P184" s="36"/>
      <c r="Q184" s="36"/>
    </row>
    <row r="185" spans="1:17" x14ac:dyDescent="0.25">
      <c r="A185" s="32"/>
      <c r="B185" s="21"/>
      <c r="C185" s="8"/>
      <c r="D185" s="8"/>
      <c r="E185" s="8"/>
      <c r="F185" s="7"/>
      <c r="G185" s="7"/>
      <c r="J185" s="14"/>
      <c r="K185" s="8"/>
      <c r="M185" s="9"/>
      <c r="N185" s="36"/>
      <c r="P185" s="36"/>
      <c r="Q185" s="36"/>
    </row>
    <row r="186" spans="1:17" x14ac:dyDescent="0.25">
      <c r="A186" s="32"/>
      <c r="B186" s="21"/>
      <c r="C186" s="8"/>
      <c r="D186" s="8"/>
      <c r="E186" s="8"/>
      <c r="F186" s="7"/>
      <c r="G186" s="7"/>
      <c r="J186" s="14"/>
      <c r="K186" s="8"/>
      <c r="M186" s="9"/>
      <c r="N186" s="36"/>
      <c r="P186" s="36"/>
      <c r="Q186" s="36"/>
    </row>
    <row r="187" spans="1:17" x14ac:dyDescent="0.25">
      <c r="A187" s="32"/>
      <c r="B187" s="21"/>
      <c r="C187" s="8"/>
      <c r="D187" s="8"/>
      <c r="E187" s="8"/>
      <c r="F187" s="7"/>
      <c r="G187" s="7"/>
      <c r="J187" s="14"/>
      <c r="K187" s="36"/>
      <c r="M187" s="18"/>
      <c r="N187" s="36"/>
      <c r="P187" s="36"/>
      <c r="Q187" s="36"/>
    </row>
    <row r="188" spans="1:17" x14ac:dyDescent="0.25">
      <c r="A188" s="32"/>
      <c r="B188" s="21"/>
      <c r="C188" s="8"/>
      <c r="D188" s="8"/>
      <c r="E188" s="8"/>
      <c r="F188" s="7"/>
      <c r="G188" s="7"/>
      <c r="J188" s="14"/>
      <c r="K188" s="36"/>
      <c r="M188" s="9"/>
      <c r="N188" s="36"/>
      <c r="P188" s="36"/>
      <c r="Q188" s="36"/>
    </row>
    <row r="189" spans="1:17" x14ac:dyDescent="0.25">
      <c r="A189" s="32"/>
      <c r="B189" s="21"/>
      <c r="C189" s="8"/>
      <c r="D189" s="8"/>
      <c r="E189" s="8"/>
      <c r="F189" s="7"/>
      <c r="G189" s="7"/>
      <c r="J189" s="14"/>
      <c r="K189" s="36"/>
      <c r="M189" s="9"/>
      <c r="N189" s="36"/>
      <c r="P189" s="36"/>
      <c r="Q189" s="36"/>
    </row>
    <row r="190" spans="1:17" x14ac:dyDescent="0.25">
      <c r="A190" s="32"/>
      <c r="B190" s="21"/>
      <c r="C190" s="8"/>
      <c r="D190" s="8"/>
      <c r="E190" s="8"/>
      <c r="F190" s="7"/>
      <c r="G190" s="7"/>
      <c r="J190" s="14"/>
      <c r="K190" s="36"/>
      <c r="M190" s="18"/>
      <c r="N190" s="36"/>
      <c r="P190" s="36"/>
      <c r="Q190" s="36"/>
    </row>
    <row r="191" spans="1:17" x14ac:dyDescent="0.25">
      <c r="A191" s="32"/>
      <c r="B191" s="21"/>
      <c r="C191" s="8"/>
      <c r="D191" s="8"/>
      <c r="E191" s="8"/>
      <c r="F191" s="7"/>
      <c r="G191" s="7"/>
      <c r="J191" s="14"/>
      <c r="K191" s="8"/>
      <c r="M191" s="9"/>
      <c r="N191" s="36"/>
      <c r="P191" s="36"/>
      <c r="Q191" s="36"/>
    </row>
    <row r="192" spans="1:17" x14ac:dyDescent="0.25">
      <c r="A192" s="32"/>
      <c r="B192" s="21"/>
      <c r="C192" s="8"/>
      <c r="D192" s="8"/>
      <c r="E192" s="8"/>
      <c r="F192" s="7"/>
      <c r="G192" s="7"/>
      <c r="J192" s="14"/>
      <c r="K192" s="8"/>
      <c r="M192" s="9"/>
      <c r="N192" s="36"/>
      <c r="P192" s="36"/>
      <c r="Q192" s="36"/>
    </row>
    <row r="193" spans="1:17" x14ac:dyDescent="0.25">
      <c r="A193" s="32"/>
      <c r="B193" s="21"/>
      <c r="C193" s="8"/>
      <c r="D193" s="8"/>
      <c r="E193" s="8"/>
      <c r="F193" s="7"/>
      <c r="G193" s="7"/>
      <c r="J193" s="14"/>
      <c r="K193" s="8"/>
      <c r="M193" s="9"/>
      <c r="N193" s="36"/>
      <c r="P193" s="36"/>
      <c r="Q193" s="36"/>
    </row>
    <row r="194" spans="1:17" x14ac:dyDescent="0.25">
      <c r="A194" s="32"/>
      <c r="B194" s="21"/>
      <c r="C194" s="8"/>
      <c r="D194" s="8"/>
      <c r="E194" s="8"/>
      <c r="F194" s="7"/>
      <c r="G194" s="7"/>
      <c r="J194" s="14"/>
      <c r="K194" s="8"/>
      <c r="M194" s="9"/>
      <c r="N194" s="36"/>
      <c r="P194" s="36"/>
      <c r="Q194" s="36"/>
    </row>
    <row r="195" spans="1:17" x14ac:dyDescent="0.25">
      <c r="A195" s="32"/>
      <c r="B195" s="21"/>
      <c r="C195" s="8"/>
      <c r="D195" s="8"/>
      <c r="E195" s="8"/>
      <c r="F195" s="7"/>
      <c r="G195" s="7"/>
      <c r="J195" s="14"/>
      <c r="K195" s="18"/>
      <c r="M195" s="9"/>
      <c r="N195" s="36"/>
      <c r="P195" s="36"/>
      <c r="Q195" s="36"/>
    </row>
    <row r="196" spans="1:17" x14ac:dyDescent="0.25">
      <c r="A196" s="32"/>
      <c r="B196" s="21"/>
      <c r="C196" s="8"/>
      <c r="D196" s="8"/>
      <c r="E196" s="8"/>
      <c r="F196" s="7"/>
      <c r="G196" s="7"/>
      <c r="J196" s="14"/>
      <c r="K196" s="18"/>
      <c r="M196" s="9"/>
      <c r="N196" s="36"/>
      <c r="P196" s="36"/>
      <c r="Q196" s="36"/>
    </row>
    <row r="197" spans="1:17" x14ac:dyDescent="0.25">
      <c r="A197" s="32"/>
      <c r="B197" s="21"/>
      <c r="C197" s="8"/>
      <c r="D197" s="8"/>
      <c r="E197" s="8"/>
      <c r="F197" s="7"/>
      <c r="G197" s="7"/>
      <c r="J197" s="14"/>
      <c r="K197" s="36"/>
      <c r="M197" s="18"/>
      <c r="N197" s="36"/>
      <c r="P197" s="36"/>
      <c r="Q197" s="36"/>
    </row>
    <row r="198" spans="1:17" x14ac:dyDescent="0.25">
      <c r="A198" s="32"/>
      <c r="B198" s="21"/>
      <c r="C198" s="8"/>
      <c r="D198" s="8"/>
      <c r="E198" s="8"/>
      <c r="F198" s="7"/>
      <c r="G198" s="7"/>
      <c r="J198" s="14"/>
      <c r="K198" s="18"/>
      <c r="M198" s="9"/>
      <c r="N198" s="36"/>
      <c r="P198" s="36"/>
      <c r="Q198" s="36"/>
    </row>
    <row r="199" spans="1:17" x14ac:dyDescent="0.25">
      <c r="A199" s="30"/>
      <c r="B199" s="21"/>
      <c r="C199" s="11"/>
      <c r="D199" s="11"/>
      <c r="E199" s="11"/>
      <c r="F199" s="7"/>
      <c r="G199" s="47"/>
      <c r="J199" s="14"/>
      <c r="K199" s="12"/>
      <c r="M199" s="9"/>
      <c r="N199" s="74"/>
      <c r="P199" s="36"/>
      <c r="Q199" s="74"/>
    </row>
    <row r="200" spans="1:17" x14ac:dyDescent="0.25">
      <c r="A200" s="32"/>
      <c r="B200" s="21"/>
      <c r="C200" s="8"/>
      <c r="D200" s="8"/>
      <c r="E200" s="8"/>
      <c r="F200" s="7"/>
      <c r="G200" s="7"/>
      <c r="J200" s="14"/>
      <c r="K200" s="8"/>
      <c r="M200" s="9"/>
      <c r="N200" s="36"/>
      <c r="P200" s="36"/>
      <c r="Q200" s="36"/>
    </row>
    <row r="201" spans="1:17" x14ac:dyDescent="0.25">
      <c r="A201" s="32"/>
      <c r="B201" s="21"/>
      <c r="C201" s="8"/>
      <c r="D201" s="8"/>
      <c r="E201" s="8"/>
      <c r="F201" s="7"/>
      <c r="G201" s="7"/>
      <c r="J201" s="14"/>
      <c r="K201" s="8"/>
      <c r="M201" s="9"/>
      <c r="N201" s="36"/>
      <c r="P201" s="36"/>
      <c r="Q201" s="36"/>
    </row>
    <row r="202" spans="1:17" x14ac:dyDescent="0.25">
      <c r="A202" s="32"/>
      <c r="B202" s="21"/>
      <c r="C202" s="8"/>
      <c r="D202" s="8"/>
      <c r="E202" s="8"/>
      <c r="F202" s="7"/>
      <c r="G202" s="7"/>
      <c r="J202" s="14"/>
      <c r="K202" s="36"/>
      <c r="M202" s="9"/>
      <c r="N202" s="36"/>
      <c r="P202" s="36"/>
      <c r="Q202" s="36"/>
    </row>
    <row r="203" spans="1:17" x14ac:dyDescent="0.25">
      <c r="A203" s="32"/>
      <c r="B203" s="21"/>
      <c r="C203" s="8"/>
      <c r="D203" s="8"/>
      <c r="E203" s="8"/>
      <c r="F203" s="7"/>
      <c r="G203" s="7"/>
      <c r="J203" s="14"/>
      <c r="K203" s="36"/>
      <c r="M203" s="9"/>
      <c r="N203" s="36"/>
      <c r="P203" s="36"/>
      <c r="Q203" s="36"/>
    </row>
    <row r="204" spans="1:17" x14ac:dyDescent="0.25">
      <c r="A204" s="32"/>
      <c r="B204" s="21"/>
      <c r="C204" s="8"/>
      <c r="D204" s="8"/>
      <c r="E204" s="8"/>
      <c r="F204" s="7"/>
      <c r="G204" s="7"/>
      <c r="J204" s="14"/>
      <c r="K204" s="18"/>
      <c r="M204" s="9"/>
      <c r="N204" s="36"/>
      <c r="P204" s="36"/>
      <c r="Q204" s="36"/>
    </row>
    <row r="205" spans="1:17" x14ac:dyDescent="0.25">
      <c r="A205" s="32"/>
      <c r="B205" s="21"/>
      <c r="C205" s="8"/>
      <c r="D205" s="8"/>
      <c r="E205" s="8"/>
      <c r="F205" s="7"/>
      <c r="G205" s="7"/>
      <c r="J205" s="14"/>
      <c r="K205" s="36"/>
      <c r="M205" s="18"/>
      <c r="N205" s="36"/>
      <c r="P205" s="36"/>
      <c r="Q205" s="36"/>
    </row>
    <row r="206" spans="1:17" x14ac:dyDescent="0.25">
      <c r="A206" s="32"/>
      <c r="B206" s="21"/>
      <c r="C206" s="8"/>
      <c r="D206" s="8"/>
      <c r="E206" s="8"/>
      <c r="F206" s="7"/>
      <c r="G206" s="7"/>
      <c r="J206" s="14"/>
      <c r="K206" s="8"/>
      <c r="M206" s="9"/>
      <c r="N206" s="36"/>
      <c r="P206" s="36"/>
      <c r="Q206" s="36"/>
    </row>
    <row r="207" spans="1:17" x14ac:dyDescent="0.25">
      <c r="A207" s="30"/>
      <c r="B207" s="21"/>
      <c r="C207" s="11"/>
      <c r="D207" s="11"/>
      <c r="E207" s="11"/>
      <c r="F207" s="7"/>
      <c r="G207" s="47"/>
      <c r="J207" s="14"/>
      <c r="K207" s="12"/>
      <c r="M207" s="9"/>
      <c r="N207" s="74"/>
      <c r="P207" s="36"/>
      <c r="Q207" s="74"/>
    </row>
    <row r="208" spans="1:17" x14ac:dyDescent="0.25">
      <c r="A208" s="32"/>
      <c r="B208" s="21"/>
      <c r="C208" s="8"/>
      <c r="D208" s="8"/>
      <c r="E208" s="8"/>
      <c r="F208" s="7"/>
      <c r="G208" s="7"/>
      <c r="J208" s="14"/>
      <c r="K208" s="36"/>
      <c r="M208" s="18"/>
      <c r="N208" s="36"/>
      <c r="P208" s="36"/>
      <c r="Q208" s="36"/>
    </row>
    <row r="209" spans="1:17" x14ac:dyDescent="0.25">
      <c r="A209" s="32"/>
      <c r="B209" s="21"/>
      <c r="C209" s="8"/>
      <c r="D209" s="8"/>
      <c r="E209" s="8"/>
      <c r="F209" s="7"/>
      <c r="G209" s="7"/>
      <c r="J209" s="14"/>
      <c r="K209" s="18"/>
      <c r="M209" s="9"/>
      <c r="N209" s="36"/>
      <c r="P209" s="36"/>
      <c r="Q209" s="36"/>
    </row>
    <row r="210" spans="1:17" x14ac:dyDescent="0.25">
      <c r="A210" s="32"/>
      <c r="B210" s="21"/>
      <c r="C210" s="8"/>
      <c r="D210" s="8"/>
      <c r="E210" s="8"/>
      <c r="F210" s="7"/>
      <c r="G210" s="7"/>
      <c r="J210" s="14"/>
      <c r="K210" s="36"/>
      <c r="M210" s="18"/>
      <c r="N210" s="36"/>
      <c r="P210" s="36"/>
      <c r="Q210" s="36"/>
    </row>
    <row r="211" spans="1:17" x14ac:dyDescent="0.25">
      <c r="A211" s="32"/>
      <c r="B211" s="21"/>
      <c r="C211" s="8"/>
      <c r="D211" s="8"/>
      <c r="E211" s="8"/>
      <c r="F211" s="7"/>
      <c r="G211" s="7"/>
      <c r="J211" s="14"/>
      <c r="K211" s="36"/>
      <c r="M211" s="18"/>
      <c r="N211" s="36"/>
      <c r="P211" s="36"/>
      <c r="Q211" s="36"/>
    </row>
    <row r="212" spans="1:17" x14ac:dyDescent="0.25">
      <c r="A212" s="32"/>
      <c r="B212" s="21"/>
      <c r="C212" s="8"/>
      <c r="D212" s="8"/>
      <c r="E212" s="8"/>
      <c r="F212" s="7"/>
      <c r="G212" s="7"/>
      <c r="J212" s="14"/>
      <c r="K212" s="36"/>
      <c r="M212" s="18"/>
      <c r="N212" s="36"/>
      <c r="P212" s="36"/>
      <c r="Q212" s="36"/>
    </row>
    <row r="213" spans="1:17" x14ac:dyDescent="0.25">
      <c r="A213" s="32"/>
      <c r="B213" s="21"/>
      <c r="C213" s="8"/>
      <c r="D213" s="8"/>
      <c r="E213" s="8"/>
      <c r="F213" s="7"/>
      <c r="G213" s="7"/>
      <c r="J213" s="14"/>
      <c r="K213" s="18"/>
      <c r="M213" s="9"/>
      <c r="N213" s="36"/>
      <c r="P213" s="36"/>
      <c r="Q213" s="36"/>
    </row>
    <row r="214" spans="1:17" x14ac:dyDescent="0.25">
      <c r="A214" s="32"/>
      <c r="B214" s="21"/>
      <c r="C214" s="8"/>
      <c r="D214" s="8"/>
      <c r="E214" s="8"/>
      <c r="F214" s="7"/>
      <c r="G214" s="7"/>
      <c r="J214" s="14"/>
      <c r="K214" s="18"/>
      <c r="M214" s="9"/>
      <c r="N214" s="36"/>
      <c r="P214" s="36"/>
      <c r="Q214" s="36"/>
    </row>
    <row r="215" spans="1:17" x14ac:dyDescent="0.25">
      <c r="A215" s="32"/>
      <c r="B215" s="21"/>
      <c r="C215" s="8"/>
      <c r="D215" s="8"/>
      <c r="E215" s="8"/>
      <c r="F215" s="7"/>
      <c r="G215" s="7"/>
      <c r="J215" s="14"/>
      <c r="K215" s="36"/>
      <c r="M215" s="9"/>
      <c r="N215" s="36"/>
      <c r="P215" s="36"/>
      <c r="Q215" s="36"/>
    </row>
    <row r="216" spans="1:17" x14ac:dyDescent="0.25">
      <c r="A216" s="32"/>
      <c r="B216" s="21"/>
      <c r="C216" s="8"/>
      <c r="D216" s="8"/>
      <c r="E216" s="8"/>
      <c r="F216" s="7"/>
      <c r="G216" s="7"/>
      <c r="J216" s="14"/>
      <c r="K216" s="8"/>
      <c r="M216" s="9"/>
      <c r="N216" s="36"/>
      <c r="P216" s="36"/>
      <c r="Q216" s="36"/>
    </row>
    <row r="217" spans="1:17" x14ac:dyDescent="0.25">
      <c r="A217" s="32"/>
      <c r="B217" s="21"/>
      <c r="C217" s="8"/>
      <c r="D217" s="8"/>
      <c r="E217" s="8"/>
      <c r="F217" s="7"/>
      <c r="G217" s="7"/>
      <c r="J217" s="14"/>
      <c r="K217" s="8"/>
      <c r="M217" s="9"/>
      <c r="N217" s="36"/>
      <c r="P217" s="36"/>
      <c r="Q217" s="36"/>
    </row>
    <row r="218" spans="1:17" x14ac:dyDescent="0.25">
      <c r="A218" s="32"/>
      <c r="B218" s="21"/>
      <c r="C218" s="8"/>
      <c r="D218" s="8"/>
      <c r="E218" s="8"/>
      <c r="F218" s="7"/>
      <c r="G218" s="7"/>
      <c r="J218" s="14"/>
      <c r="K218" s="18"/>
      <c r="M218" s="9"/>
      <c r="N218" s="36"/>
      <c r="P218" s="36"/>
      <c r="Q218" s="36"/>
    </row>
    <row r="219" spans="1:17" x14ac:dyDescent="0.25">
      <c r="A219" s="30"/>
      <c r="B219" s="21"/>
      <c r="C219" s="11"/>
      <c r="D219" s="11"/>
      <c r="E219" s="11"/>
      <c r="F219" s="7"/>
      <c r="G219" s="47"/>
      <c r="J219" s="14"/>
      <c r="K219" s="12"/>
      <c r="M219" s="9"/>
      <c r="N219" s="74"/>
      <c r="P219" s="36"/>
      <c r="Q219" s="74"/>
    </row>
    <row r="220" spans="1:17" x14ac:dyDescent="0.25">
      <c r="A220" s="32"/>
      <c r="B220" s="21"/>
      <c r="C220" s="8"/>
      <c r="D220" s="8"/>
      <c r="E220" s="8"/>
      <c r="F220" s="7"/>
      <c r="G220" s="7"/>
      <c r="J220" s="14"/>
      <c r="K220" s="36"/>
      <c r="M220" s="18"/>
      <c r="N220" s="36"/>
      <c r="P220" s="36"/>
      <c r="Q220" s="36"/>
    </row>
    <row r="221" spans="1:17" x14ac:dyDescent="0.25">
      <c r="A221" s="32"/>
      <c r="B221" s="21"/>
      <c r="C221" s="8"/>
      <c r="D221" s="8"/>
      <c r="E221" s="8"/>
      <c r="F221" s="7"/>
      <c r="G221" s="7"/>
      <c r="J221" s="14"/>
      <c r="K221" s="36"/>
      <c r="M221" s="9"/>
      <c r="N221" s="36"/>
      <c r="P221" s="36"/>
      <c r="Q221" s="36"/>
    </row>
    <row r="222" spans="1:17" x14ac:dyDescent="0.25">
      <c r="A222" s="32"/>
      <c r="B222" s="21"/>
      <c r="C222" s="8"/>
      <c r="D222" s="8"/>
      <c r="E222" s="8"/>
      <c r="F222" s="7"/>
      <c r="G222" s="7"/>
      <c r="J222" s="14"/>
      <c r="K222" s="36"/>
      <c r="M222" s="18"/>
      <c r="N222" s="36"/>
      <c r="P222" s="36"/>
      <c r="Q222" s="36"/>
    </row>
    <row r="223" spans="1:17" x14ac:dyDescent="0.25">
      <c r="A223" s="30"/>
      <c r="B223" s="21"/>
      <c r="C223" s="11"/>
      <c r="D223" s="11"/>
      <c r="E223" s="11"/>
      <c r="F223" s="7"/>
      <c r="G223" s="47"/>
      <c r="J223" s="14"/>
      <c r="K223" s="12"/>
      <c r="M223" s="9"/>
      <c r="N223" s="74"/>
      <c r="P223" s="36"/>
      <c r="Q223" s="74"/>
    </row>
    <row r="224" spans="1:17" x14ac:dyDescent="0.25">
      <c r="A224" s="30"/>
      <c r="B224" s="21"/>
      <c r="C224" s="11"/>
      <c r="D224" s="11"/>
      <c r="E224" s="11"/>
      <c r="F224" s="7"/>
      <c r="G224" s="47"/>
      <c r="J224" s="14"/>
      <c r="K224" s="12"/>
      <c r="M224" s="9"/>
      <c r="N224" s="74"/>
      <c r="P224" s="36"/>
      <c r="Q224" s="74"/>
    </row>
    <row r="225" spans="1:17" x14ac:dyDescent="0.25">
      <c r="A225" s="32"/>
      <c r="B225" s="21"/>
      <c r="C225" s="8"/>
      <c r="D225" s="8"/>
      <c r="E225" s="8"/>
      <c r="F225" s="7"/>
      <c r="G225" s="7"/>
      <c r="J225" s="14"/>
      <c r="K225" s="8"/>
      <c r="M225" s="9"/>
      <c r="N225" s="36"/>
      <c r="P225" s="36"/>
      <c r="Q225" s="36"/>
    </row>
    <row r="226" spans="1:17" x14ac:dyDescent="0.25">
      <c r="A226" s="32"/>
      <c r="B226" s="21"/>
      <c r="C226" s="8"/>
      <c r="D226" s="8"/>
      <c r="E226" s="8"/>
      <c r="F226" s="7"/>
      <c r="G226" s="7"/>
      <c r="J226" s="14"/>
      <c r="K226" s="18"/>
      <c r="M226" s="9"/>
      <c r="N226" s="36"/>
      <c r="P226" s="36"/>
      <c r="Q226" s="36"/>
    </row>
    <row r="227" spans="1:17" x14ac:dyDescent="0.25">
      <c r="A227" s="32"/>
      <c r="B227" s="21"/>
      <c r="C227" s="8"/>
      <c r="D227" s="8"/>
      <c r="E227" s="8"/>
      <c r="F227" s="7"/>
      <c r="G227" s="7"/>
      <c r="J227" s="14"/>
      <c r="K227" s="18"/>
      <c r="M227" s="9"/>
      <c r="N227" s="36"/>
      <c r="P227" s="36"/>
      <c r="Q227" s="36"/>
    </row>
    <row r="228" spans="1:17" x14ac:dyDescent="0.25">
      <c r="A228" s="32"/>
      <c r="B228" s="21"/>
      <c r="C228" s="8"/>
      <c r="D228" s="8"/>
      <c r="E228" s="8"/>
      <c r="F228" s="7"/>
      <c r="G228" s="7"/>
      <c r="J228" s="14"/>
      <c r="K228" s="18"/>
      <c r="M228" s="9"/>
      <c r="N228" s="36"/>
      <c r="P228" s="36"/>
      <c r="Q228" s="36"/>
    </row>
    <row r="229" spans="1:17" x14ac:dyDescent="0.25">
      <c r="A229" s="32"/>
      <c r="B229" s="21"/>
      <c r="C229" s="8"/>
      <c r="D229" s="8"/>
      <c r="E229" s="8"/>
      <c r="F229" s="7"/>
      <c r="G229" s="7"/>
      <c r="J229" s="14"/>
      <c r="K229" s="8"/>
      <c r="M229" s="9"/>
      <c r="N229" s="36"/>
      <c r="P229" s="36"/>
      <c r="Q229" s="36"/>
    </row>
    <row r="230" spans="1:17" x14ac:dyDescent="0.25">
      <c r="A230" s="32"/>
      <c r="B230" s="21"/>
      <c r="C230" s="8"/>
      <c r="D230" s="8"/>
      <c r="E230" s="8"/>
      <c r="F230" s="7"/>
      <c r="G230" s="7"/>
      <c r="J230" s="14"/>
      <c r="K230" s="36"/>
      <c r="M230" s="9"/>
      <c r="N230" s="36"/>
      <c r="P230" s="36"/>
      <c r="Q230" s="36"/>
    </row>
    <row r="231" spans="1:17" x14ac:dyDescent="0.25">
      <c r="A231" s="32"/>
      <c r="B231" s="21"/>
      <c r="C231" s="8"/>
      <c r="D231" s="8"/>
      <c r="E231" s="8"/>
      <c r="F231" s="7"/>
      <c r="G231" s="7"/>
      <c r="J231" s="14"/>
      <c r="K231" s="18"/>
      <c r="M231" s="9"/>
      <c r="N231" s="36"/>
      <c r="P231" s="36"/>
      <c r="Q231" s="36"/>
    </row>
    <row r="232" spans="1:17" x14ac:dyDescent="0.25">
      <c r="A232" s="32"/>
      <c r="B232" s="21"/>
      <c r="C232" s="8"/>
      <c r="D232" s="8"/>
      <c r="E232" s="8"/>
      <c r="F232" s="7"/>
      <c r="G232" s="7"/>
      <c r="J232" s="14"/>
      <c r="K232" s="36"/>
      <c r="M232" s="18"/>
      <c r="N232" s="36"/>
      <c r="P232" s="36"/>
      <c r="Q232" s="36"/>
    </row>
    <row r="233" spans="1:17" x14ac:dyDescent="0.25">
      <c r="A233" s="32"/>
      <c r="B233" s="21"/>
      <c r="C233" s="8"/>
      <c r="D233" s="8"/>
      <c r="E233" s="8"/>
      <c r="F233" s="7"/>
      <c r="G233" s="7"/>
      <c r="J233" s="14"/>
      <c r="K233" s="36"/>
      <c r="M233" s="9"/>
      <c r="N233" s="36"/>
      <c r="P233" s="36"/>
      <c r="Q233" s="36"/>
    </row>
    <row r="234" spans="1:17" x14ac:dyDescent="0.25">
      <c r="A234" s="30"/>
      <c r="B234" s="21"/>
      <c r="C234" s="11"/>
      <c r="D234" s="11"/>
      <c r="E234" s="11"/>
      <c r="F234" s="7"/>
      <c r="G234" s="47"/>
      <c r="J234" s="14"/>
      <c r="K234" s="12"/>
      <c r="M234" s="9"/>
      <c r="N234" s="74"/>
      <c r="P234" s="36"/>
      <c r="Q234" s="74"/>
    </row>
    <row r="235" spans="1:17" x14ac:dyDescent="0.25">
      <c r="A235" s="32"/>
      <c r="B235" s="21"/>
      <c r="C235" s="8"/>
      <c r="D235" s="8"/>
      <c r="E235" s="8"/>
      <c r="F235" s="7"/>
      <c r="G235" s="7"/>
      <c r="J235" s="14"/>
      <c r="K235" s="36"/>
      <c r="M235" s="18"/>
      <c r="N235" s="36"/>
      <c r="P235" s="36"/>
      <c r="Q235" s="36"/>
    </row>
    <row r="236" spans="1:17" x14ac:dyDescent="0.25">
      <c r="A236" s="32"/>
      <c r="B236" s="21"/>
      <c r="C236" s="8"/>
      <c r="D236" s="8"/>
      <c r="E236" s="8"/>
      <c r="F236" s="7"/>
      <c r="G236" s="7"/>
      <c r="J236" s="14"/>
      <c r="K236" s="8"/>
      <c r="M236" s="9"/>
      <c r="N236" s="36"/>
      <c r="P236" s="36"/>
      <c r="Q236" s="36"/>
    </row>
    <row r="237" spans="1:17" x14ac:dyDescent="0.25">
      <c r="A237" s="32"/>
      <c r="B237" s="21"/>
      <c r="C237" s="8"/>
      <c r="D237" s="8"/>
      <c r="E237" s="8"/>
      <c r="F237" s="7"/>
      <c r="G237" s="7"/>
      <c r="J237" s="14"/>
      <c r="K237" s="18"/>
      <c r="M237" s="9"/>
      <c r="N237" s="36"/>
      <c r="P237" s="36"/>
      <c r="Q237" s="36"/>
    </row>
    <row r="238" spans="1:17" x14ac:dyDescent="0.25">
      <c r="A238" s="32"/>
      <c r="B238" s="21"/>
      <c r="C238" s="8"/>
      <c r="D238" s="8"/>
      <c r="E238" s="8"/>
      <c r="F238" s="7"/>
      <c r="G238" s="7"/>
      <c r="J238" s="14"/>
      <c r="K238" s="36"/>
      <c r="M238" s="18"/>
      <c r="N238" s="36"/>
      <c r="P238" s="36"/>
      <c r="Q238" s="36"/>
    </row>
    <row r="239" spans="1:17" x14ac:dyDescent="0.25">
      <c r="A239" s="32"/>
      <c r="B239" s="21"/>
      <c r="C239" s="8"/>
      <c r="D239" s="8"/>
      <c r="E239" s="8"/>
      <c r="F239" s="7"/>
      <c r="G239" s="7"/>
      <c r="J239" s="14"/>
      <c r="K239" s="18"/>
      <c r="M239" s="9"/>
      <c r="N239" s="36"/>
      <c r="P239" s="36"/>
      <c r="Q239" s="36"/>
    </row>
    <row r="240" spans="1:17" x14ac:dyDescent="0.25">
      <c r="A240" s="32"/>
      <c r="B240" s="21"/>
      <c r="C240" s="8"/>
      <c r="D240" s="8"/>
      <c r="E240" s="8"/>
      <c r="F240" s="7"/>
      <c r="G240" s="7"/>
      <c r="J240" s="14"/>
      <c r="K240" s="8"/>
      <c r="M240" s="9"/>
      <c r="N240" s="36"/>
      <c r="P240" s="36"/>
      <c r="Q240" s="36"/>
    </row>
    <row r="241" spans="1:17" x14ac:dyDescent="0.25">
      <c r="A241" s="32"/>
      <c r="B241" s="21"/>
      <c r="C241" s="8"/>
      <c r="D241" s="8"/>
      <c r="E241" s="8"/>
      <c r="F241" s="7"/>
      <c r="G241" s="7"/>
      <c r="J241" s="14"/>
      <c r="K241" s="18"/>
      <c r="M241" s="9"/>
      <c r="N241" s="36"/>
      <c r="P241" s="36"/>
      <c r="Q241" s="36"/>
    </row>
    <row r="242" spans="1:17" x14ac:dyDescent="0.25">
      <c r="A242" s="32"/>
      <c r="B242" s="21"/>
      <c r="C242" s="8"/>
      <c r="D242" s="8"/>
      <c r="E242" s="8"/>
      <c r="F242" s="7"/>
      <c r="G242" s="7"/>
      <c r="J242" s="14"/>
      <c r="K242" s="36"/>
      <c r="M242" s="9"/>
      <c r="N242" s="36"/>
      <c r="P242" s="36"/>
      <c r="Q242" s="36"/>
    </row>
    <row r="243" spans="1:17" x14ac:dyDescent="0.25">
      <c r="A243" s="30"/>
      <c r="B243" s="21"/>
      <c r="C243" s="11"/>
      <c r="D243" s="11"/>
      <c r="E243" s="11"/>
      <c r="F243" s="7"/>
      <c r="G243" s="47"/>
      <c r="J243" s="14"/>
      <c r="K243" s="12"/>
      <c r="M243" s="9"/>
      <c r="N243" s="74"/>
      <c r="P243" s="36"/>
      <c r="Q243" s="74"/>
    </row>
    <row r="244" spans="1:17" x14ac:dyDescent="0.25">
      <c r="A244" s="32"/>
      <c r="B244" s="21"/>
      <c r="C244" s="8"/>
      <c r="D244" s="8"/>
      <c r="E244" s="8"/>
      <c r="F244" s="7"/>
      <c r="G244" s="7"/>
      <c r="J244" s="14"/>
      <c r="K244" s="18"/>
      <c r="M244" s="9"/>
      <c r="N244" s="36"/>
      <c r="P244" s="36"/>
      <c r="Q244" s="36"/>
    </row>
    <row r="245" spans="1:17" x14ac:dyDescent="0.25">
      <c r="A245" s="32"/>
      <c r="B245" s="21"/>
      <c r="C245" s="8"/>
      <c r="D245" s="8"/>
      <c r="E245" s="8"/>
      <c r="F245" s="7"/>
      <c r="G245" s="7"/>
      <c r="J245" s="14"/>
      <c r="K245" s="18"/>
      <c r="M245" s="9"/>
      <c r="N245" s="36"/>
      <c r="P245" s="36"/>
      <c r="Q245" s="36"/>
    </row>
    <row r="246" spans="1:17" x14ac:dyDescent="0.25">
      <c r="A246" s="32"/>
      <c r="B246" s="21"/>
      <c r="C246" s="8"/>
      <c r="D246" s="8"/>
      <c r="E246" s="8"/>
      <c r="F246" s="7"/>
      <c r="G246" s="7"/>
      <c r="J246" s="14"/>
      <c r="K246" s="36"/>
      <c r="M246" s="18"/>
      <c r="N246" s="36"/>
      <c r="P246" s="36"/>
      <c r="Q246" s="36"/>
    </row>
    <row r="247" spans="1:17" x14ac:dyDescent="0.25">
      <c r="A247" s="32"/>
      <c r="B247" s="21"/>
      <c r="C247" s="8"/>
      <c r="D247" s="8"/>
      <c r="E247" s="8"/>
      <c r="F247" s="7"/>
      <c r="G247" s="7"/>
      <c r="J247" s="14"/>
      <c r="K247" s="36"/>
      <c r="M247" s="9"/>
      <c r="N247" s="36"/>
      <c r="P247" s="36"/>
      <c r="Q247" s="36"/>
    </row>
    <row r="248" spans="1:17" x14ac:dyDescent="0.25">
      <c r="A248" s="30"/>
      <c r="B248" s="21"/>
      <c r="C248" s="11"/>
      <c r="D248" s="11"/>
      <c r="E248" s="11"/>
      <c r="F248" s="7"/>
      <c r="G248" s="47"/>
      <c r="J248" s="14"/>
      <c r="K248" s="12"/>
      <c r="M248" s="9"/>
      <c r="N248" s="74"/>
      <c r="P248" s="36"/>
      <c r="Q248" s="74"/>
    </row>
    <row r="249" spans="1:17" x14ac:dyDescent="0.25">
      <c r="A249" s="32"/>
      <c r="B249" s="21"/>
      <c r="C249" s="8"/>
      <c r="D249" s="8"/>
      <c r="E249" s="8"/>
      <c r="F249" s="7"/>
      <c r="G249" s="7"/>
      <c r="J249" s="14"/>
      <c r="K249" s="18"/>
      <c r="M249" s="9"/>
      <c r="N249" s="36"/>
      <c r="P249" s="36"/>
      <c r="Q249" s="36"/>
    </row>
    <row r="250" spans="1:17" x14ac:dyDescent="0.25">
      <c r="A250" s="32"/>
      <c r="B250" s="21"/>
      <c r="C250" s="8"/>
      <c r="D250" s="8"/>
      <c r="E250" s="8"/>
      <c r="F250" s="7"/>
      <c r="G250" s="7"/>
      <c r="J250" s="14"/>
      <c r="K250" s="8"/>
      <c r="M250" s="9"/>
      <c r="N250" s="36"/>
      <c r="P250" s="36"/>
      <c r="Q250" s="36"/>
    </row>
    <row r="251" spans="1:17" x14ac:dyDescent="0.25">
      <c r="A251" s="32"/>
      <c r="B251" s="21"/>
      <c r="C251" s="8"/>
      <c r="D251" s="8"/>
      <c r="E251" s="8"/>
      <c r="F251" s="7"/>
      <c r="G251" s="7"/>
      <c r="J251" s="14"/>
      <c r="K251" s="8"/>
      <c r="M251" s="9"/>
      <c r="N251" s="36"/>
      <c r="P251" s="36"/>
      <c r="Q251" s="36"/>
    </row>
    <row r="252" spans="1:17" x14ac:dyDescent="0.25">
      <c r="A252" s="32"/>
      <c r="B252" s="21"/>
      <c r="C252" s="8"/>
      <c r="D252" s="8"/>
      <c r="E252" s="8"/>
      <c r="F252" s="7"/>
      <c r="G252" s="7"/>
      <c r="J252" s="14"/>
      <c r="K252" s="36"/>
      <c r="M252" s="18"/>
      <c r="N252" s="36"/>
      <c r="P252" s="36"/>
      <c r="Q252" s="36"/>
    </row>
    <row r="253" spans="1:17" x14ac:dyDescent="0.25">
      <c r="A253" s="32"/>
      <c r="B253" s="21"/>
      <c r="C253" s="8"/>
      <c r="D253" s="8"/>
      <c r="E253" s="8"/>
      <c r="F253" s="7"/>
      <c r="G253" s="7"/>
      <c r="J253" s="14"/>
      <c r="K253" s="36"/>
      <c r="M253" s="18"/>
      <c r="N253" s="36"/>
      <c r="P253" s="36"/>
      <c r="Q253" s="36"/>
    </row>
    <row r="254" spans="1:17" x14ac:dyDescent="0.25">
      <c r="A254" s="32"/>
      <c r="B254" s="21"/>
      <c r="C254" s="8"/>
      <c r="D254" s="8"/>
      <c r="E254" s="8"/>
      <c r="F254" s="7"/>
      <c r="G254" s="7"/>
      <c r="J254" s="14"/>
      <c r="K254" s="36"/>
      <c r="M254" s="18"/>
      <c r="N254" s="36"/>
      <c r="P254" s="36"/>
      <c r="Q254" s="36"/>
    </row>
    <row r="255" spans="1:17" x14ac:dyDescent="0.25">
      <c r="A255" s="32"/>
      <c r="B255" s="21"/>
      <c r="C255" s="8"/>
      <c r="D255" s="8"/>
      <c r="E255" s="8"/>
      <c r="F255" s="7"/>
      <c r="G255" s="7"/>
      <c r="J255" s="14"/>
      <c r="K255" s="9"/>
      <c r="M255" s="9"/>
      <c r="N255" s="36"/>
      <c r="P255" s="36"/>
      <c r="Q255" s="36"/>
    </row>
    <row r="256" spans="1:17" x14ac:dyDescent="0.25">
      <c r="A256" s="32"/>
      <c r="B256" s="21"/>
      <c r="C256" s="8"/>
      <c r="D256" s="8"/>
      <c r="E256" s="8"/>
      <c r="F256" s="7"/>
      <c r="G256" s="7"/>
      <c r="J256" s="14"/>
      <c r="K256" s="36"/>
      <c r="M256" s="9"/>
      <c r="N256" s="36"/>
      <c r="P256" s="36"/>
      <c r="Q256" s="36"/>
    </row>
    <row r="257" spans="1:17" x14ac:dyDescent="0.25">
      <c r="A257" s="32"/>
      <c r="B257" s="21"/>
      <c r="C257" s="8"/>
      <c r="D257" s="8"/>
      <c r="E257" s="8"/>
      <c r="F257" s="7"/>
      <c r="G257" s="7"/>
      <c r="J257" s="14"/>
      <c r="K257" s="8"/>
      <c r="M257" s="9"/>
      <c r="N257" s="36"/>
      <c r="P257" s="36"/>
      <c r="Q257" s="36"/>
    </row>
    <row r="258" spans="1:17" x14ac:dyDescent="0.25">
      <c r="A258" s="30"/>
      <c r="B258" s="21"/>
      <c r="C258" s="11"/>
      <c r="D258" s="11"/>
      <c r="E258" s="11"/>
      <c r="F258" s="7"/>
      <c r="G258" s="47"/>
      <c r="J258" s="14"/>
      <c r="K258" s="12"/>
      <c r="M258" s="9"/>
      <c r="N258" s="74"/>
      <c r="P258" s="36"/>
      <c r="Q258" s="74"/>
    </row>
    <row r="259" spans="1:17" x14ac:dyDescent="0.25">
      <c r="A259" s="32"/>
      <c r="B259" s="21"/>
      <c r="C259" s="8"/>
      <c r="D259" s="8"/>
      <c r="E259" s="8"/>
      <c r="F259" s="7"/>
      <c r="G259" s="7"/>
      <c r="J259" s="14"/>
      <c r="K259" s="18"/>
      <c r="M259" s="9"/>
      <c r="N259" s="36"/>
      <c r="P259" s="36"/>
      <c r="Q259" s="36"/>
    </row>
    <row r="260" spans="1:17" x14ac:dyDescent="0.25">
      <c r="A260" s="32"/>
      <c r="B260" s="21"/>
      <c r="C260" s="8"/>
      <c r="D260" s="8"/>
      <c r="E260" s="8"/>
      <c r="F260" s="7"/>
      <c r="G260" s="7"/>
      <c r="J260" s="14"/>
      <c r="K260" s="36"/>
      <c r="M260" s="9"/>
      <c r="N260" s="36"/>
      <c r="P260" s="36"/>
      <c r="Q260" s="36"/>
    </row>
    <row r="261" spans="1:17" x14ac:dyDescent="0.25">
      <c r="A261" s="30"/>
      <c r="B261" s="21"/>
      <c r="C261" s="11"/>
      <c r="D261" s="11"/>
      <c r="E261" s="11"/>
      <c r="F261" s="7"/>
      <c r="G261" s="47"/>
      <c r="J261" s="14"/>
      <c r="K261" s="12"/>
      <c r="M261" s="9"/>
      <c r="N261" s="74"/>
      <c r="P261" s="36"/>
      <c r="Q261" s="74"/>
    </row>
    <row r="262" spans="1:17" x14ac:dyDescent="0.25">
      <c r="A262" s="32"/>
      <c r="B262" s="21"/>
      <c r="C262" s="8"/>
      <c r="D262" s="8"/>
      <c r="E262" s="8"/>
      <c r="F262" s="7"/>
      <c r="G262" s="7"/>
      <c r="J262" s="14"/>
      <c r="K262" s="36"/>
      <c r="M262" s="9"/>
      <c r="N262" s="36"/>
      <c r="P262" s="36"/>
      <c r="Q262" s="36"/>
    </row>
    <row r="263" spans="1:17" x14ac:dyDescent="0.25">
      <c r="A263" s="30"/>
      <c r="B263" s="21"/>
      <c r="C263" s="11"/>
      <c r="D263" s="11"/>
      <c r="E263" s="11"/>
      <c r="F263" s="7"/>
      <c r="G263" s="47"/>
      <c r="J263" s="14"/>
      <c r="K263" s="12"/>
      <c r="M263" s="9"/>
      <c r="N263" s="74"/>
      <c r="P263" s="36"/>
      <c r="Q263" s="74"/>
    </row>
    <row r="264" spans="1:17" x14ac:dyDescent="0.25">
      <c r="A264" s="32"/>
      <c r="B264" s="21"/>
      <c r="C264" s="8"/>
      <c r="D264" s="8"/>
      <c r="E264" s="8"/>
      <c r="F264" s="7"/>
      <c r="G264" s="7"/>
      <c r="J264" s="14"/>
      <c r="K264" s="8"/>
      <c r="M264" s="9"/>
      <c r="N264" s="36"/>
      <c r="P264" s="36"/>
      <c r="Q264" s="36"/>
    </row>
    <row r="265" spans="1:17" x14ac:dyDescent="0.25">
      <c r="A265" s="32"/>
      <c r="B265" s="21"/>
      <c r="C265" s="8"/>
      <c r="D265" s="8"/>
      <c r="E265" s="8"/>
      <c r="F265" s="7"/>
      <c r="G265" s="7"/>
      <c r="J265" s="14"/>
      <c r="K265" s="36"/>
      <c r="M265" s="18"/>
      <c r="N265" s="36"/>
      <c r="P265" s="36"/>
      <c r="Q265" s="36"/>
    </row>
    <row r="266" spans="1:17" x14ac:dyDescent="0.25">
      <c r="A266" s="32"/>
      <c r="B266" s="21"/>
      <c r="C266" s="8"/>
      <c r="D266" s="8"/>
      <c r="E266" s="8"/>
      <c r="F266" s="7"/>
      <c r="G266" s="7"/>
      <c r="J266" s="14"/>
      <c r="K266" s="8"/>
      <c r="M266" s="9"/>
      <c r="N266" s="36"/>
      <c r="P266" s="36"/>
      <c r="Q266" s="36"/>
    </row>
    <row r="267" spans="1:17" x14ac:dyDescent="0.25">
      <c r="A267" s="30"/>
      <c r="B267" s="21"/>
      <c r="C267" s="11"/>
      <c r="D267" s="11"/>
      <c r="E267" s="11"/>
      <c r="F267" s="7"/>
      <c r="G267" s="47"/>
      <c r="J267" s="14"/>
      <c r="K267" s="12"/>
      <c r="M267" s="9"/>
      <c r="N267" s="74"/>
      <c r="P267" s="36"/>
      <c r="Q267" s="74"/>
    </row>
    <row r="268" spans="1:17" x14ac:dyDescent="0.25">
      <c r="A268" s="32"/>
      <c r="B268" s="21"/>
      <c r="C268" s="8"/>
      <c r="D268" s="8"/>
      <c r="E268" s="8"/>
      <c r="F268" s="7"/>
      <c r="G268" s="7"/>
      <c r="J268" s="14"/>
      <c r="K268" s="18"/>
      <c r="M268" s="9"/>
      <c r="N268" s="36"/>
      <c r="P268" s="36"/>
      <c r="Q268" s="36"/>
    </row>
    <row r="269" spans="1:17" x14ac:dyDescent="0.25">
      <c r="A269" s="30"/>
      <c r="B269" s="21"/>
      <c r="C269" s="11"/>
      <c r="D269" s="11"/>
      <c r="E269" s="11"/>
      <c r="F269" s="7"/>
      <c r="G269" s="47"/>
      <c r="J269" s="14"/>
      <c r="K269" s="12"/>
      <c r="M269" s="9"/>
      <c r="N269" s="74"/>
      <c r="P269" s="36"/>
      <c r="Q269" s="74"/>
    </row>
    <row r="270" spans="1:17" x14ac:dyDescent="0.25">
      <c r="A270" s="32"/>
      <c r="B270" s="21"/>
      <c r="C270" s="8"/>
      <c r="D270" s="8"/>
      <c r="E270" s="8"/>
      <c r="F270" s="7"/>
      <c r="G270" s="7"/>
      <c r="J270" s="14"/>
      <c r="K270" s="8"/>
      <c r="M270" s="9"/>
      <c r="N270" s="36"/>
      <c r="P270" s="36"/>
      <c r="Q270" s="36"/>
    </row>
    <row r="271" spans="1:17" x14ac:dyDescent="0.25">
      <c r="A271" s="32"/>
      <c r="B271" s="21"/>
      <c r="C271" s="8"/>
      <c r="D271" s="8"/>
      <c r="E271" s="8"/>
      <c r="F271" s="7"/>
      <c r="G271" s="7"/>
      <c r="J271" s="14"/>
      <c r="K271" s="8"/>
      <c r="M271" s="9"/>
      <c r="N271" s="36"/>
      <c r="P271" s="36"/>
      <c r="Q271" s="36"/>
    </row>
    <row r="272" spans="1:17" x14ac:dyDescent="0.25">
      <c r="A272" s="32"/>
      <c r="B272" s="21"/>
      <c r="C272" s="8"/>
      <c r="D272" s="8"/>
      <c r="E272" s="8"/>
      <c r="F272" s="7"/>
      <c r="G272" s="7"/>
      <c r="J272" s="14"/>
      <c r="K272" s="8"/>
      <c r="M272" s="9"/>
      <c r="N272" s="36"/>
      <c r="P272" s="36"/>
      <c r="Q272" s="36"/>
    </row>
    <row r="273" spans="1:17" x14ac:dyDescent="0.25">
      <c r="A273" s="32"/>
      <c r="B273" s="21"/>
      <c r="C273" s="8"/>
      <c r="D273" s="8"/>
      <c r="E273" s="8"/>
      <c r="F273" s="7"/>
      <c r="G273" s="7"/>
      <c r="J273" s="14"/>
      <c r="K273" s="8"/>
      <c r="M273" s="9"/>
      <c r="N273" s="36"/>
      <c r="P273" s="36"/>
      <c r="Q273" s="36"/>
    </row>
    <row r="274" spans="1:17" x14ac:dyDescent="0.25">
      <c r="A274" s="32"/>
      <c r="B274" s="21"/>
      <c r="C274" s="8"/>
      <c r="D274" s="8"/>
      <c r="E274" s="8"/>
      <c r="F274" s="7"/>
      <c r="G274" s="7"/>
      <c r="J274" s="14"/>
      <c r="K274" s="18"/>
      <c r="M274" s="9"/>
      <c r="N274" s="36"/>
      <c r="P274" s="36"/>
      <c r="Q274" s="36"/>
    </row>
    <row r="275" spans="1:17" x14ac:dyDescent="0.25">
      <c r="A275" s="32"/>
      <c r="B275" s="21"/>
      <c r="C275" s="8"/>
      <c r="D275" s="8"/>
      <c r="E275" s="8"/>
      <c r="F275" s="7"/>
      <c r="G275" s="7"/>
      <c r="J275" s="14"/>
      <c r="K275" s="8"/>
      <c r="M275" s="9"/>
      <c r="N275" s="36"/>
      <c r="P275" s="36"/>
      <c r="Q275" s="36"/>
    </row>
    <row r="276" spans="1:17" x14ac:dyDescent="0.25">
      <c r="A276" s="32"/>
      <c r="B276" s="21"/>
      <c r="C276" s="8"/>
      <c r="D276" s="8"/>
      <c r="E276" s="8"/>
      <c r="F276" s="7"/>
      <c r="G276" s="7"/>
      <c r="J276" s="14"/>
      <c r="K276" s="8"/>
      <c r="M276" s="9"/>
      <c r="N276" s="36"/>
      <c r="P276" s="36"/>
      <c r="Q276" s="36"/>
    </row>
    <row r="277" spans="1:17" x14ac:dyDescent="0.25">
      <c r="A277" s="32"/>
      <c r="B277" s="21"/>
      <c r="C277" s="8"/>
      <c r="D277" s="8"/>
      <c r="E277" s="8"/>
      <c r="F277" s="7"/>
      <c r="G277" s="7"/>
      <c r="J277" s="14"/>
      <c r="K277" s="9"/>
      <c r="M277" s="9"/>
      <c r="N277" s="36"/>
      <c r="P277" s="36"/>
      <c r="Q277" s="36"/>
    </row>
    <row r="278" spans="1:17" x14ac:dyDescent="0.25">
      <c r="A278" s="32"/>
      <c r="B278" s="21"/>
      <c r="C278" s="8"/>
      <c r="D278" s="8"/>
      <c r="E278" s="8"/>
      <c r="F278" s="7"/>
      <c r="G278" s="7"/>
      <c r="J278" s="14"/>
      <c r="K278" s="18"/>
      <c r="M278" s="9"/>
      <c r="N278" s="36"/>
      <c r="P278" s="36"/>
      <c r="Q278" s="36"/>
    </row>
    <row r="279" spans="1:17" x14ac:dyDescent="0.25">
      <c r="A279" s="32"/>
      <c r="B279" s="21"/>
      <c r="C279" s="8"/>
      <c r="D279" s="8"/>
      <c r="E279" s="8"/>
      <c r="F279" s="7"/>
      <c r="G279" s="7"/>
      <c r="J279" s="14"/>
      <c r="K279" s="36"/>
      <c r="M279" s="9"/>
      <c r="N279" s="36"/>
      <c r="P279" s="36"/>
      <c r="Q279" s="36"/>
    </row>
    <row r="280" spans="1:17" x14ac:dyDescent="0.25">
      <c r="A280" s="32"/>
      <c r="B280" s="21"/>
      <c r="C280" s="8"/>
      <c r="D280" s="8"/>
      <c r="E280" s="8"/>
      <c r="F280" s="7"/>
      <c r="G280" s="7"/>
      <c r="J280" s="14"/>
      <c r="K280" s="8"/>
      <c r="M280" s="9"/>
      <c r="N280" s="36"/>
      <c r="P280" s="36"/>
      <c r="Q280" s="36"/>
    </row>
    <row r="281" spans="1:17" x14ac:dyDescent="0.25">
      <c r="A281" s="32"/>
      <c r="B281" s="21"/>
      <c r="C281" s="8"/>
      <c r="D281" s="8"/>
      <c r="E281" s="8"/>
      <c r="F281" s="7"/>
      <c r="G281" s="7"/>
      <c r="J281" s="14"/>
      <c r="K281" s="36"/>
      <c r="M281" s="18"/>
      <c r="N281" s="36"/>
      <c r="P281" s="36"/>
      <c r="Q281" s="36"/>
    </row>
    <row r="282" spans="1:17" x14ac:dyDescent="0.25">
      <c r="A282" s="32"/>
      <c r="B282" s="21"/>
      <c r="C282" s="8"/>
      <c r="D282" s="8"/>
      <c r="E282" s="8"/>
      <c r="F282" s="7"/>
      <c r="G282" s="7"/>
      <c r="J282" s="14"/>
      <c r="K282" s="36"/>
      <c r="M282" s="9"/>
      <c r="N282" s="36"/>
      <c r="P282" s="36"/>
      <c r="Q282" s="36"/>
    </row>
    <row r="283" spans="1:17" x14ac:dyDescent="0.25">
      <c r="A283" s="30"/>
      <c r="B283" s="21"/>
      <c r="C283" s="11"/>
      <c r="D283" s="11"/>
      <c r="E283" s="11"/>
      <c r="F283" s="7"/>
      <c r="G283" s="47"/>
      <c r="J283" s="14"/>
      <c r="K283" s="12"/>
      <c r="M283" s="9"/>
      <c r="N283" s="74"/>
      <c r="P283" s="36"/>
      <c r="Q283" s="74"/>
    </row>
    <row r="284" spans="1:17" x14ac:dyDescent="0.25">
      <c r="A284" s="30"/>
      <c r="B284" s="21"/>
      <c r="C284" s="11"/>
      <c r="D284" s="11"/>
      <c r="E284" s="11"/>
      <c r="F284" s="7"/>
      <c r="G284" s="47"/>
      <c r="J284" s="14"/>
      <c r="K284" s="12"/>
      <c r="M284" s="9"/>
      <c r="N284" s="74"/>
      <c r="P284" s="36"/>
      <c r="Q284" s="74"/>
    </row>
    <row r="285" spans="1:17" x14ac:dyDescent="0.25">
      <c r="A285" s="30"/>
      <c r="B285" s="21"/>
      <c r="C285" s="11"/>
      <c r="D285" s="11"/>
      <c r="E285" s="11"/>
      <c r="F285" s="7"/>
      <c r="G285" s="47"/>
      <c r="J285" s="14"/>
      <c r="K285" s="12"/>
      <c r="M285" s="9"/>
      <c r="N285" s="74"/>
      <c r="P285" s="36"/>
      <c r="Q285" s="74"/>
    </row>
    <row r="286" spans="1:17" x14ac:dyDescent="0.25">
      <c r="A286" s="30"/>
      <c r="B286" s="21"/>
      <c r="C286" s="11"/>
      <c r="D286" s="11"/>
      <c r="E286" s="11"/>
      <c r="F286" s="7"/>
      <c r="G286" s="47"/>
      <c r="J286" s="14"/>
      <c r="K286" s="12"/>
      <c r="M286" s="9"/>
      <c r="N286" s="74"/>
      <c r="P286" s="36"/>
      <c r="Q286" s="74"/>
    </row>
    <row r="287" spans="1:17" x14ac:dyDescent="0.25">
      <c r="A287" s="32"/>
      <c r="B287" s="21"/>
      <c r="C287" s="8"/>
      <c r="D287" s="8"/>
      <c r="E287" s="8"/>
      <c r="F287" s="7"/>
      <c r="G287" s="7"/>
      <c r="J287" s="14"/>
      <c r="K287" s="8"/>
      <c r="M287" s="9"/>
      <c r="N287" s="36"/>
      <c r="P287" s="36"/>
      <c r="Q287" s="36"/>
    </row>
    <row r="288" spans="1:17" x14ac:dyDescent="0.25">
      <c r="A288" s="30"/>
      <c r="B288" s="21"/>
      <c r="C288" s="11"/>
      <c r="D288" s="11"/>
      <c r="E288" s="11"/>
      <c r="F288" s="7"/>
      <c r="G288" s="47"/>
      <c r="J288" s="14"/>
      <c r="K288" s="12"/>
      <c r="M288" s="9"/>
      <c r="N288" s="74"/>
      <c r="P288" s="36"/>
      <c r="Q288" s="74"/>
    </row>
    <row r="289" spans="1:17" x14ac:dyDescent="0.25">
      <c r="A289" s="32"/>
      <c r="B289" s="21"/>
      <c r="C289" s="8"/>
      <c r="D289" s="8"/>
      <c r="E289" s="8"/>
      <c r="F289" s="7"/>
      <c r="G289" s="7"/>
      <c r="J289" s="14"/>
      <c r="K289" s="36"/>
      <c r="M289" s="9"/>
      <c r="N289" s="36"/>
      <c r="P289" s="36"/>
      <c r="Q289" s="36"/>
    </row>
    <row r="290" spans="1:17" x14ac:dyDescent="0.25">
      <c r="A290" s="30"/>
      <c r="B290" s="21"/>
      <c r="C290" s="11"/>
      <c r="D290" s="11"/>
      <c r="E290" s="11"/>
      <c r="F290" s="7"/>
      <c r="G290" s="47"/>
      <c r="J290" s="14"/>
      <c r="K290" s="12"/>
      <c r="M290" s="9"/>
      <c r="N290" s="74"/>
      <c r="P290" s="36"/>
      <c r="Q290" s="74"/>
    </row>
    <row r="291" spans="1:17" x14ac:dyDescent="0.25">
      <c r="A291" s="32"/>
      <c r="B291" s="21"/>
      <c r="C291" s="8"/>
      <c r="D291" s="8"/>
      <c r="E291" s="8"/>
      <c r="F291" s="7"/>
      <c r="G291" s="7"/>
      <c r="J291" s="14"/>
      <c r="K291" s="8"/>
      <c r="M291" s="9"/>
      <c r="N291" s="36"/>
      <c r="P291" s="36"/>
      <c r="Q291" s="36"/>
    </row>
    <row r="292" spans="1:17" x14ac:dyDescent="0.25">
      <c r="A292" s="32"/>
      <c r="B292" s="21"/>
      <c r="C292" s="8"/>
      <c r="D292" s="8"/>
      <c r="E292" s="8"/>
      <c r="F292" s="7"/>
      <c r="G292" s="7"/>
      <c r="J292" s="14"/>
      <c r="K292" s="18"/>
      <c r="M292" s="9"/>
      <c r="N292" s="36"/>
      <c r="P292" s="36"/>
      <c r="Q292" s="36"/>
    </row>
    <row r="293" spans="1:17" x14ac:dyDescent="0.25">
      <c r="A293" s="32"/>
      <c r="B293" s="21"/>
      <c r="C293" s="8"/>
      <c r="D293" s="8"/>
      <c r="E293" s="8"/>
      <c r="F293" s="7"/>
      <c r="G293" s="7"/>
      <c r="J293" s="14"/>
      <c r="K293" s="8"/>
      <c r="M293" s="9"/>
      <c r="N293" s="36"/>
      <c r="P293" s="36"/>
      <c r="Q293" s="36"/>
    </row>
    <row r="294" spans="1:17" x14ac:dyDescent="0.25">
      <c r="A294" s="32"/>
      <c r="B294" s="21"/>
      <c r="C294" s="8"/>
      <c r="D294" s="8"/>
      <c r="E294" s="8"/>
      <c r="F294" s="7"/>
      <c r="G294" s="7"/>
      <c r="J294" s="14"/>
      <c r="K294" s="36"/>
      <c r="M294" s="18"/>
      <c r="N294" s="36"/>
      <c r="P294" s="36"/>
      <c r="Q294" s="36"/>
    </row>
    <row r="295" spans="1:17" x14ac:dyDescent="0.25">
      <c r="A295" s="32"/>
      <c r="B295" s="21"/>
      <c r="C295" s="8"/>
      <c r="D295" s="8"/>
      <c r="E295" s="8"/>
      <c r="F295" s="7"/>
      <c r="G295" s="7"/>
      <c r="J295" s="14"/>
      <c r="K295" s="8"/>
      <c r="M295" s="9"/>
      <c r="N295" s="36"/>
      <c r="P295" s="36"/>
      <c r="Q295" s="36"/>
    </row>
    <row r="296" spans="1:17" x14ac:dyDescent="0.25">
      <c r="A296" s="30"/>
      <c r="B296" s="21"/>
      <c r="C296" s="11"/>
      <c r="D296" s="11"/>
      <c r="E296" s="11"/>
      <c r="F296" s="7"/>
      <c r="G296" s="47"/>
      <c r="J296" s="14"/>
      <c r="K296" s="12"/>
      <c r="M296" s="9"/>
      <c r="N296" s="74"/>
      <c r="P296" s="36"/>
      <c r="Q296" s="74"/>
    </row>
    <row r="297" spans="1:17" x14ac:dyDescent="0.25">
      <c r="A297" s="32"/>
      <c r="B297" s="21"/>
      <c r="C297" s="8"/>
      <c r="D297" s="8"/>
      <c r="E297" s="8"/>
      <c r="F297" s="7"/>
      <c r="G297" s="7"/>
      <c r="J297" s="14"/>
      <c r="K297" s="36"/>
      <c r="M297" s="9"/>
      <c r="N297" s="36"/>
      <c r="P297" s="36"/>
      <c r="Q297" s="36"/>
    </row>
    <row r="298" spans="1:17" x14ac:dyDescent="0.25">
      <c r="A298" s="30"/>
      <c r="B298" s="21"/>
      <c r="C298" s="11"/>
      <c r="D298" s="11"/>
      <c r="E298" s="11"/>
      <c r="F298" s="7"/>
      <c r="G298" s="47"/>
      <c r="J298" s="14"/>
      <c r="K298" s="12"/>
      <c r="M298" s="9"/>
      <c r="N298" s="74"/>
      <c r="P298" s="36"/>
      <c r="Q298" s="74"/>
    </row>
    <row r="299" spans="1:17" x14ac:dyDescent="0.25">
      <c r="A299" s="32"/>
      <c r="B299" s="21"/>
      <c r="C299" s="8"/>
      <c r="D299" s="8"/>
      <c r="E299" s="8"/>
      <c r="F299" s="7"/>
      <c r="G299" s="7"/>
      <c r="J299" s="14"/>
      <c r="K299" s="8"/>
      <c r="M299" s="9"/>
      <c r="N299" s="36"/>
      <c r="P299" s="36"/>
      <c r="Q299" s="36"/>
    </row>
    <row r="300" spans="1:17" x14ac:dyDescent="0.25">
      <c r="A300" s="30"/>
      <c r="B300" s="21"/>
      <c r="C300" s="11"/>
      <c r="D300" s="11"/>
      <c r="E300" s="11"/>
      <c r="F300" s="7"/>
      <c r="G300" s="47"/>
      <c r="J300" s="14"/>
      <c r="K300" s="12"/>
      <c r="M300" s="9"/>
      <c r="N300" s="74"/>
      <c r="P300" s="36"/>
      <c r="Q300" s="74"/>
    </row>
    <row r="301" spans="1:17" x14ac:dyDescent="0.25">
      <c r="A301" s="32"/>
      <c r="B301" s="21"/>
      <c r="C301" s="8"/>
      <c r="D301" s="8"/>
      <c r="E301" s="8"/>
      <c r="F301" s="7"/>
      <c r="G301" s="7"/>
      <c r="J301" s="14"/>
      <c r="K301" s="18"/>
      <c r="M301" s="9"/>
      <c r="N301" s="36"/>
      <c r="P301" s="36"/>
      <c r="Q301" s="36"/>
    </row>
    <row r="302" spans="1:17" x14ac:dyDescent="0.25">
      <c r="A302" s="30"/>
      <c r="B302" s="21"/>
      <c r="C302" s="11"/>
      <c r="D302" s="11"/>
      <c r="E302" s="11"/>
      <c r="F302" s="7"/>
      <c r="G302" s="47"/>
      <c r="J302" s="14"/>
      <c r="K302" s="12"/>
      <c r="M302" s="9"/>
      <c r="N302" s="74"/>
      <c r="P302" s="36"/>
      <c r="Q302" s="74"/>
    </row>
    <row r="303" spans="1:17" x14ac:dyDescent="0.25">
      <c r="A303" s="32"/>
      <c r="B303" s="21"/>
      <c r="C303" s="8"/>
      <c r="D303" s="8"/>
      <c r="E303" s="8"/>
      <c r="F303" s="7"/>
      <c r="G303" s="7"/>
      <c r="J303" s="14"/>
      <c r="K303" s="8"/>
      <c r="M303" s="9"/>
      <c r="N303" s="36"/>
      <c r="P303" s="36"/>
      <c r="Q303" s="36"/>
    </row>
    <row r="304" spans="1:17" x14ac:dyDescent="0.25">
      <c r="A304" s="32"/>
      <c r="B304" s="21"/>
      <c r="C304" s="8"/>
      <c r="D304" s="8"/>
      <c r="E304" s="8"/>
      <c r="F304" s="7"/>
      <c r="G304" s="7"/>
      <c r="J304" s="14"/>
      <c r="K304" s="36"/>
      <c r="M304" s="9"/>
      <c r="N304" s="36"/>
      <c r="P304" s="36"/>
      <c r="Q304" s="36"/>
    </row>
    <row r="305" spans="1:17" x14ac:dyDescent="0.25">
      <c r="A305" s="32"/>
      <c r="B305" s="21"/>
      <c r="C305" s="8"/>
      <c r="D305" s="8"/>
      <c r="E305" s="8"/>
      <c r="F305" s="7"/>
      <c r="G305" s="7"/>
      <c r="J305" s="14"/>
      <c r="K305" s="18"/>
      <c r="M305" s="9"/>
      <c r="N305" s="36"/>
      <c r="P305" s="36"/>
      <c r="Q305" s="36"/>
    </row>
    <row r="306" spans="1:17" x14ac:dyDescent="0.25">
      <c r="A306" s="32"/>
      <c r="B306" s="21"/>
      <c r="C306" s="8"/>
      <c r="D306" s="8"/>
      <c r="E306" s="8"/>
      <c r="F306" s="7"/>
      <c r="G306" s="7"/>
      <c r="J306" s="14"/>
      <c r="K306" s="18"/>
      <c r="M306" s="9"/>
      <c r="N306" s="36"/>
      <c r="P306" s="36"/>
      <c r="Q306" s="36"/>
    </row>
    <row r="307" spans="1:17" x14ac:dyDescent="0.25">
      <c r="A307" s="32"/>
      <c r="B307" s="21"/>
      <c r="C307" s="8"/>
      <c r="D307" s="8"/>
      <c r="E307" s="8"/>
      <c r="F307" s="7"/>
      <c r="G307" s="7"/>
      <c r="J307" s="14"/>
      <c r="K307" s="8"/>
      <c r="M307" s="9"/>
      <c r="N307" s="36"/>
      <c r="P307" s="36"/>
      <c r="Q307" s="36"/>
    </row>
    <row r="308" spans="1:17" x14ac:dyDescent="0.25">
      <c r="A308" s="30"/>
      <c r="B308" s="21"/>
      <c r="C308" s="11"/>
      <c r="D308" s="11"/>
      <c r="E308" s="11"/>
      <c r="F308" s="7"/>
      <c r="G308" s="47"/>
      <c r="J308" s="14"/>
      <c r="K308" s="12"/>
      <c r="M308" s="9"/>
      <c r="N308" s="74"/>
      <c r="P308" s="36"/>
      <c r="Q308" s="74"/>
    </row>
    <row r="309" spans="1:17" x14ac:dyDescent="0.25">
      <c r="A309" s="30"/>
      <c r="B309" s="21"/>
      <c r="C309" s="11"/>
      <c r="D309" s="11"/>
      <c r="E309" s="11"/>
      <c r="F309" s="7"/>
      <c r="G309" s="47"/>
      <c r="J309" s="14"/>
      <c r="K309" s="12"/>
      <c r="M309" s="9"/>
      <c r="N309" s="74"/>
      <c r="P309" s="36"/>
      <c r="Q309" s="74"/>
    </row>
    <row r="310" spans="1:17" x14ac:dyDescent="0.25">
      <c r="A310" s="30"/>
      <c r="B310" s="21"/>
      <c r="C310" s="11"/>
      <c r="D310" s="11"/>
      <c r="E310" s="11"/>
      <c r="F310" s="7"/>
      <c r="G310" s="47"/>
      <c r="J310" s="14"/>
      <c r="K310" s="12"/>
      <c r="M310" s="9"/>
      <c r="N310" s="74"/>
      <c r="P310" s="36"/>
      <c r="Q310" s="74"/>
    </row>
    <row r="311" spans="1:17" x14ac:dyDescent="0.25">
      <c r="A311" s="30"/>
      <c r="B311" s="21"/>
      <c r="C311" s="11"/>
      <c r="D311" s="11"/>
      <c r="E311" s="11"/>
      <c r="F311" s="7"/>
      <c r="G311" s="47"/>
      <c r="J311" s="14"/>
      <c r="K311" s="12"/>
      <c r="M311" s="9"/>
      <c r="N311" s="74"/>
      <c r="P311" s="36"/>
      <c r="Q311" s="74"/>
    </row>
    <row r="312" spans="1:17" x14ac:dyDescent="0.25">
      <c r="A312" s="30"/>
      <c r="B312" s="21"/>
      <c r="C312" s="11"/>
      <c r="D312" s="11"/>
      <c r="E312" s="11"/>
      <c r="F312" s="7"/>
      <c r="G312" s="47"/>
      <c r="J312" s="14"/>
      <c r="K312" s="12"/>
      <c r="M312" s="9"/>
      <c r="N312" s="74"/>
      <c r="P312" s="36"/>
      <c r="Q312" s="74"/>
    </row>
    <row r="313" spans="1:17" x14ac:dyDescent="0.25">
      <c r="A313" s="30"/>
      <c r="B313" s="21"/>
      <c r="C313" s="11"/>
      <c r="D313" s="11"/>
      <c r="E313" s="11"/>
      <c r="F313" s="7"/>
      <c r="G313" s="47"/>
      <c r="J313" s="14"/>
      <c r="K313" s="12"/>
      <c r="M313" s="9"/>
      <c r="N313" s="74"/>
      <c r="P313" s="36"/>
      <c r="Q313" s="74"/>
    </row>
    <row r="314" spans="1:17" x14ac:dyDescent="0.25">
      <c r="A314" s="30"/>
      <c r="B314" s="21"/>
      <c r="C314" s="11"/>
      <c r="D314" s="11"/>
      <c r="E314" s="11"/>
      <c r="F314" s="7"/>
      <c r="G314" s="47"/>
      <c r="J314" s="14"/>
      <c r="K314" s="12"/>
      <c r="M314" s="9"/>
      <c r="N314" s="74"/>
      <c r="P314" s="36"/>
      <c r="Q314" s="74"/>
    </row>
    <row r="315" spans="1:17" x14ac:dyDescent="0.25">
      <c r="A315" s="32"/>
      <c r="B315" s="21"/>
      <c r="C315" s="8"/>
      <c r="D315" s="8"/>
      <c r="E315" s="8"/>
      <c r="F315" s="7"/>
      <c r="G315" s="7"/>
      <c r="J315" s="14"/>
      <c r="K315" s="18"/>
      <c r="M315" s="9"/>
      <c r="N315" s="36"/>
      <c r="P315" s="36"/>
      <c r="Q315" s="36"/>
    </row>
    <row r="316" spans="1:17" x14ac:dyDescent="0.25">
      <c r="A316" s="30"/>
      <c r="B316" s="21"/>
      <c r="C316" s="11"/>
      <c r="D316" s="11"/>
      <c r="E316" s="11"/>
      <c r="F316" s="7"/>
      <c r="G316" s="47"/>
      <c r="J316" s="14"/>
      <c r="K316" s="12"/>
      <c r="M316" s="9"/>
      <c r="N316" s="74"/>
      <c r="P316" s="36"/>
      <c r="Q316" s="74"/>
    </row>
    <row r="317" spans="1:17" x14ac:dyDescent="0.25">
      <c r="A317" s="32"/>
      <c r="B317" s="21"/>
      <c r="C317" s="8"/>
      <c r="D317" s="8"/>
      <c r="E317" s="8"/>
      <c r="F317" s="7"/>
      <c r="G317" s="7"/>
      <c r="J317" s="14"/>
      <c r="K317" s="36"/>
      <c r="M317" s="18"/>
      <c r="N317" s="36"/>
      <c r="P317" s="36"/>
      <c r="Q317" s="36"/>
    </row>
    <row r="318" spans="1:17" x14ac:dyDescent="0.25">
      <c r="A318" s="30"/>
      <c r="B318" s="21"/>
      <c r="C318" s="11"/>
      <c r="D318" s="11"/>
      <c r="E318" s="11"/>
      <c r="F318" s="7"/>
      <c r="G318" s="47"/>
      <c r="J318" s="14"/>
      <c r="K318" s="12"/>
      <c r="M318" s="9"/>
      <c r="N318" s="74"/>
      <c r="P318" s="36"/>
      <c r="Q318" s="74"/>
    </row>
    <row r="319" spans="1:17" x14ac:dyDescent="0.25">
      <c r="A319" s="30"/>
      <c r="B319" s="21"/>
      <c r="C319" s="11"/>
      <c r="D319" s="11"/>
      <c r="E319" s="11"/>
      <c r="F319" s="7"/>
      <c r="G319" s="47"/>
      <c r="J319" s="14"/>
      <c r="K319" s="12"/>
      <c r="M319" s="9"/>
      <c r="N319" s="74"/>
      <c r="P319" s="36"/>
      <c r="Q319" s="74"/>
    </row>
    <row r="320" spans="1:17" x14ac:dyDescent="0.25">
      <c r="A320" s="30"/>
      <c r="B320" s="21"/>
      <c r="C320" s="11"/>
      <c r="D320" s="11"/>
      <c r="E320" s="11"/>
      <c r="F320" s="7"/>
      <c r="G320" s="47"/>
      <c r="J320" s="14"/>
      <c r="K320" s="12"/>
      <c r="M320" s="9"/>
      <c r="N320" s="74"/>
      <c r="P320" s="36"/>
      <c r="Q320" s="74"/>
    </row>
    <row r="321" spans="1:17" x14ac:dyDescent="0.25">
      <c r="A321" s="32"/>
      <c r="B321" s="21"/>
      <c r="C321" s="8"/>
      <c r="D321" s="8"/>
      <c r="E321" s="8"/>
      <c r="F321" s="7"/>
      <c r="G321" s="7"/>
      <c r="J321" s="14"/>
      <c r="K321" s="8"/>
      <c r="M321" s="9"/>
      <c r="N321" s="36"/>
      <c r="P321" s="36"/>
      <c r="Q321" s="36"/>
    </row>
    <row r="322" spans="1:17" x14ac:dyDescent="0.25">
      <c r="A322" s="32"/>
      <c r="B322" s="21"/>
      <c r="C322" s="8"/>
      <c r="D322" s="8"/>
      <c r="E322" s="8"/>
      <c r="F322" s="7"/>
      <c r="G322" s="7"/>
      <c r="J322" s="14"/>
      <c r="K322" s="36"/>
      <c r="M322" s="18"/>
      <c r="N322" s="36"/>
      <c r="P322" s="36"/>
      <c r="Q322" s="36"/>
    </row>
    <row r="323" spans="1:17" x14ac:dyDescent="0.25">
      <c r="A323" s="32"/>
      <c r="B323" s="21"/>
      <c r="C323" s="8"/>
      <c r="D323" s="8"/>
      <c r="E323" s="8"/>
      <c r="F323" s="7"/>
      <c r="G323" s="7"/>
      <c r="J323" s="14"/>
      <c r="K323" s="18"/>
      <c r="M323" s="9"/>
      <c r="N323" s="36"/>
      <c r="P323" s="36"/>
      <c r="Q323" s="36"/>
    </row>
    <row r="324" spans="1:17" x14ac:dyDescent="0.25">
      <c r="A324" s="32"/>
      <c r="B324" s="21"/>
      <c r="C324" s="8"/>
      <c r="D324" s="8"/>
      <c r="E324" s="8"/>
      <c r="F324" s="7"/>
      <c r="G324" s="7"/>
      <c r="J324" s="14"/>
      <c r="K324" s="18"/>
      <c r="M324" s="9"/>
      <c r="N324" s="36"/>
      <c r="P324" s="36"/>
      <c r="Q324" s="36"/>
    </row>
    <row r="325" spans="1:17" x14ac:dyDescent="0.25">
      <c r="A325" s="30"/>
      <c r="B325" s="21"/>
      <c r="C325" s="11"/>
      <c r="D325" s="11"/>
      <c r="E325" s="11"/>
      <c r="F325" s="7"/>
      <c r="G325" s="47"/>
      <c r="J325" s="14"/>
      <c r="K325" s="12"/>
      <c r="M325" s="9"/>
      <c r="N325" s="74"/>
      <c r="P325" s="36"/>
      <c r="Q325" s="74"/>
    </row>
    <row r="326" spans="1:17" x14ac:dyDescent="0.25">
      <c r="A326" s="30"/>
      <c r="B326" s="21"/>
      <c r="C326" s="11"/>
      <c r="D326" s="11"/>
      <c r="E326" s="11"/>
      <c r="F326" s="7"/>
      <c r="G326" s="47"/>
      <c r="J326" s="14"/>
      <c r="K326" s="12"/>
      <c r="M326" s="9"/>
      <c r="N326" s="74"/>
      <c r="P326" s="36"/>
      <c r="Q326" s="74"/>
    </row>
    <row r="327" spans="1:17" x14ac:dyDescent="0.25">
      <c r="A327" s="32"/>
      <c r="B327" s="21"/>
      <c r="C327" s="8"/>
      <c r="D327" s="8"/>
      <c r="E327" s="8"/>
      <c r="F327" s="7"/>
      <c r="G327" s="7"/>
      <c r="J327" s="14"/>
      <c r="K327" s="8"/>
      <c r="M327" s="9"/>
      <c r="N327" s="36"/>
      <c r="P327" s="36"/>
      <c r="Q327" s="36"/>
    </row>
    <row r="328" spans="1:17" x14ac:dyDescent="0.25">
      <c r="A328" s="32"/>
      <c r="B328" s="21"/>
      <c r="C328" s="8"/>
      <c r="D328" s="8"/>
      <c r="E328" s="8"/>
      <c r="F328" s="7"/>
      <c r="G328" s="7"/>
      <c r="J328" s="14"/>
      <c r="K328" s="8"/>
      <c r="M328" s="9"/>
      <c r="N328" s="36"/>
      <c r="P328" s="36"/>
      <c r="Q328" s="36"/>
    </row>
    <row r="329" spans="1:17" x14ac:dyDescent="0.25">
      <c r="A329" s="30"/>
      <c r="B329" s="21"/>
      <c r="C329" s="11"/>
      <c r="D329" s="11"/>
      <c r="E329" s="11"/>
      <c r="F329" s="7"/>
      <c r="G329" s="47"/>
      <c r="J329" s="14"/>
      <c r="K329" s="12"/>
      <c r="M329" s="9"/>
      <c r="N329" s="74"/>
      <c r="P329" s="36"/>
      <c r="Q329" s="74"/>
    </row>
    <row r="330" spans="1:17" x14ac:dyDescent="0.25">
      <c r="A330" s="30"/>
      <c r="B330" s="21"/>
      <c r="C330" s="11"/>
      <c r="D330" s="11"/>
      <c r="E330" s="11"/>
      <c r="F330" s="7"/>
      <c r="G330" s="47"/>
      <c r="J330" s="14"/>
      <c r="K330" s="12"/>
      <c r="M330" s="9"/>
      <c r="N330" s="74"/>
      <c r="P330" s="36"/>
      <c r="Q330" s="74"/>
    </row>
    <row r="331" spans="1:17" x14ac:dyDescent="0.25">
      <c r="A331" s="30"/>
      <c r="B331" s="21"/>
      <c r="C331" s="11"/>
      <c r="D331" s="11"/>
      <c r="E331" s="11"/>
      <c r="F331" s="7"/>
      <c r="G331" s="47"/>
      <c r="J331" s="14"/>
      <c r="K331" s="12"/>
      <c r="M331" s="9"/>
      <c r="N331" s="74"/>
      <c r="P331" s="36"/>
      <c r="Q331" s="74"/>
    </row>
    <row r="332" spans="1:17" x14ac:dyDescent="0.25">
      <c r="A332" s="30"/>
      <c r="B332" s="21"/>
      <c r="C332" s="11"/>
      <c r="D332" s="11"/>
      <c r="E332" s="11"/>
      <c r="F332" s="7"/>
      <c r="G332" s="47"/>
      <c r="J332" s="14"/>
      <c r="K332" s="12"/>
      <c r="M332" s="9"/>
      <c r="N332" s="74"/>
      <c r="P332" s="36"/>
      <c r="Q332" s="74"/>
    </row>
    <row r="333" spans="1:17" x14ac:dyDescent="0.25">
      <c r="A333" s="30"/>
      <c r="B333" s="21"/>
      <c r="C333" s="11"/>
      <c r="D333" s="11"/>
      <c r="E333" s="11"/>
      <c r="F333" s="7"/>
      <c r="G333" s="47"/>
      <c r="J333" s="14"/>
      <c r="K333" s="12"/>
      <c r="M333" s="9"/>
      <c r="N333" s="74"/>
      <c r="P333" s="36"/>
      <c r="Q333" s="74"/>
    </row>
    <row r="334" spans="1:17" x14ac:dyDescent="0.25">
      <c r="A334" s="32"/>
      <c r="B334" s="21"/>
      <c r="C334" s="8"/>
      <c r="D334" s="8"/>
      <c r="E334" s="8"/>
      <c r="F334" s="7"/>
      <c r="G334" s="7"/>
      <c r="J334" s="14"/>
      <c r="K334" s="18"/>
      <c r="M334" s="9"/>
      <c r="N334" s="36"/>
      <c r="P334" s="36"/>
      <c r="Q334" s="36"/>
    </row>
    <row r="335" spans="1:17" x14ac:dyDescent="0.25">
      <c r="A335" s="30"/>
      <c r="B335" s="21"/>
      <c r="C335" s="11"/>
      <c r="D335" s="11"/>
      <c r="E335" s="11"/>
      <c r="F335" s="7"/>
      <c r="G335" s="47"/>
      <c r="J335" s="14"/>
      <c r="K335" s="12"/>
      <c r="M335" s="9"/>
      <c r="N335" s="74"/>
      <c r="P335" s="36"/>
      <c r="Q335" s="74"/>
    </row>
    <row r="336" spans="1:17" x14ac:dyDescent="0.25">
      <c r="A336" s="30"/>
      <c r="B336" s="21"/>
      <c r="C336" s="11"/>
      <c r="D336" s="11"/>
      <c r="E336" s="11"/>
      <c r="F336" s="7"/>
      <c r="G336" s="47"/>
      <c r="J336" s="14"/>
      <c r="K336" s="12"/>
      <c r="M336" s="9"/>
      <c r="N336" s="74"/>
      <c r="P336" s="36"/>
      <c r="Q336" s="74"/>
    </row>
    <row r="337" spans="1:17" x14ac:dyDescent="0.25">
      <c r="A337" s="30"/>
      <c r="B337" s="21"/>
      <c r="C337" s="11"/>
      <c r="D337" s="11"/>
      <c r="E337" s="11"/>
      <c r="F337" s="7"/>
      <c r="G337" s="47"/>
      <c r="J337" s="14"/>
      <c r="K337" s="12"/>
      <c r="M337" s="9"/>
      <c r="N337" s="74"/>
      <c r="P337" s="36"/>
      <c r="Q337" s="74"/>
    </row>
    <row r="338" spans="1:17" x14ac:dyDescent="0.25">
      <c r="A338" s="30"/>
      <c r="B338" s="21"/>
      <c r="C338" s="11"/>
      <c r="D338" s="11"/>
      <c r="E338" s="11"/>
      <c r="F338" s="7"/>
      <c r="G338" s="47"/>
      <c r="J338" s="14"/>
      <c r="K338" s="12"/>
      <c r="M338" s="9"/>
      <c r="N338" s="74"/>
      <c r="P338" s="36"/>
      <c r="Q338" s="74"/>
    </row>
    <row r="339" spans="1:17" x14ac:dyDescent="0.25">
      <c r="A339" s="32"/>
      <c r="B339" s="21"/>
      <c r="C339" s="8"/>
      <c r="D339" s="8"/>
      <c r="E339" s="8"/>
      <c r="F339" s="7"/>
      <c r="G339" s="7"/>
      <c r="J339" s="14"/>
      <c r="K339" s="9"/>
      <c r="M339" s="18"/>
      <c r="N339" s="36"/>
      <c r="P339" s="36"/>
      <c r="Q339" s="36"/>
    </row>
    <row r="340" spans="1:17" x14ac:dyDescent="0.25">
      <c r="A340" s="32"/>
      <c r="B340" s="21"/>
      <c r="C340" s="8"/>
      <c r="D340" s="8"/>
      <c r="E340" s="8"/>
      <c r="F340" s="7"/>
      <c r="G340" s="7"/>
      <c r="J340" s="14"/>
      <c r="K340" s="9"/>
      <c r="M340" s="9"/>
      <c r="N340" s="36"/>
      <c r="P340" s="36"/>
      <c r="Q340" s="36"/>
    </row>
    <row r="341" spans="1:17" x14ac:dyDescent="0.25">
      <c r="A341" s="30"/>
      <c r="B341" s="21"/>
      <c r="C341" s="11"/>
      <c r="D341" s="11"/>
      <c r="E341" s="11"/>
      <c r="F341" s="7"/>
      <c r="G341" s="47"/>
      <c r="J341" s="14"/>
      <c r="K341" s="12"/>
      <c r="M341" s="9"/>
      <c r="N341" s="74"/>
      <c r="P341" s="36"/>
      <c r="Q341" s="74"/>
    </row>
    <row r="342" spans="1:17" x14ac:dyDescent="0.25">
      <c r="A342" s="32"/>
      <c r="B342" s="21"/>
      <c r="C342" s="8"/>
      <c r="D342" s="8"/>
      <c r="E342" s="8"/>
      <c r="F342" s="7"/>
      <c r="G342" s="7"/>
      <c r="J342" s="14"/>
      <c r="K342" s="36"/>
      <c r="M342" s="9"/>
      <c r="N342" s="36"/>
      <c r="P342" s="36"/>
      <c r="Q342" s="36"/>
    </row>
    <row r="343" spans="1:17" x14ac:dyDescent="0.25">
      <c r="A343" s="30"/>
      <c r="B343" s="21"/>
      <c r="C343" s="11"/>
      <c r="D343" s="11"/>
      <c r="E343" s="11"/>
      <c r="F343" s="7"/>
      <c r="G343" s="47"/>
      <c r="J343" s="14"/>
      <c r="K343" s="12"/>
      <c r="M343" s="9"/>
      <c r="N343" s="74"/>
      <c r="P343" s="36"/>
      <c r="Q343" s="74"/>
    </row>
    <row r="344" spans="1:17" x14ac:dyDescent="0.25">
      <c r="A344" s="32"/>
      <c r="B344" s="21"/>
      <c r="C344" s="8"/>
      <c r="D344" s="8"/>
      <c r="E344" s="8"/>
      <c r="F344" s="7"/>
      <c r="G344" s="7"/>
      <c r="J344" s="14"/>
      <c r="K344" s="18"/>
      <c r="M344" s="9"/>
      <c r="N344" s="36"/>
      <c r="P344" s="36"/>
      <c r="Q344" s="36"/>
    </row>
    <row r="345" spans="1:17" x14ac:dyDescent="0.25">
      <c r="A345" s="30"/>
      <c r="B345" s="21"/>
      <c r="C345" s="11"/>
      <c r="D345" s="11"/>
      <c r="E345" s="11"/>
      <c r="F345" s="7"/>
      <c r="G345" s="47"/>
      <c r="J345" s="14"/>
      <c r="K345" s="12"/>
      <c r="M345" s="9"/>
      <c r="N345" s="74"/>
      <c r="P345" s="36"/>
      <c r="Q345" s="74"/>
    </row>
    <row r="346" spans="1:17" x14ac:dyDescent="0.25">
      <c r="A346" s="30"/>
      <c r="B346" s="21"/>
      <c r="C346" s="11"/>
      <c r="D346" s="11"/>
      <c r="E346" s="11"/>
      <c r="F346" s="7"/>
      <c r="G346" s="47"/>
      <c r="J346" s="14"/>
      <c r="K346" s="12"/>
      <c r="M346" s="9"/>
      <c r="N346" s="74"/>
      <c r="P346" s="36"/>
      <c r="Q346" s="74"/>
    </row>
    <row r="347" spans="1:17" x14ac:dyDescent="0.25">
      <c r="A347" s="30"/>
      <c r="B347" s="21"/>
      <c r="C347" s="11"/>
      <c r="D347" s="11"/>
      <c r="E347" s="11"/>
      <c r="F347" s="7"/>
      <c r="G347" s="47"/>
      <c r="J347" s="14"/>
      <c r="K347" s="12"/>
      <c r="M347" s="9"/>
      <c r="N347" s="74"/>
      <c r="P347" s="36"/>
      <c r="Q347" s="74"/>
    </row>
    <row r="348" spans="1:17" x14ac:dyDescent="0.25">
      <c r="A348" s="32"/>
      <c r="B348" s="21"/>
      <c r="C348" s="8"/>
      <c r="D348" s="8"/>
      <c r="E348" s="8"/>
      <c r="F348" s="7"/>
      <c r="G348" s="7"/>
      <c r="J348" s="14"/>
      <c r="K348" s="18"/>
      <c r="M348" s="9"/>
      <c r="N348" s="36"/>
      <c r="P348" s="36"/>
      <c r="Q348" s="36"/>
    </row>
    <row r="349" spans="1:17" x14ac:dyDescent="0.25">
      <c r="A349" s="30"/>
      <c r="B349" s="21"/>
      <c r="C349" s="11"/>
      <c r="D349" s="11"/>
      <c r="E349" s="11"/>
      <c r="F349" s="7"/>
      <c r="G349" s="47"/>
      <c r="J349" s="14"/>
      <c r="K349" s="12"/>
      <c r="M349" s="9"/>
      <c r="N349" s="74"/>
      <c r="P349" s="36"/>
      <c r="Q349" s="74"/>
    </row>
    <row r="350" spans="1:17" x14ac:dyDescent="0.25">
      <c r="A350" s="32"/>
      <c r="B350" s="21"/>
      <c r="C350" s="8"/>
      <c r="D350" s="8"/>
      <c r="E350" s="8"/>
      <c r="F350" s="7"/>
      <c r="G350" s="7"/>
      <c r="J350" s="14"/>
      <c r="K350" s="8"/>
      <c r="M350" s="9"/>
      <c r="N350" s="36"/>
      <c r="P350" s="36"/>
      <c r="Q350" s="36"/>
    </row>
    <row r="351" spans="1:17" x14ac:dyDescent="0.25">
      <c r="A351" s="30"/>
      <c r="B351" s="21"/>
      <c r="C351" s="11"/>
      <c r="D351" s="11"/>
      <c r="E351" s="11"/>
      <c r="F351" s="7"/>
      <c r="G351" s="47"/>
      <c r="J351" s="14"/>
      <c r="K351" s="12"/>
      <c r="M351" s="9"/>
      <c r="N351" s="74"/>
      <c r="P351" s="36"/>
      <c r="Q351" s="74"/>
    </row>
    <row r="352" spans="1:17" x14ac:dyDescent="0.25">
      <c r="A352" s="30"/>
      <c r="B352" s="21"/>
      <c r="C352" s="11"/>
      <c r="D352" s="11"/>
      <c r="E352" s="11"/>
      <c r="F352" s="7"/>
      <c r="G352" s="47"/>
      <c r="J352" s="14"/>
      <c r="K352" s="12"/>
      <c r="M352" s="9"/>
      <c r="N352" s="74"/>
      <c r="P352" s="36"/>
      <c r="Q352" s="74"/>
    </row>
    <row r="353" spans="1:17" x14ac:dyDescent="0.25">
      <c r="A353" s="30"/>
      <c r="B353" s="21"/>
      <c r="C353" s="11"/>
      <c r="D353" s="11"/>
      <c r="E353" s="11"/>
      <c r="F353" s="7"/>
      <c r="G353" s="47"/>
      <c r="J353" s="14"/>
      <c r="K353" s="12"/>
      <c r="M353" s="9"/>
      <c r="N353" s="74"/>
      <c r="P353" s="36"/>
      <c r="Q353" s="74"/>
    </row>
    <row r="354" spans="1:17" x14ac:dyDescent="0.25">
      <c r="A354" s="32"/>
      <c r="B354" s="21"/>
      <c r="C354" s="8"/>
      <c r="D354" s="8"/>
      <c r="E354" s="8"/>
      <c r="F354" s="7"/>
      <c r="G354" s="7"/>
      <c r="J354" s="14"/>
      <c r="K354" s="9"/>
      <c r="M354" s="9"/>
      <c r="N354" s="36"/>
      <c r="P354" s="36"/>
      <c r="Q354" s="36"/>
    </row>
    <row r="355" spans="1:17" x14ac:dyDescent="0.25">
      <c r="A355" s="30"/>
      <c r="B355" s="21"/>
      <c r="C355" s="11"/>
      <c r="D355" s="11"/>
      <c r="E355" s="11"/>
      <c r="F355" s="7"/>
      <c r="G355" s="47"/>
      <c r="J355" s="14"/>
      <c r="K355" s="12"/>
      <c r="M355" s="9"/>
      <c r="N355" s="74"/>
      <c r="P355" s="36"/>
      <c r="Q355" s="74"/>
    </row>
    <row r="356" spans="1:17" x14ac:dyDescent="0.25">
      <c r="A356" s="30"/>
      <c r="B356" s="21"/>
      <c r="C356" s="11"/>
      <c r="D356" s="11"/>
      <c r="E356" s="11"/>
      <c r="F356" s="7"/>
      <c r="G356" s="47"/>
      <c r="J356" s="14"/>
      <c r="K356" s="12"/>
      <c r="M356" s="9"/>
      <c r="N356" s="74"/>
      <c r="P356" s="36"/>
      <c r="Q356" s="74"/>
    </row>
    <row r="357" spans="1:17" x14ac:dyDescent="0.25">
      <c r="A357" s="32"/>
      <c r="B357" s="21"/>
      <c r="C357" s="8"/>
      <c r="D357" s="8"/>
      <c r="E357" s="8"/>
      <c r="F357" s="7"/>
      <c r="G357" s="7"/>
      <c r="J357" s="14"/>
      <c r="K357" s="8"/>
      <c r="M357" s="9"/>
      <c r="N357" s="36"/>
      <c r="P357" s="36"/>
      <c r="Q357" s="36"/>
    </row>
    <row r="358" spans="1:17" x14ac:dyDescent="0.25">
      <c r="A358" s="30"/>
      <c r="B358" s="21"/>
      <c r="C358" s="11"/>
      <c r="D358" s="11"/>
      <c r="E358" s="11"/>
      <c r="F358" s="7"/>
      <c r="G358" s="47"/>
      <c r="J358" s="14"/>
      <c r="K358" s="12"/>
      <c r="M358" s="9"/>
      <c r="N358" s="74"/>
      <c r="P358" s="36"/>
      <c r="Q358" s="74"/>
    </row>
    <row r="359" spans="1:17" x14ac:dyDescent="0.25">
      <c r="A359" s="32"/>
      <c r="B359" s="21"/>
      <c r="C359" s="8"/>
      <c r="D359" s="8"/>
      <c r="E359" s="8"/>
      <c r="F359" s="7"/>
      <c r="G359" s="7"/>
      <c r="J359" s="14"/>
      <c r="K359" s="18"/>
      <c r="M359" s="9"/>
      <c r="N359" s="36"/>
      <c r="P359" s="36"/>
      <c r="Q359" s="36"/>
    </row>
    <row r="360" spans="1:17" x14ac:dyDescent="0.25">
      <c r="A360" s="30"/>
      <c r="B360" s="21"/>
      <c r="C360" s="11"/>
      <c r="D360" s="11"/>
      <c r="E360" s="11"/>
      <c r="F360" s="7"/>
      <c r="G360" s="47"/>
      <c r="J360" s="14"/>
      <c r="K360" s="12"/>
      <c r="M360" s="9"/>
      <c r="N360" s="74"/>
      <c r="P360" s="36"/>
      <c r="Q360" s="74"/>
    </row>
    <row r="361" spans="1:17" x14ac:dyDescent="0.25">
      <c r="A361" s="30"/>
      <c r="B361" s="21"/>
      <c r="C361" s="11"/>
      <c r="D361" s="11"/>
      <c r="E361" s="11"/>
      <c r="F361" s="7"/>
      <c r="G361" s="47"/>
      <c r="J361" s="14"/>
      <c r="K361" s="12"/>
      <c r="M361" s="9"/>
      <c r="N361" s="74"/>
      <c r="P361" s="36"/>
      <c r="Q361" s="74"/>
    </row>
    <row r="362" spans="1:17" x14ac:dyDescent="0.25">
      <c r="A362" s="30"/>
      <c r="B362" s="21"/>
      <c r="C362" s="11"/>
      <c r="D362" s="11"/>
      <c r="E362" s="11"/>
      <c r="F362" s="7"/>
      <c r="G362" s="47"/>
      <c r="J362" s="14"/>
      <c r="K362" s="12"/>
      <c r="M362" s="9"/>
      <c r="N362" s="74"/>
      <c r="P362" s="36"/>
      <c r="Q362" s="74"/>
    </row>
    <row r="363" spans="1:17" x14ac:dyDescent="0.25">
      <c r="A363" s="32"/>
      <c r="B363" s="21"/>
      <c r="C363" s="8"/>
      <c r="D363" s="8"/>
      <c r="E363" s="8"/>
      <c r="F363" s="7"/>
      <c r="G363" s="7"/>
      <c r="J363" s="14"/>
      <c r="K363" s="36"/>
      <c r="M363" s="9"/>
      <c r="N363" s="36"/>
      <c r="P363" s="36"/>
      <c r="Q363" s="36"/>
    </row>
    <row r="364" spans="1:17" x14ac:dyDescent="0.25">
      <c r="A364" s="32"/>
      <c r="B364" s="21"/>
      <c r="C364" s="8"/>
      <c r="D364" s="8"/>
      <c r="E364" s="8"/>
      <c r="F364" s="7"/>
      <c r="G364" s="7"/>
      <c r="J364" s="14"/>
      <c r="K364" s="18"/>
      <c r="M364" s="9"/>
      <c r="N364" s="36"/>
      <c r="P364" s="36"/>
      <c r="Q364" s="36"/>
    </row>
    <row r="365" spans="1:17" x14ac:dyDescent="0.25">
      <c r="A365" s="30"/>
      <c r="B365" s="21"/>
      <c r="C365" s="11"/>
      <c r="D365" s="11"/>
      <c r="E365" s="11"/>
      <c r="F365" s="7"/>
      <c r="G365" s="47"/>
      <c r="J365" s="14"/>
      <c r="K365" s="12"/>
      <c r="M365" s="9"/>
      <c r="N365" s="74"/>
      <c r="P365" s="36"/>
      <c r="Q365" s="74"/>
    </row>
    <row r="366" spans="1:17" x14ac:dyDescent="0.25">
      <c r="A366" s="30"/>
      <c r="B366" s="21"/>
      <c r="C366" s="11"/>
      <c r="D366" s="11"/>
      <c r="E366" s="11"/>
      <c r="F366" s="7"/>
      <c r="G366" s="47"/>
      <c r="J366" s="14"/>
      <c r="K366" s="12"/>
      <c r="M366" s="9"/>
      <c r="N366" s="74"/>
      <c r="P366" s="36"/>
      <c r="Q366" s="74"/>
    </row>
    <row r="367" spans="1:17" x14ac:dyDescent="0.25">
      <c r="A367" s="32"/>
      <c r="B367" s="21"/>
      <c r="C367" s="8"/>
      <c r="D367" s="8"/>
      <c r="E367" s="8"/>
      <c r="F367" s="7"/>
      <c r="G367" s="7"/>
      <c r="J367" s="14"/>
      <c r="K367" s="18"/>
      <c r="M367" s="9"/>
      <c r="N367" s="36"/>
      <c r="P367" s="36"/>
      <c r="Q367" s="36"/>
    </row>
    <row r="368" spans="1:17" x14ac:dyDescent="0.25">
      <c r="A368" s="30"/>
      <c r="B368" s="21"/>
      <c r="C368" s="11"/>
      <c r="D368" s="11"/>
      <c r="E368" s="11"/>
      <c r="F368" s="7"/>
      <c r="G368" s="47"/>
      <c r="J368" s="14"/>
      <c r="K368" s="12"/>
      <c r="M368" s="9"/>
      <c r="N368" s="74"/>
      <c r="P368" s="36"/>
      <c r="Q368" s="74"/>
    </row>
    <row r="369" spans="1:17" x14ac:dyDescent="0.25">
      <c r="A369" s="32"/>
      <c r="B369" s="21"/>
      <c r="C369" s="8"/>
      <c r="D369" s="8"/>
      <c r="E369" s="8"/>
      <c r="F369" s="7"/>
      <c r="G369" s="7"/>
      <c r="J369" s="14"/>
      <c r="K369" s="18"/>
      <c r="M369" s="9"/>
      <c r="N369" s="36"/>
      <c r="P369" s="36"/>
      <c r="Q369" s="36"/>
    </row>
    <row r="370" spans="1:17" x14ac:dyDescent="0.25">
      <c r="A370" s="30"/>
      <c r="B370" s="21"/>
      <c r="C370" s="11"/>
      <c r="D370" s="11"/>
      <c r="E370" s="11"/>
      <c r="F370" s="7"/>
      <c r="G370" s="47"/>
      <c r="J370" s="14"/>
      <c r="K370" s="12"/>
      <c r="M370" s="9"/>
      <c r="N370" s="74"/>
      <c r="P370" s="36"/>
      <c r="Q370" s="74"/>
    </row>
    <row r="371" spans="1:17" x14ac:dyDescent="0.25">
      <c r="A371" s="30"/>
      <c r="B371" s="21"/>
      <c r="C371" s="11"/>
      <c r="D371" s="11"/>
      <c r="E371" s="11"/>
      <c r="F371" s="7"/>
      <c r="G371" s="47"/>
      <c r="J371" s="14"/>
      <c r="K371" s="12"/>
      <c r="M371" s="9"/>
      <c r="N371" s="74"/>
      <c r="P371" s="36"/>
      <c r="Q371" s="74"/>
    </row>
    <row r="372" spans="1:17" x14ac:dyDescent="0.25">
      <c r="A372" s="32"/>
      <c r="B372" s="21"/>
      <c r="C372" s="8"/>
      <c r="D372" s="8"/>
      <c r="E372" s="8"/>
      <c r="F372" s="7"/>
      <c r="G372" s="7"/>
      <c r="J372" s="14"/>
      <c r="K372" s="18"/>
      <c r="M372" s="9"/>
      <c r="N372" s="36"/>
      <c r="P372" s="36"/>
      <c r="Q372" s="36"/>
    </row>
    <row r="373" spans="1:17" x14ac:dyDescent="0.25">
      <c r="A373" s="30"/>
      <c r="B373" s="21"/>
      <c r="C373" s="11"/>
      <c r="D373" s="11"/>
      <c r="E373" s="11"/>
      <c r="F373" s="7"/>
      <c r="G373" s="47"/>
      <c r="J373" s="14"/>
      <c r="K373" s="12"/>
      <c r="M373" s="9"/>
      <c r="N373" s="74"/>
      <c r="P373" s="36"/>
      <c r="Q373" s="74"/>
    </row>
    <row r="374" spans="1:17" x14ac:dyDescent="0.25">
      <c r="A374" s="30"/>
      <c r="B374" s="21"/>
      <c r="C374" s="11"/>
      <c r="D374" s="11"/>
      <c r="E374" s="11"/>
      <c r="F374" s="7"/>
      <c r="G374" s="47"/>
      <c r="J374" s="14"/>
      <c r="K374" s="12"/>
      <c r="M374" s="9"/>
      <c r="N374" s="74"/>
      <c r="P374" s="36"/>
      <c r="Q374" s="74"/>
    </row>
    <row r="375" spans="1:17" x14ac:dyDescent="0.25">
      <c r="A375" s="30"/>
      <c r="B375" s="21"/>
      <c r="C375" s="11"/>
      <c r="D375" s="11"/>
      <c r="E375" s="11"/>
      <c r="F375" s="7"/>
      <c r="G375" s="47"/>
      <c r="J375" s="14"/>
      <c r="K375" s="12"/>
      <c r="M375" s="9"/>
      <c r="N375" s="74"/>
      <c r="P375" s="36"/>
      <c r="Q375" s="74"/>
    </row>
    <row r="376" spans="1:17" x14ac:dyDescent="0.25">
      <c r="A376" s="32"/>
      <c r="B376" s="21"/>
      <c r="C376" s="8"/>
      <c r="D376" s="8"/>
      <c r="E376" s="8"/>
      <c r="F376" s="7"/>
      <c r="G376" s="7"/>
      <c r="J376" s="14"/>
      <c r="K376" s="18"/>
      <c r="M376" s="9"/>
      <c r="N376" s="36"/>
      <c r="P376" s="36"/>
      <c r="Q376" s="36"/>
    </row>
    <row r="377" spans="1:17" x14ac:dyDescent="0.25">
      <c r="A377" s="30"/>
      <c r="B377" s="21"/>
      <c r="C377" s="11"/>
      <c r="D377" s="11"/>
      <c r="E377" s="11"/>
      <c r="F377" s="7"/>
      <c r="G377" s="47"/>
      <c r="J377" s="14"/>
      <c r="K377" s="12"/>
      <c r="M377" s="9"/>
      <c r="N377" s="74"/>
      <c r="P377" s="36"/>
      <c r="Q377" s="74"/>
    </row>
    <row r="378" spans="1:17" x14ac:dyDescent="0.25">
      <c r="A378" s="32"/>
      <c r="B378" s="21"/>
      <c r="C378" s="8"/>
      <c r="D378" s="8"/>
      <c r="E378" s="8"/>
      <c r="F378" s="7"/>
      <c r="G378" s="7"/>
      <c r="J378" s="14"/>
      <c r="K378" s="8"/>
      <c r="M378" s="9"/>
      <c r="N378" s="36"/>
      <c r="P378" s="36"/>
      <c r="Q378" s="36"/>
    </row>
    <row r="379" spans="1:17" x14ac:dyDescent="0.25">
      <c r="A379" s="30"/>
      <c r="B379" s="21"/>
      <c r="C379" s="11"/>
      <c r="D379" s="11"/>
      <c r="E379" s="11"/>
      <c r="F379" s="7"/>
      <c r="G379" s="47"/>
      <c r="J379" s="14"/>
      <c r="K379" s="12"/>
      <c r="M379" s="9"/>
      <c r="N379" s="74"/>
      <c r="P379" s="36"/>
      <c r="Q379" s="74"/>
    </row>
    <row r="380" spans="1:17" x14ac:dyDescent="0.25">
      <c r="A380" s="30"/>
      <c r="B380" s="21"/>
      <c r="C380" s="11"/>
      <c r="D380" s="11"/>
      <c r="E380" s="11"/>
      <c r="F380" s="7"/>
      <c r="G380" s="47"/>
      <c r="J380" s="14"/>
      <c r="K380" s="12"/>
      <c r="M380" s="9"/>
      <c r="N380" s="74"/>
      <c r="P380" s="36"/>
      <c r="Q380" s="74"/>
    </row>
    <row r="381" spans="1:17" x14ac:dyDescent="0.25">
      <c r="A381" s="30"/>
      <c r="B381" s="21"/>
      <c r="C381" s="11"/>
      <c r="D381" s="11"/>
      <c r="E381" s="11"/>
      <c r="F381" s="7"/>
      <c r="G381" s="7"/>
      <c r="J381" s="14"/>
      <c r="K381" s="18"/>
      <c r="M381" s="9"/>
      <c r="N381" s="36"/>
      <c r="P381" s="36"/>
      <c r="Q381" s="36"/>
    </row>
    <row r="382" spans="1:17" x14ac:dyDescent="0.25">
      <c r="A382" s="30"/>
      <c r="B382" s="21"/>
      <c r="C382" s="11"/>
      <c r="D382" s="11"/>
      <c r="E382" s="11"/>
      <c r="F382" s="7"/>
      <c r="G382" s="7"/>
      <c r="J382" s="14"/>
      <c r="K382" s="18"/>
      <c r="M382" s="9"/>
      <c r="N382" s="36"/>
      <c r="P382" s="36"/>
      <c r="Q382" s="36"/>
    </row>
    <row r="383" spans="1:17" x14ac:dyDescent="0.25">
      <c r="A383" s="30"/>
      <c r="B383" s="21"/>
      <c r="C383" s="11"/>
      <c r="D383" s="11"/>
      <c r="E383" s="11"/>
      <c r="F383" s="7"/>
      <c r="G383" s="7"/>
      <c r="J383" s="14"/>
      <c r="K383" s="18"/>
      <c r="M383" s="9"/>
      <c r="N383" s="36"/>
      <c r="P383" s="36"/>
      <c r="Q383" s="36"/>
    </row>
    <row r="384" spans="1:17" x14ac:dyDescent="0.25">
      <c r="A384" s="30"/>
      <c r="B384" s="21"/>
      <c r="C384" s="11"/>
      <c r="D384" s="11"/>
      <c r="E384" s="11"/>
      <c r="F384" s="7"/>
      <c r="G384" s="7"/>
      <c r="J384" s="14"/>
      <c r="K384" s="18"/>
      <c r="M384" s="9"/>
      <c r="N384" s="36"/>
      <c r="P384" s="36"/>
      <c r="Q384" s="36"/>
    </row>
    <row r="385" spans="1:17" x14ac:dyDescent="0.25">
      <c r="A385" s="32"/>
      <c r="B385" s="21"/>
      <c r="C385" s="8"/>
      <c r="D385" s="8"/>
      <c r="E385" s="8"/>
      <c r="F385" s="7"/>
      <c r="G385" s="7"/>
      <c r="J385" s="14"/>
      <c r="K385" s="18"/>
      <c r="M385" s="9"/>
      <c r="N385" s="36"/>
      <c r="P385" s="36"/>
      <c r="Q385" s="36"/>
    </row>
    <row r="386" spans="1:17" x14ac:dyDescent="0.25">
      <c r="A386" s="30"/>
      <c r="B386" s="21"/>
      <c r="C386" s="11"/>
      <c r="D386" s="11"/>
      <c r="E386" s="11"/>
      <c r="F386" s="7"/>
      <c r="G386" s="7"/>
      <c r="J386" s="14"/>
      <c r="K386" s="18"/>
      <c r="M386" s="9"/>
      <c r="N386" s="36"/>
      <c r="P386" s="36"/>
      <c r="Q386" s="36"/>
    </row>
    <row r="387" spans="1:17" x14ac:dyDescent="0.25">
      <c r="A387" s="32"/>
      <c r="B387" s="21"/>
      <c r="C387" s="8"/>
      <c r="D387" s="8"/>
      <c r="E387" s="8"/>
      <c r="F387" s="7"/>
      <c r="G387" s="7"/>
      <c r="J387" s="14"/>
      <c r="K387" s="8"/>
      <c r="M387" s="9"/>
      <c r="N387" s="36"/>
      <c r="P387" s="36"/>
      <c r="Q387" s="36"/>
    </row>
    <row r="388" spans="1:17" x14ac:dyDescent="0.25">
      <c r="A388" s="30"/>
      <c r="B388" s="21"/>
      <c r="C388" s="11"/>
      <c r="D388" s="11"/>
      <c r="E388" s="11"/>
      <c r="F388" s="7"/>
      <c r="G388" s="7"/>
      <c r="J388" s="14"/>
      <c r="K388" s="18"/>
      <c r="M388" s="9"/>
      <c r="N388" s="36"/>
      <c r="P388" s="36"/>
      <c r="Q388" s="36"/>
    </row>
    <row r="389" spans="1:17" x14ac:dyDescent="0.25">
      <c r="A389" s="30"/>
      <c r="B389" s="21"/>
      <c r="C389" s="11"/>
      <c r="D389" s="11"/>
      <c r="E389" s="11"/>
      <c r="F389" s="7"/>
      <c r="G389" s="7"/>
      <c r="J389" s="14"/>
      <c r="K389" s="18"/>
      <c r="M389" s="9"/>
      <c r="N389" s="36"/>
      <c r="P389" s="36"/>
      <c r="Q389" s="36"/>
    </row>
    <row r="390" spans="1:17" x14ac:dyDescent="0.25">
      <c r="A390" s="32"/>
      <c r="B390" s="21"/>
      <c r="C390" s="8"/>
      <c r="D390" s="8"/>
      <c r="E390" s="8"/>
      <c r="F390" s="7"/>
      <c r="G390" s="7"/>
      <c r="J390" s="14"/>
      <c r="K390" s="36"/>
      <c r="M390" s="9"/>
      <c r="N390" s="36"/>
      <c r="P390" s="36"/>
      <c r="Q390" s="36"/>
    </row>
    <row r="391" spans="1:17" x14ac:dyDescent="0.25">
      <c r="A391" s="30"/>
      <c r="B391" s="21"/>
      <c r="C391" s="11"/>
      <c r="D391" s="11"/>
      <c r="E391" s="11"/>
      <c r="F391" s="7"/>
      <c r="G391" s="7"/>
      <c r="J391" s="14"/>
      <c r="K391" s="18"/>
      <c r="M391" s="9"/>
      <c r="N391" s="36"/>
      <c r="P391" s="36"/>
      <c r="Q391" s="36"/>
    </row>
    <row r="392" spans="1:17" x14ac:dyDescent="0.25">
      <c r="A392" s="32"/>
      <c r="B392" s="21"/>
      <c r="C392" s="8"/>
      <c r="D392" s="8"/>
      <c r="E392" s="8"/>
      <c r="F392" s="7"/>
      <c r="G392" s="7"/>
      <c r="J392" s="14"/>
      <c r="K392" s="18"/>
      <c r="M392" s="9"/>
      <c r="N392" s="36"/>
      <c r="P392" s="36"/>
      <c r="Q392" s="36"/>
    </row>
    <row r="393" spans="1:17" x14ac:dyDescent="0.25">
      <c r="A393" s="30"/>
      <c r="B393" s="21"/>
      <c r="C393" s="11"/>
      <c r="D393" s="11"/>
      <c r="E393" s="11"/>
      <c r="F393" s="7"/>
      <c r="G393" s="7"/>
      <c r="J393" s="14"/>
      <c r="K393" s="18"/>
      <c r="M393" s="9"/>
      <c r="N393" s="36"/>
      <c r="P393" s="36"/>
      <c r="Q393" s="36"/>
    </row>
    <row r="394" spans="1:17" x14ac:dyDescent="0.25">
      <c r="A394" s="32"/>
      <c r="B394" s="21"/>
      <c r="C394" s="8"/>
      <c r="D394" s="8"/>
      <c r="E394" s="8"/>
      <c r="F394" s="7"/>
      <c r="G394" s="7"/>
      <c r="J394" s="14"/>
      <c r="K394" s="18"/>
      <c r="M394" s="9"/>
      <c r="N394" s="36"/>
      <c r="P394" s="36"/>
      <c r="Q394" s="36"/>
    </row>
    <row r="395" spans="1:17" x14ac:dyDescent="0.25">
      <c r="A395" s="30"/>
      <c r="B395" s="21"/>
      <c r="C395" s="11"/>
      <c r="D395" s="11"/>
      <c r="E395" s="11"/>
      <c r="F395" s="7"/>
      <c r="G395" s="7"/>
      <c r="J395" s="14"/>
      <c r="K395" s="18"/>
      <c r="M395" s="9"/>
      <c r="N395" s="36"/>
      <c r="P395" s="36"/>
      <c r="Q395" s="36"/>
    </row>
    <row r="396" spans="1:17" x14ac:dyDescent="0.25">
      <c r="A396" s="32"/>
      <c r="B396" s="21"/>
      <c r="C396" s="8"/>
      <c r="D396" s="8"/>
      <c r="E396" s="8"/>
      <c r="F396" s="7"/>
      <c r="G396" s="7"/>
      <c r="J396" s="14"/>
      <c r="K396" s="36"/>
      <c r="M396" s="9"/>
      <c r="N396" s="36"/>
      <c r="P396" s="36"/>
      <c r="Q396" s="36"/>
    </row>
    <row r="397" spans="1:17" x14ac:dyDescent="0.25">
      <c r="A397" s="32"/>
      <c r="B397" s="21"/>
      <c r="C397" s="8"/>
      <c r="D397" s="8"/>
      <c r="E397" s="8"/>
      <c r="F397" s="7"/>
      <c r="G397" s="7"/>
      <c r="J397" s="14"/>
      <c r="K397" s="36"/>
      <c r="M397" s="9"/>
      <c r="N397" s="36"/>
      <c r="P397" s="36"/>
      <c r="Q397" s="36"/>
    </row>
    <row r="398" spans="1:17" x14ac:dyDescent="0.25">
      <c r="A398" s="30"/>
      <c r="B398" s="21"/>
      <c r="C398" s="11"/>
      <c r="D398" s="11"/>
      <c r="E398" s="11"/>
      <c r="F398" s="7"/>
      <c r="G398" s="7"/>
      <c r="J398" s="14"/>
      <c r="K398" s="18"/>
      <c r="M398" s="9"/>
      <c r="N398" s="36"/>
      <c r="P398" s="36"/>
      <c r="Q398" s="36"/>
    </row>
    <row r="399" spans="1:17" x14ac:dyDescent="0.25">
      <c r="A399" s="30"/>
      <c r="B399" s="21"/>
      <c r="C399" s="11"/>
      <c r="D399" s="11"/>
      <c r="E399" s="11"/>
      <c r="F399" s="7"/>
      <c r="G399" s="47"/>
      <c r="J399" s="14"/>
      <c r="K399" s="12"/>
      <c r="M399" s="9"/>
      <c r="N399" s="74"/>
      <c r="P399" s="36"/>
      <c r="Q399" s="74"/>
    </row>
    <row r="400" spans="1:17" x14ac:dyDescent="0.25">
      <c r="A400" s="30"/>
      <c r="B400" s="21"/>
      <c r="C400" s="11"/>
      <c r="D400" s="11"/>
      <c r="E400" s="11"/>
      <c r="F400" s="7"/>
      <c r="G400" s="47"/>
      <c r="J400" s="14"/>
      <c r="K400" s="12"/>
      <c r="M400" s="9"/>
      <c r="N400" s="74"/>
      <c r="P400" s="36"/>
      <c r="Q400" s="74"/>
    </row>
    <row r="401" spans="1:17" x14ac:dyDescent="0.25">
      <c r="A401" s="32"/>
      <c r="B401" s="21"/>
      <c r="C401" s="8"/>
      <c r="D401" s="8"/>
      <c r="E401" s="8"/>
      <c r="F401" s="7"/>
      <c r="G401" s="7"/>
      <c r="J401" s="14"/>
      <c r="K401" s="8"/>
      <c r="M401" s="9"/>
      <c r="N401" s="36"/>
      <c r="P401" s="36"/>
      <c r="Q401" s="36"/>
    </row>
    <row r="402" spans="1:17" x14ac:dyDescent="0.25">
      <c r="A402" s="30"/>
      <c r="B402" s="21"/>
      <c r="C402" s="11"/>
      <c r="D402" s="11"/>
      <c r="E402" s="11"/>
      <c r="F402" s="7"/>
      <c r="G402" s="47"/>
      <c r="J402" s="14"/>
      <c r="K402" s="12"/>
      <c r="M402" s="9"/>
      <c r="N402" s="74"/>
      <c r="P402" s="36"/>
      <c r="Q402" s="74"/>
    </row>
    <row r="403" spans="1:17" x14ac:dyDescent="0.25">
      <c r="A403" s="30"/>
      <c r="B403" s="21"/>
      <c r="C403" s="11"/>
      <c r="D403" s="11"/>
      <c r="E403" s="11"/>
      <c r="F403" s="7"/>
      <c r="G403" s="47"/>
      <c r="J403" s="14"/>
      <c r="K403" s="12"/>
      <c r="M403" s="9"/>
      <c r="N403" s="74"/>
      <c r="P403" s="36"/>
      <c r="Q403" s="74"/>
    </row>
    <row r="404" spans="1:17" x14ac:dyDescent="0.25">
      <c r="A404" s="30"/>
      <c r="B404" s="21"/>
      <c r="C404" s="11"/>
      <c r="D404" s="11"/>
      <c r="E404" s="11"/>
      <c r="F404" s="7"/>
      <c r="G404" s="47"/>
      <c r="J404" s="14"/>
      <c r="K404" s="12"/>
      <c r="M404" s="9"/>
      <c r="N404" s="74"/>
      <c r="P404" s="36"/>
      <c r="Q404" s="74"/>
    </row>
    <row r="405" spans="1:17" x14ac:dyDescent="0.25">
      <c r="A405" s="30"/>
      <c r="B405" s="21"/>
      <c r="C405" s="11"/>
      <c r="D405" s="11"/>
      <c r="E405" s="11"/>
      <c r="F405" s="7"/>
      <c r="G405" s="47"/>
      <c r="J405" s="14"/>
      <c r="K405" s="12"/>
      <c r="M405" s="9"/>
      <c r="N405" s="74"/>
      <c r="P405" s="36"/>
      <c r="Q405" s="74"/>
    </row>
    <row r="406" spans="1:17" x14ac:dyDescent="0.25">
      <c r="A406" s="30"/>
      <c r="B406" s="21"/>
      <c r="C406" s="11"/>
      <c r="D406" s="11"/>
      <c r="E406" s="11"/>
      <c r="F406" s="7"/>
      <c r="G406" s="47"/>
      <c r="J406" s="14"/>
      <c r="K406" s="12"/>
      <c r="M406" s="9"/>
      <c r="N406" s="74"/>
      <c r="P406" s="36"/>
      <c r="Q406" s="74"/>
    </row>
    <row r="407" spans="1:17" x14ac:dyDescent="0.25">
      <c r="A407" s="30"/>
      <c r="B407" s="21"/>
      <c r="C407" s="11"/>
      <c r="D407" s="11"/>
      <c r="E407" s="11"/>
      <c r="F407" s="7"/>
      <c r="G407" s="47"/>
      <c r="J407" s="14"/>
      <c r="K407" s="12"/>
      <c r="M407" s="9"/>
      <c r="N407" s="74"/>
      <c r="P407" s="36"/>
      <c r="Q407" s="74"/>
    </row>
    <row r="408" spans="1:17" x14ac:dyDescent="0.25">
      <c r="A408" s="30"/>
      <c r="B408" s="21"/>
      <c r="C408" s="11"/>
      <c r="D408" s="11"/>
      <c r="E408" s="11"/>
      <c r="F408" s="7"/>
      <c r="G408" s="47"/>
      <c r="J408" s="14"/>
      <c r="K408" s="12"/>
      <c r="M408" s="9"/>
      <c r="N408" s="74"/>
      <c r="P408" s="36"/>
      <c r="Q408" s="74"/>
    </row>
    <row r="409" spans="1:17" x14ac:dyDescent="0.25">
      <c r="A409" s="32"/>
      <c r="B409" s="21"/>
      <c r="C409" s="8"/>
      <c r="D409" s="8"/>
      <c r="E409" s="8"/>
      <c r="F409" s="7"/>
      <c r="G409" s="7"/>
      <c r="J409" s="14"/>
      <c r="K409" s="36"/>
      <c r="M409" s="18"/>
      <c r="N409" s="36"/>
      <c r="P409" s="36"/>
      <c r="Q409" s="36"/>
    </row>
    <row r="410" spans="1:17" x14ac:dyDescent="0.25">
      <c r="A410" s="30"/>
      <c r="B410" s="21"/>
      <c r="C410" s="11"/>
      <c r="D410" s="11"/>
      <c r="E410" s="11"/>
      <c r="F410" s="7"/>
      <c r="G410" s="47"/>
      <c r="J410" s="14"/>
      <c r="K410" s="12"/>
      <c r="M410" s="9"/>
      <c r="N410" s="74"/>
      <c r="P410" s="36"/>
      <c r="Q410" s="74"/>
    </row>
    <row r="411" spans="1:17" x14ac:dyDescent="0.25">
      <c r="A411" s="32"/>
      <c r="B411" s="21"/>
      <c r="C411" s="8"/>
      <c r="D411" s="8"/>
      <c r="E411" s="8"/>
      <c r="F411" s="7"/>
      <c r="G411" s="7"/>
      <c r="J411" s="14"/>
      <c r="K411" s="36"/>
      <c r="M411" s="18"/>
      <c r="N411" s="36"/>
      <c r="P411" s="36"/>
      <c r="Q411" s="36"/>
    </row>
    <row r="412" spans="1:17" x14ac:dyDescent="0.25">
      <c r="A412" s="30"/>
      <c r="B412" s="21"/>
      <c r="C412" s="11"/>
      <c r="D412" s="11"/>
      <c r="E412" s="11"/>
      <c r="F412" s="7"/>
      <c r="G412" s="47"/>
      <c r="J412" s="14"/>
      <c r="K412" s="12"/>
      <c r="M412" s="9"/>
      <c r="N412" s="74"/>
      <c r="P412" s="36"/>
      <c r="Q412" s="74"/>
    </row>
    <row r="413" spans="1:17" x14ac:dyDescent="0.25">
      <c r="A413" s="30"/>
      <c r="B413" s="21"/>
      <c r="C413" s="11"/>
      <c r="D413" s="11"/>
      <c r="E413" s="11"/>
      <c r="F413" s="7"/>
      <c r="G413" s="47"/>
      <c r="J413" s="14"/>
      <c r="K413" s="12"/>
      <c r="M413" s="9"/>
      <c r="N413" s="74"/>
      <c r="P413" s="36"/>
      <c r="Q413" s="74"/>
    </row>
    <row r="414" spans="1:17" x14ac:dyDescent="0.25">
      <c r="A414" s="30"/>
      <c r="B414" s="21"/>
      <c r="C414" s="11"/>
      <c r="D414" s="11"/>
      <c r="E414" s="11"/>
      <c r="F414" s="7"/>
      <c r="G414" s="47"/>
      <c r="J414" s="14"/>
      <c r="K414" s="12"/>
      <c r="M414" s="9"/>
      <c r="N414" s="74"/>
      <c r="P414" s="36"/>
      <c r="Q414" s="74"/>
    </row>
    <row r="415" spans="1:17" x14ac:dyDescent="0.25">
      <c r="A415" s="30"/>
      <c r="B415" s="21"/>
      <c r="C415" s="11"/>
      <c r="D415" s="11"/>
      <c r="E415" s="11"/>
      <c r="F415" s="7"/>
      <c r="G415" s="47"/>
      <c r="J415" s="14"/>
      <c r="K415" s="12"/>
      <c r="M415" s="9"/>
      <c r="N415" s="74"/>
      <c r="P415" s="36"/>
      <c r="Q415" s="74"/>
    </row>
    <row r="416" spans="1:17" x14ac:dyDescent="0.25">
      <c r="A416" s="30"/>
      <c r="B416" s="21"/>
      <c r="C416" s="11"/>
      <c r="D416" s="11"/>
      <c r="E416" s="11"/>
      <c r="F416" s="7"/>
      <c r="G416" s="47"/>
      <c r="J416" s="14"/>
      <c r="K416" s="12"/>
      <c r="M416" s="9"/>
      <c r="N416" s="74"/>
      <c r="P416" s="36"/>
      <c r="Q416" s="74"/>
    </row>
    <row r="417" spans="1:17" x14ac:dyDescent="0.25">
      <c r="A417" s="32"/>
      <c r="B417" s="21"/>
      <c r="C417" s="8"/>
      <c r="D417" s="8"/>
      <c r="E417" s="8"/>
      <c r="F417" s="7"/>
      <c r="G417" s="7"/>
      <c r="J417" s="14"/>
      <c r="K417" s="18"/>
      <c r="M417" s="9"/>
      <c r="N417" s="36"/>
      <c r="P417" s="36"/>
      <c r="Q417" s="36"/>
    </row>
    <row r="418" spans="1:17" x14ac:dyDescent="0.25">
      <c r="A418" s="30"/>
      <c r="B418" s="21"/>
      <c r="C418" s="11"/>
      <c r="D418" s="11"/>
      <c r="E418" s="11"/>
      <c r="F418" s="7"/>
      <c r="G418" s="47"/>
      <c r="J418" s="14"/>
      <c r="K418" s="12"/>
      <c r="M418" s="9"/>
      <c r="N418" s="74"/>
      <c r="P418" s="36"/>
      <c r="Q418" s="74"/>
    </row>
    <row r="419" spans="1:17" x14ac:dyDescent="0.25">
      <c r="A419" s="30"/>
      <c r="B419" s="21"/>
      <c r="C419" s="11"/>
      <c r="D419" s="11"/>
      <c r="E419" s="11"/>
      <c r="F419" s="7"/>
      <c r="G419" s="47"/>
      <c r="J419" s="14"/>
      <c r="K419" s="12"/>
      <c r="M419" s="9"/>
      <c r="N419" s="74"/>
      <c r="P419" s="36"/>
      <c r="Q419" s="74"/>
    </row>
    <row r="420" spans="1:17" x14ac:dyDescent="0.25">
      <c r="A420" s="32"/>
      <c r="B420" s="21"/>
      <c r="C420" s="8"/>
      <c r="D420" s="8"/>
      <c r="E420" s="8"/>
      <c r="F420" s="7"/>
      <c r="G420" s="7"/>
      <c r="J420" s="14"/>
      <c r="K420" s="18"/>
      <c r="M420" s="9"/>
      <c r="N420" s="36"/>
      <c r="P420" s="36"/>
      <c r="Q420" s="36"/>
    </row>
    <row r="421" spans="1:17" x14ac:dyDescent="0.25">
      <c r="A421" s="32"/>
      <c r="B421" s="21"/>
      <c r="C421" s="8"/>
      <c r="D421" s="8"/>
      <c r="E421" s="8"/>
      <c r="F421" s="7"/>
      <c r="G421" s="7"/>
      <c r="J421" s="14"/>
      <c r="K421" s="36"/>
      <c r="M421" s="9"/>
      <c r="N421" s="36"/>
      <c r="P421" s="36"/>
      <c r="Q421" s="36"/>
    </row>
    <row r="422" spans="1:17" x14ac:dyDescent="0.25">
      <c r="A422" s="30"/>
      <c r="B422" s="21"/>
      <c r="C422" s="11"/>
      <c r="D422" s="11"/>
      <c r="E422" s="11"/>
      <c r="F422" s="7"/>
      <c r="G422" s="7"/>
      <c r="J422" s="14"/>
      <c r="K422" s="18"/>
      <c r="M422" s="9"/>
      <c r="N422" s="36"/>
      <c r="P422" s="36"/>
      <c r="Q422" s="36"/>
    </row>
    <row r="423" spans="1:17" x14ac:dyDescent="0.25">
      <c r="A423" s="30"/>
      <c r="B423" s="21"/>
      <c r="C423" s="11"/>
      <c r="D423" s="11"/>
      <c r="E423" s="11"/>
      <c r="F423" s="7"/>
      <c r="G423" s="7"/>
      <c r="J423" s="14"/>
      <c r="K423" s="18"/>
      <c r="M423" s="9"/>
      <c r="N423" s="36"/>
      <c r="P423" s="36"/>
      <c r="Q423" s="36"/>
    </row>
    <row r="424" spans="1:17" x14ac:dyDescent="0.25">
      <c r="A424" s="30"/>
      <c r="B424" s="21"/>
      <c r="C424" s="11"/>
      <c r="D424" s="11"/>
      <c r="E424" s="11"/>
      <c r="F424" s="7"/>
      <c r="G424" s="7"/>
      <c r="J424" s="14"/>
      <c r="K424" s="18"/>
      <c r="M424" s="9"/>
      <c r="N424" s="36"/>
      <c r="P424" s="36"/>
      <c r="Q424" s="36"/>
    </row>
    <row r="425" spans="1:17" x14ac:dyDescent="0.25">
      <c r="A425" s="30"/>
      <c r="B425" s="21"/>
      <c r="C425" s="11"/>
      <c r="D425" s="11"/>
      <c r="E425" s="11"/>
      <c r="F425" s="7"/>
      <c r="G425" s="7"/>
      <c r="J425" s="14"/>
      <c r="K425" s="18"/>
      <c r="M425" s="9"/>
      <c r="N425" s="36"/>
      <c r="P425" s="36"/>
      <c r="Q425" s="36"/>
    </row>
    <row r="426" spans="1:17" x14ac:dyDescent="0.25">
      <c r="A426" s="30"/>
      <c r="B426" s="21"/>
      <c r="C426" s="11"/>
      <c r="D426" s="11"/>
      <c r="E426" s="11"/>
      <c r="F426" s="7"/>
      <c r="G426" s="7"/>
      <c r="J426" s="14"/>
      <c r="K426" s="18"/>
      <c r="M426" s="9"/>
      <c r="N426" s="36"/>
      <c r="P426" s="36"/>
      <c r="Q426" s="36"/>
    </row>
    <row r="427" spans="1:17" x14ac:dyDescent="0.25">
      <c r="A427" s="30"/>
      <c r="B427" s="21"/>
      <c r="C427" s="11"/>
      <c r="D427" s="11"/>
      <c r="E427" s="11"/>
      <c r="F427" s="7"/>
      <c r="G427" s="7"/>
      <c r="J427" s="14"/>
      <c r="K427" s="18"/>
      <c r="M427" s="9"/>
      <c r="N427" s="36"/>
      <c r="P427" s="36"/>
      <c r="Q427" s="36"/>
    </row>
    <row r="428" spans="1:17" x14ac:dyDescent="0.25">
      <c r="A428" s="30"/>
      <c r="B428" s="21"/>
      <c r="C428" s="11"/>
      <c r="D428" s="11"/>
      <c r="E428" s="11"/>
      <c r="F428" s="7"/>
      <c r="G428" s="7"/>
      <c r="J428" s="14"/>
      <c r="K428" s="18"/>
      <c r="M428" s="9"/>
      <c r="N428" s="36"/>
      <c r="P428" s="36"/>
      <c r="Q428" s="36"/>
    </row>
    <row r="429" spans="1:17" x14ac:dyDescent="0.25">
      <c r="A429" s="30"/>
      <c r="B429" s="21"/>
      <c r="C429" s="11"/>
      <c r="D429" s="11"/>
      <c r="E429" s="11"/>
      <c r="F429" s="7"/>
      <c r="G429" s="47"/>
      <c r="J429" s="14"/>
      <c r="K429" s="12"/>
      <c r="M429" s="9"/>
      <c r="N429" s="74"/>
      <c r="P429" s="36"/>
      <c r="Q429" s="74"/>
    </row>
    <row r="430" spans="1:17" x14ac:dyDescent="0.25">
      <c r="A430" s="30"/>
      <c r="B430" s="21"/>
      <c r="C430" s="11"/>
      <c r="D430" s="11"/>
      <c r="E430" s="11"/>
      <c r="F430" s="7"/>
      <c r="G430" s="47"/>
      <c r="J430" s="14"/>
      <c r="K430" s="12"/>
      <c r="M430" s="9"/>
      <c r="N430" s="74"/>
      <c r="P430" s="36"/>
      <c r="Q430" s="74"/>
    </row>
    <row r="431" spans="1:17" x14ac:dyDescent="0.25">
      <c r="A431" s="30"/>
      <c r="B431" s="21"/>
      <c r="C431" s="11"/>
      <c r="D431" s="11"/>
      <c r="E431" s="11"/>
      <c r="F431" s="7"/>
      <c r="G431" s="47"/>
      <c r="J431" s="14"/>
      <c r="K431" s="12"/>
      <c r="M431" s="9"/>
      <c r="N431" s="74"/>
      <c r="P431" s="36"/>
      <c r="Q431" s="74"/>
    </row>
    <row r="432" spans="1:17" x14ac:dyDescent="0.25">
      <c r="A432" s="30"/>
      <c r="B432" s="21"/>
      <c r="C432" s="11"/>
      <c r="D432" s="11"/>
      <c r="E432" s="11"/>
      <c r="F432" s="7"/>
      <c r="G432" s="47"/>
      <c r="J432" s="14"/>
      <c r="K432" s="12"/>
      <c r="M432" s="9"/>
      <c r="N432" s="74"/>
      <c r="P432" s="36"/>
      <c r="Q432" s="74"/>
    </row>
    <row r="433" spans="1:17" x14ac:dyDescent="0.25">
      <c r="A433" s="30"/>
      <c r="B433" s="21"/>
      <c r="C433" s="11"/>
      <c r="D433" s="11"/>
      <c r="E433" s="11"/>
      <c r="F433" s="7"/>
      <c r="G433" s="47"/>
      <c r="J433" s="14"/>
      <c r="K433" s="12"/>
      <c r="M433" s="9"/>
      <c r="N433" s="74"/>
      <c r="P433" s="36"/>
      <c r="Q433" s="74"/>
    </row>
    <row r="434" spans="1:17" x14ac:dyDescent="0.25">
      <c r="A434" s="32"/>
      <c r="B434" s="21"/>
      <c r="C434" s="8"/>
      <c r="D434" s="8"/>
      <c r="E434" s="8"/>
      <c r="F434" s="7"/>
      <c r="G434" s="7"/>
      <c r="J434" s="14"/>
      <c r="K434" s="18"/>
      <c r="M434" s="9"/>
      <c r="N434" s="36"/>
      <c r="P434" s="36"/>
      <c r="Q434" s="36"/>
    </row>
    <row r="435" spans="1:17" x14ac:dyDescent="0.25">
      <c r="A435" s="30"/>
      <c r="B435" s="21"/>
      <c r="C435" s="11"/>
      <c r="D435" s="11"/>
      <c r="E435" s="11"/>
      <c r="F435" s="7"/>
      <c r="G435" s="47"/>
      <c r="J435" s="14"/>
      <c r="K435" s="12"/>
      <c r="M435" s="9"/>
      <c r="N435" s="74"/>
      <c r="P435" s="36"/>
      <c r="Q435" s="74"/>
    </row>
    <row r="436" spans="1:17" x14ac:dyDescent="0.25">
      <c r="A436" s="30"/>
      <c r="B436" s="21"/>
      <c r="C436" s="11"/>
      <c r="D436" s="11"/>
      <c r="E436" s="11"/>
      <c r="F436" s="7"/>
      <c r="G436" s="47"/>
      <c r="J436" s="14"/>
      <c r="K436" s="12"/>
      <c r="M436" s="9"/>
      <c r="N436" s="74"/>
      <c r="P436" s="36"/>
      <c r="Q436" s="74"/>
    </row>
    <row r="437" spans="1:17" x14ac:dyDescent="0.25">
      <c r="A437" s="30"/>
      <c r="B437" s="21"/>
      <c r="C437" s="11"/>
      <c r="D437" s="11"/>
      <c r="E437" s="11"/>
      <c r="F437" s="7"/>
      <c r="G437" s="47"/>
      <c r="J437" s="14"/>
      <c r="K437" s="12"/>
      <c r="M437" s="18"/>
      <c r="N437" s="74"/>
      <c r="P437" s="36"/>
      <c r="Q437" s="74"/>
    </row>
    <row r="438" spans="1:17" x14ac:dyDescent="0.25">
      <c r="A438" s="32"/>
      <c r="B438" s="21"/>
      <c r="C438" s="8"/>
      <c r="D438" s="8"/>
      <c r="E438" s="8"/>
      <c r="F438" s="7"/>
      <c r="G438" s="7"/>
      <c r="J438" s="14"/>
      <c r="K438" s="36"/>
      <c r="M438" s="9"/>
      <c r="N438" s="36"/>
      <c r="P438" s="36"/>
      <c r="Q438" s="36"/>
    </row>
    <row r="439" spans="1:17" x14ac:dyDescent="0.25">
      <c r="A439" s="30"/>
      <c r="B439" s="21"/>
      <c r="C439" s="11"/>
      <c r="D439" s="11"/>
      <c r="E439" s="11"/>
      <c r="F439" s="7"/>
      <c r="G439" s="7"/>
      <c r="J439" s="14"/>
      <c r="K439" s="18"/>
      <c r="M439" s="18"/>
      <c r="N439" s="36"/>
      <c r="P439" s="36"/>
      <c r="Q439" s="36"/>
    </row>
    <row r="440" spans="1:17" x14ac:dyDescent="0.25">
      <c r="A440" s="30"/>
      <c r="B440" s="21"/>
      <c r="C440" s="11"/>
      <c r="D440" s="11"/>
      <c r="E440" s="11"/>
      <c r="F440" s="7"/>
      <c r="G440" s="7"/>
      <c r="J440" s="14"/>
      <c r="K440" s="18"/>
      <c r="M440" s="18"/>
      <c r="N440" s="36"/>
      <c r="P440" s="36"/>
      <c r="Q440" s="36"/>
    </row>
    <row r="441" spans="1:17" x14ac:dyDescent="0.25">
      <c r="A441" s="30"/>
      <c r="B441" s="21"/>
      <c r="C441" s="11"/>
      <c r="D441" s="11"/>
      <c r="E441" s="11"/>
      <c r="F441" s="7"/>
      <c r="G441" s="7"/>
      <c r="J441" s="14"/>
      <c r="K441" s="18"/>
      <c r="M441" s="18"/>
      <c r="N441" s="36"/>
      <c r="P441" s="36"/>
      <c r="Q441" s="36"/>
    </row>
    <row r="442" spans="1:17" x14ac:dyDescent="0.25">
      <c r="A442" s="32"/>
      <c r="B442" s="21"/>
      <c r="C442" s="8"/>
      <c r="D442" s="8"/>
      <c r="E442" s="8"/>
      <c r="F442" s="7"/>
      <c r="G442" s="7"/>
      <c r="J442" s="14"/>
      <c r="K442" s="36"/>
      <c r="M442" s="18"/>
      <c r="N442" s="36"/>
      <c r="P442" s="36"/>
      <c r="Q442" s="36"/>
    </row>
    <row r="443" spans="1:17" x14ac:dyDescent="0.25">
      <c r="A443" s="30"/>
      <c r="B443" s="21"/>
      <c r="C443" s="11"/>
      <c r="D443" s="11"/>
      <c r="E443" s="11"/>
      <c r="F443" s="7"/>
      <c r="G443" s="47"/>
      <c r="J443" s="14"/>
      <c r="K443" s="12"/>
      <c r="M443" s="18"/>
      <c r="N443" s="74"/>
      <c r="P443" s="36"/>
      <c r="Q443" s="74"/>
    </row>
    <row r="444" spans="1:17" x14ac:dyDescent="0.25">
      <c r="A444" s="30"/>
      <c r="B444" s="21"/>
      <c r="C444" s="11"/>
      <c r="D444" s="11"/>
      <c r="E444" s="11"/>
      <c r="F444" s="7"/>
      <c r="G444" s="47"/>
      <c r="J444" s="14"/>
      <c r="K444" s="12"/>
      <c r="M444" s="18"/>
      <c r="N444" s="74"/>
      <c r="P444" s="36"/>
      <c r="Q444" s="74"/>
    </row>
    <row r="445" spans="1:17" x14ac:dyDescent="0.25">
      <c r="A445" s="30"/>
      <c r="B445" s="21"/>
      <c r="C445" s="11"/>
      <c r="D445" s="11"/>
      <c r="E445" s="11"/>
      <c r="F445" s="7"/>
      <c r="G445" s="47"/>
      <c r="J445" s="14"/>
      <c r="K445" s="12"/>
      <c r="M445" s="18"/>
      <c r="N445" s="74"/>
      <c r="P445" s="36"/>
      <c r="Q445" s="74"/>
    </row>
    <row r="446" spans="1:17" x14ac:dyDescent="0.25">
      <c r="A446" s="30"/>
      <c r="B446" s="21"/>
      <c r="C446" s="11"/>
      <c r="D446" s="11"/>
      <c r="E446" s="11"/>
      <c r="F446" s="7"/>
      <c r="G446" s="47"/>
      <c r="J446" s="14"/>
      <c r="K446" s="12"/>
      <c r="M446" s="9"/>
      <c r="N446" s="74"/>
      <c r="P446" s="36"/>
      <c r="Q446" s="74"/>
    </row>
    <row r="447" spans="1:17" x14ac:dyDescent="0.25">
      <c r="A447" s="30"/>
      <c r="B447" s="21"/>
      <c r="C447" s="11"/>
      <c r="D447" s="11"/>
      <c r="E447" s="11"/>
      <c r="F447" s="7"/>
      <c r="G447" s="47"/>
      <c r="J447" s="14"/>
      <c r="K447" s="12"/>
      <c r="M447" s="9"/>
      <c r="N447" s="74"/>
      <c r="P447" s="36"/>
      <c r="Q447" s="74"/>
    </row>
    <row r="448" spans="1:17" x14ac:dyDescent="0.25">
      <c r="A448" s="30"/>
      <c r="B448" s="21"/>
      <c r="C448" s="11"/>
      <c r="D448" s="11"/>
      <c r="E448" s="11"/>
      <c r="F448" s="7"/>
      <c r="G448" s="47"/>
      <c r="J448" s="14"/>
      <c r="K448" s="12"/>
      <c r="M448" s="9"/>
      <c r="N448" s="74"/>
      <c r="P448" s="36"/>
      <c r="Q448" s="74"/>
    </row>
    <row r="449" spans="1:17" x14ac:dyDescent="0.25">
      <c r="A449" s="30"/>
      <c r="B449" s="21"/>
      <c r="C449" s="11"/>
      <c r="D449" s="11"/>
      <c r="E449" s="11"/>
      <c r="F449" s="7"/>
      <c r="G449" s="47"/>
      <c r="J449" s="14"/>
      <c r="K449" s="12"/>
      <c r="M449" s="9"/>
      <c r="N449" s="74"/>
      <c r="P449" s="36"/>
      <c r="Q449" s="74"/>
    </row>
    <row r="450" spans="1:17" x14ac:dyDescent="0.25">
      <c r="A450" s="30"/>
      <c r="B450" s="21"/>
      <c r="C450" s="11"/>
      <c r="D450" s="11"/>
      <c r="E450" s="11"/>
      <c r="F450" s="7"/>
      <c r="G450" s="47"/>
      <c r="J450" s="14"/>
      <c r="K450" s="12"/>
      <c r="M450" s="9"/>
      <c r="N450" s="74"/>
      <c r="P450" s="36"/>
      <c r="Q450" s="74"/>
    </row>
    <row r="451" spans="1:17" x14ac:dyDescent="0.25">
      <c r="A451" s="30"/>
      <c r="B451" s="21"/>
      <c r="C451" s="11"/>
      <c r="D451" s="11"/>
      <c r="E451" s="11"/>
      <c r="F451" s="7"/>
      <c r="G451" s="47"/>
      <c r="J451" s="14"/>
      <c r="K451" s="12"/>
      <c r="M451" s="9"/>
      <c r="N451" s="74"/>
      <c r="P451" s="36"/>
      <c r="Q451" s="74"/>
    </row>
    <row r="452" spans="1:17" x14ac:dyDescent="0.25">
      <c r="A452" s="30"/>
      <c r="B452" s="21"/>
      <c r="C452" s="11"/>
      <c r="D452" s="11"/>
      <c r="E452" s="11"/>
      <c r="F452" s="7"/>
      <c r="G452" s="47"/>
      <c r="J452" s="14"/>
      <c r="K452" s="12"/>
      <c r="M452" s="9"/>
      <c r="N452" s="74"/>
      <c r="P452" s="36"/>
      <c r="Q452" s="74"/>
    </row>
    <row r="453" spans="1:17" x14ac:dyDescent="0.25">
      <c r="A453" s="32"/>
      <c r="B453" s="21"/>
      <c r="C453" s="8"/>
      <c r="D453" s="8"/>
      <c r="E453" s="8"/>
      <c r="F453" s="7"/>
      <c r="G453" s="7"/>
      <c r="J453" s="14"/>
      <c r="K453" s="8"/>
      <c r="M453" s="9"/>
      <c r="N453" s="36"/>
      <c r="P453" s="36"/>
      <c r="Q453" s="36"/>
    </row>
    <row r="454" spans="1:17" x14ac:dyDescent="0.25">
      <c r="A454" s="30"/>
      <c r="B454" s="21"/>
      <c r="C454" s="11"/>
      <c r="D454" s="11"/>
      <c r="E454" s="11"/>
      <c r="F454" s="7"/>
      <c r="G454" s="47"/>
      <c r="J454" s="14"/>
      <c r="K454" s="12"/>
      <c r="M454" s="9"/>
      <c r="N454" s="74"/>
      <c r="P454" s="36"/>
      <c r="Q454" s="74"/>
    </row>
    <row r="455" spans="1:17" x14ac:dyDescent="0.25">
      <c r="A455" s="30"/>
      <c r="B455" s="21"/>
      <c r="C455" s="11"/>
      <c r="D455" s="11"/>
      <c r="E455" s="11"/>
      <c r="F455" s="7"/>
      <c r="G455" s="47"/>
      <c r="J455" s="14"/>
      <c r="K455" s="12"/>
      <c r="M455" s="9"/>
      <c r="N455" s="74"/>
      <c r="P455" s="36"/>
      <c r="Q455" s="74"/>
    </row>
    <row r="456" spans="1:17" x14ac:dyDescent="0.25">
      <c r="A456" s="30"/>
      <c r="B456" s="21"/>
      <c r="C456" s="11"/>
      <c r="D456" s="11"/>
      <c r="E456" s="11"/>
      <c r="F456" s="7"/>
      <c r="G456" s="47"/>
      <c r="J456" s="14"/>
      <c r="K456" s="12"/>
      <c r="M456" s="9"/>
      <c r="N456" s="74"/>
      <c r="P456" s="36"/>
      <c r="Q456" s="74"/>
    </row>
    <row r="457" spans="1:17" x14ac:dyDescent="0.25">
      <c r="A457" s="30"/>
      <c r="B457" s="21"/>
      <c r="C457" s="11"/>
      <c r="D457" s="11"/>
      <c r="E457" s="11"/>
      <c r="F457" s="7"/>
      <c r="G457" s="47"/>
      <c r="J457" s="14"/>
      <c r="K457" s="12"/>
      <c r="M457" s="9"/>
      <c r="N457" s="74"/>
      <c r="P457" s="36"/>
      <c r="Q457" s="74"/>
    </row>
    <row r="458" spans="1:17" x14ac:dyDescent="0.25">
      <c r="A458" s="30"/>
      <c r="B458" s="21"/>
      <c r="C458" s="11"/>
      <c r="D458" s="11"/>
      <c r="E458" s="11"/>
      <c r="F458" s="7"/>
      <c r="G458" s="47"/>
      <c r="J458" s="14"/>
      <c r="K458" s="12"/>
      <c r="M458" s="9"/>
      <c r="N458" s="74"/>
      <c r="P458" s="36"/>
      <c r="Q458" s="74"/>
    </row>
    <row r="459" spans="1:17" x14ac:dyDescent="0.25">
      <c r="A459" s="30"/>
      <c r="B459" s="21"/>
      <c r="C459" s="11"/>
      <c r="D459" s="11"/>
      <c r="E459" s="11"/>
      <c r="F459" s="7"/>
      <c r="G459" s="47"/>
      <c r="J459" s="14"/>
      <c r="K459" s="12"/>
      <c r="M459" s="9"/>
      <c r="N459" s="74"/>
      <c r="P459" s="36"/>
      <c r="Q459" s="74"/>
    </row>
    <row r="460" spans="1:17" x14ac:dyDescent="0.25">
      <c r="A460" s="32"/>
      <c r="B460" s="21"/>
      <c r="C460" s="8"/>
      <c r="D460" s="8"/>
      <c r="E460" s="8"/>
      <c r="F460" s="7"/>
      <c r="G460" s="7"/>
      <c r="J460" s="14"/>
      <c r="K460" s="18"/>
      <c r="M460" s="9"/>
      <c r="N460" s="36"/>
      <c r="P460" s="36"/>
      <c r="Q460" s="36"/>
    </row>
    <row r="461" spans="1:17" x14ac:dyDescent="0.25">
      <c r="A461" s="32"/>
      <c r="B461" s="21"/>
      <c r="C461" s="8"/>
      <c r="D461" s="8"/>
      <c r="E461" s="8"/>
      <c r="F461" s="7"/>
      <c r="G461" s="7"/>
      <c r="J461" s="14"/>
      <c r="K461" s="18"/>
      <c r="M461" s="9"/>
      <c r="N461" s="36"/>
      <c r="P461" s="36"/>
      <c r="Q461" s="36"/>
    </row>
    <row r="462" spans="1:17" x14ac:dyDescent="0.25">
      <c r="A462" s="30"/>
      <c r="B462" s="21"/>
      <c r="C462" s="11"/>
      <c r="D462" s="11"/>
      <c r="E462" s="11"/>
      <c r="F462" s="7"/>
      <c r="G462" s="47"/>
      <c r="J462" s="14"/>
      <c r="K462" s="12"/>
      <c r="M462" s="9"/>
      <c r="N462" s="74"/>
      <c r="P462" s="36"/>
      <c r="Q462" s="74"/>
    </row>
    <row r="463" spans="1:17" x14ac:dyDescent="0.25">
      <c r="A463" s="30"/>
      <c r="B463" s="21"/>
      <c r="C463" s="11"/>
      <c r="D463" s="11"/>
      <c r="E463" s="11"/>
      <c r="F463" s="7"/>
      <c r="G463" s="47"/>
      <c r="J463" s="14"/>
      <c r="K463" s="12"/>
      <c r="M463" s="9"/>
      <c r="N463" s="74"/>
      <c r="P463" s="36"/>
      <c r="Q463" s="74"/>
    </row>
    <row r="464" spans="1:17" x14ac:dyDescent="0.25">
      <c r="A464" s="30"/>
      <c r="B464" s="21"/>
      <c r="C464" s="11"/>
      <c r="D464" s="11"/>
      <c r="E464" s="11"/>
      <c r="F464" s="7"/>
      <c r="G464" s="47"/>
      <c r="J464" s="14"/>
      <c r="K464" s="12"/>
      <c r="M464" s="9"/>
      <c r="N464" s="74"/>
      <c r="P464" s="36"/>
      <c r="Q464" s="74"/>
    </row>
    <row r="465" spans="1:17" x14ac:dyDescent="0.25">
      <c r="A465" s="30"/>
      <c r="B465" s="21"/>
      <c r="C465" s="11"/>
      <c r="D465" s="11"/>
      <c r="E465" s="11"/>
      <c r="F465" s="7"/>
      <c r="G465" s="7"/>
      <c r="J465" s="14"/>
      <c r="K465" s="18"/>
      <c r="M465" s="9"/>
      <c r="N465" s="36"/>
      <c r="P465" s="36"/>
      <c r="Q465" s="36"/>
    </row>
    <row r="466" spans="1:17" x14ac:dyDescent="0.25">
      <c r="A466" s="30"/>
      <c r="B466" s="21"/>
      <c r="C466" s="11"/>
      <c r="D466" s="11"/>
      <c r="E466" s="11"/>
      <c r="F466" s="7"/>
      <c r="G466" s="7"/>
      <c r="J466" s="14"/>
      <c r="K466" s="18"/>
      <c r="M466" s="9"/>
      <c r="N466" s="36"/>
      <c r="P466" s="36"/>
      <c r="Q466" s="36"/>
    </row>
    <row r="467" spans="1:17" x14ac:dyDescent="0.25">
      <c r="A467" s="30"/>
      <c r="B467" s="21"/>
      <c r="C467" s="11"/>
      <c r="D467" s="11"/>
      <c r="E467" s="11"/>
      <c r="F467" s="7"/>
      <c r="G467" s="7"/>
      <c r="J467" s="14"/>
      <c r="K467" s="18"/>
      <c r="M467" s="9"/>
      <c r="N467" s="36"/>
      <c r="P467" s="36"/>
      <c r="Q467" s="36"/>
    </row>
    <row r="468" spans="1:17" x14ac:dyDescent="0.25">
      <c r="A468" s="32"/>
      <c r="B468" s="21"/>
      <c r="C468" s="8"/>
      <c r="D468" s="8"/>
      <c r="E468" s="8"/>
      <c r="F468" s="7"/>
      <c r="G468" s="7"/>
      <c r="J468" s="14"/>
      <c r="K468" s="36"/>
      <c r="M468" s="9"/>
      <c r="N468" s="36"/>
      <c r="P468" s="36"/>
      <c r="Q468" s="36"/>
    </row>
    <row r="469" spans="1:17" x14ac:dyDescent="0.25">
      <c r="A469" s="30"/>
      <c r="B469" s="21"/>
      <c r="C469" s="11"/>
      <c r="D469" s="11"/>
      <c r="E469" s="11"/>
      <c r="F469" s="7"/>
      <c r="G469" s="7"/>
      <c r="J469" s="14"/>
      <c r="K469" s="18"/>
      <c r="M469" s="9"/>
      <c r="N469" s="36"/>
      <c r="P469" s="36"/>
      <c r="Q469" s="36"/>
    </row>
    <row r="470" spans="1:17" x14ac:dyDescent="0.25">
      <c r="A470" s="32"/>
      <c r="B470" s="21"/>
      <c r="C470" s="8"/>
      <c r="D470" s="8"/>
      <c r="E470" s="8"/>
      <c r="F470" s="7"/>
      <c r="G470" s="7"/>
      <c r="J470" s="14"/>
      <c r="K470" s="8"/>
      <c r="M470" s="9"/>
      <c r="N470" s="36"/>
      <c r="P470" s="36"/>
      <c r="Q470" s="36"/>
    </row>
    <row r="471" spans="1:17" x14ac:dyDescent="0.25">
      <c r="A471" s="30"/>
      <c r="B471" s="21"/>
      <c r="C471" s="11"/>
      <c r="D471" s="11"/>
      <c r="E471" s="11"/>
      <c r="F471" s="7"/>
      <c r="G471" s="47"/>
      <c r="J471" s="14"/>
      <c r="K471" s="12"/>
      <c r="M471" s="9"/>
      <c r="N471" s="74"/>
      <c r="P471" s="36"/>
      <c r="Q471" s="74"/>
    </row>
    <row r="472" spans="1:17" x14ac:dyDescent="0.25">
      <c r="A472" s="30"/>
      <c r="B472" s="21"/>
      <c r="C472" s="11"/>
      <c r="D472" s="11"/>
      <c r="E472" s="11"/>
      <c r="F472" s="7"/>
      <c r="G472" s="47"/>
      <c r="J472" s="14"/>
      <c r="K472" s="12"/>
      <c r="M472" s="9"/>
      <c r="N472" s="74"/>
      <c r="P472" s="36"/>
      <c r="Q472" s="74"/>
    </row>
    <row r="473" spans="1:17" x14ac:dyDescent="0.25">
      <c r="A473" s="30"/>
      <c r="B473" s="21"/>
      <c r="C473" s="47"/>
      <c r="D473" s="11"/>
      <c r="E473" s="12"/>
      <c r="J473" s="14"/>
      <c r="K473" s="12"/>
      <c r="M473" s="9"/>
      <c r="N473" s="12"/>
      <c r="P473" s="36"/>
      <c r="Q473" s="74"/>
    </row>
    <row r="474" spans="1:17" x14ac:dyDescent="0.25">
      <c r="A474" s="32"/>
      <c r="B474" s="21"/>
      <c r="C474" s="8"/>
      <c r="D474" s="8"/>
      <c r="E474" s="8"/>
      <c r="F474" s="7"/>
      <c r="G474" s="7"/>
      <c r="J474" s="14"/>
      <c r="K474" s="18"/>
      <c r="M474" s="9"/>
      <c r="N474" s="36"/>
      <c r="P474" s="36"/>
      <c r="Q474" s="36"/>
    </row>
    <row r="475" spans="1:17" x14ac:dyDescent="0.25">
      <c r="A475" s="30"/>
      <c r="B475" s="21"/>
      <c r="C475" s="47"/>
      <c r="D475" s="11"/>
      <c r="E475" s="12"/>
      <c r="J475" s="14"/>
      <c r="K475" s="12"/>
      <c r="M475" s="9"/>
      <c r="N475" s="12"/>
      <c r="P475" s="36"/>
      <c r="Q475" s="74"/>
    </row>
    <row r="476" spans="1:17" x14ac:dyDescent="0.25">
      <c r="A476" s="30"/>
      <c r="B476" s="21"/>
      <c r="C476" s="47"/>
      <c r="D476" s="11"/>
      <c r="E476" s="12"/>
      <c r="J476" s="14"/>
      <c r="K476" s="12"/>
      <c r="M476" s="9"/>
      <c r="P476" s="36"/>
      <c r="Q476" s="36"/>
    </row>
    <row r="477" spans="1:17" x14ac:dyDescent="0.25">
      <c r="A477" s="32"/>
      <c r="B477" s="21"/>
      <c r="C477" s="8"/>
      <c r="D477" s="8"/>
      <c r="E477" s="8"/>
      <c r="F477" s="7"/>
      <c r="G477" s="7"/>
      <c r="J477" s="14"/>
      <c r="K477" s="36"/>
      <c r="M477" s="18"/>
      <c r="N477" s="36"/>
      <c r="P477" s="36"/>
      <c r="Q477" s="36"/>
    </row>
    <row r="478" spans="1:17" x14ac:dyDescent="0.25">
      <c r="A478" s="30"/>
      <c r="B478" s="21"/>
      <c r="C478" s="47"/>
      <c r="D478" s="11"/>
      <c r="E478" s="12"/>
      <c r="J478" s="14"/>
      <c r="K478" s="12"/>
      <c r="M478" s="9"/>
      <c r="N478" s="12"/>
      <c r="P478" s="36"/>
      <c r="Q478" s="74"/>
    </row>
    <row r="479" spans="1:17" x14ac:dyDescent="0.25">
      <c r="A479" s="30"/>
      <c r="B479" s="21"/>
      <c r="C479" s="47"/>
      <c r="D479" s="11"/>
      <c r="E479" s="12"/>
      <c r="J479" s="14"/>
      <c r="K479" s="12"/>
      <c r="M479" s="18"/>
      <c r="N479" s="18"/>
      <c r="P479" s="36"/>
      <c r="Q479" s="36"/>
    </row>
    <row r="480" spans="1:17" x14ac:dyDescent="0.25">
      <c r="A480" s="30"/>
      <c r="B480" s="21"/>
      <c r="C480" s="47"/>
      <c r="D480" s="11"/>
      <c r="E480" s="12"/>
      <c r="J480" s="14"/>
      <c r="K480" s="12"/>
      <c r="M480" s="9"/>
      <c r="N480" s="12"/>
      <c r="P480" s="36"/>
      <c r="Q480" s="74"/>
    </row>
    <row r="481" spans="1:17" x14ac:dyDescent="0.25">
      <c r="A481" s="30"/>
      <c r="B481" s="21"/>
      <c r="C481" s="47"/>
      <c r="D481" s="11"/>
      <c r="E481" s="12"/>
      <c r="J481" s="14"/>
      <c r="K481" s="12"/>
      <c r="M481" s="9"/>
      <c r="P481" s="36"/>
      <c r="Q481" s="36"/>
    </row>
    <row r="482" spans="1:17" x14ac:dyDescent="0.25">
      <c r="A482" s="30"/>
      <c r="B482" s="21"/>
      <c r="C482" s="47"/>
      <c r="D482" s="11"/>
      <c r="E482" s="12"/>
      <c r="J482" s="14"/>
      <c r="K482" s="12"/>
      <c r="M482" s="9"/>
      <c r="N482" s="12"/>
      <c r="P482" s="36"/>
      <c r="Q482" s="74"/>
    </row>
    <row r="483" spans="1:17" x14ac:dyDescent="0.25">
      <c r="A483" s="32"/>
      <c r="B483" s="21"/>
      <c r="C483" s="8"/>
      <c r="D483" s="8"/>
      <c r="E483" s="8"/>
      <c r="F483" s="7"/>
      <c r="G483" s="7"/>
      <c r="J483" s="14"/>
      <c r="K483" s="18"/>
      <c r="M483" s="9"/>
      <c r="N483" s="36"/>
      <c r="P483" s="36"/>
      <c r="Q483" s="36"/>
    </row>
    <row r="484" spans="1:17" x14ac:dyDescent="0.25">
      <c r="A484" s="30"/>
      <c r="B484" s="21"/>
      <c r="C484" s="47"/>
      <c r="D484" s="11"/>
      <c r="E484" s="12"/>
      <c r="J484" s="14"/>
      <c r="K484" s="12"/>
      <c r="M484" s="9"/>
      <c r="N484" s="12"/>
      <c r="P484" s="36"/>
      <c r="Q484" s="74"/>
    </row>
    <row r="485" spans="1:17" x14ac:dyDescent="0.25">
      <c r="A485" s="30"/>
      <c r="B485" s="21"/>
      <c r="C485" s="47"/>
      <c r="D485" s="11"/>
      <c r="E485" s="12"/>
      <c r="J485" s="14"/>
      <c r="K485" s="12"/>
      <c r="M485" s="9"/>
      <c r="N485" s="12"/>
      <c r="P485" s="36"/>
      <c r="Q485" s="74"/>
    </row>
    <row r="486" spans="1:17" x14ac:dyDescent="0.25">
      <c r="A486" s="30"/>
      <c r="B486" s="21"/>
      <c r="C486" s="47"/>
      <c r="D486" s="11"/>
      <c r="E486" s="12"/>
      <c r="J486" s="14"/>
      <c r="K486" s="12"/>
      <c r="M486" s="9"/>
      <c r="N486" s="12"/>
      <c r="P486" s="36"/>
      <c r="Q486" s="74"/>
    </row>
    <row r="487" spans="1:17" x14ac:dyDescent="0.25">
      <c r="A487" s="30"/>
      <c r="B487" s="21"/>
      <c r="C487" s="47"/>
      <c r="D487" s="11"/>
      <c r="E487" s="12"/>
      <c r="J487" s="14"/>
      <c r="K487" s="12"/>
      <c r="M487" s="9"/>
      <c r="N487" s="12"/>
      <c r="P487" s="36"/>
      <c r="Q487" s="74"/>
    </row>
    <row r="488" spans="1:17" x14ac:dyDescent="0.25">
      <c r="A488" s="30"/>
      <c r="B488" s="21"/>
      <c r="C488" s="47"/>
      <c r="D488" s="11"/>
      <c r="E488" s="12"/>
      <c r="J488" s="14"/>
      <c r="K488" s="12"/>
      <c r="M488" s="9"/>
      <c r="P488" s="36"/>
      <c r="Q488" s="36"/>
    </row>
    <row r="489" spans="1:17" x14ac:dyDescent="0.25">
      <c r="A489" s="30"/>
      <c r="B489" s="21"/>
      <c r="C489" s="47"/>
      <c r="D489" s="11"/>
      <c r="E489" s="12"/>
      <c r="J489" s="14"/>
      <c r="K489" s="12"/>
      <c r="M489" s="9"/>
      <c r="N489" s="12"/>
      <c r="P489" s="36"/>
      <c r="Q489" s="74"/>
    </row>
    <row r="490" spans="1:17" x14ac:dyDescent="0.25">
      <c r="A490" s="30"/>
      <c r="B490" s="21"/>
      <c r="C490" s="47"/>
      <c r="D490" s="11"/>
      <c r="E490" s="12"/>
      <c r="J490" s="14"/>
      <c r="K490" s="12"/>
      <c r="M490" s="9"/>
      <c r="P490" s="36"/>
      <c r="Q490" s="36"/>
    </row>
    <row r="491" spans="1:17" x14ac:dyDescent="0.25">
      <c r="A491" s="30"/>
      <c r="B491" s="21"/>
      <c r="C491" s="47"/>
      <c r="D491" s="11"/>
      <c r="E491" s="12"/>
      <c r="J491" s="14"/>
      <c r="K491" s="12"/>
      <c r="M491" s="9"/>
      <c r="P491" s="36"/>
      <c r="Q491" s="36"/>
    </row>
    <row r="492" spans="1:17" x14ac:dyDescent="0.25">
      <c r="A492" s="32"/>
      <c r="B492" s="21"/>
      <c r="C492" s="8"/>
      <c r="D492" s="8"/>
      <c r="E492" s="8"/>
      <c r="F492" s="7"/>
      <c r="G492" s="7"/>
      <c r="J492" s="14"/>
      <c r="K492" s="18"/>
      <c r="M492" s="9"/>
      <c r="N492" s="36"/>
      <c r="P492" s="36"/>
      <c r="Q492" s="36"/>
    </row>
    <row r="493" spans="1:17" x14ac:dyDescent="0.25">
      <c r="A493" s="30"/>
      <c r="B493" s="21"/>
      <c r="C493" s="47"/>
      <c r="D493" s="11"/>
      <c r="E493" s="12"/>
      <c r="J493" s="14"/>
      <c r="K493" s="12"/>
      <c r="M493" s="9"/>
      <c r="N493" s="12"/>
      <c r="P493" s="36"/>
      <c r="Q493" s="74"/>
    </row>
    <row r="494" spans="1:17" x14ac:dyDescent="0.25">
      <c r="A494" s="30"/>
      <c r="B494" s="21"/>
      <c r="C494" s="47"/>
      <c r="D494" s="11"/>
      <c r="E494" s="12"/>
      <c r="J494" s="14"/>
      <c r="K494" s="12"/>
      <c r="M494" s="9"/>
      <c r="N494" s="12"/>
      <c r="P494" s="36"/>
      <c r="Q494" s="74"/>
    </row>
    <row r="495" spans="1:17" x14ac:dyDescent="0.25">
      <c r="A495" s="30"/>
      <c r="B495" s="21"/>
      <c r="C495" s="47"/>
      <c r="D495" s="11"/>
      <c r="E495" s="12"/>
      <c r="J495" s="14"/>
      <c r="K495" s="12"/>
      <c r="M495" s="9"/>
      <c r="N495" s="12"/>
      <c r="P495" s="36"/>
      <c r="Q495" s="74"/>
    </row>
    <row r="496" spans="1:17" x14ac:dyDescent="0.25">
      <c r="A496" s="30"/>
      <c r="B496" s="21"/>
      <c r="C496" s="47"/>
      <c r="D496" s="11"/>
      <c r="E496" s="12"/>
      <c r="J496" s="14"/>
      <c r="K496" s="12"/>
      <c r="M496" s="9"/>
      <c r="N496" s="12"/>
      <c r="P496" s="36"/>
      <c r="Q496" s="74"/>
    </row>
    <row r="497" spans="1:17" x14ac:dyDescent="0.25">
      <c r="A497" s="30"/>
      <c r="B497" s="21"/>
      <c r="C497" s="47"/>
      <c r="D497" s="11"/>
      <c r="E497" s="12"/>
      <c r="J497" s="14"/>
      <c r="K497" s="12"/>
      <c r="M497" s="18"/>
      <c r="N497" s="12"/>
      <c r="P497" s="36"/>
      <c r="Q497" s="74"/>
    </row>
    <row r="498" spans="1:17" x14ac:dyDescent="0.25">
      <c r="A498" s="30"/>
      <c r="B498" s="21"/>
      <c r="C498" s="47"/>
      <c r="D498" s="11"/>
      <c r="E498" s="12"/>
      <c r="J498" s="14"/>
      <c r="K498" s="12"/>
      <c r="M498" s="9"/>
      <c r="N498" s="12"/>
      <c r="P498" s="36"/>
      <c r="Q498" s="74"/>
    </row>
    <row r="499" spans="1:17" x14ac:dyDescent="0.25">
      <c r="A499" s="30"/>
      <c r="B499" s="21"/>
      <c r="C499" s="47"/>
      <c r="D499" s="11"/>
      <c r="E499" s="12"/>
      <c r="J499" s="14"/>
      <c r="K499" s="12"/>
      <c r="M499" s="9"/>
      <c r="N499" s="12"/>
      <c r="P499" s="36"/>
      <c r="Q499" s="74"/>
    </row>
    <row r="500" spans="1:17" x14ac:dyDescent="0.25">
      <c r="A500" s="32"/>
      <c r="B500" s="21"/>
      <c r="C500" s="8"/>
      <c r="D500" s="8"/>
      <c r="E500" s="8"/>
      <c r="F500" s="7"/>
      <c r="G500" s="7"/>
      <c r="J500" s="14"/>
      <c r="K500" s="36"/>
      <c r="M500" s="18"/>
      <c r="N500" s="36"/>
      <c r="P500" s="36"/>
      <c r="Q500" s="36"/>
    </row>
    <row r="501" spans="1:17" x14ac:dyDescent="0.25">
      <c r="A501" s="30"/>
      <c r="B501" s="21"/>
      <c r="C501" s="47"/>
      <c r="D501" s="11"/>
      <c r="E501" s="12"/>
      <c r="J501" s="14"/>
      <c r="K501" s="12"/>
      <c r="M501" s="9"/>
      <c r="N501" s="12"/>
      <c r="P501" s="36"/>
      <c r="Q501" s="74"/>
    </row>
    <row r="502" spans="1:17" x14ac:dyDescent="0.25">
      <c r="A502" s="30"/>
      <c r="B502" s="21"/>
      <c r="C502" s="47"/>
      <c r="D502" s="11"/>
      <c r="E502" s="12"/>
      <c r="J502" s="14"/>
      <c r="K502" s="12"/>
      <c r="M502" s="9"/>
      <c r="N502" s="12"/>
      <c r="P502" s="36"/>
      <c r="Q502" s="74"/>
    </row>
    <row r="503" spans="1:17" x14ac:dyDescent="0.25">
      <c r="A503" s="30"/>
      <c r="B503" s="21"/>
      <c r="C503" s="47"/>
      <c r="D503" s="11"/>
      <c r="E503" s="12"/>
      <c r="J503" s="14"/>
      <c r="K503" s="12"/>
      <c r="M503" s="9"/>
      <c r="P503" s="36"/>
      <c r="Q503" s="36"/>
    </row>
    <row r="504" spans="1:17" x14ac:dyDescent="0.25">
      <c r="A504" s="30"/>
      <c r="B504" s="21"/>
      <c r="C504" s="47"/>
      <c r="D504" s="11"/>
      <c r="E504" s="12"/>
      <c r="J504" s="14"/>
      <c r="K504" s="12"/>
      <c r="M504" s="9"/>
      <c r="N504" s="12"/>
      <c r="P504" s="36"/>
      <c r="Q504" s="74"/>
    </row>
    <row r="505" spans="1:17" x14ac:dyDescent="0.25">
      <c r="A505" s="30"/>
      <c r="B505" s="21"/>
      <c r="C505" s="47"/>
      <c r="D505" s="11"/>
      <c r="E505" s="12"/>
      <c r="J505" s="14"/>
      <c r="K505" s="12"/>
      <c r="M505" s="9"/>
      <c r="P505" s="36"/>
      <c r="Q505" s="36"/>
    </row>
    <row r="506" spans="1:17" x14ac:dyDescent="0.25">
      <c r="A506" s="30"/>
      <c r="B506" s="21"/>
      <c r="C506" s="47"/>
      <c r="D506" s="11"/>
      <c r="E506" s="12"/>
      <c r="J506" s="14"/>
      <c r="K506" s="12"/>
      <c r="M506" s="9"/>
      <c r="N506" s="12"/>
      <c r="P506" s="36"/>
      <c r="Q506" s="74"/>
    </row>
    <row r="507" spans="1:17" x14ac:dyDescent="0.25">
      <c r="A507" s="30"/>
      <c r="B507" s="21"/>
      <c r="C507" s="47"/>
      <c r="D507" s="11"/>
      <c r="E507" s="12"/>
      <c r="J507" s="14"/>
      <c r="K507" s="12"/>
      <c r="M507" s="9"/>
      <c r="N507" s="12"/>
      <c r="P507" s="36"/>
      <c r="Q507" s="74"/>
    </row>
    <row r="508" spans="1:17" x14ac:dyDescent="0.25">
      <c r="A508" s="30"/>
      <c r="B508" s="21"/>
      <c r="C508" s="47"/>
      <c r="D508" s="11"/>
      <c r="E508" s="12"/>
      <c r="J508" s="14"/>
      <c r="K508" s="12"/>
      <c r="M508" s="9"/>
      <c r="N508" s="12"/>
      <c r="P508" s="36"/>
      <c r="Q508" s="74"/>
    </row>
    <row r="509" spans="1:17" x14ac:dyDescent="0.25">
      <c r="A509" s="30"/>
      <c r="B509" s="21"/>
      <c r="C509" s="47"/>
      <c r="D509" s="11"/>
      <c r="E509" s="12"/>
      <c r="J509" s="14"/>
      <c r="K509" s="12"/>
      <c r="M509" s="9"/>
      <c r="N509" s="12"/>
      <c r="P509" s="36"/>
      <c r="Q509" s="74"/>
    </row>
    <row r="510" spans="1:17" x14ac:dyDescent="0.25">
      <c r="A510" s="32"/>
      <c r="B510" s="21"/>
      <c r="C510" s="8"/>
      <c r="D510" s="8"/>
      <c r="E510" s="8"/>
      <c r="F510" s="7"/>
      <c r="G510" s="7"/>
      <c r="J510" s="14"/>
      <c r="K510" s="8"/>
      <c r="M510" s="9"/>
      <c r="N510" s="36"/>
      <c r="P510" s="36"/>
      <c r="Q510" s="36"/>
    </row>
    <row r="511" spans="1:17" x14ac:dyDescent="0.25">
      <c r="A511" s="30"/>
      <c r="B511" s="21"/>
      <c r="C511" s="47"/>
      <c r="D511" s="11"/>
      <c r="E511" s="12"/>
      <c r="J511" s="14"/>
      <c r="K511" s="12"/>
      <c r="M511" s="9"/>
      <c r="N511" s="12"/>
      <c r="P511" s="36"/>
      <c r="Q511" s="74"/>
    </row>
    <row r="512" spans="1:17" x14ac:dyDescent="0.25">
      <c r="A512" s="30"/>
      <c r="B512" s="21"/>
      <c r="C512" s="47"/>
      <c r="D512" s="11"/>
      <c r="E512" s="12"/>
      <c r="J512" s="14"/>
      <c r="K512" s="12"/>
      <c r="M512" s="9"/>
      <c r="N512" s="12"/>
      <c r="P512" s="36"/>
      <c r="Q512" s="74"/>
    </row>
    <row r="513" spans="1:17" x14ac:dyDescent="0.25">
      <c r="A513" s="30"/>
      <c r="B513" s="21"/>
      <c r="C513" s="47"/>
      <c r="D513" s="11"/>
      <c r="E513" s="12"/>
      <c r="J513" s="14"/>
      <c r="K513" s="12"/>
      <c r="M513" s="9"/>
      <c r="P513" s="36"/>
      <c r="Q513" s="36"/>
    </row>
    <row r="514" spans="1:17" x14ac:dyDescent="0.25">
      <c r="A514" s="30"/>
      <c r="B514" s="21"/>
      <c r="C514" s="47"/>
      <c r="D514" s="11"/>
      <c r="E514" s="12"/>
      <c r="J514" s="14"/>
      <c r="K514" s="12"/>
      <c r="M514" s="9"/>
      <c r="N514" s="12"/>
      <c r="P514" s="36"/>
      <c r="Q514" s="74"/>
    </row>
    <row r="515" spans="1:17" x14ac:dyDescent="0.25">
      <c r="A515" s="30"/>
      <c r="B515" s="21"/>
      <c r="C515" s="47"/>
      <c r="D515" s="11"/>
      <c r="E515" s="12"/>
      <c r="J515" s="14"/>
      <c r="K515" s="12"/>
      <c r="M515" s="9"/>
      <c r="P515" s="36"/>
      <c r="Q515" s="36"/>
    </row>
    <row r="516" spans="1:17" x14ac:dyDescent="0.25">
      <c r="A516" s="32"/>
      <c r="B516" s="21"/>
      <c r="C516" s="8"/>
      <c r="D516" s="8"/>
      <c r="E516" s="8"/>
      <c r="F516" s="7"/>
      <c r="G516" s="7"/>
      <c r="J516" s="14"/>
      <c r="K516" s="18"/>
      <c r="M516" s="9"/>
      <c r="N516" s="36"/>
      <c r="P516" s="36"/>
      <c r="Q516" s="36"/>
    </row>
    <row r="517" spans="1:17" x14ac:dyDescent="0.25">
      <c r="A517" s="30"/>
      <c r="B517" s="21"/>
      <c r="C517" s="47"/>
      <c r="D517" s="11"/>
      <c r="E517" s="12"/>
      <c r="J517" s="14"/>
      <c r="K517" s="12"/>
      <c r="M517" s="9"/>
      <c r="N517" s="12"/>
      <c r="P517" s="36"/>
      <c r="Q517" s="74"/>
    </row>
    <row r="518" spans="1:17" x14ac:dyDescent="0.25">
      <c r="A518" s="32"/>
      <c r="B518" s="21"/>
      <c r="C518" s="8"/>
      <c r="D518" s="8"/>
      <c r="E518" s="8"/>
      <c r="F518" s="7"/>
      <c r="G518" s="7"/>
      <c r="J518" s="14"/>
      <c r="K518" s="36"/>
      <c r="M518" s="9"/>
      <c r="N518" s="36"/>
      <c r="P518" s="36"/>
      <c r="Q518" s="36"/>
    </row>
    <row r="519" spans="1:17" x14ac:dyDescent="0.25">
      <c r="A519" s="32"/>
      <c r="B519" s="21"/>
      <c r="C519" s="8"/>
      <c r="D519" s="8"/>
      <c r="E519" s="8"/>
      <c r="F519" s="7"/>
      <c r="G519" s="7"/>
      <c r="J519" s="14"/>
      <c r="K519" s="36"/>
      <c r="M519" s="9"/>
      <c r="N519" s="36"/>
      <c r="P519" s="36"/>
      <c r="Q519" s="36"/>
    </row>
    <row r="520" spans="1:17" x14ac:dyDescent="0.25">
      <c r="A520" s="30"/>
      <c r="B520" s="21"/>
      <c r="C520" s="47"/>
      <c r="D520" s="11"/>
      <c r="E520" s="12"/>
      <c r="J520" s="14"/>
      <c r="K520" s="12"/>
      <c r="M520" s="9"/>
      <c r="N520" s="12"/>
      <c r="P520" s="36"/>
      <c r="Q520" s="74"/>
    </row>
    <row r="521" spans="1:17" x14ac:dyDescent="0.25">
      <c r="A521" s="30"/>
      <c r="B521" s="21"/>
      <c r="C521" s="47"/>
      <c r="D521" s="11"/>
      <c r="E521" s="12"/>
      <c r="J521" s="14"/>
      <c r="K521" s="12"/>
      <c r="M521" s="9"/>
      <c r="N521" s="12"/>
      <c r="P521" s="36"/>
      <c r="Q521" s="74"/>
    </row>
    <row r="522" spans="1:17" x14ac:dyDescent="0.25">
      <c r="A522" s="32"/>
      <c r="B522" s="21"/>
      <c r="C522" s="8"/>
      <c r="D522" s="8"/>
      <c r="E522" s="8"/>
      <c r="F522" s="7"/>
      <c r="G522" s="7"/>
      <c r="J522" s="14"/>
      <c r="K522" s="18"/>
      <c r="M522" s="9"/>
      <c r="N522" s="36"/>
      <c r="P522" s="36"/>
      <c r="Q522" s="36"/>
    </row>
    <row r="523" spans="1:17" x14ac:dyDescent="0.25">
      <c r="A523" s="30"/>
      <c r="B523" s="21"/>
      <c r="C523" s="47"/>
      <c r="D523" s="11"/>
      <c r="E523" s="12"/>
      <c r="J523" s="14"/>
      <c r="K523" s="12"/>
      <c r="M523" s="9"/>
      <c r="N523" s="12"/>
      <c r="P523" s="36"/>
      <c r="Q523" s="74"/>
    </row>
    <row r="524" spans="1:17" x14ac:dyDescent="0.25">
      <c r="A524" s="32"/>
      <c r="B524" s="21"/>
      <c r="C524" s="8"/>
      <c r="D524" s="8"/>
      <c r="E524" s="8"/>
      <c r="F524" s="7"/>
      <c r="G524" s="7"/>
      <c r="J524" s="14"/>
      <c r="K524" s="18"/>
      <c r="M524" s="9"/>
      <c r="N524" s="36"/>
      <c r="P524" s="36"/>
      <c r="Q524" s="36"/>
    </row>
    <row r="525" spans="1:17" x14ac:dyDescent="0.25">
      <c r="A525" s="30"/>
      <c r="B525" s="21"/>
      <c r="C525" s="47"/>
      <c r="D525" s="11"/>
      <c r="E525" s="12"/>
      <c r="J525" s="14"/>
      <c r="K525" s="12"/>
      <c r="M525" s="18"/>
      <c r="N525" s="18"/>
      <c r="P525" s="36"/>
      <c r="Q525" s="36"/>
    </row>
    <row r="526" spans="1:17" x14ac:dyDescent="0.25">
      <c r="A526" s="30"/>
      <c r="B526" s="21"/>
      <c r="C526" s="47"/>
      <c r="D526" s="11"/>
      <c r="E526" s="12"/>
      <c r="J526" s="14"/>
      <c r="K526" s="12"/>
      <c r="M526" s="9"/>
      <c r="N526" s="12"/>
      <c r="P526" s="36"/>
      <c r="Q526" s="74"/>
    </row>
    <row r="527" spans="1:17" x14ac:dyDescent="0.25">
      <c r="A527" s="30"/>
      <c r="B527" s="21"/>
      <c r="C527" s="47"/>
      <c r="D527" s="11"/>
      <c r="E527" s="12"/>
      <c r="J527" s="14"/>
      <c r="K527" s="12"/>
      <c r="M527" s="9"/>
      <c r="P527" s="36"/>
      <c r="Q527" s="36"/>
    </row>
    <row r="528" spans="1:17" x14ac:dyDescent="0.25">
      <c r="A528" s="30"/>
      <c r="B528" s="21"/>
      <c r="C528" s="47"/>
      <c r="D528" s="11"/>
      <c r="E528" s="12"/>
      <c r="J528" s="14"/>
      <c r="K528" s="12"/>
      <c r="M528" s="9"/>
      <c r="N528" s="12"/>
      <c r="P528" s="36"/>
      <c r="Q528" s="74"/>
    </row>
    <row r="529" spans="1:17" x14ac:dyDescent="0.25">
      <c r="A529" s="32"/>
      <c r="B529" s="21"/>
      <c r="C529" s="8"/>
      <c r="D529" s="8"/>
      <c r="E529" s="8"/>
      <c r="F529" s="7"/>
      <c r="G529" s="7"/>
      <c r="J529" s="14"/>
      <c r="K529" s="8"/>
      <c r="M529" s="9"/>
      <c r="N529" s="36"/>
      <c r="P529" s="36"/>
      <c r="Q529" s="36"/>
    </row>
    <row r="530" spans="1:17" x14ac:dyDescent="0.25">
      <c r="A530" s="30"/>
      <c r="B530" s="21"/>
      <c r="C530" s="47"/>
      <c r="D530" s="11"/>
      <c r="E530" s="12"/>
      <c r="J530" s="14"/>
      <c r="K530" s="12"/>
      <c r="M530" s="9"/>
      <c r="P530" s="36"/>
      <c r="Q530" s="36"/>
    </row>
    <row r="531" spans="1:17" x14ac:dyDescent="0.25">
      <c r="A531" s="30"/>
      <c r="B531" s="21"/>
      <c r="C531" s="47"/>
      <c r="D531" s="11"/>
      <c r="E531" s="12"/>
      <c r="J531" s="14"/>
      <c r="K531" s="12"/>
      <c r="M531" s="9"/>
      <c r="P531" s="36"/>
      <c r="Q531" s="36"/>
    </row>
    <row r="532" spans="1:17" x14ac:dyDescent="0.25">
      <c r="A532" s="30"/>
      <c r="B532" s="21"/>
      <c r="C532" s="47"/>
      <c r="D532" s="11"/>
      <c r="E532" s="12"/>
      <c r="J532" s="14"/>
      <c r="K532" s="12"/>
      <c r="M532" s="9"/>
      <c r="N532" s="12"/>
      <c r="P532" s="36"/>
      <c r="Q532" s="74"/>
    </row>
    <row r="533" spans="1:17" x14ac:dyDescent="0.25">
      <c r="A533" s="30"/>
      <c r="B533" s="21"/>
      <c r="C533" s="47"/>
      <c r="D533" s="11"/>
      <c r="E533" s="12"/>
      <c r="J533" s="14"/>
      <c r="K533" s="12"/>
      <c r="M533" s="9"/>
      <c r="N533" s="12"/>
      <c r="P533" s="36"/>
      <c r="Q533" s="74"/>
    </row>
    <row r="534" spans="1:17" x14ac:dyDescent="0.25">
      <c r="A534" s="30"/>
      <c r="B534" s="21"/>
      <c r="C534" s="47"/>
      <c r="D534" s="11"/>
      <c r="E534" s="12"/>
      <c r="J534" s="14"/>
      <c r="K534" s="12"/>
      <c r="M534" s="9"/>
      <c r="N534" s="12"/>
      <c r="P534" s="36"/>
      <c r="Q534" s="74"/>
    </row>
    <row r="535" spans="1:17" x14ac:dyDescent="0.25">
      <c r="A535" s="30"/>
      <c r="B535" s="21"/>
      <c r="C535" s="47"/>
      <c r="D535" s="11"/>
      <c r="E535" s="12"/>
      <c r="J535" s="14"/>
      <c r="K535" s="12"/>
      <c r="M535" s="9"/>
      <c r="P535" s="36"/>
      <c r="Q535" s="36"/>
    </row>
    <row r="536" spans="1:17" x14ac:dyDescent="0.25">
      <c r="A536" s="30"/>
      <c r="B536" s="21"/>
      <c r="C536" s="47"/>
      <c r="D536" s="11"/>
      <c r="E536" s="12"/>
      <c r="J536" s="14"/>
      <c r="K536" s="12"/>
      <c r="M536" s="9"/>
      <c r="N536" s="12"/>
      <c r="P536" s="36"/>
      <c r="Q536" s="74"/>
    </row>
    <row r="537" spans="1:17" x14ac:dyDescent="0.25">
      <c r="A537" s="30"/>
      <c r="B537" s="21"/>
      <c r="C537" s="47"/>
      <c r="D537" s="11"/>
      <c r="E537" s="12"/>
      <c r="J537" s="14"/>
      <c r="K537" s="12"/>
      <c r="M537" s="9"/>
      <c r="N537" s="12"/>
      <c r="P537" s="36"/>
      <c r="Q537" s="74"/>
    </row>
    <row r="538" spans="1:17" x14ac:dyDescent="0.25">
      <c r="A538" s="30"/>
      <c r="B538" s="21"/>
      <c r="C538" s="47"/>
      <c r="D538" s="11"/>
      <c r="E538" s="12"/>
      <c r="J538" s="14"/>
      <c r="K538" s="12"/>
      <c r="M538" s="18"/>
      <c r="N538" s="18"/>
      <c r="P538" s="36"/>
      <c r="Q538" s="36"/>
    </row>
    <row r="539" spans="1:17" x14ac:dyDescent="0.25">
      <c r="A539" s="30"/>
      <c r="B539" s="21"/>
      <c r="C539" s="47"/>
      <c r="D539" s="11"/>
      <c r="E539" s="12"/>
      <c r="J539" s="14"/>
      <c r="K539" s="12"/>
      <c r="M539" s="18"/>
      <c r="N539" s="12"/>
      <c r="P539" s="36"/>
      <c r="Q539" s="74"/>
    </row>
    <row r="540" spans="1:17" x14ac:dyDescent="0.25">
      <c r="A540" s="30"/>
      <c r="B540" s="21"/>
      <c r="C540" s="47"/>
      <c r="D540" s="11"/>
      <c r="E540" s="12"/>
      <c r="J540" s="14"/>
      <c r="K540" s="12"/>
      <c r="M540" s="9"/>
      <c r="P540" s="36"/>
      <c r="Q540" s="36"/>
    </row>
    <row r="541" spans="1:17" x14ac:dyDescent="0.25">
      <c r="A541" s="30"/>
      <c r="B541" s="21"/>
      <c r="C541" s="47"/>
      <c r="D541" s="11"/>
      <c r="E541" s="12"/>
      <c r="J541" s="14"/>
      <c r="K541" s="12"/>
      <c r="M541" s="9"/>
      <c r="P541" s="36"/>
      <c r="Q541" s="36"/>
    </row>
    <row r="542" spans="1:17" x14ac:dyDescent="0.25">
      <c r="A542" s="30"/>
      <c r="B542" s="21"/>
      <c r="C542" s="47"/>
      <c r="D542" s="11"/>
      <c r="E542" s="12"/>
      <c r="J542" s="14"/>
      <c r="K542" s="12"/>
      <c r="M542" s="9"/>
      <c r="N542" s="12"/>
      <c r="P542" s="36"/>
      <c r="Q542" s="74"/>
    </row>
    <row r="543" spans="1:17" x14ac:dyDescent="0.25">
      <c r="A543" s="30"/>
      <c r="B543" s="21"/>
      <c r="C543" s="47"/>
      <c r="D543" s="11"/>
      <c r="E543" s="12"/>
      <c r="J543" s="14"/>
      <c r="K543" s="12"/>
      <c r="M543" s="9"/>
      <c r="N543" s="12"/>
      <c r="P543" s="36"/>
      <c r="Q543" s="74"/>
    </row>
    <row r="544" spans="1:17" x14ac:dyDescent="0.25">
      <c r="A544" s="30"/>
      <c r="B544" s="21"/>
      <c r="C544" s="47"/>
      <c r="D544" s="11"/>
      <c r="E544" s="12"/>
      <c r="J544" s="14"/>
      <c r="K544" s="12"/>
      <c r="M544" s="9"/>
      <c r="N544" s="12"/>
      <c r="P544" s="36"/>
      <c r="Q544" s="74"/>
    </row>
    <row r="545" spans="1:17" x14ac:dyDescent="0.25">
      <c r="A545" s="30"/>
      <c r="B545" s="21"/>
      <c r="C545" s="47"/>
      <c r="D545" s="11"/>
      <c r="E545" s="12"/>
      <c r="J545" s="14"/>
      <c r="K545" s="12"/>
      <c r="M545" s="9"/>
      <c r="N545" s="12"/>
      <c r="P545" s="36"/>
      <c r="Q545" s="74"/>
    </row>
    <row r="546" spans="1:17" x14ac:dyDescent="0.25">
      <c r="A546" s="30"/>
      <c r="B546" s="21"/>
      <c r="C546" s="47"/>
      <c r="D546" s="11"/>
      <c r="E546" s="12"/>
      <c r="J546" s="14"/>
      <c r="K546" s="12"/>
      <c r="M546" s="9"/>
      <c r="P546" s="36"/>
      <c r="Q546" s="36"/>
    </row>
    <row r="547" spans="1:17" x14ac:dyDescent="0.25">
      <c r="A547" s="32"/>
      <c r="B547" s="21"/>
      <c r="C547" s="8"/>
      <c r="D547" s="8"/>
      <c r="E547" s="8"/>
      <c r="F547" s="7"/>
      <c r="G547" s="7"/>
      <c r="J547" s="14"/>
      <c r="K547" s="36"/>
      <c r="M547" s="9"/>
      <c r="N547" s="36"/>
      <c r="P547" s="36"/>
      <c r="Q547" s="36"/>
    </row>
    <row r="548" spans="1:17" x14ac:dyDescent="0.25">
      <c r="A548" s="30"/>
      <c r="B548" s="21"/>
      <c r="C548" s="47"/>
      <c r="D548" s="11"/>
      <c r="E548" s="12"/>
      <c r="J548" s="14"/>
      <c r="K548" s="12"/>
      <c r="M548" s="9"/>
      <c r="N548" s="12"/>
      <c r="P548" s="36"/>
      <c r="Q548" s="74"/>
    </row>
    <row r="549" spans="1:17" x14ac:dyDescent="0.25">
      <c r="A549" s="30"/>
      <c r="B549" s="21"/>
      <c r="C549" s="47"/>
      <c r="D549" s="11"/>
      <c r="E549" s="12"/>
      <c r="J549" s="14"/>
      <c r="K549" s="12"/>
      <c r="M549" s="9"/>
      <c r="P549" s="36"/>
      <c r="Q549" s="36"/>
    </row>
    <row r="550" spans="1:17" x14ac:dyDescent="0.25">
      <c r="A550" s="32"/>
      <c r="B550" s="21"/>
      <c r="C550" s="8"/>
      <c r="D550" s="8"/>
      <c r="E550" s="8"/>
      <c r="F550" s="7"/>
      <c r="G550" s="7"/>
      <c r="J550" s="14"/>
      <c r="K550" s="18"/>
      <c r="M550" s="9"/>
      <c r="N550" s="36"/>
      <c r="P550" s="36"/>
      <c r="Q550" s="36"/>
    </row>
    <row r="551" spans="1:17" x14ac:dyDescent="0.25">
      <c r="A551" s="30"/>
      <c r="B551" s="21"/>
      <c r="C551" s="47"/>
      <c r="D551" s="11"/>
      <c r="E551" s="12"/>
      <c r="J551" s="14"/>
      <c r="K551" s="12"/>
      <c r="M551" s="9"/>
      <c r="N551" s="12"/>
      <c r="P551" s="36"/>
      <c r="Q551" s="74"/>
    </row>
    <row r="552" spans="1:17" x14ac:dyDescent="0.25">
      <c r="A552" s="32"/>
      <c r="B552" s="21"/>
      <c r="C552" s="8"/>
      <c r="D552" s="8"/>
      <c r="E552" s="8"/>
      <c r="F552" s="7"/>
      <c r="G552" s="7"/>
      <c r="J552" s="14"/>
      <c r="K552" s="36"/>
      <c r="M552" s="18"/>
      <c r="N552" s="36"/>
      <c r="P552" s="36"/>
      <c r="Q552" s="36"/>
    </row>
    <row r="553" spans="1:17" x14ac:dyDescent="0.25">
      <c r="A553" s="30"/>
      <c r="B553" s="21"/>
      <c r="C553" s="47"/>
      <c r="D553" s="11"/>
      <c r="E553" s="12"/>
      <c r="J553" s="14"/>
      <c r="K553" s="12"/>
      <c r="M553" s="9"/>
      <c r="P553" s="36"/>
      <c r="Q553" s="36"/>
    </row>
    <row r="554" spans="1:17" x14ac:dyDescent="0.25">
      <c r="A554" s="30"/>
      <c r="B554" s="21"/>
      <c r="C554" s="47"/>
      <c r="D554" s="11"/>
      <c r="E554" s="12"/>
      <c r="J554" s="14"/>
      <c r="K554" s="12"/>
      <c r="M554" s="9"/>
      <c r="N554" s="12"/>
      <c r="P554" s="36"/>
      <c r="Q554" s="74"/>
    </row>
    <row r="555" spans="1:17" x14ac:dyDescent="0.25">
      <c r="A555" s="32"/>
      <c r="B555" s="21"/>
      <c r="C555" s="8"/>
      <c r="D555" s="8"/>
      <c r="E555" s="8"/>
      <c r="F555" s="7"/>
      <c r="G555" s="7"/>
      <c r="J555" s="14"/>
      <c r="K555" s="18"/>
      <c r="M555" s="9"/>
      <c r="N555" s="36"/>
      <c r="P555" s="36"/>
      <c r="Q555" s="36"/>
    </row>
    <row r="556" spans="1:17" x14ac:dyDescent="0.25">
      <c r="A556" s="30"/>
      <c r="B556" s="21"/>
      <c r="C556" s="47"/>
      <c r="D556" s="11"/>
      <c r="E556" s="12"/>
      <c r="J556" s="14"/>
      <c r="K556" s="12"/>
      <c r="M556" s="9"/>
      <c r="N556" s="12"/>
      <c r="P556" s="36"/>
      <c r="Q556" s="74"/>
    </row>
    <row r="557" spans="1:17" x14ac:dyDescent="0.25">
      <c r="A557" s="30"/>
      <c r="B557" s="21"/>
      <c r="C557" s="47"/>
      <c r="D557" s="11"/>
      <c r="E557" s="12"/>
      <c r="J557" s="14"/>
      <c r="K557" s="12"/>
      <c r="M557" s="9"/>
      <c r="N557" s="12"/>
      <c r="P557" s="36"/>
      <c r="Q557" s="74"/>
    </row>
    <row r="558" spans="1:17" x14ac:dyDescent="0.25">
      <c r="A558" s="30"/>
      <c r="B558" s="21"/>
      <c r="C558" s="47"/>
      <c r="D558" s="11"/>
      <c r="E558" s="12"/>
      <c r="J558" s="14"/>
      <c r="K558" s="12"/>
      <c r="M558" s="9"/>
      <c r="P558" s="36"/>
      <c r="Q558" s="36"/>
    </row>
    <row r="559" spans="1:17" x14ac:dyDescent="0.25">
      <c r="A559" s="30"/>
      <c r="B559" s="21"/>
      <c r="C559" s="47"/>
      <c r="D559" s="11"/>
      <c r="E559" s="12"/>
      <c r="J559" s="14"/>
      <c r="K559" s="12"/>
      <c r="M559" s="9"/>
      <c r="N559" s="12"/>
      <c r="P559" s="36"/>
      <c r="Q559" s="74"/>
    </row>
    <row r="560" spans="1:17" x14ac:dyDescent="0.25">
      <c r="A560" s="30"/>
      <c r="B560" s="21"/>
      <c r="C560" s="47"/>
      <c r="D560" s="11"/>
      <c r="E560" s="12"/>
      <c r="J560" s="14"/>
      <c r="K560" s="12"/>
      <c r="M560" s="18"/>
      <c r="N560" s="18"/>
      <c r="P560" s="36"/>
      <c r="Q560" s="36"/>
    </row>
    <row r="561" spans="1:17" x14ac:dyDescent="0.25">
      <c r="A561" s="30"/>
      <c r="B561" s="21"/>
      <c r="C561" s="47"/>
      <c r="D561" s="11"/>
      <c r="E561" s="12"/>
      <c r="J561" s="14"/>
      <c r="K561" s="12"/>
      <c r="M561" s="9"/>
      <c r="N561" s="12"/>
      <c r="P561" s="36"/>
      <c r="Q561" s="74"/>
    </row>
    <row r="562" spans="1:17" x14ac:dyDescent="0.25">
      <c r="A562" s="30"/>
      <c r="B562" s="21"/>
      <c r="C562" s="47"/>
      <c r="D562" s="11"/>
      <c r="E562" s="12"/>
      <c r="J562" s="14"/>
      <c r="K562" s="12"/>
      <c r="M562" s="9"/>
      <c r="P562" s="36"/>
      <c r="Q562" s="36"/>
    </row>
    <row r="563" spans="1:17" x14ac:dyDescent="0.25">
      <c r="A563" s="30"/>
      <c r="B563" s="21"/>
      <c r="C563" s="47"/>
      <c r="D563" s="11"/>
      <c r="E563" s="12"/>
      <c r="J563" s="14"/>
      <c r="K563" s="12"/>
      <c r="M563" s="9"/>
      <c r="P563" s="36"/>
      <c r="Q563" s="36"/>
    </row>
    <row r="564" spans="1:17" x14ac:dyDescent="0.25">
      <c r="A564" s="30"/>
      <c r="B564" s="21"/>
      <c r="C564" s="47"/>
      <c r="D564" s="11"/>
      <c r="E564" s="12"/>
      <c r="J564" s="14"/>
      <c r="K564" s="12"/>
      <c r="M564" s="9"/>
      <c r="N564" s="12"/>
      <c r="P564" s="36"/>
      <c r="Q564" s="74"/>
    </row>
    <row r="565" spans="1:17" x14ac:dyDescent="0.25">
      <c r="A565" s="32"/>
      <c r="B565" s="21"/>
      <c r="C565" s="8"/>
      <c r="D565" s="8"/>
      <c r="E565" s="8"/>
      <c r="F565" s="7"/>
      <c r="G565" s="7"/>
      <c r="J565" s="14"/>
      <c r="K565" s="18"/>
      <c r="M565" s="9"/>
      <c r="N565" s="36"/>
      <c r="P565" s="36"/>
      <c r="Q565" s="36"/>
    </row>
    <row r="566" spans="1:17" x14ac:dyDescent="0.25">
      <c r="A566" s="30"/>
      <c r="B566" s="21"/>
      <c r="C566" s="47"/>
      <c r="D566" s="11"/>
      <c r="E566" s="12"/>
      <c r="J566" s="14"/>
      <c r="K566" s="12"/>
      <c r="M566" s="9"/>
      <c r="N566" s="12"/>
      <c r="P566" s="36"/>
      <c r="Q566" s="74"/>
    </row>
    <row r="567" spans="1:17" x14ac:dyDescent="0.25">
      <c r="A567" s="30"/>
      <c r="B567" s="21"/>
      <c r="C567" s="47"/>
      <c r="D567" s="11"/>
      <c r="E567" s="12"/>
      <c r="J567" s="14"/>
      <c r="K567" s="12"/>
      <c r="M567" s="9"/>
      <c r="P567" s="36"/>
      <c r="Q567" s="36"/>
    </row>
    <row r="568" spans="1:17" x14ac:dyDescent="0.25">
      <c r="A568" s="30"/>
      <c r="B568" s="21"/>
      <c r="C568" s="47"/>
      <c r="D568" s="11"/>
      <c r="E568" s="12"/>
      <c r="J568" s="14"/>
      <c r="K568" s="12"/>
      <c r="M568" s="9"/>
      <c r="N568" s="12"/>
      <c r="P568" s="36"/>
      <c r="Q568" s="74"/>
    </row>
    <row r="569" spans="1:17" x14ac:dyDescent="0.25">
      <c r="A569" s="30"/>
      <c r="B569" s="21"/>
      <c r="C569" s="47"/>
      <c r="D569" s="11"/>
      <c r="E569" s="12"/>
      <c r="J569" s="14"/>
      <c r="K569" s="12"/>
      <c r="M569" s="9"/>
      <c r="N569" s="12"/>
      <c r="P569" s="36"/>
      <c r="Q569" s="74"/>
    </row>
    <row r="570" spans="1:17" x14ac:dyDescent="0.25">
      <c r="A570" s="30"/>
      <c r="B570" s="21"/>
      <c r="C570" s="47"/>
      <c r="D570" s="11"/>
      <c r="E570" s="12"/>
      <c r="J570" s="14"/>
      <c r="K570" s="12"/>
      <c r="M570" s="9"/>
      <c r="N570" s="12"/>
      <c r="P570" s="36"/>
      <c r="Q570" s="74"/>
    </row>
    <row r="571" spans="1:17" x14ac:dyDescent="0.25">
      <c r="A571" s="30"/>
      <c r="B571" s="21"/>
      <c r="C571" s="47"/>
      <c r="D571" s="11"/>
      <c r="E571" s="12"/>
      <c r="J571" s="14"/>
      <c r="K571" s="12"/>
      <c r="M571" s="9"/>
      <c r="N571" s="12"/>
      <c r="P571" s="36"/>
      <c r="Q571" s="74"/>
    </row>
    <row r="572" spans="1:17" x14ac:dyDescent="0.25">
      <c r="A572" s="30"/>
      <c r="B572" s="21"/>
      <c r="C572" s="47"/>
      <c r="D572" s="11"/>
      <c r="E572" s="12"/>
      <c r="J572" s="14"/>
      <c r="K572" s="12"/>
      <c r="M572" s="9"/>
      <c r="P572" s="36"/>
      <c r="Q572" s="36"/>
    </row>
    <row r="573" spans="1:17" x14ac:dyDescent="0.25">
      <c r="A573" s="30"/>
      <c r="B573" s="21"/>
      <c r="C573" s="47"/>
      <c r="D573" s="11"/>
      <c r="E573" s="12"/>
      <c r="J573" s="14"/>
      <c r="K573" s="12"/>
      <c r="M573" s="9"/>
      <c r="N573" s="12"/>
      <c r="P573" s="36"/>
      <c r="Q573" s="74"/>
    </row>
    <row r="574" spans="1:17" x14ac:dyDescent="0.25">
      <c r="A574" s="30"/>
      <c r="B574" s="21"/>
      <c r="C574" s="47"/>
      <c r="D574" s="11"/>
      <c r="E574" s="12"/>
      <c r="J574" s="14"/>
      <c r="K574" s="12"/>
      <c r="M574" s="9"/>
      <c r="N574" s="12"/>
      <c r="P574" s="36"/>
      <c r="Q574" s="74"/>
    </row>
    <row r="575" spans="1:17" x14ac:dyDescent="0.25">
      <c r="A575" s="30"/>
      <c r="B575" s="21"/>
      <c r="C575" s="47"/>
      <c r="D575" s="11"/>
      <c r="E575" s="12"/>
      <c r="J575" s="14"/>
      <c r="K575" s="12"/>
      <c r="M575" s="9"/>
      <c r="P575" s="36"/>
      <c r="Q575" s="36"/>
    </row>
    <row r="576" spans="1:17" x14ac:dyDescent="0.25">
      <c r="A576" s="30"/>
      <c r="B576" s="21"/>
      <c r="C576" s="47"/>
      <c r="D576" s="11"/>
      <c r="E576" s="12"/>
      <c r="J576" s="14"/>
      <c r="K576" s="12"/>
      <c r="M576" s="18"/>
      <c r="N576" s="12"/>
      <c r="P576" s="36"/>
      <c r="Q576" s="74"/>
    </row>
    <row r="577" spans="1:17" x14ac:dyDescent="0.25">
      <c r="A577" s="30"/>
      <c r="B577" s="21"/>
      <c r="C577" s="47"/>
      <c r="D577" s="11"/>
      <c r="E577" s="12"/>
      <c r="J577" s="14"/>
      <c r="K577" s="12"/>
      <c r="M577" s="9"/>
      <c r="N577" s="12"/>
      <c r="P577" s="36"/>
      <c r="Q577" s="74"/>
    </row>
    <row r="578" spans="1:17" x14ac:dyDescent="0.25">
      <c r="A578" s="30"/>
      <c r="B578" s="21"/>
      <c r="C578" s="47"/>
      <c r="D578" s="11"/>
      <c r="E578" s="12"/>
      <c r="J578" s="14"/>
      <c r="K578" s="12"/>
      <c r="M578" s="9"/>
      <c r="P578" s="36"/>
      <c r="Q578" s="36"/>
    </row>
    <row r="579" spans="1:17" x14ac:dyDescent="0.25">
      <c r="A579" s="30"/>
      <c r="B579" s="21"/>
      <c r="C579" s="47"/>
      <c r="D579" s="11"/>
      <c r="E579" s="12"/>
      <c r="J579" s="14"/>
      <c r="K579" s="12"/>
      <c r="M579" s="9"/>
      <c r="N579" s="12"/>
      <c r="P579" s="36"/>
      <c r="Q579" s="74"/>
    </row>
    <row r="580" spans="1:17" x14ac:dyDescent="0.25">
      <c r="A580" s="30"/>
      <c r="B580" s="21"/>
      <c r="C580" s="47"/>
      <c r="D580" s="11"/>
      <c r="E580" s="12"/>
      <c r="J580" s="14"/>
      <c r="K580" s="12"/>
      <c r="M580" s="9"/>
      <c r="N580" s="12"/>
      <c r="P580" s="36"/>
      <c r="Q580" s="74"/>
    </row>
    <row r="581" spans="1:17" x14ac:dyDescent="0.25">
      <c r="A581" s="30"/>
      <c r="B581" s="21"/>
      <c r="C581" s="47"/>
      <c r="D581" s="11"/>
      <c r="E581" s="12"/>
      <c r="J581" s="14"/>
      <c r="K581" s="12"/>
      <c r="M581" s="9"/>
      <c r="P581" s="36"/>
      <c r="Q581" s="36"/>
    </row>
    <row r="582" spans="1:17" x14ac:dyDescent="0.25">
      <c r="A582" s="30"/>
      <c r="B582" s="21"/>
      <c r="C582" s="47"/>
      <c r="D582" s="11"/>
      <c r="E582" s="12"/>
      <c r="J582" s="14"/>
      <c r="K582" s="12"/>
      <c r="M582" s="18"/>
      <c r="N582" s="12"/>
      <c r="P582" s="36"/>
      <c r="Q582" s="74"/>
    </row>
    <row r="583" spans="1:17" x14ac:dyDescent="0.25">
      <c r="A583" s="30"/>
      <c r="B583" s="21"/>
      <c r="C583" s="47"/>
      <c r="D583" s="11"/>
      <c r="E583" s="12"/>
      <c r="J583" s="14"/>
      <c r="K583" s="12"/>
      <c r="M583" s="9"/>
      <c r="N583" s="12"/>
      <c r="P583" s="36"/>
      <c r="Q583" s="74"/>
    </row>
    <row r="584" spans="1:17" x14ac:dyDescent="0.25">
      <c r="A584" s="30"/>
      <c r="B584" s="21"/>
      <c r="C584" s="47"/>
      <c r="D584" s="11"/>
      <c r="E584" s="12"/>
      <c r="J584" s="14"/>
      <c r="K584" s="12"/>
      <c r="M584" s="9"/>
      <c r="N584" s="12"/>
      <c r="P584" s="36"/>
      <c r="Q584" s="74"/>
    </row>
    <row r="585" spans="1:17" x14ac:dyDescent="0.25">
      <c r="A585" s="32"/>
      <c r="B585" s="21"/>
      <c r="C585" s="8"/>
      <c r="D585" s="8"/>
      <c r="E585" s="8"/>
      <c r="F585" s="7"/>
      <c r="G585" s="7"/>
      <c r="J585" s="14"/>
      <c r="K585" s="8"/>
      <c r="M585" s="9"/>
      <c r="N585" s="36"/>
      <c r="P585" s="36"/>
      <c r="Q585" s="36"/>
    </row>
    <row r="586" spans="1:17" x14ac:dyDescent="0.25">
      <c r="A586" s="30"/>
      <c r="B586" s="21"/>
      <c r="C586" s="47"/>
      <c r="D586" s="11"/>
      <c r="E586" s="12"/>
      <c r="J586" s="14"/>
      <c r="K586" s="12"/>
      <c r="M586" s="9"/>
      <c r="N586" s="12"/>
      <c r="P586" s="36"/>
      <c r="Q586" s="74"/>
    </row>
    <row r="587" spans="1:17" x14ac:dyDescent="0.25">
      <c r="A587" s="30"/>
      <c r="B587" s="21"/>
      <c r="C587" s="47"/>
      <c r="D587" s="11"/>
      <c r="E587" s="12"/>
      <c r="J587" s="14"/>
      <c r="K587" s="12"/>
      <c r="M587" s="9"/>
      <c r="P587" s="36"/>
      <c r="Q587" s="36"/>
    </row>
    <row r="588" spans="1:17" x14ac:dyDescent="0.25">
      <c r="A588" s="30"/>
      <c r="B588" s="21"/>
      <c r="C588" s="47"/>
      <c r="D588" s="11"/>
      <c r="E588" s="12"/>
      <c r="J588" s="14"/>
      <c r="K588" s="12"/>
      <c r="M588" s="9"/>
      <c r="N588" s="12"/>
      <c r="P588" s="36"/>
      <c r="Q588" s="74"/>
    </row>
    <row r="589" spans="1:17" x14ac:dyDescent="0.25">
      <c r="A589" s="32"/>
      <c r="B589" s="21"/>
      <c r="C589" s="8"/>
      <c r="D589" s="8"/>
      <c r="E589" s="8"/>
      <c r="F589" s="7"/>
      <c r="G589" s="7"/>
      <c r="J589" s="14"/>
      <c r="K589" s="8"/>
      <c r="M589" s="9"/>
      <c r="N589" s="36"/>
      <c r="P589" s="36"/>
      <c r="Q589" s="36"/>
    </row>
    <row r="590" spans="1:17" x14ac:dyDescent="0.25">
      <c r="A590" s="30"/>
      <c r="B590" s="21"/>
      <c r="C590" s="47"/>
      <c r="D590" s="11"/>
      <c r="E590" s="12"/>
      <c r="J590" s="14"/>
      <c r="K590" s="12"/>
      <c r="M590" s="9"/>
      <c r="P590" s="36"/>
      <c r="Q590" s="36"/>
    </row>
    <row r="591" spans="1:17" x14ac:dyDescent="0.25">
      <c r="A591" s="30"/>
      <c r="B591" s="21"/>
      <c r="C591" s="47"/>
      <c r="D591" s="11"/>
      <c r="E591" s="12"/>
      <c r="J591" s="14"/>
      <c r="K591" s="12"/>
      <c r="M591" s="9"/>
      <c r="P591" s="36"/>
      <c r="Q591" s="36"/>
    </row>
    <row r="592" spans="1:17" x14ac:dyDescent="0.25">
      <c r="A592" s="30"/>
      <c r="B592" s="21"/>
      <c r="C592" s="47"/>
      <c r="D592" s="11"/>
      <c r="E592" s="12"/>
      <c r="J592" s="14"/>
      <c r="K592" s="12"/>
      <c r="M592" s="9"/>
      <c r="P592" s="36"/>
      <c r="Q592" s="36"/>
    </row>
    <row r="593" spans="1:17" x14ac:dyDescent="0.25">
      <c r="A593" s="30"/>
      <c r="B593" s="21"/>
      <c r="C593" s="47"/>
      <c r="D593" s="11"/>
      <c r="E593" s="12"/>
      <c r="J593" s="14"/>
      <c r="K593" s="12"/>
      <c r="M593" s="18"/>
      <c r="N593" s="18"/>
      <c r="P593" s="36"/>
      <c r="Q593" s="36"/>
    </row>
    <row r="594" spans="1:17" x14ac:dyDescent="0.25">
      <c r="A594" s="32"/>
      <c r="B594" s="21"/>
      <c r="C594" s="8"/>
      <c r="D594" s="8"/>
      <c r="E594" s="8"/>
      <c r="F594" s="7"/>
      <c r="G594" s="7"/>
      <c r="J594" s="14"/>
      <c r="K594" s="8"/>
      <c r="M594" s="9"/>
      <c r="N594" s="36"/>
      <c r="P594" s="36"/>
      <c r="Q594" s="36"/>
    </row>
    <row r="595" spans="1:17" x14ac:dyDescent="0.25">
      <c r="A595" s="30"/>
      <c r="B595" s="21"/>
      <c r="C595" s="47"/>
      <c r="D595" s="11"/>
      <c r="E595" s="12"/>
      <c r="J595" s="14"/>
      <c r="K595" s="12"/>
      <c r="M595" s="9"/>
      <c r="N595" s="12"/>
      <c r="P595" s="36"/>
      <c r="Q595" s="74"/>
    </row>
    <row r="596" spans="1:17" x14ac:dyDescent="0.25">
      <c r="A596" s="30"/>
      <c r="B596" s="21"/>
      <c r="C596" s="47"/>
      <c r="D596" s="11"/>
      <c r="E596" s="12"/>
      <c r="J596" s="14"/>
      <c r="K596" s="12"/>
      <c r="M596" s="9"/>
      <c r="N596" s="12"/>
      <c r="P596" s="36"/>
      <c r="Q596" s="74"/>
    </row>
    <row r="597" spans="1:17" x14ac:dyDescent="0.25">
      <c r="A597" s="30"/>
      <c r="B597" s="21"/>
      <c r="C597" s="47"/>
      <c r="D597" s="11"/>
      <c r="E597" s="12"/>
      <c r="J597" s="14"/>
      <c r="K597" s="12"/>
      <c r="M597" s="9"/>
      <c r="N597" s="12"/>
      <c r="P597" s="36"/>
      <c r="Q597" s="74"/>
    </row>
    <row r="598" spans="1:17" x14ac:dyDescent="0.25">
      <c r="A598" s="32"/>
      <c r="B598" s="21"/>
      <c r="C598" s="8"/>
      <c r="D598" s="8"/>
      <c r="E598" s="8"/>
      <c r="F598" s="7"/>
      <c r="G598" s="7"/>
      <c r="J598" s="14"/>
      <c r="K598" s="18"/>
      <c r="M598" s="9"/>
      <c r="N598" s="36"/>
      <c r="P598" s="36"/>
      <c r="Q598" s="36"/>
    </row>
    <row r="599" spans="1:17" x14ac:dyDescent="0.25">
      <c r="A599" s="32"/>
      <c r="B599" s="21"/>
      <c r="C599" s="8"/>
      <c r="D599" s="8"/>
      <c r="E599" s="8"/>
      <c r="F599" s="7"/>
      <c r="G599" s="7"/>
      <c r="J599" s="14"/>
      <c r="K599" s="8"/>
      <c r="M599" s="9"/>
      <c r="N599" s="36"/>
      <c r="P599" s="36"/>
      <c r="Q599" s="36"/>
    </row>
    <row r="600" spans="1:17" x14ac:dyDescent="0.25">
      <c r="A600" s="30"/>
      <c r="B600" s="21"/>
      <c r="C600" s="47"/>
      <c r="D600" s="11"/>
      <c r="E600" s="12"/>
      <c r="J600" s="14"/>
      <c r="K600" s="12"/>
      <c r="M600" s="18"/>
      <c r="N600" s="12"/>
      <c r="P600" s="36"/>
      <c r="Q600" s="74"/>
    </row>
    <row r="601" spans="1:17" x14ac:dyDescent="0.25">
      <c r="A601" s="30"/>
      <c r="B601" s="21"/>
      <c r="C601" s="47"/>
      <c r="D601" s="11"/>
      <c r="E601" s="12"/>
      <c r="J601" s="14"/>
      <c r="K601" s="12"/>
      <c r="M601" s="9"/>
      <c r="N601" s="12"/>
      <c r="P601" s="36"/>
      <c r="Q601" s="74"/>
    </row>
    <row r="602" spans="1:17" x14ac:dyDescent="0.25">
      <c r="A602" s="30"/>
      <c r="B602" s="21"/>
      <c r="C602" s="47"/>
      <c r="D602" s="11"/>
      <c r="E602" s="12"/>
      <c r="J602" s="14"/>
      <c r="K602" s="12"/>
      <c r="M602" s="9"/>
      <c r="N602" s="12"/>
      <c r="P602" s="36"/>
      <c r="Q602" s="74"/>
    </row>
    <row r="603" spans="1:17" x14ac:dyDescent="0.25">
      <c r="A603" s="30"/>
      <c r="B603" s="21"/>
      <c r="C603" s="47"/>
      <c r="D603" s="11"/>
      <c r="E603" s="12"/>
      <c r="J603" s="14"/>
      <c r="K603" s="12"/>
      <c r="M603" s="9"/>
      <c r="P603" s="36"/>
      <c r="Q603" s="36"/>
    </row>
    <row r="604" spans="1:17" x14ac:dyDescent="0.25">
      <c r="A604" s="32"/>
      <c r="B604" s="21"/>
      <c r="C604" s="8"/>
      <c r="D604" s="8"/>
      <c r="E604" s="8"/>
      <c r="F604" s="7"/>
      <c r="G604" s="7"/>
      <c r="J604" s="14"/>
      <c r="K604" s="8"/>
      <c r="M604" s="9"/>
      <c r="N604" s="36"/>
      <c r="P604" s="36"/>
      <c r="Q604" s="36"/>
    </row>
    <row r="605" spans="1:17" x14ac:dyDescent="0.25">
      <c r="A605" s="30"/>
      <c r="B605" s="21"/>
      <c r="C605" s="47"/>
      <c r="D605" s="11"/>
      <c r="E605" s="12"/>
      <c r="J605" s="14"/>
      <c r="K605" s="12"/>
      <c r="M605" s="9"/>
      <c r="N605" s="12"/>
      <c r="P605" s="36"/>
      <c r="Q605" s="74"/>
    </row>
    <row r="606" spans="1:17" x14ac:dyDescent="0.25">
      <c r="A606" s="30"/>
      <c r="B606" s="21"/>
      <c r="C606" s="47"/>
      <c r="D606" s="11"/>
      <c r="E606" s="12"/>
      <c r="J606" s="14"/>
      <c r="K606" s="12"/>
      <c r="M606" s="9"/>
      <c r="P606" s="36"/>
      <c r="Q606" s="36"/>
    </row>
    <row r="607" spans="1:17" x14ac:dyDescent="0.25">
      <c r="A607" s="30"/>
      <c r="B607" s="21"/>
      <c r="C607" s="47"/>
      <c r="D607" s="11"/>
      <c r="E607" s="12"/>
      <c r="J607" s="14"/>
      <c r="K607" s="12"/>
      <c r="M607" s="9"/>
      <c r="P607" s="36"/>
      <c r="Q607" s="36"/>
    </row>
    <row r="608" spans="1:17" x14ac:dyDescent="0.25">
      <c r="A608" s="30"/>
      <c r="B608" s="21"/>
      <c r="C608" s="47"/>
      <c r="D608" s="11"/>
      <c r="E608" s="12"/>
      <c r="J608" s="14"/>
      <c r="K608" s="12"/>
      <c r="M608" s="18"/>
      <c r="N608" s="18"/>
      <c r="P608" s="36"/>
      <c r="Q608" s="36"/>
    </row>
    <row r="609" spans="1:17" x14ac:dyDescent="0.25">
      <c r="A609" s="30"/>
      <c r="B609" s="21"/>
      <c r="C609" s="47"/>
      <c r="D609" s="11"/>
      <c r="E609" s="12"/>
      <c r="J609" s="14"/>
      <c r="K609" s="12"/>
      <c r="M609" s="9"/>
      <c r="P609" s="36"/>
      <c r="Q609" s="36"/>
    </row>
    <row r="610" spans="1:17" x14ac:dyDescent="0.25">
      <c r="A610" s="30"/>
      <c r="B610" s="21"/>
      <c r="C610" s="47"/>
      <c r="D610" s="11"/>
      <c r="E610" s="12"/>
      <c r="J610" s="14"/>
      <c r="K610" s="12"/>
      <c r="M610" s="18"/>
      <c r="N610" s="12"/>
      <c r="P610" s="36"/>
      <c r="Q610" s="74"/>
    </row>
    <row r="611" spans="1:17" x14ac:dyDescent="0.25">
      <c r="A611" s="32"/>
      <c r="B611" s="21"/>
      <c r="C611" s="8"/>
      <c r="D611" s="8"/>
      <c r="E611" s="8"/>
      <c r="F611" s="7"/>
      <c r="G611" s="7"/>
      <c r="J611" s="14"/>
      <c r="K611" s="8"/>
      <c r="M611" s="9"/>
      <c r="N611" s="36"/>
      <c r="P611" s="36"/>
      <c r="Q611" s="36"/>
    </row>
    <row r="612" spans="1:17" x14ac:dyDescent="0.25">
      <c r="A612" s="32"/>
      <c r="B612" s="21"/>
      <c r="C612" s="8"/>
      <c r="D612" s="8"/>
      <c r="E612" s="8"/>
      <c r="F612" s="7"/>
      <c r="G612" s="7"/>
      <c r="J612" s="14"/>
      <c r="K612" s="18"/>
      <c r="M612" s="9"/>
      <c r="N612" s="36"/>
      <c r="P612" s="36"/>
      <c r="Q612" s="36"/>
    </row>
    <row r="613" spans="1:17" x14ac:dyDescent="0.25">
      <c r="A613" s="32"/>
      <c r="B613" s="21"/>
      <c r="C613" s="8"/>
      <c r="D613" s="8"/>
      <c r="E613" s="8"/>
      <c r="F613" s="7"/>
      <c r="G613" s="7"/>
      <c r="J613" s="14"/>
      <c r="K613" s="8"/>
      <c r="M613" s="9"/>
      <c r="N613" s="36"/>
      <c r="P613" s="36"/>
      <c r="Q613" s="36"/>
    </row>
    <row r="614" spans="1:17" x14ac:dyDescent="0.25">
      <c r="A614" s="32"/>
      <c r="B614" s="21"/>
      <c r="C614" s="8"/>
      <c r="D614" s="8"/>
      <c r="E614" s="8"/>
      <c r="F614" s="7"/>
      <c r="G614" s="7"/>
      <c r="J614" s="14"/>
      <c r="K614" s="8"/>
      <c r="M614" s="9"/>
      <c r="N614" s="36"/>
      <c r="P614" s="36"/>
      <c r="Q614" s="36"/>
    </row>
    <row r="615" spans="1:17" x14ac:dyDescent="0.25">
      <c r="A615" s="32"/>
      <c r="B615" s="21"/>
      <c r="C615" s="8"/>
      <c r="D615" s="8"/>
      <c r="E615" s="8"/>
      <c r="F615" s="7"/>
      <c r="G615" s="7"/>
      <c r="J615" s="14"/>
      <c r="K615" s="18"/>
      <c r="M615" s="9"/>
      <c r="N615" s="36"/>
      <c r="P615" s="36"/>
      <c r="Q615" s="36"/>
    </row>
    <row r="616" spans="1:17" x14ac:dyDescent="0.25">
      <c r="A616" s="30"/>
      <c r="B616" s="21"/>
      <c r="C616" s="47"/>
      <c r="D616" s="11"/>
      <c r="E616" s="12"/>
      <c r="J616" s="14"/>
      <c r="K616" s="12"/>
      <c r="M616" s="9"/>
      <c r="N616" s="12"/>
      <c r="P616" s="36"/>
      <c r="Q616" s="74"/>
    </row>
    <row r="617" spans="1:17" x14ac:dyDescent="0.25">
      <c r="A617" s="32"/>
      <c r="B617" s="21"/>
      <c r="C617" s="8"/>
      <c r="D617" s="8"/>
      <c r="E617" s="8"/>
      <c r="F617" s="7"/>
      <c r="G617" s="7"/>
      <c r="J617" s="14"/>
      <c r="K617" s="18"/>
      <c r="M617" s="9"/>
      <c r="N617" s="36"/>
      <c r="P617" s="36"/>
      <c r="Q617" s="36"/>
    </row>
    <row r="618" spans="1:17" x14ac:dyDescent="0.25">
      <c r="A618" s="32"/>
      <c r="B618" s="21"/>
      <c r="C618" s="8"/>
      <c r="D618" s="8"/>
      <c r="E618" s="8"/>
      <c r="F618" s="7"/>
      <c r="G618" s="7"/>
      <c r="J618" s="14"/>
      <c r="K618" s="18"/>
      <c r="M618" s="9"/>
      <c r="N618" s="36"/>
      <c r="P618" s="36"/>
      <c r="Q618" s="36"/>
    </row>
    <row r="619" spans="1:17" x14ac:dyDescent="0.25">
      <c r="A619" s="30"/>
      <c r="B619" s="21"/>
      <c r="C619" s="47"/>
      <c r="D619" s="11"/>
      <c r="E619" s="12"/>
      <c r="J619" s="14"/>
      <c r="K619" s="12"/>
      <c r="M619" s="9"/>
      <c r="N619" s="12"/>
      <c r="P619" s="36"/>
      <c r="Q619" s="74"/>
    </row>
    <row r="620" spans="1:17" x14ac:dyDescent="0.25">
      <c r="A620" s="32"/>
      <c r="B620" s="21"/>
      <c r="C620" s="8"/>
      <c r="D620" s="8"/>
      <c r="E620" s="8"/>
      <c r="F620" s="7"/>
      <c r="G620" s="7"/>
      <c r="J620" s="14"/>
      <c r="K620" s="8"/>
      <c r="M620" s="9"/>
      <c r="N620" s="36"/>
      <c r="P620" s="36"/>
      <c r="Q620" s="36"/>
    </row>
    <row r="621" spans="1:17" x14ac:dyDescent="0.25">
      <c r="A621" s="32"/>
      <c r="B621" s="21"/>
      <c r="C621" s="8"/>
      <c r="D621" s="8"/>
      <c r="E621" s="8"/>
      <c r="F621" s="7"/>
      <c r="G621" s="7"/>
      <c r="J621" s="14"/>
      <c r="K621" s="18"/>
      <c r="M621" s="9"/>
      <c r="N621" s="36"/>
      <c r="P621" s="36"/>
      <c r="Q621" s="36"/>
    </row>
    <row r="622" spans="1:17" x14ac:dyDescent="0.25">
      <c r="A622" s="32"/>
      <c r="B622" s="21"/>
      <c r="C622" s="8"/>
      <c r="D622" s="8"/>
      <c r="E622" s="8"/>
      <c r="F622" s="7"/>
      <c r="G622" s="7"/>
      <c r="J622" s="14"/>
      <c r="K622" s="8"/>
      <c r="M622" s="9"/>
      <c r="N622" s="36"/>
      <c r="P622" s="36"/>
      <c r="Q622" s="36"/>
    </row>
    <row r="623" spans="1:17" x14ac:dyDescent="0.25">
      <c r="A623" s="30"/>
      <c r="B623" s="21"/>
      <c r="C623" s="47"/>
      <c r="D623" s="11"/>
      <c r="E623" s="12"/>
      <c r="J623" s="14"/>
      <c r="K623" s="12"/>
      <c r="M623" s="18"/>
      <c r="N623" s="12"/>
      <c r="P623" s="36"/>
      <c r="Q623" s="74"/>
    </row>
    <row r="624" spans="1:17" x14ac:dyDescent="0.25">
      <c r="A624" s="30"/>
      <c r="B624" s="21"/>
      <c r="C624" s="47"/>
      <c r="D624" s="11"/>
      <c r="E624" s="12"/>
      <c r="J624" s="14"/>
      <c r="K624" s="12"/>
      <c r="M624" s="9"/>
      <c r="P624" s="36"/>
      <c r="Q624" s="36"/>
    </row>
    <row r="625" spans="1:17" x14ac:dyDescent="0.25">
      <c r="A625" s="32"/>
      <c r="B625" s="21"/>
      <c r="C625" s="8"/>
      <c r="D625" s="8"/>
      <c r="E625" s="8"/>
      <c r="F625" s="7"/>
      <c r="G625" s="7"/>
      <c r="J625" s="14"/>
      <c r="K625" s="18"/>
      <c r="M625" s="9"/>
      <c r="N625" s="36"/>
      <c r="P625" s="36"/>
      <c r="Q625" s="36"/>
    </row>
    <row r="626" spans="1:17" x14ac:dyDescent="0.25">
      <c r="A626" s="30"/>
      <c r="B626" s="21"/>
      <c r="C626" s="47"/>
      <c r="D626" s="11"/>
      <c r="E626" s="12"/>
      <c r="J626" s="14"/>
      <c r="K626" s="12"/>
      <c r="M626" s="9"/>
      <c r="P626" s="36"/>
      <c r="Q626" s="36"/>
    </row>
    <row r="627" spans="1:17" x14ac:dyDescent="0.25">
      <c r="A627" s="30"/>
      <c r="B627" s="21"/>
      <c r="C627" s="47"/>
      <c r="D627" s="11"/>
      <c r="E627" s="12"/>
      <c r="J627" s="14"/>
      <c r="K627" s="12"/>
      <c r="M627" s="9"/>
      <c r="N627" s="12"/>
      <c r="P627" s="36"/>
      <c r="Q627" s="74"/>
    </row>
    <row r="628" spans="1:17" x14ac:dyDescent="0.25">
      <c r="A628" s="30"/>
      <c r="B628" s="21"/>
      <c r="C628" s="47"/>
      <c r="D628" s="11"/>
      <c r="E628" s="12"/>
      <c r="J628" s="14"/>
      <c r="K628" s="12"/>
      <c r="M628" s="9"/>
      <c r="N628" s="12"/>
      <c r="P628" s="36"/>
      <c r="Q628" s="74"/>
    </row>
    <row r="629" spans="1:17" x14ac:dyDescent="0.25">
      <c r="A629" s="30"/>
      <c r="B629" s="21"/>
      <c r="C629" s="47"/>
      <c r="D629" s="11"/>
      <c r="E629" s="12"/>
      <c r="J629" s="14"/>
      <c r="K629" s="12"/>
      <c r="M629" s="9"/>
      <c r="N629" s="12"/>
      <c r="P629" s="36"/>
      <c r="Q629" s="74"/>
    </row>
    <row r="630" spans="1:17" x14ac:dyDescent="0.25">
      <c r="A630" s="32"/>
      <c r="B630" s="21"/>
      <c r="C630" s="8"/>
      <c r="D630" s="8"/>
      <c r="E630" s="8"/>
      <c r="F630" s="7"/>
      <c r="G630" s="7"/>
      <c r="J630" s="14"/>
      <c r="K630" s="18"/>
      <c r="M630" s="9"/>
      <c r="N630" s="36"/>
      <c r="P630" s="36"/>
      <c r="Q630" s="36"/>
    </row>
    <row r="631" spans="1:17" x14ac:dyDescent="0.25">
      <c r="A631" s="30"/>
      <c r="B631" s="21"/>
      <c r="C631" s="47"/>
      <c r="D631" s="11"/>
      <c r="E631" s="12"/>
      <c r="J631" s="14"/>
      <c r="K631" s="12"/>
      <c r="M631" s="9"/>
      <c r="N631" s="12"/>
      <c r="P631" s="36"/>
      <c r="Q631" s="74"/>
    </row>
    <row r="632" spans="1:17" x14ac:dyDescent="0.25">
      <c r="A632" s="32"/>
      <c r="B632" s="21"/>
      <c r="C632" s="8"/>
      <c r="D632" s="8"/>
      <c r="E632" s="8"/>
      <c r="F632" s="7"/>
      <c r="G632" s="7"/>
      <c r="J632" s="14"/>
      <c r="K632" s="8"/>
      <c r="M632" s="9"/>
      <c r="N632" s="36"/>
      <c r="P632" s="36"/>
      <c r="Q632" s="36"/>
    </row>
    <row r="633" spans="1:17" x14ac:dyDescent="0.25">
      <c r="A633" s="32"/>
      <c r="B633" s="21"/>
      <c r="C633" s="8"/>
      <c r="D633" s="8"/>
      <c r="E633" s="8"/>
      <c r="F633" s="7"/>
      <c r="G633" s="7"/>
      <c r="J633" s="14"/>
      <c r="K633" s="8"/>
      <c r="M633" s="9"/>
      <c r="N633" s="36"/>
      <c r="P633" s="36"/>
      <c r="Q633" s="36"/>
    </row>
    <row r="634" spans="1:17" x14ac:dyDescent="0.25">
      <c r="A634" s="30"/>
      <c r="B634" s="21"/>
      <c r="C634" s="47"/>
      <c r="D634" s="11"/>
      <c r="E634" s="12"/>
      <c r="J634" s="14"/>
      <c r="K634" s="12"/>
      <c r="M634" s="9"/>
      <c r="P634" s="36"/>
      <c r="Q634" s="36"/>
    </row>
    <row r="635" spans="1:17" x14ac:dyDescent="0.25">
      <c r="A635" s="30"/>
      <c r="B635" s="21"/>
      <c r="C635" s="47"/>
      <c r="D635" s="11"/>
      <c r="E635" s="12"/>
      <c r="J635" s="14"/>
      <c r="K635" s="12"/>
      <c r="M635" s="18"/>
      <c r="N635" s="18"/>
      <c r="P635" s="36"/>
      <c r="Q635" s="36"/>
    </row>
    <row r="636" spans="1:17" x14ac:dyDescent="0.25">
      <c r="A636" s="32"/>
      <c r="B636" s="21"/>
      <c r="C636" s="8"/>
      <c r="D636" s="8"/>
      <c r="E636" s="8"/>
      <c r="F636" s="7"/>
      <c r="G636" s="7"/>
      <c r="J636" s="14"/>
      <c r="K636" s="8"/>
      <c r="M636" s="9"/>
      <c r="N636" s="36"/>
      <c r="P636" s="36"/>
      <c r="Q636" s="36"/>
    </row>
    <row r="637" spans="1:17" x14ac:dyDescent="0.25">
      <c r="A637" s="32"/>
      <c r="B637" s="21"/>
      <c r="C637" s="8"/>
      <c r="D637" s="8"/>
      <c r="E637" s="8"/>
      <c r="F637" s="7"/>
      <c r="G637" s="7"/>
      <c r="J637" s="14"/>
      <c r="K637" s="8"/>
      <c r="M637" s="9"/>
      <c r="N637" s="36"/>
      <c r="P637" s="36"/>
      <c r="Q637" s="36"/>
    </row>
    <row r="638" spans="1:17" x14ac:dyDescent="0.25">
      <c r="A638" s="30"/>
      <c r="B638" s="21"/>
      <c r="C638" s="47"/>
      <c r="D638" s="11"/>
      <c r="E638" s="12"/>
      <c r="J638" s="14"/>
      <c r="K638" s="12"/>
      <c r="M638" s="9"/>
      <c r="N638" s="12"/>
      <c r="P638" s="36"/>
      <c r="Q638" s="74"/>
    </row>
    <row r="639" spans="1:17" x14ac:dyDescent="0.25">
      <c r="A639" s="30"/>
      <c r="B639" s="21"/>
      <c r="C639" s="47"/>
      <c r="D639" s="11"/>
      <c r="E639" s="12"/>
      <c r="J639" s="14"/>
      <c r="K639" s="12"/>
      <c r="M639" s="9"/>
      <c r="P639" s="36"/>
      <c r="Q639" s="36"/>
    </row>
    <row r="640" spans="1:17" x14ac:dyDescent="0.25">
      <c r="A640" s="30"/>
      <c r="B640" s="21"/>
      <c r="C640" s="47"/>
      <c r="D640" s="11"/>
      <c r="E640" s="12"/>
      <c r="J640" s="14"/>
      <c r="K640" s="12"/>
      <c r="M640" s="9"/>
      <c r="N640" s="12"/>
      <c r="P640" s="36"/>
      <c r="Q640" s="74"/>
    </row>
    <row r="641" spans="1:17" x14ac:dyDescent="0.25">
      <c r="A641" s="30"/>
      <c r="B641" s="21"/>
      <c r="C641" s="47"/>
      <c r="D641" s="11"/>
      <c r="E641" s="12"/>
      <c r="J641" s="14"/>
      <c r="K641" s="12"/>
      <c r="M641" s="9"/>
      <c r="N641" s="12"/>
      <c r="P641" s="36"/>
      <c r="Q641" s="74"/>
    </row>
    <row r="642" spans="1:17" x14ac:dyDescent="0.25">
      <c r="A642" s="32"/>
      <c r="B642" s="21"/>
      <c r="C642" s="8"/>
      <c r="D642" s="8"/>
      <c r="E642" s="8"/>
      <c r="F642" s="7"/>
      <c r="G642" s="7"/>
      <c r="J642" s="14"/>
      <c r="K642" s="18"/>
      <c r="M642" s="9"/>
      <c r="N642" s="36"/>
      <c r="P642" s="36"/>
      <c r="Q642" s="36"/>
    </row>
    <row r="643" spans="1:17" x14ac:dyDescent="0.25">
      <c r="A643" s="30"/>
      <c r="B643" s="21"/>
      <c r="C643" s="47"/>
      <c r="D643" s="11"/>
      <c r="E643" s="12"/>
      <c r="J643" s="14"/>
      <c r="K643" s="12"/>
      <c r="M643" s="9"/>
      <c r="N643" s="12"/>
      <c r="P643" s="36"/>
      <c r="Q643" s="74"/>
    </row>
    <row r="644" spans="1:17" x14ac:dyDescent="0.25">
      <c r="A644" s="30"/>
      <c r="B644" s="21"/>
      <c r="C644" s="47"/>
      <c r="D644" s="11"/>
      <c r="E644" s="12"/>
      <c r="J644" s="14"/>
      <c r="K644" s="12"/>
      <c r="M644" s="9"/>
      <c r="N644" s="12"/>
      <c r="P644" s="36"/>
      <c r="Q644" s="74"/>
    </row>
    <row r="645" spans="1:17" x14ac:dyDescent="0.25">
      <c r="A645" s="30"/>
      <c r="B645" s="21"/>
      <c r="C645" s="47"/>
      <c r="D645" s="11"/>
      <c r="E645" s="12"/>
      <c r="J645" s="14"/>
      <c r="K645" s="12"/>
      <c r="M645" s="9"/>
      <c r="N645" s="12"/>
      <c r="P645" s="36"/>
      <c r="Q645" s="74"/>
    </row>
    <row r="646" spans="1:17" x14ac:dyDescent="0.25">
      <c r="A646" s="30"/>
      <c r="B646" s="21"/>
      <c r="C646" s="47"/>
      <c r="D646" s="11"/>
      <c r="E646" s="12"/>
      <c r="J646" s="14"/>
      <c r="K646" s="12"/>
      <c r="M646" s="9"/>
      <c r="P646" s="36"/>
      <c r="Q646" s="36"/>
    </row>
    <row r="647" spans="1:17" x14ac:dyDescent="0.25">
      <c r="A647" s="30"/>
      <c r="B647" s="21"/>
      <c r="C647" s="47"/>
      <c r="D647" s="11"/>
      <c r="E647" s="12"/>
      <c r="J647" s="14"/>
      <c r="K647" s="12"/>
      <c r="M647" s="9"/>
      <c r="N647" s="12"/>
      <c r="P647" s="36"/>
      <c r="Q647" s="74"/>
    </row>
    <row r="648" spans="1:17" x14ac:dyDescent="0.25">
      <c r="A648" s="30"/>
      <c r="B648" s="21"/>
      <c r="C648" s="47"/>
      <c r="D648" s="11"/>
      <c r="E648" s="12"/>
      <c r="J648" s="14"/>
      <c r="K648" s="12"/>
      <c r="M648" s="9"/>
      <c r="P648" s="36"/>
      <c r="Q648" s="36"/>
    </row>
    <row r="649" spans="1:17" x14ac:dyDescent="0.25">
      <c r="A649" s="32"/>
      <c r="B649" s="21"/>
      <c r="C649" s="8"/>
      <c r="D649" s="8"/>
      <c r="E649" s="8"/>
      <c r="F649" s="7"/>
      <c r="G649" s="7"/>
      <c r="J649" s="14"/>
      <c r="K649" s="36"/>
      <c r="M649" s="18"/>
      <c r="N649" s="36"/>
      <c r="P649" s="36"/>
      <c r="Q649" s="36"/>
    </row>
    <row r="650" spans="1:17" x14ac:dyDescent="0.25">
      <c r="A650" s="32"/>
      <c r="B650" s="21"/>
      <c r="C650" s="8"/>
      <c r="D650" s="8"/>
      <c r="E650" s="8"/>
      <c r="F650" s="7"/>
      <c r="G650" s="7"/>
      <c r="J650" s="14"/>
      <c r="K650" s="18"/>
      <c r="M650" s="9"/>
      <c r="N650" s="36"/>
      <c r="P650" s="36"/>
      <c r="Q650" s="36"/>
    </row>
    <row r="651" spans="1:17" x14ac:dyDescent="0.25">
      <c r="A651" s="30"/>
      <c r="B651" s="21"/>
      <c r="C651" s="47"/>
      <c r="D651" s="11"/>
      <c r="E651" s="12"/>
      <c r="J651" s="14"/>
      <c r="K651" s="12"/>
      <c r="M651" s="9"/>
      <c r="N651" s="12"/>
      <c r="P651" s="36"/>
      <c r="Q651" s="74"/>
    </row>
    <row r="652" spans="1:17" x14ac:dyDescent="0.25">
      <c r="A652" s="32"/>
      <c r="B652" s="21"/>
      <c r="C652" s="8"/>
      <c r="D652" s="8"/>
      <c r="E652" s="8"/>
      <c r="F652" s="7"/>
      <c r="G652" s="7"/>
      <c r="J652" s="14"/>
      <c r="K652" s="36"/>
      <c r="M652" s="18"/>
      <c r="N652" s="36"/>
      <c r="P652" s="36"/>
      <c r="Q652" s="36"/>
    </row>
    <row r="653" spans="1:17" x14ac:dyDescent="0.25">
      <c r="A653" s="30"/>
      <c r="B653" s="21"/>
      <c r="C653" s="47"/>
      <c r="D653" s="11"/>
      <c r="E653" s="12"/>
      <c r="J653" s="14"/>
      <c r="K653" s="12"/>
      <c r="M653" s="9"/>
      <c r="N653" s="12"/>
      <c r="P653" s="36"/>
      <c r="Q653" s="74"/>
    </row>
    <row r="654" spans="1:17" x14ac:dyDescent="0.25">
      <c r="A654" s="32"/>
      <c r="B654" s="21"/>
      <c r="C654" s="8"/>
      <c r="D654" s="8"/>
      <c r="E654" s="8"/>
      <c r="F654" s="7"/>
      <c r="G654" s="7"/>
      <c r="J654" s="14"/>
      <c r="K654" s="8"/>
      <c r="M654" s="9"/>
      <c r="N654" s="36"/>
      <c r="P654" s="36"/>
      <c r="Q654" s="36"/>
    </row>
    <row r="655" spans="1:17" x14ac:dyDescent="0.25">
      <c r="A655" s="30"/>
      <c r="B655" s="21"/>
      <c r="C655" s="47"/>
      <c r="D655" s="11"/>
      <c r="E655" s="12"/>
      <c r="J655" s="14"/>
      <c r="K655" s="12"/>
      <c r="M655" s="9"/>
      <c r="N655" s="12"/>
      <c r="P655" s="36"/>
      <c r="Q655" s="74"/>
    </row>
    <row r="656" spans="1:17" x14ac:dyDescent="0.25">
      <c r="A656" s="30"/>
      <c r="B656" s="21"/>
      <c r="C656" s="47"/>
      <c r="D656" s="11"/>
      <c r="E656" s="12"/>
      <c r="J656" s="14"/>
      <c r="K656" s="12"/>
      <c r="M656" s="9"/>
      <c r="P656" s="36"/>
      <c r="Q656" s="36"/>
    </row>
    <row r="657" spans="1:17" x14ac:dyDescent="0.25">
      <c r="A657" s="32"/>
      <c r="B657" s="21"/>
      <c r="C657" s="8"/>
      <c r="D657" s="8"/>
      <c r="E657" s="8"/>
      <c r="F657" s="7"/>
      <c r="G657" s="7"/>
      <c r="J657" s="14"/>
      <c r="K657" s="36"/>
      <c r="M657" s="18"/>
      <c r="N657" s="36"/>
      <c r="P657" s="36"/>
      <c r="Q657" s="36"/>
    </row>
    <row r="658" spans="1:17" x14ac:dyDescent="0.25">
      <c r="A658" s="32"/>
      <c r="B658" s="21"/>
      <c r="C658" s="8"/>
      <c r="D658" s="8"/>
      <c r="E658" s="8"/>
      <c r="F658" s="7"/>
      <c r="G658" s="7"/>
      <c r="J658" s="14"/>
      <c r="K658" s="36"/>
      <c r="M658" s="18"/>
      <c r="N658" s="36"/>
      <c r="P658" s="36"/>
      <c r="Q658" s="36"/>
    </row>
    <row r="659" spans="1:17" x14ac:dyDescent="0.25">
      <c r="A659" s="30"/>
      <c r="B659" s="21"/>
      <c r="C659" s="47"/>
      <c r="D659" s="11"/>
      <c r="E659" s="12"/>
      <c r="J659" s="14"/>
      <c r="K659" s="12"/>
      <c r="M659" s="18"/>
      <c r="N659" s="12"/>
      <c r="P659" s="36"/>
      <c r="Q659" s="74"/>
    </row>
    <row r="660" spans="1:17" x14ac:dyDescent="0.25">
      <c r="A660" s="30"/>
      <c r="B660" s="21"/>
      <c r="C660" s="47"/>
      <c r="D660" s="11"/>
      <c r="E660" s="12"/>
      <c r="J660" s="14"/>
      <c r="K660" s="12"/>
      <c r="M660" s="18"/>
      <c r="N660" s="12"/>
      <c r="P660" s="36"/>
      <c r="Q660" s="74"/>
    </row>
    <row r="661" spans="1:17" x14ac:dyDescent="0.25">
      <c r="A661" s="30"/>
      <c r="B661" s="21"/>
      <c r="C661" s="47"/>
      <c r="D661" s="11"/>
      <c r="E661" s="12"/>
      <c r="J661" s="14"/>
      <c r="K661" s="12"/>
      <c r="M661" s="9"/>
      <c r="N661" s="12"/>
      <c r="P661" s="36"/>
      <c r="Q661" s="74"/>
    </row>
    <row r="662" spans="1:17" x14ac:dyDescent="0.25">
      <c r="A662" s="30"/>
      <c r="B662" s="21"/>
      <c r="C662" s="47"/>
      <c r="D662" s="11"/>
      <c r="E662" s="12"/>
      <c r="J662" s="14"/>
      <c r="K662" s="12"/>
      <c r="M662" s="9"/>
      <c r="P662" s="36"/>
      <c r="Q662" s="36"/>
    </row>
    <row r="663" spans="1:17" x14ac:dyDescent="0.25">
      <c r="A663" s="30"/>
      <c r="B663" s="21"/>
      <c r="C663" s="47"/>
      <c r="D663" s="11"/>
      <c r="E663" s="12"/>
      <c r="J663" s="14"/>
      <c r="K663" s="12"/>
      <c r="M663" s="9"/>
      <c r="N663" s="12"/>
      <c r="P663" s="36"/>
      <c r="Q663" s="74"/>
    </row>
    <row r="664" spans="1:17" x14ac:dyDescent="0.25">
      <c r="A664" s="30"/>
      <c r="B664" s="21"/>
      <c r="C664" s="47"/>
      <c r="D664" s="11"/>
      <c r="E664" s="12"/>
      <c r="J664" s="14"/>
      <c r="K664" s="12"/>
      <c r="M664" s="9"/>
      <c r="N664" s="12"/>
      <c r="P664" s="36"/>
      <c r="Q664" s="74"/>
    </row>
    <row r="665" spans="1:17" x14ac:dyDescent="0.25">
      <c r="A665" s="32"/>
      <c r="B665" s="21"/>
      <c r="C665" s="8"/>
      <c r="D665" s="8"/>
      <c r="E665" s="8"/>
      <c r="F665" s="7"/>
      <c r="G665" s="7"/>
      <c r="J665" s="14"/>
      <c r="K665" s="18"/>
      <c r="M665" s="9"/>
      <c r="N665" s="36"/>
      <c r="P665" s="36"/>
      <c r="Q665" s="36"/>
    </row>
    <row r="666" spans="1:17" x14ac:dyDescent="0.25">
      <c r="A666" s="30"/>
      <c r="B666" s="21"/>
      <c r="C666" s="47"/>
      <c r="D666" s="11"/>
      <c r="E666" s="12"/>
      <c r="J666" s="14"/>
      <c r="K666" s="12"/>
      <c r="M666" s="9"/>
      <c r="N666" s="12"/>
      <c r="P666" s="36"/>
      <c r="Q666" s="74"/>
    </row>
    <row r="667" spans="1:17" x14ac:dyDescent="0.25">
      <c r="A667" s="30"/>
      <c r="B667" s="21"/>
      <c r="C667" s="47"/>
      <c r="D667" s="11"/>
      <c r="E667" s="12"/>
      <c r="J667" s="14"/>
      <c r="K667" s="12"/>
      <c r="M667" s="9"/>
      <c r="P667" s="36"/>
      <c r="Q667" s="36"/>
    </row>
    <row r="668" spans="1:17" x14ac:dyDescent="0.25">
      <c r="A668" s="32"/>
      <c r="B668" s="21"/>
      <c r="C668" s="8"/>
      <c r="D668" s="8"/>
      <c r="E668" s="8"/>
      <c r="F668" s="7"/>
      <c r="G668" s="7"/>
      <c r="J668" s="14"/>
      <c r="K668" s="8"/>
      <c r="M668" s="9"/>
      <c r="N668" s="36"/>
      <c r="P668" s="36"/>
      <c r="Q668" s="36"/>
    </row>
    <row r="669" spans="1:17" x14ac:dyDescent="0.25">
      <c r="A669" s="30"/>
      <c r="B669" s="21"/>
      <c r="C669" s="47"/>
      <c r="D669" s="11"/>
      <c r="E669" s="12"/>
      <c r="J669" s="14"/>
      <c r="K669" s="12"/>
      <c r="M669" s="18"/>
      <c r="N669" s="12"/>
      <c r="P669" s="36"/>
      <c r="Q669" s="74"/>
    </row>
    <row r="670" spans="1:17" x14ac:dyDescent="0.25">
      <c r="A670" s="30"/>
      <c r="B670" s="21"/>
      <c r="C670" s="47"/>
      <c r="D670" s="11"/>
      <c r="E670" s="12"/>
      <c r="J670" s="14"/>
      <c r="K670" s="12"/>
      <c r="M670" s="18"/>
      <c r="N670" s="18"/>
      <c r="P670" s="36"/>
      <c r="Q670" s="36"/>
    </row>
    <row r="671" spans="1:17" x14ac:dyDescent="0.25">
      <c r="A671" s="30"/>
      <c r="B671" s="21"/>
      <c r="C671" s="47"/>
      <c r="D671" s="11"/>
      <c r="E671" s="12"/>
      <c r="J671" s="14"/>
      <c r="K671" s="12"/>
      <c r="M671" s="9"/>
      <c r="N671" s="12"/>
      <c r="P671" s="36"/>
      <c r="Q671" s="74"/>
    </row>
    <row r="672" spans="1:17" x14ac:dyDescent="0.25">
      <c r="A672" s="32"/>
      <c r="B672" s="21"/>
      <c r="C672" s="8"/>
      <c r="D672" s="8"/>
      <c r="E672" s="8"/>
      <c r="F672" s="7"/>
      <c r="G672" s="7"/>
      <c r="J672" s="14"/>
      <c r="K672" s="8"/>
      <c r="L672" s="10"/>
      <c r="M672" s="9"/>
      <c r="N672" s="36"/>
      <c r="P672" s="36"/>
      <c r="Q672" s="36"/>
    </row>
    <row r="673" spans="1:17" x14ac:dyDescent="0.25">
      <c r="A673" s="30"/>
      <c r="B673" s="21"/>
      <c r="C673" s="47"/>
      <c r="D673" s="11"/>
      <c r="E673" s="12"/>
      <c r="J673" s="14"/>
      <c r="K673" s="12"/>
      <c r="M673" s="9"/>
      <c r="P673" s="36"/>
      <c r="Q673" s="36"/>
    </row>
    <row r="674" spans="1:17" x14ac:dyDescent="0.25">
      <c r="A674" s="32"/>
      <c r="B674" s="21"/>
      <c r="C674" s="8"/>
      <c r="D674" s="8"/>
      <c r="E674" s="8"/>
      <c r="F674" s="7"/>
      <c r="G674" s="7"/>
      <c r="J674" s="14"/>
      <c r="K674" s="18"/>
      <c r="L674" s="10"/>
      <c r="M674" s="9"/>
      <c r="N674" s="36"/>
      <c r="P674" s="36"/>
      <c r="Q674" s="36"/>
    </row>
    <row r="675" spans="1:17" x14ac:dyDescent="0.25">
      <c r="A675" s="32"/>
      <c r="B675" s="21"/>
      <c r="C675" s="8"/>
      <c r="D675" s="8"/>
      <c r="E675" s="8"/>
      <c r="F675" s="7"/>
      <c r="G675" s="7"/>
      <c r="J675" s="14"/>
      <c r="K675" s="8"/>
      <c r="L675" s="10"/>
      <c r="M675" s="9"/>
      <c r="N675" s="36"/>
      <c r="P675" s="36"/>
      <c r="Q675" s="36"/>
    </row>
    <row r="676" spans="1:17" x14ac:dyDescent="0.25">
      <c r="A676" s="30"/>
      <c r="B676" s="21"/>
      <c r="C676" s="47"/>
      <c r="D676" s="11"/>
      <c r="E676" s="12"/>
      <c r="J676" s="14"/>
      <c r="K676" s="12"/>
      <c r="M676" s="9"/>
      <c r="N676" s="12"/>
      <c r="P676" s="36"/>
      <c r="Q676" s="74"/>
    </row>
    <row r="677" spans="1:17" x14ac:dyDescent="0.25">
      <c r="A677" s="30"/>
      <c r="B677" s="21"/>
      <c r="C677" s="47"/>
      <c r="D677" s="11"/>
      <c r="E677" s="12"/>
      <c r="J677" s="14"/>
      <c r="K677" s="12"/>
      <c r="M677" s="9"/>
      <c r="N677" s="12"/>
      <c r="P677" s="36"/>
      <c r="Q677" s="74"/>
    </row>
    <row r="678" spans="1:17" x14ac:dyDescent="0.25">
      <c r="A678" s="30"/>
      <c r="B678" s="21"/>
      <c r="C678" s="47"/>
      <c r="D678" s="11"/>
      <c r="E678" s="12"/>
      <c r="J678" s="14"/>
      <c r="K678" s="12"/>
      <c r="M678" s="9"/>
      <c r="N678" s="12"/>
      <c r="P678" s="36"/>
      <c r="Q678" s="74"/>
    </row>
    <row r="679" spans="1:17" x14ac:dyDescent="0.25">
      <c r="A679" s="30"/>
      <c r="B679" s="21"/>
      <c r="C679" s="47"/>
      <c r="D679" s="11"/>
      <c r="E679" s="12"/>
      <c r="J679" s="14"/>
      <c r="K679" s="12"/>
      <c r="M679" s="18"/>
      <c r="N679" s="18"/>
      <c r="P679" s="36"/>
      <c r="Q679" s="36"/>
    </row>
    <row r="680" spans="1:17" x14ac:dyDescent="0.25">
      <c r="A680" s="30"/>
      <c r="B680" s="21"/>
      <c r="C680" s="47"/>
      <c r="D680" s="11"/>
      <c r="E680" s="12"/>
      <c r="J680" s="14"/>
      <c r="K680" s="12"/>
      <c r="M680" s="9"/>
      <c r="N680" s="12"/>
      <c r="P680" s="36"/>
      <c r="Q680" s="74"/>
    </row>
    <row r="681" spans="1:17" x14ac:dyDescent="0.25">
      <c r="A681" s="30"/>
      <c r="B681" s="21"/>
      <c r="C681" s="47"/>
      <c r="D681" s="11"/>
      <c r="E681" s="12"/>
      <c r="J681" s="14"/>
      <c r="K681" s="12"/>
      <c r="M681" s="9"/>
      <c r="P681" s="36"/>
      <c r="Q681" s="36"/>
    </row>
    <row r="682" spans="1:17" x14ac:dyDescent="0.25">
      <c r="A682" s="30"/>
      <c r="B682" s="21"/>
      <c r="C682" s="47"/>
      <c r="D682" s="11"/>
      <c r="E682" s="12"/>
      <c r="J682" s="14"/>
      <c r="K682" s="12"/>
      <c r="M682" s="9"/>
      <c r="N682" s="12"/>
      <c r="P682" s="36"/>
      <c r="Q682" s="74"/>
    </row>
    <row r="683" spans="1:17" x14ac:dyDescent="0.25">
      <c r="A683" s="30"/>
      <c r="B683" s="21"/>
      <c r="C683" s="47"/>
      <c r="D683" s="11"/>
      <c r="E683" s="12"/>
      <c r="J683" s="14"/>
      <c r="K683" s="12"/>
      <c r="M683" s="9"/>
      <c r="N683" s="12"/>
      <c r="P683" s="36"/>
      <c r="Q683" s="74"/>
    </row>
    <row r="684" spans="1:17" x14ac:dyDescent="0.25">
      <c r="A684" s="30"/>
      <c r="B684" s="21"/>
      <c r="C684" s="47"/>
      <c r="D684" s="11"/>
      <c r="E684" s="12"/>
      <c r="J684" s="14"/>
      <c r="K684" s="12"/>
      <c r="M684" s="18"/>
      <c r="N684" s="12"/>
      <c r="P684" s="36"/>
      <c r="Q684" s="74"/>
    </row>
    <row r="685" spans="1:17" x14ac:dyDescent="0.25">
      <c r="A685" s="30"/>
      <c r="B685" s="21"/>
      <c r="C685" s="47"/>
      <c r="D685" s="11"/>
      <c r="E685" s="12"/>
      <c r="J685" s="14"/>
      <c r="K685" s="12"/>
      <c r="M685" s="9"/>
      <c r="N685" s="12"/>
      <c r="P685" s="36"/>
      <c r="Q685" s="74"/>
    </row>
    <row r="686" spans="1:17" x14ac:dyDescent="0.25">
      <c r="A686" s="30"/>
      <c r="B686" s="21"/>
      <c r="C686" s="47"/>
      <c r="D686" s="11"/>
      <c r="E686" s="12"/>
      <c r="J686" s="14"/>
      <c r="K686" s="12"/>
      <c r="M686" s="9"/>
      <c r="N686" s="12"/>
      <c r="P686" s="36"/>
      <c r="Q686" s="74"/>
    </row>
    <row r="687" spans="1:17" x14ac:dyDescent="0.25">
      <c r="A687" s="30"/>
      <c r="B687" s="21"/>
      <c r="C687" s="47"/>
      <c r="D687" s="11"/>
      <c r="E687" s="12"/>
      <c r="J687" s="14"/>
      <c r="K687" s="12"/>
      <c r="M687" s="18"/>
      <c r="N687" s="18"/>
      <c r="P687" s="36"/>
      <c r="Q687" s="36"/>
    </row>
    <row r="688" spans="1:17" x14ac:dyDescent="0.25">
      <c r="A688" s="30"/>
      <c r="B688" s="21"/>
      <c r="C688" s="47"/>
      <c r="D688" s="11"/>
      <c r="E688" s="12"/>
      <c r="J688" s="14"/>
      <c r="K688" s="12"/>
      <c r="M688" s="9"/>
      <c r="N688" s="12"/>
      <c r="P688" s="36"/>
      <c r="Q688" s="74"/>
    </row>
    <row r="689" spans="1:17" x14ac:dyDescent="0.25">
      <c r="A689" s="30"/>
      <c r="B689" s="21"/>
      <c r="C689" s="47"/>
      <c r="D689" s="11"/>
      <c r="E689" s="12"/>
      <c r="J689" s="14"/>
      <c r="K689" s="12"/>
      <c r="M689" s="9"/>
      <c r="N689" s="12"/>
      <c r="P689" s="36"/>
      <c r="Q689" s="74"/>
    </row>
    <row r="690" spans="1:17" x14ac:dyDescent="0.25">
      <c r="A690" s="30"/>
      <c r="B690" s="21"/>
      <c r="C690" s="47"/>
      <c r="D690" s="11"/>
      <c r="E690" s="12"/>
      <c r="J690" s="14"/>
      <c r="K690" s="12"/>
      <c r="M690" s="9"/>
      <c r="N690" s="12"/>
      <c r="P690" s="36"/>
      <c r="Q690" s="74"/>
    </row>
    <row r="691" spans="1:17" x14ac:dyDescent="0.25">
      <c r="A691" s="30"/>
      <c r="B691" s="21"/>
      <c r="C691" s="47"/>
      <c r="D691" s="11"/>
      <c r="E691" s="12"/>
      <c r="J691" s="14"/>
      <c r="K691" s="12"/>
      <c r="M691" s="9"/>
      <c r="N691" s="12"/>
      <c r="P691" s="36"/>
      <c r="Q691" s="74"/>
    </row>
    <row r="692" spans="1:17" x14ac:dyDescent="0.25">
      <c r="A692" s="30"/>
      <c r="B692" s="21"/>
      <c r="C692" s="47"/>
      <c r="D692" s="11"/>
      <c r="E692" s="12"/>
      <c r="J692" s="14"/>
      <c r="K692" s="12"/>
      <c r="M692" s="9"/>
      <c r="N692" s="12"/>
      <c r="P692" s="36"/>
      <c r="Q692" s="74"/>
    </row>
    <row r="693" spans="1:17" x14ac:dyDescent="0.25">
      <c r="A693" s="32"/>
      <c r="B693" s="21"/>
      <c r="C693" s="8"/>
      <c r="D693" s="8"/>
      <c r="E693" s="8"/>
      <c r="F693" s="7"/>
      <c r="G693" s="7"/>
      <c r="J693" s="14"/>
      <c r="K693" s="18"/>
      <c r="L693" s="10"/>
      <c r="M693" s="9"/>
      <c r="N693" s="36"/>
      <c r="P693" s="36"/>
      <c r="Q693" s="36"/>
    </row>
    <row r="694" spans="1:17" x14ac:dyDescent="0.25">
      <c r="A694" s="30"/>
      <c r="B694" s="21"/>
      <c r="C694" s="47"/>
      <c r="D694" s="11"/>
      <c r="E694" s="12"/>
      <c r="J694" s="14"/>
      <c r="K694" s="12"/>
      <c r="M694" s="9"/>
      <c r="N694" s="12"/>
      <c r="P694" s="36"/>
      <c r="Q694" s="74"/>
    </row>
    <row r="695" spans="1:17" x14ac:dyDescent="0.25">
      <c r="A695" s="30"/>
      <c r="B695" s="21"/>
      <c r="C695" s="47"/>
      <c r="D695" s="11"/>
      <c r="E695" s="12"/>
      <c r="J695" s="14"/>
      <c r="K695" s="12"/>
      <c r="M695" s="9"/>
      <c r="N695" s="12"/>
      <c r="P695" s="36"/>
      <c r="Q695" s="74"/>
    </row>
    <row r="696" spans="1:17" x14ac:dyDescent="0.25">
      <c r="A696" s="30"/>
      <c r="B696" s="21"/>
      <c r="C696" s="47"/>
      <c r="D696" s="11"/>
      <c r="E696" s="12"/>
      <c r="J696" s="14"/>
      <c r="K696" s="12"/>
      <c r="M696" s="9"/>
      <c r="N696" s="12"/>
      <c r="P696" s="36"/>
      <c r="Q696" s="74"/>
    </row>
    <row r="697" spans="1:17" x14ac:dyDescent="0.25">
      <c r="A697" s="30"/>
      <c r="B697" s="21"/>
      <c r="C697" s="47"/>
      <c r="D697" s="11"/>
      <c r="E697" s="12"/>
      <c r="J697" s="14"/>
      <c r="K697" s="12"/>
      <c r="M697" s="9"/>
      <c r="N697" s="12"/>
      <c r="P697" s="36"/>
      <c r="Q697" s="74"/>
    </row>
    <row r="698" spans="1:17" x14ac:dyDescent="0.25">
      <c r="A698" s="30"/>
      <c r="B698" s="21"/>
      <c r="C698" s="47"/>
      <c r="D698" s="11"/>
      <c r="E698" s="12"/>
      <c r="J698" s="14"/>
      <c r="K698" s="12"/>
      <c r="M698" s="9"/>
      <c r="N698" s="12"/>
      <c r="P698" s="36"/>
      <c r="Q698" s="74"/>
    </row>
    <row r="699" spans="1:17" x14ac:dyDescent="0.25">
      <c r="A699" s="30"/>
      <c r="B699" s="21"/>
      <c r="C699" s="47"/>
      <c r="D699" s="11"/>
      <c r="E699" s="12"/>
      <c r="J699" s="14"/>
      <c r="K699" s="12"/>
      <c r="M699" s="9"/>
      <c r="P699" s="36"/>
      <c r="Q699" s="36"/>
    </row>
    <row r="700" spans="1:17" x14ac:dyDescent="0.25">
      <c r="A700" s="30"/>
      <c r="B700" s="21"/>
      <c r="C700" s="47"/>
      <c r="D700" s="11"/>
      <c r="E700" s="12"/>
      <c r="J700" s="14"/>
      <c r="K700" s="12"/>
      <c r="M700" s="9"/>
      <c r="N700" s="12"/>
      <c r="P700" s="36"/>
      <c r="Q700" s="74"/>
    </row>
    <row r="701" spans="1:17" x14ac:dyDescent="0.25">
      <c r="A701" s="30"/>
      <c r="B701" s="21"/>
      <c r="C701" s="47"/>
      <c r="D701" s="11"/>
      <c r="E701" s="12"/>
      <c r="J701" s="14"/>
      <c r="K701" s="12"/>
      <c r="M701" s="9"/>
      <c r="N701" s="12"/>
      <c r="P701" s="36"/>
      <c r="Q701" s="74"/>
    </row>
    <row r="702" spans="1:17" x14ac:dyDescent="0.25">
      <c r="A702" s="30"/>
      <c r="B702" s="21"/>
      <c r="C702" s="47"/>
      <c r="D702" s="11"/>
      <c r="E702" s="12"/>
      <c r="J702" s="14"/>
      <c r="K702" s="12"/>
      <c r="M702" s="9"/>
      <c r="N702" s="12"/>
      <c r="P702" s="36"/>
      <c r="Q702" s="74"/>
    </row>
    <row r="703" spans="1:17" x14ac:dyDescent="0.25">
      <c r="A703" s="32"/>
      <c r="B703" s="21"/>
      <c r="C703" s="8"/>
      <c r="D703" s="8"/>
      <c r="E703" s="8"/>
      <c r="F703" s="7"/>
      <c r="G703" s="7"/>
      <c r="J703" s="14"/>
      <c r="K703" s="18"/>
      <c r="L703" s="10"/>
      <c r="M703" s="9"/>
      <c r="N703" s="36"/>
      <c r="P703" s="36"/>
      <c r="Q703" s="36"/>
    </row>
    <row r="704" spans="1:17" x14ac:dyDescent="0.25">
      <c r="A704" s="30"/>
      <c r="B704" s="21"/>
      <c r="C704" s="47"/>
      <c r="D704" s="11"/>
      <c r="E704" s="12"/>
      <c r="J704" s="14"/>
      <c r="K704" s="12"/>
      <c r="M704" s="18"/>
      <c r="N704" s="12"/>
      <c r="P704" s="36"/>
      <c r="Q704" s="74"/>
    </row>
    <row r="705" spans="1:17" x14ac:dyDescent="0.25">
      <c r="A705" s="32"/>
      <c r="B705" s="21"/>
      <c r="C705" s="8"/>
      <c r="D705" s="8"/>
      <c r="E705" s="8"/>
      <c r="F705" s="7"/>
      <c r="G705" s="7"/>
      <c r="J705" s="14"/>
      <c r="K705" s="18"/>
      <c r="L705" s="10"/>
      <c r="M705" s="9"/>
      <c r="N705" s="36"/>
      <c r="P705" s="36"/>
      <c r="Q705" s="36"/>
    </row>
    <row r="706" spans="1:17" x14ac:dyDescent="0.25">
      <c r="A706" s="32"/>
      <c r="B706" s="21"/>
      <c r="C706" s="8"/>
      <c r="D706" s="8"/>
      <c r="E706" s="8"/>
      <c r="F706" s="7"/>
      <c r="G706" s="7"/>
      <c r="J706" s="14"/>
      <c r="K706" s="18"/>
      <c r="L706" s="10"/>
      <c r="M706" s="9"/>
      <c r="N706" s="36"/>
      <c r="P706" s="36"/>
      <c r="Q706" s="36"/>
    </row>
    <row r="707" spans="1:17" x14ac:dyDescent="0.25">
      <c r="A707" s="30"/>
      <c r="B707" s="21"/>
      <c r="C707" s="47"/>
      <c r="D707" s="11"/>
      <c r="E707" s="12"/>
      <c r="J707" s="14"/>
      <c r="K707" s="12"/>
      <c r="M707" s="9"/>
      <c r="N707" s="12"/>
      <c r="P707" s="36"/>
      <c r="Q707" s="74"/>
    </row>
    <row r="708" spans="1:17" x14ac:dyDescent="0.25">
      <c r="A708" s="30"/>
      <c r="B708" s="21"/>
      <c r="C708" s="47"/>
      <c r="D708" s="11"/>
      <c r="E708" s="12"/>
      <c r="J708" s="14"/>
      <c r="K708" s="12"/>
      <c r="M708" s="9"/>
      <c r="N708" s="12"/>
      <c r="P708" s="36"/>
      <c r="Q708" s="74"/>
    </row>
    <row r="709" spans="1:17" x14ac:dyDescent="0.25">
      <c r="A709" s="30"/>
      <c r="B709" s="21"/>
      <c r="C709" s="47"/>
      <c r="D709" s="11"/>
      <c r="E709" s="12"/>
      <c r="J709" s="14"/>
      <c r="K709" s="12"/>
      <c r="M709" s="9"/>
      <c r="N709" s="12"/>
      <c r="P709" s="36"/>
      <c r="Q709" s="74"/>
    </row>
    <row r="710" spans="1:17" x14ac:dyDescent="0.25">
      <c r="A710" s="32"/>
      <c r="B710" s="21"/>
      <c r="C710" s="8"/>
      <c r="D710" s="8"/>
      <c r="E710" s="8"/>
      <c r="F710" s="7"/>
      <c r="G710" s="7"/>
      <c r="J710" s="14"/>
      <c r="K710" s="18"/>
      <c r="L710" s="10"/>
      <c r="M710" s="9"/>
      <c r="N710" s="36"/>
      <c r="P710" s="36"/>
      <c r="Q710" s="36"/>
    </row>
    <row r="711" spans="1:17" x14ac:dyDescent="0.25">
      <c r="A711" s="30"/>
      <c r="B711" s="21"/>
      <c r="C711" s="47"/>
      <c r="D711" s="11"/>
      <c r="E711" s="12"/>
      <c r="J711" s="14"/>
      <c r="K711" s="12"/>
      <c r="M711" s="18"/>
      <c r="N711" s="12"/>
      <c r="P711" s="36"/>
      <c r="Q711" s="74"/>
    </row>
    <row r="712" spans="1:17" x14ac:dyDescent="0.25">
      <c r="A712" s="30"/>
      <c r="B712" s="21"/>
      <c r="C712" s="47"/>
      <c r="D712" s="11"/>
      <c r="E712" s="12"/>
      <c r="J712" s="14"/>
      <c r="K712" s="12"/>
      <c r="M712" s="9"/>
      <c r="N712" s="12"/>
      <c r="P712" s="36"/>
      <c r="Q712" s="74"/>
    </row>
    <row r="713" spans="1:17" x14ac:dyDescent="0.25">
      <c r="A713" s="30"/>
      <c r="B713" s="21"/>
      <c r="C713" s="47"/>
      <c r="D713" s="11"/>
      <c r="E713" s="12"/>
      <c r="J713" s="14"/>
      <c r="K713" s="12"/>
      <c r="M713" s="9"/>
      <c r="N713" s="12"/>
      <c r="P713" s="36"/>
      <c r="Q713" s="74"/>
    </row>
    <row r="714" spans="1:17" x14ac:dyDescent="0.25">
      <c r="A714" s="30"/>
      <c r="B714" s="21"/>
      <c r="C714" s="47"/>
      <c r="D714" s="11"/>
      <c r="E714" s="12"/>
      <c r="J714" s="14"/>
      <c r="K714" s="12"/>
      <c r="M714" s="18"/>
      <c r="N714" s="12"/>
      <c r="P714" s="36"/>
      <c r="Q714" s="74"/>
    </row>
    <row r="715" spans="1:17" x14ac:dyDescent="0.25">
      <c r="A715" s="30"/>
      <c r="B715" s="21"/>
      <c r="C715" s="47"/>
      <c r="D715" s="11"/>
      <c r="E715" s="12"/>
      <c r="J715" s="14"/>
      <c r="K715" s="12"/>
      <c r="M715" s="9"/>
      <c r="N715" s="12"/>
      <c r="P715" s="36"/>
      <c r="Q715" s="74"/>
    </row>
    <row r="716" spans="1:17" x14ac:dyDescent="0.25">
      <c r="A716" s="32"/>
      <c r="B716" s="21"/>
      <c r="C716" s="8"/>
      <c r="D716" s="8"/>
      <c r="E716" s="8"/>
      <c r="F716" s="7"/>
      <c r="G716" s="7"/>
      <c r="J716" s="14"/>
      <c r="K716" s="18"/>
      <c r="L716" s="10"/>
      <c r="M716" s="9"/>
      <c r="N716" s="36"/>
      <c r="P716" s="36"/>
      <c r="Q716" s="36"/>
    </row>
    <row r="717" spans="1:17" x14ac:dyDescent="0.25">
      <c r="A717" s="30"/>
      <c r="B717" s="21"/>
      <c r="C717" s="47"/>
      <c r="D717" s="11"/>
      <c r="E717" s="12"/>
      <c r="J717" s="14"/>
      <c r="K717" s="12"/>
      <c r="M717" s="9"/>
      <c r="N717" s="12"/>
      <c r="P717" s="36"/>
      <c r="Q717" s="74"/>
    </row>
    <row r="718" spans="1:17" x14ac:dyDescent="0.25">
      <c r="A718" s="32"/>
      <c r="B718" s="21"/>
      <c r="C718" s="8"/>
      <c r="D718" s="8"/>
      <c r="E718" s="8"/>
      <c r="F718" s="7"/>
      <c r="G718" s="7"/>
      <c r="J718" s="14"/>
      <c r="K718" s="8"/>
      <c r="L718" s="10"/>
      <c r="M718" s="9"/>
      <c r="N718" s="36"/>
      <c r="P718" s="36"/>
      <c r="Q718" s="36"/>
    </row>
    <row r="719" spans="1:17" x14ac:dyDescent="0.25">
      <c r="A719" s="30"/>
      <c r="B719" s="21"/>
      <c r="C719" s="47"/>
      <c r="D719" s="11"/>
      <c r="E719" s="12"/>
      <c r="J719" s="14"/>
      <c r="K719" s="12"/>
      <c r="M719" s="9"/>
      <c r="N719" s="12"/>
      <c r="P719" s="36"/>
      <c r="Q719" s="74"/>
    </row>
    <row r="720" spans="1:17" x14ac:dyDescent="0.25">
      <c r="A720" s="32"/>
      <c r="B720" s="21"/>
      <c r="C720" s="8"/>
      <c r="D720" s="8"/>
      <c r="E720" s="8"/>
      <c r="F720" s="7"/>
      <c r="G720" s="7"/>
      <c r="J720" s="14"/>
      <c r="K720" s="8"/>
      <c r="L720" s="10"/>
      <c r="M720" s="9"/>
      <c r="N720" s="36"/>
      <c r="P720" s="36"/>
      <c r="Q720" s="36"/>
    </row>
    <row r="721" spans="1:17" x14ac:dyDescent="0.25">
      <c r="A721" s="30"/>
      <c r="B721" s="21"/>
      <c r="C721" s="47"/>
      <c r="D721" s="11"/>
      <c r="E721" s="12"/>
      <c r="J721" s="14"/>
      <c r="K721" s="12"/>
      <c r="M721" s="9"/>
      <c r="N721" s="12"/>
      <c r="P721" s="36"/>
      <c r="Q721" s="74"/>
    </row>
    <row r="722" spans="1:17" x14ac:dyDescent="0.25">
      <c r="A722" s="32"/>
      <c r="B722" s="21"/>
      <c r="C722" s="8"/>
      <c r="D722" s="8"/>
      <c r="E722" s="8"/>
      <c r="F722" s="7"/>
      <c r="G722" s="7"/>
      <c r="J722" s="14"/>
      <c r="K722" s="18"/>
      <c r="L722" s="10"/>
      <c r="M722" s="9"/>
      <c r="N722" s="36"/>
      <c r="P722" s="36"/>
      <c r="Q722" s="36"/>
    </row>
    <row r="723" spans="1:17" x14ac:dyDescent="0.25">
      <c r="A723" s="32"/>
      <c r="B723" s="21"/>
      <c r="C723" s="8"/>
      <c r="D723" s="8"/>
      <c r="E723" s="8"/>
      <c r="F723" s="7"/>
      <c r="G723" s="7"/>
      <c r="J723" s="14"/>
      <c r="K723" s="8"/>
      <c r="L723" s="10"/>
      <c r="M723" s="9"/>
      <c r="N723" s="36"/>
      <c r="P723" s="36"/>
      <c r="Q723" s="36"/>
    </row>
    <row r="724" spans="1:17" x14ac:dyDescent="0.25">
      <c r="A724" s="30"/>
      <c r="B724" s="21"/>
      <c r="C724" s="47"/>
      <c r="D724" s="11"/>
      <c r="E724" s="12"/>
      <c r="J724" s="14"/>
      <c r="K724" s="12"/>
      <c r="M724" s="9"/>
      <c r="N724" s="12"/>
      <c r="P724" s="36"/>
      <c r="Q724" s="74"/>
    </row>
    <row r="725" spans="1:17" x14ac:dyDescent="0.25">
      <c r="A725" s="30"/>
      <c r="B725" s="21"/>
      <c r="C725" s="47"/>
      <c r="D725" s="11"/>
      <c r="E725" s="12"/>
      <c r="J725" s="14"/>
      <c r="K725" s="12"/>
      <c r="M725" s="9"/>
      <c r="N725" s="12"/>
      <c r="P725" s="36"/>
      <c r="Q725" s="74"/>
    </row>
    <row r="726" spans="1:17" x14ac:dyDescent="0.25">
      <c r="A726" s="30"/>
      <c r="B726" s="21"/>
      <c r="C726" s="47"/>
      <c r="D726" s="11"/>
      <c r="E726" s="12"/>
      <c r="J726" s="14"/>
      <c r="K726" s="12"/>
      <c r="M726" s="9"/>
      <c r="N726" s="12"/>
      <c r="P726" s="36"/>
      <c r="Q726" s="74"/>
    </row>
    <row r="727" spans="1:17" x14ac:dyDescent="0.25">
      <c r="A727" s="30"/>
      <c r="B727" s="21"/>
      <c r="C727" s="47"/>
      <c r="D727" s="11"/>
      <c r="E727" s="12"/>
      <c r="J727" s="14"/>
      <c r="K727" s="12"/>
      <c r="M727" s="9"/>
      <c r="P727" s="36"/>
      <c r="Q727" s="36"/>
    </row>
    <row r="728" spans="1:17" x14ac:dyDescent="0.25">
      <c r="A728" s="30"/>
      <c r="B728" s="21"/>
      <c r="C728" s="47"/>
      <c r="D728" s="11"/>
      <c r="E728" s="12"/>
      <c r="J728" s="14"/>
      <c r="K728" s="12"/>
      <c r="M728" s="9"/>
      <c r="P728" s="36"/>
      <c r="Q728" s="36"/>
    </row>
    <row r="729" spans="1:17" x14ac:dyDescent="0.25">
      <c r="A729" s="30"/>
      <c r="B729" s="21"/>
      <c r="C729" s="47"/>
      <c r="D729" s="11"/>
      <c r="E729" s="12"/>
      <c r="J729" s="14"/>
      <c r="K729" s="12"/>
      <c r="M729" s="9"/>
      <c r="N729" s="12"/>
      <c r="P729" s="36"/>
      <c r="Q729" s="74"/>
    </row>
    <row r="730" spans="1:17" x14ac:dyDescent="0.25">
      <c r="A730" s="32"/>
      <c r="B730" s="21"/>
      <c r="C730" s="8"/>
      <c r="D730" s="8"/>
      <c r="E730" s="8"/>
      <c r="F730" s="7"/>
      <c r="G730" s="7"/>
      <c r="J730" s="14"/>
      <c r="K730" s="18"/>
      <c r="L730" s="10"/>
      <c r="M730" s="9"/>
      <c r="N730" s="36"/>
      <c r="P730" s="36"/>
      <c r="Q730" s="36"/>
    </row>
    <row r="731" spans="1:17" x14ac:dyDescent="0.25">
      <c r="A731" s="30"/>
      <c r="B731" s="21"/>
      <c r="C731" s="47"/>
      <c r="D731" s="11"/>
      <c r="E731" s="12"/>
      <c r="J731" s="14"/>
      <c r="K731" s="12"/>
      <c r="M731" s="9"/>
      <c r="N731" s="12"/>
      <c r="P731" s="36"/>
      <c r="Q731" s="74"/>
    </row>
    <row r="732" spans="1:17" x14ac:dyDescent="0.25">
      <c r="A732" s="30"/>
      <c r="B732" s="21"/>
      <c r="C732" s="47"/>
      <c r="D732" s="11"/>
      <c r="E732" s="12"/>
      <c r="J732" s="14"/>
      <c r="K732" s="12"/>
      <c r="M732" s="9"/>
      <c r="N732" s="12"/>
      <c r="P732" s="36"/>
      <c r="Q732" s="74"/>
    </row>
    <row r="733" spans="1:17" x14ac:dyDescent="0.25">
      <c r="A733" s="30"/>
      <c r="B733" s="21"/>
      <c r="C733" s="47"/>
      <c r="D733" s="11"/>
      <c r="E733" s="12"/>
      <c r="J733" s="14"/>
      <c r="K733" s="12"/>
      <c r="M733" s="9"/>
      <c r="N733" s="12"/>
      <c r="P733" s="36"/>
      <c r="Q733" s="74"/>
    </row>
    <row r="734" spans="1:17" x14ac:dyDescent="0.25">
      <c r="A734" s="32"/>
      <c r="B734" s="21"/>
      <c r="C734" s="8"/>
      <c r="D734" s="8"/>
      <c r="E734" s="8"/>
      <c r="F734" s="7"/>
      <c r="G734" s="7"/>
      <c r="J734" s="14"/>
      <c r="K734" s="18"/>
      <c r="L734" s="10"/>
      <c r="M734" s="9"/>
      <c r="N734" s="36"/>
      <c r="P734" s="36"/>
      <c r="Q734" s="36"/>
    </row>
    <row r="735" spans="1:17" x14ac:dyDescent="0.25">
      <c r="A735" s="30"/>
      <c r="B735" s="21"/>
      <c r="C735" s="47"/>
      <c r="D735" s="11"/>
      <c r="E735" s="12"/>
      <c r="J735" s="14"/>
      <c r="K735" s="12"/>
      <c r="M735" s="9"/>
      <c r="N735" s="12"/>
      <c r="P735" s="36"/>
      <c r="Q735" s="74"/>
    </row>
    <row r="736" spans="1:17" x14ac:dyDescent="0.25">
      <c r="A736" s="30"/>
      <c r="B736" s="21"/>
      <c r="C736" s="47"/>
      <c r="D736" s="11"/>
      <c r="E736" s="12"/>
      <c r="J736" s="14"/>
      <c r="K736" s="12"/>
      <c r="M736" s="9"/>
      <c r="N736" s="12"/>
      <c r="P736" s="36"/>
      <c r="Q736" s="74"/>
    </row>
    <row r="737" spans="1:17" x14ac:dyDescent="0.25">
      <c r="A737" s="30"/>
      <c r="B737" s="21"/>
      <c r="C737" s="47"/>
      <c r="D737" s="11"/>
      <c r="E737" s="12"/>
      <c r="J737" s="14"/>
      <c r="K737" s="12"/>
      <c r="M737" s="9"/>
      <c r="N737" s="12"/>
      <c r="P737" s="36"/>
      <c r="Q737" s="74"/>
    </row>
    <row r="738" spans="1:17" x14ac:dyDescent="0.25">
      <c r="A738" s="30"/>
      <c r="B738" s="21"/>
      <c r="C738" s="47"/>
      <c r="D738" s="11"/>
      <c r="E738" s="12"/>
      <c r="J738" s="14"/>
      <c r="K738" s="12"/>
      <c r="M738" s="9"/>
      <c r="N738" s="12"/>
      <c r="P738" s="36"/>
      <c r="Q738" s="74"/>
    </row>
    <row r="739" spans="1:17" x14ac:dyDescent="0.25">
      <c r="A739" s="30"/>
      <c r="B739" s="21"/>
      <c r="C739" s="47"/>
      <c r="D739" s="11"/>
      <c r="E739" s="12"/>
      <c r="J739" s="14"/>
      <c r="K739" s="12"/>
      <c r="M739" s="9"/>
      <c r="N739" s="12"/>
      <c r="P739" s="36"/>
      <c r="Q739" s="74"/>
    </row>
    <row r="740" spans="1:17" x14ac:dyDescent="0.25">
      <c r="A740" s="30"/>
      <c r="B740" s="21"/>
      <c r="C740" s="47"/>
      <c r="D740" s="11"/>
      <c r="E740" s="12"/>
      <c r="J740" s="14"/>
      <c r="K740" s="12"/>
      <c r="M740" s="9"/>
      <c r="N740" s="12"/>
      <c r="P740" s="36"/>
      <c r="Q740" s="74"/>
    </row>
    <row r="741" spans="1:17" x14ac:dyDescent="0.25">
      <c r="A741" s="30"/>
      <c r="B741" s="21"/>
      <c r="C741" s="47"/>
      <c r="D741" s="11"/>
      <c r="E741" s="12"/>
      <c r="J741" s="14"/>
      <c r="K741" s="12"/>
      <c r="M741" s="18"/>
      <c r="N741" s="12"/>
      <c r="P741" s="36"/>
      <c r="Q741" s="74"/>
    </row>
    <row r="742" spans="1:17" x14ac:dyDescent="0.25">
      <c r="A742" s="30"/>
      <c r="B742" s="21"/>
      <c r="C742" s="47"/>
      <c r="D742" s="11"/>
      <c r="E742" s="12"/>
      <c r="J742" s="14"/>
      <c r="K742" s="12"/>
      <c r="M742" s="9"/>
      <c r="N742" s="12"/>
      <c r="P742" s="36"/>
      <c r="Q742" s="74"/>
    </row>
    <row r="743" spans="1:17" x14ac:dyDescent="0.25">
      <c r="A743" s="30"/>
      <c r="B743" s="21"/>
      <c r="C743" s="47"/>
      <c r="D743" s="11"/>
      <c r="E743" s="12"/>
      <c r="J743" s="14"/>
      <c r="K743" s="12"/>
      <c r="M743" s="9"/>
      <c r="N743" s="12"/>
      <c r="P743" s="36"/>
      <c r="Q743" s="74"/>
    </row>
    <row r="744" spans="1:17" x14ac:dyDescent="0.25">
      <c r="A744" s="30"/>
      <c r="B744" s="21"/>
      <c r="C744" s="47"/>
      <c r="D744" s="11"/>
      <c r="E744" s="12"/>
      <c r="J744" s="14"/>
      <c r="K744" s="12"/>
      <c r="M744" s="9"/>
      <c r="P744" s="36"/>
      <c r="Q744" s="36"/>
    </row>
    <row r="745" spans="1:17" x14ac:dyDescent="0.25">
      <c r="A745" s="30"/>
      <c r="B745" s="21"/>
      <c r="C745" s="47"/>
      <c r="D745" s="11"/>
      <c r="E745" s="12"/>
      <c r="J745" s="14"/>
      <c r="K745" s="12"/>
      <c r="M745" s="9"/>
      <c r="N745" s="12"/>
      <c r="P745" s="36"/>
      <c r="Q745" s="74"/>
    </row>
    <row r="746" spans="1:17" x14ac:dyDescent="0.25">
      <c r="A746" s="30"/>
      <c r="B746" s="21"/>
      <c r="C746" s="47"/>
      <c r="D746" s="11"/>
      <c r="E746" s="12"/>
      <c r="J746" s="14"/>
      <c r="K746" s="12"/>
      <c r="M746" s="9"/>
      <c r="P746" s="36"/>
      <c r="Q746" s="36"/>
    </row>
    <row r="747" spans="1:17" x14ac:dyDescent="0.25">
      <c r="A747" s="30"/>
      <c r="B747" s="21"/>
      <c r="C747" s="47"/>
      <c r="D747" s="11"/>
      <c r="E747" s="12"/>
      <c r="J747" s="14"/>
      <c r="K747" s="12"/>
      <c r="M747" s="9"/>
      <c r="N747" s="12"/>
      <c r="P747" s="36"/>
      <c r="Q747" s="74"/>
    </row>
    <row r="748" spans="1:17" x14ac:dyDescent="0.25">
      <c r="A748" s="30"/>
      <c r="B748" s="21"/>
      <c r="C748" s="47"/>
      <c r="D748" s="11"/>
      <c r="E748" s="12"/>
      <c r="J748" s="14"/>
      <c r="K748" s="12"/>
      <c r="M748" s="9"/>
      <c r="N748" s="12"/>
      <c r="P748" s="36"/>
      <c r="Q748" s="74"/>
    </row>
    <row r="749" spans="1:17" x14ac:dyDescent="0.25">
      <c r="A749" s="30"/>
      <c r="B749" s="21"/>
      <c r="C749" s="47"/>
      <c r="D749" s="11"/>
      <c r="E749" s="12"/>
      <c r="J749" s="14"/>
      <c r="K749" s="12"/>
      <c r="M749" s="9"/>
      <c r="P749" s="36"/>
      <c r="Q749" s="36"/>
    </row>
    <row r="750" spans="1:17" x14ac:dyDescent="0.25">
      <c r="A750" s="32"/>
      <c r="B750" s="21"/>
      <c r="C750" s="8"/>
      <c r="D750" s="8"/>
      <c r="E750" s="8"/>
      <c r="F750" s="7"/>
      <c r="G750" s="7"/>
      <c r="J750" s="14"/>
      <c r="K750" s="8"/>
      <c r="L750" s="10"/>
      <c r="M750" s="9"/>
      <c r="N750" s="36"/>
      <c r="P750" s="36"/>
      <c r="Q750" s="36"/>
    </row>
    <row r="751" spans="1:17" x14ac:dyDescent="0.25">
      <c r="A751" s="30"/>
      <c r="B751" s="21"/>
      <c r="C751" s="47"/>
      <c r="D751" s="11"/>
      <c r="E751" s="12"/>
      <c r="J751" s="14"/>
      <c r="K751" s="12"/>
      <c r="M751" s="9"/>
      <c r="P751" s="36"/>
      <c r="Q751" s="36"/>
    </row>
    <row r="752" spans="1:17" x14ac:dyDescent="0.25">
      <c r="A752" s="30"/>
      <c r="B752" s="21"/>
      <c r="C752" s="47"/>
      <c r="D752" s="11"/>
      <c r="E752" s="12"/>
      <c r="J752" s="14"/>
      <c r="K752" s="12"/>
      <c r="M752" s="9"/>
      <c r="N752" s="12"/>
      <c r="P752" s="36"/>
      <c r="Q752" s="74"/>
    </row>
    <row r="753" spans="1:17" x14ac:dyDescent="0.25">
      <c r="A753" s="30"/>
      <c r="B753" s="21"/>
      <c r="C753" s="47"/>
      <c r="D753" s="11"/>
      <c r="E753" s="12"/>
      <c r="J753" s="14"/>
      <c r="K753" s="12"/>
      <c r="M753" s="9"/>
      <c r="N753" s="12"/>
      <c r="P753" s="36"/>
      <c r="Q753" s="74"/>
    </row>
    <row r="754" spans="1:17" x14ac:dyDescent="0.25">
      <c r="A754" s="30"/>
      <c r="B754" s="21"/>
      <c r="C754" s="47"/>
      <c r="D754" s="11"/>
      <c r="E754" s="12"/>
      <c r="J754" s="14"/>
      <c r="K754" s="12"/>
      <c r="M754" s="9"/>
      <c r="N754" s="12"/>
      <c r="P754" s="36"/>
      <c r="Q754" s="74"/>
    </row>
    <row r="755" spans="1:17" x14ac:dyDescent="0.25">
      <c r="A755" s="30"/>
      <c r="B755" s="21"/>
      <c r="C755" s="47"/>
      <c r="D755" s="11"/>
      <c r="E755" s="12"/>
      <c r="J755" s="14"/>
      <c r="K755" s="12"/>
      <c r="M755" s="18"/>
      <c r="N755" s="12"/>
      <c r="P755" s="36"/>
      <c r="Q755" s="74"/>
    </row>
    <row r="756" spans="1:17" x14ac:dyDescent="0.25">
      <c r="A756" s="30"/>
      <c r="B756" s="21"/>
      <c r="C756" s="47"/>
      <c r="D756" s="11"/>
      <c r="E756" s="12"/>
      <c r="J756" s="14"/>
      <c r="K756" s="12"/>
      <c r="M756" s="9"/>
      <c r="N756" s="12"/>
      <c r="P756" s="36"/>
      <c r="Q756" s="74"/>
    </row>
    <row r="757" spans="1:17" x14ac:dyDescent="0.25">
      <c r="A757" s="32"/>
      <c r="B757" s="21"/>
      <c r="C757" s="8"/>
      <c r="D757" s="8"/>
      <c r="E757" s="8"/>
      <c r="F757" s="7"/>
      <c r="G757" s="7"/>
      <c r="J757" s="14"/>
      <c r="K757" s="18"/>
      <c r="L757" s="10"/>
      <c r="M757" s="9"/>
      <c r="N757" s="36"/>
      <c r="P757" s="36"/>
      <c r="Q757" s="36"/>
    </row>
    <row r="758" spans="1:17" x14ac:dyDescent="0.25">
      <c r="A758" s="30"/>
      <c r="B758" s="21"/>
      <c r="C758" s="47"/>
      <c r="D758" s="11"/>
      <c r="E758" s="12"/>
      <c r="J758" s="14"/>
      <c r="K758" s="12"/>
      <c r="M758" s="9"/>
      <c r="N758" s="12"/>
      <c r="P758" s="36"/>
      <c r="Q758" s="74"/>
    </row>
    <row r="759" spans="1:17" x14ac:dyDescent="0.25">
      <c r="A759" s="30"/>
      <c r="B759" s="21"/>
      <c r="C759" s="47"/>
      <c r="D759" s="11"/>
      <c r="E759" s="12"/>
      <c r="J759" s="14"/>
      <c r="K759" s="12"/>
      <c r="M759" s="9"/>
      <c r="N759" s="12"/>
      <c r="P759" s="36"/>
      <c r="Q759" s="74"/>
    </row>
    <row r="760" spans="1:17" x14ac:dyDescent="0.25">
      <c r="A760" s="32"/>
      <c r="B760" s="21"/>
      <c r="C760" s="8"/>
      <c r="D760" s="8"/>
      <c r="E760" s="8"/>
      <c r="F760" s="7"/>
      <c r="G760" s="7"/>
      <c r="J760" s="14"/>
      <c r="K760" s="8"/>
      <c r="L760" s="10"/>
      <c r="M760" s="9"/>
      <c r="N760" s="36"/>
      <c r="P760" s="36"/>
      <c r="Q760" s="36"/>
    </row>
    <row r="761" spans="1:17" x14ac:dyDescent="0.25">
      <c r="A761" s="30"/>
      <c r="B761" s="21"/>
      <c r="C761" s="47"/>
      <c r="D761" s="11"/>
      <c r="E761" s="12"/>
      <c r="J761" s="14"/>
      <c r="K761" s="12"/>
      <c r="M761" s="9"/>
      <c r="N761" s="12"/>
      <c r="P761" s="36"/>
      <c r="Q761" s="74"/>
    </row>
    <row r="762" spans="1:17" x14ac:dyDescent="0.25">
      <c r="A762" s="30"/>
      <c r="B762" s="21"/>
      <c r="C762" s="47"/>
      <c r="D762" s="11"/>
      <c r="E762" s="12"/>
      <c r="J762" s="14"/>
      <c r="K762" s="12"/>
      <c r="M762" s="18"/>
      <c r="N762" s="12"/>
      <c r="P762" s="36"/>
      <c r="Q762" s="74"/>
    </row>
    <row r="763" spans="1:17" x14ac:dyDescent="0.25">
      <c r="A763" s="32"/>
      <c r="B763" s="21"/>
      <c r="C763" s="8"/>
      <c r="D763" s="8"/>
      <c r="E763" s="8"/>
      <c r="F763" s="7"/>
      <c r="G763" s="7"/>
      <c r="J763" s="14"/>
      <c r="K763" s="8"/>
      <c r="L763" s="10"/>
      <c r="M763" s="9"/>
      <c r="N763" s="36"/>
      <c r="P763" s="36"/>
      <c r="Q763" s="36"/>
    </row>
    <row r="764" spans="1:17" x14ac:dyDescent="0.25">
      <c r="A764" s="30"/>
      <c r="B764" s="21"/>
      <c r="C764" s="47"/>
      <c r="D764" s="11"/>
      <c r="E764" s="12"/>
      <c r="J764" s="14"/>
      <c r="K764" s="12"/>
      <c r="M764" s="9"/>
      <c r="N764" s="12"/>
      <c r="P764" s="36"/>
      <c r="Q764" s="74"/>
    </row>
    <row r="765" spans="1:17" x14ac:dyDescent="0.25">
      <c r="A765" s="30"/>
      <c r="B765" s="21"/>
      <c r="C765" s="47"/>
      <c r="D765" s="11"/>
      <c r="E765" s="12"/>
      <c r="J765" s="14"/>
      <c r="K765" s="12"/>
      <c r="M765" s="9"/>
      <c r="N765" s="12"/>
      <c r="P765" s="36"/>
      <c r="Q765" s="74"/>
    </row>
    <row r="766" spans="1:17" x14ac:dyDescent="0.25">
      <c r="A766" s="30"/>
      <c r="B766" s="21"/>
      <c r="C766" s="47"/>
      <c r="D766" s="11"/>
      <c r="E766" s="12"/>
      <c r="J766" s="14"/>
      <c r="K766" s="12"/>
      <c r="M766" s="18"/>
      <c r="N766" s="12"/>
      <c r="P766" s="36"/>
      <c r="Q766" s="74"/>
    </row>
    <row r="767" spans="1:17" x14ac:dyDescent="0.25">
      <c r="A767" s="30"/>
      <c r="B767" s="21"/>
      <c r="C767" s="47"/>
      <c r="D767" s="11"/>
      <c r="E767" s="12"/>
      <c r="J767" s="14"/>
      <c r="K767" s="12"/>
      <c r="M767" s="9"/>
      <c r="N767" s="12"/>
      <c r="P767" s="36"/>
      <c r="Q767" s="74"/>
    </row>
    <row r="768" spans="1:17" x14ac:dyDescent="0.25">
      <c r="A768" s="30"/>
      <c r="B768" s="21"/>
      <c r="C768" s="47"/>
      <c r="D768" s="11"/>
      <c r="E768" s="12"/>
      <c r="J768" s="14"/>
      <c r="K768" s="12"/>
      <c r="M768" s="9"/>
      <c r="N768" s="12"/>
      <c r="P768" s="36"/>
      <c r="Q768" s="74"/>
    </row>
    <row r="769" spans="1:17" x14ac:dyDescent="0.25">
      <c r="A769" s="30"/>
      <c r="B769" s="21"/>
      <c r="C769" s="47"/>
      <c r="D769" s="11"/>
      <c r="E769" s="12"/>
      <c r="J769" s="14"/>
      <c r="K769" s="12"/>
      <c r="M769" s="18"/>
      <c r="N769" s="12"/>
      <c r="P769" s="36"/>
      <c r="Q769" s="74"/>
    </row>
    <row r="770" spans="1:17" x14ac:dyDescent="0.25">
      <c r="A770" s="30"/>
      <c r="B770" s="21"/>
      <c r="C770" s="47"/>
      <c r="D770" s="11"/>
      <c r="E770" s="12"/>
      <c r="J770" s="14"/>
      <c r="K770" s="12"/>
      <c r="M770" s="9"/>
      <c r="N770" s="12"/>
      <c r="P770" s="36"/>
      <c r="Q770" s="74"/>
    </row>
    <row r="771" spans="1:17" x14ac:dyDescent="0.25">
      <c r="A771" s="30"/>
      <c r="B771" s="21"/>
      <c r="C771" s="47"/>
      <c r="D771" s="11"/>
      <c r="E771" s="12"/>
      <c r="J771" s="14"/>
      <c r="K771" s="12"/>
      <c r="M771" s="9"/>
      <c r="N771" s="12"/>
      <c r="P771" s="36"/>
      <c r="Q771" s="74"/>
    </row>
    <row r="772" spans="1:17" x14ac:dyDescent="0.25">
      <c r="A772" s="30"/>
      <c r="B772" s="21"/>
      <c r="C772" s="47"/>
      <c r="D772" s="11"/>
      <c r="E772" s="12"/>
      <c r="J772" s="14"/>
      <c r="K772" s="12"/>
      <c r="M772" s="9"/>
      <c r="N772" s="12"/>
      <c r="P772" s="36"/>
      <c r="Q772" s="74"/>
    </row>
    <row r="773" spans="1:17" x14ac:dyDescent="0.25">
      <c r="A773" s="30"/>
      <c r="B773" s="21"/>
      <c r="C773" s="47"/>
      <c r="D773" s="11"/>
      <c r="E773" s="12"/>
      <c r="J773" s="14"/>
      <c r="K773" s="12"/>
      <c r="M773" s="18"/>
      <c r="N773" s="18"/>
      <c r="P773" s="36"/>
      <c r="Q773" s="36"/>
    </row>
    <row r="774" spans="1:17" x14ac:dyDescent="0.25">
      <c r="A774" s="30"/>
      <c r="B774" s="21"/>
      <c r="C774" s="47"/>
      <c r="D774" s="11"/>
      <c r="E774" s="12"/>
      <c r="J774" s="14"/>
      <c r="K774" s="12"/>
      <c r="M774" s="9"/>
      <c r="N774" s="12"/>
      <c r="P774" s="36"/>
      <c r="Q774" s="74"/>
    </row>
    <row r="775" spans="1:17" x14ac:dyDescent="0.25">
      <c r="A775" s="30"/>
      <c r="B775" s="21"/>
      <c r="C775" s="47"/>
      <c r="D775" s="11"/>
      <c r="E775" s="12"/>
      <c r="J775" s="14"/>
      <c r="K775" s="12"/>
      <c r="M775" s="9"/>
      <c r="N775" s="12"/>
      <c r="P775" s="36"/>
      <c r="Q775" s="74"/>
    </row>
    <row r="776" spans="1:17" x14ac:dyDescent="0.25">
      <c r="A776" s="30"/>
      <c r="B776" s="21"/>
      <c r="C776" s="47"/>
      <c r="D776" s="11"/>
      <c r="E776" s="12"/>
      <c r="J776" s="14"/>
      <c r="K776" s="12"/>
      <c r="M776" s="9"/>
      <c r="N776" s="12"/>
      <c r="P776" s="36"/>
      <c r="Q776" s="74"/>
    </row>
    <row r="777" spans="1:17" x14ac:dyDescent="0.25">
      <c r="A777" s="30"/>
      <c r="B777" s="21"/>
      <c r="C777" s="47"/>
      <c r="D777" s="11"/>
      <c r="E777" s="12"/>
      <c r="J777" s="14"/>
      <c r="K777" s="12"/>
      <c r="M777" s="9"/>
      <c r="N777" s="12"/>
      <c r="P777" s="36"/>
      <c r="Q777" s="74"/>
    </row>
    <row r="778" spans="1:17" x14ac:dyDescent="0.25">
      <c r="A778" s="30"/>
      <c r="B778" s="21"/>
      <c r="C778" s="47"/>
      <c r="D778" s="11"/>
      <c r="E778" s="12"/>
      <c r="J778" s="14"/>
      <c r="K778" s="12"/>
      <c r="M778" s="9"/>
      <c r="N778" s="12"/>
      <c r="P778" s="36"/>
      <c r="Q778" s="74"/>
    </row>
    <row r="779" spans="1:17" x14ac:dyDescent="0.25">
      <c r="A779" s="30"/>
      <c r="B779" s="21"/>
      <c r="C779" s="47"/>
      <c r="D779" s="11"/>
      <c r="E779" s="12"/>
      <c r="J779" s="14"/>
      <c r="K779" s="12"/>
      <c r="M779" s="9"/>
      <c r="N779" s="12"/>
      <c r="P779" s="36"/>
      <c r="Q779" s="74"/>
    </row>
    <row r="780" spans="1:17" x14ac:dyDescent="0.25">
      <c r="A780" s="30"/>
      <c r="B780" s="21"/>
      <c r="C780" s="47"/>
      <c r="D780" s="11"/>
      <c r="E780" s="12"/>
      <c r="J780" s="14"/>
      <c r="K780" s="12"/>
      <c r="M780" s="9"/>
      <c r="N780" s="12"/>
      <c r="P780" s="36"/>
      <c r="Q780" s="74"/>
    </row>
    <row r="781" spans="1:17" x14ac:dyDescent="0.25">
      <c r="A781" s="30"/>
      <c r="B781" s="21"/>
      <c r="C781" s="47"/>
      <c r="D781" s="11"/>
      <c r="E781" s="12"/>
      <c r="J781" s="14"/>
      <c r="K781" s="12"/>
      <c r="M781" s="9"/>
      <c r="N781" s="12"/>
      <c r="P781" s="36"/>
      <c r="Q781" s="74"/>
    </row>
    <row r="782" spans="1:17" x14ac:dyDescent="0.25">
      <c r="A782" s="30"/>
      <c r="B782" s="21"/>
      <c r="C782" s="47"/>
      <c r="D782" s="11"/>
      <c r="E782" s="12"/>
      <c r="J782" s="14"/>
      <c r="K782" s="12"/>
      <c r="M782" s="9"/>
      <c r="N782" s="12"/>
      <c r="P782" s="36"/>
      <c r="Q782" s="74"/>
    </row>
    <row r="783" spans="1:17" x14ac:dyDescent="0.25">
      <c r="A783" s="30"/>
      <c r="B783" s="21"/>
      <c r="C783" s="47"/>
      <c r="D783" s="11"/>
      <c r="E783" s="12"/>
      <c r="J783" s="14"/>
      <c r="K783" s="12"/>
      <c r="M783" s="9"/>
      <c r="N783" s="12"/>
      <c r="P783" s="36"/>
      <c r="Q783" s="74"/>
    </row>
    <row r="784" spans="1:17" x14ac:dyDescent="0.25">
      <c r="A784" s="30"/>
      <c r="B784" s="21"/>
      <c r="C784" s="47"/>
      <c r="D784" s="11"/>
      <c r="E784" s="12"/>
      <c r="J784" s="14"/>
      <c r="K784" s="12"/>
      <c r="M784" s="9"/>
      <c r="N784" s="12"/>
      <c r="P784" s="36"/>
      <c r="Q784" s="74"/>
    </row>
    <row r="785" spans="1:17" x14ac:dyDescent="0.25">
      <c r="A785" s="30"/>
      <c r="B785" s="21"/>
      <c r="C785" s="47"/>
      <c r="D785" s="11"/>
      <c r="E785" s="12"/>
      <c r="J785" s="14"/>
      <c r="K785" s="12"/>
      <c r="M785" s="9"/>
      <c r="N785" s="12"/>
      <c r="P785" s="36"/>
      <c r="Q785" s="74"/>
    </row>
    <row r="786" spans="1:17" x14ac:dyDescent="0.25">
      <c r="A786" s="30"/>
      <c r="B786" s="21"/>
      <c r="C786" s="47"/>
      <c r="D786" s="11"/>
      <c r="E786" s="12"/>
      <c r="J786" s="14"/>
      <c r="K786" s="12"/>
      <c r="M786" s="9"/>
      <c r="N786" s="12"/>
      <c r="P786" s="36"/>
      <c r="Q786" s="74"/>
    </row>
    <row r="787" spans="1:17" x14ac:dyDescent="0.25">
      <c r="A787" s="30"/>
      <c r="B787" s="21"/>
      <c r="C787" s="47"/>
      <c r="D787" s="11"/>
      <c r="E787" s="12"/>
      <c r="J787" s="14"/>
      <c r="K787" s="12"/>
      <c r="M787" s="9"/>
      <c r="N787" s="12"/>
      <c r="P787" s="36"/>
      <c r="Q787" s="74"/>
    </row>
    <row r="788" spans="1:17" x14ac:dyDescent="0.25">
      <c r="A788" s="32"/>
      <c r="B788" s="21"/>
      <c r="C788" s="8"/>
      <c r="D788" s="8"/>
      <c r="E788" s="8"/>
      <c r="F788" s="7"/>
      <c r="G788" s="7"/>
      <c r="J788" s="14"/>
      <c r="K788" s="18"/>
      <c r="L788" s="10"/>
      <c r="M788" s="9"/>
      <c r="N788" s="36"/>
      <c r="P788" s="36"/>
      <c r="Q788" s="36"/>
    </row>
    <row r="789" spans="1:17" x14ac:dyDescent="0.25">
      <c r="A789" s="32"/>
      <c r="B789" s="21"/>
      <c r="C789" s="8"/>
      <c r="D789" s="8"/>
      <c r="E789" s="8"/>
      <c r="F789" s="7"/>
      <c r="G789" s="7"/>
      <c r="J789" s="14"/>
      <c r="K789" s="8"/>
      <c r="L789" s="10"/>
      <c r="M789" s="9"/>
      <c r="N789" s="36"/>
      <c r="P789" s="36"/>
      <c r="Q789" s="36"/>
    </row>
    <row r="790" spans="1:17" x14ac:dyDescent="0.25">
      <c r="A790" s="30"/>
      <c r="B790" s="21"/>
      <c r="C790" s="47"/>
      <c r="D790" s="11"/>
      <c r="E790" s="12"/>
      <c r="J790" s="14"/>
      <c r="K790" s="12"/>
      <c r="M790" s="9"/>
      <c r="N790" s="12"/>
      <c r="P790" s="36"/>
      <c r="Q790" s="74"/>
    </row>
    <row r="791" spans="1:17" x14ac:dyDescent="0.25">
      <c r="A791" s="30"/>
      <c r="B791" s="21"/>
      <c r="C791" s="47"/>
      <c r="D791" s="11"/>
      <c r="E791" s="12"/>
      <c r="J791" s="14"/>
      <c r="K791" s="12"/>
      <c r="M791" s="9"/>
      <c r="P791" s="36"/>
      <c r="Q791" s="36"/>
    </row>
    <row r="792" spans="1:17" x14ac:dyDescent="0.25">
      <c r="A792" s="30"/>
      <c r="B792" s="21"/>
      <c r="C792" s="47"/>
      <c r="D792" s="11"/>
      <c r="E792" s="12"/>
      <c r="J792" s="14"/>
      <c r="K792" s="12"/>
      <c r="M792" s="9"/>
      <c r="N792" s="12"/>
      <c r="P792" s="36"/>
      <c r="Q792" s="74"/>
    </row>
    <row r="793" spans="1:17" x14ac:dyDescent="0.25">
      <c r="A793" s="30"/>
      <c r="B793" s="21"/>
      <c r="C793" s="47"/>
      <c r="D793" s="11"/>
      <c r="E793" s="12"/>
      <c r="J793" s="14"/>
      <c r="K793" s="12"/>
      <c r="M793" s="9"/>
      <c r="N793" s="12"/>
      <c r="P793" s="36"/>
      <c r="Q793" s="74"/>
    </row>
    <row r="794" spans="1:17" x14ac:dyDescent="0.25">
      <c r="A794" s="32"/>
      <c r="B794" s="21"/>
      <c r="C794" s="8"/>
      <c r="D794" s="8"/>
      <c r="E794" s="8"/>
      <c r="F794" s="7"/>
      <c r="G794" s="7"/>
      <c r="J794" s="14"/>
      <c r="K794" s="8"/>
      <c r="L794" s="10"/>
      <c r="M794" s="9"/>
      <c r="N794" s="36"/>
      <c r="P794" s="36"/>
      <c r="Q794" s="36"/>
    </row>
    <row r="795" spans="1:17" x14ac:dyDescent="0.25">
      <c r="A795" s="30"/>
      <c r="B795" s="21"/>
      <c r="C795" s="47"/>
      <c r="D795" s="11"/>
      <c r="E795" s="12"/>
      <c r="J795" s="14"/>
      <c r="K795" s="12"/>
      <c r="M795" s="9"/>
      <c r="N795" s="12"/>
      <c r="P795" s="36"/>
      <c r="Q795" s="74"/>
    </row>
    <row r="796" spans="1:17" x14ac:dyDescent="0.25">
      <c r="A796" s="30"/>
      <c r="B796" s="21"/>
      <c r="C796" s="47"/>
      <c r="D796" s="11"/>
      <c r="E796" s="12"/>
      <c r="J796" s="14"/>
      <c r="K796" s="12"/>
      <c r="M796" s="9"/>
      <c r="N796" s="12"/>
      <c r="P796" s="36"/>
      <c r="Q796" s="74"/>
    </row>
    <row r="797" spans="1:17" x14ac:dyDescent="0.25">
      <c r="A797" s="30"/>
      <c r="B797" s="21"/>
      <c r="C797" s="47"/>
      <c r="D797" s="11"/>
      <c r="E797" s="12"/>
      <c r="J797" s="14"/>
      <c r="K797" s="12"/>
      <c r="M797" s="9"/>
      <c r="N797" s="12"/>
      <c r="P797" s="36"/>
      <c r="Q797" s="74"/>
    </row>
    <row r="798" spans="1:17" x14ac:dyDescent="0.25">
      <c r="A798" s="30"/>
      <c r="B798" s="21"/>
      <c r="C798" s="47"/>
      <c r="D798" s="11"/>
      <c r="E798" s="12"/>
      <c r="J798" s="14"/>
      <c r="K798" s="12"/>
      <c r="M798" s="9"/>
      <c r="N798" s="12"/>
      <c r="P798" s="36"/>
      <c r="Q798" s="74"/>
    </row>
    <row r="799" spans="1:17" x14ac:dyDescent="0.25">
      <c r="A799" s="30"/>
      <c r="B799" s="21"/>
      <c r="C799" s="47"/>
      <c r="D799" s="11"/>
      <c r="E799" s="12"/>
      <c r="J799" s="14"/>
      <c r="K799" s="12"/>
      <c r="M799" s="9"/>
      <c r="N799" s="12"/>
      <c r="P799" s="36"/>
      <c r="Q799" s="74"/>
    </row>
    <row r="800" spans="1:17" x14ac:dyDescent="0.25">
      <c r="A800" s="30"/>
      <c r="B800" s="21"/>
      <c r="C800" s="47"/>
      <c r="D800" s="11"/>
      <c r="E800" s="12"/>
      <c r="J800" s="14"/>
      <c r="K800" s="12"/>
      <c r="M800" s="9"/>
      <c r="N800" s="12"/>
      <c r="P800" s="36"/>
      <c r="Q800" s="74"/>
    </row>
    <row r="801" spans="1:17" x14ac:dyDescent="0.25">
      <c r="A801" s="30"/>
      <c r="B801" s="21"/>
      <c r="C801" s="47"/>
      <c r="D801" s="11"/>
      <c r="E801" s="12"/>
      <c r="J801" s="14"/>
      <c r="K801" s="12"/>
      <c r="M801" s="9"/>
      <c r="N801" s="12"/>
      <c r="P801" s="36"/>
      <c r="Q801" s="74"/>
    </row>
    <row r="802" spans="1:17" x14ac:dyDescent="0.25">
      <c r="A802" s="30"/>
      <c r="B802" s="21"/>
      <c r="C802" s="47"/>
      <c r="D802" s="11"/>
      <c r="E802" s="12"/>
      <c r="J802" s="14"/>
      <c r="K802" s="12"/>
      <c r="M802" s="18"/>
      <c r="N802" s="12"/>
      <c r="P802" s="36"/>
      <c r="Q802" s="74"/>
    </row>
    <row r="803" spans="1:17" x14ac:dyDescent="0.25">
      <c r="A803" s="30"/>
      <c r="B803" s="21"/>
      <c r="C803" s="47"/>
      <c r="D803" s="11"/>
      <c r="E803" s="12"/>
      <c r="J803" s="14"/>
      <c r="K803" s="12"/>
      <c r="M803" s="9"/>
      <c r="N803" s="12"/>
      <c r="P803" s="36"/>
      <c r="Q803" s="74"/>
    </row>
    <row r="804" spans="1:17" x14ac:dyDescent="0.25">
      <c r="A804" s="32"/>
      <c r="B804" s="21"/>
      <c r="C804" s="8"/>
      <c r="D804" s="8"/>
      <c r="E804" s="8"/>
      <c r="F804" s="7"/>
      <c r="G804" s="7"/>
      <c r="J804" s="14"/>
      <c r="K804" s="18"/>
      <c r="L804" s="10"/>
      <c r="M804" s="9"/>
      <c r="N804" s="36"/>
      <c r="P804" s="36"/>
      <c r="Q804" s="36"/>
    </row>
    <row r="805" spans="1:17" x14ac:dyDescent="0.25">
      <c r="A805" s="32"/>
      <c r="B805" s="21"/>
      <c r="C805" s="8"/>
      <c r="D805" s="8"/>
      <c r="E805" s="8"/>
      <c r="F805" s="7"/>
      <c r="G805" s="7"/>
      <c r="J805" s="14"/>
      <c r="K805" s="18"/>
      <c r="L805" s="10"/>
      <c r="M805" s="9"/>
      <c r="N805" s="36"/>
      <c r="P805" s="36"/>
      <c r="Q805" s="36"/>
    </row>
    <row r="806" spans="1:17" x14ac:dyDescent="0.25">
      <c r="A806" s="30"/>
      <c r="B806" s="21"/>
      <c r="C806" s="47"/>
      <c r="D806" s="11"/>
      <c r="E806" s="12"/>
      <c r="J806" s="14"/>
      <c r="K806" s="12"/>
      <c r="M806" s="9"/>
      <c r="P806" s="36"/>
      <c r="Q806" s="36"/>
    </row>
    <row r="807" spans="1:17" x14ac:dyDescent="0.25">
      <c r="A807" s="30"/>
      <c r="B807" s="21"/>
      <c r="C807" s="47"/>
      <c r="D807" s="11"/>
      <c r="E807" s="12"/>
      <c r="J807" s="14"/>
      <c r="K807" s="12"/>
      <c r="M807" s="9"/>
      <c r="N807" s="12"/>
      <c r="P807" s="36"/>
      <c r="Q807" s="74"/>
    </row>
    <row r="808" spans="1:17" x14ac:dyDescent="0.25">
      <c r="A808" s="32"/>
      <c r="B808" s="21"/>
      <c r="C808" s="8"/>
      <c r="D808" s="8"/>
      <c r="E808" s="8"/>
      <c r="F808" s="7"/>
      <c r="G808" s="7"/>
      <c r="J808" s="14"/>
      <c r="K808" s="8"/>
      <c r="L808" s="10"/>
      <c r="M808" s="9"/>
      <c r="N808" s="36"/>
      <c r="P808" s="36"/>
      <c r="Q808" s="36"/>
    </row>
    <row r="809" spans="1:17" x14ac:dyDescent="0.25">
      <c r="A809" s="32"/>
      <c r="B809" s="21"/>
      <c r="C809" s="8"/>
      <c r="D809" s="8"/>
      <c r="E809" s="8"/>
      <c r="F809" s="7"/>
      <c r="G809" s="7"/>
      <c r="J809" s="14"/>
      <c r="K809" s="8"/>
      <c r="L809" s="10"/>
      <c r="M809" s="9"/>
      <c r="N809" s="36"/>
      <c r="P809" s="36"/>
      <c r="Q809" s="36"/>
    </row>
    <row r="810" spans="1:17" x14ac:dyDescent="0.25">
      <c r="A810" s="32"/>
      <c r="B810" s="21"/>
      <c r="C810" s="8"/>
      <c r="D810" s="8"/>
      <c r="E810" s="8"/>
      <c r="F810" s="7"/>
      <c r="G810" s="7"/>
      <c r="J810" s="14"/>
      <c r="K810" s="8"/>
      <c r="L810" s="10"/>
      <c r="M810" s="9"/>
      <c r="N810" s="36"/>
      <c r="P810" s="36"/>
      <c r="Q810" s="36"/>
    </row>
    <row r="811" spans="1:17" x14ac:dyDescent="0.25">
      <c r="A811" s="32"/>
      <c r="B811" s="21"/>
      <c r="C811" s="8"/>
      <c r="D811" s="8"/>
      <c r="E811" s="8"/>
      <c r="F811" s="7"/>
      <c r="G811" s="7"/>
      <c r="J811" s="14"/>
      <c r="K811" s="8"/>
      <c r="L811" s="10"/>
      <c r="M811" s="9"/>
      <c r="N811" s="36"/>
      <c r="P811" s="36"/>
      <c r="Q811" s="36"/>
    </row>
    <row r="812" spans="1:17" x14ac:dyDescent="0.25">
      <c r="A812" s="32"/>
      <c r="B812" s="21"/>
      <c r="C812" s="8"/>
      <c r="D812" s="8"/>
      <c r="E812" s="8"/>
      <c r="F812" s="7"/>
      <c r="G812" s="7"/>
      <c r="J812" s="14"/>
      <c r="K812" s="18"/>
      <c r="L812" s="10"/>
      <c r="M812" s="9"/>
      <c r="N812" s="36"/>
      <c r="P812" s="36"/>
      <c r="Q812" s="36"/>
    </row>
    <row r="813" spans="1:17" x14ac:dyDescent="0.25">
      <c r="A813" s="30"/>
      <c r="B813" s="21"/>
      <c r="C813" s="47"/>
      <c r="D813" s="11"/>
      <c r="E813" s="12"/>
      <c r="J813" s="14"/>
      <c r="K813" s="12"/>
      <c r="M813" s="9"/>
      <c r="N813" s="12"/>
      <c r="P813" s="36"/>
      <c r="Q813" s="74"/>
    </row>
    <row r="814" spans="1:17" x14ac:dyDescent="0.25">
      <c r="A814" s="32"/>
      <c r="B814" s="21"/>
      <c r="C814" s="8"/>
      <c r="D814" s="8"/>
      <c r="E814" s="8"/>
      <c r="F814" s="7"/>
      <c r="G814" s="7"/>
      <c r="J814" s="14"/>
      <c r="K814" s="8"/>
      <c r="L814" s="10"/>
      <c r="M814" s="9"/>
      <c r="N814" s="36"/>
      <c r="P814" s="36"/>
      <c r="Q814" s="36"/>
    </row>
    <row r="815" spans="1:17" x14ac:dyDescent="0.25">
      <c r="A815" s="32"/>
      <c r="B815" s="21"/>
      <c r="C815" s="8"/>
      <c r="D815" s="8"/>
      <c r="E815" s="8"/>
      <c r="F815" s="7"/>
      <c r="G815" s="7"/>
      <c r="J815" s="14"/>
      <c r="K815" s="18"/>
      <c r="L815" s="10"/>
      <c r="M815" s="9"/>
      <c r="N815" s="36"/>
      <c r="P815" s="36"/>
      <c r="Q815" s="36"/>
    </row>
    <row r="816" spans="1:17" x14ac:dyDescent="0.25">
      <c r="A816" s="30"/>
      <c r="B816" s="21"/>
      <c r="C816" s="47"/>
      <c r="D816" s="11"/>
      <c r="E816" s="12"/>
      <c r="J816" s="14"/>
      <c r="K816" s="12"/>
      <c r="M816" s="18"/>
      <c r="N816" s="12"/>
      <c r="P816" s="36"/>
      <c r="Q816" s="74"/>
    </row>
    <row r="817" spans="1:17" x14ac:dyDescent="0.25">
      <c r="A817" s="30"/>
      <c r="B817" s="21"/>
      <c r="C817" s="47"/>
      <c r="D817" s="11"/>
      <c r="E817" s="12"/>
      <c r="J817" s="14"/>
      <c r="K817" s="12"/>
      <c r="M817" s="9"/>
      <c r="N817" s="12"/>
      <c r="P817" s="36"/>
      <c r="Q817" s="74"/>
    </row>
    <row r="818" spans="1:17" x14ac:dyDescent="0.25">
      <c r="A818" s="30"/>
      <c r="B818" s="21"/>
      <c r="C818" s="47"/>
      <c r="D818" s="11"/>
      <c r="E818" s="12"/>
      <c r="J818" s="14"/>
      <c r="K818" s="12"/>
      <c r="M818" s="9"/>
      <c r="N818" s="12"/>
      <c r="P818" s="36"/>
      <c r="Q818" s="74"/>
    </row>
    <row r="819" spans="1:17" x14ac:dyDescent="0.25">
      <c r="A819" s="30"/>
      <c r="B819" s="21"/>
      <c r="C819" s="47"/>
      <c r="D819" s="11"/>
      <c r="E819" s="12"/>
      <c r="J819" s="14"/>
      <c r="K819" s="12"/>
      <c r="M819" s="9"/>
      <c r="N819" s="12"/>
      <c r="P819" s="36"/>
      <c r="Q819" s="74"/>
    </row>
    <row r="820" spans="1:17" x14ac:dyDescent="0.25">
      <c r="A820" s="30"/>
      <c r="B820" s="21"/>
      <c r="C820" s="47"/>
      <c r="D820" s="11"/>
      <c r="E820" s="12"/>
      <c r="J820" s="14"/>
      <c r="K820" s="12"/>
      <c r="M820" s="9"/>
      <c r="N820" s="12"/>
      <c r="P820" s="36"/>
      <c r="Q820" s="74"/>
    </row>
    <row r="821" spans="1:17" x14ac:dyDescent="0.25">
      <c r="A821" s="30"/>
      <c r="B821" s="21"/>
      <c r="C821" s="47"/>
      <c r="D821" s="11"/>
      <c r="E821" s="12"/>
      <c r="J821" s="14"/>
      <c r="K821" s="12"/>
      <c r="M821" s="9"/>
      <c r="N821" s="12"/>
      <c r="P821" s="36"/>
      <c r="Q821" s="74"/>
    </row>
    <row r="822" spans="1:17" x14ac:dyDescent="0.25">
      <c r="A822" s="32"/>
      <c r="B822" s="21"/>
      <c r="C822" s="8"/>
      <c r="D822" s="8"/>
      <c r="E822" s="8"/>
      <c r="F822" s="7"/>
      <c r="G822" s="7"/>
      <c r="J822" s="14"/>
      <c r="K822" s="8"/>
      <c r="L822" s="10"/>
      <c r="M822" s="9"/>
      <c r="N822" s="36"/>
      <c r="P822" s="36"/>
      <c r="Q822" s="36"/>
    </row>
    <row r="823" spans="1:17" x14ac:dyDescent="0.25">
      <c r="A823" s="30"/>
      <c r="B823" s="21"/>
      <c r="C823" s="47"/>
      <c r="D823" s="11"/>
      <c r="E823" s="12"/>
      <c r="J823" s="14"/>
      <c r="K823" s="12"/>
      <c r="M823" s="9"/>
      <c r="N823" s="12"/>
      <c r="P823" s="36"/>
      <c r="Q823" s="74"/>
    </row>
    <row r="824" spans="1:17" x14ac:dyDescent="0.25">
      <c r="A824" s="30"/>
      <c r="B824" s="21"/>
      <c r="C824" s="47"/>
      <c r="D824" s="11"/>
      <c r="E824" s="12"/>
      <c r="J824" s="14"/>
      <c r="K824" s="12"/>
      <c r="M824" s="9"/>
      <c r="N824" s="12"/>
      <c r="P824" s="36"/>
      <c r="Q824" s="74"/>
    </row>
    <row r="825" spans="1:17" x14ac:dyDescent="0.25">
      <c r="A825" s="30"/>
      <c r="B825" s="21"/>
      <c r="C825" s="47"/>
      <c r="D825" s="11"/>
      <c r="E825" s="12"/>
      <c r="J825" s="14"/>
      <c r="K825" s="12"/>
      <c r="M825" s="9"/>
      <c r="N825" s="12"/>
      <c r="P825" s="36"/>
      <c r="Q825" s="74"/>
    </row>
    <row r="826" spans="1:17" x14ac:dyDescent="0.25">
      <c r="A826" s="30"/>
      <c r="B826" s="21"/>
      <c r="C826" s="47"/>
      <c r="D826" s="11"/>
      <c r="E826" s="12"/>
      <c r="J826" s="14"/>
      <c r="K826" s="12"/>
      <c r="M826" s="9"/>
      <c r="N826" s="12"/>
      <c r="P826" s="36"/>
      <c r="Q826" s="74"/>
    </row>
    <row r="827" spans="1:17" x14ac:dyDescent="0.25">
      <c r="A827" s="30"/>
      <c r="B827" s="21"/>
      <c r="C827" s="47"/>
      <c r="D827" s="11"/>
      <c r="E827" s="12"/>
      <c r="J827" s="14"/>
      <c r="K827" s="12"/>
      <c r="M827" s="9"/>
      <c r="N827" s="12"/>
      <c r="P827" s="36"/>
      <c r="Q827" s="74"/>
    </row>
    <row r="828" spans="1:17" x14ac:dyDescent="0.25">
      <c r="A828" s="30"/>
      <c r="B828" s="21"/>
      <c r="C828" s="47"/>
      <c r="D828" s="11"/>
      <c r="E828" s="12"/>
      <c r="J828" s="14"/>
      <c r="K828" s="12"/>
      <c r="M828" s="9"/>
      <c r="N828" s="12"/>
      <c r="P828" s="36"/>
      <c r="Q828" s="74"/>
    </row>
    <row r="829" spans="1:17" x14ac:dyDescent="0.25">
      <c r="A829" s="30"/>
      <c r="B829" s="21"/>
      <c r="C829" s="47"/>
      <c r="D829" s="11"/>
      <c r="E829" s="12"/>
      <c r="J829" s="14"/>
      <c r="K829" s="12"/>
      <c r="M829" s="9"/>
      <c r="N829" s="12"/>
      <c r="P829" s="36"/>
      <c r="Q829" s="74"/>
    </row>
    <row r="830" spans="1:17" x14ac:dyDescent="0.25">
      <c r="A830" s="32"/>
      <c r="B830" s="21"/>
      <c r="C830" s="8"/>
      <c r="D830" s="8"/>
      <c r="E830" s="8"/>
      <c r="F830" s="7"/>
      <c r="G830" s="7"/>
      <c r="J830" s="14"/>
      <c r="K830" s="8"/>
      <c r="L830" s="10"/>
      <c r="M830" s="9"/>
      <c r="N830" s="36"/>
      <c r="P830" s="36"/>
      <c r="Q830" s="36"/>
    </row>
    <row r="831" spans="1:17" x14ac:dyDescent="0.25">
      <c r="A831" s="32"/>
      <c r="B831" s="21"/>
      <c r="C831" s="8"/>
      <c r="D831" s="8"/>
      <c r="E831" s="8"/>
      <c r="F831" s="7"/>
      <c r="G831" s="7"/>
      <c r="J831" s="14"/>
      <c r="K831" s="8"/>
      <c r="L831" s="10"/>
      <c r="M831" s="9"/>
      <c r="N831" s="36"/>
      <c r="P831" s="36"/>
      <c r="Q831" s="36"/>
    </row>
    <row r="832" spans="1:17" x14ac:dyDescent="0.25">
      <c r="A832" s="30"/>
      <c r="B832" s="21"/>
      <c r="C832" s="47"/>
      <c r="D832" s="11"/>
      <c r="E832" s="12"/>
      <c r="J832" s="14"/>
      <c r="K832" s="12"/>
      <c r="M832" s="9"/>
      <c r="N832" s="12"/>
      <c r="P832" s="36"/>
      <c r="Q832" s="74"/>
    </row>
    <row r="833" spans="1:17" x14ac:dyDescent="0.25">
      <c r="A833" s="30"/>
      <c r="B833" s="21"/>
      <c r="C833" s="47"/>
      <c r="D833" s="11"/>
      <c r="E833" s="12"/>
      <c r="J833" s="14"/>
      <c r="K833" s="12"/>
      <c r="M833" s="9"/>
      <c r="N833" s="12"/>
      <c r="P833" s="36"/>
      <c r="Q833" s="74"/>
    </row>
    <row r="834" spans="1:17" x14ac:dyDescent="0.25">
      <c r="A834" s="32"/>
      <c r="B834" s="21"/>
      <c r="C834" s="8"/>
      <c r="D834" s="8"/>
      <c r="E834" s="8"/>
      <c r="F834" s="7"/>
      <c r="G834" s="7"/>
      <c r="J834" s="14"/>
      <c r="K834" s="18"/>
      <c r="L834" s="10"/>
      <c r="M834" s="9"/>
      <c r="N834" s="36"/>
      <c r="P834" s="36"/>
      <c r="Q834" s="36"/>
    </row>
    <row r="835" spans="1:17" x14ac:dyDescent="0.25">
      <c r="A835" s="30"/>
      <c r="B835" s="21"/>
      <c r="C835" s="47"/>
      <c r="D835" s="11"/>
      <c r="E835" s="12"/>
      <c r="J835" s="14"/>
      <c r="K835" s="12"/>
      <c r="M835" s="9"/>
      <c r="N835" s="12"/>
      <c r="P835" s="36"/>
      <c r="Q835" s="74"/>
    </row>
    <row r="836" spans="1:17" x14ac:dyDescent="0.25">
      <c r="A836" s="32"/>
      <c r="B836" s="21"/>
      <c r="C836" s="8"/>
      <c r="D836" s="8"/>
      <c r="E836" s="8"/>
      <c r="F836" s="7"/>
      <c r="G836" s="7"/>
      <c r="J836" s="14"/>
      <c r="K836" s="18"/>
      <c r="L836" s="10"/>
      <c r="M836" s="9"/>
      <c r="N836" s="36"/>
      <c r="P836" s="36"/>
      <c r="Q836" s="36"/>
    </row>
    <row r="837" spans="1:17" x14ac:dyDescent="0.25">
      <c r="A837" s="30"/>
      <c r="B837" s="21"/>
      <c r="C837" s="47"/>
      <c r="D837" s="11"/>
      <c r="E837" s="12"/>
      <c r="J837" s="14"/>
      <c r="K837" s="12"/>
      <c r="M837" s="9"/>
      <c r="N837" s="12"/>
      <c r="P837" s="36"/>
      <c r="Q837" s="74"/>
    </row>
    <row r="838" spans="1:17" x14ac:dyDescent="0.25">
      <c r="A838" s="30"/>
      <c r="B838" s="21"/>
      <c r="C838" s="47"/>
      <c r="D838" s="11"/>
      <c r="E838" s="12"/>
      <c r="J838" s="14"/>
      <c r="K838" s="12"/>
      <c r="M838" s="18"/>
      <c r="N838" s="12"/>
      <c r="P838" s="36"/>
      <c r="Q838" s="74"/>
    </row>
    <row r="839" spans="1:17" x14ac:dyDescent="0.25">
      <c r="A839" s="30"/>
      <c r="B839" s="21"/>
      <c r="C839" s="47"/>
      <c r="D839" s="11"/>
      <c r="E839" s="12"/>
      <c r="J839" s="14"/>
      <c r="K839" s="12"/>
      <c r="M839" s="9"/>
      <c r="N839" s="12"/>
      <c r="P839" s="36"/>
      <c r="Q839" s="74"/>
    </row>
    <row r="840" spans="1:17" x14ac:dyDescent="0.25">
      <c r="A840" s="32"/>
      <c r="B840" s="21"/>
      <c r="C840" s="8"/>
      <c r="D840" s="8"/>
      <c r="E840" s="8"/>
      <c r="F840" s="7"/>
      <c r="G840" s="7"/>
      <c r="J840" s="14"/>
      <c r="K840" s="18"/>
      <c r="L840" s="10"/>
      <c r="M840" s="9"/>
      <c r="N840" s="36"/>
      <c r="P840" s="36"/>
      <c r="Q840" s="36"/>
    </row>
    <row r="841" spans="1:17" x14ac:dyDescent="0.25">
      <c r="A841" s="32"/>
      <c r="B841" s="21"/>
      <c r="C841" s="8"/>
      <c r="D841" s="8"/>
      <c r="E841" s="8"/>
      <c r="F841" s="7"/>
      <c r="G841" s="7"/>
      <c r="J841" s="14"/>
      <c r="K841" s="18"/>
      <c r="L841" s="10"/>
      <c r="M841" s="9"/>
      <c r="N841" s="36"/>
      <c r="P841" s="36"/>
      <c r="Q841" s="36"/>
    </row>
    <row r="842" spans="1:17" x14ac:dyDescent="0.25">
      <c r="A842" s="32"/>
      <c r="B842" s="21"/>
      <c r="C842" s="8"/>
      <c r="D842" s="8"/>
      <c r="E842" s="8"/>
      <c r="F842" s="7"/>
      <c r="G842" s="7"/>
      <c r="J842" s="14"/>
      <c r="K842" s="18"/>
      <c r="L842" s="10"/>
      <c r="M842" s="9"/>
      <c r="N842" s="36"/>
      <c r="P842" s="36"/>
      <c r="Q842" s="36"/>
    </row>
    <row r="843" spans="1:17" x14ac:dyDescent="0.25">
      <c r="A843" s="32"/>
      <c r="B843" s="21"/>
      <c r="C843" s="8"/>
      <c r="D843" s="8"/>
      <c r="E843" s="8"/>
      <c r="F843" s="7"/>
      <c r="G843" s="7"/>
      <c r="J843" s="14"/>
      <c r="K843" s="8"/>
      <c r="L843" s="10"/>
      <c r="M843" s="9"/>
      <c r="N843" s="36"/>
      <c r="P843" s="36"/>
      <c r="Q843" s="36"/>
    </row>
    <row r="844" spans="1:17" x14ac:dyDescent="0.25">
      <c r="A844" s="30"/>
      <c r="B844" s="21"/>
      <c r="C844" s="47"/>
      <c r="D844" s="11"/>
      <c r="E844" s="12"/>
      <c r="J844" s="14"/>
      <c r="K844" s="12"/>
      <c r="M844" s="9"/>
      <c r="N844" s="12"/>
      <c r="P844" s="36"/>
      <c r="Q844" s="74"/>
    </row>
    <row r="845" spans="1:17" x14ac:dyDescent="0.25">
      <c r="A845" s="30"/>
      <c r="B845" s="21"/>
      <c r="C845" s="47"/>
      <c r="D845" s="11"/>
      <c r="E845" s="12"/>
      <c r="J845" s="14"/>
      <c r="K845" s="12"/>
      <c r="M845" s="9"/>
      <c r="N845" s="12"/>
      <c r="P845" s="36"/>
      <c r="Q845" s="74"/>
    </row>
    <row r="846" spans="1:17" x14ac:dyDescent="0.25">
      <c r="A846" s="32"/>
      <c r="B846" s="21"/>
      <c r="C846" s="8"/>
      <c r="D846" s="8"/>
      <c r="E846" s="8"/>
      <c r="F846" s="7"/>
      <c r="G846" s="7"/>
      <c r="J846" s="14"/>
      <c r="K846" s="8"/>
      <c r="L846" s="10"/>
      <c r="M846" s="9"/>
      <c r="N846" s="36"/>
      <c r="P846" s="36"/>
      <c r="Q846" s="36"/>
    </row>
    <row r="847" spans="1:17" x14ac:dyDescent="0.25">
      <c r="A847" s="30"/>
      <c r="B847" s="21"/>
      <c r="C847" s="47"/>
      <c r="D847" s="11"/>
      <c r="E847" s="12"/>
      <c r="J847" s="14"/>
      <c r="K847" s="12"/>
      <c r="M847" s="9"/>
      <c r="N847" s="12"/>
      <c r="P847" s="36"/>
      <c r="Q847" s="74"/>
    </row>
    <row r="848" spans="1:17" x14ac:dyDescent="0.25">
      <c r="A848" s="30"/>
      <c r="B848" s="21"/>
      <c r="C848" s="47"/>
      <c r="D848" s="11"/>
      <c r="E848" s="12"/>
      <c r="J848" s="14"/>
      <c r="K848" s="12"/>
      <c r="M848" s="9"/>
      <c r="N848" s="12"/>
      <c r="P848" s="36"/>
      <c r="Q848" s="74"/>
    </row>
    <row r="849" spans="1:17" x14ac:dyDescent="0.25">
      <c r="A849" s="30"/>
      <c r="B849" s="21"/>
      <c r="C849" s="47"/>
      <c r="D849" s="11"/>
      <c r="E849" s="12"/>
      <c r="J849" s="14"/>
      <c r="K849" s="12"/>
      <c r="M849" s="9"/>
      <c r="N849" s="12"/>
      <c r="P849" s="36"/>
      <c r="Q849" s="74"/>
    </row>
    <row r="850" spans="1:17" x14ac:dyDescent="0.25">
      <c r="A850" s="30"/>
      <c r="B850" s="21"/>
      <c r="C850" s="47"/>
      <c r="D850" s="11"/>
      <c r="E850" s="12"/>
      <c r="J850" s="14"/>
      <c r="K850" s="12"/>
      <c r="M850" s="18"/>
      <c r="N850" s="12"/>
      <c r="P850" s="36"/>
      <c r="Q850" s="74"/>
    </row>
    <row r="851" spans="1:17" x14ac:dyDescent="0.25">
      <c r="A851" s="30"/>
      <c r="B851" s="21"/>
      <c r="C851" s="47"/>
      <c r="D851" s="11"/>
      <c r="E851" s="12"/>
      <c r="J851" s="14"/>
      <c r="K851" s="12"/>
      <c r="M851" s="9"/>
      <c r="N851" s="12"/>
      <c r="P851" s="36"/>
      <c r="Q851" s="74"/>
    </row>
    <row r="852" spans="1:17" x14ac:dyDescent="0.25">
      <c r="A852" s="30"/>
      <c r="B852" s="21"/>
      <c r="C852" s="47"/>
      <c r="D852" s="11"/>
      <c r="E852" s="12"/>
      <c r="J852" s="14"/>
      <c r="K852" s="12"/>
      <c r="M852" s="9"/>
      <c r="N852" s="12"/>
      <c r="P852" s="36"/>
      <c r="Q852" s="74"/>
    </row>
    <row r="853" spans="1:17" x14ac:dyDescent="0.25">
      <c r="A853" s="30"/>
      <c r="B853" s="21"/>
      <c r="C853" s="47"/>
      <c r="D853" s="11"/>
      <c r="E853" s="12"/>
      <c r="J853" s="14"/>
      <c r="K853" s="12"/>
      <c r="M853" s="9"/>
      <c r="N853" s="12"/>
      <c r="P853" s="36"/>
      <c r="Q853" s="74"/>
    </row>
    <row r="854" spans="1:17" x14ac:dyDescent="0.25">
      <c r="A854" s="30"/>
      <c r="B854" s="21"/>
      <c r="C854" s="47"/>
      <c r="D854" s="11"/>
      <c r="E854" s="12"/>
      <c r="J854" s="14"/>
      <c r="K854" s="12"/>
      <c r="M854" s="9"/>
      <c r="N854" s="12"/>
      <c r="P854" s="36"/>
      <c r="Q854" s="74"/>
    </row>
    <row r="855" spans="1:17" x14ac:dyDescent="0.25">
      <c r="A855" s="32"/>
      <c r="B855" s="21"/>
      <c r="C855" s="8"/>
      <c r="D855" s="8"/>
      <c r="E855" s="8"/>
      <c r="F855" s="7"/>
      <c r="G855" s="7"/>
      <c r="J855" s="14"/>
      <c r="K855" s="18"/>
      <c r="L855" s="10"/>
      <c r="M855" s="9"/>
      <c r="N855" s="36"/>
      <c r="P855" s="36"/>
      <c r="Q855" s="36"/>
    </row>
    <row r="856" spans="1:17" x14ac:dyDescent="0.25">
      <c r="A856" s="30"/>
      <c r="B856" s="21"/>
      <c r="C856" s="47"/>
      <c r="D856" s="11"/>
      <c r="E856" s="12"/>
      <c r="J856" s="14"/>
      <c r="K856" s="12"/>
      <c r="M856" s="9"/>
      <c r="N856" s="12"/>
      <c r="P856" s="36"/>
      <c r="Q856" s="74"/>
    </row>
    <row r="857" spans="1:17" x14ac:dyDescent="0.25">
      <c r="A857" s="32"/>
      <c r="B857" s="21"/>
      <c r="C857" s="8"/>
      <c r="D857" s="8"/>
      <c r="E857" s="8"/>
      <c r="F857" s="7"/>
      <c r="G857" s="7"/>
      <c r="J857" s="14"/>
      <c r="K857" s="18"/>
      <c r="L857" s="10"/>
      <c r="M857" s="9"/>
      <c r="N857" s="36"/>
      <c r="P857" s="36"/>
      <c r="Q857" s="36"/>
    </row>
    <row r="858" spans="1:17" x14ac:dyDescent="0.25">
      <c r="A858" s="32"/>
      <c r="B858" s="21"/>
      <c r="C858" s="8"/>
      <c r="D858" s="8"/>
      <c r="E858" s="8"/>
      <c r="F858" s="7"/>
      <c r="G858" s="7"/>
      <c r="J858" s="14"/>
      <c r="K858" s="8"/>
      <c r="L858" s="10"/>
      <c r="M858" s="9"/>
      <c r="N858" s="36"/>
      <c r="P858" s="36"/>
      <c r="Q858" s="36"/>
    </row>
    <row r="859" spans="1:17" x14ac:dyDescent="0.25">
      <c r="A859" s="30"/>
      <c r="B859" s="21"/>
      <c r="C859" s="47"/>
      <c r="D859" s="11"/>
      <c r="E859" s="12"/>
      <c r="J859" s="14"/>
      <c r="K859" s="12"/>
      <c r="M859" s="9"/>
      <c r="N859" s="12"/>
      <c r="P859" s="36"/>
      <c r="Q859" s="74"/>
    </row>
    <row r="860" spans="1:17" x14ac:dyDescent="0.25">
      <c r="A860" s="30"/>
      <c r="B860" s="21"/>
      <c r="C860" s="47"/>
      <c r="D860" s="11"/>
      <c r="E860" s="12"/>
      <c r="J860" s="14"/>
      <c r="K860" s="12"/>
      <c r="M860" s="9"/>
      <c r="N860" s="12"/>
      <c r="P860" s="36"/>
      <c r="Q860" s="74"/>
    </row>
    <row r="861" spans="1:17" x14ac:dyDescent="0.25">
      <c r="A861" s="30"/>
      <c r="B861" s="21"/>
      <c r="C861" s="47"/>
      <c r="D861" s="11"/>
      <c r="E861" s="12"/>
      <c r="J861" s="14"/>
      <c r="K861" s="12"/>
      <c r="M861" s="9"/>
      <c r="N861" s="12"/>
      <c r="P861" s="36"/>
      <c r="Q861" s="74"/>
    </row>
    <row r="862" spans="1:17" x14ac:dyDescent="0.25">
      <c r="A862" s="30"/>
      <c r="B862" s="21"/>
      <c r="C862" s="47"/>
      <c r="D862" s="11"/>
      <c r="E862" s="12"/>
      <c r="J862" s="14"/>
      <c r="K862" s="12"/>
      <c r="M862" s="9"/>
      <c r="N862" s="12"/>
      <c r="P862" s="36"/>
      <c r="Q862" s="74"/>
    </row>
    <row r="863" spans="1:17" x14ac:dyDescent="0.25">
      <c r="A863" s="30"/>
      <c r="B863" s="21"/>
      <c r="C863" s="47"/>
      <c r="D863" s="11"/>
      <c r="E863" s="12"/>
      <c r="J863" s="14"/>
      <c r="K863" s="12"/>
      <c r="M863" s="9"/>
      <c r="N863" s="12"/>
      <c r="P863" s="36"/>
      <c r="Q863" s="74"/>
    </row>
    <row r="864" spans="1:17" x14ac:dyDescent="0.25">
      <c r="A864" s="30"/>
      <c r="B864" s="21"/>
      <c r="C864" s="47"/>
      <c r="D864" s="11"/>
      <c r="E864" s="12"/>
      <c r="J864" s="14"/>
      <c r="K864" s="12"/>
      <c r="M864" s="9"/>
      <c r="N864" s="12"/>
      <c r="P864" s="36"/>
      <c r="Q864" s="74"/>
    </row>
    <row r="865" spans="1:17" x14ac:dyDescent="0.25">
      <c r="A865" s="30"/>
      <c r="B865" s="21"/>
      <c r="C865" s="47"/>
      <c r="D865" s="11"/>
      <c r="E865" s="12"/>
      <c r="J865" s="14"/>
      <c r="K865" s="12"/>
      <c r="M865" s="9"/>
      <c r="N865" s="12"/>
      <c r="P865" s="36"/>
      <c r="Q865" s="74"/>
    </row>
    <row r="866" spans="1:17" x14ac:dyDescent="0.25">
      <c r="A866" s="30"/>
      <c r="B866" s="21"/>
      <c r="C866" s="47"/>
      <c r="D866" s="11"/>
      <c r="E866" s="12"/>
      <c r="J866" s="14"/>
      <c r="K866" s="12"/>
      <c r="M866" s="9"/>
      <c r="N866" s="12"/>
      <c r="P866" s="36"/>
      <c r="Q866" s="74"/>
    </row>
    <row r="867" spans="1:17" x14ac:dyDescent="0.25">
      <c r="A867" s="32"/>
      <c r="B867" s="21"/>
      <c r="C867" s="8"/>
      <c r="D867" s="8"/>
      <c r="E867" s="8"/>
      <c r="F867" s="7"/>
      <c r="G867" s="7"/>
      <c r="J867" s="14"/>
      <c r="K867" s="18"/>
      <c r="L867" s="10"/>
      <c r="M867" s="9"/>
      <c r="N867" s="36"/>
      <c r="P867" s="36"/>
      <c r="Q867" s="36"/>
    </row>
    <row r="868" spans="1:17" x14ac:dyDescent="0.25">
      <c r="A868" s="30"/>
      <c r="B868" s="21"/>
      <c r="C868" s="47"/>
      <c r="D868" s="11"/>
      <c r="E868" s="12"/>
      <c r="J868" s="14"/>
      <c r="K868" s="12"/>
      <c r="M868" s="9"/>
      <c r="N868" s="12"/>
      <c r="P868" s="36"/>
      <c r="Q868" s="74"/>
    </row>
    <row r="869" spans="1:17" x14ac:dyDescent="0.25">
      <c r="A869" s="30"/>
      <c r="B869" s="21"/>
      <c r="C869" s="47"/>
      <c r="D869" s="11"/>
      <c r="E869" s="12"/>
      <c r="J869" s="14"/>
      <c r="K869" s="12"/>
      <c r="M869" s="9"/>
      <c r="N869" s="12"/>
      <c r="P869" s="36"/>
      <c r="Q869" s="74"/>
    </row>
    <row r="870" spans="1:17" x14ac:dyDescent="0.25">
      <c r="A870" s="32"/>
      <c r="B870" s="21"/>
      <c r="C870" s="8"/>
      <c r="D870" s="8"/>
      <c r="E870" s="8"/>
      <c r="F870" s="7"/>
      <c r="G870" s="7"/>
      <c r="J870" s="14"/>
      <c r="K870" s="18"/>
      <c r="L870" s="10"/>
      <c r="M870" s="9"/>
      <c r="N870" s="36"/>
      <c r="P870" s="36"/>
      <c r="Q870" s="36"/>
    </row>
    <row r="871" spans="1:17" x14ac:dyDescent="0.25">
      <c r="A871" s="30"/>
      <c r="B871" s="21"/>
      <c r="C871" s="47"/>
      <c r="D871" s="11"/>
      <c r="E871" s="12"/>
      <c r="J871" s="14"/>
      <c r="K871" s="12"/>
      <c r="M871" s="9"/>
      <c r="N871" s="12"/>
      <c r="P871" s="36"/>
      <c r="Q871" s="74"/>
    </row>
    <row r="872" spans="1:17" x14ac:dyDescent="0.25">
      <c r="A872" s="32"/>
      <c r="B872" s="21"/>
      <c r="C872" s="8"/>
      <c r="D872" s="8"/>
      <c r="E872" s="8"/>
      <c r="F872" s="7"/>
      <c r="G872" s="7"/>
      <c r="J872" s="14"/>
      <c r="K872" s="18"/>
      <c r="L872" s="10"/>
      <c r="M872" s="9"/>
      <c r="N872" s="36"/>
      <c r="P872" s="36"/>
      <c r="Q872" s="36"/>
    </row>
    <row r="873" spans="1:17" x14ac:dyDescent="0.25">
      <c r="A873" s="32"/>
      <c r="B873" s="21"/>
      <c r="C873" s="8"/>
      <c r="D873" s="8"/>
      <c r="E873" s="8"/>
      <c r="F873" s="7"/>
      <c r="G873" s="7"/>
      <c r="J873" s="14"/>
      <c r="K873" s="18"/>
      <c r="L873" s="10"/>
      <c r="M873" s="9"/>
      <c r="N873" s="36"/>
      <c r="P873" s="36"/>
      <c r="Q873" s="36"/>
    </row>
    <row r="874" spans="1:17" x14ac:dyDescent="0.25">
      <c r="A874" s="32"/>
      <c r="B874" s="21"/>
      <c r="C874" s="8"/>
      <c r="D874" s="8"/>
      <c r="E874" s="8"/>
      <c r="F874" s="7"/>
      <c r="G874" s="7"/>
      <c r="J874" s="14"/>
      <c r="K874" s="18"/>
      <c r="L874" s="10"/>
      <c r="M874" s="9"/>
      <c r="N874" s="36"/>
      <c r="P874" s="36"/>
      <c r="Q874" s="36"/>
    </row>
    <row r="875" spans="1:17" x14ac:dyDescent="0.25">
      <c r="A875" s="30"/>
      <c r="B875" s="21"/>
      <c r="C875" s="47"/>
      <c r="D875" s="11"/>
      <c r="E875" s="12"/>
      <c r="J875" s="14"/>
      <c r="K875" s="12"/>
      <c r="M875" s="9"/>
      <c r="N875" s="12"/>
      <c r="P875" s="36"/>
      <c r="Q875" s="74"/>
    </row>
    <row r="876" spans="1:17" x14ac:dyDescent="0.25">
      <c r="A876" s="32"/>
      <c r="B876" s="21"/>
      <c r="C876" s="8"/>
      <c r="D876" s="8"/>
      <c r="E876" s="8"/>
      <c r="F876" s="7"/>
      <c r="G876" s="7"/>
      <c r="J876" s="14"/>
      <c r="K876" s="18"/>
      <c r="L876" s="10"/>
      <c r="M876" s="9"/>
      <c r="N876" s="36"/>
      <c r="P876" s="36"/>
      <c r="Q876" s="36"/>
    </row>
    <row r="877" spans="1:17" x14ac:dyDescent="0.25">
      <c r="A877" s="32"/>
      <c r="B877" s="21"/>
      <c r="C877" s="8"/>
      <c r="D877" s="8"/>
      <c r="E877" s="8"/>
      <c r="F877" s="7"/>
      <c r="G877" s="7"/>
      <c r="J877" s="14"/>
      <c r="K877" s="8"/>
      <c r="L877" s="10"/>
      <c r="M877" s="9"/>
      <c r="N877" s="36"/>
      <c r="P877" s="36"/>
      <c r="Q877" s="36"/>
    </row>
    <row r="878" spans="1:17" x14ac:dyDescent="0.25">
      <c r="A878" s="30"/>
      <c r="B878" s="21"/>
      <c r="C878" s="47"/>
      <c r="D878" s="11"/>
      <c r="E878" s="12"/>
      <c r="J878" s="14"/>
      <c r="K878" s="12"/>
      <c r="M878" s="9"/>
      <c r="N878" s="12"/>
      <c r="P878" s="36"/>
      <c r="Q878" s="74"/>
    </row>
    <row r="879" spans="1:17" x14ac:dyDescent="0.25">
      <c r="A879" s="30"/>
      <c r="B879" s="21"/>
      <c r="C879" s="47"/>
      <c r="D879" s="11"/>
      <c r="E879" s="12"/>
      <c r="J879" s="14"/>
      <c r="K879" s="12"/>
      <c r="M879" s="9"/>
      <c r="N879" s="12"/>
      <c r="P879" s="36"/>
      <c r="Q879" s="74"/>
    </row>
    <row r="880" spans="1:17" x14ac:dyDescent="0.25">
      <c r="A880" s="32"/>
      <c r="B880" s="21"/>
      <c r="C880" s="8"/>
      <c r="D880" s="8"/>
      <c r="E880" s="8"/>
      <c r="F880" s="7"/>
      <c r="G880" s="7"/>
      <c r="J880" s="14"/>
      <c r="K880" s="18"/>
      <c r="L880" s="10"/>
      <c r="M880" s="9"/>
      <c r="N880" s="36"/>
      <c r="P880" s="36"/>
      <c r="Q880" s="36"/>
    </row>
    <row r="881" spans="1:17" x14ac:dyDescent="0.25">
      <c r="A881" s="30"/>
      <c r="B881" s="21"/>
      <c r="C881" s="47"/>
      <c r="D881" s="11"/>
      <c r="E881" s="12"/>
      <c r="J881" s="14"/>
      <c r="K881" s="12"/>
      <c r="M881" s="9"/>
      <c r="N881" s="12"/>
      <c r="P881" s="36"/>
      <c r="Q881" s="74"/>
    </row>
    <row r="882" spans="1:17" x14ac:dyDescent="0.25">
      <c r="A882" s="32"/>
      <c r="B882" s="21"/>
      <c r="C882" s="8"/>
      <c r="D882" s="8"/>
      <c r="E882" s="8"/>
      <c r="F882" s="7"/>
      <c r="G882" s="7"/>
      <c r="J882" s="14"/>
      <c r="K882" s="18"/>
      <c r="L882" s="10"/>
      <c r="M882" s="9"/>
      <c r="N882" s="36"/>
      <c r="P882" s="36"/>
      <c r="Q882" s="36"/>
    </row>
    <row r="883" spans="1:17" x14ac:dyDescent="0.25">
      <c r="A883" s="32"/>
      <c r="B883" s="21"/>
      <c r="C883" s="8"/>
      <c r="D883" s="8"/>
      <c r="E883" s="8"/>
      <c r="F883" s="7"/>
      <c r="G883" s="7"/>
      <c r="J883" s="14"/>
      <c r="K883" s="36"/>
      <c r="L883" s="10"/>
      <c r="M883" s="18"/>
      <c r="N883" s="36"/>
      <c r="P883" s="36"/>
      <c r="Q883" s="36"/>
    </row>
    <row r="884" spans="1:17" x14ac:dyDescent="0.25">
      <c r="A884" s="30"/>
      <c r="B884" s="21"/>
      <c r="C884" s="47"/>
      <c r="D884" s="11"/>
      <c r="E884" s="12"/>
      <c r="J884" s="14"/>
      <c r="K884" s="12"/>
      <c r="M884" s="9"/>
      <c r="N884" s="12"/>
      <c r="P884" s="36"/>
      <c r="Q884" s="74"/>
    </row>
    <row r="885" spans="1:17" x14ac:dyDescent="0.25">
      <c r="A885" s="30"/>
      <c r="B885" s="21"/>
      <c r="C885" s="47"/>
      <c r="D885" s="11"/>
      <c r="E885" s="12"/>
      <c r="J885" s="14"/>
      <c r="K885" s="12"/>
      <c r="M885" s="9"/>
      <c r="N885" s="12"/>
      <c r="P885" s="36"/>
      <c r="Q885" s="74"/>
    </row>
    <row r="886" spans="1:17" x14ac:dyDescent="0.25">
      <c r="A886" s="30"/>
      <c r="B886" s="21"/>
      <c r="C886" s="47"/>
      <c r="D886" s="11"/>
      <c r="E886" s="12"/>
      <c r="J886" s="14"/>
      <c r="K886" s="12"/>
      <c r="M886" s="9"/>
      <c r="N886" s="12"/>
      <c r="P886" s="36"/>
      <c r="Q886" s="74"/>
    </row>
    <row r="887" spans="1:17" x14ac:dyDescent="0.25">
      <c r="A887" s="30"/>
      <c r="B887" s="21"/>
      <c r="C887" s="47"/>
      <c r="D887" s="11"/>
      <c r="E887" s="12"/>
      <c r="J887" s="14"/>
      <c r="K887" s="12"/>
      <c r="M887" s="9"/>
      <c r="N887" s="12"/>
      <c r="P887" s="36"/>
      <c r="Q887" s="74"/>
    </row>
    <row r="888" spans="1:17" x14ac:dyDescent="0.25">
      <c r="A888" s="32"/>
      <c r="B888" s="21"/>
      <c r="C888" s="8"/>
      <c r="D888" s="8"/>
      <c r="E888" s="8"/>
      <c r="F888" s="7"/>
      <c r="G888" s="7"/>
      <c r="J888" s="14"/>
      <c r="K888" s="36"/>
      <c r="L888" s="10"/>
      <c r="M888" s="18"/>
      <c r="N888" s="36"/>
      <c r="P888" s="36"/>
      <c r="Q888" s="36"/>
    </row>
    <row r="889" spans="1:17" x14ac:dyDescent="0.25">
      <c r="A889" s="32"/>
      <c r="B889" s="21"/>
      <c r="C889" s="8"/>
      <c r="D889" s="8"/>
      <c r="E889" s="8"/>
      <c r="F889" s="7"/>
      <c r="G889" s="7"/>
      <c r="J889" s="14"/>
      <c r="K889" s="36"/>
      <c r="L889" s="10"/>
      <c r="M889" s="18"/>
      <c r="N889" s="36"/>
      <c r="P889" s="36"/>
      <c r="Q889" s="36"/>
    </row>
    <row r="890" spans="1:17" x14ac:dyDescent="0.25">
      <c r="A890" s="32"/>
      <c r="B890" s="21"/>
      <c r="C890" s="8"/>
      <c r="D890" s="8"/>
      <c r="E890" s="8"/>
      <c r="F890" s="7"/>
      <c r="G890" s="7"/>
      <c r="J890" s="14"/>
      <c r="K890" s="36"/>
      <c r="L890" s="10"/>
      <c r="M890" s="18"/>
      <c r="N890" s="36"/>
      <c r="P890" s="36"/>
      <c r="Q890" s="36"/>
    </row>
    <row r="891" spans="1:17" x14ac:dyDescent="0.25">
      <c r="A891" s="30"/>
      <c r="B891" s="21"/>
      <c r="C891" s="47"/>
      <c r="D891" s="11"/>
      <c r="E891" s="12"/>
      <c r="J891" s="14"/>
      <c r="K891" s="12"/>
      <c r="M891" s="9"/>
      <c r="N891" s="12"/>
      <c r="P891" s="36"/>
      <c r="Q891" s="74"/>
    </row>
    <row r="892" spans="1:17" x14ac:dyDescent="0.25">
      <c r="A892" s="32"/>
      <c r="B892" s="21"/>
      <c r="C892" s="8"/>
      <c r="D892" s="8"/>
      <c r="E892" s="8"/>
      <c r="F892" s="7"/>
      <c r="G892" s="7"/>
      <c r="J892" s="14"/>
      <c r="K892" s="36"/>
      <c r="L892" s="10"/>
      <c r="M892" s="18"/>
      <c r="N892" s="36"/>
      <c r="P892" s="36"/>
      <c r="Q892" s="36"/>
    </row>
    <row r="893" spans="1:17" x14ac:dyDescent="0.25">
      <c r="A893" s="30"/>
      <c r="B893" s="21"/>
      <c r="C893" s="47"/>
      <c r="D893" s="11"/>
      <c r="E893" s="12"/>
      <c r="J893" s="14"/>
      <c r="K893" s="12"/>
      <c r="M893" s="9"/>
      <c r="N893" s="12"/>
      <c r="P893" s="36"/>
      <c r="Q893" s="74"/>
    </row>
    <row r="894" spans="1:17" x14ac:dyDescent="0.25">
      <c r="A894" s="30"/>
      <c r="B894" s="21"/>
      <c r="C894" s="47"/>
      <c r="D894" s="11"/>
      <c r="E894" s="12"/>
      <c r="J894" s="14"/>
      <c r="K894" s="12"/>
      <c r="M894" s="9"/>
      <c r="N894" s="12"/>
      <c r="P894" s="36"/>
      <c r="Q894" s="74"/>
    </row>
    <row r="895" spans="1:17" x14ac:dyDescent="0.25">
      <c r="A895" s="30"/>
      <c r="B895" s="21"/>
      <c r="C895" s="47"/>
      <c r="D895" s="11"/>
      <c r="E895" s="12"/>
      <c r="J895" s="14"/>
      <c r="K895" s="12"/>
      <c r="M895" s="9"/>
      <c r="N895" s="12"/>
      <c r="P895" s="36"/>
      <c r="Q895" s="74"/>
    </row>
    <row r="896" spans="1:17" x14ac:dyDescent="0.25">
      <c r="A896" s="32"/>
      <c r="B896" s="21"/>
      <c r="C896" s="8"/>
      <c r="D896" s="8"/>
      <c r="E896" s="8"/>
      <c r="F896" s="7"/>
      <c r="G896" s="7"/>
      <c r="J896" s="14"/>
      <c r="K896" s="36"/>
      <c r="L896" s="10"/>
      <c r="M896" s="18"/>
      <c r="N896" s="36"/>
      <c r="P896" s="36"/>
      <c r="Q896" s="36"/>
    </row>
    <row r="897" spans="1:17" x14ac:dyDescent="0.25">
      <c r="A897" s="30"/>
      <c r="B897" s="21"/>
      <c r="C897" s="47"/>
      <c r="D897" s="11"/>
      <c r="E897" s="12"/>
      <c r="J897" s="14"/>
      <c r="K897" s="12"/>
      <c r="M897" s="9"/>
      <c r="N897" s="12"/>
      <c r="P897" s="36"/>
      <c r="Q897" s="74"/>
    </row>
    <row r="898" spans="1:17" x14ac:dyDescent="0.25">
      <c r="A898" s="30"/>
      <c r="B898" s="21"/>
      <c r="C898" s="47"/>
      <c r="D898" s="11"/>
      <c r="E898" s="12"/>
      <c r="J898" s="14"/>
      <c r="K898" s="12"/>
      <c r="M898" s="9"/>
      <c r="N898" s="12"/>
      <c r="P898" s="36"/>
      <c r="Q898" s="74"/>
    </row>
    <row r="899" spans="1:17" x14ac:dyDescent="0.25">
      <c r="A899" s="30"/>
      <c r="B899" s="21"/>
      <c r="C899" s="47"/>
      <c r="D899" s="11"/>
      <c r="E899" s="12"/>
      <c r="J899" s="14"/>
      <c r="K899" s="12"/>
      <c r="M899" s="9"/>
      <c r="N899" s="12"/>
      <c r="P899" s="36"/>
      <c r="Q899" s="74"/>
    </row>
    <row r="900" spans="1:17" x14ac:dyDescent="0.25">
      <c r="A900" s="30"/>
      <c r="B900" s="21"/>
      <c r="C900" s="47"/>
      <c r="D900" s="11"/>
      <c r="E900" s="12"/>
      <c r="J900" s="14"/>
      <c r="K900" s="12"/>
      <c r="M900" s="9"/>
      <c r="N900" s="12"/>
      <c r="P900" s="36"/>
      <c r="Q900" s="74"/>
    </row>
    <row r="901" spans="1:17" x14ac:dyDescent="0.25">
      <c r="A901" s="32"/>
      <c r="B901" s="21"/>
      <c r="C901" s="8"/>
      <c r="D901" s="8"/>
      <c r="E901" s="8"/>
      <c r="F901" s="7"/>
      <c r="G901" s="7"/>
      <c r="J901" s="14"/>
      <c r="K901" s="36"/>
      <c r="L901" s="10"/>
      <c r="M901" s="9"/>
      <c r="N901" s="36"/>
      <c r="P901" s="36"/>
      <c r="Q901" s="36"/>
    </row>
    <row r="902" spans="1:17" x14ac:dyDescent="0.25">
      <c r="A902" s="30"/>
      <c r="B902" s="21"/>
      <c r="C902" s="47"/>
      <c r="D902" s="11"/>
      <c r="E902" s="12"/>
      <c r="J902" s="14"/>
      <c r="K902" s="12"/>
      <c r="M902" s="9"/>
      <c r="N902" s="12"/>
      <c r="P902" s="36"/>
      <c r="Q902" s="74"/>
    </row>
    <row r="903" spans="1:17" x14ac:dyDescent="0.25">
      <c r="A903" s="32"/>
      <c r="B903" s="21"/>
      <c r="C903" s="8"/>
      <c r="D903" s="8"/>
      <c r="E903" s="8"/>
      <c r="F903" s="7"/>
      <c r="G903" s="7"/>
      <c r="J903" s="14"/>
      <c r="K903" s="36"/>
      <c r="L903" s="10"/>
      <c r="M903" s="9"/>
      <c r="N903" s="36"/>
      <c r="P903" s="36"/>
      <c r="Q903" s="36"/>
    </row>
    <row r="904" spans="1:17" x14ac:dyDescent="0.25">
      <c r="A904" s="30"/>
      <c r="B904" s="21"/>
      <c r="C904" s="47"/>
      <c r="D904" s="11"/>
      <c r="E904" s="12"/>
      <c r="J904" s="14"/>
      <c r="K904" s="12"/>
      <c r="M904" s="9"/>
      <c r="N904" s="12"/>
      <c r="P904" s="36"/>
      <c r="Q904" s="74"/>
    </row>
    <row r="905" spans="1:17" x14ac:dyDescent="0.25">
      <c r="A905" s="30"/>
      <c r="B905" s="21"/>
      <c r="C905" s="47"/>
      <c r="D905" s="11"/>
      <c r="E905" s="12"/>
      <c r="J905" s="14"/>
      <c r="K905" s="12"/>
      <c r="M905" s="9"/>
      <c r="N905" s="12"/>
      <c r="P905" s="36"/>
      <c r="Q905" s="74"/>
    </row>
    <row r="906" spans="1:17" x14ac:dyDescent="0.25">
      <c r="A906" s="30"/>
      <c r="B906" s="21"/>
      <c r="C906" s="47"/>
      <c r="D906" s="11"/>
      <c r="E906" s="12"/>
      <c r="J906" s="14"/>
      <c r="K906" s="12"/>
      <c r="M906" s="9"/>
      <c r="N906" s="12"/>
      <c r="P906" s="36"/>
      <c r="Q906" s="74"/>
    </row>
    <row r="907" spans="1:17" x14ac:dyDescent="0.25">
      <c r="A907" s="30"/>
      <c r="B907" s="21"/>
      <c r="C907" s="47"/>
      <c r="D907" s="11"/>
      <c r="E907" s="12"/>
      <c r="J907" s="14"/>
      <c r="K907" s="12"/>
      <c r="M907" s="9"/>
      <c r="N907" s="12"/>
      <c r="P907" s="36"/>
      <c r="Q907" s="74"/>
    </row>
    <row r="908" spans="1:17" x14ac:dyDescent="0.25">
      <c r="A908" s="30"/>
      <c r="B908" s="21"/>
      <c r="C908" s="47"/>
      <c r="D908" s="11"/>
      <c r="E908" s="12"/>
      <c r="J908" s="14"/>
      <c r="K908" s="12"/>
      <c r="M908" s="9"/>
      <c r="N908" s="12"/>
      <c r="P908" s="36"/>
      <c r="Q908" s="74"/>
    </row>
    <row r="909" spans="1:17" x14ac:dyDescent="0.25">
      <c r="A909" s="30"/>
      <c r="B909" s="21"/>
      <c r="C909" s="47"/>
      <c r="D909" s="11"/>
      <c r="E909" s="12"/>
      <c r="J909" s="14"/>
      <c r="K909" s="12"/>
      <c r="M909" s="9"/>
      <c r="N909" s="12"/>
      <c r="P909" s="36"/>
      <c r="Q909" s="74"/>
    </row>
    <row r="910" spans="1:17" x14ac:dyDescent="0.25">
      <c r="A910" s="30"/>
      <c r="B910" s="21"/>
      <c r="C910" s="47"/>
      <c r="D910" s="11"/>
      <c r="E910" s="12"/>
      <c r="J910" s="14"/>
      <c r="K910" s="12"/>
      <c r="M910" s="9"/>
      <c r="P910" s="36"/>
      <c r="Q910" s="74"/>
    </row>
    <row r="911" spans="1:17" x14ac:dyDescent="0.25">
      <c r="A911" s="30"/>
      <c r="B911" s="21"/>
      <c r="C911" s="11"/>
      <c r="D911" s="11"/>
      <c r="E911" s="11"/>
      <c r="F911" s="7"/>
      <c r="G911" s="7"/>
      <c r="J911" s="14"/>
      <c r="K911" s="18"/>
      <c r="L911" s="10"/>
      <c r="M911" s="9"/>
      <c r="N911" s="36"/>
      <c r="P911" s="36"/>
      <c r="Q911" s="74"/>
    </row>
    <row r="912" spans="1:17" x14ac:dyDescent="0.25">
      <c r="A912" s="30"/>
      <c r="B912" s="21"/>
      <c r="C912" s="11"/>
      <c r="D912" s="11"/>
      <c r="E912" s="11"/>
      <c r="F912" s="7"/>
      <c r="G912" s="7"/>
      <c r="J912" s="14"/>
      <c r="K912" s="18"/>
      <c r="L912" s="10"/>
      <c r="M912" s="9"/>
      <c r="N912" s="36"/>
      <c r="P912" s="36"/>
      <c r="Q912" s="74"/>
    </row>
    <row r="913" spans="1:17" x14ac:dyDescent="0.25">
      <c r="A913" s="30"/>
      <c r="B913" s="21"/>
      <c r="C913" s="11"/>
      <c r="D913" s="11"/>
      <c r="E913" s="11"/>
      <c r="F913" s="7"/>
      <c r="G913" s="7"/>
      <c r="J913" s="14"/>
      <c r="K913" s="18"/>
      <c r="L913" s="10"/>
      <c r="M913" s="9"/>
      <c r="N913" s="36"/>
      <c r="P913" s="36"/>
      <c r="Q913" s="74"/>
    </row>
    <row r="914" spans="1:17" x14ac:dyDescent="0.25">
      <c r="A914" s="30"/>
      <c r="B914" s="21"/>
      <c r="C914" s="11"/>
      <c r="D914" s="11"/>
      <c r="E914" s="11"/>
      <c r="F914" s="7"/>
      <c r="G914" s="7"/>
      <c r="J914" s="14"/>
      <c r="K914" s="18"/>
      <c r="L914" s="10"/>
      <c r="M914" s="9"/>
      <c r="N914" s="36"/>
      <c r="P914" s="36"/>
      <c r="Q914" s="74"/>
    </row>
    <row r="915" spans="1:17" x14ac:dyDescent="0.25">
      <c r="A915" s="30"/>
      <c r="B915" s="21"/>
      <c r="C915" s="11"/>
      <c r="D915" s="11"/>
      <c r="E915" s="11"/>
      <c r="F915" s="7"/>
      <c r="G915" s="7"/>
      <c r="J915" s="14"/>
      <c r="K915" s="18"/>
      <c r="L915" s="10"/>
      <c r="M915" s="9"/>
      <c r="N915" s="36"/>
      <c r="P915" s="36"/>
      <c r="Q915" s="74"/>
    </row>
    <row r="916" spans="1:17" x14ac:dyDescent="0.25">
      <c r="A916" s="30"/>
      <c r="B916" s="21"/>
      <c r="C916" s="11"/>
      <c r="D916" s="11"/>
      <c r="E916" s="11"/>
      <c r="F916" s="7"/>
      <c r="G916" s="7"/>
      <c r="J916" s="14"/>
      <c r="K916" s="18"/>
      <c r="L916" s="10"/>
      <c r="M916" s="9"/>
      <c r="N916" s="36"/>
      <c r="P916" s="36"/>
      <c r="Q916" s="36"/>
    </row>
    <row r="917" spans="1:17" x14ac:dyDescent="0.25">
      <c r="A917" s="32"/>
      <c r="B917" s="21"/>
      <c r="C917" s="8"/>
      <c r="D917" s="8"/>
      <c r="E917" s="8"/>
      <c r="F917" s="7"/>
      <c r="G917" s="7"/>
      <c r="J917" s="14"/>
      <c r="K917" s="36"/>
      <c r="L917" s="10"/>
      <c r="M917" s="9"/>
      <c r="N917" s="36"/>
      <c r="P917" s="36"/>
      <c r="Q917" s="36"/>
    </row>
    <row r="918" spans="1:17" x14ac:dyDescent="0.25">
      <c r="A918" s="32"/>
      <c r="B918" s="21"/>
      <c r="C918" s="8"/>
      <c r="D918" s="8"/>
      <c r="E918" s="8"/>
      <c r="F918" s="7"/>
      <c r="G918" s="7"/>
      <c r="J918" s="14"/>
      <c r="K918" s="36"/>
      <c r="L918" s="10"/>
      <c r="M918" s="9"/>
      <c r="N918" s="36"/>
      <c r="P918" s="36"/>
      <c r="Q918" s="36"/>
    </row>
    <row r="919" spans="1:17" x14ac:dyDescent="0.25">
      <c r="A919" s="32"/>
      <c r="B919" s="21"/>
      <c r="C919" s="8"/>
      <c r="D919" s="8"/>
      <c r="E919" s="8"/>
      <c r="F919" s="7"/>
      <c r="G919" s="7"/>
      <c r="J919" s="14"/>
      <c r="K919" s="36"/>
      <c r="L919" s="10"/>
      <c r="M919" s="9"/>
      <c r="N919" s="36"/>
      <c r="P919" s="36"/>
      <c r="Q919" s="36"/>
    </row>
    <row r="920" spans="1:17" x14ac:dyDescent="0.25">
      <c r="A920" s="32"/>
      <c r="B920" s="21"/>
      <c r="C920" s="8"/>
      <c r="D920" s="8"/>
      <c r="E920" s="8"/>
      <c r="F920" s="7"/>
      <c r="G920" s="7"/>
      <c r="J920" s="14"/>
      <c r="K920" s="36"/>
      <c r="L920" s="10"/>
      <c r="M920" s="9"/>
      <c r="N920" s="36"/>
      <c r="P920" s="36"/>
      <c r="Q920" s="36"/>
    </row>
    <row r="921" spans="1:17" x14ac:dyDescent="0.25">
      <c r="A921" s="32"/>
      <c r="B921" s="21"/>
      <c r="C921" s="8"/>
      <c r="D921" s="8"/>
      <c r="E921" s="8"/>
      <c r="F921" s="7"/>
      <c r="G921" s="7"/>
      <c r="J921" s="14"/>
      <c r="K921" s="36"/>
      <c r="L921" s="10"/>
      <c r="M921" s="9"/>
      <c r="N921" s="36"/>
      <c r="P921" s="36"/>
      <c r="Q921" s="36"/>
    </row>
    <row r="922" spans="1:17" x14ac:dyDescent="0.25">
      <c r="A922" s="32"/>
      <c r="B922" s="21"/>
      <c r="C922" s="8"/>
      <c r="D922" s="8"/>
      <c r="E922" s="8"/>
      <c r="F922" s="7"/>
      <c r="G922" s="7"/>
      <c r="J922" s="14"/>
      <c r="K922" s="36"/>
      <c r="L922" s="10"/>
      <c r="M922" s="9"/>
      <c r="N922" s="36"/>
      <c r="P922" s="36"/>
      <c r="Q922" s="36"/>
    </row>
    <row r="923" spans="1:17" x14ac:dyDescent="0.25">
      <c r="A923" s="32"/>
      <c r="B923" s="21"/>
      <c r="C923" s="8"/>
      <c r="D923" s="8"/>
      <c r="E923" s="8"/>
      <c r="F923" s="7"/>
      <c r="G923" s="7"/>
      <c r="J923" s="14"/>
      <c r="K923" s="36"/>
      <c r="L923" s="10"/>
      <c r="M923" s="9"/>
      <c r="N923" s="36"/>
      <c r="P923" s="36"/>
      <c r="Q923" s="36"/>
    </row>
    <row r="924" spans="1:17" x14ac:dyDescent="0.25">
      <c r="A924" s="32"/>
      <c r="B924" s="21"/>
      <c r="C924" s="8"/>
      <c r="D924" s="8"/>
      <c r="E924" s="8"/>
      <c r="F924" s="7"/>
      <c r="G924" s="7"/>
      <c r="J924" s="14"/>
      <c r="K924" s="36"/>
      <c r="L924" s="10"/>
      <c r="M924" s="9"/>
      <c r="N924" s="36"/>
      <c r="P924" s="36"/>
      <c r="Q924" s="36"/>
    </row>
    <row r="925" spans="1:17" x14ac:dyDescent="0.25">
      <c r="A925" s="32"/>
      <c r="B925" s="21"/>
      <c r="C925" s="8"/>
      <c r="D925" s="8"/>
      <c r="E925" s="8"/>
      <c r="F925" s="7"/>
      <c r="G925" s="7"/>
      <c r="J925" s="14"/>
      <c r="K925" s="36"/>
      <c r="L925" s="10"/>
      <c r="M925" s="9"/>
      <c r="N925" s="36"/>
      <c r="P925" s="36"/>
      <c r="Q925" s="36"/>
    </row>
    <row r="926" spans="1:17" x14ac:dyDescent="0.25">
      <c r="A926" s="32"/>
      <c r="B926" s="21"/>
      <c r="C926" s="8"/>
      <c r="D926" s="8"/>
      <c r="E926" s="8"/>
      <c r="F926" s="7"/>
      <c r="G926" s="7"/>
      <c r="J926" s="14"/>
      <c r="K926" s="36"/>
      <c r="L926" s="10"/>
      <c r="M926" s="9"/>
      <c r="N926" s="36"/>
      <c r="P926" s="36"/>
      <c r="Q926" s="36"/>
    </row>
    <row r="927" spans="1:17" x14ac:dyDescent="0.25">
      <c r="A927" s="32"/>
      <c r="B927" s="21"/>
      <c r="C927" s="8"/>
      <c r="D927" s="8"/>
      <c r="E927" s="8"/>
      <c r="F927" s="7"/>
      <c r="G927" s="7"/>
      <c r="J927" s="14"/>
      <c r="K927" s="36"/>
      <c r="L927" s="10"/>
      <c r="M927" s="9"/>
      <c r="N927" s="36"/>
      <c r="P927" s="36"/>
      <c r="Q927" s="36"/>
    </row>
    <row r="928" spans="1:17" x14ac:dyDescent="0.25">
      <c r="A928" s="32"/>
      <c r="B928" s="21"/>
      <c r="C928" s="8"/>
      <c r="D928" s="8"/>
      <c r="E928" s="8"/>
      <c r="F928" s="7"/>
      <c r="G928" s="7"/>
      <c r="J928" s="14"/>
      <c r="K928" s="36"/>
      <c r="L928" s="10"/>
      <c r="M928" s="9"/>
      <c r="N928" s="36"/>
      <c r="P928" s="36"/>
      <c r="Q928" s="36"/>
    </row>
    <row r="929" spans="1:17" x14ac:dyDescent="0.25">
      <c r="A929" s="32"/>
      <c r="B929" s="21"/>
      <c r="C929" s="8"/>
      <c r="D929" s="8"/>
      <c r="E929" s="8"/>
      <c r="F929" s="7"/>
      <c r="G929" s="7"/>
      <c r="J929" s="14"/>
      <c r="K929" s="36"/>
      <c r="L929" s="10"/>
      <c r="M929" s="9"/>
      <c r="N929" s="36"/>
      <c r="P929" s="36"/>
      <c r="Q929" s="36"/>
    </row>
    <row r="930" spans="1:17" x14ac:dyDescent="0.25">
      <c r="A930" s="32"/>
      <c r="B930" s="21"/>
      <c r="C930" s="8"/>
      <c r="D930" s="8"/>
      <c r="E930" s="8"/>
      <c r="F930" s="7"/>
      <c r="G930" s="7"/>
      <c r="J930" s="14"/>
      <c r="K930" s="36"/>
      <c r="L930" s="10"/>
      <c r="M930" s="9"/>
      <c r="N930" s="36"/>
      <c r="P930" s="36"/>
      <c r="Q930" s="36"/>
    </row>
    <row r="931" spans="1:17" x14ac:dyDescent="0.25">
      <c r="A931" s="32"/>
      <c r="B931" s="21"/>
      <c r="C931" s="8"/>
      <c r="D931" s="8"/>
      <c r="E931" s="8"/>
      <c r="F931" s="7"/>
      <c r="G931" s="7"/>
      <c r="J931" s="14"/>
      <c r="K931" s="36"/>
      <c r="L931" s="10"/>
      <c r="M931" s="9"/>
      <c r="N931" s="36"/>
      <c r="P931" s="36"/>
      <c r="Q931" s="36"/>
    </row>
    <row r="932" spans="1:17" x14ac:dyDescent="0.25">
      <c r="A932" s="32"/>
      <c r="B932" s="21"/>
      <c r="C932" s="8"/>
      <c r="D932" s="8"/>
      <c r="E932" s="8"/>
      <c r="F932" s="7"/>
      <c r="G932" s="7"/>
      <c r="J932" s="14"/>
      <c r="K932" s="36"/>
      <c r="L932" s="10"/>
      <c r="M932" s="9"/>
      <c r="N932" s="36"/>
      <c r="P932" s="36"/>
      <c r="Q932" s="36"/>
    </row>
    <row r="933" spans="1:17" x14ac:dyDescent="0.25">
      <c r="A933" s="32"/>
      <c r="B933" s="21"/>
      <c r="C933" s="8"/>
      <c r="D933" s="8"/>
      <c r="E933" s="8"/>
      <c r="F933" s="7"/>
      <c r="G933" s="7"/>
      <c r="J933" s="14"/>
      <c r="K933" s="36"/>
      <c r="L933" s="10"/>
      <c r="M933" s="9"/>
      <c r="N933" s="36"/>
      <c r="P933" s="36"/>
      <c r="Q933" s="36"/>
    </row>
    <row r="934" spans="1:17" x14ac:dyDescent="0.25">
      <c r="A934" s="32"/>
      <c r="B934" s="21"/>
      <c r="C934" s="8"/>
      <c r="D934" s="8"/>
      <c r="E934" s="8"/>
      <c r="F934" s="7"/>
      <c r="G934" s="7"/>
      <c r="J934" s="14"/>
      <c r="K934" s="36"/>
      <c r="L934" s="10"/>
      <c r="M934" s="9"/>
      <c r="N934" s="36"/>
      <c r="P934" s="36"/>
      <c r="Q934" s="36"/>
    </row>
    <row r="935" spans="1:17" x14ac:dyDescent="0.25">
      <c r="A935" s="32"/>
      <c r="B935" s="21"/>
      <c r="C935" s="8"/>
      <c r="D935" s="8"/>
      <c r="E935" s="8"/>
      <c r="F935" s="7"/>
      <c r="G935" s="7"/>
      <c r="J935" s="14"/>
      <c r="K935" s="36"/>
      <c r="L935" s="10"/>
      <c r="M935" s="9"/>
      <c r="N935" s="36"/>
      <c r="P935" s="36"/>
      <c r="Q935" s="36"/>
    </row>
    <row r="936" spans="1:17" x14ac:dyDescent="0.25">
      <c r="A936" s="30"/>
      <c r="B936" s="21"/>
      <c r="C936" s="11"/>
      <c r="D936" s="11"/>
      <c r="E936" s="11"/>
      <c r="F936" s="7"/>
      <c r="G936" s="7"/>
      <c r="J936" s="14"/>
      <c r="K936" s="18"/>
      <c r="L936" s="10"/>
      <c r="M936" s="9"/>
      <c r="N936" s="36"/>
      <c r="P936" s="36"/>
      <c r="Q936" s="74"/>
    </row>
    <row r="937" spans="1:17" x14ac:dyDescent="0.25">
      <c r="A937" s="30"/>
      <c r="B937" s="21"/>
      <c r="C937" s="11"/>
      <c r="D937" s="11"/>
      <c r="E937" s="11"/>
      <c r="F937" s="7"/>
      <c r="G937" s="7"/>
      <c r="J937" s="14"/>
      <c r="K937" s="18"/>
      <c r="L937" s="10"/>
      <c r="M937" s="9"/>
      <c r="N937" s="36"/>
      <c r="P937" s="36"/>
      <c r="Q937" s="74"/>
    </row>
    <row r="938" spans="1:17" x14ac:dyDescent="0.25">
      <c r="A938" s="30"/>
      <c r="B938" s="21"/>
      <c r="C938" s="11"/>
      <c r="D938" s="11"/>
      <c r="E938" s="11"/>
      <c r="F938" s="7"/>
      <c r="G938" s="7"/>
      <c r="J938" s="14"/>
      <c r="K938" s="18"/>
      <c r="L938" s="10"/>
      <c r="M938" s="18"/>
      <c r="N938" s="36"/>
      <c r="P938" s="36"/>
      <c r="Q938" s="36"/>
    </row>
    <row r="939" spans="1:17" x14ac:dyDescent="0.25">
      <c r="A939" s="30"/>
      <c r="B939" s="21"/>
      <c r="C939" s="11"/>
      <c r="D939" s="11"/>
      <c r="E939" s="11"/>
      <c r="F939" s="7"/>
      <c r="G939" s="7"/>
      <c r="J939" s="14"/>
      <c r="K939" s="18"/>
      <c r="L939" s="10"/>
      <c r="M939" s="9"/>
      <c r="N939" s="36"/>
      <c r="P939" s="36"/>
      <c r="Q939" s="74"/>
    </row>
    <row r="940" spans="1:17" x14ac:dyDescent="0.25">
      <c r="A940" s="30"/>
      <c r="B940" s="21"/>
      <c r="C940" s="11"/>
      <c r="D940" s="11"/>
      <c r="E940" s="11"/>
      <c r="F940" s="7"/>
      <c r="G940" s="7"/>
      <c r="J940" s="14"/>
      <c r="K940" s="18"/>
      <c r="L940" s="10"/>
      <c r="M940" s="9"/>
      <c r="N940" s="36"/>
      <c r="P940" s="36"/>
      <c r="Q940" s="36"/>
    </row>
    <row r="941" spans="1:17" x14ac:dyDescent="0.25">
      <c r="A941" s="35"/>
      <c r="B941" s="21"/>
      <c r="C941" s="8"/>
      <c r="D941" s="8"/>
      <c r="E941" s="8"/>
      <c r="F941" s="7"/>
      <c r="G941" s="7"/>
      <c r="J941" s="14"/>
      <c r="K941" s="36"/>
      <c r="L941" s="10"/>
      <c r="M941" s="9"/>
      <c r="N941" s="36"/>
      <c r="P941" s="36"/>
      <c r="Q941" s="36"/>
    </row>
    <row r="942" spans="1:17" x14ac:dyDescent="0.25">
      <c r="N942" s="12"/>
      <c r="Q942" s="21"/>
    </row>
    <row r="943" spans="1:17" x14ac:dyDescent="0.25">
      <c r="N943" s="12"/>
      <c r="Q943" s="21"/>
    </row>
    <row r="944" spans="1:17" x14ac:dyDescent="0.25">
      <c r="N944" s="12"/>
      <c r="Q944" s="21"/>
    </row>
    <row r="945" spans="14:17" x14ac:dyDescent="0.25">
      <c r="N945" s="12"/>
      <c r="Q945" s="21"/>
    </row>
    <row r="946" spans="14:17" x14ac:dyDescent="0.25">
      <c r="N946" s="12"/>
      <c r="Q946" s="21"/>
    </row>
    <row r="947" spans="14:17" x14ac:dyDescent="0.25">
      <c r="N947" s="12"/>
      <c r="Q947" s="21"/>
    </row>
    <row r="948" spans="14:17" x14ac:dyDescent="0.25">
      <c r="N948" s="12"/>
      <c r="Q948" s="21"/>
    </row>
    <row r="949" spans="14:17" x14ac:dyDescent="0.25">
      <c r="N949" s="12"/>
      <c r="Q949" s="21"/>
    </row>
    <row r="950" spans="14:17" x14ac:dyDescent="0.25">
      <c r="N950" s="12"/>
      <c r="Q950" s="21"/>
    </row>
    <row r="951" spans="14:17" x14ac:dyDescent="0.25">
      <c r="N951" s="12"/>
      <c r="Q951" s="21"/>
    </row>
    <row r="952" spans="14:17" x14ac:dyDescent="0.25">
      <c r="N952" s="12"/>
      <c r="Q952" s="21"/>
    </row>
    <row r="953" spans="14:17" x14ac:dyDescent="0.25">
      <c r="N953" s="12"/>
      <c r="Q953" s="21"/>
    </row>
    <row r="954" spans="14:17" x14ac:dyDescent="0.25">
      <c r="N954" s="12"/>
      <c r="Q954" s="21"/>
    </row>
    <row r="955" spans="14:17" x14ac:dyDescent="0.25">
      <c r="N955" s="12"/>
      <c r="Q955" s="21"/>
    </row>
    <row r="956" spans="14:17" x14ac:dyDescent="0.25">
      <c r="N956" s="12"/>
      <c r="Q956" s="21"/>
    </row>
    <row r="957" spans="14:17" x14ac:dyDescent="0.25">
      <c r="N957" s="12"/>
      <c r="Q957" s="21"/>
    </row>
    <row r="958" spans="14:17" x14ac:dyDescent="0.25">
      <c r="N958" s="12"/>
      <c r="Q958" s="21"/>
    </row>
    <row r="959" spans="14:17" x14ac:dyDescent="0.25">
      <c r="N959" s="12"/>
      <c r="Q959" s="21"/>
    </row>
    <row r="960" spans="14:17" x14ac:dyDescent="0.25">
      <c r="N960" s="12"/>
      <c r="Q960" s="21"/>
    </row>
    <row r="961" spans="14:17" x14ac:dyDescent="0.25">
      <c r="N961" s="12"/>
      <c r="Q961" s="21"/>
    </row>
    <row r="962" spans="14:17" x14ac:dyDescent="0.25">
      <c r="N962" s="12"/>
      <c r="Q962" s="21"/>
    </row>
    <row r="963" spans="14:17" x14ac:dyDescent="0.25">
      <c r="N963" s="12"/>
      <c r="Q963" s="21"/>
    </row>
    <row r="964" spans="14:17" x14ac:dyDescent="0.25">
      <c r="N964" s="12"/>
      <c r="Q964" s="21"/>
    </row>
    <row r="965" spans="14:17" x14ac:dyDescent="0.25">
      <c r="N965" s="12"/>
      <c r="Q965" s="21"/>
    </row>
    <row r="966" spans="14:17" x14ac:dyDescent="0.25">
      <c r="N966" s="12"/>
      <c r="Q966" s="21"/>
    </row>
    <row r="967" spans="14:17" x14ac:dyDescent="0.25">
      <c r="N967" s="12"/>
      <c r="Q967" s="21"/>
    </row>
    <row r="968" spans="14:17" x14ac:dyDescent="0.25">
      <c r="N968" s="12"/>
      <c r="Q968" s="21"/>
    </row>
    <row r="969" spans="14:17" x14ac:dyDescent="0.25">
      <c r="N969" s="12"/>
      <c r="Q969" s="21"/>
    </row>
    <row r="970" spans="14:17" x14ac:dyDescent="0.25">
      <c r="N970" s="12"/>
      <c r="Q970" s="21"/>
    </row>
    <row r="971" spans="14:17" x14ac:dyDescent="0.25">
      <c r="N971" s="12"/>
      <c r="Q971" s="21"/>
    </row>
    <row r="972" spans="14:17" x14ac:dyDescent="0.25">
      <c r="N972" s="12"/>
      <c r="Q972" s="21"/>
    </row>
    <row r="973" spans="14:17" x14ac:dyDescent="0.25">
      <c r="N973" s="12"/>
      <c r="Q973" s="21"/>
    </row>
    <row r="974" spans="14:17" x14ac:dyDescent="0.25">
      <c r="N974" s="12"/>
      <c r="Q974" s="21"/>
    </row>
    <row r="975" spans="14:17" x14ac:dyDescent="0.25">
      <c r="N975" s="12"/>
      <c r="Q975" s="21"/>
    </row>
    <row r="976" spans="14:17" x14ac:dyDescent="0.25">
      <c r="N976" s="12"/>
      <c r="Q976" s="21"/>
    </row>
    <row r="977" spans="14:17" x14ac:dyDescent="0.25">
      <c r="N977" s="12"/>
      <c r="Q977" s="21"/>
    </row>
    <row r="978" spans="14:17" x14ac:dyDescent="0.25">
      <c r="N978" s="12"/>
      <c r="Q978" s="21"/>
    </row>
    <row r="979" spans="14:17" x14ac:dyDescent="0.25">
      <c r="N979" s="12"/>
      <c r="Q979" s="21"/>
    </row>
    <row r="980" spans="14:17" x14ac:dyDescent="0.25">
      <c r="N980" s="12"/>
      <c r="Q980" s="21"/>
    </row>
    <row r="981" spans="14:17" x14ac:dyDescent="0.25">
      <c r="N981" s="12"/>
      <c r="Q981" s="21"/>
    </row>
    <row r="982" spans="14:17" x14ac:dyDescent="0.25">
      <c r="N982" s="12"/>
      <c r="Q982" s="21"/>
    </row>
    <row r="983" spans="14:17" x14ac:dyDescent="0.25">
      <c r="N983" s="12"/>
      <c r="Q983" s="21"/>
    </row>
    <row r="984" spans="14:17" x14ac:dyDescent="0.25">
      <c r="N984" s="12"/>
      <c r="Q984" s="21"/>
    </row>
    <row r="985" spans="14:17" x14ac:dyDescent="0.25">
      <c r="N985" s="12"/>
      <c r="Q985" s="21"/>
    </row>
    <row r="986" spans="14:17" x14ac:dyDescent="0.25">
      <c r="N986" s="12"/>
      <c r="Q986" s="21"/>
    </row>
    <row r="987" spans="14:17" x14ac:dyDescent="0.25">
      <c r="N987" s="12"/>
      <c r="Q987" s="21"/>
    </row>
    <row r="988" spans="14:17" x14ac:dyDescent="0.25">
      <c r="N988" s="12"/>
      <c r="Q988" s="21"/>
    </row>
    <row r="989" spans="14:17" x14ac:dyDescent="0.25">
      <c r="N989" s="12"/>
      <c r="Q989" s="21"/>
    </row>
    <row r="990" spans="14:17" x14ac:dyDescent="0.25">
      <c r="N990" s="12"/>
      <c r="Q990" s="21"/>
    </row>
    <row r="991" spans="14:17" x14ac:dyDescent="0.25">
      <c r="N991" s="12"/>
      <c r="Q991" s="21"/>
    </row>
    <row r="992" spans="14:17" x14ac:dyDescent="0.25">
      <c r="N992" s="12"/>
      <c r="Q992" s="21"/>
    </row>
    <row r="993" spans="14:17" x14ac:dyDescent="0.25">
      <c r="N993" s="12"/>
      <c r="Q993" s="21"/>
    </row>
    <row r="994" spans="14:17" x14ac:dyDescent="0.25">
      <c r="N994" s="12"/>
      <c r="Q994" s="21"/>
    </row>
    <row r="995" spans="14:17" x14ac:dyDescent="0.25">
      <c r="N995" s="12"/>
      <c r="Q995" s="21"/>
    </row>
    <row r="996" spans="14:17" x14ac:dyDescent="0.25">
      <c r="N996" s="12"/>
      <c r="Q996" s="21"/>
    </row>
    <row r="997" spans="14:17" x14ac:dyDescent="0.25">
      <c r="N997" s="12"/>
      <c r="Q997" s="21"/>
    </row>
    <row r="998" spans="14:17" x14ac:dyDescent="0.25">
      <c r="N998" s="12"/>
      <c r="Q998" s="21"/>
    </row>
    <row r="999" spans="14:17" x14ac:dyDescent="0.25">
      <c r="N999" s="12"/>
      <c r="Q999" s="21"/>
    </row>
    <row r="1000" spans="14:17" x14ac:dyDescent="0.25">
      <c r="N1000" s="12"/>
      <c r="Q1000" s="21"/>
    </row>
    <row r="1001" spans="14:17" x14ac:dyDescent="0.25">
      <c r="N1001" s="12"/>
      <c r="Q1001" s="21"/>
    </row>
    <row r="1002" spans="14:17" x14ac:dyDescent="0.25">
      <c r="N1002" s="12"/>
      <c r="Q1002" s="21"/>
    </row>
    <row r="1003" spans="14:17" x14ac:dyDescent="0.25">
      <c r="N1003" s="12"/>
      <c r="Q1003" s="21"/>
    </row>
    <row r="1004" spans="14:17" x14ac:dyDescent="0.25">
      <c r="N1004" s="12"/>
      <c r="Q1004" s="21"/>
    </row>
    <row r="1005" spans="14:17" x14ac:dyDescent="0.25">
      <c r="N1005" s="12"/>
      <c r="Q1005" s="21"/>
    </row>
    <row r="1006" spans="14:17" x14ac:dyDescent="0.25">
      <c r="N1006" s="12"/>
      <c r="Q1006" s="21"/>
    </row>
    <row r="1007" spans="14:17" x14ac:dyDescent="0.25">
      <c r="N1007" s="12"/>
      <c r="Q1007" s="21"/>
    </row>
    <row r="1008" spans="14:17" x14ac:dyDescent="0.25">
      <c r="N1008" s="12"/>
      <c r="Q1008" s="21"/>
    </row>
    <row r="1009" spans="14:17" x14ac:dyDescent="0.25">
      <c r="N1009" s="12"/>
      <c r="Q1009" s="21"/>
    </row>
    <row r="1010" spans="14:17" x14ac:dyDescent="0.25">
      <c r="N1010" s="12"/>
      <c r="Q1010" s="21"/>
    </row>
    <row r="1011" spans="14:17" x14ac:dyDescent="0.25">
      <c r="N1011" s="12"/>
      <c r="Q1011" s="21"/>
    </row>
    <row r="1012" spans="14:17" x14ac:dyDescent="0.25">
      <c r="N1012" s="12"/>
      <c r="Q1012" s="21"/>
    </row>
    <row r="1013" spans="14:17" x14ac:dyDescent="0.25">
      <c r="N1013" s="12"/>
      <c r="Q1013" s="21"/>
    </row>
    <row r="1014" spans="14:17" x14ac:dyDescent="0.25">
      <c r="N1014" s="12"/>
      <c r="Q1014" s="21"/>
    </row>
    <row r="1015" spans="14:17" x14ac:dyDescent="0.25">
      <c r="N1015" s="12"/>
      <c r="Q1015" s="21"/>
    </row>
    <row r="1016" spans="14:17" x14ac:dyDescent="0.25">
      <c r="N1016" s="12"/>
      <c r="Q1016" s="21"/>
    </row>
    <row r="1017" spans="14:17" x14ac:dyDescent="0.25">
      <c r="N1017" s="12"/>
      <c r="Q1017" s="21"/>
    </row>
    <row r="1018" spans="14:17" x14ac:dyDescent="0.25">
      <c r="N1018" s="12"/>
      <c r="Q1018" s="21"/>
    </row>
    <row r="1019" spans="14:17" x14ac:dyDescent="0.25">
      <c r="N1019" s="12"/>
      <c r="Q1019" s="21"/>
    </row>
    <row r="1020" spans="14:17" x14ac:dyDescent="0.25">
      <c r="N1020" s="12"/>
      <c r="Q1020" s="21"/>
    </row>
    <row r="1021" spans="14:17" x14ac:dyDescent="0.25">
      <c r="N1021" s="12"/>
      <c r="Q1021" s="21"/>
    </row>
    <row r="1022" spans="14:17" x14ac:dyDescent="0.25">
      <c r="N1022" s="12"/>
      <c r="Q1022" s="21"/>
    </row>
    <row r="1023" spans="14:17" x14ac:dyDescent="0.25">
      <c r="N1023" s="12"/>
      <c r="Q1023" s="21"/>
    </row>
    <row r="1024" spans="14:17" x14ac:dyDescent="0.25">
      <c r="N1024" s="12"/>
      <c r="Q1024" s="21"/>
    </row>
    <row r="1025" spans="14:17" x14ac:dyDescent="0.25">
      <c r="N1025" s="12"/>
      <c r="Q1025" s="21"/>
    </row>
    <row r="1026" spans="14:17" x14ac:dyDescent="0.25">
      <c r="N1026" s="12"/>
      <c r="Q1026" s="21"/>
    </row>
    <row r="1027" spans="14:17" x14ac:dyDescent="0.25">
      <c r="N1027" s="12"/>
      <c r="Q1027" s="21"/>
    </row>
    <row r="1028" spans="14:17" x14ac:dyDescent="0.25">
      <c r="N1028" s="12"/>
      <c r="Q1028" s="21"/>
    </row>
    <row r="1029" spans="14:17" x14ac:dyDescent="0.25">
      <c r="N1029" s="12"/>
      <c r="Q1029" s="21"/>
    </row>
    <row r="1030" spans="14:17" x14ac:dyDescent="0.25">
      <c r="N1030" s="12"/>
      <c r="Q1030" s="21"/>
    </row>
    <row r="1031" spans="14:17" x14ac:dyDescent="0.25">
      <c r="N1031" s="12"/>
      <c r="Q1031" s="21"/>
    </row>
    <row r="1032" spans="14:17" x14ac:dyDescent="0.25">
      <c r="N1032" s="12"/>
      <c r="Q1032" s="21"/>
    </row>
    <row r="1033" spans="14:17" x14ac:dyDescent="0.25">
      <c r="N1033" s="12"/>
      <c r="Q1033" s="21"/>
    </row>
    <row r="1034" spans="14:17" x14ac:dyDescent="0.25">
      <c r="N1034" s="12"/>
      <c r="Q1034" s="21"/>
    </row>
    <row r="1035" spans="14:17" x14ac:dyDescent="0.25">
      <c r="N1035" s="12"/>
      <c r="Q1035" s="21"/>
    </row>
    <row r="1036" spans="14:17" x14ac:dyDescent="0.25">
      <c r="N1036" s="12"/>
      <c r="Q1036" s="21"/>
    </row>
    <row r="1037" spans="14:17" x14ac:dyDescent="0.25">
      <c r="N1037" s="12"/>
      <c r="Q1037" s="21"/>
    </row>
    <row r="1038" spans="14:17" x14ac:dyDescent="0.25">
      <c r="N1038" s="12"/>
      <c r="Q1038" s="21"/>
    </row>
    <row r="1039" spans="14:17" x14ac:dyDescent="0.25">
      <c r="N1039" s="12"/>
      <c r="Q1039" s="21"/>
    </row>
    <row r="1040" spans="14:17" x14ac:dyDescent="0.25">
      <c r="N1040" s="12"/>
      <c r="Q1040" s="21"/>
    </row>
    <row r="1041" spans="14:17" x14ac:dyDescent="0.25">
      <c r="N1041" s="12"/>
      <c r="Q1041" s="21"/>
    </row>
    <row r="1042" spans="14:17" x14ac:dyDescent="0.25">
      <c r="N1042" s="12"/>
      <c r="Q1042" s="21"/>
    </row>
    <row r="1043" spans="14:17" x14ac:dyDescent="0.25">
      <c r="N1043" s="12"/>
      <c r="Q1043" s="21"/>
    </row>
    <row r="1044" spans="14:17" x14ac:dyDescent="0.25">
      <c r="N1044" s="12"/>
      <c r="Q1044" s="21"/>
    </row>
    <row r="1045" spans="14:17" x14ac:dyDescent="0.25">
      <c r="N1045" s="12"/>
      <c r="Q1045" s="21"/>
    </row>
    <row r="1046" spans="14:17" x14ac:dyDescent="0.25">
      <c r="N1046" s="12"/>
      <c r="Q1046" s="21"/>
    </row>
    <row r="1047" spans="14:17" x14ac:dyDescent="0.25">
      <c r="N1047" s="12"/>
      <c r="Q1047" s="21"/>
    </row>
    <row r="1048" spans="14:17" x14ac:dyDescent="0.25">
      <c r="N1048" s="12"/>
      <c r="Q1048" s="21"/>
    </row>
    <row r="1049" spans="14:17" x14ac:dyDescent="0.25">
      <c r="N1049" s="12"/>
      <c r="Q1049" s="21"/>
    </row>
    <row r="1050" spans="14:17" x14ac:dyDescent="0.25">
      <c r="N1050" s="12"/>
      <c r="Q1050" s="21"/>
    </row>
    <row r="1051" spans="14:17" x14ac:dyDescent="0.25">
      <c r="N1051" s="12"/>
      <c r="Q1051" s="21"/>
    </row>
    <row r="1052" spans="14:17" x14ac:dyDescent="0.25">
      <c r="N1052" s="12"/>
      <c r="Q1052" s="21"/>
    </row>
    <row r="1053" spans="14:17" x14ac:dyDescent="0.25">
      <c r="N1053" s="12"/>
      <c r="Q1053" s="21"/>
    </row>
    <row r="1054" spans="14:17" x14ac:dyDescent="0.25">
      <c r="N1054" s="12"/>
      <c r="Q1054" s="21"/>
    </row>
    <row r="1055" spans="14:17" x14ac:dyDescent="0.25">
      <c r="N1055" s="12"/>
      <c r="Q1055" s="21"/>
    </row>
    <row r="1056" spans="14:17" x14ac:dyDescent="0.25">
      <c r="N1056" s="12"/>
      <c r="Q1056" s="21"/>
    </row>
    <row r="1057" spans="14:17" x14ac:dyDescent="0.25">
      <c r="N1057" s="12"/>
      <c r="Q1057" s="21"/>
    </row>
    <row r="1058" spans="14:17" x14ac:dyDescent="0.25">
      <c r="N1058" s="12"/>
      <c r="Q1058" s="21"/>
    </row>
    <row r="1059" spans="14:17" x14ac:dyDescent="0.25">
      <c r="N1059" s="12"/>
      <c r="Q1059" s="21"/>
    </row>
    <row r="1060" spans="14:17" x14ac:dyDescent="0.25">
      <c r="N1060" s="12"/>
      <c r="Q1060" s="21"/>
    </row>
    <row r="1061" spans="14:17" x14ac:dyDescent="0.25">
      <c r="N1061" s="12"/>
      <c r="Q1061" s="21"/>
    </row>
    <row r="1062" spans="14:17" x14ac:dyDescent="0.25">
      <c r="N1062" s="12"/>
      <c r="Q1062" s="21"/>
    </row>
    <row r="1063" spans="14:17" x14ac:dyDescent="0.25">
      <c r="N1063" s="12"/>
      <c r="Q1063" s="21"/>
    </row>
    <row r="1064" spans="14:17" x14ac:dyDescent="0.25">
      <c r="N1064" s="12"/>
      <c r="Q1064" s="21"/>
    </row>
    <row r="1065" spans="14:17" x14ac:dyDescent="0.25">
      <c r="N1065" s="12"/>
      <c r="Q1065" s="21"/>
    </row>
    <row r="1066" spans="14:17" x14ac:dyDescent="0.25">
      <c r="N1066" s="12"/>
      <c r="Q1066" s="21"/>
    </row>
    <row r="1067" spans="14:17" x14ac:dyDescent="0.25">
      <c r="N1067" s="12"/>
      <c r="Q1067" s="21"/>
    </row>
    <row r="1068" spans="14:17" x14ac:dyDescent="0.25">
      <c r="N1068" s="12"/>
      <c r="Q1068" s="21"/>
    </row>
    <row r="1069" spans="14:17" x14ac:dyDescent="0.25">
      <c r="N1069" s="12"/>
      <c r="Q1069" s="21"/>
    </row>
    <row r="1070" spans="14:17" x14ac:dyDescent="0.25">
      <c r="N1070" s="12"/>
      <c r="Q1070" s="21"/>
    </row>
    <row r="1071" spans="14:17" x14ac:dyDescent="0.25">
      <c r="N1071" s="12"/>
      <c r="Q1071" s="21"/>
    </row>
    <row r="1072" spans="14:17" x14ac:dyDescent="0.25">
      <c r="N1072" s="12"/>
      <c r="Q1072" s="21"/>
    </row>
    <row r="1073" spans="14:17" x14ac:dyDescent="0.25">
      <c r="N1073" s="12"/>
      <c r="Q1073" s="21"/>
    </row>
    <row r="1074" spans="14:17" x14ac:dyDescent="0.25">
      <c r="N1074" s="12"/>
      <c r="Q1074" s="21"/>
    </row>
    <row r="1075" spans="14:17" x14ac:dyDescent="0.25">
      <c r="N1075" s="12"/>
      <c r="Q1075" s="21"/>
    </row>
    <row r="1076" spans="14:17" x14ac:dyDescent="0.25">
      <c r="N1076" s="12"/>
      <c r="Q1076" s="21"/>
    </row>
    <row r="1077" spans="14:17" x14ac:dyDescent="0.25">
      <c r="N1077" s="12"/>
      <c r="Q1077" s="21"/>
    </row>
    <row r="1078" spans="14:17" x14ac:dyDescent="0.25">
      <c r="N1078" s="12"/>
      <c r="Q1078" s="21"/>
    </row>
    <row r="1079" spans="14:17" x14ac:dyDescent="0.25">
      <c r="N1079" s="12"/>
      <c r="Q1079" s="21"/>
    </row>
    <row r="1080" spans="14:17" x14ac:dyDescent="0.25">
      <c r="N1080" s="12"/>
      <c r="Q1080" s="21"/>
    </row>
    <row r="1081" spans="14:17" x14ac:dyDescent="0.25">
      <c r="N1081" s="12"/>
      <c r="Q1081" s="21"/>
    </row>
    <row r="1082" spans="14:17" x14ac:dyDescent="0.25">
      <c r="N1082" s="12"/>
      <c r="Q1082" s="21"/>
    </row>
    <row r="1083" spans="14:17" x14ac:dyDescent="0.25">
      <c r="N1083" s="12"/>
      <c r="Q1083" s="21"/>
    </row>
    <row r="1084" spans="14:17" x14ac:dyDescent="0.25">
      <c r="N1084" s="12"/>
      <c r="Q1084" s="21"/>
    </row>
    <row r="1085" spans="14:17" x14ac:dyDescent="0.25">
      <c r="N1085" s="12"/>
      <c r="Q1085" s="21"/>
    </row>
    <row r="1086" spans="14:17" x14ac:dyDescent="0.25">
      <c r="N1086" s="12"/>
      <c r="Q1086" s="21"/>
    </row>
    <row r="1087" spans="14:17" x14ac:dyDescent="0.25">
      <c r="N1087" s="12"/>
      <c r="Q1087" s="21"/>
    </row>
    <row r="1088" spans="14:17" x14ac:dyDescent="0.25">
      <c r="N1088" s="12"/>
      <c r="Q1088" s="21"/>
    </row>
    <row r="1089" spans="14:17" x14ac:dyDescent="0.25">
      <c r="N1089" s="12"/>
      <c r="Q1089" s="21"/>
    </row>
    <row r="1090" spans="14:17" x14ac:dyDescent="0.25">
      <c r="N1090" s="12"/>
      <c r="Q1090" s="21"/>
    </row>
    <row r="1091" spans="14:17" x14ac:dyDescent="0.25">
      <c r="N1091" s="12"/>
      <c r="Q1091" s="21"/>
    </row>
    <row r="1092" spans="14:17" x14ac:dyDescent="0.25">
      <c r="N1092" s="12"/>
      <c r="Q1092" s="21"/>
    </row>
    <row r="1093" spans="14:17" x14ac:dyDescent="0.25">
      <c r="N1093" s="12"/>
      <c r="Q1093" s="21"/>
    </row>
    <row r="1094" spans="14:17" x14ac:dyDescent="0.25">
      <c r="N1094" s="12"/>
      <c r="Q1094" s="21"/>
    </row>
    <row r="1095" spans="14:17" x14ac:dyDescent="0.25">
      <c r="N1095" s="12"/>
      <c r="Q1095" s="21"/>
    </row>
    <row r="1096" spans="14:17" x14ac:dyDescent="0.25">
      <c r="N1096" s="12"/>
      <c r="Q1096" s="21"/>
    </row>
    <row r="1097" spans="14:17" x14ac:dyDescent="0.25">
      <c r="N1097" s="12"/>
      <c r="Q1097" s="21"/>
    </row>
    <row r="1098" spans="14:17" x14ac:dyDescent="0.25">
      <c r="N1098" s="12"/>
      <c r="Q1098" s="21"/>
    </row>
    <row r="1099" spans="14:17" x14ac:dyDescent="0.25">
      <c r="N1099" s="12"/>
      <c r="Q1099" s="21"/>
    </row>
    <row r="1100" spans="14:17" x14ac:dyDescent="0.25">
      <c r="N1100" s="12"/>
      <c r="Q1100" s="21"/>
    </row>
    <row r="1101" spans="14:17" x14ac:dyDescent="0.25">
      <c r="N1101" s="12"/>
      <c r="Q1101" s="21"/>
    </row>
    <row r="1102" spans="14:17" x14ac:dyDescent="0.25">
      <c r="N1102" s="12"/>
      <c r="Q1102" s="21"/>
    </row>
    <row r="1103" spans="14:17" x14ac:dyDescent="0.25">
      <c r="N1103" s="12"/>
      <c r="Q1103" s="21"/>
    </row>
    <row r="1104" spans="14:17" x14ac:dyDescent="0.25">
      <c r="N1104" s="12"/>
      <c r="Q1104" s="21"/>
    </row>
    <row r="1105" spans="14:17" x14ac:dyDescent="0.25">
      <c r="N1105" s="12"/>
      <c r="Q1105" s="21"/>
    </row>
    <row r="1106" spans="14:17" x14ac:dyDescent="0.25">
      <c r="N1106" s="12"/>
      <c r="Q1106" s="21"/>
    </row>
    <row r="1107" spans="14:17" x14ac:dyDescent="0.25">
      <c r="N1107" s="12"/>
      <c r="Q1107" s="21"/>
    </row>
    <row r="1108" spans="14:17" x14ac:dyDescent="0.25">
      <c r="N1108" s="12"/>
      <c r="Q1108" s="21"/>
    </row>
    <row r="1109" spans="14:17" x14ac:dyDescent="0.25">
      <c r="N1109" s="12"/>
      <c r="Q1109" s="21"/>
    </row>
    <row r="1110" spans="14:17" x14ac:dyDescent="0.25">
      <c r="N1110" s="12"/>
      <c r="Q1110" s="21"/>
    </row>
    <row r="1111" spans="14:17" x14ac:dyDescent="0.25">
      <c r="N1111" s="12"/>
      <c r="Q1111" s="21"/>
    </row>
    <row r="1112" spans="14:17" x14ac:dyDescent="0.25">
      <c r="N1112" s="12"/>
      <c r="Q1112" s="21"/>
    </row>
    <row r="1113" spans="14:17" x14ac:dyDescent="0.25">
      <c r="N1113" s="12"/>
      <c r="Q1113" s="21"/>
    </row>
    <row r="1114" spans="14:17" x14ac:dyDescent="0.25">
      <c r="N1114" s="12"/>
      <c r="Q1114" s="21"/>
    </row>
    <row r="1115" spans="14:17" x14ac:dyDescent="0.25">
      <c r="N1115" s="12"/>
      <c r="Q1115" s="21"/>
    </row>
    <row r="1116" spans="14:17" x14ac:dyDescent="0.25">
      <c r="N1116" s="12"/>
      <c r="Q1116" s="21"/>
    </row>
    <row r="1117" spans="14:17" x14ac:dyDescent="0.25">
      <c r="N1117" s="12"/>
      <c r="Q1117" s="21"/>
    </row>
    <row r="1118" spans="14:17" x14ac:dyDescent="0.25">
      <c r="N1118" s="12"/>
      <c r="Q1118" s="21"/>
    </row>
    <row r="1119" spans="14:17" x14ac:dyDescent="0.25">
      <c r="N1119" s="12"/>
      <c r="Q1119" s="21"/>
    </row>
    <row r="1120" spans="14:17" x14ac:dyDescent="0.25">
      <c r="N1120" s="12"/>
      <c r="Q1120" s="21"/>
    </row>
    <row r="1121" spans="14:17" x14ac:dyDescent="0.25">
      <c r="N1121" s="12"/>
      <c r="Q1121" s="21"/>
    </row>
    <row r="1122" spans="14:17" x14ac:dyDescent="0.25">
      <c r="N1122" s="12"/>
      <c r="Q1122" s="21"/>
    </row>
    <row r="1123" spans="14:17" x14ac:dyDescent="0.25">
      <c r="N1123" s="12"/>
      <c r="Q1123" s="21"/>
    </row>
    <row r="1124" spans="14:17" x14ac:dyDescent="0.25">
      <c r="N1124" s="12"/>
      <c r="Q1124" s="21"/>
    </row>
    <row r="1125" spans="14:17" x14ac:dyDescent="0.25">
      <c r="N1125" s="12"/>
      <c r="Q1125" s="21"/>
    </row>
    <row r="1126" spans="14:17" x14ac:dyDescent="0.25">
      <c r="N1126" s="12"/>
      <c r="Q1126" s="21"/>
    </row>
    <row r="1127" spans="14:17" x14ac:dyDescent="0.25">
      <c r="N1127" s="12"/>
      <c r="Q1127" s="21"/>
    </row>
    <row r="1128" spans="14:17" x14ac:dyDescent="0.25">
      <c r="N1128" s="12"/>
      <c r="Q1128" s="21"/>
    </row>
    <row r="1129" spans="14:17" x14ac:dyDescent="0.25">
      <c r="N1129" s="12"/>
      <c r="Q1129" s="21"/>
    </row>
    <row r="1130" spans="14:17" x14ac:dyDescent="0.25">
      <c r="N1130" s="12"/>
      <c r="Q1130" s="21"/>
    </row>
    <row r="1131" spans="14:17" x14ac:dyDescent="0.25">
      <c r="N1131" s="12"/>
      <c r="Q1131" s="21"/>
    </row>
    <row r="1132" spans="14:17" x14ac:dyDescent="0.25">
      <c r="N1132" s="12"/>
      <c r="Q1132" s="21"/>
    </row>
    <row r="1133" spans="14:17" x14ac:dyDescent="0.25">
      <c r="N1133" s="12"/>
      <c r="Q1133" s="21"/>
    </row>
    <row r="1134" spans="14:17" x14ac:dyDescent="0.25">
      <c r="N1134" s="12"/>
      <c r="Q1134" s="21"/>
    </row>
    <row r="1135" spans="14:17" x14ac:dyDescent="0.25">
      <c r="N1135" s="12"/>
      <c r="Q1135" s="21"/>
    </row>
    <row r="1136" spans="14:17" x14ac:dyDescent="0.25">
      <c r="N1136" s="12"/>
      <c r="Q1136" s="21"/>
    </row>
    <row r="1137" spans="14:17" x14ac:dyDescent="0.25">
      <c r="N1137" s="12"/>
      <c r="Q1137" s="21"/>
    </row>
    <row r="1138" spans="14:17" x14ac:dyDescent="0.25">
      <c r="N1138" s="12"/>
      <c r="Q1138" s="21"/>
    </row>
    <row r="1139" spans="14:17" x14ac:dyDescent="0.25">
      <c r="N1139" s="12"/>
      <c r="Q1139" s="21"/>
    </row>
    <row r="1140" spans="14:17" x14ac:dyDescent="0.25">
      <c r="N1140" s="12"/>
      <c r="Q1140" s="21"/>
    </row>
    <row r="1141" spans="14:17" x14ac:dyDescent="0.25">
      <c r="N1141" s="12"/>
      <c r="Q1141" s="21"/>
    </row>
    <row r="1142" spans="14:17" x14ac:dyDescent="0.25">
      <c r="N1142" s="12"/>
      <c r="Q1142" s="21"/>
    </row>
    <row r="1143" spans="14:17" x14ac:dyDescent="0.25">
      <c r="N1143" s="12"/>
      <c r="Q1143" s="21"/>
    </row>
    <row r="1144" spans="14:17" x14ac:dyDescent="0.25">
      <c r="N1144" s="12"/>
      <c r="Q1144" s="21"/>
    </row>
    <row r="1145" spans="14:17" x14ac:dyDescent="0.25">
      <c r="N1145" s="12"/>
      <c r="Q1145" s="21"/>
    </row>
    <row r="1146" spans="14:17" x14ac:dyDescent="0.25">
      <c r="N1146" s="12"/>
      <c r="Q1146" s="21"/>
    </row>
    <row r="1147" spans="14:17" x14ac:dyDescent="0.25">
      <c r="N1147" s="12"/>
      <c r="Q1147" s="21"/>
    </row>
    <row r="1148" spans="14:17" x14ac:dyDescent="0.25">
      <c r="N1148" s="12"/>
      <c r="Q1148" s="21"/>
    </row>
    <row r="1149" spans="14:17" x14ac:dyDescent="0.25">
      <c r="N1149" s="12"/>
      <c r="Q1149" s="21"/>
    </row>
    <row r="1150" spans="14:17" x14ac:dyDescent="0.25">
      <c r="N1150" s="12"/>
      <c r="Q1150" s="21"/>
    </row>
    <row r="1151" spans="14:17" x14ac:dyDescent="0.25">
      <c r="N1151" s="12"/>
      <c r="Q1151" s="21"/>
    </row>
    <row r="1152" spans="14:17" x14ac:dyDescent="0.25">
      <c r="N1152" s="12"/>
      <c r="Q1152" s="21"/>
    </row>
    <row r="1153" spans="14:17" x14ac:dyDescent="0.25">
      <c r="N1153" s="12"/>
      <c r="Q1153" s="21"/>
    </row>
    <row r="1154" spans="14:17" x14ac:dyDescent="0.25">
      <c r="N1154" s="12"/>
      <c r="Q1154" s="21"/>
    </row>
    <row r="1155" spans="14:17" x14ac:dyDescent="0.25">
      <c r="N1155" s="12"/>
      <c r="Q1155" s="21"/>
    </row>
    <row r="1156" spans="14:17" x14ac:dyDescent="0.25">
      <c r="N1156" s="12"/>
      <c r="Q1156" s="21"/>
    </row>
    <row r="1157" spans="14:17" x14ac:dyDescent="0.25">
      <c r="N1157" s="12"/>
      <c r="Q1157" s="21"/>
    </row>
    <row r="1158" spans="14:17" x14ac:dyDescent="0.25">
      <c r="N1158" s="12"/>
      <c r="Q1158" s="21"/>
    </row>
    <row r="1159" spans="14:17" x14ac:dyDescent="0.25">
      <c r="N1159" s="12"/>
      <c r="Q1159" s="21"/>
    </row>
    <row r="1160" spans="14:17" x14ac:dyDescent="0.25">
      <c r="N1160" s="12"/>
      <c r="Q1160" s="21"/>
    </row>
    <row r="1161" spans="14:17" x14ac:dyDescent="0.25">
      <c r="N1161" s="12"/>
      <c r="Q1161" s="21"/>
    </row>
    <row r="1162" spans="14:17" x14ac:dyDescent="0.25">
      <c r="N1162" s="12"/>
      <c r="Q1162" s="21"/>
    </row>
    <row r="1163" spans="14:17" x14ac:dyDescent="0.25">
      <c r="N1163" s="12"/>
      <c r="Q1163" s="21"/>
    </row>
    <row r="1164" spans="14:17" x14ac:dyDescent="0.25">
      <c r="N1164" s="12"/>
      <c r="Q1164" s="21"/>
    </row>
    <row r="1165" spans="14:17" x14ac:dyDescent="0.25">
      <c r="N1165" s="12"/>
      <c r="Q1165" s="21"/>
    </row>
    <row r="1166" spans="14:17" x14ac:dyDescent="0.25">
      <c r="N1166" s="12"/>
      <c r="Q1166" s="21"/>
    </row>
    <row r="1167" spans="14:17" x14ac:dyDescent="0.25">
      <c r="N1167" s="12"/>
      <c r="Q1167" s="21"/>
    </row>
    <row r="1168" spans="14:17" x14ac:dyDescent="0.25">
      <c r="N1168" s="12"/>
      <c r="Q1168" s="21"/>
    </row>
    <row r="1169" spans="14:17" x14ac:dyDescent="0.25">
      <c r="N1169" s="12"/>
      <c r="Q1169" s="21"/>
    </row>
    <row r="1170" spans="14:17" x14ac:dyDescent="0.25">
      <c r="N1170" s="12"/>
      <c r="Q1170" s="21"/>
    </row>
    <row r="1171" spans="14:17" x14ac:dyDescent="0.25">
      <c r="N1171" s="12"/>
      <c r="Q1171" s="21"/>
    </row>
    <row r="1172" spans="14:17" x14ac:dyDescent="0.25">
      <c r="N1172" s="12"/>
      <c r="Q1172" s="21"/>
    </row>
    <row r="1173" spans="14:17" x14ac:dyDescent="0.25">
      <c r="N1173" s="12"/>
      <c r="Q1173" s="21"/>
    </row>
    <row r="1174" spans="14:17" x14ac:dyDescent="0.25">
      <c r="N1174" s="12"/>
      <c r="Q1174" s="21"/>
    </row>
    <row r="1175" spans="14:17" x14ac:dyDescent="0.25">
      <c r="N1175" s="12"/>
      <c r="Q1175" s="21"/>
    </row>
    <row r="1176" spans="14:17" x14ac:dyDescent="0.25">
      <c r="N1176" s="12"/>
      <c r="Q1176" s="21"/>
    </row>
    <row r="1177" spans="14:17" x14ac:dyDescent="0.25">
      <c r="N1177" s="12"/>
      <c r="Q1177" s="21"/>
    </row>
    <row r="1178" spans="14:17" x14ac:dyDescent="0.25">
      <c r="N1178" s="12"/>
      <c r="Q1178" s="21"/>
    </row>
    <row r="1179" spans="14:17" x14ac:dyDescent="0.25">
      <c r="N1179" s="12"/>
      <c r="Q1179" s="21"/>
    </row>
    <row r="1180" spans="14:17" x14ac:dyDescent="0.25">
      <c r="N1180" s="12"/>
      <c r="Q1180" s="21"/>
    </row>
    <row r="1181" spans="14:17" x14ac:dyDescent="0.25">
      <c r="N1181" s="12"/>
      <c r="Q1181" s="21"/>
    </row>
    <row r="1182" spans="14:17" x14ac:dyDescent="0.25">
      <c r="N1182" s="12"/>
      <c r="Q1182" s="21"/>
    </row>
    <row r="1183" spans="14:17" x14ac:dyDescent="0.25">
      <c r="N1183" s="12"/>
      <c r="Q1183" s="21"/>
    </row>
    <row r="1184" spans="14:17" x14ac:dyDescent="0.25">
      <c r="N1184" s="12"/>
      <c r="Q1184" s="21"/>
    </row>
    <row r="1185" spans="14:17" x14ac:dyDescent="0.25">
      <c r="N1185" s="12"/>
      <c r="Q1185" s="21"/>
    </row>
    <row r="1186" spans="14:17" x14ac:dyDescent="0.25">
      <c r="N1186" s="12"/>
      <c r="Q1186" s="21"/>
    </row>
    <row r="1187" spans="14:17" x14ac:dyDescent="0.25">
      <c r="N1187" s="12"/>
      <c r="Q1187" s="21"/>
    </row>
    <row r="1188" spans="14:17" x14ac:dyDescent="0.25">
      <c r="N1188" s="12"/>
      <c r="Q1188" s="21"/>
    </row>
    <row r="1189" spans="14:17" x14ac:dyDescent="0.25">
      <c r="N1189" s="12"/>
      <c r="Q1189" s="21"/>
    </row>
    <row r="1190" spans="14:17" x14ac:dyDescent="0.25">
      <c r="N1190" s="12"/>
      <c r="Q1190" s="21"/>
    </row>
    <row r="1191" spans="14:17" x14ac:dyDescent="0.25">
      <c r="N1191" s="12"/>
      <c r="Q1191" s="21"/>
    </row>
    <row r="1192" spans="14:17" x14ac:dyDescent="0.25">
      <c r="N1192" s="12"/>
      <c r="Q1192" s="21"/>
    </row>
    <row r="1193" spans="14:17" x14ac:dyDescent="0.25">
      <c r="N1193" s="12"/>
      <c r="Q1193" s="21"/>
    </row>
    <row r="1194" spans="14:17" x14ac:dyDescent="0.25">
      <c r="N1194" s="12"/>
      <c r="Q1194" s="21"/>
    </row>
    <row r="1195" spans="14:17" x14ac:dyDescent="0.25">
      <c r="N1195" s="12"/>
      <c r="Q1195" s="21"/>
    </row>
    <row r="1196" spans="14:17" x14ac:dyDescent="0.25">
      <c r="N1196" s="12"/>
      <c r="Q1196" s="21"/>
    </row>
    <row r="1197" spans="14:17" x14ac:dyDescent="0.25">
      <c r="N1197" s="12"/>
      <c r="Q1197" s="21"/>
    </row>
    <row r="1198" spans="14:17" x14ac:dyDescent="0.25">
      <c r="N1198" s="12"/>
      <c r="Q1198" s="21"/>
    </row>
    <row r="1199" spans="14:17" x14ac:dyDescent="0.25">
      <c r="N1199" s="12"/>
      <c r="Q1199" s="21"/>
    </row>
    <row r="1200" spans="14:17" x14ac:dyDescent="0.25">
      <c r="N1200" s="12"/>
      <c r="Q1200" s="21"/>
    </row>
    <row r="1201" spans="14:17" x14ac:dyDescent="0.25">
      <c r="N1201" s="12"/>
      <c r="Q1201" s="21"/>
    </row>
    <row r="1202" spans="14:17" x14ac:dyDescent="0.25">
      <c r="N1202" s="12"/>
      <c r="Q1202" s="21"/>
    </row>
    <row r="1203" spans="14:17" x14ac:dyDescent="0.25">
      <c r="N1203" s="12"/>
      <c r="Q1203" s="21"/>
    </row>
    <row r="1204" spans="14:17" x14ac:dyDescent="0.25">
      <c r="N1204" s="12"/>
      <c r="Q1204" s="21"/>
    </row>
    <row r="1205" spans="14:17" x14ac:dyDescent="0.25">
      <c r="N1205" s="12"/>
      <c r="Q1205" s="21"/>
    </row>
    <row r="1206" spans="14:17" x14ac:dyDescent="0.25">
      <c r="N1206" s="12"/>
      <c r="Q1206" s="21"/>
    </row>
    <row r="1207" spans="14:17" x14ac:dyDescent="0.25">
      <c r="N1207" s="12"/>
      <c r="Q1207" s="21"/>
    </row>
    <row r="1208" spans="14:17" x14ac:dyDescent="0.25">
      <c r="N1208" s="12"/>
      <c r="Q1208" s="21"/>
    </row>
    <row r="1209" spans="14:17" x14ac:dyDescent="0.25">
      <c r="N1209" s="12"/>
      <c r="Q1209" s="21"/>
    </row>
    <row r="1210" spans="14:17" x14ac:dyDescent="0.25">
      <c r="N1210" s="12"/>
      <c r="Q1210" s="21"/>
    </row>
    <row r="1211" spans="14:17" x14ac:dyDescent="0.25">
      <c r="N1211" s="12"/>
      <c r="Q1211" s="21"/>
    </row>
    <row r="1212" spans="14:17" x14ac:dyDescent="0.25">
      <c r="N1212" s="12"/>
      <c r="Q1212" s="21"/>
    </row>
    <row r="1213" spans="14:17" x14ac:dyDescent="0.25">
      <c r="N1213" s="12"/>
      <c r="Q1213" s="21"/>
    </row>
    <row r="1214" spans="14:17" x14ac:dyDescent="0.25">
      <c r="N1214" s="12"/>
      <c r="Q1214" s="21"/>
    </row>
    <row r="1215" spans="14:17" x14ac:dyDescent="0.25">
      <c r="N1215" s="12"/>
      <c r="Q1215" s="21"/>
    </row>
    <row r="1216" spans="14:17" x14ac:dyDescent="0.25">
      <c r="N1216" s="12"/>
      <c r="Q1216" s="21"/>
    </row>
    <row r="1217" spans="14:17" x14ac:dyDescent="0.25">
      <c r="N1217" s="12"/>
      <c r="Q1217" s="21"/>
    </row>
    <row r="1218" spans="14:17" x14ac:dyDescent="0.25">
      <c r="N1218" s="12"/>
      <c r="Q1218" s="21"/>
    </row>
    <row r="1219" spans="14:17" x14ac:dyDescent="0.25">
      <c r="N1219" s="12"/>
      <c r="Q1219" s="21"/>
    </row>
    <row r="1220" spans="14:17" x14ac:dyDescent="0.25">
      <c r="N1220" s="12"/>
      <c r="Q1220" s="21"/>
    </row>
    <row r="1221" spans="14:17" x14ac:dyDescent="0.25">
      <c r="N1221" s="12"/>
      <c r="Q1221" s="21"/>
    </row>
    <row r="1222" spans="14:17" x14ac:dyDescent="0.25">
      <c r="N1222" s="12"/>
      <c r="Q1222" s="21"/>
    </row>
    <row r="1223" spans="14:17" x14ac:dyDescent="0.25">
      <c r="N1223" s="12"/>
      <c r="Q1223" s="21"/>
    </row>
    <row r="1224" spans="14:17" x14ac:dyDescent="0.25">
      <c r="N1224" s="12"/>
      <c r="Q1224" s="21"/>
    </row>
    <row r="1225" spans="14:17" x14ac:dyDescent="0.25">
      <c r="N1225" s="12"/>
      <c r="Q1225" s="21"/>
    </row>
    <row r="1226" spans="14:17" x14ac:dyDescent="0.25">
      <c r="N1226" s="12"/>
      <c r="Q1226" s="21"/>
    </row>
    <row r="1227" spans="14:17" x14ac:dyDescent="0.25">
      <c r="N1227" s="12"/>
      <c r="Q1227" s="21"/>
    </row>
    <row r="1228" spans="14:17" x14ac:dyDescent="0.25">
      <c r="N1228" s="12"/>
      <c r="Q1228" s="21"/>
    </row>
    <row r="1229" spans="14:17" x14ac:dyDescent="0.25">
      <c r="N1229" s="12"/>
      <c r="Q1229" s="21"/>
    </row>
    <row r="1230" spans="14:17" x14ac:dyDescent="0.25">
      <c r="N1230" s="12"/>
      <c r="Q1230" s="21"/>
    </row>
    <row r="1231" spans="14:17" x14ac:dyDescent="0.25">
      <c r="N1231" s="12"/>
      <c r="Q1231" s="21"/>
    </row>
    <row r="1232" spans="14:17" x14ac:dyDescent="0.25">
      <c r="N1232" s="12"/>
      <c r="Q1232" s="21"/>
    </row>
    <row r="1233" spans="14:17" x14ac:dyDescent="0.25">
      <c r="N1233" s="12"/>
      <c r="Q1233" s="21"/>
    </row>
    <row r="1234" spans="14:17" x14ac:dyDescent="0.25">
      <c r="N1234" s="12"/>
      <c r="Q1234" s="21"/>
    </row>
    <row r="1235" spans="14:17" x14ac:dyDescent="0.25">
      <c r="N1235" s="12"/>
      <c r="Q1235" s="21"/>
    </row>
    <row r="1236" spans="14:17" x14ac:dyDescent="0.25">
      <c r="N1236" s="12"/>
      <c r="Q1236" s="21"/>
    </row>
    <row r="1237" spans="14:17" x14ac:dyDescent="0.25">
      <c r="N1237" s="12"/>
      <c r="Q1237" s="21"/>
    </row>
    <row r="1238" spans="14:17" x14ac:dyDescent="0.25">
      <c r="N1238" s="12"/>
      <c r="Q1238" s="21"/>
    </row>
    <row r="1239" spans="14:17" x14ac:dyDescent="0.25">
      <c r="N1239" s="12"/>
      <c r="Q1239" s="21"/>
    </row>
    <row r="1240" spans="14:17" x14ac:dyDescent="0.25">
      <c r="N1240" s="12"/>
      <c r="Q1240" s="21"/>
    </row>
    <row r="1241" spans="14:17" x14ac:dyDescent="0.25">
      <c r="N1241" s="12"/>
      <c r="Q1241" s="21"/>
    </row>
    <row r="1242" spans="14:17" x14ac:dyDescent="0.25">
      <c r="N1242" s="12"/>
      <c r="Q1242" s="21"/>
    </row>
    <row r="1243" spans="14:17" x14ac:dyDescent="0.25">
      <c r="N1243" s="12"/>
      <c r="Q1243" s="21"/>
    </row>
    <row r="1244" spans="14:17" x14ac:dyDescent="0.25">
      <c r="N1244" s="12"/>
      <c r="Q1244" s="21"/>
    </row>
    <row r="1245" spans="14:17" x14ac:dyDescent="0.25">
      <c r="N1245" s="12"/>
      <c r="Q1245" s="21"/>
    </row>
    <row r="1246" spans="14:17" x14ac:dyDescent="0.25">
      <c r="N1246" s="12"/>
      <c r="Q1246" s="21"/>
    </row>
    <row r="1247" spans="14:17" x14ac:dyDescent="0.25">
      <c r="N1247" s="12"/>
      <c r="Q1247" s="21"/>
    </row>
    <row r="1248" spans="14:17" x14ac:dyDescent="0.25">
      <c r="N1248" s="12"/>
      <c r="Q1248" s="21"/>
    </row>
    <row r="1249" spans="14:17" x14ac:dyDescent="0.25">
      <c r="N1249" s="12"/>
      <c r="Q1249" s="21"/>
    </row>
    <row r="1250" spans="14:17" x14ac:dyDescent="0.25">
      <c r="N1250" s="12"/>
      <c r="Q1250" s="21"/>
    </row>
    <row r="1251" spans="14:17" x14ac:dyDescent="0.25">
      <c r="N1251" s="12"/>
      <c r="Q1251" s="21"/>
    </row>
    <row r="1252" spans="14:17" x14ac:dyDescent="0.25">
      <c r="N1252" s="12"/>
      <c r="Q1252" s="21"/>
    </row>
    <row r="1253" spans="14:17" x14ac:dyDescent="0.25">
      <c r="N1253" s="12"/>
      <c r="Q1253" s="21"/>
    </row>
    <row r="1254" spans="14:17" x14ac:dyDescent="0.25">
      <c r="N1254" s="12"/>
      <c r="Q1254" s="21"/>
    </row>
    <row r="1255" spans="14:17" x14ac:dyDescent="0.25">
      <c r="N1255" s="12"/>
      <c r="Q1255" s="21"/>
    </row>
    <row r="1256" spans="14:17" x14ac:dyDescent="0.25">
      <c r="N1256" s="12"/>
      <c r="Q1256" s="21"/>
    </row>
    <row r="1257" spans="14:17" x14ac:dyDescent="0.25">
      <c r="N1257" s="12"/>
      <c r="Q1257" s="21"/>
    </row>
    <row r="1258" spans="14:17" x14ac:dyDescent="0.25">
      <c r="N1258" s="12"/>
      <c r="Q1258" s="21"/>
    </row>
    <row r="1259" spans="14:17" x14ac:dyDescent="0.25">
      <c r="N1259" s="12"/>
      <c r="Q1259" s="21"/>
    </row>
    <row r="1260" spans="14:17" x14ac:dyDescent="0.25">
      <c r="N1260" s="12"/>
      <c r="Q1260" s="21"/>
    </row>
    <row r="1261" spans="14:17" x14ac:dyDescent="0.25">
      <c r="N1261" s="12"/>
      <c r="Q1261" s="21"/>
    </row>
    <row r="1262" spans="14:17" x14ac:dyDescent="0.25">
      <c r="N1262" s="12"/>
      <c r="Q1262" s="21"/>
    </row>
    <row r="1263" spans="14:17" x14ac:dyDescent="0.25">
      <c r="N1263" s="12"/>
      <c r="Q1263" s="21"/>
    </row>
    <row r="1264" spans="14:17" x14ac:dyDescent="0.25">
      <c r="N1264" s="12"/>
      <c r="Q1264" s="21"/>
    </row>
    <row r="1265" spans="14:17" x14ac:dyDescent="0.25">
      <c r="N1265" s="12"/>
      <c r="Q1265" s="21"/>
    </row>
    <row r="1266" spans="14:17" x14ac:dyDescent="0.25">
      <c r="N1266" s="12"/>
      <c r="Q1266" s="21"/>
    </row>
    <row r="1267" spans="14:17" x14ac:dyDescent="0.25">
      <c r="N1267" s="12"/>
      <c r="Q1267" s="21"/>
    </row>
    <row r="1268" spans="14:17" x14ac:dyDescent="0.25">
      <c r="N1268" s="12"/>
      <c r="Q1268" s="21"/>
    </row>
    <row r="1269" spans="14:17" x14ac:dyDescent="0.25">
      <c r="N1269" s="12"/>
      <c r="Q1269" s="21"/>
    </row>
    <row r="1270" spans="14:17" x14ac:dyDescent="0.25">
      <c r="N1270" s="12"/>
      <c r="Q1270" s="21"/>
    </row>
    <row r="1271" spans="14:17" x14ac:dyDescent="0.25">
      <c r="N1271" s="12"/>
      <c r="Q1271" s="21"/>
    </row>
    <row r="1272" spans="14:17" x14ac:dyDescent="0.25">
      <c r="N1272" s="12"/>
      <c r="Q1272" s="21"/>
    </row>
    <row r="1273" spans="14:17" x14ac:dyDescent="0.25">
      <c r="N1273" s="12"/>
      <c r="Q1273" s="21"/>
    </row>
    <row r="1274" spans="14:17" x14ac:dyDescent="0.25">
      <c r="N1274" s="12"/>
      <c r="Q1274" s="21"/>
    </row>
    <row r="1275" spans="14:17" x14ac:dyDescent="0.25">
      <c r="N1275" s="12"/>
      <c r="Q1275" s="21"/>
    </row>
    <row r="1276" spans="14:17" x14ac:dyDescent="0.25">
      <c r="N1276" s="12"/>
      <c r="Q1276" s="21"/>
    </row>
    <row r="1277" spans="14:17" x14ac:dyDescent="0.25">
      <c r="N1277" s="12"/>
      <c r="Q1277" s="21"/>
    </row>
    <row r="1278" spans="14:17" x14ac:dyDescent="0.25">
      <c r="N1278" s="12"/>
      <c r="Q1278" s="21"/>
    </row>
    <row r="1279" spans="14:17" x14ac:dyDescent="0.25">
      <c r="N1279" s="12"/>
      <c r="Q1279" s="21"/>
    </row>
    <row r="1280" spans="14:17" x14ac:dyDescent="0.25">
      <c r="N1280" s="12"/>
      <c r="Q1280" s="21"/>
    </row>
    <row r="1281" spans="14:17" x14ac:dyDescent="0.25">
      <c r="N1281" s="12"/>
      <c r="Q1281" s="21"/>
    </row>
    <row r="1282" spans="14:17" x14ac:dyDescent="0.25">
      <c r="N1282" s="12"/>
      <c r="Q1282" s="21"/>
    </row>
    <row r="1283" spans="14:17" x14ac:dyDescent="0.25">
      <c r="N1283" s="12"/>
      <c r="Q1283" s="21"/>
    </row>
    <row r="1284" spans="14:17" x14ac:dyDescent="0.25">
      <c r="N1284" s="12"/>
      <c r="Q1284" s="21"/>
    </row>
    <row r="1285" spans="14:17" x14ac:dyDescent="0.25">
      <c r="N1285" s="12"/>
      <c r="Q1285" s="21"/>
    </row>
    <row r="1286" spans="14:17" x14ac:dyDescent="0.25">
      <c r="N1286" s="12"/>
      <c r="Q1286" s="21"/>
    </row>
    <row r="1287" spans="14:17" x14ac:dyDescent="0.25">
      <c r="N1287" s="12"/>
      <c r="Q1287" s="21"/>
    </row>
    <row r="1288" spans="14:17" x14ac:dyDescent="0.25">
      <c r="N1288" s="12"/>
      <c r="Q1288" s="21"/>
    </row>
    <row r="1289" spans="14:17" x14ac:dyDescent="0.25">
      <c r="N1289" s="12"/>
      <c r="Q1289" s="21"/>
    </row>
    <row r="1290" spans="14:17" x14ac:dyDescent="0.25">
      <c r="N1290" s="12"/>
      <c r="Q1290" s="21"/>
    </row>
    <row r="1291" spans="14:17" x14ac:dyDescent="0.25">
      <c r="N1291" s="12"/>
      <c r="Q1291" s="21"/>
    </row>
    <row r="1292" spans="14:17" x14ac:dyDescent="0.25">
      <c r="N1292" s="12"/>
      <c r="Q1292" s="21"/>
    </row>
    <row r="1293" spans="14:17" x14ac:dyDescent="0.25">
      <c r="N1293" s="12"/>
      <c r="Q1293" s="21"/>
    </row>
    <row r="1294" spans="14:17" x14ac:dyDescent="0.25">
      <c r="N1294" s="12"/>
      <c r="Q1294" s="21"/>
    </row>
    <row r="1295" spans="14:17" x14ac:dyDescent="0.25">
      <c r="N1295" s="12"/>
      <c r="Q1295" s="21"/>
    </row>
    <row r="1296" spans="14:17" x14ac:dyDescent="0.25">
      <c r="N1296" s="12"/>
      <c r="Q1296" s="21"/>
    </row>
    <row r="1297" spans="14:17" x14ac:dyDescent="0.25">
      <c r="N1297" s="12"/>
      <c r="Q1297" s="21"/>
    </row>
    <row r="1298" spans="14:17" x14ac:dyDescent="0.25">
      <c r="N1298" s="12"/>
      <c r="Q1298" s="21"/>
    </row>
    <row r="1299" spans="14:17" x14ac:dyDescent="0.25">
      <c r="N1299" s="12"/>
      <c r="Q1299" s="21"/>
    </row>
    <row r="1300" spans="14:17" x14ac:dyDescent="0.25">
      <c r="N1300" s="12"/>
      <c r="Q1300" s="21"/>
    </row>
    <row r="1301" spans="14:17" x14ac:dyDescent="0.25">
      <c r="N1301" s="12"/>
      <c r="Q1301" s="21"/>
    </row>
    <row r="1302" spans="14:17" x14ac:dyDescent="0.25">
      <c r="N1302" s="12"/>
      <c r="Q1302" s="21"/>
    </row>
    <row r="1303" spans="14:17" x14ac:dyDescent="0.25">
      <c r="N1303" s="12"/>
      <c r="Q1303" s="21"/>
    </row>
    <row r="1304" spans="14:17" x14ac:dyDescent="0.25">
      <c r="N1304" s="12"/>
      <c r="Q1304" s="21"/>
    </row>
    <row r="1305" spans="14:17" x14ac:dyDescent="0.25">
      <c r="N1305" s="12"/>
      <c r="Q1305" s="21"/>
    </row>
    <row r="1306" spans="14:17" x14ac:dyDescent="0.25">
      <c r="N1306" s="12"/>
      <c r="Q1306" s="21"/>
    </row>
    <row r="1307" spans="14:17" x14ac:dyDescent="0.25">
      <c r="N1307" s="12"/>
      <c r="Q1307" s="21"/>
    </row>
    <row r="1308" spans="14:17" x14ac:dyDescent="0.25">
      <c r="N1308" s="12"/>
      <c r="Q1308" s="21"/>
    </row>
    <row r="1309" spans="14:17" x14ac:dyDescent="0.25">
      <c r="N1309" s="12"/>
      <c r="Q1309" s="21"/>
    </row>
    <row r="1310" spans="14:17" x14ac:dyDescent="0.25">
      <c r="N1310" s="12"/>
      <c r="Q1310" s="21"/>
    </row>
    <row r="1311" spans="14:17" x14ac:dyDescent="0.25">
      <c r="N1311" s="12"/>
      <c r="Q1311" s="21"/>
    </row>
    <row r="1312" spans="14:17" x14ac:dyDescent="0.25">
      <c r="N1312" s="12"/>
      <c r="Q1312" s="21"/>
    </row>
    <row r="1313" spans="14:17" x14ac:dyDescent="0.25">
      <c r="N1313" s="12"/>
      <c r="Q1313" s="21"/>
    </row>
    <row r="1314" spans="14:17" x14ac:dyDescent="0.25">
      <c r="N1314" s="12"/>
      <c r="Q1314" s="21"/>
    </row>
    <row r="1315" spans="14:17" x14ac:dyDescent="0.25">
      <c r="N1315" s="12"/>
      <c r="Q1315" s="21"/>
    </row>
    <row r="1316" spans="14:17" x14ac:dyDescent="0.25">
      <c r="N1316" s="12"/>
      <c r="Q1316" s="21"/>
    </row>
    <row r="1317" spans="14:17" x14ac:dyDescent="0.25">
      <c r="N1317" s="12"/>
      <c r="Q1317" s="21"/>
    </row>
    <row r="1318" spans="14:17" x14ac:dyDescent="0.25">
      <c r="N1318" s="12"/>
      <c r="Q1318" s="21"/>
    </row>
    <row r="1319" spans="14:17" x14ac:dyDescent="0.25">
      <c r="N1319" s="12"/>
      <c r="Q1319" s="21"/>
    </row>
    <row r="1320" spans="14:17" x14ac:dyDescent="0.25">
      <c r="N1320" s="12"/>
      <c r="Q1320" s="21"/>
    </row>
    <row r="1321" spans="14:17" x14ac:dyDescent="0.25">
      <c r="N1321" s="12"/>
      <c r="Q1321" s="21"/>
    </row>
    <row r="1322" spans="14:17" x14ac:dyDescent="0.25">
      <c r="N1322" s="12"/>
      <c r="Q1322" s="21"/>
    </row>
    <row r="1323" spans="14:17" x14ac:dyDescent="0.25">
      <c r="N1323" s="12"/>
      <c r="Q1323" s="21"/>
    </row>
    <row r="1324" spans="14:17" x14ac:dyDescent="0.25">
      <c r="N1324" s="12"/>
      <c r="Q1324" s="21"/>
    </row>
    <row r="1325" spans="14:17" x14ac:dyDescent="0.25">
      <c r="N1325" s="12"/>
      <c r="Q1325" s="21"/>
    </row>
    <row r="1326" spans="14:17" x14ac:dyDescent="0.25">
      <c r="N1326" s="12"/>
      <c r="Q1326" s="21"/>
    </row>
    <row r="1327" spans="14:17" x14ac:dyDescent="0.25">
      <c r="N1327" s="12"/>
      <c r="Q1327" s="21"/>
    </row>
    <row r="1328" spans="14:17" x14ac:dyDescent="0.25">
      <c r="N1328" s="12"/>
      <c r="Q1328" s="21"/>
    </row>
    <row r="1329" spans="14:17" x14ac:dyDescent="0.25">
      <c r="N1329" s="12"/>
      <c r="Q1329" s="21"/>
    </row>
    <row r="1330" spans="14:17" x14ac:dyDescent="0.25">
      <c r="N1330" s="12"/>
      <c r="Q1330" s="21"/>
    </row>
    <row r="1331" spans="14:17" x14ac:dyDescent="0.25">
      <c r="N1331" s="12"/>
      <c r="Q1331" s="21"/>
    </row>
    <row r="1332" spans="14:17" x14ac:dyDescent="0.25">
      <c r="N1332" s="12"/>
      <c r="Q1332" s="21"/>
    </row>
    <row r="1333" spans="14:17" x14ac:dyDescent="0.25">
      <c r="N1333" s="12"/>
      <c r="Q1333" s="21"/>
    </row>
    <row r="1334" spans="14:17" x14ac:dyDescent="0.25">
      <c r="N1334" s="12"/>
      <c r="Q1334" s="21"/>
    </row>
    <row r="1335" spans="14:17" x14ac:dyDescent="0.25">
      <c r="N1335" s="12"/>
      <c r="Q1335" s="21"/>
    </row>
    <row r="1336" spans="14:17" x14ac:dyDescent="0.25">
      <c r="N1336" s="12"/>
      <c r="Q1336" s="21"/>
    </row>
    <row r="1337" spans="14:17" x14ac:dyDescent="0.25">
      <c r="N1337" s="12"/>
      <c r="Q1337" s="21"/>
    </row>
    <row r="1338" spans="14:17" x14ac:dyDescent="0.25">
      <c r="N1338" s="12"/>
      <c r="Q1338" s="21"/>
    </row>
    <row r="1339" spans="14:17" x14ac:dyDescent="0.25">
      <c r="N1339" s="12"/>
      <c r="Q1339" s="21"/>
    </row>
    <row r="1340" spans="14:17" x14ac:dyDescent="0.25">
      <c r="N1340" s="12"/>
      <c r="Q1340" s="21"/>
    </row>
    <row r="1341" spans="14:17" x14ac:dyDescent="0.25">
      <c r="N1341" s="12"/>
      <c r="Q1341" s="21"/>
    </row>
    <row r="1342" spans="14:17" x14ac:dyDescent="0.25">
      <c r="N1342" s="12"/>
      <c r="Q1342" s="21"/>
    </row>
    <row r="1343" spans="14:17" x14ac:dyDescent="0.25">
      <c r="N1343" s="12"/>
      <c r="Q1343" s="21"/>
    </row>
    <row r="1344" spans="14:17" x14ac:dyDescent="0.25">
      <c r="N1344" s="12"/>
      <c r="Q1344" s="21"/>
    </row>
    <row r="1345" spans="14:17" x14ac:dyDescent="0.25">
      <c r="N1345" s="12"/>
      <c r="Q1345" s="21"/>
    </row>
    <row r="1346" spans="14:17" x14ac:dyDescent="0.25">
      <c r="N1346" s="12"/>
      <c r="Q1346" s="21"/>
    </row>
    <row r="1347" spans="14:17" x14ac:dyDescent="0.25">
      <c r="N1347" s="12"/>
      <c r="Q1347" s="21"/>
    </row>
    <row r="1348" spans="14:17" x14ac:dyDescent="0.25">
      <c r="N1348" s="12"/>
      <c r="Q1348" s="21"/>
    </row>
    <row r="1349" spans="14:17" x14ac:dyDescent="0.25">
      <c r="N1349" s="12"/>
      <c r="Q1349" s="21"/>
    </row>
    <row r="1350" spans="14:17" x14ac:dyDescent="0.25">
      <c r="N1350" s="12"/>
      <c r="Q1350" s="21"/>
    </row>
    <row r="1351" spans="14:17" x14ac:dyDescent="0.25">
      <c r="N1351" s="12"/>
      <c r="Q1351" s="21"/>
    </row>
    <row r="1352" spans="14:17" x14ac:dyDescent="0.25">
      <c r="N1352" s="12"/>
      <c r="Q1352" s="21"/>
    </row>
    <row r="1353" spans="14:17" x14ac:dyDescent="0.25">
      <c r="N1353" s="12"/>
      <c r="Q1353" s="21"/>
    </row>
    <row r="1354" spans="14:17" x14ac:dyDescent="0.25">
      <c r="N1354" s="12"/>
      <c r="Q1354" s="21"/>
    </row>
    <row r="1355" spans="14:17" x14ac:dyDescent="0.25">
      <c r="N1355" s="12"/>
      <c r="Q1355" s="21"/>
    </row>
    <row r="1356" spans="14:17" x14ac:dyDescent="0.25">
      <c r="N1356" s="12"/>
      <c r="Q1356" s="21"/>
    </row>
    <row r="1357" spans="14:17" x14ac:dyDescent="0.25">
      <c r="N1357" s="12"/>
      <c r="Q1357" s="21"/>
    </row>
    <row r="1358" spans="14:17" x14ac:dyDescent="0.25">
      <c r="N1358" s="12"/>
      <c r="Q1358" s="21"/>
    </row>
    <row r="1359" spans="14:17" x14ac:dyDescent="0.25">
      <c r="N1359" s="12"/>
      <c r="Q1359" s="21"/>
    </row>
    <row r="1360" spans="14:17" x14ac:dyDescent="0.25">
      <c r="N1360" s="12"/>
      <c r="Q1360" s="21"/>
    </row>
    <row r="1361" spans="14:17" x14ac:dyDescent="0.25">
      <c r="N1361" s="12"/>
      <c r="Q1361" s="21"/>
    </row>
    <row r="1362" spans="14:17" x14ac:dyDescent="0.25">
      <c r="N1362" s="12"/>
      <c r="Q1362" s="21"/>
    </row>
    <row r="1363" spans="14:17" x14ac:dyDescent="0.25">
      <c r="N1363" s="12"/>
      <c r="Q1363" s="21"/>
    </row>
    <row r="1364" spans="14:17" x14ac:dyDescent="0.25">
      <c r="N1364" s="12"/>
      <c r="Q1364" s="21"/>
    </row>
    <row r="1365" spans="14:17" x14ac:dyDescent="0.25">
      <c r="N1365" s="12"/>
      <c r="Q1365" s="21"/>
    </row>
    <row r="1366" spans="14:17" x14ac:dyDescent="0.25">
      <c r="N1366" s="12"/>
      <c r="Q1366" s="21"/>
    </row>
    <row r="1367" spans="14:17" x14ac:dyDescent="0.25">
      <c r="N1367" s="12"/>
      <c r="Q1367" s="21"/>
    </row>
    <row r="1368" spans="14:17" x14ac:dyDescent="0.25">
      <c r="N1368" s="12"/>
      <c r="Q1368" s="21"/>
    </row>
    <row r="1369" spans="14:17" x14ac:dyDescent="0.25">
      <c r="N1369" s="12"/>
      <c r="Q1369" s="21"/>
    </row>
    <row r="1370" spans="14:17" x14ac:dyDescent="0.25">
      <c r="N1370" s="12"/>
      <c r="Q1370" s="21"/>
    </row>
    <row r="1371" spans="14:17" x14ac:dyDescent="0.25">
      <c r="N1371" s="12"/>
      <c r="Q1371" s="21"/>
    </row>
    <row r="1372" spans="14:17" x14ac:dyDescent="0.25">
      <c r="N1372" s="12"/>
      <c r="Q1372" s="21"/>
    </row>
    <row r="1373" spans="14:17" x14ac:dyDescent="0.25">
      <c r="N1373" s="12"/>
      <c r="Q1373" s="21"/>
    </row>
    <row r="1374" spans="14:17" x14ac:dyDescent="0.25">
      <c r="N1374" s="12"/>
      <c r="Q1374" s="21"/>
    </row>
    <row r="1375" spans="14:17" x14ac:dyDescent="0.25">
      <c r="N1375" s="12"/>
      <c r="Q1375" s="21"/>
    </row>
    <row r="1376" spans="14:17" x14ac:dyDescent="0.25">
      <c r="N1376" s="12"/>
      <c r="Q1376" s="21"/>
    </row>
    <row r="1377" spans="14:17" x14ac:dyDescent="0.25">
      <c r="N1377" s="12"/>
      <c r="Q1377" s="21"/>
    </row>
    <row r="1378" spans="14:17" x14ac:dyDescent="0.25">
      <c r="N1378" s="12"/>
      <c r="Q1378" s="21"/>
    </row>
    <row r="1379" spans="14:17" x14ac:dyDescent="0.25">
      <c r="N1379" s="12"/>
      <c r="Q1379" s="21"/>
    </row>
    <row r="1380" spans="14:17" x14ac:dyDescent="0.25">
      <c r="N1380" s="12"/>
      <c r="Q1380" s="21"/>
    </row>
    <row r="1381" spans="14:17" x14ac:dyDescent="0.25">
      <c r="N1381" s="12"/>
      <c r="Q1381" s="21"/>
    </row>
    <row r="1382" spans="14:17" x14ac:dyDescent="0.25">
      <c r="N1382" s="12"/>
      <c r="Q1382" s="21"/>
    </row>
    <row r="1383" spans="14:17" x14ac:dyDescent="0.25">
      <c r="N1383" s="12"/>
      <c r="Q1383" s="21"/>
    </row>
    <row r="1384" spans="14:17" x14ac:dyDescent="0.25">
      <c r="N1384" s="12"/>
      <c r="Q1384" s="21"/>
    </row>
    <row r="1385" spans="14:17" x14ac:dyDescent="0.25">
      <c r="N1385" s="12"/>
      <c r="Q1385" s="21"/>
    </row>
    <row r="1386" spans="14:17" x14ac:dyDescent="0.25">
      <c r="N1386" s="12"/>
      <c r="Q1386" s="21"/>
    </row>
    <row r="1387" spans="14:17" x14ac:dyDescent="0.25">
      <c r="N1387" s="12"/>
      <c r="Q1387" s="21"/>
    </row>
    <row r="1388" spans="14:17" x14ac:dyDescent="0.25">
      <c r="N1388" s="12"/>
      <c r="Q1388" s="21"/>
    </row>
    <row r="1389" spans="14:17" x14ac:dyDescent="0.25">
      <c r="N1389" s="12"/>
      <c r="Q1389" s="21"/>
    </row>
    <row r="1390" spans="14:17" x14ac:dyDescent="0.25">
      <c r="N1390" s="12"/>
      <c r="Q1390" s="21"/>
    </row>
    <row r="1391" spans="14:17" x14ac:dyDescent="0.25">
      <c r="N1391" s="12"/>
      <c r="Q1391" s="21"/>
    </row>
    <row r="1392" spans="14:17" x14ac:dyDescent="0.25">
      <c r="N1392" s="12"/>
      <c r="Q1392" s="21"/>
    </row>
    <row r="1393" spans="14:17" x14ac:dyDescent="0.25">
      <c r="N1393" s="12"/>
      <c r="Q1393" s="21"/>
    </row>
    <row r="1394" spans="14:17" x14ac:dyDescent="0.25">
      <c r="N1394" s="12"/>
      <c r="Q1394" s="21"/>
    </row>
    <row r="1395" spans="14:17" x14ac:dyDescent="0.25">
      <c r="N1395" s="12"/>
      <c r="Q1395" s="21"/>
    </row>
    <row r="1396" spans="14:17" x14ac:dyDescent="0.25">
      <c r="N1396" s="12"/>
      <c r="Q1396" s="21"/>
    </row>
    <row r="1397" spans="14:17" x14ac:dyDescent="0.25">
      <c r="N1397" s="12"/>
      <c r="Q1397" s="21"/>
    </row>
    <row r="1398" spans="14:17" x14ac:dyDescent="0.25">
      <c r="N1398" s="12"/>
      <c r="Q1398" s="21"/>
    </row>
    <row r="1399" spans="14:17" x14ac:dyDescent="0.25">
      <c r="N1399" s="12"/>
      <c r="Q1399" s="21"/>
    </row>
    <row r="1400" spans="14:17" x14ac:dyDescent="0.25">
      <c r="N1400" s="12"/>
      <c r="Q1400" s="21"/>
    </row>
    <row r="1401" spans="14:17" x14ac:dyDescent="0.25">
      <c r="N1401" s="12"/>
      <c r="Q1401" s="21"/>
    </row>
    <row r="1402" spans="14:17" x14ac:dyDescent="0.25">
      <c r="N1402" s="12"/>
      <c r="Q1402" s="21"/>
    </row>
    <row r="1403" spans="14:17" x14ac:dyDescent="0.25">
      <c r="N1403" s="12"/>
      <c r="Q1403" s="21"/>
    </row>
    <row r="1404" spans="14:17" x14ac:dyDescent="0.25">
      <c r="N1404" s="12"/>
      <c r="Q1404" s="21"/>
    </row>
    <row r="1405" spans="14:17" x14ac:dyDescent="0.25">
      <c r="N1405" s="12"/>
      <c r="Q1405" s="21"/>
    </row>
    <row r="1406" spans="14:17" x14ac:dyDescent="0.25">
      <c r="N1406" s="12"/>
      <c r="Q1406" s="21"/>
    </row>
    <row r="1407" spans="14:17" x14ac:dyDescent="0.25">
      <c r="N1407" s="12"/>
      <c r="Q1407" s="21"/>
    </row>
    <row r="1408" spans="14:17" x14ac:dyDescent="0.25">
      <c r="N1408" s="12"/>
      <c r="Q1408" s="21"/>
    </row>
    <row r="1409" spans="14:17" x14ac:dyDescent="0.25">
      <c r="N1409" s="12"/>
      <c r="Q1409" s="21"/>
    </row>
    <row r="1410" spans="14:17" x14ac:dyDescent="0.25">
      <c r="N1410" s="12"/>
      <c r="Q1410" s="21"/>
    </row>
    <row r="1411" spans="14:17" x14ac:dyDescent="0.25">
      <c r="N1411" s="12"/>
      <c r="Q1411" s="21"/>
    </row>
    <row r="1412" spans="14:17" x14ac:dyDescent="0.25">
      <c r="N1412" s="12"/>
      <c r="Q1412" s="21"/>
    </row>
    <row r="1413" spans="14:17" x14ac:dyDescent="0.25">
      <c r="N1413" s="12"/>
      <c r="Q1413" s="21"/>
    </row>
    <row r="1414" spans="14:17" x14ac:dyDescent="0.25">
      <c r="N1414" s="12"/>
      <c r="Q1414" s="21"/>
    </row>
    <row r="1415" spans="14:17" x14ac:dyDescent="0.25">
      <c r="N1415" s="12"/>
      <c r="Q1415" s="21"/>
    </row>
    <row r="1416" spans="14:17" x14ac:dyDescent="0.25">
      <c r="N1416" s="12"/>
      <c r="Q1416" s="21"/>
    </row>
    <row r="1417" spans="14:17" x14ac:dyDescent="0.25">
      <c r="N1417" s="12"/>
      <c r="Q1417" s="21"/>
    </row>
    <row r="1418" spans="14:17" x14ac:dyDescent="0.25">
      <c r="N1418" s="12"/>
      <c r="Q1418" s="21"/>
    </row>
    <row r="1419" spans="14:17" x14ac:dyDescent="0.25">
      <c r="N1419" s="12"/>
      <c r="Q1419" s="21"/>
    </row>
    <row r="1420" spans="14:17" x14ac:dyDescent="0.25">
      <c r="N1420" s="12"/>
      <c r="Q1420" s="21"/>
    </row>
    <row r="1421" spans="14:17" x14ac:dyDescent="0.25">
      <c r="N1421" s="12"/>
      <c r="Q1421" s="21"/>
    </row>
    <row r="1422" spans="14:17" x14ac:dyDescent="0.25">
      <c r="N1422" s="12"/>
      <c r="Q1422" s="21"/>
    </row>
    <row r="1423" spans="14:17" x14ac:dyDescent="0.25">
      <c r="N1423" s="12"/>
      <c r="Q1423" s="21"/>
    </row>
    <row r="1424" spans="14:17" x14ac:dyDescent="0.25">
      <c r="N1424" s="12"/>
      <c r="Q1424" s="21"/>
    </row>
    <row r="1425" spans="14:17" x14ac:dyDescent="0.25">
      <c r="N1425" s="12"/>
      <c r="Q1425" s="21"/>
    </row>
    <row r="1426" spans="14:17" x14ac:dyDescent="0.25">
      <c r="N1426" s="12"/>
      <c r="Q1426" s="21"/>
    </row>
    <row r="1427" spans="14:17" x14ac:dyDescent="0.25">
      <c r="N1427" s="12"/>
      <c r="Q1427" s="21"/>
    </row>
    <row r="1428" spans="14:17" x14ac:dyDescent="0.25">
      <c r="N1428" s="12"/>
      <c r="Q1428" s="21"/>
    </row>
    <row r="1429" spans="14:17" x14ac:dyDescent="0.25">
      <c r="N1429" s="12"/>
      <c r="Q1429" s="21"/>
    </row>
    <row r="1430" spans="14:17" x14ac:dyDescent="0.25">
      <c r="N1430" s="12"/>
      <c r="Q1430" s="21"/>
    </row>
    <row r="1431" spans="14:17" x14ac:dyDescent="0.25">
      <c r="N1431" s="12"/>
      <c r="Q1431" s="21"/>
    </row>
    <row r="1432" spans="14:17" x14ac:dyDescent="0.25">
      <c r="N1432" s="12"/>
      <c r="Q1432" s="21"/>
    </row>
    <row r="1433" spans="14:17" x14ac:dyDescent="0.25">
      <c r="N1433" s="12"/>
      <c r="Q1433" s="21"/>
    </row>
    <row r="1434" spans="14:17" x14ac:dyDescent="0.25">
      <c r="N1434" s="12"/>
      <c r="Q1434" s="21"/>
    </row>
    <row r="1435" spans="14:17" x14ac:dyDescent="0.25">
      <c r="N1435" s="12"/>
      <c r="Q1435" s="21"/>
    </row>
    <row r="1436" spans="14:17" x14ac:dyDescent="0.25">
      <c r="N1436" s="12"/>
      <c r="Q1436" s="21"/>
    </row>
    <row r="1437" spans="14:17" x14ac:dyDescent="0.25">
      <c r="N1437" s="12"/>
      <c r="Q1437" s="21"/>
    </row>
    <row r="1438" spans="14:17" x14ac:dyDescent="0.25">
      <c r="N1438" s="12"/>
      <c r="Q1438" s="21"/>
    </row>
    <row r="1439" spans="14:17" x14ac:dyDescent="0.25">
      <c r="N1439" s="12"/>
      <c r="Q1439" s="21"/>
    </row>
    <row r="1440" spans="14:17" x14ac:dyDescent="0.25">
      <c r="N1440" s="12"/>
      <c r="Q1440" s="21"/>
    </row>
    <row r="1441" spans="14:17" x14ac:dyDescent="0.25">
      <c r="N1441" s="12"/>
      <c r="Q1441" s="21"/>
    </row>
    <row r="1442" spans="14:17" x14ac:dyDescent="0.25">
      <c r="N1442" s="12"/>
      <c r="Q1442" s="21"/>
    </row>
    <row r="1443" spans="14:17" x14ac:dyDescent="0.25">
      <c r="N1443" s="12"/>
      <c r="Q1443" s="21"/>
    </row>
    <row r="1444" spans="14:17" x14ac:dyDescent="0.25">
      <c r="N1444" s="12"/>
      <c r="Q1444" s="21"/>
    </row>
    <row r="1445" spans="14:17" x14ac:dyDescent="0.25">
      <c r="N1445" s="12"/>
      <c r="Q1445" s="21"/>
    </row>
    <row r="1446" spans="14:17" x14ac:dyDescent="0.25">
      <c r="N1446" s="12"/>
      <c r="Q1446" s="21"/>
    </row>
    <row r="1447" spans="14:17" x14ac:dyDescent="0.25">
      <c r="N1447" s="12"/>
      <c r="Q1447" s="21"/>
    </row>
    <row r="1448" spans="14:17" x14ac:dyDescent="0.25">
      <c r="N1448" s="12"/>
      <c r="Q1448" s="21"/>
    </row>
    <row r="1449" spans="14:17" x14ac:dyDescent="0.25">
      <c r="N1449" s="12"/>
      <c r="Q1449" s="21"/>
    </row>
    <row r="1450" spans="14:17" x14ac:dyDescent="0.25">
      <c r="N1450" s="12"/>
      <c r="Q1450" s="21"/>
    </row>
    <row r="1451" spans="14:17" x14ac:dyDescent="0.25">
      <c r="N1451" s="12"/>
      <c r="Q1451" s="21"/>
    </row>
    <row r="1452" spans="14:17" x14ac:dyDescent="0.25">
      <c r="N1452" s="12"/>
      <c r="Q1452" s="21"/>
    </row>
    <row r="1453" spans="14:17" x14ac:dyDescent="0.25">
      <c r="N1453" s="12"/>
      <c r="Q1453" s="21"/>
    </row>
    <row r="1454" spans="14:17" x14ac:dyDescent="0.25">
      <c r="N1454" s="12"/>
      <c r="Q1454" s="21"/>
    </row>
    <row r="1455" spans="14:17" x14ac:dyDescent="0.25">
      <c r="N1455" s="12"/>
      <c r="Q1455" s="21"/>
    </row>
    <row r="1456" spans="14:17" x14ac:dyDescent="0.25">
      <c r="N1456" s="12"/>
      <c r="Q1456" s="21"/>
    </row>
    <row r="1457" spans="14:17" x14ac:dyDescent="0.25">
      <c r="N1457" s="12"/>
      <c r="Q1457" s="21"/>
    </row>
    <row r="1458" spans="14:17" x14ac:dyDescent="0.25">
      <c r="N1458" s="12"/>
      <c r="Q1458" s="21"/>
    </row>
    <row r="1459" spans="14:17" x14ac:dyDescent="0.25">
      <c r="N1459" s="12"/>
      <c r="Q1459" s="21"/>
    </row>
    <row r="1460" spans="14:17" x14ac:dyDescent="0.25">
      <c r="N1460" s="12"/>
      <c r="Q1460" s="21"/>
    </row>
    <row r="1461" spans="14:17" x14ac:dyDescent="0.25">
      <c r="N1461" s="12"/>
      <c r="Q1461" s="21"/>
    </row>
    <row r="1462" spans="14:17" x14ac:dyDescent="0.25">
      <c r="N1462" s="12"/>
      <c r="Q1462" s="21"/>
    </row>
    <row r="1463" spans="14:17" x14ac:dyDescent="0.25">
      <c r="N1463" s="12"/>
      <c r="Q1463" s="21"/>
    </row>
    <row r="1464" spans="14:17" x14ac:dyDescent="0.25">
      <c r="N1464" s="12"/>
      <c r="Q1464" s="21"/>
    </row>
    <row r="1465" spans="14:17" x14ac:dyDescent="0.25">
      <c r="N1465" s="12"/>
      <c r="Q1465" s="21"/>
    </row>
    <row r="1466" spans="14:17" x14ac:dyDescent="0.25">
      <c r="N1466" s="12"/>
      <c r="Q1466" s="21"/>
    </row>
    <row r="1467" spans="14:17" x14ac:dyDescent="0.25">
      <c r="N1467" s="12"/>
      <c r="Q1467" s="21"/>
    </row>
    <row r="1468" spans="14:17" x14ac:dyDescent="0.25">
      <c r="N1468" s="12"/>
      <c r="Q1468" s="21"/>
    </row>
    <row r="1469" spans="14:17" x14ac:dyDescent="0.25">
      <c r="N1469" s="12"/>
      <c r="Q1469" s="21"/>
    </row>
    <row r="1470" spans="14:17" x14ac:dyDescent="0.25">
      <c r="N1470" s="12"/>
      <c r="Q1470" s="21"/>
    </row>
    <row r="1471" spans="14:17" x14ac:dyDescent="0.25">
      <c r="N1471" s="12"/>
      <c r="Q1471" s="21"/>
    </row>
    <row r="1472" spans="14:17" x14ac:dyDescent="0.25">
      <c r="N1472" s="12"/>
      <c r="Q1472" s="21"/>
    </row>
    <row r="1473" spans="14:17" x14ac:dyDescent="0.25">
      <c r="N1473" s="12"/>
      <c r="Q1473" s="21"/>
    </row>
    <row r="1474" spans="14:17" x14ac:dyDescent="0.25">
      <c r="N1474" s="12"/>
      <c r="Q1474" s="21"/>
    </row>
    <row r="1475" spans="14:17" x14ac:dyDescent="0.25">
      <c r="N1475" s="12"/>
      <c r="Q1475" s="21"/>
    </row>
    <row r="1476" spans="14:17" x14ac:dyDescent="0.25">
      <c r="N1476" s="12"/>
      <c r="Q1476" s="21"/>
    </row>
    <row r="1477" spans="14:17" x14ac:dyDescent="0.25">
      <c r="N1477" s="12"/>
      <c r="Q1477" s="21"/>
    </row>
    <row r="1478" spans="14:17" x14ac:dyDescent="0.25">
      <c r="N1478" s="12"/>
      <c r="Q1478" s="21"/>
    </row>
    <row r="1479" spans="14:17" x14ac:dyDescent="0.25">
      <c r="N1479" s="12"/>
      <c r="Q1479" s="21"/>
    </row>
    <row r="1480" spans="14:17" x14ac:dyDescent="0.25">
      <c r="N1480" s="12"/>
      <c r="Q1480" s="21"/>
    </row>
    <row r="1481" spans="14:17" x14ac:dyDescent="0.25">
      <c r="N1481" s="12"/>
      <c r="Q1481" s="21"/>
    </row>
    <row r="1482" spans="14:17" x14ac:dyDescent="0.25">
      <c r="N1482" s="12"/>
      <c r="Q1482" s="21"/>
    </row>
    <row r="1483" spans="14:17" x14ac:dyDescent="0.25">
      <c r="N1483" s="12"/>
      <c r="Q1483" s="21"/>
    </row>
    <row r="1484" spans="14:17" x14ac:dyDescent="0.25">
      <c r="N1484" s="12"/>
      <c r="Q1484" s="21"/>
    </row>
    <row r="1485" spans="14:17" x14ac:dyDescent="0.25">
      <c r="N1485" s="12"/>
      <c r="Q1485" s="21"/>
    </row>
    <row r="1486" spans="14:17" x14ac:dyDescent="0.25">
      <c r="N1486" s="12"/>
      <c r="Q1486" s="21"/>
    </row>
    <row r="1487" spans="14:17" x14ac:dyDescent="0.25">
      <c r="N1487" s="12"/>
      <c r="Q1487" s="21"/>
    </row>
    <row r="1488" spans="14:17" x14ac:dyDescent="0.25">
      <c r="N1488" s="12"/>
      <c r="Q1488" s="21"/>
    </row>
    <row r="1489" spans="14:17" x14ac:dyDescent="0.25">
      <c r="N1489" s="12"/>
      <c r="Q1489" s="21"/>
    </row>
    <row r="1490" spans="14:17" x14ac:dyDescent="0.25">
      <c r="N1490" s="12"/>
      <c r="Q1490" s="21"/>
    </row>
    <row r="1491" spans="14:17" x14ac:dyDescent="0.25">
      <c r="N1491" s="12"/>
      <c r="Q1491" s="21"/>
    </row>
    <row r="1492" spans="14:17" x14ac:dyDescent="0.25">
      <c r="N1492" s="12"/>
      <c r="Q1492" s="21"/>
    </row>
    <row r="1493" spans="14:17" x14ac:dyDescent="0.25">
      <c r="N1493" s="12"/>
      <c r="Q1493" s="21"/>
    </row>
    <row r="1494" spans="14:17" x14ac:dyDescent="0.25">
      <c r="N1494" s="12"/>
      <c r="Q1494" s="21"/>
    </row>
    <row r="1495" spans="14:17" x14ac:dyDescent="0.25">
      <c r="N1495" s="12"/>
      <c r="Q1495" s="21"/>
    </row>
    <row r="1496" spans="14:17" x14ac:dyDescent="0.25">
      <c r="N1496" s="12"/>
      <c r="Q1496" s="21"/>
    </row>
    <row r="1497" spans="14:17" x14ac:dyDescent="0.25">
      <c r="N1497" s="12"/>
      <c r="Q1497" s="21"/>
    </row>
    <row r="1498" spans="14:17" x14ac:dyDescent="0.25">
      <c r="N1498" s="12"/>
      <c r="Q1498" s="21"/>
    </row>
    <row r="1499" spans="14:17" x14ac:dyDescent="0.25">
      <c r="N1499" s="12"/>
      <c r="Q1499" s="21"/>
    </row>
    <row r="1500" spans="14:17" x14ac:dyDescent="0.25">
      <c r="N1500" s="12"/>
      <c r="Q1500" s="21"/>
    </row>
    <row r="1501" spans="14:17" x14ac:dyDescent="0.25">
      <c r="N1501" s="12"/>
      <c r="Q1501" s="21"/>
    </row>
    <row r="1502" spans="14:17" x14ac:dyDescent="0.25">
      <c r="N1502" s="12"/>
      <c r="Q1502" s="21"/>
    </row>
    <row r="1503" spans="14:17" x14ac:dyDescent="0.25">
      <c r="N1503" s="12"/>
      <c r="Q1503" s="21"/>
    </row>
    <row r="1504" spans="14:17" x14ac:dyDescent="0.25">
      <c r="N1504" s="12"/>
      <c r="Q1504" s="21"/>
    </row>
    <row r="1505" spans="14:17" x14ac:dyDescent="0.25">
      <c r="N1505" s="12"/>
      <c r="Q1505" s="21"/>
    </row>
    <row r="1506" spans="14:17" x14ac:dyDescent="0.25">
      <c r="N1506" s="12"/>
      <c r="Q1506" s="21"/>
    </row>
    <row r="1507" spans="14:17" x14ac:dyDescent="0.25">
      <c r="N1507" s="12"/>
      <c r="Q1507" s="21"/>
    </row>
    <row r="1508" spans="14:17" x14ac:dyDescent="0.25">
      <c r="N1508" s="12"/>
      <c r="Q1508" s="21"/>
    </row>
    <row r="1509" spans="14:17" x14ac:dyDescent="0.25">
      <c r="N1509" s="12"/>
      <c r="Q1509" s="21"/>
    </row>
    <row r="1510" spans="14:17" x14ac:dyDescent="0.25">
      <c r="N1510" s="12"/>
      <c r="Q1510" s="21"/>
    </row>
    <row r="1511" spans="14:17" x14ac:dyDescent="0.25">
      <c r="N1511" s="12"/>
      <c r="Q1511" s="21"/>
    </row>
    <row r="1512" spans="14:17" x14ac:dyDescent="0.25">
      <c r="N1512" s="12"/>
      <c r="Q1512" s="21"/>
    </row>
    <row r="1513" spans="14:17" x14ac:dyDescent="0.25">
      <c r="N1513" s="12"/>
      <c r="Q1513" s="21"/>
    </row>
    <row r="1514" spans="14:17" x14ac:dyDescent="0.25">
      <c r="N1514" s="12"/>
      <c r="Q1514" s="21"/>
    </row>
    <row r="1515" spans="14:17" x14ac:dyDescent="0.25">
      <c r="N1515" s="12"/>
      <c r="Q1515" s="21"/>
    </row>
    <row r="1516" spans="14:17" x14ac:dyDescent="0.25">
      <c r="N1516" s="12"/>
      <c r="Q1516" s="21"/>
    </row>
    <row r="1517" spans="14:17" x14ac:dyDescent="0.25">
      <c r="N1517" s="12"/>
      <c r="Q1517" s="21"/>
    </row>
    <row r="1518" spans="14:17" x14ac:dyDescent="0.25">
      <c r="N1518" s="12"/>
      <c r="Q1518" s="21"/>
    </row>
    <row r="1519" spans="14:17" x14ac:dyDescent="0.25">
      <c r="N1519" s="12"/>
      <c r="Q1519" s="21"/>
    </row>
    <row r="1520" spans="14:17" x14ac:dyDescent="0.25">
      <c r="N1520" s="12"/>
      <c r="Q1520" s="21"/>
    </row>
    <row r="1521" spans="14:17" x14ac:dyDescent="0.25">
      <c r="N1521" s="12"/>
      <c r="Q1521" s="21"/>
    </row>
    <row r="1522" spans="14:17" x14ac:dyDescent="0.25">
      <c r="N1522" s="12"/>
      <c r="Q1522" s="21"/>
    </row>
    <row r="1523" spans="14:17" x14ac:dyDescent="0.25">
      <c r="N1523" s="12"/>
      <c r="Q1523" s="21"/>
    </row>
    <row r="1524" spans="14:17" x14ac:dyDescent="0.25">
      <c r="N1524" s="12"/>
      <c r="Q1524" s="21"/>
    </row>
    <row r="1525" spans="14:17" x14ac:dyDescent="0.25">
      <c r="N1525" s="12"/>
      <c r="Q1525" s="21"/>
    </row>
    <row r="1526" spans="14:17" x14ac:dyDescent="0.25">
      <c r="N1526" s="12"/>
      <c r="Q1526" s="21"/>
    </row>
    <row r="1527" spans="14:17" x14ac:dyDescent="0.25">
      <c r="N1527" s="12"/>
      <c r="Q1527" s="21"/>
    </row>
    <row r="1528" spans="14:17" x14ac:dyDescent="0.25">
      <c r="N1528" s="12"/>
      <c r="Q1528" s="21"/>
    </row>
    <row r="1529" spans="14:17" x14ac:dyDescent="0.25">
      <c r="N1529" s="12"/>
      <c r="Q1529" s="21"/>
    </row>
    <row r="1530" spans="14:17" x14ac:dyDescent="0.25">
      <c r="N1530" s="12"/>
      <c r="Q1530" s="21"/>
    </row>
    <row r="1531" spans="14:17" x14ac:dyDescent="0.25">
      <c r="N1531" s="12"/>
      <c r="Q1531" s="21"/>
    </row>
    <row r="1532" spans="14:17" x14ac:dyDescent="0.25">
      <c r="N1532" s="12"/>
      <c r="Q1532" s="21"/>
    </row>
    <row r="1533" spans="14:17" x14ac:dyDescent="0.25">
      <c r="N1533" s="12"/>
      <c r="Q1533" s="21"/>
    </row>
    <row r="1534" spans="14:17" x14ac:dyDescent="0.25">
      <c r="N1534" s="12"/>
      <c r="Q1534" s="21"/>
    </row>
    <row r="1535" spans="14:17" x14ac:dyDescent="0.25">
      <c r="N1535" s="12"/>
      <c r="Q1535" s="21"/>
    </row>
    <row r="1536" spans="14:17" x14ac:dyDescent="0.25">
      <c r="N1536" s="12"/>
      <c r="Q1536" s="21"/>
    </row>
    <row r="1537" spans="14:17" x14ac:dyDescent="0.25">
      <c r="N1537" s="12"/>
      <c r="Q1537" s="21"/>
    </row>
    <row r="1538" spans="14:17" x14ac:dyDescent="0.25">
      <c r="N1538" s="12"/>
      <c r="Q1538" s="21"/>
    </row>
    <row r="1539" spans="14:17" x14ac:dyDescent="0.25">
      <c r="N1539" s="12"/>
      <c r="Q1539" s="21"/>
    </row>
    <row r="1540" spans="14:17" x14ac:dyDescent="0.25">
      <c r="N1540" s="12"/>
      <c r="Q1540" s="21"/>
    </row>
    <row r="1541" spans="14:17" x14ac:dyDescent="0.25">
      <c r="N1541" s="12"/>
      <c r="Q1541" s="21"/>
    </row>
    <row r="1542" spans="14:17" x14ac:dyDescent="0.25">
      <c r="N1542" s="12"/>
      <c r="Q1542" s="21"/>
    </row>
    <row r="1543" spans="14:17" x14ac:dyDescent="0.25">
      <c r="N1543" s="12"/>
      <c r="Q1543" s="21"/>
    </row>
    <row r="1544" spans="14:17" x14ac:dyDescent="0.25">
      <c r="N1544" s="12"/>
      <c r="Q1544" s="21"/>
    </row>
    <row r="1545" spans="14:17" x14ac:dyDescent="0.25">
      <c r="N1545" s="12"/>
      <c r="Q1545" s="21"/>
    </row>
    <row r="1546" spans="14:17" x14ac:dyDescent="0.25">
      <c r="N1546" s="12"/>
      <c r="Q1546" s="21"/>
    </row>
    <row r="1547" spans="14:17" x14ac:dyDescent="0.25">
      <c r="N1547" s="12"/>
      <c r="Q1547" s="21"/>
    </row>
    <row r="1548" spans="14:17" x14ac:dyDescent="0.25">
      <c r="N1548" s="12"/>
      <c r="Q1548" s="21"/>
    </row>
    <row r="1549" spans="14:17" x14ac:dyDescent="0.25">
      <c r="N1549" s="12"/>
      <c r="Q1549" s="21"/>
    </row>
    <row r="1550" spans="14:17" x14ac:dyDescent="0.25">
      <c r="N1550" s="12"/>
      <c r="Q1550" s="21"/>
    </row>
    <row r="1551" spans="14:17" x14ac:dyDescent="0.25">
      <c r="N1551" s="12"/>
      <c r="Q1551" s="21"/>
    </row>
    <row r="1552" spans="14:17" x14ac:dyDescent="0.25">
      <c r="N1552" s="12"/>
      <c r="Q1552" s="21"/>
    </row>
    <row r="1553" spans="14:17" x14ac:dyDescent="0.25">
      <c r="N1553" s="12"/>
      <c r="Q1553" s="21"/>
    </row>
    <row r="1554" spans="14:17" x14ac:dyDescent="0.25">
      <c r="N1554" s="12"/>
      <c r="Q1554" s="21"/>
    </row>
    <row r="1555" spans="14:17" x14ac:dyDescent="0.25">
      <c r="N1555" s="12"/>
      <c r="Q1555" s="21"/>
    </row>
    <row r="1556" spans="14:17" x14ac:dyDescent="0.25">
      <c r="N1556" s="12"/>
      <c r="Q1556" s="21"/>
    </row>
    <row r="1557" spans="14:17" x14ac:dyDescent="0.25">
      <c r="N1557" s="12"/>
      <c r="Q1557" s="21"/>
    </row>
    <row r="1558" spans="14:17" x14ac:dyDescent="0.25">
      <c r="N1558" s="12"/>
      <c r="Q1558" s="21"/>
    </row>
    <row r="1559" spans="14:17" x14ac:dyDescent="0.25">
      <c r="N1559" s="12"/>
      <c r="Q1559" s="21"/>
    </row>
    <row r="1560" spans="14:17" x14ac:dyDescent="0.25">
      <c r="N1560" s="12"/>
      <c r="Q1560" s="21"/>
    </row>
    <row r="1561" spans="14:17" x14ac:dyDescent="0.25">
      <c r="N1561" s="12"/>
      <c r="Q1561" s="21"/>
    </row>
    <row r="1562" spans="14:17" x14ac:dyDescent="0.25">
      <c r="N1562" s="12"/>
      <c r="Q1562" s="21"/>
    </row>
    <row r="1563" spans="14:17" x14ac:dyDescent="0.25">
      <c r="N1563" s="12"/>
      <c r="Q1563" s="21"/>
    </row>
    <row r="1564" spans="14:17" x14ac:dyDescent="0.25">
      <c r="N1564" s="12"/>
      <c r="Q1564" s="21"/>
    </row>
    <row r="1565" spans="14:17" x14ac:dyDescent="0.25">
      <c r="N1565" s="12"/>
      <c r="Q1565" s="21"/>
    </row>
    <row r="1566" spans="14:17" x14ac:dyDescent="0.25">
      <c r="N1566" s="12"/>
      <c r="Q1566" s="21"/>
    </row>
    <row r="1567" spans="14:17" x14ac:dyDescent="0.25">
      <c r="N1567" s="12"/>
      <c r="Q1567" s="21"/>
    </row>
    <row r="1568" spans="14:17" x14ac:dyDescent="0.25">
      <c r="N1568" s="12"/>
      <c r="Q1568" s="21"/>
    </row>
    <row r="1569" spans="14:17" x14ac:dyDescent="0.25">
      <c r="N1569" s="12"/>
      <c r="Q1569" s="21"/>
    </row>
    <row r="1570" spans="14:17" x14ac:dyDescent="0.25">
      <c r="N1570" s="12"/>
      <c r="Q1570" s="21"/>
    </row>
    <row r="1571" spans="14:17" x14ac:dyDescent="0.25">
      <c r="N1571" s="12"/>
      <c r="Q1571" s="21"/>
    </row>
    <row r="1572" spans="14:17" x14ac:dyDescent="0.25">
      <c r="N1572" s="12"/>
      <c r="Q1572" s="21"/>
    </row>
    <row r="1573" spans="14:17" x14ac:dyDescent="0.25">
      <c r="N1573" s="12"/>
      <c r="Q1573" s="21"/>
    </row>
    <row r="1574" spans="14:17" x14ac:dyDescent="0.25">
      <c r="N1574" s="12"/>
      <c r="Q1574" s="21"/>
    </row>
    <row r="1575" spans="14:17" x14ac:dyDescent="0.25">
      <c r="N1575" s="12"/>
      <c r="Q1575" s="21"/>
    </row>
    <row r="1576" spans="14:17" x14ac:dyDescent="0.25">
      <c r="N1576" s="12"/>
      <c r="Q1576" s="21"/>
    </row>
    <row r="1577" spans="14:17" x14ac:dyDescent="0.25">
      <c r="N1577" s="12"/>
      <c r="Q1577" s="21"/>
    </row>
    <row r="1578" spans="14:17" x14ac:dyDescent="0.25">
      <c r="N1578" s="12"/>
      <c r="Q1578" s="21"/>
    </row>
    <row r="1579" spans="14:17" x14ac:dyDescent="0.25">
      <c r="N1579" s="12"/>
      <c r="Q1579" s="21"/>
    </row>
    <row r="1580" spans="14:17" x14ac:dyDescent="0.25">
      <c r="N1580" s="12"/>
      <c r="Q1580" s="21"/>
    </row>
    <row r="1581" spans="14:17" x14ac:dyDescent="0.25">
      <c r="N1581" s="12"/>
      <c r="Q1581" s="21"/>
    </row>
    <row r="1582" spans="14:17" x14ac:dyDescent="0.25">
      <c r="N1582" s="12"/>
      <c r="Q1582" s="21"/>
    </row>
    <row r="1583" spans="14:17" x14ac:dyDescent="0.25">
      <c r="N1583" s="12"/>
      <c r="Q1583" s="21"/>
    </row>
    <row r="1584" spans="14:17" x14ac:dyDescent="0.25">
      <c r="N1584" s="12"/>
      <c r="Q1584" s="21"/>
    </row>
    <row r="1585" spans="14:17" x14ac:dyDescent="0.25">
      <c r="N1585" s="12"/>
      <c r="Q1585" s="21"/>
    </row>
    <row r="1586" spans="14:17" x14ac:dyDescent="0.25">
      <c r="N1586" s="12"/>
      <c r="Q1586" s="21"/>
    </row>
    <row r="1587" spans="14:17" x14ac:dyDescent="0.25">
      <c r="N1587" s="12"/>
      <c r="Q1587" s="21"/>
    </row>
    <row r="1588" spans="14:17" x14ac:dyDescent="0.25">
      <c r="N1588" s="12"/>
      <c r="Q1588" s="21"/>
    </row>
    <row r="1589" spans="14:17" x14ac:dyDescent="0.25">
      <c r="N1589" s="12"/>
      <c r="Q1589" s="21"/>
    </row>
    <row r="1590" spans="14:17" x14ac:dyDescent="0.25">
      <c r="N1590" s="12"/>
      <c r="Q1590" s="21"/>
    </row>
    <row r="1591" spans="14:17" x14ac:dyDescent="0.25">
      <c r="N1591" s="12"/>
      <c r="Q1591" s="21"/>
    </row>
    <row r="1592" spans="14:17" x14ac:dyDescent="0.25">
      <c r="N1592" s="12"/>
      <c r="Q1592" s="21"/>
    </row>
    <row r="1593" spans="14:17" x14ac:dyDescent="0.25">
      <c r="N1593" s="12"/>
      <c r="Q1593" s="21"/>
    </row>
    <row r="1594" spans="14:17" x14ac:dyDescent="0.25">
      <c r="N1594" s="12"/>
    </row>
    <row r="1595" spans="14:17" x14ac:dyDescent="0.25">
      <c r="N1595" s="12"/>
    </row>
    <row r="1596" spans="14:17" x14ac:dyDescent="0.25">
      <c r="N1596" s="12"/>
    </row>
    <row r="1597" spans="14:17" x14ac:dyDescent="0.25">
      <c r="N1597" s="12"/>
    </row>
    <row r="1598" spans="14:17" x14ac:dyDescent="0.25">
      <c r="N1598" s="12"/>
    </row>
    <row r="1599" spans="14:17" x14ac:dyDescent="0.25">
      <c r="N1599" s="12"/>
    </row>
    <row r="1600" spans="14:17" x14ac:dyDescent="0.25">
      <c r="N1600" s="12"/>
    </row>
    <row r="1601" spans="14:14" x14ac:dyDescent="0.25">
      <c r="N1601" s="12"/>
    </row>
    <row r="1602" spans="14:14" x14ac:dyDescent="0.25">
      <c r="N1602" s="12"/>
    </row>
    <row r="1603" spans="14:14" x14ac:dyDescent="0.25">
      <c r="N1603" s="12"/>
    </row>
    <row r="1604" spans="14:14" x14ac:dyDescent="0.25">
      <c r="N1604" s="12"/>
    </row>
    <row r="1605" spans="14:14" x14ac:dyDescent="0.25">
      <c r="N1605" s="12"/>
    </row>
    <row r="1606" spans="14:14" x14ac:dyDescent="0.25">
      <c r="N1606" s="12"/>
    </row>
    <row r="1607" spans="14:14" x14ac:dyDescent="0.25">
      <c r="N1607" s="12"/>
    </row>
    <row r="1608" spans="14:14" x14ac:dyDescent="0.25">
      <c r="N1608" s="12"/>
    </row>
    <row r="1609" spans="14:14" x14ac:dyDescent="0.25">
      <c r="N1609" s="12"/>
    </row>
    <row r="1610" spans="14:14" x14ac:dyDescent="0.25">
      <c r="N1610" s="12"/>
    </row>
    <row r="1611" spans="14:14" x14ac:dyDescent="0.25">
      <c r="N1611" s="12"/>
    </row>
    <row r="1612" spans="14:14" x14ac:dyDescent="0.25">
      <c r="N1612" s="12"/>
    </row>
    <row r="1613" spans="14:14" x14ac:dyDescent="0.25">
      <c r="N1613" s="12"/>
    </row>
    <row r="1614" spans="14:14" x14ac:dyDescent="0.25">
      <c r="N1614" s="12"/>
    </row>
    <row r="1615" spans="14:14" x14ac:dyDescent="0.25">
      <c r="N1615" s="12"/>
    </row>
    <row r="1616" spans="14:14" x14ac:dyDescent="0.25">
      <c r="N1616" s="12"/>
    </row>
    <row r="1617" spans="14:14" x14ac:dyDescent="0.25">
      <c r="N1617" s="12"/>
    </row>
    <row r="1618" spans="14:14" x14ac:dyDescent="0.25">
      <c r="N1618" s="12"/>
    </row>
    <row r="1619" spans="14:14" x14ac:dyDescent="0.25">
      <c r="N1619" s="12"/>
    </row>
    <row r="1620" spans="14:14" x14ac:dyDescent="0.25">
      <c r="N1620" s="12"/>
    </row>
    <row r="1621" spans="14:14" x14ac:dyDescent="0.25">
      <c r="N1621" s="12"/>
    </row>
    <row r="1622" spans="14:14" x14ac:dyDescent="0.25">
      <c r="N1622" s="12"/>
    </row>
    <row r="1623" spans="14:14" x14ac:dyDescent="0.25">
      <c r="N1623" s="12"/>
    </row>
    <row r="1624" spans="14:14" x14ac:dyDescent="0.25">
      <c r="N1624" s="12"/>
    </row>
    <row r="1625" spans="14:14" x14ac:dyDescent="0.25">
      <c r="N1625" s="12"/>
    </row>
    <row r="1626" spans="14:14" x14ac:dyDescent="0.25">
      <c r="N1626" s="12"/>
    </row>
    <row r="1627" spans="14:14" x14ac:dyDescent="0.25">
      <c r="N1627" s="12"/>
    </row>
    <row r="1628" spans="14:14" x14ac:dyDescent="0.25">
      <c r="N1628" s="12"/>
    </row>
    <row r="1629" spans="14:14" x14ac:dyDescent="0.25">
      <c r="N1629" s="12"/>
    </row>
    <row r="1630" spans="14:14" x14ac:dyDescent="0.25">
      <c r="N1630" s="12"/>
    </row>
    <row r="1631" spans="14:14" x14ac:dyDescent="0.25">
      <c r="N1631" s="12"/>
    </row>
    <row r="1632" spans="14:14" x14ac:dyDescent="0.25">
      <c r="N1632" s="12"/>
    </row>
    <row r="1633" spans="14:14" x14ac:dyDescent="0.25">
      <c r="N1633" s="12"/>
    </row>
    <row r="1634" spans="14:14" x14ac:dyDescent="0.25">
      <c r="N1634" s="12"/>
    </row>
    <row r="1635" spans="14:14" x14ac:dyDescent="0.25">
      <c r="N1635" s="12"/>
    </row>
    <row r="1636" spans="14:14" x14ac:dyDescent="0.25">
      <c r="N1636" s="12"/>
    </row>
    <row r="1637" spans="14:14" x14ac:dyDescent="0.25">
      <c r="N1637" s="12"/>
    </row>
    <row r="1638" spans="14:14" x14ac:dyDescent="0.25">
      <c r="N1638" s="12"/>
    </row>
    <row r="1639" spans="14:14" x14ac:dyDescent="0.25">
      <c r="N1639" s="12"/>
    </row>
    <row r="1640" spans="14:14" x14ac:dyDescent="0.25">
      <c r="N1640" s="12"/>
    </row>
    <row r="1641" spans="14:14" x14ac:dyDescent="0.25">
      <c r="N1641" s="12"/>
    </row>
    <row r="1642" spans="14:14" x14ac:dyDescent="0.25">
      <c r="N1642" s="12"/>
    </row>
    <row r="1643" spans="14:14" x14ac:dyDescent="0.25">
      <c r="N1643" s="12"/>
    </row>
    <row r="1644" spans="14:14" x14ac:dyDescent="0.25">
      <c r="N1644" s="12"/>
    </row>
    <row r="1645" spans="14:14" x14ac:dyDescent="0.25">
      <c r="N1645" s="12"/>
    </row>
    <row r="1646" spans="14:14" x14ac:dyDescent="0.25">
      <c r="N1646" s="12"/>
    </row>
    <row r="1647" spans="14:14" x14ac:dyDescent="0.25">
      <c r="N1647" s="12"/>
    </row>
    <row r="1648" spans="14:14" x14ac:dyDescent="0.25">
      <c r="N1648" s="12"/>
    </row>
    <row r="1649" spans="14:14" x14ac:dyDescent="0.25">
      <c r="N1649" s="12"/>
    </row>
    <row r="1650" spans="14:14" x14ac:dyDescent="0.25">
      <c r="N1650" s="12"/>
    </row>
    <row r="1651" spans="14:14" x14ac:dyDescent="0.25">
      <c r="N1651" s="12"/>
    </row>
    <row r="1652" spans="14:14" x14ac:dyDescent="0.25">
      <c r="N1652" s="12"/>
    </row>
    <row r="1653" spans="14:14" x14ac:dyDescent="0.25">
      <c r="N1653" s="12"/>
    </row>
    <row r="1654" spans="14:14" x14ac:dyDescent="0.25">
      <c r="N1654" s="12"/>
    </row>
    <row r="1655" spans="14:14" x14ac:dyDescent="0.25">
      <c r="N1655" s="12"/>
    </row>
    <row r="1656" spans="14:14" x14ac:dyDescent="0.25">
      <c r="N1656" s="12"/>
    </row>
    <row r="1657" spans="14:14" x14ac:dyDescent="0.25">
      <c r="N1657" s="12"/>
    </row>
    <row r="1658" spans="14:14" x14ac:dyDescent="0.25">
      <c r="N1658" s="12"/>
    </row>
    <row r="1659" spans="14:14" x14ac:dyDescent="0.25">
      <c r="N1659" s="12"/>
    </row>
    <row r="1660" spans="14:14" x14ac:dyDescent="0.25">
      <c r="N1660" s="12"/>
    </row>
    <row r="1661" spans="14:14" x14ac:dyDescent="0.25">
      <c r="N1661" s="12"/>
    </row>
    <row r="1662" spans="14:14" x14ac:dyDescent="0.25">
      <c r="N1662" s="12"/>
    </row>
    <row r="1663" spans="14:14" x14ac:dyDescent="0.25">
      <c r="N1663" s="12"/>
    </row>
    <row r="1664" spans="14:14" x14ac:dyDescent="0.25">
      <c r="N1664" s="12"/>
    </row>
    <row r="1665" spans="14:14" x14ac:dyDescent="0.25">
      <c r="N1665" s="12"/>
    </row>
    <row r="1666" spans="14:14" x14ac:dyDescent="0.25">
      <c r="N1666" s="12"/>
    </row>
    <row r="1667" spans="14:14" x14ac:dyDescent="0.25">
      <c r="N1667" s="12"/>
    </row>
    <row r="1668" spans="14:14" x14ac:dyDescent="0.25">
      <c r="N1668" s="12"/>
    </row>
    <row r="1669" spans="14:14" x14ac:dyDescent="0.25">
      <c r="N1669" s="12"/>
    </row>
    <row r="1670" spans="14:14" x14ac:dyDescent="0.25">
      <c r="N1670" s="12"/>
    </row>
    <row r="1671" spans="14:14" x14ac:dyDescent="0.25">
      <c r="N1671" s="12"/>
    </row>
    <row r="1672" spans="14:14" x14ac:dyDescent="0.25">
      <c r="N1672" s="12"/>
    </row>
    <row r="1673" spans="14:14" x14ac:dyDescent="0.25">
      <c r="N1673" s="12"/>
    </row>
    <row r="1674" spans="14:14" x14ac:dyDescent="0.25">
      <c r="N1674" s="12"/>
    </row>
    <row r="1675" spans="14:14" x14ac:dyDescent="0.25">
      <c r="N1675" s="12"/>
    </row>
    <row r="1676" spans="14:14" x14ac:dyDescent="0.25">
      <c r="N1676" s="12"/>
    </row>
    <row r="1677" spans="14:14" x14ac:dyDescent="0.25">
      <c r="N1677" s="12"/>
    </row>
    <row r="1678" spans="14:14" x14ac:dyDescent="0.25">
      <c r="N1678" s="12"/>
    </row>
    <row r="1679" spans="14:14" x14ac:dyDescent="0.25">
      <c r="N1679" s="12"/>
    </row>
    <row r="1680" spans="14:14" x14ac:dyDescent="0.25">
      <c r="N1680" s="12"/>
    </row>
    <row r="1681" spans="14:14" x14ac:dyDescent="0.25">
      <c r="N1681" s="12"/>
    </row>
    <row r="1682" spans="14:14" x14ac:dyDescent="0.25">
      <c r="N1682" s="12"/>
    </row>
    <row r="1683" spans="14:14" x14ac:dyDescent="0.25">
      <c r="N1683" s="12"/>
    </row>
    <row r="1684" spans="14:14" x14ac:dyDescent="0.25">
      <c r="N1684" s="12"/>
    </row>
    <row r="1685" spans="14:14" x14ac:dyDescent="0.25">
      <c r="N1685" s="12"/>
    </row>
    <row r="1686" spans="14:14" x14ac:dyDescent="0.25">
      <c r="N1686" s="12"/>
    </row>
    <row r="1687" spans="14:14" x14ac:dyDescent="0.25">
      <c r="N1687" s="12"/>
    </row>
    <row r="1688" spans="14:14" x14ac:dyDescent="0.25">
      <c r="N1688" s="12"/>
    </row>
    <row r="1689" spans="14:14" x14ac:dyDescent="0.25">
      <c r="N1689" s="12"/>
    </row>
    <row r="1690" spans="14:14" x14ac:dyDescent="0.25">
      <c r="N1690" s="12"/>
    </row>
    <row r="1691" spans="14:14" x14ac:dyDescent="0.25">
      <c r="N1691" s="12"/>
    </row>
    <row r="1692" spans="14:14" x14ac:dyDescent="0.25">
      <c r="N1692" s="12"/>
    </row>
    <row r="1693" spans="14:14" x14ac:dyDescent="0.25">
      <c r="N1693" s="12"/>
    </row>
    <row r="1694" spans="14:14" x14ac:dyDescent="0.25">
      <c r="N1694" s="12"/>
    </row>
    <row r="1695" spans="14:14" x14ac:dyDescent="0.25">
      <c r="N1695" s="12"/>
    </row>
    <row r="1696" spans="14:14" x14ac:dyDescent="0.25">
      <c r="N1696" s="12"/>
    </row>
    <row r="1697" spans="14:14" x14ac:dyDescent="0.25">
      <c r="N1697" s="12"/>
    </row>
    <row r="1698" spans="14:14" x14ac:dyDescent="0.25">
      <c r="N1698" s="12"/>
    </row>
    <row r="1699" spans="14:14" x14ac:dyDescent="0.25">
      <c r="N1699" s="12"/>
    </row>
    <row r="1700" spans="14:14" x14ac:dyDescent="0.25">
      <c r="N1700" s="12"/>
    </row>
    <row r="1701" spans="14:14" x14ac:dyDescent="0.25">
      <c r="N1701" s="12"/>
    </row>
    <row r="1702" spans="14:14" x14ac:dyDescent="0.25">
      <c r="N1702" s="12"/>
    </row>
    <row r="1703" spans="14:14" x14ac:dyDescent="0.25">
      <c r="N1703" s="12"/>
    </row>
    <row r="1704" spans="14:14" x14ac:dyDescent="0.25">
      <c r="N1704" s="12"/>
    </row>
    <row r="1705" spans="14:14" x14ac:dyDescent="0.25">
      <c r="N1705" s="12"/>
    </row>
    <row r="1706" spans="14:14" x14ac:dyDescent="0.25">
      <c r="N1706" s="12"/>
    </row>
    <row r="1707" spans="14:14" x14ac:dyDescent="0.25">
      <c r="N1707" s="12"/>
    </row>
    <row r="1708" spans="14:14" x14ac:dyDescent="0.25">
      <c r="N1708" s="12"/>
    </row>
    <row r="1709" spans="14:14" x14ac:dyDescent="0.25">
      <c r="N1709" s="12"/>
    </row>
    <row r="1710" spans="14:14" x14ac:dyDescent="0.25">
      <c r="N1710" s="12"/>
    </row>
    <row r="1711" spans="14:14" x14ac:dyDescent="0.25">
      <c r="N1711" s="12"/>
    </row>
    <row r="1712" spans="14:14" x14ac:dyDescent="0.25">
      <c r="N1712" s="12"/>
    </row>
    <row r="1713" spans="14:14" x14ac:dyDescent="0.25">
      <c r="N1713" s="12"/>
    </row>
    <row r="1714" spans="14:14" x14ac:dyDescent="0.25">
      <c r="N1714" s="12"/>
    </row>
    <row r="1715" spans="14:14" x14ac:dyDescent="0.25">
      <c r="N1715" s="12"/>
    </row>
    <row r="1716" spans="14:14" x14ac:dyDescent="0.25">
      <c r="N1716" s="12"/>
    </row>
    <row r="1717" spans="14:14" x14ac:dyDescent="0.25">
      <c r="N1717" s="12"/>
    </row>
    <row r="1718" spans="14:14" x14ac:dyDescent="0.25">
      <c r="N1718" s="12"/>
    </row>
    <row r="1719" spans="14:14" x14ac:dyDescent="0.25">
      <c r="N1719" s="12"/>
    </row>
    <row r="1720" spans="14:14" x14ac:dyDescent="0.25">
      <c r="N1720" s="12"/>
    </row>
    <row r="1721" spans="14:14" x14ac:dyDescent="0.25">
      <c r="N1721" s="12"/>
    </row>
    <row r="1722" spans="14:14" x14ac:dyDescent="0.25">
      <c r="N1722" s="12"/>
    </row>
    <row r="1723" spans="14:14" x14ac:dyDescent="0.25">
      <c r="N1723" s="12"/>
    </row>
    <row r="1724" spans="14:14" x14ac:dyDescent="0.25">
      <c r="N1724" s="12"/>
    </row>
    <row r="1725" spans="14:14" x14ac:dyDescent="0.25">
      <c r="N1725" s="12"/>
    </row>
    <row r="1726" spans="14:14" x14ac:dyDescent="0.25">
      <c r="N1726" s="12"/>
    </row>
    <row r="1727" spans="14:14" x14ac:dyDescent="0.25">
      <c r="N1727" s="12"/>
    </row>
    <row r="1728" spans="14:14" x14ac:dyDescent="0.25">
      <c r="N1728" s="12"/>
    </row>
    <row r="1729" spans="14:14" x14ac:dyDescent="0.25">
      <c r="N1729" s="12"/>
    </row>
    <row r="1730" spans="14:14" x14ac:dyDescent="0.25">
      <c r="N1730" s="12"/>
    </row>
    <row r="1731" spans="14:14" x14ac:dyDescent="0.25">
      <c r="N1731" s="12"/>
    </row>
    <row r="1732" spans="14:14" x14ac:dyDescent="0.25">
      <c r="N1732" s="12"/>
    </row>
    <row r="1733" spans="14:14" x14ac:dyDescent="0.25">
      <c r="N1733" s="12"/>
    </row>
    <row r="1734" spans="14:14" x14ac:dyDescent="0.25">
      <c r="N1734" s="12"/>
    </row>
    <row r="1735" spans="14:14" x14ac:dyDescent="0.25">
      <c r="N1735" s="12"/>
    </row>
    <row r="1736" spans="14:14" x14ac:dyDescent="0.25">
      <c r="N1736" s="12"/>
    </row>
    <row r="1737" spans="14:14" x14ac:dyDescent="0.25">
      <c r="N1737" s="12"/>
    </row>
    <row r="1738" spans="14:14" x14ac:dyDescent="0.25">
      <c r="N1738" s="12"/>
    </row>
    <row r="1739" spans="14:14" x14ac:dyDescent="0.25">
      <c r="N1739" s="12"/>
    </row>
    <row r="1740" spans="14:14" x14ac:dyDescent="0.25">
      <c r="N1740" s="12"/>
    </row>
    <row r="1741" spans="14:14" x14ac:dyDescent="0.25">
      <c r="N1741" s="12"/>
    </row>
    <row r="1742" spans="14:14" x14ac:dyDescent="0.25">
      <c r="N1742" s="12"/>
    </row>
    <row r="1743" spans="14:14" x14ac:dyDescent="0.25">
      <c r="N1743" s="12"/>
    </row>
    <row r="1744" spans="14:14" x14ac:dyDescent="0.25">
      <c r="N1744" s="12"/>
    </row>
    <row r="1745" spans="14:14" x14ac:dyDescent="0.25">
      <c r="N1745" s="12"/>
    </row>
    <row r="1746" spans="14:14" x14ac:dyDescent="0.25">
      <c r="N1746" s="12"/>
    </row>
    <row r="1747" spans="14:14" x14ac:dyDescent="0.25">
      <c r="N1747" s="12"/>
    </row>
    <row r="1748" spans="14:14" x14ac:dyDescent="0.25">
      <c r="N1748" s="12"/>
    </row>
    <row r="1749" spans="14:14" x14ac:dyDescent="0.25">
      <c r="N1749" s="12"/>
    </row>
    <row r="1750" spans="14:14" x14ac:dyDescent="0.25">
      <c r="N1750" s="12"/>
    </row>
    <row r="1751" spans="14:14" x14ac:dyDescent="0.25">
      <c r="N1751" s="12"/>
    </row>
    <row r="1752" spans="14:14" x14ac:dyDescent="0.25">
      <c r="N1752" s="12"/>
    </row>
    <row r="1753" spans="14:14" x14ac:dyDescent="0.25">
      <c r="N1753" s="12"/>
    </row>
    <row r="1754" spans="14:14" x14ac:dyDescent="0.25">
      <c r="N1754" s="12"/>
    </row>
    <row r="1755" spans="14:14" x14ac:dyDescent="0.25">
      <c r="N1755" s="12"/>
    </row>
    <row r="1756" spans="14:14" x14ac:dyDescent="0.25">
      <c r="N1756" s="12"/>
    </row>
    <row r="1757" spans="14:14" x14ac:dyDescent="0.25">
      <c r="N1757" s="12"/>
    </row>
    <row r="1758" spans="14:14" x14ac:dyDescent="0.25">
      <c r="N1758" s="12"/>
    </row>
    <row r="1759" spans="14:14" x14ac:dyDescent="0.25">
      <c r="N1759" s="12"/>
    </row>
    <row r="1760" spans="14:14" x14ac:dyDescent="0.25">
      <c r="N1760" s="12"/>
    </row>
    <row r="1761" spans="14:14" x14ac:dyDescent="0.25">
      <c r="N1761" s="12"/>
    </row>
    <row r="1762" spans="14:14" x14ac:dyDescent="0.25">
      <c r="N1762" s="12"/>
    </row>
    <row r="1763" spans="14:14" x14ac:dyDescent="0.25">
      <c r="N1763" s="12"/>
    </row>
    <row r="1764" spans="14:14" x14ac:dyDescent="0.25">
      <c r="N1764" s="12"/>
    </row>
    <row r="1765" spans="14:14" x14ac:dyDescent="0.25">
      <c r="N1765" s="12"/>
    </row>
    <row r="1766" spans="14:14" x14ac:dyDescent="0.25">
      <c r="N1766" s="12"/>
    </row>
    <row r="1767" spans="14:14" x14ac:dyDescent="0.25">
      <c r="N1767" s="12"/>
    </row>
    <row r="1768" spans="14:14" x14ac:dyDescent="0.25">
      <c r="N1768" s="12"/>
    </row>
    <row r="1769" spans="14:14" x14ac:dyDescent="0.25">
      <c r="N1769" s="12"/>
    </row>
    <row r="1770" spans="14:14" x14ac:dyDescent="0.25">
      <c r="N1770" s="12"/>
    </row>
    <row r="1771" spans="14:14" x14ac:dyDescent="0.25">
      <c r="N1771" s="12"/>
    </row>
    <row r="1772" spans="14:14" x14ac:dyDescent="0.25">
      <c r="N1772" s="12"/>
    </row>
    <row r="1773" spans="14:14" x14ac:dyDescent="0.25">
      <c r="N1773" s="12"/>
    </row>
    <row r="1774" spans="14:14" x14ac:dyDescent="0.25">
      <c r="N1774" s="12"/>
    </row>
    <row r="1775" spans="14:14" x14ac:dyDescent="0.25">
      <c r="N1775" s="12"/>
    </row>
    <row r="1776" spans="14:14" x14ac:dyDescent="0.25">
      <c r="N1776" s="12"/>
    </row>
    <row r="1777" spans="14:14" x14ac:dyDescent="0.25">
      <c r="N1777" s="12"/>
    </row>
    <row r="1778" spans="14:14" x14ac:dyDescent="0.25">
      <c r="N1778" s="12"/>
    </row>
    <row r="1779" spans="14:14" x14ac:dyDescent="0.25">
      <c r="N1779" s="12"/>
    </row>
    <row r="1780" spans="14:14" x14ac:dyDescent="0.25">
      <c r="N1780" s="12"/>
    </row>
    <row r="1781" spans="14:14" x14ac:dyDescent="0.25">
      <c r="N1781" s="12"/>
    </row>
    <row r="1782" spans="14:14" x14ac:dyDescent="0.25">
      <c r="N1782" s="12"/>
    </row>
    <row r="1783" spans="14:14" x14ac:dyDescent="0.25">
      <c r="N1783" s="12"/>
    </row>
    <row r="1784" spans="14:14" x14ac:dyDescent="0.25">
      <c r="N1784" s="12"/>
    </row>
    <row r="1785" spans="14:14" x14ac:dyDescent="0.25">
      <c r="N1785" s="12"/>
    </row>
    <row r="1786" spans="14:14" x14ac:dyDescent="0.25">
      <c r="N1786" s="12"/>
    </row>
    <row r="1787" spans="14:14" x14ac:dyDescent="0.25">
      <c r="N1787" s="12"/>
    </row>
    <row r="1788" spans="14:14" x14ac:dyDescent="0.25">
      <c r="N1788" s="12"/>
    </row>
    <row r="1789" spans="14:14" x14ac:dyDescent="0.25">
      <c r="N1789" s="12"/>
    </row>
    <row r="1790" spans="14:14" x14ac:dyDescent="0.25">
      <c r="N1790" s="12"/>
    </row>
    <row r="1791" spans="14:14" x14ac:dyDescent="0.25">
      <c r="N1791" s="12"/>
    </row>
    <row r="1792" spans="14:14" x14ac:dyDescent="0.25">
      <c r="N1792" s="12"/>
    </row>
    <row r="1793" spans="14:14" x14ac:dyDescent="0.25">
      <c r="N1793" s="12"/>
    </row>
    <row r="1794" spans="14:14" x14ac:dyDescent="0.25">
      <c r="N1794" s="12"/>
    </row>
    <row r="1795" spans="14:14" x14ac:dyDescent="0.25">
      <c r="N1795" s="12"/>
    </row>
    <row r="1796" spans="14:14" x14ac:dyDescent="0.25">
      <c r="N1796" s="12"/>
    </row>
    <row r="1797" spans="14:14" x14ac:dyDescent="0.25">
      <c r="N1797" s="12"/>
    </row>
    <row r="1798" spans="14:14" x14ac:dyDescent="0.25">
      <c r="N1798" s="12"/>
    </row>
    <row r="1799" spans="14:14" x14ac:dyDescent="0.25">
      <c r="N1799" s="12"/>
    </row>
    <row r="1800" spans="14:14" x14ac:dyDescent="0.25">
      <c r="N1800" s="12"/>
    </row>
    <row r="1801" spans="14:14" x14ac:dyDescent="0.25">
      <c r="N1801" s="12"/>
    </row>
    <row r="1802" spans="14:14" x14ac:dyDescent="0.25">
      <c r="N1802" s="12"/>
    </row>
    <row r="1803" spans="14:14" x14ac:dyDescent="0.25">
      <c r="N1803" s="12"/>
    </row>
    <row r="1804" spans="14:14" x14ac:dyDescent="0.25">
      <c r="N1804" s="12"/>
    </row>
    <row r="1805" spans="14:14" x14ac:dyDescent="0.25">
      <c r="N1805" s="12"/>
    </row>
    <row r="1806" spans="14:14" x14ac:dyDescent="0.25">
      <c r="N1806" s="12"/>
    </row>
    <row r="1807" spans="14:14" x14ac:dyDescent="0.25">
      <c r="N1807" s="12"/>
    </row>
    <row r="1808" spans="14:14" x14ac:dyDescent="0.25">
      <c r="N1808" s="12"/>
    </row>
    <row r="1809" spans="14:14" x14ac:dyDescent="0.25">
      <c r="N1809" s="12"/>
    </row>
    <row r="1810" spans="14:14" x14ac:dyDescent="0.25">
      <c r="N1810" s="12"/>
    </row>
    <row r="1811" spans="14:14" x14ac:dyDescent="0.25">
      <c r="N1811" s="12"/>
    </row>
    <row r="1812" spans="14:14" x14ac:dyDescent="0.25">
      <c r="N1812" s="12"/>
    </row>
    <row r="1813" spans="14:14" x14ac:dyDescent="0.25">
      <c r="N1813" s="12"/>
    </row>
    <row r="1814" spans="14:14" x14ac:dyDescent="0.25">
      <c r="N1814" s="12"/>
    </row>
    <row r="1815" spans="14:14" x14ac:dyDescent="0.25">
      <c r="N1815" s="12"/>
    </row>
    <row r="1816" spans="14:14" x14ac:dyDescent="0.25">
      <c r="N1816" s="12"/>
    </row>
    <row r="1817" spans="14:14" x14ac:dyDescent="0.25">
      <c r="N1817" s="12"/>
    </row>
    <row r="1818" spans="14:14" x14ac:dyDescent="0.25">
      <c r="N1818" s="12"/>
    </row>
    <row r="1819" spans="14:14" x14ac:dyDescent="0.25">
      <c r="N1819" s="12"/>
    </row>
    <row r="1820" spans="14:14" x14ac:dyDescent="0.25">
      <c r="N1820" s="12"/>
    </row>
    <row r="1821" spans="14:14" x14ac:dyDescent="0.25">
      <c r="N1821" s="12"/>
    </row>
    <row r="1822" spans="14:14" x14ac:dyDescent="0.25">
      <c r="N1822" s="12"/>
    </row>
    <row r="1823" spans="14:14" x14ac:dyDescent="0.25">
      <c r="N1823" s="12"/>
    </row>
    <row r="1824" spans="14:14" x14ac:dyDescent="0.25">
      <c r="N1824" s="12"/>
    </row>
    <row r="1825" spans="14:14" x14ac:dyDescent="0.25">
      <c r="N1825" s="12"/>
    </row>
    <row r="1826" spans="14:14" x14ac:dyDescent="0.25">
      <c r="N1826" s="12"/>
    </row>
    <row r="1827" spans="14:14" x14ac:dyDescent="0.25">
      <c r="N1827" s="12"/>
    </row>
    <row r="1828" spans="14:14" x14ac:dyDescent="0.25">
      <c r="N1828" s="12"/>
    </row>
    <row r="1829" spans="14:14" x14ac:dyDescent="0.25">
      <c r="N1829" s="12"/>
    </row>
    <row r="1830" spans="14:14" x14ac:dyDescent="0.25">
      <c r="N1830" s="12"/>
    </row>
    <row r="1831" spans="14:14" x14ac:dyDescent="0.25">
      <c r="N1831" s="12"/>
    </row>
    <row r="1832" spans="14:14" x14ac:dyDescent="0.25">
      <c r="N1832" s="12"/>
    </row>
    <row r="1833" spans="14:14" x14ac:dyDescent="0.25">
      <c r="N1833" s="12"/>
    </row>
    <row r="1834" spans="14:14" x14ac:dyDescent="0.25">
      <c r="N1834" s="12"/>
    </row>
    <row r="1835" spans="14:14" x14ac:dyDescent="0.25">
      <c r="N1835" s="12"/>
    </row>
    <row r="1836" spans="14:14" x14ac:dyDescent="0.25">
      <c r="N1836" s="12"/>
    </row>
    <row r="1837" spans="14:14" x14ac:dyDescent="0.25">
      <c r="N1837" s="12"/>
    </row>
    <row r="1838" spans="14:14" x14ac:dyDescent="0.25">
      <c r="N1838" s="12"/>
    </row>
    <row r="1839" spans="14:14" x14ac:dyDescent="0.25">
      <c r="N1839" s="12"/>
    </row>
    <row r="1840" spans="14:14" x14ac:dyDescent="0.25">
      <c r="N1840" s="12"/>
    </row>
    <row r="1841" spans="14:14" x14ac:dyDescent="0.25">
      <c r="N1841" s="12"/>
    </row>
    <row r="1842" spans="14:14" x14ac:dyDescent="0.25">
      <c r="N1842" s="12"/>
    </row>
    <row r="1843" spans="14:14" x14ac:dyDescent="0.25">
      <c r="N1843" s="12"/>
    </row>
    <row r="1844" spans="14:14" x14ac:dyDescent="0.25">
      <c r="N1844" s="12"/>
    </row>
    <row r="1845" spans="14:14" x14ac:dyDescent="0.25">
      <c r="N1845" s="12"/>
    </row>
    <row r="1846" spans="14:14" x14ac:dyDescent="0.25">
      <c r="N1846" s="12"/>
    </row>
    <row r="1847" spans="14:14" x14ac:dyDescent="0.25">
      <c r="N1847" s="12"/>
    </row>
    <row r="1848" spans="14:14" x14ac:dyDescent="0.25">
      <c r="N1848" s="12"/>
    </row>
    <row r="1849" spans="14:14" x14ac:dyDescent="0.25">
      <c r="N1849" s="12"/>
    </row>
    <row r="1850" spans="14:14" x14ac:dyDescent="0.25">
      <c r="N1850" s="12"/>
    </row>
    <row r="1851" spans="14:14" x14ac:dyDescent="0.25">
      <c r="N1851" s="12"/>
    </row>
    <row r="1852" spans="14:14" x14ac:dyDescent="0.25">
      <c r="N1852" s="12"/>
    </row>
    <row r="1853" spans="14:14" x14ac:dyDescent="0.25">
      <c r="N1853" s="12"/>
    </row>
    <row r="1854" spans="14:14" x14ac:dyDescent="0.25">
      <c r="N1854" s="12"/>
    </row>
    <row r="1855" spans="14:14" x14ac:dyDescent="0.25">
      <c r="N1855" s="12"/>
    </row>
    <row r="1856" spans="14:14" x14ac:dyDescent="0.25">
      <c r="N1856" s="12"/>
    </row>
    <row r="1857" spans="14:14" x14ac:dyDescent="0.25">
      <c r="N1857" s="12"/>
    </row>
    <row r="1858" spans="14:14" x14ac:dyDescent="0.25">
      <c r="N1858" s="12"/>
    </row>
    <row r="1859" spans="14:14" x14ac:dyDescent="0.25">
      <c r="N1859" s="12"/>
    </row>
    <row r="1860" spans="14:14" x14ac:dyDescent="0.25">
      <c r="N1860" s="12"/>
    </row>
    <row r="1861" spans="14:14" x14ac:dyDescent="0.25">
      <c r="N1861" s="12"/>
    </row>
    <row r="1862" spans="14:14" x14ac:dyDescent="0.25">
      <c r="N1862" s="12"/>
    </row>
    <row r="1863" spans="14:14" x14ac:dyDescent="0.25">
      <c r="N1863" s="12"/>
    </row>
    <row r="1864" spans="14:14" x14ac:dyDescent="0.25">
      <c r="N1864" s="12"/>
    </row>
    <row r="1865" spans="14:14" x14ac:dyDescent="0.25">
      <c r="N1865" s="12"/>
    </row>
    <row r="1866" spans="14:14" x14ac:dyDescent="0.25">
      <c r="N1866" s="12"/>
    </row>
    <row r="1867" spans="14:14" x14ac:dyDescent="0.25">
      <c r="N1867" s="12"/>
    </row>
    <row r="1868" spans="14:14" x14ac:dyDescent="0.25">
      <c r="N1868" s="12"/>
    </row>
    <row r="1869" spans="14:14" x14ac:dyDescent="0.25">
      <c r="N1869" s="12"/>
    </row>
    <row r="1870" spans="14:14" x14ac:dyDescent="0.25">
      <c r="N1870" s="12"/>
    </row>
    <row r="1871" spans="14:14" x14ac:dyDescent="0.25">
      <c r="N1871" s="12"/>
    </row>
    <row r="1872" spans="14:14" x14ac:dyDescent="0.25">
      <c r="N1872" s="12"/>
    </row>
    <row r="1873" spans="14:14" x14ac:dyDescent="0.25">
      <c r="N1873" s="12"/>
    </row>
    <row r="1874" spans="14:14" x14ac:dyDescent="0.25">
      <c r="N1874" s="12"/>
    </row>
    <row r="1875" spans="14:14" x14ac:dyDescent="0.25">
      <c r="N1875" s="12"/>
    </row>
    <row r="1876" spans="14:14" x14ac:dyDescent="0.25">
      <c r="N1876" s="12"/>
    </row>
    <row r="1877" spans="14:14" x14ac:dyDescent="0.25">
      <c r="N1877" s="12"/>
    </row>
    <row r="1878" spans="14:14" x14ac:dyDescent="0.25">
      <c r="N1878" s="12"/>
    </row>
    <row r="1879" spans="14:14" x14ac:dyDescent="0.25">
      <c r="N1879" s="12"/>
    </row>
    <row r="1880" spans="14:14" x14ac:dyDescent="0.25">
      <c r="N1880" s="12"/>
    </row>
    <row r="1881" spans="14:14" x14ac:dyDescent="0.25">
      <c r="N1881" s="12"/>
    </row>
    <row r="1882" spans="14:14" x14ac:dyDescent="0.25">
      <c r="N1882" s="12"/>
    </row>
    <row r="1883" spans="14:14" x14ac:dyDescent="0.25">
      <c r="N1883" s="12"/>
    </row>
    <row r="1884" spans="14:14" x14ac:dyDescent="0.25">
      <c r="N1884" s="12"/>
    </row>
    <row r="1885" spans="14:14" x14ac:dyDescent="0.25">
      <c r="N1885" s="12"/>
    </row>
    <row r="1886" spans="14:14" x14ac:dyDescent="0.25">
      <c r="N1886" s="12"/>
    </row>
    <row r="1887" spans="14:14" x14ac:dyDescent="0.25">
      <c r="N1887" s="12"/>
    </row>
    <row r="1888" spans="14:14" x14ac:dyDescent="0.25">
      <c r="N1888" s="12"/>
    </row>
    <row r="1889" spans="14:14" x14ac:dyDescent="0.25">
      <c r="N1889" s="12"/>
    </row>
    <row r="1890" spans="14:14" x14ac:dyDescent="0.25">
      <c r="N1890" s="12"/>
    </row>
    <row r="1891" spans="14:14" x14ac:dyDescent="0.25">
      <c r="N1891" s="12"/>
    </row>
    <row r="1892" spans="14:14" x14ac:dyDescent="0.25">
      <c r="N1892" s="12"/>
    </row>
    <row r="1893" spans="14:14" x14ac:dyDescent="0.25">
      <c r="N1893" s="12"/>
    </row>
    <row r="1894" spans="14:14" x14ac:dyDescent="0.25">
      <c r="N1894" s="12"/>
    </row>
    <row r="1895" spans="14:14" x14ac:dyDescent="0.25">
      <c r="N1895" s="12"/>
    </row>
    <row r="1896" spans="14:14" x14ac:dyDescent="0.25">
      <c r="N1896" s="12"/>
    </row>
    <row r="1897" spans="14:14" x14ac:dyDescent="0.25">
      <c r="N1897" s="12"/>
    </row>
    <row r="1898" spans="14:14" x14ac:dyDescent="0.25">
      <c r="N1898" s="12"/>
    </row>
    <row r="1899" spans="14:14" x14ac:dyDescent="0.25">
      <c r="N1899" s="12"/>
    </row>
    <row r="1900" spans="14:14" x14ac:dyDescent="0.25">
      <c r="N1900" s="12"/>
    </row>
    <row r="1901" spans="14:14" x14ac:dyDescent="0.25">
      <c r="N1901" s="12"/>
    </row>
    <row r="1902" spans="14:14" x14ac:dyDescent="0.25">
      <c r="N1902" s="12"/>
    </row>
    <row r="1903" spans="14:14" x14ac:dyDescent="0.25">
      <c r="N1903" s="12"/>
    </row>
    <row r="1904" spans="14:14" x14ac:dyDescent="0.25">
      <c r="N1904" s="12"/>
    </row>
    <row r="1905" spans="14:14" x14ac:dyDescent="0.25">
      <c r="N1905" s="12"/>
    </row>
    <row r="1906" spans="14:14" x14ac:dyDescent="0.25">
      <c r="N1906" s="12"/>
    </row>
    <row r="1907" spans="14:14" x14ac:dyDescent="0.25">
      <c r="N1907" s="12"/>
    </row>
    <row r="1908" spans="14:14" x14ac:dyDescent="0.25">
      <c r="N1908" s="12"/>
    </row>
    <row r="1909" spans="14:14" x14ac:dyDescent="0.25">
      <c r="N1909" s="12"/>
    </row>
    <row r="1910" spans="14:14" x14ac:dyDescent="0.25">
      <c r="N1910" s="12"/>
    </row>
    <row r="1911" spans="14:14" x14ac:dyDescent="0.25">
      <c r="N1911" s="12"/>
    </row>
    <row r="1912" spans="14:14" x14ac:dyDescent="0.25">
      <c r="N1912" s="12"/>
    </row>
    <row r="1913" spans="14:14" x14ac:dyDescent="0.25">
      <c r="N1913" s="12"/>
    </row>
    <row r="1914" spans="14:14" x14ac:dyDescent="0.25">
      <c r="N1914" s="12"/>
    </row>
    <row r="1915" spans="14:14" x14ac:dyDescent="0.25">
      <c r="N1915" s="12"/>
    </row>
    <row r="1916" spans="14:14" x14ac:dyDescent="0.25">
      <c r="N1916" s="12"/>
    </row>
    <row r="1917" spans="14:14" x14ac:dyDescent="0.25">
      <c r="N1917" s="12"/>
    </row>
    <row r="1918" spans="14:14" x14ac:dyDescent="0.25">
      <c r="N1918" s="12"/>
    </row>
    <row r="1919" spans="14:14" x14ac:dyDescent="0.25">
      <c r="N1919" s="12"/>
    </row>
    <row r="1920" spans="14:14" x14ac:dyDescent="0.25">
      <c r="N1920" s="12"/>
    </row>
    <row r="1921" spans="14:14" x14ac:dyDescent="0.25">
      <c r="N1921" s="12"/>
    </row>
    <row r="1922" spans="14:14" x14ac:dyDescent="0.25">
      <c r="N1922" s="12"/>
    </row>
    <row r="1923" spans="14:14" x14ac:dyDescent="0.25">
      <c r="N1923" s="12"/>
    </row>
    <row r="1924" spans="14:14" x14ac:dyDescent="0.25">
      <c r="N1924" s="12"/>
    </row>
    <row r="1925" spans="14:14" x14ac:dyDescent="0.25">
      <c r="N1925" s="12"/>
    </row>
    <row r="1926" spans="14:14" x14ac:dyDescent="0.25">
      <c r="N1926" s="12"/>
    </row>
    <row r="1927" spans="14:14" x14ac:dyDescent="0.25">
      <c r="N1927" s="12"/>
    </row>
    <row r="1928" spans="14:14" x14ac:dyDescent="0.25">
      <c r="N1928" s="12"/>
    </row>
    <row r="1929" spans="14:14" x14ac:dyDescent="0.25">
      <c r="N1929" s="12"/>
    </row>
    <row r="1930" spans="14:14" x14ac:dyDescent="0.25">
      <c r="N1930" s="12"/>
    </row>
    <row r="1931" spans="14:14" x14ac:dyDescent="0.25">
      <c r="N1931" s="12"/>
    </row>
    <row r="1932" spans="14:14" x14ac:dyDescent="0.25">
      <c r="N1932" s="12"/>
    </row>
    <row r="1933" spans="14:14" x14ac:dyDescent="0.25">
      <c r="N1933" s="12"/>
    </row>
    <row r="1934" spans="14:14" x14ac:dyDescent="0.25">
      <c r="N1934" s="12"/>
    </row>
    <row r="1935" spans="14:14" x14ac:dyDescent="0.25">
      <c r="N1935" s="12"/>
    </row>
    <row r="1936" spans="14:14" x14ac:dyDescent="0.25">
      <c r="N1936" s="12"/>
    </row>
    <row r="1937" spans="14:14" x14ac:dyDescent="0.25">
      <c r="N1937" s="12"/>
    </row>
    <row r="1938" spans="14:14" x14ac:dyDescent="0.25">
      <c r="N1938" s="12"/>
    </row>
    <row r="1939" spans="14:14" x14ac:dyDescent="0.25">
      <c r="N1939" s="12"/>
    </row>
    <row r="1940" spans="14:14" x14ac:dyDescent="0.25">
      <c r="N1940" s="12"/>
    </row>
    <row r="1941" spans="14:14" x14ac:dyDescent="0.25">
      <c r="N1941" s="12"/>
    </row>
    <row r="1942" spans="14:14" x14ac:dyDescent="0.25">
      <c r="N1942" s="12"/>
    </row>
    <row r="1943" spans="14:14" x14ac:dyDescent="0.25">
      <c r="N1943" s="12"/>
    </row>
    <row r="1944" spans="14:14" x14ac:dyDescent="0.25">
      <c r="N1944" s="12"/>
    </row>
    <row r="1945" spans="14:14" x14ac:dyDescent="0.25">
      <c r="N1945" s="12"/>
    </row>
    <row r="1946" spans="14:14" x14ac:dyDescent="0.25">
      <c r="N1946" s="12"/>
    </row>
    <row r="1947" spans="14:14" x14ac:dyDescent="0.25">
      <c r="N1947" s="12"/>
    </row>
    <row r="1948" spans="14:14" x14ac:dyDescent="0.25">
      <c r="N1948" s="12"/>
    </row>
    <row r="1949" spans="14:14" x14ac:dyDescent="0.25">
      <c r="N1949" s="12"/>
    </row>
    <row r="1950" spans="14:14" x14ac:dyDescent="0.25">
      <c r="N1950" s="12"/>
    </row>
    <row r="1951" spans="14:14" x14ac:dyDescent="0.25">
      <c r="N1951" s="12"/>
    </row>
    <row r="1952" spans="14:14" x14ac:dyDescent="0.25">
      <c r="N1952" s="12"/>
    </row>
    <row r="1953" spans="14:14" x14ac:dyDescent="0.25">
      <c r="N1953" s="12"/>
    </row>
    <row r="1954" spans="14:14" x14ac:dyDescent="0.25">
      <c r="N1954" s="12"/>
    </row>
    <row r="1955" spans="14:14" x14ac:dyDescent="0.25">
      <c r="N1955" s="12"/>
    </row>
    <row r="1956" spans="14:14" x14ac:dyDescent="0.25">
      <c r="N1956" s="12"/>
    </row>
    <row r="1957" spans="14:14" x14ac:dyDescent="0.25">
      <c r="N1957" s="12"/>
    </row>
    <row r="1958" spans="14:14" x14ac:dyDescent="0.25">
      <c r="N1958" s="12"/>
    </row>
    <row r="1959" spans="14:14" x14ac:dyDescent="0.25">
      <c r="N1959" s="12"/>
    </row>
    <row r="1960" spans="14:14" x14ac:dyDescent="0.25">
      <c r="N1960" s="12"/>
    </row>
    <row r="1961" spans="14:14" x14ac:dyDescent="0.25">
      <c r="N1961" s="12"/>
    </row>
    <row r="1962" spans="14:14" x14ac:dyDescent="0.25">
      <c r="N1962" s="12"/>
    </row>
    <row r="1963" spans="14:14" x14ac:dyDescent="0.25">
      <c r="N1963" s="12"/>
    </row>
    <row r="1964" spans="14:14" x14ac:dyDescent="0.25">
      <c r="N1964" s="12"/>
    </row>
    <row r="1965" spans="14:14" x14ac:dyDescent="0.25">
      <c r="N1965" s="12"/>
    </row>
    <row r="1966" spans="14:14" x14ac:dyDescent="0.25">
      <c r="N1966" s="12"/>
    </row>
    <row r="1967" spans="14:14" x14ac:dyDescent="0.25">
      <c r="N1967" s="12"/>
    </row>
    <row r="1968" spans="14:14" x14ac:dyDescent="0.25">
      <c r="N1968" s="12"/>
    </row>
    <row r="1969" spans="14:14" x14ac:dyDescent="0.25">
      <c r="N1969" s="12"/>
    </row>
    <row r="1970" spans="14:14" x14ac:dyDescent="0.25">
      <c r="N1970" s="12"/>
    </row>
    <row r="1971" spans="14:14" x14ac:dyDescent="0.25">
      <c r="N1971" s="12"/>
    </row>
    <row r="1972" spans="14:14" x14ac:dyDescent="0.25">
      <c r="N1972" s="12"/>
    </row>
    <row r="1973" spans="14:14" x14ac:dyDescent="0.25">
      <c r="N1973" s="12"/>
    </row>
    <row r="1974" spans="14:14" x14ac:dyDescent="0.25">
      <c r="N1974" s="12"/>
    </row>
    <row r="1975" spans="14:14" x14ac:dyDescent="0.25">
      <c r="N1975" s="12"/>
    </row>
    <row r="1976" spans="14:14" x14ac:dyDescent="0.25">
      <c r="N1976" s="12"/>
    </row>
    <row r="1977" spans="14:14" x14ac:dyDescent="0.25">
      <c r="N1977" s="12"/>
    </row>
    <row r="1978" spans="14:14" x14ac:dyDescent="0.25">
      <c r="N1978" s="12"/>
    </row>
    <row r="1979" spans="14:14" x14ac:dyDescent="0.25">
      <c r="N1979" s="12"/>
    </row>
    <row r="1980" spans="14:14" x14ac:dyDescent="0.25">
      <c r="N1980" s="12"/>
    </row>
    <row r="1981" spans="14:14" x14ac:dyDescent="0.25">
      <c r="N1981" s="12"/>
    </row>
    <row r="1982" spans="14:14" x14ac:dyDescent="0.25">
      <c r="N1982" s="12"/>
    </row>
    <row r="1983" spans="14:14" x14ac:dyDescent="0.25">
      <c r="N1983" s="12"/>
    </row>
    <row r="1984" spans="14:14" x14ac:dyDescent="0.25">
      <c r="N1984" s="12"/>
    </row>
    <row r="1985" spans="14:14" x14ac:dyDescent="0.25">
      <c r="N1985" s="12"/>
    </row>
    <row r="1986" spans="14:14" x14ac:dyDescent="0.25">
      <c r="N1986" s="12"/>
    </row>
    <row r="1987" spans="14:14" x14ac:dyDescent="0.25">
      <c r="N1987" s="12"/>
    </row>
    <row r="1988" spans="14:14" x14ac:dyDescent="0.25">
      <c r="N1988" s="12"/>
    </row>
    <row r="1989" spans="14:14" x14ac:dyDescent="0.25">
      <c r="N1989" s="12"/>
    </row>
    <row r="1990" spans="14:14" x14ac:dyDescent="0.25">
      <c r="N1990" s="12"/>
    </row>
    <row r="1991" spans="14:14" x14ac:dyDescent="0.25">
      <c r="N1991" s="12"/>
    </row>
    <row r="1992" spans="14:14" x14ac:dyDescent="0.25">
      <c r="N1992" s="12"/>
    </row>
    <row r="1993" spans="14:14" x14ac:dyDescent="0.25">
      <c r="N1993" s="12"/>
    </row>
    <row r="1994" spans="14:14" x14ac:dyDescent="0.25">
      <c r="N1994" s="12"/>
    </row>
    <row r="1995" spans="14:14" x14ac:dyDescent="0.25">
      <c r="N1995" s="12"/>
    </row>
    <row r="1996" spans="14:14" x14ac:dyDescent="0.25">
      <c r="N1996" s="12"/>
    </row>
    <row r="1997" spans="14:14" x14ac:dyDescent="0.25">
      <c r="N1997" s="12"/>
    </row>
    <row r="1998" spans="14:14" x14ac:dyDescent="0.25">
      <c r="N1998" s="12"/>
    </row>
    <row r="1999" spans="14:14" x14ac:dyDescent="0.25">
      <c r="N1999" s="12"/>
    </row>
    <row r="2000" spans="14:14" x14ac:dyDescent="0.25">
      <c r="N2000" s="12"/>
    </row>
    <row r="2001" spans="14:14" x14ac:dyDescent="0.25">
      <c r="N2001" s="12"/>
    </row>
    <row r="2002" spans="14:14" x14ac:dyDescent="0.25">
      <c r="N2002" s="12"/>
    </row>
    <row r="2003" spans="14:14" x14ac:dyDescent="0.25">
      <c r="N2003" s="12"/>
    </row>
    <row r="2004" spans="14:14" x14ac:dyDescent="0.25">
      <c r="N2004" s="12"/>
    </row>
    <row r="2005" spans="14:14" x14ac:dyDescent="0.25">
      <c r="N2005" s="12"/>
    </row>
    <row r="2006" spans="14:14" x14ac:dyDescent="0.25">
      <c r="N2006" s="12"/>
    </row>
    <row r="2007" spans="14:14" x14ac:dyDescent="0.25">
      <c r="N2007" s="12"/>
    </row>
    <row r="2008" spans="14:14" x14ac:dyDescent="0.25">
      <c r="N2008" s="12"/>
    </row>
    <row r="2009" spans="14:14" x14ac:dyDescent="0.25">
      <c r="N2009" s="12"/>
    </row>
    <row r="2010" spans="14:14" x14ac:dyDescent="0.25">
      <c r="N2010" s="12"/>
    </row>
    <row r="2011" spans="14:14" x14ac:dyDescent="0.25">
      <c r="N2011" s="12"/>
    </row>
    <row r="2012" spans="14:14" x14ac:dyDescent="0.25">
      <c r="N2012" s="12"/>
    </row>
    <row r="2013" spans="14:14" x14ac:dyDescent="0.25">
      <c r="N2013" s="12"/>
    </row>
    <row r="2014" spans="14:14" x14ac:dyDescent="0.25">
      <c r="N2014" s="12"/>
    </row>
    <row r="2015" spans="14:14" x14ac:dyDescent="0.25">
      <c r="N2015" s="12"/>
    </row>
    <row r="2016" spans="14:14" x14ac:dyDescent="0.25">
      <c r="N2016" s="12"/>
    </row>
    <row r="2017" spans="14:14" x14ac:dyDescent="0.25">
      <c r="N2017" s="12"/>
    </row>
    <row r="2018" spans="14:14" x14ac:dyDescent="0.25">
      <c r="N2018" s="12"/>
    </row>
    <row r="2019" spans="14:14" x14ac:dyDescent="0.25">
      <c r="N2019" s="12"/>
    </row>
    <row r="2020" spans="14:14" x14ac:dyDescent="0.25">
      <c r="N2020" s="12"/>
    </row>
    <row r="2021" spans="14:14" x14ac:dyDescent="0.25">
      <c r="N2021" s="12"/>
    </row>
    <row r="2022" spans="14:14" x14ac:dyDescent="0.25">
      <c r="N2022" s="12"/>
    </row>
    <row r="2023" spans="14:14" x14ac:dyDescent="0.25">
      <c r="N2023" s="12"/>
    </row>
    <row r="2024" spans="14:14" x14ac:dyDescent="0.25">
      <c r="N2024" s="12"/>
    </row>
    <row r="2025" spans="14:14" x14ac:dyDescent="0.25">
      <c r="N2025" s="12"/>
    </row>
    <row r="2026" spans="14:14" x14ac:dyDescent="0.25">
      <c r="N2026" s="12"/>
    </row>
    <row r="2027" spans="14:14" x14ac:dyDescent="0.25">
      <c r="N2027" s="12"/>
    </row>
    <row r="2028" spans="14:14" x14ac:dyDescent="0.25">
      <c r="N2028" s="12"/>
    </row>
    <row r="2029" spans="14:14" x14ac:dyDescent="0.25">
      <c r="N2029" s="12"/>
    </row>
    <row r="2030" spans="14:14" x14ac:dyDescent="0.25">
      <c r="N2030" s="12"/>
    </row>
    <row r="2031" spans="14:14" x14ac:dyDescent="0.25">
      <c r="N2031" s="12"/>
    </row>
    <row r="2032" spans="14:14" x14ac:dyDescent="0.25">
      <c r="N2032" s="12"/>
    </row>
    <row r="2033" spans="14:14" x14ac:dyDescent="0.25">
      <c r="N2033" s="12"/>
    </row>
    <row r="2034" spans="14:14" x14ac:dyDescent="0.25">
      <c r="N2034" s="12"/>
    </row>
    <row r="2035" spans="14:14" x14ac:dyDescent="0.25">
      <c r="N2035" s="12"/>
    </row>
    <row r="2036" spans="14:14" x14ac:dyDescent="0.25">
      <c r="N2036" s="12"/>
    </row>
    <row r="2037" spans="14:14" x14ac:dyDescent="0.25">
      <c r="N2037" s="12"/>
    </row>
    <row r="2038" spans="14:14" x14ac:dyDescent="0.25">
      <c r="N2038" s="12"/>
    </row>
    <row r="2039" spans="14:14" x14ac:dyDescent="0.25">
      <c r="N2039" s="12"/>
    </row>
    <row r="2040" spans="14:14" x14ac:dyDescent="0.25">
      <c r="N2040" s="12"/>
    </row>
    <row r="2041" spans="14:14" x14ac:dyDescent="0.25">
      <c r="N2041" s="12"/>
    </row>
    <row r="2042" spans="14:14" x14ac:dyDescent="0.25">
      <c r="N2042" s="12"/>
    </row>
    <row r="2043" spans="14:14" x14ac:dyDescent="0.25">
      <c r="N2043" s="12"/>
    </row>
    <row r="2044" spans="14:14" x14ac:dyDescent="0.25">
      <c r="N2044" s="12"/>
    </row>
    <row r="2045" spans="14:14" x14ac:dyDescent="0.25">
      <c r="N2045" s="12"/>
    </row>
    <row r="2046" spans="14:14" x14ac:dyDescent="0.25">
      <c r="N2046" s="12"/>
    </row>
    <row r="2047" spans="14:14" x14ac:dyDescent="0.25">
      <c r="N2047" s="12"/>
    </row>
    <row r="2048" spans="14:14" x14ac:dyDescent="0.25">
      <c r="N2048" s="12"/>
    </row>
    <row r="2049" spans="14:14" x14ac:dyDescent="0.25">
      <c r="N2049" s="12"/>
    </row>
    <row r="2050" spans="14:14" x14ac:dyDescent="0.25">
      <c r="N2050" s="12"/>
    </row>
    <row r="2051" spans="14:14" x14ac:dyDescent="0.25">
      <c r="N2051" s="12"/>
    </row>
    <row r="2052" spans="14:14" x14ac:dyDescent="0.25">
      <c r="N2052" s="12"/>
    </row>
    <row r="2053" spans="14:14" x14ac:dyDescent="0.25">
      <c r="N2053" s="12"/>
    </row>
    <row r="2054" spans="14:14" x14ac:dyDescent="0.25">
      <c r="N2054" s="12"/>
    </row>
    <row r="2055" spans="14:14" x14ac:dyDescent="0.25">
      <c r="N2055" s="12"/>
    </row>
    <row r="2056" spans="14:14" x14ac:dyDescent="0.25">
      <c r="N2056" s="12"/>
    </row>
    <row r="2057" spans="14:14" x14ac:dyDescent="0.25">
      <c r="N2057" s="12"/>
    </row>
    <row r="2058" spans="14:14" x14ac:dyDescent="0.25">
      <c r="N2058" s="12"/>
    </row>
    <row r="2059" spans="14:14" x14ac:dyDescent="0.25">
      <c r="N2059" s="12"/>
    </row>
    <row r="2060" spans="14:14" x14ac:dyDescent="0.25">
      <c r="N2060" s="12"/>
    </row>
    <row r="2061" spans="14:14" x14ac:dyDescent="0.25">
      <c r="N2061" s="12"/>
    </row>
    <row r="2062" spans="14:14" x14ac:dyDescent="0.25">
      <c r="N2062" s="12"/>
    </row>
    <row r="2063" spans="14:14" x14ac:dyDescent="0.25">
      <c r="N2063" s="12"/>
    </row>
    <row r="2064" spans="14:14" x14ac:dyDescent="0.25">
      <c r="N2064" s="12"/>
    </row>
    <row r="2065" spans="14:14" x14ac:dyDescent="0.25">
      <c r="N2065" s="12"/>
    </row>
    <row r="2066" spans="14:14" x14ac:dyDescent="0.25">
      <c r="N2066" s="12"/>
    </row>
    <row r="2067" spans="14:14" x14ac:dyDescent="0.25">
      <c r="N2067" s="12"/>
    </row>
    <row r="2068" spans="14:14" x14ac:dyDescent="0.25">
      <c r="N2068" s="12"/>
    </row>
    <row r="2069" spans="14:14" x14ac:dyDescent="0.25">
      <c r="N2069" s="12"/>
    </row>
    <row r="2070" spans="14:14" x14ac:dyDescent="0.25">
      <c r="N2070" s="12"/>
    </row>
    <row r="2071" spans="14:14" x14ac:dyDescent="0.25">
      <c r="N2071" s="12"/>
    </row>
    <row r="2072" spans="14:14" x14ac:dyDescent="0.25">
      <c r="N2072" s="12"/>
    </row>
    <row r="2073" spans="14:14" x14ac:dyDescent="0.25">
      <c r="N2073" s="12"/>
    </row>
    <row r="2074" spans="14:14" x14ac:dyDescent="0.25">
      <c r="N2074" s="12"/>
    </row>
    <row r="2075" spans="14:14" x14ac:dyDescent="0.25">
      <c r="N2075" s="12"/>
    </row>
    <row r="2076" spans="14:14" x14ac:dyDescent="0.25">
      <c r="N2076" s="12"/>
    </row>
    <row r="2077" spans="14:14" x14ac:dyDescent="0.25">
      <c r="N2077" s="12"/>
    </row>
    <row r="2078" spans="14:14" x14ac:dyDescent="0.25">
      <c r="N2078" s="12"/>
    </row>
    <row r="2079" spans="14:14" x14ac:dyDescent="0.25">
      <c r="N2079" s="12"/>
    </row>
    <row r="2080" spans="14:14" x14ac:dyDescent="0.25">
      <c r="N2080" s="12"/>
    </row>
    <row r="2081" spans="14:14" x14ac:dyDescent="0.25">
      <c r="N2081" s="12"/>
    </row>
    <row r="2082" spans="14:14" x14ac:dyDescent="0.25">
      <c r="N2082" s="12"/>
    </row>
    <row r="2083" spans="14:14" x14ac:dyDescent="0.25">
      <c r="N2083" s="12"/>
    </row>
    <row r="2084" spans="14:14" x14ac:dyDescent="0.25">
      <c r="N2084" s="12"/>
    </row>
    <row r="2085" spans="14:14" x14ac:dyDescent="0.25">
      <c r="N2085" s="12"/>
    </row>
    <row r="2086" spans="14:14" x14ac:dyDescent="0.25">
      <c r="N2086" s="12"/>
    </row>
    <row r="2087" spans="14:14" x14ac:dyDescent="0.25">
      <c r="N2087" s="12"/>
    </row>
    <row r="2088" spans="14:14" x14ac:dyDescent="0.25">
      <c r="N2088" s="12"/>
    </row>
    <row r="2089" spans="14:14" x14ac:dyDescent="0.25">
      <c r="N2089" s="12"/>
    </row>
    <row r="2090" spans="14:14" x14ac:dyDescent="0.25">
      <c r="N2090" s="12"/>
    </row>
    <row r="2091" spans="14:14" x14ac:dyDescent="0.25">
      <c r="N2091" s="12"/>
    </row>
    <row r="2092" spans="14:14" x14ac:dyDescent="0.25">
      <c r="N2092" s="12"/>
    </row>
    <row r="2093" spans="14:14" x14ac:dyDescent="0.25">
      <c r="N2093" s="12"/>
    </row>
    <row r="2094" spans="14:14" x14ac:dyDescent="0.25">
      <c r="N2094" s="12"/>
    </row>
    <row r="2095" spans="14:14" x14ac:dyDescent="0.25">
      <c r="N2095" s="12"/>
    </row>
    <row r="2096" spans="14:14" x14ac:dyDescent="0.25">
      <c r="N2096" s="12"/>
    </row>
    <row r="2097" spans="14:14" x14ac:dyDescent="0.25">
      <c r="N2097" s="12"/>
    </row>
    <row r="2098" spans="14:14" x14ac:dyDescent="0.25">
      <c r="N2098" s="12"/>
    </row>
    <row r="2099" spans="14:14" x14ac:dyDescent="0.25">
      <c r="N2099" s="12"/>
    </row>
    <row r="2100" spans="14:14" x14ac:dyDescent="0.25">
      <c r="N2100" s="12"/>
    </row>
    <row r="2101" spans="14:14" x14ac:dyDescent="0.25">
      <c r="N2101" s="12"/>
    </row>
    <row r="2102" spans="14:14" x14ac:dyDescent="0.25">
      <c r="N2102" s="12"/>
    </row>
    <row r="2103" spans="14:14" x14ac:dyDescent="0.25">
      <c r="N2103" s="12"/>
    </row>
    <row r="2104" spans="14:14" x14ac:dyDescent="0.25">
      <c r="N2104" s="12"/>
    </row>
    <row r="2105" spans="14:14" x14ac:dyDescent="0.25">
      <c r="N2105" s="12"/>
    </row>
    <row r="2106" spans="14:14" x14ac:dyDescent="0.25">
      <c r="N2106" s="12"/>
    </row>
    <row r="2107" spans="14:14" x14ac:dyDescent="0.25">
      <c r="N2107" s="12"/>
    </row>
    <row r="2108" spans="14:14" x14ac:dyDescent="0.25">
      <c r="N2108" s="12"/>
    </row>
    <row r="2109" spans="14:14" x14ac:dyDescent="0.25">
      <c r="N2109" s="12"/>
    </row>
    <row r="2110" spans="14:14" x14ac:dyDescent="0.25">
      <c r="N2110" s="12"/>
    </row>
    <row r="2111" spans="14:14" x14ac:dyDescent="0.25">
      <c r="N2111" s="12"/>
    </row>
    <row r="2112" spans="14:14" x14ac:dyDescent="0.25">
      <c r="N2112" s="12"/>
    </row>
    <row r="2113" spans="14:14" x14ac:dyDescent="0.25">
      <c r="N2113" s="12"/>
    </row>
    <row r="2114" spans="14:14" x14ac:dyDescent="0.25">
      <c r="N2114" s="12"/>
    </row>
    <row r="2115" spans="14:14" x14ac:dyDescent="0.25">
      <c r="N2115" s="12"/>
    </row>
    <row r="2116" spans="14:14" x14ac:dyDescent="0.25">
      <c r="N2116" s="12"/>
    </row>
    <row r="2117" spans="14:14" x14ac:dyDescent="0.25">
      <c r="N2117" s="12"/>
    </row>
    <row r="2118" spans="14:14" x14ac:dyDescent="0.25">
      <c r="N2118" s="12"/>
    </row>
    <row r="2119" spans="14:14" x14ac:dyDescent="0.25">
      <c r="N2119" s="12"/>
    </row>
    <row r="2120" spans="14:14" x14ac:dyDescent="0.25">
      <c r="N2120" s="12"/>
    </row>
    <row r="2121" spans="14:14" x14ac:dyDescent="0.25">
      <c r="N2121" s="12"/>
    </row>
    <row r="2122" spans="14:14" x14ac:dyDescent="0.25">
      <c r="N2122" s="12"/>
    </row>
    <row r="2123" spans="14:14" x14ac:dyDescent="0.25">
      <c r="N2123" s="12"/>
    </row>
    <row r="2124" spans="14:14" x14ac:dyDescent="0.25">
      <c r="N2124" s="12"/>
    </row>
    <row r="2125" spans="14:14" x14ac:dyDescent="0.25">
      <c r="N2125" s="12"/>
    </row>
    <row r="2126" spans="14:14" x14ac:dyDescent="0.25">
      <c r="N2126" s="12"/>
    </row>
    <row r="2127" spans="14:14" x14ac:dyDescent="0.25">
      <c r="N2127" s="12"/>
    </row>
    <row r="2128" spans="14:14" x14ac:dyDescent="0.25">
      <c r="N2128" s="12"/>
    </row>
    <row r="2129" spans="14:14" x14ac:dyDescent="0.25">
      <c r="N2129" s="12"/>
    </row>
    <row r="2130" spans="14:14" x14ac:dyDescent="0.25">
      <c r="N2130" s="12"/>
    </row>
    <row r="2131" spans="14:14" x14ac:dyDescent="0.25">
      <c r="N2131" s="12"/>
    </row>
    <row r="2132" spans="14:14" x14ac:dyDescent="0.25">
      <c r="N2132" s="12"/>
    </row>
    <row r="2133" spans="14:14" x14ac:dyDescent="0.25">
      <c r="N2133" s="12"/>
    </row>
    <row r="2134" spans="14:14" x14ac:dyDescent="0.25">
      <c r="N2134" s="12"/>
    </row>
    <row r="2135" spans="14:14" x14ac:dyDescent="0.25">
      <c r="N2135" s="12"/>
    </row>
    <row r="2136" spans="14:14" x14ac:dyDescent="0.25">
      <c r="N2136" s="12"/>
    </row>
    <row r="2137" spans="14:14" x14ac:dyDescent="0.25">
      <c r="N2137" s="12"/>
    </row>
    <row r="2138" spans="14:14" x14ac:dyDescent="0.25">
      <c r="N2138" s="12"/>
    </row>
    <row r="2139" spans="14:14" x14ac:dyDescent="0.25">
      <c r="N2139" s="12"/>
    </row>
    <row r="2140" spans="14:14" x14ac:dyDescent="0.25">
      <c r="N2140" s="12"/>
    </row>
    <row r="2141" spans="14:14" x14ac:dyDescent="0.25">
      <c r="N2141" s="12"/>
    </row>
    <row r="2142" spans="14:14" x14ac:dyDescent="0.25">
      <c r="N2142" s="12"/>
    </row>
    <row r="2143" spans="14:14" x14ac:dyDescent="0.25">
      <c r="N2143" s="12"/>
    </row>
    <row r="2144" spans="14:14" x14ac:dyDescent="0.25">
      <c r="N2144" s="12"/>
    </row>
    <row r="2145" spans="14:14" x14ac:dyDescent="0.25">
      <c r="N2145" s="12"/>
    </row>
    <row r="2146" spans="14:14" x14ac:dyDescent="0.25">
      <c r="N2146" s="12"/>
    </row>
    <row r="2147" spans="14:14" x14ac:dyDescent="0.25">
      <c r="N2147" s="12"/>
    </row>
    <row r="2148" spans="14:14" x14ac:dyDescent="0.25">
      <c r="N2148" s="12"/>
    </row>
    <row r="2149" spans="14:14" x14ac:dyDescent="0.25">
      <c r="N2149" s="12"/>
    </row>
    <row r="2150" spans="14:14" x14ac:dyDescent="0.25">
      <c r="N2150" s="12"/>
    </row>
    <row r="2151" spans="14:14" x14ac:dyDescent="0.25">
      <c r="N2151" s="12"/>
    </row>
    <row r="2152" spans="14:14" x14ac:dyDescent="0.25">
      <c r="N2152" s="12"/>
    </row>
    <row r="2153" spans="14:14" x14ac:dyDescent="0.25">
      <c r="N2153" s="12"/>
    </row>
    <row r="2154" spans="14:14" x14ac:dyDescent="0.25">
      <c r="N2154" s="12"/>
    </row>
    <row r="2155" spans="14:14" x14ac:dyDescent="0.25">
      <c r="N2155" s="12"/>
    </row>
    <row r="2156" spans="14:14" x14ac:dyDescent="0.25">
      <c r="N2156" s="12"/>
    </row>
    <row r="2157" spans="14:14" x14ac:dyDescent="0.25">
      <c r="N2157" s="12"/>
    </row>
    <row r="2158" spans="14:14" x14ac:dyDescent="0.25">
      <c r="N2158" s="12"/>
    </row>
    <row r="2159" spans="14:14" x14ac:dyDescent="0.25">
      <c r="N2159" s="12"/>
    </row>
    <row r="2160" spans="14:14" x14ac:dyDescent="0.25">
      <c r="N2160" s="12"/>
    </row>
    <row r="2161" spans="14:14" x14ac:dyDescent="0.25">
      <c r="N2161" s="12"/>
    </row>
    <row r="2162" spans="14:14" x14ac:dyDescent="0.25">
      <c r="N2162" s="12"/>
    </row>
    <row r="2163" spans="14:14" x14ac:dyDescent="0.25">
      <c r="N2163" s="12"/>
    </row>
    <row r="2164" spans="14:14" x14ac:dyDescent="0.25">
      <c r="N2164" s="12"/>
    </row>
    <row r="2165" spans="14:14" x14ac:dyDescent="0.25">
      <c r="N2165" s="12"/>
    </row>
    <row r="2166" spans="14:14" x14ac:dyDescent="0.25">
      <c r="N2166" s="12"/>
    </row>
    <row r="2167" spans="14:14" x14ac:dyDescent="0.25">
      <c r="N2167" s="12"/>
    </row>
    <row r="2168" spans="14:14" x14ac:dyDescent="0.25">
      <c r="N2168" s="12"/>
    </row>
    <row r="2169" spans="14:14" x14ac:dyDescent="0.25">
      <c r="N2169" s="12"/>
    </row>
    <row r="2170" spans="14:14" x14ac:dyDescent="0.25">
      <c r="N2170" s="12"/>
    </row>
    <row r="2171" spans="14:14" x14ac:dyDescent="0.25">
      <c r="N2171" s="12"/>
    </row>
    <row r="2172" spans="14:14" x14ac:dyDescent="0.25">
      <c r="N2172" s="12"/>
    </row>
    <row r="2173" spans="14:14" x14ac:dyDescent="0.25">
      <c r="N2173" s="12"/>
    </row>
    <row r="2174" spans="14:14" x14ac:dyDescent="0.25">
      <c r="N2174" s="12"/>
    </row>
    <row r="2175" spans="14:14" x14ac:dyDescent="0.25">
      <c r="N2175" s="12"/>
    </row>
    <row r="2176" spans="14:14" x14ac:dyDescent="0.25">
      <c r="N2176" s="12"/>
    </row>
    <row r="2177" spans="14:14" x14ac:dyDescent="0.25">
      <c r="N2177" s="12"/>
    </row>
    <row r="2178" spans="14:14" x14ac:dyDescent="0.25">
      <c r="N2178" s="12"/>
    </row>
    <row r="2179" spans="14:14" x14ac:dyDescent="0.25">
      <c r="N2179" s="12"/>
    </row>
    <row r="2180" spans="14:14" x14ac:dyDescent="0.25">
      <c r="N2180" s="12"/>
    </row>
    <row r="2181" spans="14:14" x14ac:dyDescent="0.25">
      <c r="N2181" s="12"/>
    </row>
    <row r="2182" spans="14:14" x14ac:dyDescent="0.25">
      <c r="N2182" s="12"/>
    </row>
    <row r="2183" spans="14:14" x14ac:dyDescent="0.25">
      <c r="N2183" s="12"/>
    </row>
    <row r="2184" spans="14:14" x14ac:dyDescent="0.25">
      <c r="N2184" s="12"/>
    </row>
    <row r="2185" spans="14:14" x14ac:dyDescent="0.25">
      <c r="N2185" s="12"/>
    </row>
    <row r="2186" spans="14:14" x14ac:dyDescent="0.25">
      <c r="N2186" s="12"/>
    </row>
    <row r="2187" spans="14:14" x14ac:dyDescent="0.25">
      <c r="N2187" s="12"/>
    </row>
    <row r="2188" spans="14:14" x14ac:dyDescent="0.25">
      <c r="N2188" s="12"/>
    </row>
    <row r="2189" spans="14:14" x14ac:dyDescent="0.25">
      <c r="N2189" s="12"/>
    </row>
    <row r="2190" spans="14:14" x14ac:dyDescent="0.25">
      <c r="N2190" s="12"/>
    </row>
    <row r="2191" spans="14:14" x14ac:dyDescent="0.25">
      <c r="N2191" s="12"/>
    </row>
    <row r="2192" spans="14:14" x14ac:dyDescent="0.25">
      <c r="N2192" s="12"/>
    </row>
    <row r="2193" spans="14:14" x14ac:dyDescent="0.25">
      <c r="N2193" s="12"/>
    </row>
    <row r="2194" spans="14:14" x14ac:dyDescent="0.25">
      <c r="N2194" s="12"/>
    </row>
    <row r="2195" spans="14:14" x14ac:dyDescent="0.25">
      <c r="N2195" s="12"/>
    </row>
    <row r="2196" spans="14:14" x14ac:dyDescent="0.25">
      <c r="N2196" s="12"/>
    </row>
    <row r="2197" spans="14:14" x14ac:dyDescent="0.25">
      <c r="N2197" s="12"/>
    </row>
    <row r="2198" spans="14:14" x14ac:dyDescent="0.25">
      <c r="N2198" s="12"/>
    </row>
    <row r="2199" spans="14:14" x14ac:dyDescent="0.25">
      <c r="N2199" s="12"/>
    </row>
    <row r="2200" spans="14:14" x14ac:dyDescent="0.25">
      <c r="N2200" s="12"/>
    </row>
    <row r="2201" spans="14:14" x14ac:dyDescent="0.25">
      <c r="N2201" s="12"/>
    </row>
    <row r="2202" spans="14:14" x14ac:dyDescent="0.25">
      <c r="N2202" s="12"/>
    </row>
    <row r="2203" spans="14:14" x14ac:dyDescent="0.25">
      <c r="N2203" s="12"/>
    </row>
    <row r="2204" spans="14:14" x14ac:dyDescent="0.25">
      <c r="N2204" s="12"/>
    </row>
    <row r="2205" spans="14:14" x14ac:dyDescent="0.25">
      <c r="N2205" s="12"/>
    </row>
    <row r="2206" spans="14:14" x14ac:dyDescent="0.25">
      <c r="N2206" s="12"/>
    </row>
    <row r="2207" spans="14:14" x14ac:dyDescent="0.25">
      <c r="N2207" s="12"/>
    </row>
    <row r="2208" spans="14:14" x14ac:dyDescent="0.25">
      <c r="N2208" s="12"/>
    </row>
    <row r="2209" spans="14:14" x14ac:dyDescent="0.25">
      <c r="N2209" s="12"/>
    </row>
    <row r="2210" spans="14:14" x14ac:dyDescent="0.25">
      <c r="N2210" s="12"/>
    </row>
    <row r="2211" spans="14:14" x14ac:dyDescent="0.25">
      <c r="N2211" s="12"/>
    </row>
    <row r="2212" spans="14:14" x14ac:dyDescent="0.25">
      <c r="N2212" s="12"/>
    </row>
    <row r="2213" spans="14:14" x14ac:dyDescent="0.25">
      <c r="N2213" s="12"/>
    </row>
    <row r="2214" spans="14:14" x14ac:dyDescent="0.25">
      <c r="N2214" s="12"/>
    </row>
    <row r="2215" spans="14:14" x14ac:dyDescent="0.25">
      <c r="N2215" s="12"/>
    </row>
    <row r="2216" spans="14:14" x14ac:dyDescent="0.25">
      <c r="N2216" s="12"/>
    </row>
    <row r="2217" spans="14:14" x14ac:dyDescent="0.25">
      <c r="N2217" s="12"/>
    </row>
    <row r="2218" spans="14:14" x14ac:dyDescent="0.25">
      <c r="N2218" s="12"/>
    </row>
    <row r="2219" spans="14:14" x14ac:dyDescent="0.25">
      <c r="N2219" s="12"/>
    </row>
    <row r="2220" spans="14:14" x14ac:dyDescent="0.25">
      <c r="N2220" s="12"/>
    </row>
    <row r="2221" spans="14:14" x14ac:dyDescent="0.25">
      <c r="N2221" s="12"/>
    </row>
    <row r="2222" spans="14:14" x14ac:dyDescent="0.25">
      <c r="N2222" s="12"/>
    </row>
    <row r="2223" spans="14:14" x14ac:dyDescent="0.25">
      <c r="N2223" s="12"/>
    </row>
    <row r="2224" spans="14:14" x14ac:dyDescent="0.25">
      <c r="N2224" s="12"/>
    </row>
    <row r="2225" spans="14:14" x14ac:dyDescent="0.25">
      <c r="N2225" s="12"/>
    </row>
    <row r="2226" spans="14:14" x14ac:dyDescent="0.25">
      <c r="N2226" s="12"/>
    </row>
    <row r="2227" spans="14:14" x14ac:dyDescent="0.25">
      <c r="N2227" s="12"/>
    </row>
    <row r="2228" spans="14:14" x14ac:dyDescent="0.25">
      <c r="N2228" s="12"/>
    </row>
    <row r="2229" spans="14:14" x14ac:dyDescent="0.25">
      <c r="N2229" s="12"/>
    </row>
    <row r="2230" spans="14:14" x14ac:dyDescent="0.25">
      <c r="N2230" s="12"/>
    </row>
    <row r="2231" spans="14:14" x14ac:dyDescent="0.25">
      <c r="N2231" s="12"/>
    </row>
    <row r="2232" spans="14:14" x14ac:dyDescent="0.25">
      <c r="N2232" s="12"/>
    </row>
    <row r="2233" spans="14:14" x14ac:dyDescent="0.25">
      <c r="N2233" s="12"/>
    </row>
    <row r="2234" spans="14:14" x14ac:dyDescent="0.25">
      <c r="N2234" s="12"/>
    </row>
    <row r="2235" spans="14:14" x14ac:dyDescent="0.25">
      <c r="N2235" s="12"/>
    </row>
    <row r="2236" spans="14:14" x14ac:dyDescent="0.25">
      <c r="N2236" s="12"/>
    </row>
    <row r="2237" spans="14:14" x14ac:dyDescent="0.25">
      <c r="N2237" s="12"/>
    </row>
    <row r="2238" spans="14:14" x14ac:dyDescent="0.25">
      <c r="N2238" s="12"/>
    </row>
    <row r="2239" spans="14:14" x14ac:dyDescent="0.25">
      <c r="N2239" s="12"/>
    </row>
    <row r="2240" spans="14:14" x14ac:dyDescent="0.25">
      <c r="N2240" s="12"/>
    </row>
    <row r="2241" spans="14:14" x14ac:dyDescent="0.25">
      <c r="N2241" s="12"/>
    </row>
    <row r="2242" spans="14:14" x14ac:dyDescent="0.25">
      <c r="N2242" s="12"/>
    </row>
    <row r="2243" spans="14:14" x14ac:dyDescent="0.25">
      <c r="N2243" s="12"/>
    </row>
    <row r="2244" spans="14:14" x14ac:dyDescent="0.25">
      <c r="N2244" s="12"/>
    </row>
    <row r="2245" spans="14:14" x14ac:dyDescent="0.25">
      <c r="N2245" s="12"/>
    </row>
    <row r="2246" spans="14:14" x14ac:dyDescent="0.25">
      <c r="N2246" s="12"/>
    </row>
    <row r="2247" spans="14:14" x14ac:dyDescent="0.25">
      <c r="N2247" s="12"/>
    </row>
    <row r="2248" spans="14:14" x14ac:dyDescent="0.25">
      <c r="N2248" s="12"/>
    </row>
    <row r="2249" spans="14:14" x14ac:dyDescent="0.25">
      <c r="N2249" s="12"/>
    </row>
    <row r="2250" spans="14:14" x14ac:dyDescent="0.25">
      <c r="N2250" s="12"/>
    </row>
    <row r="2251" spans="14:14" x14ac:dyDescent="0.25">
      <c r="N2251" s="12"/>
    </row>
    <row r="2252" spans="14:14" x14ac:dyDescent="0.25">
      <c r="N2252" s="12"/>
    </row>
    <row r="2253" spans="14:14" x14ac:dyDescent="0.25">
      <c r="N2253" s="12"/>
    </row>
    <row r="2254" spans="14:14" x14ac:dyDescent="0.25">
      <c r="N2254" s="12"/>
    </row>
    <row r="2255" spans="14:14" x14ac:dyDescent="0.25">
      <c r="N2255" s="12"/>
    </row>
    <row r="2256" spans="14:14" x14ac:dyDescent="0.25">
      <c r="N2256" s="12"/>
    </row>
    <row r="2257" spans="14:14" x14ac:dyDescent="0.25">
      <c r="N2257" s="12"/>
    </row>
    <row r="2258" spans="14:14" x14ac:dyDescent="0.25">
      <c r="N2258" s="12"/>
    </row>
    <row r="2259" spans="14:14" x14ac:dyDescent="0.25">
      <c r="N2259" s="12"/>
    </row>
    <row r="2260" spans="14:14" x14ac:dyDescent="0.25">
      <c r="N2260" s="12"/>
    </row>
    <row r="2261" spans="14:14" x14ac:dyDescent="0.25">
      <c r="N2261" s="12"/>
    </row>
    <row r="2262" spans="14:14" x14ac:dyDescent="0.25">
      <c r="N2262" s="12"/>
    </row>
    <row r="2263" spans="14:14" x14ac:dyDescent="0.25">
      <c r="N2263" s="12"/>
    </row>
    <row r="2264" spans="14:14" x14ac:dyDescent="0.25">
      <c r="N2264" s="12"/>
    </row>
    <row r="2265" spans="14:14" x14ac:dyDescent="0.25">
      <c r="N2265" s="12"/>
    </row>
    <row r="2266" spans="14:14" x14ac:dyDescent="0.25">
      <c r="N2266" s="12"/>
    </row>
    <row r="2267" spans="14:14" x14ac:dyDescent="0.25">
      <c r="N2267" s="12"/>
    </row>
    <row r="2268" spans="14:14" x14ac:dyDescent="0.25">
      <c r="N2268" s="12"/>
    </row>
    <row r="2269" spans="14:14" x14ac:dyDescent="0.25">
      <c r="N2269" s="12"/>
    </row>
    <row r="2270" spans="14:14" x14ac:dyDescent="0.25">
      <c r="N2270" s="12"/>
    </row>
    <row r="2271" spans="14:14" x14ac:dyDescent="0.25">
      <c r="N2271" s="12"/>
    </row>
    <row r="2272" spans="14:14" x14ac:dyDescent="0.25">
      <c r="N2272" s="12"/>
    </row>
    <row r="2273" spans="14:14" x14ac:dyDescent="0.25">
      <c r="N2273" s="12"/>
    </row>
    <row r="2274" spans="14:14" x14ac:dyDescent="0.25">
      <c r="N2274" s="12"/>
    </row>
    <row r="2275" spans="14:14" x14ac:dyDescent="0.25">
      <c r="N2275" s="12"/>
    </row>
    <row r="2276" spans="14:14" x14ac:dyDescent="0.25">
      <c r="N2276" s="12"/>
    </row>
    <row r="2277" spans="14:14" x14ac:dyDescent="0.25">
      <c r="N2277" s="12"/>
    </row>
    <row r="2278" spans="14:14" x14ac:dyDescent="0.25">
      <c r="N2278" s="12"/>
    </row>
    <row r="2279" spans="14:14" x14ac:dyDescent="0.25">
      <c r="N2279" s="12"/>
    </row>
    <row r="2280" spans="14:14" x14ac:dyDescent="0.25">
      <c r="N2280" s="12"/>
    </row>
    <row r="2281" spans="14:14" x14ac:dyDescent="0.25">
      <c r="N2281" s="12"/>
    </row>
    <row r="2282" spans="14:14" x14ac:dyDescent="0.25">
      <c r="N2282" s="12"/>
    </row>
    <row r="2283" spans="14:14" x14ac:dyDescent="0.25">
      <c r="N2283" s="12"/>
    </row>
    <row r="2284" spans="14:14" x14ac:dyDescent="0.25">
      <c r="N2284" s="12"/>
    </row>
    <row r="2285" spans="14:14" x14ac:dyDescent="0.25">
      <c r="N2285" s="12"/>
    </row>
    <row r="2286" spans="14:14" x14ac:dyDescent="0.25">
      <c r="N2286" s="12"/>
    </row>
    <row r="2287" spans="14:14" x14ac:dyDescent="0.25">
      <c r="N2287" s="12"/>
    </row>
    <row r="2288" spans="14:14" x14ac:dyDescent="0.25">
      <c r="N2288" s="12"/>
    </row>
    <row r="2289" spans="14:14" x14ac:dyDescent="0.25">
      <c r="N2289" s="12"/>
    </row>
    <row r="2290" spans="14:14" x14ac:dyDescent="0.25">
      <c r="N2290" s="12"/>
    </row>
    <row r="2291" spans="14:14" x14ac:dyDescent="0.25">
      <c r="N2291" s="12"/>
    </row>
    <row r="2292" spans="14:14" x14ac:dyDescent="0.25">
      <c r="N2292" s="12"/>
    </row>
    <row r="2293" spans="14:14" x14ac:dyDescent="0.25">
      <c r="N2293" s="12"/>
    </row>
    <row r="2294" spans="14:14" x14ac:dyDescent="0.25">
      <c r="N2294" s="12"/>
    </row>
    <row r="2295" spans="14:14" x14ac:dyDescent="0.25">
      <c r="N2295" s="12"/>
    </row>
    <row r="2296" spans="14:14" x14ac:dyDescent="0.25">
      <c r="N2296" s="12"/>
    </row>
    <row r="2297" spans="14:14" x14ac:dyDescent="0.25">
      <c r="N2297" s="12"/>
    </row>
    <row r="2298" spans="14:14" x14ac:dyDescent="0.25">
      <c r="N2298" s="12"/>
    </row>
    <row r="2299" spans="14:14" x14ac:dyDescent="0.25">
      <c r="N2299" s="12"/>
    </row>
    <row r="2300" spans="14:14" x14ac:dyDescent="0.25">
      <c r="N2300" s="12"/>
    </row>
    <row r="2301" spans="14:14" x14ac:dyDescent="0.25">
      <c r="N2301" s="12"/>
    </row>
    <row r="2302" spans="14:14" x14ac:dyDescent="0.25">
      <c r="N2302" s="12"/>
    </row>
    <row r="2303" spans="14:14" x14ac:dyDescent="0.25">
      <c r="N2303" s="12"/>
    </row>
    <row r="2304" spans="14:14" x14ac:dyDescent="0.25">
      <c r="N2304" s="12"/>
    </row>
    <row r="2305" spans="14:14" x14ac:dyDescent="0.25">
      <c r="N2305" s="12"/>
    </row>
    <row r="2306" spans="14:14" x14ac:dyDescent="0.25">
      <c r="N2306" s="12"/>
    </row>
    <row r="2307" spans="14:14" x14ac:dyDescent="0.25">
      <c r="N2307" s="12"/>
    </row>
    <row r="2308" spans="14:14" x14ac:dyDescent="0.25">
      <c r="N2308" s="12"/>
    </row>
    <row r="2309" spans="14:14" x14ac:dyDescent="0.25">
      <c r="N2309" s="12"/>
    </row>
    <row r="2310" spans="14:14" x14ac:dyDescent="0.25">
      <c r="N2310" s="12"/>
    </row>
    <row r="2311" spans="14:14" x14ac:dyDescent="0.25">
      <c r="N2311" s="12"/>
    </row>
    <row r="2312" spans="14:14" x14ac:dyDescent="0.25">
      <c r="N2312" s="12"/>
    </row>
    <row r="2313" spans="14:14" x14ac:dyDescent="0.25">
      <c r="N2313" s="12"/>
    </row>
    <row r="2314" spans="14:14" x14ac:dyDescent="0.25">
      <c r="N2314" s="12"/>
    </row>
    <row r="2315" spans="14:14" x14ac:dyDescent="0.25">
      <c r="N2315" s="12"/>
    </row>
    <row r="2316" spans="14:14" x14ac:dyDescent="0.25">
      <c r="N2316" s="12"/>
    </row>
    <row r="2317" spans="14:14" x14ac:dyDescent="0.25">
      <c r="N2317" s="12"/>
    </row>
    <row r="2318" spans="14:14" x14ac:dyDescent="0.25">
      <c r="N2318" s="12"/>
    </row>
    <row r="2319" spans="14:14" x14ac:dyDescent="0.25">
      <c r="N2319" s="12"/>
    </row>
    <row r="2320" spans="14:14" x14ac:dyDescent="0.25">
      <c r="N2320" s="12"/>
    </row>
    <row r="2321" spans="14:14" x14ac:dyDescent="0.25">
      <c r="N2321" s="12"/>
    </row>
    <row r="2322" spans="14:14" x14ac:dyDescent="0.25">
      <c r="N2322" s="12"/>
    </row>
    <row r="2323" spans="14:14" x14ac:dyDescent="0.25">
      <c r="N2323" s="12"/>
    </row>
    <row r="2324" spans="14:14" x14ac:dyDescent="0.25">
      <c r="N2324" s="12"/>
    </row>
    <row r="2325" spans="14:14" x14ac:dyDescent="0.25">
      <c r="N2325" s="12"/>
    </row>
    <row r="2326" spans="14:14" x14ac:dyDescent="0.25">
      <c r="N2326" s="12"/>
    </row>
    <row r="2327" spans="14:14" x14ac:dyDescent="0.25">
      <c r="N2327" s="12"/>
    </row>
    <row r="2328" spans="14:14" x14ac:dyDescent="0.25">
      <c r="N2328" s="12"/>
    </row>
    <row r="2329" spans="14:14" x14ac:dyDescent="0.25">
      <c r="N2329" s="12"/>
    </row>
    <row r="2330" spans="14:14" x14ac:dyDescent="0.25">
      <c r="N2330" s="12"/>
    </row>
    <row r="2331" spans="14:14" x14ac:dyDescent="0.25">
      <c r="N2331" s="12"/>
    </row>
    <row r="2332" spans="14:14" x14ac:dyDescent="0.25">
      <c r="N2332" s="12"/>
    </row>
    <row r="2333" spans="14:14" x14ac:dyDescent="0.25">
      <c r="N2333" s="12"/>
    </row>
    <row r="2334" spans="14:14" x14ac:dyDescent="0.25">
      <c r="N2334" s="12"/>
    </row>
    <row r="2335" spans="14:14" x14ac:dyDescent="0.25">
      <c r="N2335" s="12"/>
    </row>
    <row r="2336" spans="14:14" x14ac:dyDescent="0.25">
      <c r="N2336" s="12"/>
    </row>
    <row r="2337" spans="14:14" x14ac:dyDescent="0.25">
      <c r="N2337" s="12"/>
    </row>
    <row r="2338" spans="14:14" x14ac:dyDescent="0.25">
      <c r="N2338" s="12"/>
    </row>
    <row r="2339" spans="14:14" x14ac:dyDescent="0.25">
      <c r="N2339" s="12"/>
    </row>
    <row r="2340" spans="14:14" x14ac:dyDescent="0.25">
      <c r="N2340" s="12"/>
    </row>
    <row r="2341" spans="14:14" x14ac:dyDescent="0.25">
      <c r="N2341" s="12"/>
    </row>
    <row r="2342" spans="14:14" x14ac:dyDescent="0.25">
      <c r="N2342" s="12"/>
    </row>
    <row r="2343" spans="14:14" x14ac:dyDescent="0.25">
      <c r="N2343" s="12"/>
    </row>
    <row r="2344" spans="14:14" x14ac:dyDescent="0.25">
      <c r="N2344" s="12"/>
    </row>
    <row r="2345" spans="14:14" x14ac:dyDescent="0.25">
      <c r="N2345" s="12"/>
    </row>
    <row r="2346" spans="14:14" x14ac:dyDescent="0.25">
      <c r="N2346" s="12"/>
    </row>
    <row r="2347" spans="14:14" x14ac:dyDescent="0.25">
      <c r="N2347" s="12"/>
    </row>
    <row r="2348" spans="14:14" x14ac:dyDescent="0.25">
      <c r="N2348" s="12"/>
    </row>
    <row r="2349" spans="14:14" x14ac:dyDescent="0.25">
      <c r="N2349" s="12"/>
    </row>
    <row r="2350" spans="14:14" x14ac:dyDescent="0.25">
      <c r="N2350" s="12"/>
    </row>
    <row r="2351" spans="14:14" x14ac:dyDescent="0.25">
      <c r="N2351" s="12"/>
    </row>
    <row r="2352" spans="14:14" x14ac:dyDescent="0.25">
      <c r="N2352" s="12"/>
    </row>
    <row r="2353" spans="14:14" x14ac:dyDescent="0.25">
      <c r="N2353" s="12"/>
    </row>
    <row r="2354" spans="14:14" x14ac:dyDescent="0.25">
      <c r="N2354" s="12"/>
    </row>
    <row r="2355" spans="14:14" x14ac:dyDescent="0.25">
      <c r="N2355" s="12"/>
    </row>
    <row r="2356" spans="14:14" x14ac:dyDescent="0.25">
      <c r="N2356" s="12"/>
    </row>
    <row r="2357" spans="14:14" x14ac:dyDescent="0.25">
      <c r="N2357" s="12"/>
    </row>
    <row r="2358" spans="14:14" x14ac:dyDescent="0.25">
      <c r="N2358" s="12"/>
    </row>
    <row r="2359" spans="14:14" x14ac:dyDescent="0.25">
      <c r="N2359" s="12"/>
    </row>
    <row r="2360" spans="14:14" x14ac:dyDescent="0.25">
      <c r="N2360" s="12"/>
    </row>
    <row r="2361" spans="14:14" x14ac:dyDescent="0.25">
      <c r="N2361" s="12"/>
    </row>
    <row r="2362" spans="14:14" x14ac:dyDescent="0.25">
      <c r="N2362" s="12"/>
    </row>
    <row r="2363" spans="14:14" x14ac:dyDescent="0.25">
      <c r="N2363" s="12"/>
    </row>
    <row r="2364" spans="14:14" x14ac:dyDescent="0.25">
      <c r="N2364" s="12"/>
    </row>
    <row r="2365" spans="14:14" x14ac:dyDescent="0.25">
      <c r="N2365" s="12"/>
    </row>
    <row r="2366" spans="14:14" x14ac:dyDescent="0.25">
      <c r="N2366" s="12"/>
    </row>
    <row r="2367" spans="14:14" x14ac:dyDescent="0.25">
      <c r="N2367" s="12"/>
    </row>
    <row r="2368" spans="14:14" x14ac:dyDescent="0.25">
      <c r="N2368" s="12"/>
    </row>
    <row r="2369" spans="14:14" x14ac:dyDescent="0.25">
      <c r="N2369" s="12"/>
    </row>
    <row r="2370" spans="14:14" x14ac:dyDescent="0.25">
      <c r="N2370" s="12"/>
    </row>
    <row r="2371" spans="14:14" x14ac:dyDescent="0.25">
      <c r="N2371" s="12"/>
    </row>
    <row r="2372" spans="14:14" x14ac:dyDescent="0.25">
      <c r="N2372" s="12"/>
    </row>
    <row r="2373" spans="14:14" x14ac:dyDescent="0.25">
      <c r="N2373" s="12"/>
    </row>
    <row r="2374" spans="14:14" x14ac:dyDescent="0.25">
      <c r="N2374" s="12"/>
    </row>
    <row r="2375" spans="14:14" x14ac:dyDescent="0.25">
      <c r="N2375" s="12"/>
    </row>
    <row r="2376" spans="14:14" x14ac:dyDescent="0.25">
      <c r="N2376" s="12"/>
    </row>
    <row r="2377" spans="14:14" x14ac:dyDescent="0.25">
      <c r="N2377" s="12"/>
    </row>
    <row r="2378" spans="14:14" x14ac:dyDescent="0.25">
      <c r="N2378" s="12"/>
    </row>
    <row r="2379" spans="14:14" x14ac:dyDescent="0.25">
      <c r="N2379" s="12"/>
    </row>
    <row r="2380" spans="14:14" x14ac:dyDescent="0.25">
      <c r="N2380" s="12"/>
    </row>
    <row r="2381" spans="14:14" x14ac:dyDescent="0.25">
      <c r="N2381" s="12"/>
    </row>
    <row r="2382" spans="14:14" x14ac:dyDescent="0.25">
      <c r="N2382" s="12"/>
    </row>
    <row r="2383" spans="14:14" x14ac:dyDescent="0.25">
      <c r="N2383" s="12"/>
    </row>
    <row r="2384" spans="14:14" x14ac:dyDescent="0.25">
      <c r="N2384" s="12"/>
    </row>
    <row r="2385" spans="14:14" x14ac:dyDescent="0.25">
      <c r="N2385" s="12"/>
    </row>
    <row r="2386" spans="14:14" x14ac:dyDescent="0.25">
      <c r="N2386" s="12"/>
    </row>
    <row r="2387" spans="14:14" x14ac:dyDescent="0.25">
      <c r="N2387" s="12"/>
    </row>
    <row r="2388" spans="14:14" x14ac:dyDescent="0.25">
      <c r="N2388" s="12"/>
    </row>
    <row r="2389" spans="14:14" x14ac:dyDescent="0.25">
      <c r="N2389" s="12"/>
    </row>
    <row r="2390" spans="14:14" x14ac:dyDescent="0.25">
      <c r="N2390" s="12"/>
    </row>
    <row r="2391" spans="14:14" x14ac:dyDescent="0.25">
      <c r="N2391" s="12"/>
    </row>
    <row r="2392" spans="14:14" x14ac:dyDescent="0.25">
      <c r="N2392" s="12"/>
    </row>
    <row r="2393" spans="14:14" x14ac:dyDescent="0.25">
      <c r="N2393" s="12"/>
    </row>
    <row r="2394" spans="14:14" x14ac:dyDescent="0.25">
      <c r="N2394" s="12"/>
    </row>
    <row r="2395" spans="14:14" x14ac:dyDescent="0.25">
      <c r="N2395" s="12"/>
    </row>
    <row r="2396" spans="14:14" x14ac:dyDescent="0.25">
      <c r="N2396" s="12"/>
    </row>
    <row r="2397" spans="14:14" x14ac:dyDescent="0.25">
      <c r="N2397" s="12"/>
    </row>
    <row r="2398" spans="14:14" x14ac:dyDescent="0.25">
      <c r="N2398" s="12"/>
    </row>
    <row r="2399" spans="14:14" x14ac:dyDescent="0.25">
      <c r="N2399" s="12"/>
    </row>
    <row r="2400" spans="14:14" x14ac:dyDescent="0.25">
      <c r="N2400" s="12"/>
    </row>
    <row r="2401" spans="14:14" x14ac:dyDescent="0.25">
      <c r="N2401" s="12"/>
    </row>
    <row r="2402" spans="14:14" x14ac:dyDescent="0.25">
      <c r="N2402" s="12"/>
    </row>
    <row r="2403" spans="14:14" x14ac:dyDescent="0.25">
      <c r="N2403" s="12"/>
    </row>
    <row r="2404" spans="14:14" x14ac:dyDescent="0.25">
      <c r="N2404" s="12"/>
    </row>
    <row r="2405" spans="14:14" x14ac:dyDescent="0.25">
      <c r="N2405" s="12"/>
    </row>
    <row r="2406" spans="14:14" x14ac:dyDescent="0.25">
      <c r="N2406" s="12"/>
    </row>
    <row r="2407" spans="14:14" x14ac:dyDescent="0.25">
      <c r="N2407" s="12"/>
    </row>
    <row r="2408" spans="14:14" x14ac:dyDescent="0.25">
      <c r="N2408" s="12"/>
    </row>
    <row r="2409" spans="14:14" x14ac:dyDescent="0.25">
      <c r="N2409" s="12"/>
    </row>
    <row r="2410" spans="14:14" x14ac:dyDescent="0.25">
      <c r="N2410" s="12"/>
    </row>
    <row r="2411" spans="14:14" x14ac:dyDescent="0.25">
      <c r="N2411" s="12"/>
    </row>
    <row r="2412" spans="14:14" x14ac:dyDescent="0.25">
      <c r="N2412" s="12"/>
    </row>
    <row r="2413" spans="14:14" x14ac:dyDescent="0.25">
      <c r="N2413" s="12"/>
    </row>
    <row r="2414" spans="14:14" x14ac:dyDescent="0.25">
      <c r="N2414" s="12"/>
    </row>
    <row r="2415" spans="14:14" x14ac:dyDescent="0.25">
      <c r="N2415" s="12"/>
    </row>
    <row r="2416" spans="14:14" x14ac:dyDescent="0.25">
      <c r="N2416" s="12"/>
    </row>
    <row r="2417" spans="14:14" x14ac:dyDescent="0.25">
      <c r="N2417" s="12"/>
    </row>
    <row r="2418" spans="14:14" x14ac:dyDescent="0.25">
      <c r="N2418" s="12"/>
    </row>
    <row r="2419" spans="14:14" x14ac:dyDescent="0.25">
      <c r="N2419" s="12"/>
    </row>
    <row r="2420" spans="14:14" x14ac:dyDescent="0.25">
      <c r="N2420" s="12"/>
    </row>
    <row r="2421" spans="14:14" x14ac:dyDescent="0.25">
      <c r="N2421" s="12"/>
    </row>
    <row r="2422" spans="14:14" x14ac:dyDescent="0.25">
      <c r="N2422" s="12"/>
    </row>
    <row r="2423" spans="14:14" x14ac:dyDescent="0.25">
      <c r="N2423" s="12"/>
    </row>
    <row r="2424" spans="14:14" x14ac:dyDescent="0.25">
      <c r="N2424" s="12"/>
    </row>
    <row r="2425" spans="14:14" x14ac:dyDescent="0.25">
      <c r="N2425" s="12"/>
    </row>
    <row r="2426" spans="14:14" x14ac:dyDescent="0.25">
      <c r="N2426" s="12"/>
    </row>
    <row r="2427" spans="14:14" x14ac:dyDescent="0.25">
      <c r="N2427" s="12"/>
    </row>
    <row r="2428" spans="14:14" x14ac:dyDescent="0.25">
      <c r="N2428" s="12"/>
    </row>
    <row r="2429" spans="14:14" x14ac:dyDescent="0.25">
      <c r="N2429" s="12"/>
    </row>
    <row r="2430" spans="14:14" x14ac:dyDescent="0.25">
      <c r="N2430" s="12"/>
    </row>
    <row r="2431" spans="14:14" x14ac:dyDescent="0.25">
      <c r="N2431" s="12"/>
    </row>
    <row r="2432" spans="14:14" x14ac:dyDescent="0.25">
      <c r="N2432" s="12"/>
    </row>
    <row r="2433" spans="14:14" x14ac:dyDescent="0.25">
      <c r="N2433" s="12"/>
    </row>
    <row r="2434" spans="14:14" x14ac:dyDescent="0.25">
      <c r="N2434" s="12"/>
    </row>
    <row r="2435" spans="14:14" x14ac:dyDescent="0.25">
      <c r="N2435" s="12"/>
    </row>
    <row r="2436" spans="14:14" x14ac:dyDescent="0.25">
      <c r="N2436" s="12"/>
    </row>
    <row r="2437" spans="14:14" x14ac:dyDescent="0.25">
      <c r="N2437" s="12"/>
    </row>
    <row r="2438" spans="14:14" x14ac:dyDescent="0.25">
      <c r="N2438" s="12"/>
    </row>
    <row r="2439" spans="14:14" x14ac:dyDescent="0.25">
      <c r="N2439" s="12"/>
    </row>
    <row r="2440" spans="14:14" x14ac:dyDescent="0.25">
      <c r="N2440" s="12"/>
    </row>
    <row r="2441" spans="14:14" x14ac:dyDescent="0.25">
      <c r="N2441" s="12"/>
    </row>
    <row r="2442" spans="14:14" x14ac:dyDescent="0.25">
      <c r="N2442" s="12"/>
    </row>
    <row r="2443" spans="14:14" x14ac:dyDescent="0.25">
      <c r="N2443" s="12"/>
    </row>
    <row r="2444" spans="14:14" x14ac:dyDescent="0.25">
      <c r="N2444" s="12"/>
    </row>
    <row r="2445" spans="14:14" x14ac:dyDescent="0.25">
      <c r="N2445" s="12"/>
    </row>
    <row r="2446" spans="14:14" x14ac:dyDescent="0.25">
      <c r="N2446" s="12"/>
    </row>
    <row r="2447" spans="14:14" x14ac:dyDescent="0.25">
      <c r="N2447" s="12"/>
    </row>
    <row r="2448" spans="14:14" x14ac:dyDescent="0.25">
      <c r="N2448" s="12"/>
    </row>
    <row r="2449" spans="14:14" x14ac:dyDescent="0.25">
      <c r="N2449" s="12"/>
    </row>
    <row r="2450" spans="14:14" x14ac:dyDescent="0.25">
      <c r="N2450" s="12"/>
    </row>
    <row r="2451" spans="14:14" x14ac:dyDescent="0.25">
      <c r="N2451" s="12"/>
    </row>
    <row r="2452" spans="14:14" x14ac:dyDescent="0.25">
      <c r="N2452" s="12"/>
    </row>
    <row r="2453" spans="14:14" x14ac:dyDescent="0.25">
      <c r="N2453" s="12"/>
    </row>
    <row r="2454" spans="14:14" x14ac:dyDescent="0.25">
      <c r="N2454" s="12"/>
    </row>
    <row r="2455" spans="14:14" x14ac:dyDescent="0.25">
      <c r="N2455" s="12"/>
    </row>
    <row r="2456" spans="14:14" x14ac:dyDescent="0.25">
      <c r="N2456" s="12"/>
    </row>
    <row r="2457" spans="14:14" x14ac:dyDescent="0.25">
      <c r="N2457" s="12"/>
    </row>
    <row r="2458" spans="14:14" x14ac:dyDescent="0.25">
      <c r="N2458" s="12"/>
    </row>
    <row r="2459" spans="14:14" x14ac:dyDescent="0.25">
      <c r="N2459" s="12"/>
    </row>
    <row r="2460" spans="14:14" x14ac:dyDescent="0.25">
      <c r="N2460" s="12"/>
    </row>
    <row r="2461" spans="14:14" x14ac:dyDescent="0.25">
      <c r="N2461" s="12"/>
    </row>
    <row r="2462" spans="14:14" x14ac:dyDescent="0.25">
      <c r="N2462" s="12"/>
    </row>
    <row r="2463" spans="14:14" x14ac:dyDescent="0.25">
      <c r="N2463" s="12"/>
    </row>
    <row r="2464" spans="14:14" x14ac:dyDescent="0.25">
      <c r="N2464" s="12"/>
    </row>
    <row r="2465" spans="14:14" x14ac:dyDescent="0.25">
      <c r="N2465" s="12"/>
    </row>
    <row r="2466" spans="14:14" x14ac:dyDescent="0.25">
      <c r="N2466" s="12"/>
    </row>
    <row r="2467" spans="14:14" x14ac:dyDescent="0.25">
      <c r="N2467" s="12"/>
    </row>
    <row r="2468" spans="14:14" x14ac:dyDescent="0.25">
      <c r="N2468" s="12"/>
    </row>
    <row r="2469" spans="14:14" x14ac:dyDescent="0.25">
      <c r="N2469" s="12"/>
    </row>
    <row r="2470" spans="14:14" x14ac:dyDescent="0.25">
      <c r="N2470" s="12"/>
    </row>
    <row r="2471" spans="14:14" x14ac:dyDescent="0.25">
      <c r="N2471" s="12"/>
    </row>
    <row r="2472" spans="14:14" x14ac:dyDescent="0.25">
      <c r="N2472" s="12"/>
    </row>
    <row r="2473" spans="14:14" x14ac:dyDescent="0.25">
      <c r="N2473" s="12"/>
    </row>
    <row r="2474" spans="14:14" x14ac:dyDescent="0.25">
      <c r="N2474" s="12"/>
    </row>
    <row r="2475" spans="14:14" x14ac:dyDescent="0.25">
      <c r="N2475" s="12"/>
    </row>
    <row r="2476" spans="14:14" x14ac:dyDescent="0.25">
      <c r="N2476" s="12"/>
    </row>
    <row r="2477" spans="14:14" x14ac:dyDescent="0.25">
      <c r="N2477" s="12"/>
    </row>
    <row r="2478" spans="14:14" x14ac:dyDescent="0.25">
      <c r="N2478" s="12"/>
    </row>
    <row r="2479" spans="14:14" x14ac:dyDescent="0.25">
      <c r="N2479" s="12"/>
    </row>
    <row r="2480" spans="14:14" x14ac:dyDescent="0.25">
      <c r="N2480" s="12"/>
    </row>
    <row r="2481" spans="14:14" x14ac:dyDescent="0.25">
      <c r="N2481" s="12"/>
    </row>
    <row r="2482" spans="14:14" x14ac:dyDescent="0.25">
      <c r="N2482" s="12"/>
    </row>
    <row r="2483" spans="14:14" x14ac:dyDescent="0.25">
      <c r="N2483" s="12"/>
    </row>
    <row r="2484" spans="14:14" x14ac:dyDescent="0.25">
      <c r="N2484" s="12"/>
    </row>
    <row r="2485" spans="14:14" x14ac:dyDescent="0.25">
      <c r="N2485" s="12"/>
    </row>
    <row r="2486" spans="14:14" x14ac:dyDescent="0.25">
      <c r="N2486" s="12"/>
    </row>
    <row r="2487" spans="14:14" x14ac:dyDescent="0.25">
      <c r="N2487" s="12"/>
    </row>
    <row r="2488" spans="14:14" x14ac:dyDescent="0.25">
      <c r="N2488" s="12"/>
    </row>
    <row r="2489" spans="14:14" x14ac:dyDescent="0.25">
      <c r="N2489" s="12"/>
    </row>
    <row r="2490" spans="14:14" x14ac:dyDescent="0.25">
      <c r="N2490" s="12"/>
    </row>
    <row r="2491" spans="14:14" x14ac:dyDescent="0.25">
      <c r="N2491" s="12"/>
    </row>
    <row r="2492" spans="14:14" x14ac:dyDescent="0.25">
      <c r="N2492" s="12"/>
    </row>
    <row r="2493" spans="14:14" x14ac:dyDescent="0.25">
      <c r="N2493" s="12"/>
    </row>
    <row r="2494" spans="14:14" x14ac:dyDescent="0.25">
      <c r="N2494" s="12"/>
    </row>
    <row r="2495" spans="14:14" x14ac:dyDescent="0.25">
      <c r="N2495" s="12"/>
    </row>
    <row r="2496" spans="14:14" x14ac:dyDescent="0.25">
      <c r="N2496" s="12"/>
    </row>
    <row r="2497" spans="14:14" x14ac:dyDescent="0.25">
      <c r="N2497" s="12"/>
    </row>
    <row r="2498" spans="14:14" x14ac:dyDescent="0.25">
      <c r="N2498" s="12"/>
    </row>
    <row r="2499" spans="14:14" x14ac:dyDescent="0.25">
      <c r="N2499" s="12"/>
    </row>
    <row r="2500" spans="14:14" x14ac:dyDescent="0.25">
      <c r="N2500" s="12"/>
    </row>
    <row r="2501" spans="14:14" x14ac:dyDescent="0.25">
      <c r="N2501" s="12"/>
    </row>
    <row r="2502" spans="14:14" x14ac:dyDescent="0.25">
      <c r="N2502" s="12"/>
    </row>
    <row r="2503" spans="14:14" x14ac:dyDescent="0.25">
      <c r="N2503" s="12"/>
    </row>
    <row r="2504" spans="14:14" x14ac:dyDescent="0.25">
      <c r="N2504" s="12"/>
    </row>
    <row r="2505" spans="14:14" x14ac:dyDescent="0.25">
      <c r="N2505" s="12"/>
    </row>
    <row r="2506" spans="14:14" x14ac:dyDescent="0.25">
      <c r="N2506" s="12"/>
    </row>
    <row r="2507" spans="14:14" x14ac:dyDescent="0.25">
      <c r="N2507" s="12"/>
    </row>
    <row r="2508" spans="14:14" x14ac:dyDescent="0.25">
      <c r="N2508" s="12"/>
    </row>
    <row r="2509" spans="14:14" x14ac:dyDescent="0.25">
      <c r="N2509" s="12"/>
    </row>
    <row r="2510" spans="14:14" x14ac:dyDescent="0.25">
      <c r="N2510" s="12"/>
    </row>
    <row r="2511" spans="14:14" x14ac:dyDescent="0.25">
      <c r="N2511" s="12"/>
    </row>
    <row r="2512" spans="14:14" x14ac:dyDescent="0.25">
      <c r="N2512" s="12"/>
    </row>
    <row r="2513" spans="14:14" x14ac:dyDescent="0.25">
      <c r="N2513" s="12"/>
    </row>
    <row r="2514" spans="14:14" x14ac:dyDescent="0.25">
      <c r="N2514" s="12"/>
    </row>
    <row r="2515" spans="14:14" x14ac:dyDescent="0.25">
      <c r="N2515" s="12"/>
    </row>
    <row r="2516" spans="14:14" x14ac:dyDescent="0.25">
      <c r="N2516" s="12"/>
    </row>
    <row r="2517" spans="14:14" x14ac:dyDescent="0.25">
      <c r="N2517" s="12"/>
    </row>
    <row r="2518" spans="14:14" x14ac:dyDescent="0.25">
      <c r="N2518" s="12"/>
    </row>
    <row r="2519" spans="14:14" x14ac:dyDescent="0.25">
      <c r="N2519" s="12"/>
    </row>
    <row r="2520" spans="14:14" x14ac:dyDescent="0.25">
      <c r="N2520" s="12"/>
    </row>
    <row r="2521" spans="14:14" x14ac:dyDescent="0.25">
      <c r="N2521" s="12"/>
    </row>
    <row r="2522" spans="14:14" x14ac:dyDescent="0.25">
      <c r="N2522" s="12"/>
    </row>
    <row r="2523" spans="14:14" x14ac:dyDescent="0.25">
      <c r="N2523" s="12"/>
    </row>
    <row r="2524" spans="14:14" x14ac:dyDescent="0.25">
      <c r="N2524" s="12"/>
    </row>
    <row r="2525" spans="14:14" x14ac:dyDescent="0.25">
      <c r="N2525" s="12"/>
    </row>
    <row r="2526" spans="14:14" x14ac:dyDescent="0.25">
      <c r="N2526" s="12"/>
    </row>
    <row r="2527" spans="14:14" x14ac:dyDescent="0.25">
      <c r="N2527" s="12"/>
    </row>
    <row r="2528" spans="14:14" x14ac:dyDescent="0.25">
      <c r="N2528" s="12"/>
    </row>
    <row r="2529" spans="14:14" x14ac:dyDescent="0.25">
      <c r="N2529" s="12"/>
    </row>
    <row r="2530" spans="14:14" x14ac:dyDescent="0.25">
      <c r="N2530" s="12"/>
    </row>
    <row r="2531" spans="14:14" x14ac:dyDescent="0.25">
      <c r="N2531" s="12"/>
    </row>
    <row r="2532" spans="14:14" x14ac:dyDescent="0.25">
      <c r="N2532" s="12"/>
    </row>
    <row r="2533" spans="14:14" x14ac:dyDescent="0.25">
      <c r="N2533" s="12"/>
    </row>
    <row r="2534" spans="14:14" x14ac:dyDescent="0.25">
      <c r="N2534" s="12"/>
    </row>
    <row r="2535" spans="14:14" x14ac:dyDescent="0.25">
      <c r="N2535" s="12"/>
    </row>
    <row r="2536" spans="14:14" x14ac:dyDescent="0.25">
      <c r="N2536" s="12"/>
    </row>
    <row r="2537" spans="14:14" x14ac:dyDescent="0.25">
      <c r="N2537" s="12"/>
    </row>
    <row r="2538" spans="14:14" x14ac:dyDescent="0.25">
      <c r="N2538" s="12"/>
    </row>
    <row r="2539" spans="14:14" x14ac:dyDescent="0.25">
      <c r="N2539" s="12"/>
    </row>
    <row r="2540" spans="14:14" x14ac:dyDescent="0.25">
      <c r="N2540" s="12"/>
    </row>
    <row r="2541" spans="14:14" x14ac:dyDescent="0.25">
      <c r="N2541" s="12"/>
    </row>
    <row r="2542" spans="14:14" x14ac:dyDescent="0.25">
      <c r="N2542" s="12"/>
    </row>
    <row r="2543" spans="14:14" x14ac:dyDescent="0.25">
      <c r="N2543" s="12"/>
    </row>
    <row r="2544" spans="14:14" x14ac:dyDescent="0.25">
      <c r="N2544" s="12"/>
    </row>
    <row r="2545" spans="14:14" x14ac:dyDescent="0.25">
      <c r="N2545" s="12"/>
    </row>
    <row r="2546" spans="14:14" x14ac:dyDescent="0.25">
      <c r="N2546" s="12"/>
    </row>
    <row r="2547" spans="14:14" x14ac:dyDescent="0.25">
      <c r="N2547" s="12"/>
    </row>
    <row r="2548" spans="14:14" x14ac:dyDescent="0.25">
      <c r="N2548" s="12"/>
    </row>
    <row r="2549" spans="14:14" x14ac:dyDescent="0.25">
      <c r="N2549" s="12"/>
    </row>
    <row r="2550" spans="14:14" x14ac:dyDescent="0.25">
      <c r="N2550" s="12"/>
    </row>
    <row r="2551" spans="14:14" x14ac:dyDescent="0.25">
      <c r="N2551" s="12"/>
    </row>
    <row r="2552" spans="14:14" x14ac:dyDescent="0.25">
      <c r="N2552" s="12"/>
    </row>
    <row r="2553" spans="14:14" x14ac:dyDescent="0.25">
      <c r="N2553" s="12"/>
    </row>
    <row r="2554" spans="14:14" x14ac:dyDescent="0.25">
      <c r="N2554" s="12"/>
    </row>
    <row r="2555" spans="14:14" x14ac:dyDescent="0.25">
      <c r="N2555" s="12"/>
    </row>
    <row r="2556" spans="14:14" x14ac:dyDescent="0.25">
      <c r="N2556" s="12"/>
    </row>
    <row r="2557" spans="14:14" x14ac:dyDescent="0.25">
      <c r="N2557" s="12"/>
    </row>
    <row r="2558" spans="14:14" x14ac:dyDescent="0.25">
      <c r="N2558" s="12"/>
    </row>
    <row r="2559" spans="14:14" x14ac:dyDescent="0.25">
      <c r="N2559" s="12"/>
    </row>
    <row r="2560" spans="14:14" x14ac:dyDescent="0.25">
      <c r="N2560" s="12"/>
    </row>
    <row r="2561" spans="14:14" x14ac:dyDescent="0.25">
      <c r="N2561" s="12"/>
    </row>
    <row r="2562" spans="14:14" x14ac:dyDescent="0.25">
      <c r="N2562" s="12"/>
    </row>
    <row r="2563" spans="14:14" x14ac:dyDescent="0.25">
      <c r="N2563" s="12"/>
    </row>
    <row r="2564" spans="14:14" x14ac:dyDescent="0.25">
      <c r="N2564" s="12"/>
    </row>
    <row r="2565" spans="14:14" x14ac:dyDescent="0.25">
      <c r="N2565" s="12"/>
    </row>
    <row r="2566" spans="14:14" x14ac:dyDescent="0.25">
      <c r="N2566" s="12"/>
    </row>
    <row r="2567" spans="14:14" x14ac:dyDescent="0.25">
      <c r="N2567" s="12"/>
    </row>
    <row r="2568" spans="14:14" x14ac:dyDescent="0.25">
      <c r="N2568" s="12"/>
    </row>
    <row r="2569" spans="14:14" x14ac:dyDescent="0.25">
      <c r="N2569" s="12"/>
    </row>
    <row r="2570" spans="14:14" x14ac:dyDescent="0.25">
      <c r="N2570" s="12"/>
    </row>
    <row r="2571" spans="14:14" x14ac:dyDescent="0.25">
      <c r="N2571" s="12"/>
    </row>
    <row r="2572" spans="14:14" x14ac:dyDescent="0.25">
      <c r="N2572" s="12"/>
    </row>
    <row r="2573" spans="14:14" x14ac:dyDescent="0.25">
      <c r="N2573" s="12"/>
    </row>
    <row r="2574" spans="14:14" x14ac:dyDescent="0.25">
      <c r="N2574" s="12"/>
    </row>
    <row r="2575" spans="14:14" x14ac:dyDescent="0.25">
      <c r="N2575" s="12"/>
    </row>
    <row r="2576" spans="14:14" x14ac:dyDescent="0.25">
      <c r="N2576" s="12"/>
    </row>
    <row r="2577" spans="14:14" x14ac:dyDescent="0.25">
      <c r="N2577" s="12"/>
    </row>
    <row r="2578" spans="14:14" x14ac:dyDescent="0.25">
      <c r="N2578" s="12"/>
    </row>
    <row r="2579" spans="14:14" x14ac:dyDescent="0.25">
      <c r="N2579" s="12"/>
    </row>
    <row r="2580" spans="14:14" x14ac:dyDescent="0.25">
      <c r="N2580" s="12"/>
    </row>
    <row r="2581" spans="14:14" x14ac:dyDescent="0.25">
      <c r="N2581" s="12"/>
    </row>
    <row r="2582" spans="14:14" x14ac:dyDescent="0.25">
      <c r="N2582" s="12"/>
    </row>
    <row r="2583" spans="14:14" x14ac:dyDescent="0.25">
      <c r="N2583" s="12"/>
    </row>
    <row r="2584" spans="14:14" x14ac:dyDescent="0.25">
      <c r="N2584" s="12"/>
    </row>
    <row r="2585" spans="14:14" x14ac:dyDescent="0.25">
      <c r="N2585" s="12"/>
    </row>
    <row r="2586" spans="14:14" x14ac:dyDescent="0.25">
      <c r="N2586" s="12"/>
    </row>
    <row r="2587" spans="14:14" x14ac:dyDescent="0.25">
      <c r="N2587" s="12"/>
    </row>
    <row r="2588" spans="14:14" x14ac:dyDescent="0.25">
      <c r="N2588" s="12"/>
    </row>
    <row r="2589" spans="14:14" x14ac:dyDescent="0.25">
      <c r="N2589" s="12"/>
    </row>
    <row r="2590" spans="14:14" x14ac:dyDescent="0.25">
      <c r="N2590" s="12"/>
    </row>
    <row r="2591" spans="14:14" x14ac:dyDescent="0.25">
      <c r="N2591" s="12"/>
    </row>
    <row r="2592" spans="14:14" x14ac:dyDescent="0.25">
      <c r="N2592" s="12"/>
    </row>
    <row r="2593" spans="14:14" x14ac:dyDescent="0.25">
      <c r="N2593" s="12"/>
    </row>
    <row r="2594" spans="14:14" x14ac:dyDescent="0.25">
      <c r="N2594" s="12"/>
    </row>
    <row r="2595" spans="14:14" x14ac:dyDescent="0.25">
      <c r="N2595" s="12"/>
    </row>
    <row r="2596" spans="14:14" x14ac:dyDescent="0.25">
      <c r="N2596" s="12"/>
    </row>
    <row r="2597" spans="14:14" x14ac:dyDescent="0.25">
      <c r="N2597" s="12"/>
    </row>
    <row r="2598" spans="14:14" x14ac:dyDescent="0.25">
      <c r="N2598" s="12"/>
    </row>
    <row r="2599" spans="14:14" x14ac:dyDescent="0.25">
      <c r="N2599" s="12"/>
    </row>
    <row r="2600" spans="14:14" x14ac:dyDescent="0.25">
      <c r="N2600" s="12"/>
    </row>
    <row r="2601" spans="14:14" x14ac:dyDescent="0.25">
      <c r="N2601" s="12"/>
    </row>
    <row r="2602" spans="14:14" x14ac:dyDescent="0.25">
      <c r="N2602" s="12"/>
    </row>
    <row r="2603" spans="14:14" x14ac:dyDescent="0.25">
      <c r="N2603" s="12"/>
    </row>
    <row r="2604" spans="14:14" x14ac:dyDescent="0.25">
      <c r="N2604" s="12"/>
    </row>
    <row r="2605" spans="14:14" x14ac:dyDescent="0.25">
      <c r="N2605" s="12"/>
    </row>
    <row r="2606" spans="14:14" x14ac:dyDescent="0.25">
      <c r="N2606" s="12"/>
    </row>
    <row r="2607" spans="14:14" x14ac:dyDescent="0.25">
      <c r="N2607" s="12"/>
    </row>
    <row r="2608" spans="14:14" x14ac:dyDescent="0.25">
      <c r="N2608" s="12"/>
    </row>
    <row r="2609" spans="14:14" x14ac:dyDescent="0.25">
      <c r="N2609" s="12"/>
    </row>
    <row r="2610" spans="14:14" x14ac:dyDescent="0.25">
      <c r="N2610" s="12"/>
    </row>
    <row r="2611" spans="14:14" x14ac:dyDescent="0.25">
      <c r="N2611" s="12"/>
    </row>
    <row r="2612" spans="14:14" x14ac:dyDescent="0.25">
      <c r="N2612" s="12"/>
    </row>
    <row r="2613" spans="14:14" x14ac:dyDescent="0.25">
      <c r="N2613" s="12"/>
    </row>
    <row r="2614" spans="14:14" x14ac:dyDescent="0.25">
      <c r="N2614" s="12"/>
    </row>
    <row r="2615" spans="14:14" x14ac:dyDescent="0.25">
      <c r="N2615" s="12"/>
    </row>
    <row r="2616" spans="14:14" x14ac:dyDescent="0.25">
      <c r="N2616" s="12"/>
    </row>
    <row r="2617" spans="14:14" x14ac:dyDescent="0.25">
      <c r="N2617" s="12"/>
    </row>
    <row r="2618" spans="14:14" x14ac:dyDescent="0.25">
      <c r="N2618" s="12"/>
    </row>
    <row r="2619" spans="14:14" x14ac:dyDescent="0.25">
      <c r="N2619" s="12"/>
    </row>
    <row r="2620" spans="14:14" x14ac:dyDescent="0.25">
      <c r="N2620" s="12"/>
    </row>
    <row r="2621" spans="14:14" x14ac:dyDescent="0.25">
      <c r="N2621" s="12"/>
    </row>
    <row r="2622" spans="14:14" x14ac:dyDescent="0.25">
      <c r="N2622" s="12"/>
    </row>
    <row r="2623" spans="14:14" x14ac:dyDescent="0.25">
      <c r="N2623" s="12"/>
    </row>
    <row r="2624" spans="14:14" x14ac:dyDescent="0.25">
      <c r="N2624" s="12"/>
    </row>
    <row r="2625" spans="14:14" x14ac:dyDescent="0.25">
      <c r="N2625" s="12"/>
    </row>
    <row r="2626" spans="14:14" x14ac:dyDescent="0.25">
      <c r="N2626" s="12"/>
    </row>
    <row r="2627" spans="14:14" x14ac:dyDescent="0.25">
      <c r="N2627" s="12"/>
    </row>
    <row r="2628" spans="14:14" x14ac:dyDescent="0.25">
      <c r="N2628" s="12"/>
    </row>
    <row r="2629" spans="14:14" x14ac:dyDescent="0.25">
      <c r="N2629" s="12"/>
    </row>
    <row r="2630" spans="14:14" x14ac:dyDescent="0.25">
      <c r="N2630" s="12"/>
    </row>
    <row r="2631" spans="14:14" x14ac:dyDescent="0.25">
      <c r="N2631" s="12"/>
    </row>
    <row r="2632" spans="14:14" x14ac:dyDescent="0.25">
      <c r="N2632" s="12"/>
    </row>
    <row r="2633" spans="14:14" x14ac:dyDescent="0.25">
      <c r="N2633" s="12"/>
    </row>
    <row r="2634" spans="14:14" x14ac:dyDescent="0.25">
      <c r="N2634" s="12"/>
    </row>
    <row r="2635" spans="14:14" x14ac:dyDescent="0.25">
      <c r="N2635" s="12"/>
    </row>
    <row r="2636" spans="14:14" x14ac:dyDescent="0.25">
      <c r="N2636" s="12"/>
    </row>
    <row r="2637" spans="14:14" x14ac:dyDescent="0.25">
      <c r="N2637" s="12"/>
    </row>
    <row r="2638" spans="14:14" x14ac:dyDescent="0.25">
      <c r="N2638" s="12"/>
    </row>
    <row r="2639" spans="14:14" x14ac:dyDescent="0.25">
      <c r="N2639" s="12"/>
    </row>
    <row r="2640" spans="14:14" x14ac:dyDescent="0.25">
      <c r="N2640" s="12"/>
    </row>
    <row r="2641" spans="14:14" x14ac:dyDescent="0.25">
      <c r="N2641" s="12"/>
    </row>
    <row r="2642" spans="14:14" x14ac:dyDescent="0.25">
      <c r="N2642" s="12"/>
    </row>
    <row r="2643" spans="14:14" x14ac:dyDescent="0.25">
      <c r="N2643" s="12"/>
    </row>
    <row r="2644" spans="14:14" x14ac:dyDescent="0.25">
      <c r="N2644" s="12"/>
    </row>
    <row r="2645" spans="14:14" x14ac:dyDescent="0.25">
      <c r="N2645" s="12"/>
    </row>
    <row r="2646" spans="14:14" x14ac:dyDescent="0.25">
      <c r="N2646" s="12"/>
    </row>
    <row r="2647" spans="14:14" x14ac:dyDescent="0.25">
      <c r="N2647" s="12"/>
    </row>
    <row r="2648" spans="14:14" x14ac:dyDescent="0.25">
      <c r="N2648" s="12"/>
    </row>
    <row r="2649" spans="14:14" x14ac:dyDescent="0.25">
      <c r="N2649" s="12"/>
    </row>
    <row r="2650" spans="14:14" x14ac:dyDescent="0.25">
      <c r="N2650" s="12"/>
    </row>
    <row r="2651" spans="14:14" x14ac:dyDescent="0.25">
      <c r="N2651" s="12"/>
    </row>
    <row r="2652" spans="14:14" x14ac:dyDescent="0.25">
      <c r="N2652" s="12"/>
    </row>
    <row r="2653" spans="14:14" x14ac:dyDescent="0.25">
      <c r="N2653" s="12"/>
    </row>
    <row r="2654" spans="14:14" x14ac:dyDescent="0.25">
      <c r="N2654" s="12"/>
    </row>
    <row r="2655" spans="14:14" x14ac:dyDescent="0.25">
      <c r="N2655" s="12"/>
    </row>
    <row r="2656" spans="14:14" x14ac:dyDescent="0.25">
      <c r="N2656" s="12"/>
    </row>
    <row r="2657" spans="14:14" x14ac:dyDescent="0.25">
      <c r="N2657" s="12"/>
    </row>
    <row r="2658" spans="14:14" x14ac:dyDescent="0.25">
      <c r="N2658" s="12"/>
    </row>
    <row r="2659" spans="14:14" x14ac:dyDescent="0.25">
      <c r="N2659" s="12"/>
    </row>
    <row r="2660" spans="14:14" x14ac:dyDescent="0.25">
      <c r="N2660" s="12"/>
    </row>
    <row r="2661" spans="14:14" x14ac:dyDescent="0.25">
      <c r="N2661" s="12"/>
    </row>
    <row r="2662" spans="14:14" x14ac:dyDescent="0.25">
      <c r="N2662" s="12"/>
    </row>
    <row r="2663" spans="14:14" x14ac:dyDescent="0.25">
      <c r="N2663" s="12"/>
    </row>
    <row r="2664" spans="14:14" x14ac:dyDescent="0.25">
      <c r="N2664" s="12"/>
    </row>
    <row r="2665" spans="14:14" x14ac:dyDescent="0.25">
      <c r="N2665" s="12"/>
    </row>
    <row r="2666" spans="14:14" x14ac:dyDescent="0.25">
      <c r="N2666" s="12"/>
    </row>
    <row r="2667" spans="14:14" x14ac:dyDescent="0.25">
      <c r="N2667" s="12"/>
    </row>
    <row r="2668" spans="14:14" x14ac:dyDescent="0.25">
      <c r="N2668" s="12"/>
    </row>
    <row r="2669" spans="14:14" x14ac:dyDescent="0.25">
      <c r="N2669" s="12"/>
    </row>
    <row r="2670" spans="14:14" x14ac:dyDescent="0.25">
      <c r="N2670" s="12"/>
    </row>
    <row r="2671" spans="14:14" x14ac:dyDescent="0.25">
      <c r="N2671" s="12"/>
    </row>
    <row r="2672" spans="14:14" x14ac:dyDescent="0.25">
      <c r="N2672" s="12"/>
    </row>
    <row r="2673" spans="14:14" x14ac:dyDescent="0.25">
      <c r="N2673" s="12"/>
    </row>
    <row r="2674" spans="14:14" x14ac:dyDescent="0.25">
      <c r="N2674" s="12"/>
    </row>
    <row r="2675" spans="14:14" x14ac:dyDescent="0.25">
      <c r="N2675" s="12"/>
    </row>
    <row r="2676" spans="14:14" x14ac:dyDescent="0.25">
      <c r="N2676" s="12"/>
    </row>
    <row r="2677" spans="14:14" x14ac:dyDescent="0.25">
      <c r="N2677" s="12"/>
    </row>
    <row r="2678" spans="14:14" x14ac:dyDescent="0.25">
      <c r="N2678" s="12"/>
    </row>
    <row r="2679" spans="14:14" x14ac:dyDescent="0.25">
      <c r="N2679" s="12"/>
    </row>
    <row r="2680" spans="14:14" x14ac:dyDescent="0.25">
      <c r="N2680" s="12"/>
    </row>
    <row r="2681" spans="14:14" x14ac:dyDescent="0.25">
      <c r="N2681" s="12"/>
    </row>
    <row r="2682" spans="14:14" x14ac:dyDescent="0.25">
      <c r="N2682" s="12"/>
    </row>
    <row r="2683" spans="14:14" x14ac:dyDescent="0.25">
      <c r="N2683" s="12"/>
    </row>
    <row r="2684" spans="14:14" x14ac:dyDescent="0.25">
      <c r="N2684" s="12"/>
    </row>
    <row r="2685" spans="14:14" x14ac:dyDescent="0.25">
      <c r="N2685" s="12"/>
    </row>
    <row r="2686" spans="14:14" x14ac:dyDescent="0.25">
      <c r="N2686" s="12"/>
    </row>
    <row r="2687" spans="14:14" x14ac:dyDescent="0.25">
      <c r="N2687" s="12"/>
    </row>
    <row r="2688" spans="14:14" x14ac:dyDescent="0.25">
      <c r="N2688" s="12"/>
    </row>
    <row r="2689" spans="14:14" x14ac:dyDescent="0.25">
      <c r="N2689" s="12"/>
    </row>
    <row r="2690" spans="14:14" x14ac:dyDescent="0.25">
      <c r="N2690" s="12"/>
    </row>
    <row r="2691" spans="14:14" x14ac:dyDescent="0.25">
      <c r="N2691" s="12"/>
    </row>
    <row r="2692" spans="14:14" x14ac:dyDescent="0.25">
      <c r="N2692" s="12"/>
    </row>
    <row r="2693" spans="14:14" x14ac:dyDescent="0.25">
      <c r="N2693" s="12"/>
    </row>
    <row r="2694" spans="14:14" x14ac:dyDescent="0.25">
      <c r="N2694" s="12"/>
    </row>
    <row r="2695" spans="14:14" x14ac:dyDescent="0.25">
      <c r="N2695" s="12"/>
    </row>
    <row r="2696" spans="14:14" x14ac:dyDescent="0.25">
      <c r="N2696" s="12"/>
    </row>
    <row r="2697" spans="14:14" x14ac:dyDescent="0.25">
      <c r="N2697" s="12"/>
    </row>
    <row r="2698" spans="14:14" x14ac:dyDescent="0.25">
      <c r="N2698" s="12"/>
    </row>
    <row r="2699" spans="14:14" x14ac:dyDescent="0.25">
      <c r="N2699" s="12"/>
    </row>
    <row r="2700" spans="14:14" x14ac:dyDescent="0.25">
      <c r="N2700" s="12"/>
    </row>
    <row r="2701" spans="14:14" x14ac:dyDescent="0.25">
      <c r="N2701" s="12"/>
    </row>
    <row r="2702" spans="14:14" x14ac:dyDescent="0.25">
      <c r="N2702" s="12"/>
    </row>
    <row r="2703" spans="14:14" x14ac:dyDescent="0.25">
      <c r="N2703" s="12"/>
    </row>
    <row r="2704" spans="14:14" x14ac:dyDescent="0.25">
      <c r="N2704" s="12"/>
    </row>
    <row r="2705" spans="14:14" x14ac:dyDescent="0.25">
      <c r="N2705" s="12"/>
    </row>
    <row r="2706" spans="14:14" x14ac:dyDescent="0.25">
      <c r="N2706" s="12"/>
    </row>
    <row r="2707" spans="14:14" x14ac:dyDescent="0.25">
      <c r="N2707" s="12"/>
    </row>
    <row r="2708" spans="14:14" x14ac:dyDescent="0.25">
      <c r="N2708" s="12"/>
    </row>
    <row r="2709" spans="14:14" x14ac:dyDescent="0.25">
      <c r="N2709" s="12"/>
    </row>
    <row r="2710" spans="14:14" x14ac:dyDescent="0.25">
      <c r="N2710" s="12"/>
    </row>
    <row r="2711" spans="14:14" x14ac:dyDescent="0.25">
      <c r="N2711" s="12"/>
    </row>
    <row r="2712" spans="14:14" x14ac:dyDescent="0.25">
      <c r="N2712" s="12"/>
    </row>
    <row r="2713" spans="14:14" x14ac:dyDescent="0.25">
      <c r="N2713" s="12"/>
    </row>
    <row r="2714" spans="14:14" x14ac:dyDescent="0.25">
      <c r="N2714" s="12"/>
    </row>
    <row r="2715" spans="14:14" x14ac:dyDescent="0.25">
      <c r="N2715" s="12"/>
    </row>
    <row r="2716" spans="14:14" x14ac:dyDescent="0.25">
      <c r="N2716" s="12"/>
    </row>
    <row r="2717" spans="14:14" x14ac:dyDescent="0.25">
      <c r="N2717" s="12"/>
    </row>
    <row r="2718" spans="14:14" x14ac:dyDescent="0.25">
      <c r="N2718" s="12"/>
    </row>
    <row r="2719" spans="14:14" x14ac:dyDescent="0.25">
      <c r="N2719" s="12"/>
    </row>
    <row r="2720" spans="14:14" x14ac:dyDescent="0.25">
      <c r="N2720" s="12"/>
    </row>
    <row r="2721" spans="14:14" x14ac:dyDescent="0.25">
      <c r="N2721" s="12"/>
    </row>
    <row r="2722" spans="14:14" x14ac:dyDescent="0.25">
      <c r="N2722" s="12"/>
    </row>
    <row r="2723" spans="14:14" x14ac:dyDescent="0.25">
      <c r="N2723" s="12"/>
    </row>
    <row r="2724" spans="14:14" x14ac:dyDescent="0.25">
      <c r="N2724" s="12"/>
    </row>
    <row r="2725" spans="14:14" x14ac:dyDescent="0.25">
      <c r="N2725" s="12"/>
    </row>
    <row r="2726" spans="14:14" x14ac:dyDescent="0.25">
      <c r="N2726" s="12"/>
    </row>
    <row r="2727" spans="14:14" x14ac:dyDescent="0.25">
      <c r="N2727" s="12"/>
    </row>
    <row r="2728" spans="14:14" x14ac:dyDescent="0.25">
      <c r="N2728" s="12"/>
    </row>
    <row r="2729" spans="14:14" x14ac:dyDescent="0.25">
      <c r="N2729" s="12"/>
    </row>
    <row r="10593" spans="3:11" x14ac:dyDescent="0.25">
      <c r="C10593"/>
      <c r="E10593"/>
      <c r="G10593" s="18"/>
      <c r="H10593" s="11"/>
      <c r="I10593" s="18"/>
      <c r="J10593" s="11"/>
      <c r="K10593"/>
    </row>
    <row r="10594" spans="3:11" x14ac:dyDescent="0.25">
      <c r="C10594"/>
      <c r="E10594"/>
      <c r="G10594" s="18"/>
      <c r="H10594" s="11"/>
      <c r="I10594" s="18"/>
      <c r="J10594" s="11"/>
      <c r="K10594"/>
    </row>
    <row r="10595" spans="3:11" x14ac:dyDescent="0.25">
      <c r="C10595"/>
      <c r="E10595"/>
      <c r="G10595" s="18"/>
      <c r="H10595" s="11"/>
      <c r="I10595" s="18"/>
      <c r="J10595" s="11"/>
      <c r="K10595"/>
    </row>
    <row r="10596" spans="3:11" x14ac:dyDescent="0.25">
      <c r="C10596"/>
      <c r="E10596"/>
      <c r="G10596" s="18"/>
      <c r="H10596" s="11"/>
      <c r="I10596" s="18"/>
      <c r="J10596" s="11"/>
      <c r="K10596"/>
    </row>
    <row r="10597" spans="3:11" x14ac:dyDescent="0.25">
      <c r="C10597"/>
      <c r="E10597"/>
      <c r="G10597" s="18"/>
      <c r="H10597" s="11"/>
      <c r="I10597" s="18"/>
      <c r="J10597" s="11"/>
      <c r="K10597"/>
    </row>
    <row r="10598" spans="3:11" x14ac:dyDescent="0.25">
      <c r="C10598"/>
      <c r="E10598"/>
      <c r="G10598" s="18"/>
      <c r="H10598" s="11"/>
      <c r="I10598" s="18"/>
      <c r="J10598" s="11"/>
      <c r="K10598"/>
    </row>
    <row r="10599" spans="3:11" x14ac:dyDescent="0.25">
      <c r="C10599"/>
      <c r="E10599"/>
      <c r="G10599" s="18"/>
      <c r="H10599" s="11"/>
      <c r="I10599" s="18"/>
      <c r="J10599" s="11"/>
      <c r="K10599"/>
    </row>
    <row r="10600" spans="3:11" x14ac:dyDescent="0.25">
      <c r="C10600"/>
      <c r="E10600"/>
      <c r="G10600" s="18"/>
      <c r="H10600" s="11"/>
      <c r="I10600" s="18"/>
      <c r="J10600" s="11"/>
      <c r="K10600"/>
    </row>
    <row r="10601" spans="3:11" x14ac:dyDescent="0.25">
      <c r="C10601"/>
      <c r="E10601"/>
      <c r="G10601" s="18"/>
      <c r="H10601" s="11"/>
      <c r="I10601" s="18"/>
      <c r="J10601" s="11"/>
      <c r="K10601"/>
    </row>
    <row r="10602" spans="3:11" x14ac:dyDescent="0.25">
      <c r="C10602"/>
      <c r="E10602"/>
      <c r="G10602" s="18"/>
      <c r="H10602" s="11"/>
      <c r="I10602" s="18"/>
      <c r="J10602" s="11"/>
      <c r="K10602"/>
    </row>
    <row r="10603" spans="3:11" x14ac:dyDescent="0.25">
      <c r="C10603"/>
      <c r="E10603"/>
      <c r="G10603" s="18"/>
      <c r="H10603" s="11"/>
      <c r="I10603" s="18"/>
      <c r="J10603" s="11"/>
      <c r="K10603"/>
    </row>
    <row r="10604" spans="3:11" x14ac:dyDescent="0.25">
      <c r="C10604"/>
      <c r="E10604"/>
      <c r="G10604" s="18"/>
      <c r="H10604" s="11"/>
      <c r="I10604" s="18"/>
      <c r="J10604" s="11"/>
      <c r="K10604"/>
    </row>
    <row r="10605" spans="3:11" x14ac:dyDescent="0.25">
      <c r="C10605"/>
      <c r="E10605"/>
      <c r="G10605" s="18"/>
      <c r="H10605" s="11"/>
      <c r="I10605" s="18"/>
      <c r="J10605" s="11"/>
      <c r="K10605"/>
    </row>
    <row r="10606" spans="3:11" x14ac:dyDescent="0.25">
      <c r="C10606"/>
      <c r="E10606"/>
      <c r="G10606" s="18"/>
      <c r="H10606" s="11"/>
      <c r="I10606" s="18"/>
      <c r="J10606" s="11"/>
      <c r="K10606"/>
    </row>
    <row r="10607" spans="3:11" x14ac:dyDescent="0.25">
      <c r="C10607"/>
      <c r="E10607"/>
      <c r="G10607" s="18"/>
      <c r="H10607" s="11"/>
      <c r="I10607" s="18"/>
      <c r="J10607" s="11"/>
      <c r="K10607"/>
    </row>
    <row r="10608" spans="3:11" x14ac:dyDescent="0.25">
      <c r="C10608"/>
      <c r="E10608"/>
      <c r="G10608" s="18"/>
      <c r="H10608" s="11"/>
      <c r="I10608" s="18"/>
      <c r="J10608" s="11"/>
      <c r="K10608"/>
    </row>
    <row r="10609" spans="3:11" x14ac:dyDescent="0.25">
      <c r="C10609"/>
      <c r="E10609"/>
      <c r="G10609" s="18"/>
      <c r="H10609" s="11"/>
      <c r="I10609" s="18"/>
      <c r="J10609" s="11"/>
      <c r="K10609"/>
    </row>
    <row r="10610" spans="3:11" x14ac:dyDescent="0.25">
      <c r="C10610"/>
      <c r="E10610"/>
      <c r="G10610" s="18"/>
      <c r="H10610" s="11"/>
      <c r="I10610" s="18"/>
      <c r="J10610" s="11"/>
      <c r="K10610"/>
    </row>
    <row r="10611" spans="3:11" x14ac:dyDescent="0.25">
      <c r="C10611"/>
      <c r="E10611"/>
      <c r="G10611" s="18"/>
      <c r="H10611" s="11"/>
      <c r="I10611" s="18"/>
      <c r="J10611" s="11"/>
      <c r="K10611"/>
    </row>
    <row r="10612" spans="3:11" x14ac:dyDescent="0.25">
      <c r="C10612"/>
      <c r="E10612"/>
      <c r="G10612" s="18"/>
      <c r="H10612" s="11"/>
      <c r="I10612" s="18"/>
      <c r="J10612" s="11"/>
      <c r="K10612"/>
    </row>
    <row r="10613" spans="3:11" x14ac:dyDescent="0.25">
      <c r="C10613"/>
      <c r="E10613"/>
      <c r="G10613" s="18"/>
      <c r="H10613" s="11"/>
      <c r="I10613" s="18"/>
      <c r="J10613" s="11"/>
      <c r="K10613"/>
    </row>
    <row r="10614" spans="3:11" x14ac:dyDescent="0.25">
      <c r="C10614"/>
      <c r="E10614"/>
      <c r="G10614" s="18"/>
      <c r="H10614" s="11"/>
      <c r="I10614" s="18"/>
      <c r="J10614" s="11"/>
      <c r="K10614"/>
    </row>
    <row r="10615" spans="3:11" x14ac:dyDescent="0.25">
      <c r="C10615"/>
      <c r="E10615"/>
      <c r="G10615" s="18"/>
      <c r="H10615" s="11"/>
      <c r="I10615" s="18"/>
      <c r="J10615" s="11"/>
      <c r="K10615"/>
    </row>
    <row r="10616" spans="3:11" x14ac:dyDescent="0.25">
      <c r="C10616"/>
      <c r="E10616"/>
      <c r="G10616" s="18"/>
      <c r="H10616" s="11"/>
      <c r="I10616" s="18"/>
      <c r="J10616" s="11"/>
      <c r="K10616"/>
    </row>
    <row r="10617" spans="3:11" x14ac:dyDescent="0.25">
      <c r="C10617"/>
      <c r="E10617"/>
      <c r="G10617" s="18"/>
      <c r="H10617" s="11"/>
      <c r="I10617" s="18"/>
      <c r="J10617" s="11"/>
      <c r="K10617"/>
    </row>
    <row r="10618" spans="3:11" x14ac:dyDescent="0.25">
      <c r="C10618"/>
      <c r="E10618"/>
      <c r="G10618" s="18"/>
      <c r="H10618" s="11"/>
      <c r="I10618" s="18"/>
      <c r="J10618" s="11"/>
      <c r="K10618"/>
    </row>
    <row r="10619" spans="3:11" x14ac:dyDescent="0.25">
      <c r="C10619"/>
      <c r="E10619"/>
      <c r="G10619" s="18"/>
      <c r="H10619" s="11"/>
      <c r="I10619" s="18"/>
      <c r="J10619" s="11"/>
      <c r="K10619"/>
    </row>
    <row r="10620" spans="3:11" x14ac:dyDescent="0.25">
      <c r="C10620"/>
      <c r="E10620"/>
      <c r="G10620" s="18"/>
      <c r="H10620" s="11"/>
      <c r="I10620" s="18"/>
      <c r="J10620" s="11"/>
      <c r="K10620"/>
    </row>
    <row r="10621" spans="3:11" x14ac:dyDescent="0.25">
      <c r="C10621"/>
      <c r="E10621"/>
      <c r="G10621" s="18"/>
      <c r="H10621" s="11"/>
      <c r="I10621" s="18"/>
      <c r="J10621" s="11"/>
      <c r="K10621"/>
    </row>
    <row r="10622" spans="3:11" x14ac:dyDescent="0.25">
      <c r="C10622"/>
      <c r="E10622"/>
      <c r="G10622" s="18"/>
      <c r="H10622" s="11"/>
      <c r="I10622" s="18"/>
      <c r="J10622" s="11"/>
      <c r="K10622"/>
    </row>
    <row r="10623" spans="3:11" x14ac:dyDescent="0.25">
      <c r="C10623"/>
      <c r="E10623"/>
      <c r="G10623" s="18"/>
      <c r="H10623" s="11"/>
      <c r="I10623" s="18"/>
      <c r="J10623" s="11"/>
      <c r="K10623"/>
    </row>
    <row r="10624" spans="3:11" x14ac:dyDescent="0.25">
      <c r="C10624"/>
      <c r="E10624"/>
      <c r="G10624" s="18"/>
      <c r="H10624" s="11"/>
      <c r="I10624" s="18"/>
      <c r="J10624" s="11"/>
      <c r="K10624"/>
    </row>
    <row r="10625" spans="3:11" x14ac:dyDescent="0.25">
      <c r="C10625"/>
      <c r="E10625"/>
      <c r="G10625" s="18"/>
      <c r="H10625" s="11"/>
      <c r="I10625" s="18"/>
      <c r="J10625" s="11"/>
      <c r="K10625"/>
    </row>
    <row r="10626" spans="3:11" x14ac:dyDescent="0.25">
      <c r="C10626"/>
      <c r="E10626"/>
      <c r="G10626" s="18"/>
      <c r="H10626" s="11"/>
      <c r="I10626" s="18"/>
      <c r="J10626" s="11"/>
      <c r="K10626"/>
    </row>
    <row r="10627" spans="3:11" x14ac:dyDescent="0.25">
      <c r="C10627"/>
      <c r="E10627"/>
      <c r="G10627" s="18"/>
      <c r="H10627" s="11"/>
      <c r="I10627" s="18"/>
      <c r="J10627" s="11"/>
      <c r="K10627"/>
    </row>
    <row r="10628" spans="3:11" x14ac:dyDescent="0.25">
      <c r="C10628"/>
      <c r="E10628"/>
      <c r="G10628" s="18"/>
      <c r="H10628" s="11"/>
      <c r="I10628" s="18"/>
      <c r="J10628" s="11"/>
      <c r="K10628"/>
    </row>
    <row r="10629" spans="3:11" x14ac:dyDescent="0.25">
      <c r="C10629"/>
      <c r="E10629"/>
      <c r="G10629" s="18"/>
      <c r="H10629" s="11"/>
      <c r="I10629" s="18"/>
      <c r="J10629" s="11"/>
      <c r="K10629"/>
    </row>
    <row r="10630" spans="3:11" x14ac:dyDescent="0.25">
      <c r="C10630"/>
      <c r="E10630"/>
      <c r="G10630" s="18"/>
      <c r="H10630" s="11"/>
      <c r="I10630" s="18"/>
      <c r="J10630" s="11"/>
      <c r="K10630"/>
    </row>
    <row r="10631" spans="3:11" x14ac:dyDescent="0.25">
      <c r="C10631"/>
      <c r="E10631"/>
      <c r="G10631" s="18"/>
      <c r="H10631" s="11"/>
      <c r="I10631" s="18"/>
      <c r="J10631" s="11"/>
      <c r="K10631"/>
    </row>
    <row r="10632" spans="3:11" x14ac:dyDescent="0.25">
      <c r="C10632"/>
      <c r="E10632"/>
      <c r="G10632" s="18"/>
      <c r="H10632" s="11"/>
      <c r="I10632" s="18"/>
      <c r="J10632" s="11"/>
      <c r="K10632"/>
    </row>
    <row r="10633" spans="3:11" x14ac:dyDescent="0.25">
      <c r="C10633"/>
      <c r="E10633"/>
      <c r="G10633" s="18"/>
      <c r="H10633" s="11"/>
      <c r="I10633" s="18"/>
      <c r="J10633" s="11"/>
      <c r="K10633"/>
    </row>
    <row r="10634" spans="3:11" x14ac:dyDescent="0.25">
      <c r="C10634"/>
      <c r="E10634"/>
      <c r="G10634" s="18"/>
      <c r="H10634" s="11"/>
      <c r="I10634" s="18"/>
      <c r="J10634" s="11"/>
      <c r="K10634"/>
    </row>
    <row r="10635" spans="3:11" x14ac:dyDescent="0.25">
      <c r="C10635"/>
      <c r="E10635"/>
      <c r="G10635" s="18"/>
      <c r="H10635" s="11"/>
      <c r="I10635" s="18"/>
      <c r="J10635" s="11"/>
      <c r="K10635"/>
    </row>
    <row r="10636" spans="3:11" x14ac:dyDescent="0.25">
      <c r="C10636"/>
      <c r="E10636"/>
      <c r="G10636" s="18"/>
      <c r="H10636" s="11"/>
      <c r="I10636" s="18"/>
      <c r="J10636" s="11"/>
      <c r="K10636"/>
    </row>
    <row r="10637" spans="3:11" x14ac:dyDescent="0.25">
      <c r="C10637"/>
      <c r="E10637"/>
      <c r="G10637" s="18"/>
      <c r="H10637" s="11"/>
      <c r="I10637" s="18"/>
      <c r="J10637" s="11"/>
      <c r="K10637"/>
    </row>
    <row r="10638" spans="3:11" x14ac:dyDescent="0.25">
      <c r="C10638"/>
      <c r="E10638"/>
      <c r="G10638" s="18"/>
      <c r="H10638" s="11"/>
      <c r="I10638" s="18"/>
      <c r="J10638" s="11"/>
      <c r="K10638"/>
    </row>
    <row r="10639" spans="3:11" x14ac:dyDescent="0.25">
      <c r="C10639"/>
      <c r="E10639"/>
      <c r="G10639" s="18"/>
      <c r="H10639" s="11"/>
      <c r="I10639" s="18"/>
      <c r="J10639" s="11"/>
      <c r="K10639"/>
    </row>
    <row r="10640" spans="3:11" x14ac:dyDescent="0.25">
      <c r="C10640"/>
      <c r="E10640"/>
      <c r="G10640" s="18"/>
      <c r="H10640" s="11"/>
      <c r="I10640" s="18"/>
      <c r="J10640" s="11"/>
      <c r="K10640"/>
    </row>
    <row r="10641" spans="3:11" x14ac:dyDescent="0.25">
      <c r="C10641"/>
      <c r="E10641"/>
      <c r="G10641" s="18"/>
      <c r="H10641" s="11"/>
      <c r="I10641" s="18"/>
      <c r="J10641" s="11"/>
      <c r="K10641"/>
    </row>
    <row r="10642" spans="3:11" x14ac:dyDescent="0.25">
      <c r="C10642"/>
      <c r="E10642"/>
      <c r="G10642" s="18"/>
      <c r="H10642" s="11"/>
      <c r="I10642" s="18"/>
      <c r="J10642" s="11"/>
      <c r="K10642"/>
    </row>
    <row r="10643" spans="3:11" x14ac:dyDescent="0.25">
      <c r="C10643"/>
      <c r="E10643"/>
      <c r="G10643" s="18"/>
      <c r="H10643" s="11"/>
      <c r="I10643" s="18"/>
      <c r="J10643" s="11"/>
      <c r="K10643"/>
    </row>
    <row r="10644" spans="3:11" x14ac:dyDescent="0.25">
      <c r="C10644"/>
      <c r="E10644"/>
      <c r="G10644" s="18"/>
      <c r="H10644" s="11"/>
      <c r="I10644" s="18"/>
      <c r="J10644" s="11"/>
      <c r="K10644"/>
    </row>
    <row r="10645" spans="3:11" x14ac:dyDescent="0.25">
      <c r="C10645"/>
      <c r="E10645"/>
      <c r="G10645" s="18"/>
      <c r="H10645" s="11"/>
      <c r="I10645" s="18"/>
      <c r="J10645" s="11"/>
      <c r="K10645"/>
    </row>
    <row r="10646" spans="3:11" x14ac:dyDescent="0.25">
      <c r="C10646"/>
      <c r="E10646"/>
      <c r="G10646" s="18"/>
      <c r="H10646" s="11"/>
      <c r="I10646" s="18"/>
      <c r="J10646" s="11"/>
      <c r="K10646"/>
    </row>
    <row r="10647" spans="3:11" x14ac:dyDescent="0.25">
      <c r="C10647"/>
      <c r="E10647"/>
      <c r="G10647" s="18"/>
      <c r="H10647" s="11"/>
      <c r="I10647" s="18"/>
      <c r="J10647" s="11"/>
      <c r="K10647"/>
    </row>
    <row r="10648" spans="3:11" x14ac:dyDescent="0.25">
      <c r="C10648"/>
      <c r="E10648"/>
      <c r="G10648" s="18"/>
      <c r="H10648" s="11"/>
      <c r="I10648" s="18"/>
      <c r="J10648" s="11"/>
      <c r="K10648"/>
    </row>
    <row r="10649" spans="3:11" x14ac:dyDescent="0.25">
      <c r="C10649"/>
      <c r="E10649"/>
      <c r="G10649" s="18"/>
      <c r="H10649" s="11"/>
      <c r="I10649" s="18"/>
      <c r="J10649" s="11"/>
      <c r="K10649"/>
    </row>
    <row r="10650" spans="3:11" x14ac:dyDescent="0.25">
      <c r="C10650"/>
      <c r="E10650"/>
      <c r="G10650" s="18"/>
      <c r="H10650" s="11"/>
      <c r="I10650" s="18"/>
      <c r="J10650" s="11"/>
      <c r="K10650"/>
    </row>
    <row r="10651" spans="3:11" x14ac:dyDescent="0.25">
      <c r="C10651"/>
      <c r="E10651"/>
      <c r="G10651" s="18"/>
      <c r="H10651" s="11"/>
      <c r="I10651" s="18"/>
      <c r="J10651" s="11"/>
      <c r="K10651"/>
    </row>
    <row r="10652" spans="3:11" x14ac:dyDescent="0.25">
      <c r="C10652"/>
      <c r="E10652"/>
      <c r="G10652" s="18"/>
      <c r="H10652" s="11"/>
      <c r="I10652" s="18"/>
      <c r="J10652" s="11"/>
      <c r="K10652"/>
    </row>
    <row r="10653" spans="3:11" x14ac:dyDescent="0.25">
      <c r="C10653"/>
      <c r="E10653"/>
      <c r="G10653" s="18"/>
      <c r="H10653" s="11"/>
      <c r="I10653" s="18"/>
      <c r="J10653" s="11"/>
      <c r="K10653"/>
    </row>
    <row r="10654" spans="3:11" x14ac:dyDescent="0.25">
      <c r="C10654"/>
      <c r="E10654"/>
      <c r="G10654" s="18"/>
      <c r="H10654" s="11"/>
      <c r="I10654" s="18"/>
      <c r="J10654" s="11"/>
      <c r="K10654"/>
    </row>
    <row r="10655" spans="3:11" x14ac:dyDescent="0.25">
      <c r="C10655"/>
      <c r="E10655"/>
      <c r="G10655" s="18"/>
      <c r="H10655" s="11"/>
      <c r="I10655" s="18"/>
      <c r="J10655" s="11"/>
      <c r="K10655"/>
    </row>
    <row r="10656" spans="3:11" x14ac:dyDescent="0.25">
      <c r="C10656"/>
      <c r="E10656"/>
      <c r="G10656" s="18"/>
      <c r="H10656" s="11"/>
      <c r="I10656" s="18"/>
      <c r="J10656" s="11"/>
      <c r="K10656"/>
    </row>
    <row r="10657" spans="3:11" x14ac:dyDescent="0.25">
      <c r="C10657"/>
      <c r="E10657"/>
      <c r="G10657" s="18"/>
      <c r="H10657" s="11"/>
      <c r="I10657" s="18"/>
      <c r="J10657" s="11"/>
      <c r="K10657"/>
    </row>
    <row r="10658" spans="3:11" x14ac:dyDescent="0.25">
      <c r="C10658"/>
      <c r="E10658"/>
      <c r="G10658" s="18"/>
      <c r="H10658" s="11"/>
      <c r="I10658" s="18"/>
      <c r="J10658" s="11"/>
      <c r="K10658"/>
    </row>
    <row r="10659" spans="3:11" x14ac:dyDescent="0.25">
      <c r="C10659"/>
      <c r="E10659"/>
      <c r="G10659" s="18"/>
      <c r="H10659" s="11"/>
      <c r="I10659" s="18"/>
      <c r="J10659" s="11"/>
      <c r="K10659"/>
    </row>
    <row r="10660" spans="3:11" x14ac:dyDescent="0.25">
      <c r="C10660"/>
      <c r="E10660"/>
      <c r="G10660" s="18"/>
      <c r="H10660" s="11"/>
      <c r="I10660" s="18"/>
      <c r="J10660" s="11"/>
      <c r="K10660"/>
    </row>
    <row r="10661" spans="3:11" x14ac:dyDescent="0.25">
      <c r="C10661"/>
      <c r="E10661"/>
      <c r="G10661" s="18"/>
      <c r="H10661" s="11"/>
      <c r="I10661" s="18"/>
      <c r="J10661" s="11"/>
      <c r="K10661"/>
    </row>
    <row r="10662" spans="3:11" x14ac:dyDescent="0.25">
      <c r="C10662"/>
      <c r="E10662"/>
      <c r="G10662" s="18"/>
      <c r="H10662" s="11"/>
      <c r="I10662" s="18"/>
      <c r="J10662" s="11"/>
      <c r="K10662"/>
    </row>
    <row r="10663" spans="3:11" x14ac:dyDescent="0.25">
      <c r="C10663"/>
      <c r="E10663"/>
      <c r="G10663" s="18"/>
      <c r="H10663" s="11"/>
      <c r="I10663" s="18"/>
      <c r="J10663" s="11"/>
      <c r="K10663"/>
    </row>
    <row r="10664" spans="3:11" x14ac:dyDescent="0.25">
      <c r="C10664"/>
      <c r="E10664"/>
      <c r="G10664" s="18"/>
      <c r="H10664" s="11"/>
      <c r="I10664" s="18"/>
      <c r="J10664" s="11"/>
      <c r="K10664"/>
    </row>
    <row r="10665" spans="3:11" x14ac:dyDescent="0.25">
      <c r="C10665"/>
      <c r="E10665"/>
      <c r="G10665" s="18"/>
      <c r="H10665" s="11"/>
      <c r="I10665" s="18"/>
      <c r="J10665" s="11"/>
      <c r="K10665"/>
    </row>
    <row r="10666" spans="3:11" x14ac:dyDescent="0.25">
      <c r="C10666"/>
      <c r="E10666"/>
      <c r="G10666" s="18"/>
      <c r="H10666" s="11"/>
      <c r="I10666" s="18"/>
      <c r="J10666" s="11"/>
      <c r="K10666"/>
    </row>
    <row r="10667" spans="3:11" x14ac:dyDescent="0.25">
      <c r="C10667"/>
      <c r="E10667"/>
      <c r="G10667" s="18"/>
      <c r="H10667" s="11"/>
      <c r="I10667" s="18"/>
      <c r="J10667" s="11"/>
      <c r="K10667"/>
    </row>
    <row r="10668" spans="3:11" x14ac:dyDescent="0.25">
      <c r="C10668"/>
      <c r="E10668"/>
      <c r="G10668" s="18"/>
      <c r="H10668" s="11"/>
      <c r="I10668" s="18"/>
      <c r="J10668" s="11"/>
      <c r="K10668"/>
    </row>
    <row r="10669" spans="3:11" x14ac:dyDescent="0.25">
      <c r="C10669"/>
      <c r="E10669"/>
      <c r="G10669" s="18"/>
      <c r="H10669" s="11"/>
      <c r="I10669" s="18"/>
      <c r="J10669" s="11"/>
      <c r="K10669"/>
    </row>
    <row r="10670" spans="3:11" x14ac:dyDescent="0.25">
      <c r="C10670"/>
      <c r="E10670"/>
      <c r="G10670" s="18"/>
      <c r="H10670" s="11"/>
      <c r="I10670" s="18"/>
      <c r="J10670" s="11"/>
      <c r="K10670"/>
    </row>
    <row r="10671" spans="3:11" x14ac:dyDescent="0.25">
      <c r="C10671"/>
      <c r="E10671"/>
      <c r="G10671" s="18"/>
      <c r="H10671" s="11"/>
      <c r="I10671" s="18"/>
      <c r="J10671" s="11"/>
      <c r="K10671"/>
    </row>
    <row r="10672" spans="3:11" x14ac:dyDescent="0.25">
      <c r="C10672"/>
      <c r="E10672"/>
      <c r="G10672" s="18"/>
      <c r="H10672" s="11"/>
      <c r="I10672" s="18"/>
      <c r="J10672" s="11"/>
      <c r="K10672"/>
    </row>
    <row r="10673" spans="3:11" x14ac:dyDescent="0.25">
      <c r="C10673"/>
      <c r="E10673"/>
      <c r="G10673" s="18"/>
      <c r="H10673" s="11"/>
      <c r="I10673" s="18"/>
      <c r="J10673" s="11"/>
      <c r="K10673"/>
    </row>
    <row r="10674" spans="3:11" x14ac:dyDescent="0.25">
      <c r="C10674"/>
      <c r="E10674"/>
      <c r="G10674" s="18"/>
      <c r="H10674" s="11"/>
      <c r="I10674" s="18"/>
      <c r="J10674" s="11"/>
      <c r="K10674"/>
    </row>
    <row r="10675" spans="3:11" x14ac:dyDescent="0.25">
      <c r="C10675"/>
      <c r="E10675"/>
      <c r="G10675" s="18"/>
      <c r="H10675" s="11"/>
      <c r="I10675" s="18"/>
      <c r="J10675" s="11"/>
      <c r="K10675"/>
    </row>
    <row r="10676" spans="3:11" x14ac:dyDescent="0.25">
      <c r="C10676"/>
      <c r="E10676"/>
      <c r="G10676" s="18"/>
      <c r="H10676" s="11"/>
      <c r="I10676" s="18"/>
      <c r="J10676" s="11"/>
      <c r="K10676"/>
    </row>
    <row r="10677" spans="3:11" x14ac:dyDescent="0.25">
      <c r="C10677"/>
      <c r="E10677"/>
      <c r="G10677" s="18"/>
      <c r="H10677" s="11"/>
      <c r="I10677" s="18"/>
      <c r="J10677" s="11"/>
      <c r="K10677"/>
    </row>
    <row r="10678" spans="3:11" x14ac:dyDescent="0.25">
      <c r="C10678"/>
      <c r="E10678"/>
      <c r="G10678" s="18"/>
      <c r="H10678" s="11"/>
      <c r="I10678" s="18"/>
      <c r="J10678" s="11"/>
      <c r="K10678"/>
    </row>
    <row r="10679" spans="3:11" x14ac:dyDescent="0.25">
      <c r="C10679"/>
      <c r="E10679"/>
      <c r="G10679" s="18"/>
      <c r="H10679" s="11"/>
      <c r="I10679" s="18"/>
      <c r="J10679" s="11"/>
      <c r="K10679"/>
    </row>
    <row r="10680" spans="3:11" x14ac:dyDescent="0.25">
      <c r="C10680"/>
      <c r="E10680"/>
      <c r="G10680" s="18"/>
      <c r="H10680" s="11"/>
      <c r="I10680" s="18"/>
      <c r="J10680" s="11"/>
      <c r="K10680"/>
    </row>
    <row r="10681" spans="3:11" x14ac:dyDescent="0.25">
      <c r="C10681"/>
      <c r="E10681"/>
      <c r="G10681" s="18"/>
      <c r="H10681" s="11"/>
      <c r="I10681" s="18"/>
      <c r="J10681" s="11"/>
      <c r="K10681"/>
    </row>
    <row r="10682" spans="3:11" x14ac:dyDescent="0.25">
      <c r="C10682"/>
      <c r="E10682"/>
      <c r="G10682" s="18"/>
      <c r="H10682" s="11"/>
      <c r="I10682" s="18"/>
      <c r="J10682" s="11"/>
      <c r="K10682"/>
    </row>
    <row r="10683" spans="3:11" x14ac:dyDescent="0.25">
      <c r="C10683"/>
      <c r="E10683"/>
      <c r="G10683" s="18"/>
      <c r="H10683" s="11"/>
      <c r="I10683" s="18"/>
      <c r="J10683" s="11"/>
      <c r="K10683"/>
    </row>
    <row r="10684" spans="3:11" x14ac:dyDescent="0.25">
      <c r="C10684"/>
      <c r="E10684"/>
      <c r="G10684" s="18"/>
      <c r="H10684" s="11"/>
      <c r="I10684" s="18"/>
      <c r="J10684" s="11"/>
      <c r="K10684"/>
    </row>
    <row r="10685" spans="3:11" x14ac:dyDescent="0.25">
      <c r="C10685"/>
      <c r="E10685"/>
      <c r="G10685" s="18"/>
      <c r="H10685" s="11"/>
      <c r="I10685" s="18"/>
      <c r="J10685" s="11"/>
      <c r="K10685"/>
    </row>
    <row r="10686" spans="3:11" x14ac:dyDescent="0.25">
      <c r="C10686"/>
      <c r="E10686"/>
      <c r="G10686" s="18"/>
      <c r="H10686" s="11"/>
      <c r="I10686" s="18"/>
      <c r="J10686" s="11"/>
      <c r="K10686"/>
    </row>
    <row r="10687" spans="3:11" x14ac:dyDescent="0.25">
      <c r="C10687"/>
      <c r="E10687"/>
      <c r="G10687" s="18"/>
      <c r="H10687" s="11"/>
      <c r="I10687" s="18"/>
      <c r="J10687" s="11"/>
      <c r="K10687"/>
    </row>
    <row r="10688" spans="3:11" x14ac:dyDescent="0.25">
      <c r="C10688"/>
      <c r="E10688"/>
      <c r="G10688" s="18"/>
      <c r="H10688" s="11"/>
      <c r="I10688" s="18"/>
      <c r="J10688" s="11"/>
      <c r="K10688"/>
    </row>
    <row r="10689" spans="3:11" x14ac:dyDescent="0.25">
      <c r="C10689"/>
      <c r="E10689"/>
      <c r="G10689" s="18"/>
      <c r="H10689" s="11"/>
      <c r="I10689" s="18"/>
      <c r="J10689" s="11"/>
      <c r="K10689"/>
    </row>
    <row r="10690" spans="3:11" x14ac:dyDescent="0.25">
      <c r="C10690"/>
      <c r="E10690"/>
      <c r="G10690" s="18"/>
      <c r="H10690" s="11"/>
      <c r="I10690" s="18"/>
      <c r="J10690" s="11"/>
      <c r="K10690"/>
    </row>
    <row r="10691" spans="3:11" x14ac:dyDescent="0.25">
      <c r="C10691"/>
      <c r="E10691"/>
      <c r="G10691" s="18"/>
      <c r="H10691" s="11"/>
      <c r="I10691" s="18"/>
      <c r="J10691" s="11"/>
      <c r="K10691"/>
    </row>
    <row r="10692" spans="3:11" x14ac:dyDescent="0.25">
      <c r="C10692"/>
      <c r="E10692"/>
      <c r="G10692" s="18"/>
      <c r="H10692" s="11"/>
      <c r="I10692" s="18"/>
      <c r="J10692" s="11"/>
      <c r="K10692"/>
    </row>
    <row r="10693" spans="3:11" x14ac:dyDescent="0.25">
      <c r="C10693"/>
      <c r="E10693"/>
      <c r="G10693" s="18"/>
      <c r="H10693" s="11"/>
      <c r="I10693" s="18"/>
      <c r="J10693" s="11"/>
      <c r="K10693"/>
    </row>
    <row r="10694" spans="3:11" x14ac:dyDescent="0.25">
      <c r="C10694"/>
      <c r="E10694"/>
      <c r="G10694" s="18"/>
      <c r="H10694" s="11"/>
      <c r="I10694" s="18"/>
      <c r="J10694" s="11"/>
      <c r="K10694"/>
    </row>
    <row r="10695" spans="3:11" x14ac:dyDescent="0.25">
      <c r="C10695"/>
      <c r="E10695"/>
      <c r="G10695" s="18"/>
      <c r="H10695" s="11"/>
      <c r="I10695" s="18"/>
      <c r="J10695" s="11"/>
      <c r="K10695"/>
    </row>
    <row r="10696" spans="3:11" x14ac:dyDescent="0.25">
      <c r="C10696"/>
      <c r="E10696"/>
      <c r="G10696" s="18"/>
      <c r="H10696" s="11"/>
      <c r="I10696" s="18"/>
      <c r="J10696" s="11"/>
      <c r="K10696"/>
    </row>
    <row r="10697" spans="3:11" x14ac:dyDescent="0.25">
      <c r="C10697"/>
      <c r="E10697"/>
      <c r="G10697" s="18"/>
      <c r="H10697" s="11"/>
      <c r="I10697" s="18"/>
      <c r="J10697" s="11"/>
      <c r="K10697"/>
    </row>
    <row r="10698" spans="3:11" x14ac:dyDescent="0.25">
      <c r="C10698"/>
      <c r="E10698"/>
      <c r="G10698" s="18"/>
      <c r="H10698" s="11"/>
      <c r="I10698" s="18"/>
      <c r="J10698" s="11"/>
      <c r="K10698"/>
    </row>
    <row r="10699" spans="3:11" x14ac:dyDescent="0.25">
      <c r="C10699"/>
      <c r="E10699"/>
      <c r="G10699" s="18"/>
      <c r="H10699" s="11"/>
      <c r="I10699" s="18"/>
      <c r="J10699" s="11"/>
      <c r="K10699"/>
    </row>
    <row r="10700" spans="3:11" x14ac:dyDescent="0.25">
      <c r="C10700"/>
      <c r="E10700"/>
      <c r="G10700" s="18"/>
      <c r="H10700" s="11"/>
      <c r="I10700" s="18"/>
      <c r="J10700" s="11"/>
      <c r="K10700"/>
    </row>
    <row r="10701" spans="3:11" x14ac:dyDescent="0.25">
      <c r="C10701"/>
      <c r="E10701"/>
      <c r="G10701" s="18"/>
      <c r="H10701" s="11"/>
      <c r="I10701" s="18"/>
      <c r="J10701" s="11"/>
      <c r="K10701"/>
    </row>
    <row r="10702" spans="3:11" x14ac:dyDescent="0.25">
      <c r="C10702"/>
      <c r="E10702"/>
      <c r="G10702" s="18"/>
      <c r="H10702" s="11"/>
      <c r="I10702" s="18"/>
      <c r="J10702" s="11"/>
      <c r="K10702"/>
    </row>
    <row r="10703" spans="3:11" x14ac:dyDescent="0.25">
      <c r="C10703"/>
      <c r="E10703"/>
      <c r="G10703" s="18"/>
      <c r="H10703" s="11"/>
      <c r="I10703" s="18"/>
      <c r="J10703" s="11"/>
      <c r="K10703"/>
    </row>
    <row r="10704" spans="3:11" x14ac:dyDescent="0.25">
      <c r="C10704"/>
      <c r="E10704"/>
      <c r="G10704" s="18"/>
      <c r="H10704" s="11"/>
      <c r="I10704" s="18"/>
      <c r="J10704" s="11"/>
      <c r="K10704"/>
    </row>
    <row r="10705" spans="3:11" x14ac:dyDescent="0.25">
      <c r="C10705"/>
      <c r="E10705"/>
      <c r="G10705" s="18"/>
      <c r="H10705" s="11"/>
      <c r="I10705" s="18"/>
      <c r="J10705" s="11"/>
      <c r="K10705"/>
    </row>
    <row r="10706" spans="3:11" x14ac:dyDescent="0.25">
      <c r="C10706"/>
      <c r="E10706"/>
      <c r="G10706" s="18"/>
      <c r="H10706" s="11"/>
      <c r="I10706" s="18"/>
      <c r="J10706" s="11"/>
      <c r="K10706"/>
    </row>
    <row r="10707" spans="3:11" x14ac:dyDescent="0.25">
      <c r="C10707"/>
      <c r="E10707"/>
      <c r="G10707" s="18"/>
      <c r="H10707" s="11"/>
      <c r="I10707" s="18"/>
      <c r="J10707" s="11"/>
      <c r="K10707"/>
    </row>
    <row r="10708" spans="3:11" x14ac:dyDescent="0.25">
      <c r="C10708"/>
      <c r="E10708"/>
      <c r="G10708" s="18"/>
      <c r="H10708" s="11"/>
      <c r="I10708" s="18"/>
      <c r="J10708" s="11"/>
      <c r="K10708"/>
    </row>
    <row r="10709" spans="3:11" x14ac:dyDescent="0.25">
      <c r="C10709"/>
      <c r="E10709"/>
      <c r="G10709" s="18"/>
      <c r="H10709" s="11"/>
      <c r="I10709" s="18"/>
      <c r="J10709" s="11"/>
      <c r="K10709"/>
    </row>
    <row r="10710" spans="3:11" x14ac:dyDescent="0.25">
      <c r="C10710"/>
      <c r="E10710"/>
      <c r="G10710" s="18"/>
      <c r="H10710" s="11"/>
      <c r="I10710" s="18"/>
      <c r="J10710" s="11"/>
      <c r="K10710"/>
    </row>
    <row r="10711" spans="3:11" x14ac:dyDescent="0.25">
      <c r="C10711"/>
      <c r="E10711"/>
      <c r="G10711" s="18"/>
      <c r="H10711" s="11"/>
      <c r="I10711" s="18"/>
      <c r="J10711" s="11"/>
      <c r="K10711"/>
    </row>
    <row r="10712" spans="3:11" x14ac:dyDescent="0.25">
      <c r="C10712"/>
      <c r="E10712"/>
      <c r="G10712" s="18"/>
      <c r="H10712" s="11"/>
      <c r="I10712" s="18"/>
      <c r="J10712" s="11"/>
      <c r="K10712"/>
    </row>
    <row r="10713" spans="3:11" x14ac:dyDescent="0.25">
      <c r="C10713"/>
      <c r="E10713"/>
      <c r="G10713" s="18"/>
      <c r="H10713" s="11"/>
      <c r="I10713" s="18"/>
      <c r="J10713" s="11"/>
      <c r="K10713"/>
    </row>
    <row r="10714" spans="3:11" x14ac:dyDescent="0.25">
      <c r="C10714"/>
      <c r="E10714"/>
      <c r="G10714" s="18"/>
      <c r="H10714" s="11"/>
      <c r="I10714" s="18"/>
      <c r="J10714" s="11"/>
      <c r="K10714"/>
    </row>
    <row r="10715" spans="3:11" x14ac:dyDescent="0.25">
      <c r="C10715"/>
      <c r="E10715"/>
      <c r="G10715" s="18"/>
      <c r="H10715" s="11"/>
      <c r="I10715" s="18"/>
      <c r="J10715" s="11"/>
      <c r="K10715"/>
    </row>
    <row r="10716" spans="3:11" x14ac:dyDescent="0.25">
      <c r="C10716"/>
      <c r="E10716"/>
      <c r="G10716" s="18"/>
      <c r="H10716" s="11"/>
      <c r="I10716" s="18"/>
      <c r="J10716" s="11"/>
      <c r="K10716"/>
    </row>
    <row r="10717" spans="3:11" x14ac:dyDescent="0.25">
      <c r="C10717"/>
      <c r="E10717"/>
      <c r="G10717" s="18"/>
      <c r="H10717" s="11"/>
      <c r="I10717" s="18"/>
      <c r="J10717" s="11"/>
      <c r="K10717"/>
    </row>
    <row r="10718" spans="3:11" x14ac:dyDescent="0.25">
      <c r="C10718"/>
      <c r="E10718"/>
      <c r="G10718" s="18"/>
      <c r="H10718" s="11"/>
      <c r="I10718" s="18"/>
      <c r="J10718" s="11"/>
      <c r="K10718"/>
    </row>
    <row r="10719" spans="3:11" x14ac:dyDescent="0.25">
      <c r="C10719"/>
      <c r="E10719"/>
      <c r="G10719" s="18"/>
      <c r="H10719" s="11"/>
      <c r="I10719" s="18"/>
      <c r="J10719" s="11"/>
      <c r="K10719"/>
    </row>
    <row r="10720" spans="3:11" x14ac:dyDescent="0.25">
      <c r="C10720"/>
      <c r="E10720"/>
      <c r="G10720" s="18"/>
      <c r="H10720" s="11"/>
      <c r="I10720" s="18"/>
      <c r="J10720" s="11"/>
      <c r="K10720"/>
    </row>
    <row r="10721" spans="3:11" x14ac:dyDescent="0.25">
      <c r="C10721"/>
      <c r="E10721"/>
      <c r="G10721" s="18"/>
      <c r="H10721" s="11"/>
      <c r="I10721" s="18"/>
      <c r="J10721" s="11"/>
      <c r="K10721"/>
    </row>
    <row r="10722" spans="3:11" x14ac:dyDescent="0.25">
      <c r="C10722"/>
      <c r="E10722"/>
      <c r="G10722" s="18"/>
      <c r="H10722" s="11"/>
      <c r="I10722" s="18"/>
      <c r="J10722" s="11"/>
      <c r="K10722"/>
    </row>
    <row r="10723" spans="3:11" x14ac:dyDescent="0.25">
      <c r="C10723"/>
      <c r="E10723"/>
      <c r="G10723" s="18"/>
      <c r="H10723" s="11"/>
      <c r="I10723" s="18"/>
      <c r="J10723" s="11"/>
      <c r="K10723"/>
    </row>
    <row r="10724" spans="3:11" x14ac:dyDescent="0.25">
      <c r="C10724"/>
      <c r="E10724"/>
      <c r="G10724" s="18"/>
      <c r="H10724" s="11"/>
      <c r="I10724" s="18"/>
      <c r="J10724" s="11"/>
      <c r="K10724"/>
    </row>
    <row r="10725" spans="3:11" x14ac:dyDescent="0.25">
      <c r="C10725"/>
      <c r="E10725"/>
      <c r="G10725" s="18"/>
      <c r="H10725" s="11"/>
      <c r="I10725" s="18"/>
      <c r="J10725" s="11"/>
      <c r="K10725"/>
    </row>
    <row r="10726" spans="3:11" x14ac:dyDescent="0.25">
      <c r="C10726"/>
      <c r="E10726"/>
      <c r="G10726" s="18"/>
      <c r="H10726" s="11"/>
      <c r="I10726" s="18"/>
      <c r="J10726" s="11"/>
      <c r="K10726"/>
    </row>
    <row r="10727" spans="3:11" x14ac:dyDescent="0.25">
      <c r="C10727"/>
      <c r="E10727"/>
      <c r="G10727" s="18"/>
      <c r="H10727" s="11"/>
      <c r="I10727" s="18"/>
      <c r="J10727" s="11"/>
      <c r="K10727"/>
    </row>
    <row r="10728" spans="3:11" x14ac:dyDescent="0.25">
      <c r="C10728"/>
      <c r="E10728"/>
      <c r="G10728" s="18"/>
      <c r="H10728" s="11"/>
      <c r="I10728" s="18"/>
      <c r="J10728" s="11"/>
      <c r="K10728"/>
    </row>
    <row r="10729" spans="3:11" x14ac:dyDescent="0.25">
      <c r="C10729"/>
      <c r="E10729"/>
      <c r="G10729" s="18"/>
      <c r="H10729" s="11"/>
      <c r="I10729" s="18"/>
      <c r="J10729" s="11"/>
      <c r="K10729"/>
    </row>
    <row r="10730" spans="3:11" x14ac:dyDescent="0.25">
      <c r="C10730"/>
      <c r="E10730"/>
      <c r="G10730" s="18"/>
      <c r="H10730" s="11"/>
      <c r="I10730" s="18"/>
      <c r="J10730" s="11"/>
      <c r="K10730"/>
    </row>
    <row r="10731" spans="3:11" x14ac:dyDescent="0.25">
      <c r="C10731"/>
      <c r="E10731"/>
      <c r="G10731" s="18"/>
      <c r="H10731" s="11"/>
      <c r="I10731" s="18"/>
      <c r="J10731" s="11"/>
      <c r="K10731"/>
    </row>
    <row r="10732" spans="3:11" x14ac:dyDescent="0.25">
      <c r="C10732"/>
      <c r="E10732"/>
      <c r="G10732" s="18"/>
      <c r="H10732" s="11"/>
      <c r="I10732" s="18"/>
      <c r="J10732" s="11"/>
      <c r="K10732"/>
    </row>
    <row r="10733" spans="3:11" x14ac:dyDescent="0.25">
      <c r="C10733"/>
      <c r="E10733"/>
      <c r="G10733" s="18"/>
      <c r="H10733" s="11"/>
      <c r="I10733" s="18"/>
      <c r="J10733" s="11"/>
      <c r="K10733"/>
    </row>
    <row r="10734" spans="3:11" x14ac:dyDescent="0.25">
      <c r="C10734"/>
      <c r="E10734"/>
      <c r="G10734" s="18"/>
      <c r="H10734" s="11"/>
      <c r="I10734" s="18"/>
      <c r="J10734" s="11"/>
      <c r="K10734"/>
    </row>
    <row r="10735" spans="3:11" x14ac:dyDescent="0.25">
      <c r="C10735"/>
      <c r="E10735"/>
      <c r="G10735" s="18"/>
      <c r="H10735" s="11"/>
      <c r="I10735" s="18"/>
      <c r="J10735" s="11"/>
      <c r="K10735"/>
    </row>
    <row r="10736" spans="3:11" x14ac:dyDescent="0.25">
      <c r="C10736"/>
      <c r="E10736"/>
      <c r="G10736" s="18"/>
      <c r="H10736" s="11"/>
      <c r="I10736" s="18"/>
      <c r="J10736" s="11"/>
      <c r="K10736"/>
    </row>
    <row r="10737" spans="3:11" x14ac:dyDescent="0.25">
      <c r="C10737"/>
      <c r="E10737"/>
      <c r="G10737" s="18"/>
      <c r="H10737" s="11"/>
      <c r="I10737" s="18"/>
      <c r="J10737" s="11"/>
      <c r="K10737"/>
    </row>
    <row r="10738" spans="3:11" x14ac:dyDescent="0.25">
      <c r="C10738"/>
      <c r="E10738"/>
      <c r="G10738" s="18"/>
      <c r="H10738" s="11"/>
      <c r="I10738" s="18"/>
      <c r="J10738" s="11"/>
      <c r="K10738"/>
    </row>
    <row r="10739" spans="3:11" x14ac:dyDescent="0.25">
      <c r="C10739"/>
      <c r="E10739"/>
      <c r="G10739" s="18"/>
      <c r="H10739" s="11"/>
      <c r="I10739" s="18"/>
      <c r="J10739" s="11"/>
      <c r="K10739"/>
    </row>
    <row r="10740" spans="3:11" x14ac:dyDescent="0.25">
      <c r="C10740"/>
      <c r="E10740"/>
      <c r="G10740" s="18"/>
      <c r="H10740" s="11"/>
      <c r="I10740" s="18"/>
      <c r="J10740" s="11"/>
      <c r="K10740"/>
    </row>
    <row r="10741" spans="3:11" x14ac:dyDescent="0.25">
      <c r="C10741"/>
      <c r="E10741"/>
      <c r="G10741" s="18"/>
      <c r="H10741" s="11"/>
      <c r="I10741" s="18"/>
      <c r="J10741" s="11"/>
      <c r="K10741"/>
    </row>
    <row r="10742" spans="3:11" x14ac:dyDescent="0.25">
      <c r="C10742"/>
      <c r="E10742"/>
      <c r="G10742" s="18"/>
      <c r="H10742" s="11"/>
      <c r="I10742" s="18"/>
      <c r="J10742" s="11"/>
      <c r="K10742"/>
    </row>
    <row r="10743" spans="3:11" x14ac:dyDescent="0.25">
      <c r="C10743"/>
      <c r="E10743"/>
      <c r="G10743" s="18"/>
      <c r="H10743" s="11"/>
      <c r="I10743" s="18"/>
      <c r="J10743" s="11"/>
      <c r="K10743"/>
    </row>
    <row r="10744" spans="3:11" x14ac:dyDescent="0.25">
      <c r="C10744"/>
      <c r="E10744"/>
      <c r="G10744" s="18"/>
      <c r="H10744" s="11"/>
      <c r="I10744" s="18"/>
      <c r="J10744" s="11"/>
      <c r="K10744"/>
    </row>
    <row r="10745" spans="3:11" x14ac:dyDescent="0.25">
      <c r="C10745"/>
      <c r="E10745"/>
      <c r="G10745" s="18"/>
      <c r="H10745" s="11"/>
      <c r="I10745" s="18"/>
      <c r="J10745" s="11"/>
      <c r="K10745"/>
    </row>
    <row r="10746" spans="3:11" x14ac:dyDescent="0.25">
      <c r="C10746"/>
      <c r="E10746"/>
      <c r="G10746" s="18"/>
      <c r="H10746" s="11"/>
      <c r="I10746" s="18"/>
      <c r="J10746" s="11"/>
      <c r="K10746"/>
    </row>
    <row r="10747" spans="3:11" x14ac:dyDescent="0.25">
      <c r="C10747"/>
      <c r="E10747"/>
      <c r="G10747" s="18"/>
      <c r="H10747" s="11"/>
      <c r="I10747" s="18"/>
      <c r="J10747" s="11"/>
      <c r="K10747"/>
    </row>
    <row r="10748" spans="3:11" x14ac:dyDescent="0.25">
      <c r="C10748"/>
      <c r="E10748"/>
      <c r="G10748" s="18"/>
      <c r="H10748" s="11"/>
      <c r="I10748" s="18"/>
      <c r="J10748" s="11"/>
      <c r="K10748"/>
    </row>
    <row r="10749" spans="3:11" x14ac:dyDescent="0.25">
      <c r="C10749"/>
      <c r="E10749"/>
      <c r="G10749" s="18"/>
      <c r="H10749" s="11"/>
      <c r="I10749" s="18"/>
      <c r="J10749" s="11"/>
      <c r="K10749"/>
    </row>
    <row r="10750" spans="3:11" x14ac:dyDescent="0.25">
      <c r="C10750"/>
      <c r="E10750"/>
      <c r="G10750" s="18"/>
      <c r="H10750" s="11"/>
      <c r="I10750" s="18"/>
      <c r="J10750" s="11"/>
      <c r="K10750"/>
    </row>
    <row r="10751" spans="3:11" x14ac:dyDescent="0.25">
      <c r="C10751"/>
      <c r="E10751"/>
      <c r="G10751" s="18"/>
      <c r="H10751" s="11"/>
      <c r="I10751" s="18"/>
      <c r="J10751" s="11"/>
      <c r="K10751"/>
    </row>
    <row r="10752" spans="3:11" x14ac:dyDescent="0.25">
      <c r="C10752"/>
      <c r="E10752"/>
      <c r="G10752" s="18"/>
      <c r="H10752" s="11"/>
      <c r="I10752" s="18"/>
      <c r="J10752" s="11"/>
      <c r="K10752"/>
    </row>
    <row r="10753" spans="3:11" x14ac:dyDescent="0.25">
      <c r="C10753"/>
      <c r="E10753"/>
      <c r="G10753" s="18"/>
      <c r="H10753" s="11"/>
      <c r="I10753" s="18"/>
      <c r="J10753" s="11"/>
      <c r="K10753"/>
    </row>
    <row r="10754" spans="3:11" x14ac:dyDescent="0.25">
      <c r="C10754"/>
      <c r="E10754"/>
      <c r="G10754" s="18"/>
      <c r="H10754" s="11"/>
      <c r="I10754" s="18"/>
      <c r="J10754" s="11"/>
      <c r="K10754"/>
    </row>
    <row r="10755" spans="3:11" x14ac:dyDescent="0.25">
      <c r="C10755"/>
      <c r="E10755"/>
      <c r="G10755" s="18"/>
      <c r="H10755" s="11"/>
      <c r="I10755" s="18"/>
      <c r="J10755" s="11"/>
      <c r="K10755"/>
    </row>
    <row r="10756" spans="3:11" x14ac:dyDescent="0.25">
      <c r="C10756"/>
      <c r="E10756"/>
      <c r="G10756" s="18"/>
      <c r="H10756" s="11"/>
      <c r="I10756" s="18"/>
      <c r="J10756" s="11"/>
      <c r="K10756"/>
    </row>
    <row r="10757" spans="3:11" x14ac:dyDescent="0.25">
      <c r="C10757"/>
      <c r="E10757"/>
      <c r="G10757" s="18"/>
      <c r="H10757" s="11"/>
      <c r="I10757" s="18"/>
      <c r="J10757" s="11"/>
      <c r="K10757"/>
    </row>
    <row r="10758" spans="3:11" x14ac:dyDescent="0.25">
      <c r="C10758"/>
      <c r="E10758"/>
      <c r="G10758" s="18"/>
      <c r="H10758" s="11"/>
      <c r="I10758" s="18"/>
      <c r="J10758" s="11"/>
      <c r="K10758"/>
    </row>
    <row r="10759" spans="3:11" x14ac:dyDescent="0.25">
      <c r="C10759"/>
      <c r="E10759"/>
      <c r="G10759" s="18"/>
      <c r="H10759" s="11"/>
      <c r="I10759" s="18"/>
      <c r="J10759" s="11"/>
      <c r="K10759"/>
    </row>
    <row r="10760" spans="3:11" x14ac:dyDescent="0.25">
      <c r="C10760"/>
      <c r="E10760"/>
      <c r="G10760" s="18"/>
      <c r="H10760" s="11"/>
      <c r="I10760" s="18"/>
      <c r="J10760" s="11"/>
      <c r="K10760"/>
    </row>
    <row r="10761" spans="3:11" x14ac:dyDescent="0.25">
      <c r="C10761"/>
      <c r="E10761"/>
      <c r="G10761" s="18"/>
      <c r="H10761" s="11"/>
      <c r="I10761" s="18"/>
      <c r="J10761" s="11"/>
      <c r="K10761"/>
    </row>
    <row r="10762" spans="3:11" x14ac:dyDescent="0.25">
      <c r="C10762"/>
      <c r="E10762"/>
      <c r="G10762" s="18"/>
      <c r="H10762" s="11"/>
      <c r="I10762" s="18"/>
      <c r="J10762" s="11"/>
      <c r="K10762"/>
    </row>
    <row r="10763" spans="3:11" x14ac:dyDescent="0.25">
      <c r="C10763"/>
      <c r="E10763"/>
      <c r="G10763" s="18"/>
      <c r="H10763" s="11"/>
      <c r="I10763" s="18"/>
      <c r="J10763" s="11"/>
      <c r="K10763"/>
    </row>
    <row r="10764" spans="3:11" x14ac:dyDescent="0.25">
      <c r="C10764"/>
      <c r="E10764"/>
      <c r="G10764" s="18"/>
      <c r="H10764" s="11"/>
      <c r="I10764" s="18"/>
      <c r="J10764" s="11"/>
      <c r="K10764"/>
    </row>
    <row r="10765" spans="3:11" x14ac:dyDescent="0.25">
      <c r="C10765"/>
      <c r="E10765"/>
      <c r="G10765" s="18"/>
      <c r="H10765" s="11"/>
      <c r="I10765" s="18"/>
      <c r="J10765" s="11"/>
      <c r="K10765"/>
    </row>
    <row r="10766" spans="3:11" x14ac:dyDescent="0.25">
      <c r="C10766"/>
      <c r="E10766"/>
      <c r="G10766" s="18"/>
      <c r="H10766" s="11"/>
      <c r="I10766" s="18"/>
      <c r="J10766" s="11"/>
      <c r="K10766"/>
    </row>
    <row r="10767" spans="3:11" x14ac:dyDescent="0.25">
      <c r="C10767"/>
      <c r="E10767"/>
      <c r="G10767" s="18"/>
      <c r="H10767" s="11"/>
      <c r="I10767" s="18"/>
      <c r="J10767" s="11"/>
      <c r="K10767"/>
    </row>
    <row r="10768" spans="3:11" x14ac:dyDescent="0.25">
      <c r="C10768"/>
      <c r="E10768"/>
      <c r="G10768" s="18"/>
      <c r="H10768" s="11"/>
      <c r="I10768" s="18"/>
      <c r="J10768" s="11"/>
      <c r="K10768"/>
    </row>
    <row r="10769" spans="3:11" x14ac:dyDescent="0.25">
      <c r="C10769"/>
      <c r="E10769"/>
      <c r="G10769" s="18"/>
      <c r="H10769" s="11"/>
      <c r="I10769" s="18"/>
      <c r="J10769" s="11"/>
      <c r="K10769"/>
    </row>
    <row r="10770" spans="3:11" x14ac:dyDescent="0.25">
      <c r="C10770"/>
      <c r="E10770"/>
      <c r="G10770" s="18"/>
      <c r="H10770" s="11"/>
      <c r="I10770" s="18"/>
      <c r="J10770" s="11"/>
      <c r="K10770"/>
    </row>
    <row r="10771" spans="3:11" x14ac:dyDescent="0.25">
      <c r="C10771"/>
      <c r="E10771"/>
      <c r="G10771" s="18"/>
      <c r="H10771" s="11"/>
      <c r="I10771" s="18"/>
      <c r="J10771" s="11"/>
      <c r="K10771"/>
    </row>
    <row r="10772" spans="3:11" x14ac:dyDescent="0.25">
      <c r="C10772"/>
      <c r="E10772"/>
      <c r="G10772" s="18"/>
      <c r="H10772" s="11"/>
      <c r="I10772" s="18"/>
      <c r="J10772" s="11"/>
      <c r="K10772"/>
    </row>
    <row r="10773" spans="3:11" x14ac:dyDescent="0.25">
      <c r="C10773"/>
      <c r="E10773"/>
      <c r="G10773" s="18"/>
      <c r="H10773" s="11"/>
      <c r="I10773" s="18"/>
      <c r="J10773" s="11"/>
      <c r="K10773"/>
    </row>
    <row r="10774" spans="3:11" x14ac:dyDescent="0.25">
      <c r="C10774"/>
      <c r="E10774"/>
      <c r="G10774" s="18"/>
      <c r="H10774" s="11"/>
      <c r="I10774" s="18"/>
      <c r="J10774" s="11"/>
      <c r="K10774"/>
    </row>
    <row r="10775" spans="3:11" x14ac:dyDescent="0.25">
      <c r="C10775"/>
      <c r="E10775"/>
      <c r="G10775" s="18"/>
      <c r="H10775" s="11"/>
      <c r="I10775" s="18"/>
      <c r="J10775" s="11"/>
      <c r="K10775"/>
    </row>
    <row r="10776" spans="3:11" x14ac:dyDescent="0.25">
      <c r="C10776"/>
      <c r="E10776"/>
      <c r="G10776" s="18"/>
      <c r="H10776" s="11"/>
      <c r="I10776" s="18"/>
      <c r="J10776" s="11"/>
      <c r="K10776"/>
    </row>
    <row r="10777" spans="3:11" x14ac:dyDescent="0.25">
      <c r="C10777"/>
      <c r="E10777"/>
      <c r="G10777" s="18"/>
      <c r="H10777" s="11"/>
      <c r="I10777" s="18"/>
      <c r="J10777" s="11"/>
      <c r="K10777"/>
    </row>
    <row r="10778" spans="3:11" x14ac:dyDescent="0.25">
      <c r="C10778"/>
      <c r="E10778"/>
      <c r="G10778" s="18"/>
      <c r="H10778" s="11"/>
      <c r="I10778" s="18"/>
      <c r="J10778" s="11"/>
      <c r="K10778"/>
    </row>
    <row r="10779" spans="3:11" x14ac:dyDescent="0.25">
      <c r="C10779"/>
      <c r="E10779"/>
      <c r="G10779" s="18"/>
      <c r="H10779" s="11"/>
      <c r="I10779" s="18"/>
      <c r="J10779" s="11"/>
      <c r="K10779"/>
    </row>
    <row r="10780" spans="3:11" x14ac:dyDescent="0.25">
      <c r="C10780"/>
      <c r="E10780"/>
      <c r="G10780" s="18"/>
      <c r="H10780" s="11"/>
      <c r="I10780" s="18"/>
      <c r="J10780" s="11"/>
      <c r="K10780"/>
    </row>
    <row r="10781" spans="3:11" x14ac:dyDescent="0.25">
      <c r="C10781"/>
      <c r="E10781"/>
      <c r="G10781" s="18"/>
      <c r="H10781" s="11"/>
      <c r="I10781" s="18"/>
      <c r="J10781" s="11"/>
      <c r="K10781"/>
    </row>
    <row r="10782" spans="3:11" x14ac:dyDescent="0.25">
      <c r="C10782"/>
      <c r="E10782"/>
      <c r="G10782" s="18"/>
      <c r="H10782" s="11"/>
      <c r="I10782" s="18"/>
      <c r="J10782" s="11"/>
      <c r="K10782"/>
    </row>
    <row r="10783" spans="3:11" x14ac:dyDescent="0.25">
      <c r="C10783"/>
      <c r="E10783"/>
      <c r="G10783" s="18"/>
      <c r="H10783" s="11"/>
      <c r="I10783" s="18"/>
      <c r="J10783" s="11"/>
      <c r="K10783"/>
    </row>
    <row r="10784" spans="3:11" x14ac:dyDescent="0.25">
      <c r="C10784"/>
      <c r="E10784"/>
      <c r="G10784" s="18"/>
      <c r="H10784" s="11"/>
      <c r="I10784" s="18"/>
      <c r="J10784" s="11"/>
      <c r="K10784"/>
    </row>
    <row r="10785" spans="3:11" x14ac:dyDescent="0.25">
      <c r="C10785"/>
      <c r="E10785"/>
      <c r="G10785" s="18"/>
      <c r="H10785" s="11"/>
      <c r="I10785" s="18"/>
      <c r="J10785" s="11"/>
      <c r="K10785"/>
    </row>
    <row r="10786" spans="3:11" x14ac:dyDescent="0.25">
      <c r="C10786"/>
      <c r="E10786"/>
      <c r="G10786" s="18"/>
      <c r="H10786" s="11"/>
      <c r="I10786" s="18"/>
      <c r="J10786" s="11"/>
      <c r="K10786"/>
    </row>
    <row r="10787" spans="3:11" x14ac:dyDescent="0.25">
      <c r="C10787"/>
      <c r="E10787"/>
      <c r="G10787" s="18"/>
      <c r="H10787" s="11"/>
      <c r="I10787" s="18"/>
      <c r="J10787" s="11"/>
      <c r="K10787"/>
    </row>
    <row r="10788" spans="3:11" x14ac:dyDescent="0.25">
      <c r="C10788"/>
      <c r="E10788"/>
      <c r="G10788" s="18"/>
      <c r="H10788" s="11"/>
      <c r="I10788" s="18"/>
      <c r="J10788" s="11"/>
      <c r="K10788"/>
    </row>
    <row r="10789" spans="3:11" x14ac:dyDescent="0.25">
      <c r="C10789"/>
      <c r="E10789"/>
      <c r="G10789" s="18"/>
      <c r="H10789" s="11"/>
      <c r="I10789" s="18"/>
      <c r="J10789" s="11"/>
      <c r="K10789"/>
    </row>
    <row r="10790" spans="3:11" x14ac:dyDescent="0.25">
      <c r="C10790"/>
      <c r="E10790"/>
      <c r="G10790" s="18"/>
      <c r="H10790" s="11"/>
      <c r="I10790" s="18"/>
      <c r="J10790" s="11"/>
      <c r="K10790"/>
    </row>
    <row r="10791" spans="3:11" x14ac:dyDescent="0.25">
      <c r="C10791"/>
      <c r="E10791"/>
      <c r="G10791" s="18"/>
      <c r="H10791" s="11"/>
      <c r="I10791" s="18"/>
      <c r="J10791" s="11"/>
      <c r="K10791"/>
    </row>
    <row r="10792" spans="3:11" x14ac:dyDescent="0.25">
      <c r="C10792"/>
      <c r="E10792"/>
      <c r="G10792" s="18"/>
      <c r="H10792" s="11"/>
      <c r="I10792" s="18"/>
      <c r="J10792" s="11"/>
      <c r="K10792"/>
    </row>
    <row r="10793" spans="3:11" x14ac:dyDescent="0.25">
      <c r="C10793"/>
      <c r="E10793"/>
      <c r="G10793" s="18"/>
      <c r="H10793" s="11"/>
      <c r="I10793" s="18"/>
      <c r="J10793" s="11"/>
      <c r="K10793"/>
    </row>
    <row r="10794" spans="3:11" x14ac:dyDescent="0.25">
      <c r="C10794"/>
      <c r="E10794"/>
      <c r="G10794" s="18"/>
      <c r="H10794" s="11"/>
      <c r="I10794" s="18"/>
      <c r="J10794" s="11"/>
      <c r="K10794"/>
    </row>
    <row r="10795" spans="3:11" x14ac:dyDescent="0.25">
      <c r="C10795"/>
      <c r="E10795"/>
      <c r="G10795" s="18"/>
      <c r="H10795" s="11"/>
      <c r="I10795" s="18"/>
      <c r="J10795" s="11"/>
      <c r="K10795"/>
    </row>
    <row r="10796" spans="3:11" x14ac:dyDescent="0.25">
      <c r="C10796"/>
      <c r="E10796"/>
      <c r="G10796" s="18"/>
      <c r="H10796" s="11"/>
      <c r="I10796" s="18"/>
      <c r="J10796" s="11"/>
      <c r="K10796"/>
    </row>
    <row r="10797" spans="3:11" x14ac:dyDescent="0.25">
      <c r="C10797"/>
      <c r="E10797"/>
      <c r="G10797" s="18"/>
      <c r="H10797" s="11"/>
      <c r="I10797" s="18"/>
      <c r="J10797" s="11"/>
      <c r="K10797"/>
    </row>
    <row r="10798" spans="3:11" x14ac:dyDescent="0.25">
      <c r="C10798"/>
      <c r="E10798"/>
      <c r="G10798" s="18"/>
      <c r="H10798" s="11"/>
      <c r="I10798" s="18"/>
      <c r="J10798" s="11"/>
      <c r="K10798"/>
    </row>
    <row r="10799" spans="3:11" x14ac:dyDescent="0.25">
      <c r="C10799"/>
      <c r="E10799"/>
      <c r="G10799" s="18"/>
      <c r="H10799" s="11"/>
      <c r="I10799" s="18"/>
      <c r="J10799" s="11"/>
      <c r="K10799"/>
    </row>
    <row r="10800" spans="3:11" x14ac:dyDescent="0.25">
      <c r="C10800"/>
      <c r="E10800"/>
      <c r="G10800" s="18"/>
      <c r="H10800" s="11"/>
      <c r="I10800" s="18"/>
      <c r="J10800" s="11"/>
      <c r="K10800"/>
    </row>
    <row r="10801" spans="3:11" x14ac:dyDescent="0.25">
      <c r="C10801"/>
      <c r="E10801"/>
      <c r="G10801" s="18"/>
      <c r="H10801" s="11"/>
      <c r="I10801" s="18"/>
      <c r="J10801" s="11"/>
      <c r="K10801"/>
    </row>
    <row r="10802" spans="3:11" x14ac:dyDescent="0.25">
      <c r="C10802"/>
      <c r="E10802"/>
      <c r="G10802" s="18"/>
      <c r="H10802" s="11"/>
      <c r="I10802" s="18"/>
      <c r="J10802" s="11"/>
      <c r="K10802"/>
    </row>
    <row r="10803" spans="3:11" x14ac:dyDescent="0.25">
      <c r="C10803"/>
      <c r="E10803"/>
      <c r="G10803" s="18"/>
      <c r="H10803" s="11"/>
      <c r="I10803" s="18"/>
      <c r="J10803" s="11"/>
      <c r="K10803"/>
    </row>
    <row r="10804" spans="3:11" x14ac:dyDescent="0.25">
      <c r="C10804"/>
      <c r="E10804"/>
      <c r="G10804" s="18"/>
      <c r="H10804" s="11"/>
      <c r="I10804" s="18"/>
      <c r="J10804" s="11"/>
      <c r="K10804"/>
    </row>
    <row r="10805" spans="3:11" x14ac:dyDescent="0.25">
      <c r="C10805"/>
      <c r="E10805"/>
      <c r="G10805" s="18"/>
      <c r="H10805" s="11"/>
      <c r="I10805" s="18"/>
      <c r="J10805" s="11"/>
      <c r="K10805"/>
    </row>
    <row r="10806" spans="3:11" x14ac:dyDescent="0.25">
      <c r="C10806"/>
      <c r="E10806"/>
      <c r="G10806" s="18"/>
      <c r="H10806" s="11"/>
      <c r="I10806" s="18"/>
      <c r="J10806" s="11"/>
      <c r="K10806"/>
    </row>
    <row r="10807" spans="3:11" x14ac:dyDescent="0.25">
      <c r="C10807"/>
      <c r="E10807"/>
      <c r="G10807" s="18"/>
      <c r="H10807" s="11"/>
      <c r="I10807" s="18"/>
      <c r="J10807" s="11"/>
      <c r="K10807"/>
    </row>
    <row r="10808" spans="3:11" x14ac:dyDescent="0.25">
      <c r="C10808"/>
      <c r="E10808"/>
      <c r="G10808" s="18"/>
      <c r="H10808" s="11"/>
      <c r="I10808" s="18"/>
      <c r="J10808" s="11"/>
      <c r="K10808"/>
    </row>
    <row r="10809" spans="3:11" x14ac:dyDescent="0.25">
      <c r="C10809"/>
      <c r="E10809"/>
      <c r="G10809" s="18"/>
      <c r="H10809" s="11"/>
      <c r="I10809" s="18"/>
      <c r="J10809" s="11"/>
      <c r="K10809"/>
    </row>
    <row r="10810" spans="3:11" x14ac:dyDescent="0.25">
      <c r="C10810"/>
      <c r="E10810"/>
      <c r="G10810" s="18"/>
      <c r="H10810" s="11"/>
      <c r="I10810" s="18"/>
      <c r="J10810" s="11"/>
      <c r="K10810"/>
    </row>
    <row r="10811" spans="3:11" x14ac:dyDescent="0.25">
      <c r="C10811"/>
      <c r="E10811"/>
      <c r="G10811" s="18"/>
      <c r="H10811" s="11"/>
      <c r="I10811" s="18"/>
      <c r="J10811" s="11"/>
      <c r="K10811"/>
    </row>
    <row r="10812" spans="3:11" x14ac:dyDescent="0.25">
      <c r="C10812"/>
      <c r="E10812"/>
      <c r="G10812" s="18"/>
      <c r="H10812" s="11"/>
      <c r="I10812" s="18"/>
      <c r="J10812" s="11"/>
      <c r="K10812"/>
    </row>
    <row r="10813" spans="3:11" x14ac:dyDescent="0.25">
      <c r="C10813"/>
      <c r="E10813"/>
      <c r="G10813" s="18"/>
      <c r="H10813" s="11"/>
      <c r="I10813" s="18"/>
      <c r="J10813" s="11"/>
      <c r="K10813"/>
    </row>
    <row r="10814" spans="3:11" x14ac:dyDescent="0.25">
      <c r="C10814"/>
      <c r="E10814"/>
      <c r="G10814" s="18"/>
      <c r="H10814" s="11"/>
      <c r="I10814" s="18"/>
      <c r="J10814" s="11"/>
      <c r="K10814"/>
    </row>
    <row r="10815" spans="3:11" x14ac:dyDescent="0.25">
      <c r="C10815"/>
      <c r="E10815"/>
      <c r="G10815" s="18"/>
      <c r="H10815" s="11"/>
      <c r="I10815" s="18"/>
      <c r="J10815" s="11"/>
      <c r="K10815"/>
    </row>
    <row r="10816" spans="3:11" x14ac:dyDescent="0.25">
      <c r="C10816"/>
      <c r="E10816"/>
      <c r="G10816" s="18"/>
      <c r="H10816" s="11"/>
      <c r="I10816" s="18"/>
      <c r="J10816" s="11"/>
      <c r="K10816"/>
    </row>
    <row r="10817" spans="3:11" x14ac:dyDescent="0.25">
      <c r="C10817"/>
      <c r="E10817"/>
      <c r="G10817" s="18"/>
      <c r="H10817" s="11"/>
      <c r="I10817" s="18"/>
      <c r="J10817" s="11"/>
      <c r="K10817"/>
    </row>
    <row r="10818" spans="3:11" x14ac:dyDescent="0.25">
      <c r="C10818"/>
      <c r="E10818"/>
      <c r="G10818" s="18"/>
      <c r="H10818" s="11"/>
      <c r="I10818" s="18"/>
      <c r="J10818" s="11"/>
      <c r="K10818"/>
    </row>
    <row r="10819" spans="3:11" x14ac:dyDescent="0.25">
      <c r="C10819"/>
      <c r="E10819"/>
      <c r="G10819" s="18"/>
      <c r="H10819" s="11"/>
      <c r="I10819" s="18"/>
      <c r="J10819" s="11"/>
      <c r="K10819"/>
    </row>
    <row r="10820" spans="3:11" x14ac:dyDescent="0.25">
      <c r="C10820"/>
      <c r="E10820"/>
      <c r="G10820" s="18"/>
      <c r="H10820" s="11"/>
      <c r="I10820" s="18"/>
      <c r="J10820" s="11"/>
      <c r="K10820"/>
    </row>
    <row r="10821" spans="3:11" x14ac:dyDescent="0.25">
      <c r="C10821"/>
      <c r="E10821"/>
      <c r="G10821" s="18"/>
      <c r="H10821" s="11"/>
      <c r="I10821" s="18"/>
      <c r="J10821" s="11"/>
      <c r="K10821"/>
    </row>
    <row r="10822" spans="3:11" x14ac:dyDescent="0.25">
      <c r="C10822"/>
      <c r="E10822"/>
      <c r="G10822" s="18"/>
      <c r="H10822" s="11"/>
      <c r="I10822" s="18"/>
      <c r="J10822" s="11"/>
      <c r="K10822"/>
    </row>
    <row r="10823" spans="3:11" x14ac:dyDescent="0.25">
      <c r="C10823"/>
      <c r="E10823"/>
      <c r="G10823" s="18"/>
      <c r="H10823" s="11"/>
      <c r="I10823" s="18"/>
      <c r="J10823" s="11"/>
      <c r="K10823"/>
    </row>
    <row r="10824" spans="3:11" x14ac:dyDescent="0.25">
      <c r="C10824"/>
      <c r="E10824"/>
      <c r="G10824" s="18"/>
      <c r="H10824" s="11"/>
      <c r="I10824" s="18"/>
      <c r="J10824" s="11"/>
      <c r="K10824"/>
    </row>
    <row r="10825" spans="3:11" x14ac:dyDescent="0.25">
      <c r="C10825"/>
      <c r="E10825"/>
      <c r="G10825" s="18"/>
      <c r="H10825" s="11"/>
      <c r="I10825" s="18"/>
      <c r="J10825" s="11"/>
      <c r="K10825"/>
    </row>
    <row r="10826" spans="3:11" x14ac:dyDescent="0.25">
      <c r="C10826"/>
      <c r="E10826"/>
      <c r="G10826" s="18"/>
      <c r="H10826" s="11"/>
      <c r="I10826" s="18"/>
      <c r="J10826" s="11"/>
      <c r="K10826"/>
    </row>
    <row r="10827" spans="3:11" x14ac:dyDescent="0.25">
      <c r="C10827"/>
      <c r="E10827"/>
      <c r="G10827" s="18"/>
      <c r="H10827" s="11"/>
      <c r="I10827" s="18"/>
      <c r="J10827" s="11"/>
      <c r="K10827"/>
    </row>
    <row r="10828" spans="3:11" x14ac:dyDescent="0.25">
      <c r="C10828"/>
      <c r="E10828"/>
      <c r="G10828" s="18"/>
      <c r="H10828" s="11"/>
      <c r="I10828" s="18"/>
      <c r="J10828" s="11"/>
      <c r="K10828"/>
    </row>
    <row r="10829" spans="3:11" x14ac:dyDescent="0.25">
      <c r="C10829"/>
      <c r="E10829"/>
      <c r="G10829" s="18"/>
      <c r="H10829" s="11"/>
      <c r="I10829" s="18"/>
      <c r="J10829" s="11"/>
      <c r="K10829"/>
    </row>
    <row r="10830" spans="3:11" x14ac:dyDescent="0.25">
      <c r="C10830"/>
      <c r="E10830"/>
      <c r="G10830" s="18"/>
      <c r="H10830" s="11"/>
      <c r="I10830" s="18"/>
      <c r="J10830" s="11"/>
      <c r="K10830"/>
    </row>
    <row r="10831" spans="3:11" x14ac:dyDescent="0.25">
      <c r="C10831"/>
      <c r="E10831"/>
      <c r="G10831" s="18"/>
      <c r="H10831" s="11"/>
      <c r="I10831" s="18"/>
      <c r="J10831" s="11"/>
      <c r="K10831"/>
    </row>
    <row r="10832" spans="3:11" x14ac:dyDescent="0.25">
      <c r="C10832"/>
      <c r="E10832"/>
      <c r="G10832" s="18"/>
      <c r="H10832" s="11"/>
      <c r="I10832" s="18"/>
      <c r="J10832" s="11"/>
      <c r="K10832"/>
    </row>
    <row r="10833" spans="3:11" x14ac:dyDescent="0.25">
      <c r="C10833"/>
      <c r="E10833"/>
      <c r="G10833" s="18"/>
      <c r="H10833" s="11"/>
      <c r="I10833" s="18"/>
      <c r="J10833" s="11"/>
      <c r="K10833"/>
    </row>
    <row r="10834" spans="3:11" x14ac:dyDescent="0.25">
      <c r="C10834"/>
      <c r="E10834"/>
      <c r="G10834" s="18"/>
      <c r="H10834" s="11"/>
      <c r="I10834" s="18"/>
      <c r="J10834" s="11"/>
      <c r="K10834"/>
    </row>
    <row r="10835" spans="3:11" x14ac:dyDescent="0.25">
      <c r="C10835"/>
      <c r="E10835"/>
      <c r="G10835" s="18"/>
      <c r="H10835" s="11"/>
      <c r="I10835" s="18"/>
      <c r="J10835" s="11"/>
      <c r="K10835"/>
    </row>
    <row r="10836" spans="3:11" x14ac:dyDescent="0.25">
      <c r="C10836"/>
      <c r="E10836"/>
      <c r="G10836" s="18"/>
      <c r="H10836" s="11"/>
      <c r="I10836" s="18"/>
      <c r="J10836" s="11"/>
      <c r="K10836"/>
    </row>
    <row r="10837" spans="3:11" x14ac:dyDescent="0.25">
      <c r="C10837"/>
      <c r="E10837"/>
      <c r="G10837" s="18"/>
      <c r="H10837" s="11"/>
      <c r="I10837" s="18"/>
      <c r="J10837" s="11"/>
      <c r="K10837"/>
    </row>
    <row r="10838" spans="3:11" x14ac:dyDescent="0.25">
      <c r="C10838"/>
      <c r="E10838"/>
      <c r="G10838" s="18"/>
      <c r="H10838" s="11"/>
      <c r="I10838" s="18"/>
      <c r="J10838" s="11"/>
      <c r="K10838"/>
    </row>
    <row r="10839" spans="3:11" x14ac:dyDescent="0.25">
      <c r="C10839"/>
      <c r="E10839"/>
      <c r="G10839" s="18"/>
      <c r="H10839" s="11"/>
      <c r="I10839" s="18"/>
      <c r="J10839" s="11"/>
      <c r="K10839"/>
    </row>
    <row r="10840" spans="3:11" x14ac:dyDescent="0.25">
      <c r="C10840"/>
      <c r="E10840"/>
      <c r="G10840" s="18"/>
      <c r="H10840" s="11"/>
      <c r="I10840" s="18"/>
      <c r="J10840" s="11"/>
      <c r="K10840"/>
    </row>
    <row r="10841" spans="3:11" x14ac:dyDescent="0.25">
      <c r="C10841"/>
      <c r="E10841"/>
      <c r="G10841" s="18"/>
      <c r="H10841" s="11"/>
      <c r="I10841" s="18"/>
      <c r="J10841" s="11"/>
      <c r="K10841"/>
    </row>
    <row r="10842" spans="3:11" x14ac:dyDescent="0.25">
      <c r="C10842"/>
      <c r="E10842"/>
      <c r="G10842" s="18"/>
      <c r="H10842" s="11"/>
      <c r="I10842" s="18"/>
      <c r="J10842" s="11"/>
      <c r="K10842"/>
    </row>
    <row r="10843" spans="3:11" x14ac:dyDescent="0.25">
      <c r="C10843"/>
      <c r="E10843"/>
      <c r="G10843" s="18"/>
      <c r="H10843" s="11"/>
      <c r="I10843" s="18"/>
      <c r="J10843" s="11"/>
      <c r="K10843"/>
    </row>
    <row r="10844" spans="3:11" x14ac:dyDescent="0.25">
      <c r="C10844"/>
      <c r="E10844"/>
      <c r="G10844" s="18"/>
      <c r="H10844" s="11"/>
      <c r="I10844" s="18"/>
      <c r="J10844" s="11"/>
      <c r="K10844"/>
    </row>
    <row r="10845" spans="3:11" x14ac:dyDescent="0.25">
      <c r="C10845"/>
      <c r="E10845"/>
      <c r="G10845" s="18"/>
      <c r="H10845" s="11"/>
      <c r="I10845" s="18"/>
      <c r="J10845" s="11"/>
      <c r="K10845"/>
    </row>
    <row r="10846" spans="3:11" x14ac:dyDescent="0.25">
      <c r="C10846"/>
      <c r="E10846"/>
      <c r="G10846" s="18"/>
      <c r="H10846" s="11"/>
      <c r="I10846" s="18"/>
      <c r="J10846" s="11"/>
      <c r="K10846"/>
    </row>
    <row r="10847" spans="3:11" x14ac:dyDescent="0.25">
      <c r="C10847"/>
      <c r="E10847"/>
      <c r="G10847" s="18"/>
      <c r="H10847" s="11"/>
      <c r="I10847" s="18"/>
      <c r="J10847" s="11"/>
      <c r="K10847"/>
    </row>
    <row r="10848" spans="3:11" x14ac:dyDescent="0.25">
      <c r="C10848"/>
      <c r="E10848"/>
      <c r="G10848" s="18"/>
      <c r="H10848" s="11"/>
      <c r="I10848" s="18"/>
      <c r="J10848" s="11"/>
      <c r="K10848"/>
    </row>
    <row r="10849" spans="3:11" x14ac:dyDescent="0.25">
      <c r="C10849"/>
      <c r="E10849"/>
      <c r="G10849" s="18"/>
      <c r="H10849" s="11"/>
      <c r="I10849" s="18"/>
      <c r="J10849" s="11"/>
      <c r="K10849"/>
    </row>
    <row r="10850" spans="3:11" x14ac:dyDescent="0.25">
      <c r="C10850"/>
      <c r="E10850"/>
      <c r="G10850" s="18"/>
      <c r="H10850" s="11"/>
      <c r="I10850" s="18"/>
      <c r="J10850" s="11"/>
      <c r="K10850"/>
    </row>
    <row r="10851" spans="3:11" x14ac:dyDescent="0.25">
      <c r="C10851"/>
      <c r="E10851"/>
      <c r="G10851" s="18"/>
      <c r="H10851" s="11"/>
      <c r="I10851" s="18"/>
      <c r="J10851" s="11"/>
      <c r="K10851"/>
    </row>
    <row r="10852" spans="3:11" x14ac:dyDescent="0.25">
      <c r="C10852"/>
      <c r="E10852"/>
      <c r="G10852" s="18"/>
      <c r="H10852" s="11"/>
      <c r="I10852" s="18"/>
      <c r="J10852" s="11"/>
      <c r="K10852"/>
    </row>
    <row r="10853" spans="3:11" x14ac:dyDescent="0.25">
      <c r="C10853"/>
      <c r="E10853"/>
      <c r="G10853" s="18"/>
      <c r="H10853" s="11"/>
      <c r="I10853" s="18"/>
      <c r="J10853" s="11"/>
      <c r="K10853"/>
    </row>
    <row r="10854" spans="3:11" x14ac:dyDescent="0.25">
      <c r="C10854"/>
      <c r="E10854"/>
      <c r="G10854" s="18"/>
      <c r="H10854" s="11"/>
      <c r="I10854" s="18"/>
      <c r="J10854" s="11"/>
      <c r="K10854"/>
    </row>
    <row r="10855" spans="3:11" x14ac:dyDescent="0.25">
      <c r="C10855"/>
      <c r="E10855"/>
      <c r="G10855" s="18"/>
      <c r="H10855" s="11"/>
      <c r="I10855" s="18"/>
      <c r="J10855" s="11"/>
      <c r="K10855"/>
    </row>
    <row r="10856" spans="3:11" x14ac:dyDescent="0.25">
      <c r="C10856"/>
      <c r="E10856"/>
      <c r="G10856" s="18"/>
      <c r="H10856" s="11"/>
      <c r="I10856" s="18"/>
      <c r="J10856" s="11"/>
      <c r="K10856"/>
    </row>
    <row r="10857" spans="3:11" x14ac:dyDescent="0.25">
      <c r="C10857"/>
      <c r="E10857"/>
      <c r="G10857" s="18"/>
      <c r="H10857" s="11"/>
      <c r="I10857" s="18"/>
      <c r="J10857" s="11"/>
      <c r="K10857"/>
    </row>
    <row r="10858" spans="3:11" x14ac:dyDescent="0.25">
      <c r="C10858"/>
      <c r="E10858"/>
      <c r="G10858" s="18"/>
      <c r="H10858" s="11"/>
      <c r="I10858" s="18"/>
      <c r="J10858" s="11"/>
      <c r="K10858"/>
    </row>
    <row r="10859" spans="3:11" x14ac:dyDescent="0.25">
      <c r="C10859"/>
      <c r="E10859"/>
      <c r="G10859" s="18"/>
      <c r="H10859" s="11"/>
      <c r="I10859" s="18"/>
      <c r="J10859" s="11"/>
      <c r="K10859"/>
    </row>
    <row r="10860" spans="3:11" x14ac:dyDescent="0.25">
      <c r="C10860"/>
      <c r="E10860"/>
      <c r="G10860" s="18"/>
      <c r="H10860" s="11"/>
      <c r="I10860" s="18"/>
      <c r="J10860" s="11"/>
      <c r="K10860"/>
    </row>
    <row r="10861" spans="3:11" x14ac:dyDescent="0.25">
      <c r="C10861"/>
      <c r="E10861"/>
      <c r="G10861" s="18"/>
      <c r="H10861" s="11"/>
      <c r="I10861" s="18"/>
      <c r="J10861" s="11"/>
      <c r="K10861"/>
    </row>
    <row r="10862" spans="3:11" x14ac:dyDescent="0.25">
      <c r="C10862"/>
      <c r="E10862"/>
      <c r="G10862" s="18"/>
      <c r="H10862" s="11"/>
      <c r="I10862" s="18"/>
      <c r="J10862" s="11"/>
      <c r="K10862"/>
    </row>
    <row r="10863" spans="3:11" x14ac:dyDescent="0.25">
      <c r="C10863"/>
      <c r="E10863"/>
      <c r="G10863" s="18"/>
      <c r="H10863" s="11"/>
      <c r="I10863" s="18"/>
      <c r="J10863" s="11"/>
      <c r="K10863"/>
    </row>
    <row r="10864" spans="3:11" x14ac:dyDescent="0.25">
      <c r="C10864"/>
      <c r="E10864"/>
      <c r="G10864" s="18"/>
      <c r="H10864" s="11"/>
      <c r="I10864" s="18"/>
      <c r="J10864" s="11"/>
      <c r="K10864"/>
    </row>
    <row r="10865" spans="3:11" x14ac:dyDescent="0.25">
      <c r="C10865"/>
      <c r="E10865"/>
      <c r="G10865" s="18"/>
      <c r="H10865" s="11"/>
      <c r="I10865" s="18"/>
      <c r="J10865" s="11"/>
      <c r="K10865"/>
    </row>
    <row r="10866" spans="3:11" x14ac:dyDescent="0.25">
      <c r="C10866"/>
      <c r="E10866"/>
      <c r="G10866" s="18"/>
      <c r="H10866" s="11"/>
      <c r="I10866" s="18"/>
      <c r="J10866" s="11"/>
      <c r="K10866"/>
    </row>
    <row r="10867" spans="3:11" x14ac:dyDescent="0.25">
      <c r="C10867"/>
      <c r="E10867"/>
      <c r="G10867" s="18"/>
      <c r="H10867" s="11"/>
      <c r="I10867" s="18"/>
      <c r="J10867" s="11"/>
      <c r="K10867"/>
    </row>
    <row r="10868" spans="3:11" x14ac:dyDescent="0.25">
      <c r="C10868"/>
      <c r="E10868"/>
      <c r="G10868" s="18"/>
      <c r="H10868" s="11"/>
      <c r="I10868" s="18"/>
      <c r="J10868" s="11"/>
      <c r="K10868"/>
    </row>
    <row r="10869" spans="3:11" x14ac:dyDescent="0.25">
      <c r="C10869"/>
      <c r="E10869"/>
      <c r="G10869" s="18"/>
      <c r="H10869" s="11"/>
      <c r="I10869" s="18"/>
      <c r="J10869" s="11"/>
      <c r="K10869"/>
    </row>
    <row r="10870" spans="3:11" x14ac:dyDescent="0.25">
      <c r="C10870"/>
      <c r="E10870"/>
      <c r="G10870" s="18"/>
      <c r="H10870" s="11"/>
      <c r="I10870" s="18"/>
      <c r="J10870" s="11"/>
      <c r="K10870"/>
    </row>
    <row r="10871" spans="3:11" x14ac:dyDescent="0.25">
      <c r="C10871"/>
      <c r="E10871"/>
      <c r="G10871" s="18"/>
      <c r="H10871" s="11"/>
      <c r="I10871" s="18"/>
      <c r="J10871" s="11"/>
      <c r="K10871"/>
    </row>
    <row r="10872" spans="3:11" x14ac:dyDescent="0.25">
      <c r="C10872"/>
      <c r="E10872"/>
      <c r="G10872" s="18"/>
      <c r="H10872" s="11"/>
      <c r="I10872" s="18"/>
      <c r="J10872" s="11"/>
      <c r="K10872"/>
    </row>
    <row r="10873" spans="3:11" x14ac:dyDescent="0.25">
      <c r="C10873"/>
      <c r="E10873"/>
      <c r="G10873" s="18"/>
      <c r="H10873" s="11"/>
      <c r="I10873" s="18"/>
      <c r="J10873" s="11"/>
      <c r="K10873"/>
    </row>
    <row r="10874" spans="3:11" x14ac:dyDescent="0.25">
      <c r="C10874"/>
      <c r="E10874"/>
      <c r="G10874" s="18"/>
      <c r="H10874" s="11"/>
      <c r="I10874" s="18"/>
      <c r="J10874" s="11"/>
      <c r="K10874"/>
    </row>
    <row r="10875" spans="3:11" x14ac:dyDescent="0.25">
      <c r="C10875"/>
      <c r="E10875"/>
      <c r="G10875" s="18"/>
      <c r="H10875" s="11"/>
      <c r="I10875" s="18"/>
      <c r="J10875" s="11"/>
      <c r="K10875"/>
    </row>
    <row r="10876" spans="3:11" x14ac:dyDescent="0.25">
      <c r="C10876"/>
      <c r="E10876"/>
      <c r="G10876" s="18"/>
      <c r="H10876" s="11"/>
      <c r="I10876" s="18"/>
      <c r="J10876" s="11"/>
      <c r="K10876"/>
    </row>
    <row r="10877" spans="3:11" x14ac:dyDescent="0.25">
      <c r="C10877"/>
      <c r="E10877"/>
      <c r="G10877" s="18"/>
      <c r="H10877" s="11"/>
      <c r="I10877" s="18"/>
      <c r="J10877" s="11"/>
      <c r="K10877"/>
    </row>
    <row r="10878" spans="3:11" x14ac:dyDescent="0.25">
      <c r="C10878"/>
      <c r="E10878"/>
      <c r="G10878" s="18"/>
      <c r="H10878" s="11"/>
      <c r="I10878" s="18"/>
      <c r="J10878" s="11"/>
      <c r="K10878"/>
    </row>
    <row r="10879" spans="3:11" x14ac:dyDescent="0.25">
      <c r="C10879"/>
      <c r="E10879"/>
      <c r="G10879" s="18"/>
      <c r="H10879" s="11"/>
      <c r="I10879" s="18"/>
      <c r="J10879" s="11"/>
      <c r="K10879"/>
    </row>
    <row r="10880" spans="3:11" x14ac:dyDescent="0.25">
      <c r="C10880"/>
      <c r="E10880"/>
      <c r="G10880" s="18"/>
      <c r="H10880" s="11"/>
      <c r="I10880" s="18"/>
      <c r="J10880" s="11"/>
      <c r="K10880"/>
    </row>
    <row r="10881" spans="3:11" x14ac:dyDescent="0.25">
      <c r="C10881"/>
      <c r="E10881"/>
      <c r="G10881" s="18"/>
      <c r="H10881" s="11"/>
      <c r="I10881" s="18"/>
      <c r="J10881" s="11"/>
      <c r="K10881"/>
    </row>
    <row r="10882" spans="3:11" x14ac:dyDescent="0.25">
      <c r="C10882"/>
      <c r="E10882"/>
      <c r="G10882" s="18"/>
      <c r="H10882" s="11"/>
      <c r="I10882" s="18"/>
      <c r="J10882" s="11"/>
      <c r="K10882"/>
    </row>
    <row r="10883" spans="3:11" x14ac:dyDescent="0.25">
      <c r="C10883"/>
      <c r="E10883"/>
      <c r="G10883" s="18"/>
      <c r="H10883" s="11"/>
      <c r="I10883" s="18"/>
      <c r="J10883" s="11"/>
      <c r="K10883"/>
    </row>
    <row r="10884" spans="3:11" x14ac:dyDescent="0.25">
      <c r="C10884"/>
      <c r="E10884"/>
      <c r="G10884" s="18"/>
      <c r="H10884" s="11"/>
      <c r="I10884" s="18"/>
      <c r="J10884" s="11"/>
      <c r="K10884"/>
    </row>
    <row r="10885" spans="3:11" x14ac:dyDescent="0.25">
      <c r="C10885"/>
      <c r="E10885"/>
      <c r="G10885" s="18"/>
      <c r="H10885" s="11"/>
      <c r="I10885" s="18"/>
      <c r="J10885" s="11"/>
      <c r="K10885"/>
    </row>
    <row r="10886" spans="3:11" x14ac:dyDescent="0.25">
      <c r="C10886"/>
      <c r="E10886"/>
      <c r="G10886" s="18"/>
      <c r="H10886" s="11"/>
      <c r="I10886" s="18"/>
      <c r="J10886" s="11"/>
      <c r="K10886"/>
    </row>
    <row r="10887" spans="3:11" x14ac:dyDescent="0.25">
      <c r="C10887"/>
      <c r="E10887"/>
      <c r="G10887" s="18"/>
      <c r="H10887" s="11"/>
      <c r="I10887" s="18"/>
      <c r="J10887" s="11"/>
      <c r="K10887"/>
    </row>
    <row r="10888" spans="3:11" x14ac:dyDescent="0.25">
      <c r="C10888"/>
      <c r="E10888"/>
      <c r="G10888" s="18"/>
      <c r="H10888" s="11"/>
      <c r="I10888" s="18"/>
      <c r="J10888" s="11"/>
      <c r="K10888"/>
    </row>
    <row r="10889" spans="3:11" x14ac:dyDescent="0.25">
      <c r="C10889"/>
      <c r="E10889"/>
      <c r="G10889" s="18"/>
      <c r="H10889" s="11"/>
      <c r="I10889" s="18"/>
      <c r="J10889" s="11"/>
      <c r="K10889"/>
    </row>
    <row r="10890" spans="3:11" x14ac:dyDescent="0.25">
      <c r="C10890"/>
      <c r="E10890"/>
      <c r="G10890" s="18"/>
      <c r="H10890" s="11"/>
      <c r="I10890" s="18"/>
      <c r="J10890" s="11"/>
      <c r="K10890"/>
    </row>
    <row r="10891" spans="3:11" x14ac:dyDescent="0.25">
      <c r="C10891"/>
      <c r="E10891"/>
      <c r="G10891" s="18"/>
      <c r="H10891" s="11"/>
      <c r="I10891" s="18"/>
      <c r="J10891" s="11"/>
      <c r="K10891"/>
    </row>
    <row r="10892" spans="3:11" x14ac:dyDescent="0.25">
      <c r="C10892"/>
      <c r="E10892"/>
      <c r="G10892" s="18"/>
      <c r="H10892" s="11"/>
      <c r="I10892" s="18"/>
      <c r="J10892" s="11"/>
      <c r="K10892"/>
    </row>
    <row r="10893" spans="3:11" x14ac:dyDescent="0.25">
      <c r="C10893"/>
      <c r="E10893"/>
      <c r="G10893" s="18"/>
      <c r="H10893" s="11"/>
      <c r="I10893" s="18"/>
      <c r="J10893" s="11"/>
      <c r="K10893"/>
    </row>
    <row r="10894" spans="3:11" x14ac:dyDescent="0.25">
      <c r="C10894"/>
      <c r="E10894"/>
      <c r="G10894" s="18"/>
      <c r="H10894" s="11"/>
      <c r="I10894" s="18"/>
      <c r="J10894" s="11"/>
      <c r="K10894"/>
    </row>
    <row r="10895" spans="3:11" x14ac:dyDescent="0.25">
      <c r="C10895"/>
      <c r="E10895"/>
      <c r="G10895" s="18"/>
      <c r="H10895" s="11"/>
      <c r="I10895" s="18"/>
      <c r="J10895" s="11"/>
      <c r="K10895"/>
    </row>
    <row r="10896" spans="3:11" x14ac:dyDescent="0.25">
      <c r="C10896"/>
      <c r="E10896"/>
      <c r="G10896" s="18"/>
      <c r="H10896" s="11"/>
      <c r="I10896" s="18"/>
      <c r="J10896" s="11"/>
      <c r="K10896"/>
    </row>
    <row r="10897" spans="3:11" x14ac:dyDescent="0.25">
      <c r="C10897"/>
      <c r="E10897"/>
      <c r="G10897" s="18"/>
      <c r="H10897" s="11"/>
      <c r="I10897" s="18"/>
      <c r="J10897" s="11"/>
      <c r="K10897"/>
    </row>
    <row r="10898" spans="3:11" x14ac:dyDescent="0.25">
      <c r="C10898"/>
      <c r="E10898"/>
      <c r="G10898" s="18"/>
      <c r="H10898" s="11"/>
      <c r="I10898" s="18"/>
      <c r="J10898" s="11"/>
      <c r="K10898"/>
    </row>
    <row r="10899" spans="3:11" x14ac:dyDescent="0.25">
      <c r="C10899"/>
      <c r="E10899"/>
      <c r="G10899" s="18"/>
      <c r="H10899" s="11"/>
      <c r="I10899" s="18"/>
      <c r="J10899" s="11"/>
      <c r="K10899"/>
    </row>
    <row r="10900" spans="3:11" x14ac:dyDescent="0.25">
      <c r="C10900"/>
      <c r="E10900"/>
      <c r="G10900" s="18"/>
      <c r="H10900" s="11"/>
      <c r="I10900" s="18"/>
      <c r="J10900" s="11"/>
      <c r="K10900"/>
    </row>
    <row r="10901" spans="3:11" x14ac:dyDescent="0.25">
      <c r="C10901"/>
      <c r="E10901"/>
      <c r="G10901" s="18"/>
      <c r="H10901" s="11"/>
      <c r="I10901" s="18"/>
      <c r="J10901" s="11"/>
      <c r="K10901"/>
    </row>
    <row r="10902" spans="3:11" x14ac:dyDescent="0.25">
      <c r="C10902"/>
      <c r="E10902"/>
      <c r="G10902" s="18"/>
      <c r="H10902" s="11"/>
      <c r="I10902" s="18"/>
      <c r="J10902" s="11"/>
      <c r="K10902"/>
    </row>
    <row r="10903" spans="3:11" x14ac:dyDescent="0.25">
      <c r="C10903"/>
      <c r="E10903"/>
      <c r="G10903" s="18"/>
      <c r="H10903" s="11"/>
      <c r="I10903" s="18"/>
      <c r="J10903" s="11"/>
      <c r="K10903"/>
    </row>
    <row r="10904" spans="3:11" x14ac:dyDescent="0.25">
      <c r="C10904"/>
      <c r="E10904"/>
      <c r="G10904" s="18"/>
      <c r="H10904" s="11"/>
      <c r="I10904" s="18"/>
      <c r="J10904" s="11"/>
      <c r="K10904"/>
    </row>
    <row r="10905" spans="3:11" x14ac:dyDescent="0.25">
      <c r="C10905"/>
      <c r="E10905"/>
      <c r="G10905" s="18"/>
      <c r="H10905" s="11"/>
      <c r="I10905" s="18"/>
      <c r="J10905" s="11"/>
      <c r="K10905"/>
    </row>
    <row r="10906" spans="3:11" x14ac:dyDescent="0.25">
      <c r="C10906"/>
      <c r="E10906"/>
      <c r="G10906" s="18"/>
      <c r="H10906" s="11"/>
      <c r="I10906" s="18"/>
      <c r="J10906" s="11"/>
      <c r="K10906"/>
    </row>
    <row r="10907" spans="3:11" x14ac:dyDescent="0.25">
      <c r="C10907"/>
      <c r="E10907"/>
      <c r="G10907" s="18"/>
      <c r="H10907" s="11"/>
      <c r="I10907" s="18"/>
      <c r="J10907" s="11"/>
      <c r="K10907"/>
    </row>
    <row r="10908" spans="3:11" x14ac:dyDescent="0.25">
      <c r="C10908"/>
      <c r="E10908"/>
      <c r="G10908" s="18"/>
      <c r="H10908" s="11"/>
      <c r="I10908" s="18"/>
      <c r="J10908" s="11"/>
      <c r="K10908"/>
    </row>
    <row r="10909" spans="3:11" x14ac:dyDescent="0.25">
      <c r="C10909"/>
      <c r="E10909"/>
      <c r="G10909" s="18"/>
      <c r="H10909" s="11"/>
      <c r="I10909" s="18"/>
      <c r="J10909" s="11"/>
      <c r="K10909"/>
    </row>
    <row r="10910" spans="3:11" x14ac:dyDescent="0.25">
      <c r="C10910"/>
      <c r="E10910"/>
      <c r="G10910" s="18"/>
      <c r="H10910" s="11"/>
      <c r="I10910" s="18"/>
      <c r="J10910" s="11"/>
      <c r="K10910"/>
    </row>
    <row r="10911" spans="3:11" x14ac:dyDescent="0.25">
      <c r="C10911"/>
      <c r="E10911"/>
      <c r="G10911" s="18"/>
      <c r="H10911" s="11"/>
      <c r="I10911" s="18"/>
      <c r="J10911" s="11"/>
      <c r="K10911"/>
    </row>
    <row r="10912" spans="3:11" x14ac:dyDescent="0.25">
      <c r="C10912"/>
      <c r="E10912"/>
      <c r="G10912" s="18"/>
      <c r="H10912" s="11"/>
      <c r="I10912" s="18"/>
      <c r="J10912" s="11"/>
      <c r="K10912"/>
    </row>
    <row r="10913" spans="3:11" x14ac:dyDescent="0.25">
      <c r="C10913"/>
      <c r="E10913"/>
      <c r="G10913" s="18"/>
      <c r="H10913" s="11"/>
      <c r="I10913" s="18"/>
      <c r="J10913" s="11"/>
      <c r="K10913"/>
    </row>
    <row r="10914" spans="3:11" x14ac:dyDescent="0.25">
      <c r="C10914"/>
      <c r="E10914"/>
      <c r="G10914" s="18"/>
      <c r="H10914" s="11"/>
      <c r="I10914" s="18"/>
      <c r="J10914" s="11"/>
      <c r="K10914"/>
    </row>
    <row r="10915" spans="3:11" x14ac:dyDescent="0.25">
      <c r="C10915"/>
      <c r="E10915"/>
      <c r="G10915" s="18"/>
      <c r="H10915" s="11"/>
      <c r="I10915" s="18"/>
      <c r="J10915" s="11"/>
      <c r="K10915"/>
    </row>
    <row r="10916" spans="3:11" x14ac:dyDescent="0.25">
      <c r="C10916"/>
      <c r="E10916"/>
      <c r="G10916" s="18"/>
      <c r="H10916" s="11"/>
      <c r="I10916" s="18"/>
      <c r="J10916" s="11"/>
      <c r="K10916"/>
    </row>
    <row r="10917" spans="3:11" x14ac:dyDescent="0.25">
      <c r="C10917"/>
      <c r="E10917"/>
      <c r="G10917" s="18"/>
      <c r="H10917" s="11"/>
      <c r="I10917" s="18"/>
      <c r="J10917" s="11"/>
      <c r="K10917"/>
    </row>
    <row r="10918" spans="3:11" x14ac:dyDescent="0.25">
      <c r="C10918"/>
      <c r="E10918"/>
      <c r="G10918" s="18"/>
      <c r="H10918" s="11"/>
      <c r="I10918" s="18"/>
      <c r="J10918" s="11"/>
      <c r="K10918"/>
    </row>
    <row r="10919" spans="3:11" x14ac:dyDescent="0.25">
      <c r="C10919"/>
      <c r="E10919"/>
      <c r="G10919" s="18"/>
      <c r="H10919" s="11"/>
      <c r="I10919" s="18"/>
      <c r="J10919" s="11"/>
      <c r="K10919"/>
    </row>
    <row r="10920" spans="3:11" x14ac:dyDescent="0.25">
      <c r="C10920"/>
      <c r="E10920"/>
      <c r="G10920" s="18"/>
      <c r="H10920" s="11"/>
      <c r="I10920" s="18"/>
      <c r="J10920" s="11"/>
      <c r="K10920"/>
    </row>
    <row r="10921" spans="3:11" x14ac:dyDescent="0.25">
      <c r="C10921"/>
      <c r="E10921"/>
      <c r="G10921" s="18"/>
      <c r="H10921" s="11"/>
      <c r="I10921" s="18"/>
      <c r="J10921" s="11"/>
      <c r="K10921"/>
    </row>
    <row r="10922" spans="3:11" x14ac:dyDescent="0.25">
      <c r="C10922"/>
      <c r="E10922"/>
      <c r="G10922" s="18"/>
      <c r="H10922" s="11"/>
      <c r="I10922" s="18"/>
      <c r="J10922" s="11"/>
      <c r="K10922"/>
    </row>
    <row r="10923" spans="3:11" x14ac:dyDescent="0.25">
      <c r="C10923"/>
      <c r="E10923"/>
      <c r="G10923" s="18"/>
      <c r="H10923" s="11"/>
      <c r="I10923" s="18"/>
      <c r="J10923" s="11"/>
      <c r="K10923"/>
    </row>
    <row r="10924" spans="3:11" x14ac:dyDescent="0.25">
      <c r="C10924"/>
      <c r="E10924"/>
      <c r="G10924" s="18"/>
      <c r="H10924" s="11"/>
      <c r="I10924" s="18"/>
      <c r="J10924" s="11"/>
      <c r="K10924"/>
    </row>
    <row r="10925" spans="3:11" x14ac:dyDescent="0.25">
      <c r="C10925"/>
      <c r="E10925"/>
      <c r="G10925" s="18"/>
      <c r="H10925" s="11"/>
      <c r="I10925" s="18"/>
      <c r="J10925" s="11"/>
      <c r="K10925"/>
    </row>
    <row r="10926" spans="3:11" x14ac:dyDescent="0.25">
      <c r="C10926"/>
      <c r="E10926"/>
      <c r="G10926" s="18"/>
      <c r="H10926" s="11"/>
      <c r="I10926" s="18"/>
      <c r="J10926" s="11"/>
      <c r="K10926"/>
    </row>
    <row r="10927" spans="3:11" x14ac:dyDescent="0.25">
      <c r="C10927"/>
      <c r="E10927"/>
      <c r="G10927" s="18"/>
      <c r="H10927" s="11"/>
      <c r="I10927" s="18"/>
      <c r="J10927" s="11"/>
      <c r="K10927"/>
    </row>
    <row r="10928" spans="3:11" x14ac:dyDescent="0.25">
      <c r="C10928"/>
      <c r="E10928"/>
      <c r="G10928" s="18"/>
      <c r="H10928" s="11"/>
      <c r="I10928" s="18"/>
      <c r="J10928" s="11"/>
      <c r="K10928"/>
    </row>
    <row r="10929" spans="3:11" x14ac:dyDescent="0.25">
      <c r="C10929"/>
      <c r="E10929"/>
      <c r="G10929" s="18"/>
      <c r="H10929" s="11"/>
      <c r="I10929" s="18"/>
      <c r="J10929" s="11"/>
      <c r="K10929"/>
    </row>
    <row r="10930" spans="3:11" x14ac:dyDescent="0.25">
      <c r="C10930"/>
      <c r="E10930"/>
      <c r="G10930" s="18"/>
      <c r="H10930" s="11"/>
      <c r="I10930" s="18"/>
      <c r="J10930" s="11"/>
      <c r="K10930"/>
    </row>
    <row r="10931" spans="3:11" x14ac:dyDescent="0.25">
      <c r="C10931"/>
      <c r="E10931"/>
      <c r="G10931" s="18"/>
      <c r="H10931" s="11"/>
      <c r="I10931" s="18"/>
      <c r="J10931" s="11"/>
      <c r="K10931"/>
    </row>
    <row r="10932" spans="3:11" x14ac:dyDescent="0.25">
      <c r="C10932"/>
      <c r="E10932"/>
      <c r="G10932" s="18"/>
      <c r="H10932" s="11"/>
      <c r="I10932" s="18"/>
      <c r="J10932" s="11"/>
      <c r="K10932"/>
    </row>
    <row r="10933" spans="3:11" x14ac:dyDescent="0.25">
      <c r="C10933"/>
      <c r="E10933"/>
      <c r="G10933" s="18"/>
      <c r="H10933" s="11"/>
      <c r="I10933" s="18"/>
      <c r="J10933" s="11"/>
      <c r="K10933"/>
    </row>
    <row r="10934" spans="3:11" x14ac:dyDescent="0.25">
      <c r="C10934"/>
      <c r="E10934"/>
      <c r="G10934" s="18"/>
      <c r="H10934" s="11"/>
      <c r="I10934" s="18"/>
      <c r="J10934" s="11"/>
      <c r="K10934"/>
    </row>
    <row r="10935" spans="3:11" x14ac:dyDescent="0.25">
      <c r="C10935"/>
      <c r="E10935"/>
      <c r="G10935" s="18"/>
      <c r="H10935" s="11"/>
      <c r="I10935" s="18"/>
      <c r="J10935" s="11"/>
      <c r="K10935"/>
    </row>
    <row r="10936" spans="3:11" x14ac:dyDescent="0.25">
      <c r="C10936"/>
      <c r="E10936"/>
      <c r="G10936" s="18"/>
      <c r="H10936" s="11"/>
      <c r="I10936" s="18"/>
      <c r="J10936" s="11"/>
      <c r="K10936"/>
    </row>
    <row r="10937" spans="3:11" x14ac:dyDescent="0.25">
      <c r="C10937"/>
      <c r="E10937"/>
      <c r="G10937" s="18"/>
      <c r="H10937" s="11"/>
      <c r="I10937" s="18"/>
      <c r="J10937" s="11"/>
      <c r="K10937"/>
    </row>
    <row r="10938" spans="3:11" x14ac:dyDescent="0.25">
      <c r="C10938"/>
      <c r="E10938"/>
      <c r="G10938" s="18"/>
      <c r="H10938" s="11"/>
      <c r="I10938" s="18"/>
      <c r="J10938" s="11"/>
      <c r="K10938"/>
    </row>
    <row r="10939" spans="3:11" x14ac:dyDescent="0.25">
      <c r="C10939"/>
      <c r="E10939"/>
      <c r="G10939" s="18"/>
      <c r="H10939" s="11"/>
      <c r="I10939" s="18"/>
      <c r="J10939" s="11"/>
      <c r="K10939"/>
    </row>
    <row r="10940" spans="3:11" x14ac:dyDescent="0.25">
      <c r="C10940"/>
      <c r="E10940"/>
      <c r="G10940" s="18"/>
      <c r="H10940" s="11"/>
      <c r="I10940" s="18"/>
      <c r="J10940" s="11"/>
      <c r="K10940"/>
    </row>
    <row r="10941" spans="3:11" x14ac:dyDescent="0.25">
      <c r="C10941"/>
      <c r="E10941"/>
      <c r="G10941" s="18"/>
      <c r="H10941" s="11"/>
      <c r="I10941" s="18"/>
      <c r="J10941" s="11"/>
      <c r="K10941"/>
    </row>
    <row r="10942" spans="3:11" x14ac:dyDescent="0.25">
      <c r="C10942"/>
      <c r="E10942"/>
      <c r="G10942" s="18"/>
      <c r="H10942" s="11"/>
      <c r="I10942" s="18"/>
      <c r="J10942" s="11"/>
      <c r="K10942"/>
    </row>
    <row r="10943" spans="3:11" x14ac:dyDescent="0.25">
      <c r="C10943"/>
      <c r="E10943"/>
      <c r="G10943" s="18"/>
      <c r="H10943" s="11"/>
      <c r="I10943" s="18"/>
      <c r="J10943" s="11"/>
      <c r="K10943"/>
    </row>
    <row r="10944" spans="3:11" x14ac:dyDescent="0.25">
      <c r="C10944"/>
      <c r="E10944"/>
      <c r="G10944" s="18"/>
      <c r="H10944" s="11"/>
      <c r="I10944" s="18"/>
      <c r="J10944" s="11"/>
      <c r="K10944"/>
    </row>
    <row r="10945" spans="3:11" x14ac:dyDescent="0.25">
      <c r="C10945"/>
      <c r="E10945"/>
      <c r="G10945" s="18"/>
      <c r="H10945" s="11"/>
      <c r="I10945" s="18"/>
      <c r="J10945" s="11"/>
      <c r="K10945"/>
    </row>
    <row r="10946" spans="3:11" x14ac:dyDescent="0.25">
      <c r="C10946"/>
      <c r="E10946"/>
      <c r="G10946" s="18"/>
      <c r="H10946" s="11"/>
      <c r="I10946" s="18"/>
      <c r="J10946" s="11"/>
      <c r="K10946"/>
    </row>
    <row r="10947" spans="3:11" x14ac:dyDescent="0.25">
      <c r="C10947"/>
      <c r="E10947"/>
      <c r="G10947" s="18"/>
      <c r="H10947" s="11"/>
      <c r="I10947" s="18"/>
      <c r="J10947" s="11"/>
      <c r="K10947"/>
    </row>
    <row r="10948" spans="3:11" x14ac:dyDescent="0.25">
      <c r="C10948"/>
      <c r="E10948"/>
      <c r="G10948" s="18"/>
      <c r="H10948" s="11"/>
      <c r="I10948" s="18"/>
      <c r="J10948" s="11"/>
      <c r="K10948"/>
    </row>
    <row r="10949" spans="3:11" x14ac:dyDescent="0.25">
      <c r="C10949"/>
      <c r="E10949"/>
      <c r="G10949" s="18"/>
      <c r="H10949" s="11"/>
      <c r="I10949" s="18"/>
      <c r="J10949" s="11"/>
      <c r="K10949"/>
    </row>
    <row r="10950" spans="3:11" x14ac:dyDescent="0.25">
      <c r="C10950"/>
      <c r="E10950"/>
      <c r="G10950" s="18"/>
      <c r="H10950" s="11"/>
      <c r="I10950" s="18"/>
      <c r="J10950" s="11"/>
      <c r="K10950"/>
    </row>
    <row r="10951" spans="3:11" x14ac:dyDescent="0.25">
      <c r="C10951"/>
      <c r="E10951"/>
      <c r="G10951" s="18"/>
      <c r="H10951" s="11"/>
      <c r="I10951" s="18"/>
      <c r="J10951" s="11"/>
      <c r="K10951"/>
    </row>
    <row r="10952" spans="3:11" x14ac:dyDescent="0.25">
      <c r="C10952"/>
      <c r="E10952"/>
      <c r="G10952" s="18"/>
      <c r="H10952" s="11"/>
      <c r="I10952" s="18"/>
      <c r="J10952" s="11"/>
      <c r="K10952"/>
    </row>
    <row r="10953" spans="3:11" x14ac:dyDescent="0.25">
      <c r="C10953"/>
      <c r="E10953"/>
      <c r="G10953" s="18"/>
      <c r="H10953" s="11"/>
      <c r="I10953" s="18"/>
      <c r="J10953" s="11"/>
      <c r="K10953"/>
    </row>
    <row r="10954" spans="3:11" x14ac:dyDescent="0.25">
      <c r="C10954"/>
      <c r="E10954"/>
      <c r="G10954" s="18"/>
      <c r="H10954" s="11"/>
      <c r="I10954" s="18"/>
      <c r="J10954" s="11"/>
      <c r="K10954"/>
    </row>
    <row r="10955" spans="3:11" x14ac:dyDescent="0.25">
      <c r="C10955"/>
      <c r="E10955"/>
      <c r="G10955" s="18"/>
      <c r="H10955" s="11"/>
      <c r="I10955" s="18"/>
      <c r="J10955" s="11"/>
      <c r="K10955"/>
    </row>
    <row r="10956" spans="3:11" x14ac:dyDescent="0.25">
      <c r="C10956"/>
      <c r="E10956"/>
      <c r="G10956" s="18"/>
      <c r="H10956" s="11"/>
      <c r="I10956" s="18"/>
      <c r="J10956" s="11"/>
      <c r="K10956"/>
    </row>
    <row r="10957" spans="3:11" x14ac:dyDescent="0.25">
      <c r="C10957"/>
      <c r="E10957"/>
      <c r="G10957" s="18"/>
      <c r="H10957" s="11"/>
      <c r="I10957" s="18"/>
      <c r="J10957" s="11"/>
      <c r="K10957"/>
    </row>
    <row r="10958" spans="3:11" x14ac:dyDescent="0.25">
      <c r="C10958"/>
      <c r="E10958"/>
      <c r="G10958" s="18"/>
      <c r="H10958" s="11"/>
      <c r="I10958" s="18"/>
      <c r="J10958" s="11"/>
      <c r="K10958"/>
    </row>
    <row r="10959" spans="3:11" x14ac:dyDescent="0.25">
      <c r="C10959"/>
      <c r="E10959"/>
      <c r="G10959" s="18"/>
      <c r="H10959" s="11"/>
      <c r="I10959" s="18"/>
      <c r="J10959" s="11"/>
      <c r="K10959"/>
    </row>
    <row r="10960" spans="3:11" x14ac:dyDescent="0.25">
      <c r="C10960"/>
      <c r="E10960"/>
      <c r="G10960" s="18"/>
      <c r="H10960" s="11"/>
      <c r="I10960" s="18"/>
      <c r="J10960" s="11"/>
      <c r="K10960"/>
    </row>
    <row r="10961" spans="3:11" x14ac:dyDescent="0.25">
      <c r="C10961"/>
      <c r="E10961"/>
      <c r="G10961" s="18"/>
      <c r="H10961" s="11"/>
      <c r="I10961" s="18"/>
      <c r="J10961" s="11"/>
      <c r="K10961"/>
    </row>
    <row r="10962" spans="3:11" x14ac:dyDescent="0.25">
      <c r="C10962"/>
      <c r="E10962"/>
      <c r="G10962" s="18"/>
      <c r="H10962" s="11"/>
      <c r="I10962" s="18"/>
      <c r="J10962" s="11"/>
      <c r="K10962"/>
    </row>
    <row r="10963" spans="3:11" x14ac:dyDescent="0.25">
      <c r="C10963"/>
      <c r="E10963"/>
      <c r="G10963" s="18"/>
      <c r="H10963" s="11"/>
      <c r="I10963" s="18"/>
      <c r="J10963" s="11"/>
      <c r="K10963"/>
    </row>
    <row r="10964" spans="3:11" x14ac:dyDescent="0.25">
      <c r="C10964"/>
      <c r="E10964"/>
      <c r="G10964" s="18"/>
      <c r="H10964" s="11"/>
      <c r="I10964" s="18"/>
      <c r="J10964" s="11"/>
      <c r="K10964"/>
    </row>
    <row r="10965" spans="3:11" x14ac:dyDescent="0.25">
      <c r="C10965"/>
      <c r="E10965"/>
      <c r="G10965" s="18"/>
      <c r="H10965" s="11"/>
      <c r="I10965" s="18"/>
      <c r="J10965" s="11"/>
      <c r="K10965"/>
    </row>
    <row r="10966" spans="3:11" x14ac:dyDescent="0.25">
      <c r="C10966"/>
      <c r="E10966"/>
      <c r="G10966" s="18"/>
      <c r="H10966" s="11"/>
      <c r="I10966" s="18"/>
      <c r="J10966" s="11"/>
      <c r="K10966"/>
    </row>
    <row r="10967" spans="3:11" x14ac:dyDescent="0.25">
      <c r="C10967"/>
      <c r="E10967"/>
      <c r="G10967" s="18"/>
      <c r="H10967" s="11"/>
      <c r="I10967" s="18"/>
      <c r="J10967" s="11"/>
      <c r="K10967"/>
    </row>
    <row r="10968" spans="3:11" x14ac:dyDescent="0.25">
      <c r="C10968"/>
      <c r="E10968"/>
      <c r="G10968" s="18"/>
      <c r="H10968" s="11"/>
      <c r="I10968" s="18"/>
      <c r="J10968" s="11"/>
      <c r="K10968"/>
    </row>
    <row r="10969" spans="3:11" x14ac:dyDescent="0.25">
      <c r="C10969"/>
      <c r="E10969"/>
      <c r="G10969" s="18"/>
      <c r="H10969" s="11"/>
      <c r="I10969" s="18"/>
      <c r="J10969" s="11"/>
      <c r="K10969"/>
    </row>
    <row r="10970" spans="3:11" x14ac:dyDescent="0.25">
      <c r="C10970"/>
      <c r="E10970"/>
      <c r="G10970" s="18"/>
      <c r="H10970" s="11"/>
      <c r="I10970" s="18"/>
      <c r="J10970" s="11"/>
      <c r="K10970"/>
    </row>
    <row r="10971" spans="3:11" x14ac:dyDescent="0.25">
      <c r="C10971"/>
      <c r="E10971"/>
      <c r="G10971" s="18"/>
      <c r="H10971" s="11"/>
      <c r="I10971" s="18"/>
      <c r="J10971" s="11"/>
      <c r="K10971"/>
    </row>
    <row r="10972" spans="3:11" x14ac:dyDescent="0.25">
      <c r="C10972"/>
      <c r="E10972"/>
      <c r="G10972" s="18"/>
      <c r="H10972" s="11"/>
      <c r="I10972" s="18"/>
      <c r="J10972" s="11"/>
      <c r="K10972"/>
    </row>
    <row r="10973" spans="3:11" x14ac:dyDescent="0.25">
      <c r="C10973"/>
      <c r="E10973"/>
      <c r="G10973" s="18"/>
      <c r="H10973" s="11"/>
      <c r="I10973" s="18"/>
      <c r="J10973" s="11"/>
      <c r="K10973"/>
    </row>
    <row r="10974" spans="3:11" x14ac:dyDescent="0.25">
      <c r="C10974"/>
      <c r="E10974"/>
      <c r="G10974" s="18"/>
      <c r="H10974" s="11"/>
      <c r="I10974" s="18"/>
      <c r="J10974" s="11"/>
      <c r="K10974"/>
    </row>
    <row r="10975" spans="3:11" x14ac:dyDescent="0.25">
      <c r="C10975"/>
      <c r="E10975"/>
      <c r="G10975" s="18"/>
      <c r="H10975" s="11"/>
      <c r="I10975" s="18"/>
      <c r="J10975" s="11"/>
      <c r="K10975"/>
    </row>
    <row r="10976" spans="3:11" x14ac:dyDescent="0.25">
      <c r="C10976"/>
      <c r="E10976"/>
      <c r="G10976" s="18"/>
      <c r="H10976" s="11"/>
      <c r="I10976" s="18"/>
      <c r="J10976" s="11"/>
      <c r="K10976"/>
    </row>
    <row r="10977" spans="3:11" x14ac:dyDescent="0.25">
      <c r="C10977"/>
      <c r="E10977"/>
      <c r="G10977" s="18"/>
      <c r="H10977" s="11"/>
      <c r="I10977" s="18"/>
      <c r="J10977" s="11"/>
      <c r="K10977"/>
    </row>
    <row r="10978" spans="3:11" x14ac:dyDescent="0.25">
      <c r="C10978"/>
      <c r="E10978"/>
      <c r="G10978" s="18"/>
      <c r="H10978" s="11"/>
      <c r="I10978" s="18"/>
      <c r="J10978" s="11"/>
      <c r="K10978"/>
    </row>
    <row r="10979" spans="3:11" x14ac:dyDescent="0.25">
      <c r="C10979"/>
      <c r="E10979"/>
      <c r="G10979" s="18"/>
      <c r="H10979" s="11"/>
      <c r="I10979" s="18"/>
      <c r="J10979" s="11"/>
      <c r="K10979"/>
    </row>
    <row r="10980" spans="3:11" x14ac:dyDescent="0.25">
      <c r="C10980"/>
      <c r="E10980"/>
      <c r="G10980" s="18"/>
      <c r="H10980" s="11"/>
      <c r="I10980" s="18"/>
      <c r="J10980" s="11"/>
      <c r="K10980"/>
    </row>
    <row r="10981" spans="3:11" x14ac:dyDescent="0.25">
      <c r="C10981"/>
      <c r="E10981"/>
      <c r="G10981" s="18"/>
      <c r="H10981" s="11"/>
      <c r="I10981" s="18"/>
      <c r="J10981" s="11"/>
      <c r="K10981"/>
    </row>
    <row r="10982" spans="3:11" x14ac:dyDescent="0.25">
      <c r="C10982"/>
      <c r="E10982"/>
      <c r="G10982" s="18"/>
      <c r="H10982" s="11"/>
      <c r="I10982" s="18"/>
      <c r="J10982" s="11"/>
      <c r="K10982"/>
    </row>
    <row r="10983" spans="3:11" x14ac:dyDescent="0.25">
      <c r="C10983"/>
      <c r="E10983"/>
      <c r="G10983" s="18"/>
      <c r="H10983" s="11"/>
      <c r="I10983" s="18"/>
      <c r="J10983" s="11"/>
      <c r="K10983"/>
    </row>
    <row r="10984" spans="3:11" x14ac:dyDescent="0.25">
      <c r="C10984"/>
      <c r="E10984"/>
      <c r="G10984" s="18"/>
      <c r="H10984" s="11"/>
      <c r="I10984" s="18"/>
      <c r="J10984" s="11"/>
      <c r="K10984"/>
    </row>
    <row r="10985" spans="3:11" x14ac:dyDescent="0.25">
      <c r="C10985"/>
      <c r="E10985"/>
      <c r="G10985" s="18"/>
      <c r="H10985" s="11"/>
      <c r="I10985" s="18"/>
      <c r="J10985" s="11"/>
      <c r="K10985"/>
    </row>
    <row r="10986" spans="3:11" x14ac:dyDescent="0.25">
      <c r="C10986"/>
      <c r="E10986"/>
      <c r="G10986" s="18"/>
      <c r="H10986" s="11"/>
      <c r="I10986" s="18"/>
      <c r="J10986" s="11"/>
      <c r="K10986"/>
    </row>
    <row r="10987" spans="3:11" x14ac:dyDescent="0.25">
      <c r="C10987"/>
      <c r="E10987"/>
      <c r="G10987" s="18"/>
      <c r="H10987" s="11"/>
      <c r="I10987" s="18"/>
      <c r="J10987" s="11"/>
      <c r="K10987"/>
    </row>
    <row r="10988" spans="3:11" x14ac:dyDescent="0.25">
      <c r="C10988"/>
      <c r="E10988"/>
      <c r="G10988" s="18"/>
      <c r="H10988" s="11"/>
      <c r="I10988" s="18"/>
      <c r="J10988" s="11"/>
      <c r="K10988"/>
    </row>
    <row r="10989" spans="3:11" x14ac:dyDescent="0.25">
      <c r="C10989"/>
      <c r="E10989"/>
      <c r="G10989" s="18"/>
      <c r="H10989" s="11"/>
      <c r="I10989" s="18"/>
      <c r="J10989" s="11"/>
      <c r="K10989"/>
    </row>
    <row r="10990" spans="3:11" x14ac:dyDescent="0.25">
      <c r="C10990"/>
      <c r="E10990"/>
      <c r="G10990" s="18"/>
      <c r="H10990" s="11"/>
      <c r="I10990" s="18"/>
      <c r="J10990" s="11"/>
      <c r="K10990"/>
    </row>
    <row r="10991" spans="3:11" x14ac:dyDescent="0.25">
      <c r="C10991"/>
      <c r="E10991"/>
      <c r="G10991" s="18"/>
      <c r="H10991" s="11"/>
      <c r="I10991" s="18"/>
      <c r="J10991" s="11"/>
      <c r="K10991"/>
    </row>
    <row r="10992" spans="3:11" x14ac:dyDescent="0.25">
      <c r="C10992"/>
      <c r="E10992"/>
      <c r="G10992" s="18"/>
      <c r="H10992" s="11"/>
      <c r="I10992" s="18"/>
      <c r="J10992" s="11"/>
      <c r="K10992"/>
    </row>
    <row r="10993" spans="3:11" x14ac:dyDescent="0.25">
      <c r="C10993"/>
      <c r="E10993"/>
      <c r="G10993" s="18"/>
      <c r="H10993" s="11"/>
      <c r="I10993" s="18"/>
      <c r="J10993" s="11"/>
      <c r="K10993"/>
    </row>
    <row r="10994" spans="3:11" x14ac:dyDescent="0.25">
      <c r="C10994"/>
      <c r="E10994"/>
      <c r="G10994" s="18"/>
      <c r="H10994" s="11"/>
      <c r="I10994" s="18"/>
      <c r="J10994" s="11"/>
      <c r="K10994"/>
    </row>
    <row r="10995" spans="3:11" x14ac:dyDescent="0.25">
      <c r="C10995"/>
      <c r="E10995"/>
      <c r="G10995" s="18"/>
      <c r="H10995" s="11"/>
      <c r="I10995" s="18"/>
      <c r="J10995" s="11"/>
      <c r="K10995"/>
    </row>
    <row r="10996" spans="3:11" x14ac:dyDescent="0.25">
      <c r="C10996"/>
      <c r="E10996"/>
      <c r="G10996" s="18"/>
      <c r="H10996" s="11"/>
      <c r="I10996" s="18"/>
      <c r="J10996" s="11"/>
      <c r="K10996"/>
    </row>
    <row r="10997" spans="3:11" x14ac:dyDescent="0.25">
      <c r="C10997"/>
      <c r="E10997"/>
      <c r="G10997" s="18"/>
      <c r="H10997" s="11"/>
      <c r="I10997" s="18"/>
      <c r="J10997" s="11"/>
      <c r="K10997"/>
    </row>
    <row r="10998" spans="3:11" x14ac:dyDescent="0.25">
      <c r="C10998"/>
      <c r="E10998"/>
      <c r="G10998" s="18"/>
      <c r="H10998" s="11"/>
      <c r="I10998" s="18"/>
      <c r="J10998" s="11"/>
      <c r="K10998"/>
    </row>
    <row r="10999" spans="3:11" x14ac:dyDescent="0.25">
      <c r="C10999"/>
      <c r="E10999"/>
      <c r="G10999" s="18"/>
      <c r="H10999" s="11"/>
      <c r="I10999" s="18"/>
      <c r="J10999" s="11"/>
      <c r="K10999"/>
    </row>
    <row r="11000" spans="3:11" x14ac:dyDescent="0.25">
      <c r="C11000"/>
      <c r="E11000"/>
      <c r="G11000" s="18"/>
      <c r="H11000" s="11"/>
      <c r="I11000" s="18"/>
      <c r="J11000" s="11"/>
      <c r="K11000"/>
    </row>
    <row r="11001" spans="3:11" x14ac:dyDescent="0.25">
      <c r="C11001"/>
      <c r="E11001"/>
      <c r="G11001" s="18"/>
      <c r="H11001" s="11"/>
      <c r="I11001" s="18"/>
      <c r="J11001" s="11"/>
      <c r="K11001"/>
    </row>
    <row r="11002" spans="3:11" x14ac:dyDescent="0.25">
      <c r="C11002"/>
      <c r="E11002"/>
      <c r="G11002" s="18"/>
      <c r="H11002" s="11"/>
      <c r="I11002" s="18"/>
      <c r="J11002" s="11"/>
      <c r="K11002"/>
    </row>
    <row r="11003" spans="3:11" x14ac:dyDescent="0.25">
      <c r="C11003"/>
      <c r="E11003"/>
      <c r="G11003" s="18"/>
      <c r="H11003" s="11"/>
      <c r="I11003" s="18"/>
      <c r="J11003" s="11"/>
      <c r="K11003"/>
    </row>
    <row r="11004" spans="3:11" x14ac:dyDescent="0.25">
      <c r="C11004"/>
      <c r="E11004"/>
      <c r="G11004" s="18"/>
      <c r="H11004" s="11"/>
      <c r="I11004" s="18"/>
      <c r="J11004" s="11"/>
      <c r="K11004"/>
    </row>
    <row r="11005" spans="3:11" x14ac:dyDescent="0.25">
      <c r="C11005"/>
      <c r="E11005"/>
      <c r="G11005" s="18"/>
      <c r="H11005" s="11"/>
      <c r="I11005" s="18"/>
      <c r="J11005" s="11"/>
      <c r="K11005"/>
    </row>
    <row r="11006" spans="3:11" x14ac:dyDescent="0.25">
      <c r="C11006"/>
      <c r="E11006"/>
      <c r="G11006" s="18"/>
      <c r="H11006" s="11"/>
      <c r="I11006" s="18"/>
      <c r="J11006" s="11"/>
      <c r="K11006"/>
    </row>
    <row r="11007" spans="3:11" x14ac:dyDescent="0.25">
      <c r="C11007"/>
      <c r="E11007"/>
      <c r="G11007" s="18"/>
      <c r="H11007" s="11"/>
      <c r="I11007" s="18"/>
      <c r="J11007" s="11"/>
      <c r="K11007"/>
    </row>
    <row r="11008" spans="3:11" x14ac:dyDescent="0.25">
      <c r="C11008"/>
      <c r="E11008"/>
      <c r="G11008" s="18"/>
      <c r="H11008" s="11"/>
      <c r="I11008" s="18"/>
      <c r="J11008" s="11"/>
      <c r="K11008"/>
    </row>
    <row r="11009" spans="3:11" x14ac:dyDescent="0.25">
      <c r="C11009"/>
      <c r="E11009"/>
      <c r="G11009" s="18"/>
      <c r="H11009" s="11"/>
      <c r="I11009" s="18"/>
      <c r="J11009" s="11"/>
      <c r="K11009"/>
    </row>
    <row r="11010" spans="3:11" x14ac:dyDescent="0.25">
      <c r="C11010"/>
      <c r="E11010"/>
      <c r="G11010" s="18"/>
      <c r="H11010" s="11"/>
      <c r="I11010" s="18"/>
      <c r="J11010" s="11"/>
      <c r="K11010"/>
    </row>
    <row r="11011" spans="3:11" x14ac:dyDescent="0.25">
      <c r="C11011"/>
      <c r="E11011"/>
      <c r="G11011" s="18"/>
      <c r="H11011" s="11"/>
      <c r="I11011" s="18"/>
      <c r="J11011" s="11"/>
      <c r="K11011"/>
    </row>
    <row r="11012" spans="3:11" x14ac:dyDescent="0.25">
      <c r="C11012"/>
      <c r="E11012"/>
      <c r="G11012" s="18"/>
      <c r="H11012" s="11"/>
      <c r="I11012" s="18"/>
      <c r="J11012" s="11"/>
      <c r="K11012"/>
    </row>
    <row r="11013" spans="3:11" x14ac:dyDescent="0.25">
      <c r="C11013"/>
      <c r="E11013"/>
      <c r="G11013" s="18"/>
      <c r="H11013" s="11"/>
      <c r="I11013" s="18"/>
      <c r="J11013" s="11"/>
      <c r="K11013"/>
    </row>
    <row r="11014" spans="3:11" x14ac:dyDescent="0.25">
      <c r="C11014"/>
      <c r="E11014"/>
      <c r="G11014" s="18"/>
      <c r="H11014" s="11"/>
      <c r="I11014" s="18"/>
      <c r="J11014" s="11"/>
      <c r="K11014"/>
    </row>
    <row r="11015" spans="3:11" x14ac:dyDescent="0.25">
      <c r="C11015"/>
      <c r="E11015"/>
      <c r="G11015" s="18"/>
      <c r="H11015" s="11"/>
      <c r="I11015" s="18"/>
      <c r="J11015" s="11"/>
      <c r="K11015"/>
    </row>
    <row r="11016" spans="3:11" x14ac:dyDescent="0.25">
      <c r="C11016"/>
      <c r="E11016"/>
      <c r="G11016" s="18"/>
      <c r="H11016" s="11"/>
      <c r="I11016" s="18"/>
      <c r="J11016" s="11"/>
      <c r="K11016"/>
    </row>
    <row r="11017" spans="3:11" x14ac:dyDescent="0.25">
      <c r="C11017"/>
      <c r="E11017"/>
      <c r="G11017" s="18"/>
      <c r="H11017" s="11"/>
      <c r="I11017" s="18"/>
      <c r="J11017" s="11"/>
      <c r="K11017"/>
    </row>
    <row r="11018" spans="3:11" x14ac:dyDescent="0.25">
      <c r="C11018"/>
      <c r="E11018"/>
      <c r="G11018" s="18"/>
      <c r="H11018" s="11"/>
      <c r="I11018" s="18"/>
      <c r="J11018" s="11"/>
      <c r="K11018"/>
    </row>
    <row r="11019" spans="3:11" x14ac:dyDescent="0.25">
      <c r="C11019"/>
      <c r="E11019"/>
      <c r="G11019" s="18"/>
      <c r="H11019" s="11"/>
      <c r="I11019" s="18"/>
      <c r="J11019" s="11"/>
      <c r="K11019"/>
    </row>
    <row r="11020" spans="3:11" x14ac:dyDescent="0.25">
      <c r="C11020"/>
      <c r="E11020"/>
      <c r="G11020" s="18"/>
      <c r="H11020" s="11"/>
      <c r="I11020" s="18"/>
      <c r="J11020" s="11"/>
      <c r="K11020"/>
    </row>
    <row r="11021" spans="3:11" x14ac:dyDescent="0.25">
      <c r="C11021"/>
      <c r="E11021"/>
      <c r="G11021" s="18"/>
      <c r="H11021" s="11"/>
      <c r="I11021" s="18"/>
      <c r="J11021" s="11"/>
      <c r="K11021"/>
    </row>
    <row r="11022" spans="3:11" x14ac:dyDescent="0.25">
      <c r="C11022"/>
      <c r="E11022"/>
      <c r="G11022" s="18"/>
      <c r="H11022" s="11"/>
      <c r="I11022" s="18"/>
      <c r="J11022" s="11"/>
      <c r="K11022"/>
    </row>
    <row r="11023" spans="3:11" x14ac:dyDescent="0.25">
      <c r="C11023"/>
      <c r="E11023"/>
      <c r="G11023" s="18"/>
      <c r="H11023" s="11"/>
      <c r="I11023" s="18"/>
      <c r="J11023" s="11"/>
      <c r="K11023"/>
    </row>
    <row r="11024" spans="3:11" x14ac:dyDescent="0.25">
      <c r="C11024"/>
      <c r="E11024"/>
      <c r="G11024" s="18"/>
      <c r="H11024" s="11"/>
      <c r="I11024" s="18"/>
      <c r="J11024" s="11"/>
      <c r="K11024"/>
    </row>
    <row r="11025" spans="3:11" x14ac:dyDescent="0.25">
      <c r="C11025"/>
      <c r="E11025"/>
      <c r="G11025" s="18"/>
      <c r="H11025" s="11"/>
      <c r="I11025" s="18"/>
      <c r="J11025" s="11"/>
      <c r="K11025"/>
    </row>
    <row r="11026" spans="3:11" x14ac:dyDescent="0.25">
      <c r="C11026"/>
      <c r="E11026"/>
      <c r="G11026" s="18"/>
      <c r="H11026" s="11"/>
      <c r="I11026" s="18"/>
      <c r="J11026" s="11"/>
      <c r="K11026"/>
    </row>
    <row r="11027" spans="3:11" x14ac:dyDescent="0.25">
      <c r="C11027"/>
      <c r="E11027"/>
      <c r="G11027" s="18"/>
      <c r="H11027" s="11"/>
      <c r="I11027" s="18"/>
      <c r="J11027" s="11"/>
      <c r="K11027"/>
    </row>
    <row r="11028" spans="3:11" x14ac:dyDescent="0.25">
      <c r="C11028"/>
      <c r="E11028"/>
      <c r="G11028" s="18"/>
      <c r="H11028" s="11"/>
      <c r="I11028" s="18"/>
      <c r="J11028" s="11"/>
      <c r="K11028"/>
    </row>
    <row r="11029" spans="3:11" x14ac:dyDescent="0.25">
      <c r="C11029"/>
      <c r="E11029"/>
      <c r="G11029" s="18"/>
      <c r="H11029" s="11"/>
      <c r="I11029" s="18"/>
      <c r="J11029" s="11"/>
      <c r="K11029"/>
    </row>
    <row r="11030" spans="3:11" x14ac:dyDescent="0.25">
      <c r="C11030"/>
      <c r="E11030"/>
      <c r="G11030" s="18"/>
      <c r="H11030" s="11"/>
      <c r="I11030" s="18"/>
      <c r="J11030" s="11"/>
      <c r="K11030"/>
    </row>
    <row r="11031" spans="3:11" x14ac:dyDescent="0.25">
      <c r="C11031"/>
      <c r="E11031"/>
      <c r="G11031" s="18"/>
      <c r="H11031" s="11"/>
      <c r="I11031" s="18"/>
      <c r="J11031" s="11"/>
      <c r="K11031"/>
    </row>
    <row r="11032" spans="3:11" x14ac:dyDescent="0.25">
      <c r="C11032"/>
      <c r="E11032"/>
      <c r="G11032" s="18"/>
      <c r="H11032" s="11"/>
      <c r="I11032" s="18"/>
      <c r="J11032" s="11"/>
      <c r="K11032"/>
    </row>
    <row r="11033" spans="3:11" x14ac:dyDescent="0.25">
      <c r="C11033"/>
      <c r="E11033"/>
      <c r="G11033" s="18"/>
      <c r="H11033" s="11"/>
      <c r="I11033" s="18"/>
      <c r="J11033" s="11"/>
      <c r="K11033"/>
    </row>
    <row r="11034" spans="3:11" x14ac:dyDescent="0.25">
      <c r="C11034"/>
      <c r="E11034"/>
      <c r="G11034" s="18"/>
      <c r="H11034" s="11"/>
      <c r="I11034" s="18"/>
      <c r="J11034" s="11"/>
      <c r="K11034"/>
    </row>
    <row r="11035" spans="3:11" x14ac:dyDescent="0.25">
      <c r="C11035"/>
      <c r="E11035"/>
      <c r="G11035" s="18"/>
      <c r="H11035" s="11"/>
      <c r="I11035" s="18"/>
      <c r="J11035" s="11"/>
      <c r="K11035"/>
    </row>
    <row r="11036" spans="3:11" x14ac:dyDescent="0.25">
      <c r="C11036"/>
      <c r="E11036"/>
      <c r="G11036" s="18"/>
      <c r="H11036" s="11"/>
      <c r="I11036" s="18"/>
      <c r="J11036" s="11"/>
      <c r="K11036"/>
    </row>
    <row r="11037" spans="3:11" x14ac:dyDescent="0.25">
      <c r="C11037"/>
      <c r="E11037"/>
      <c r="G11037" s="18"/>
      <c r="H11037" s="11"/>
      <c r="I11037" s="18"/>
      <c r="J11037" s="11"/>
      <c r="K11037"/>
    </row>
    <row r="11038" spans="3:11" x14ac:dyDescent="0.25">
      <c r="C11038"/>
      <c r="E11038"/>
      <c r="G11038" s="18"/>
      <c r="H11038" s="11"/>
      <c r="I11038" s="18"/>
      <c r="J11038" s="11"/>
      <c r="K11038"/>
    </row>
    <row r="11039" spans="3:11" x14ac:dyDescent="0.25">
      <c r="C11039"/>
      <c r="E11039"/>
      <c r="G11039" s="18"/>
      <c r="H11039" s="11"/>
      <c r="I11039" s="18"/>
      <c r="J11039" s="11"/>
      <c r="K11039"/>
    </row>
    <row r="11040" spans="3:11" x14ac:dyDescent="0.25">
      <c r="C11040"/>
      <c r="E11040"/>
      <c r="G11040" s="18"/>
      <c r="H11040" s="11"/>
      <c r="I11040" s="18"/>
      <c r="J11040" s="11"/>
      <c r="K11040"/>
    </row>
    <row r="11041" spans="3:11" x14ac:dyDescent="0.25">
      <c r="C11041"/>
      <c r="E11041"/>
      <c r="G11041" s="18"/>
      <c r="H11041" s="11"/>
      <c r="I11041" s="18"/>
      <c r="J11041" s="11"/>
      <c r="K11041"/>
    </row>
    <row r="11042" spans="3:11" x14ac:dyDescent="0.25">
      <c r="C11042"/>
      <c r="E11042"/>
      <c r="G11042" s="18"/>
      <c r="H11042" s="11"/>
      <c r="I11042" s="18"/>
      <c r="J11042" s="11"/>
      <c r="K11042"/>
    </row>
    <row r="11043" spans="3:11" x14ac:dyDescent="0.25">
      <c r="C11043"/>
      <c r="E11043"/>
      <c r="G11043" s="18"/>
      <c r="H11043" s="11"/>
      <c r="I11043" s="18"/>
      <c r="J11043" s="11"/>
      <c r="K11043"/>
    </row>
    <row r="11044" spans="3:11" x14ac:dyDescent="0.25">
      <c r="C11044"/>
      <c r="E11044"/>
      <c r="G11044" s="18"/>
      <c r="H11044" s="11"/>
      <c r="I11044" s="18"/>
      <c r="J11044" s="11"/>
      <c r="K11044"/>
    </row>
    <row r="11045" spans="3:11" x14ac:dyDescent="0.25">
      <c r="C11045"/>
      <c r="E11045"/>
      <c r="G11045" s="18"/>
      <c r="H11045" s="11"/>
      <c r="I11045" s="18"/>
      <c r="J11045" s="11"/>
      <c r="K11045"/>
    </row>
    <row r="11046" spans="3:11" x14ac:dyDescent="0.25">
      <c r="C11046"/>
      <c r="E11046"/>
      <c r="G11046" s="18"/>
      <c r="H11046" s="11"/>
      <c r="I11046" s="18"/>
      <c r="J11046" s="11"/>
      <c r="K11046"/>
    </row>
    <row r="11047" spans="3:11" x14ac:dyDescent="0.25">
      <c r="C11047"/>
      <c r="E11047"/>
      <c r="G11047" s="18"/>
      <c r="H11047" s="11"/>
      <c r="I11047" s="18"/>
      <c r="J11047" s="11"/>
      <c r="K11047"/>
    </row>
    <row r="11048" spans="3:11" x14ac:dyDescent="0.25">
      <c r="C11048"/>
      <c r="E11048"/>
      <c r="G11048" s="18"/>
      <c r="H11048" s="11"/>
      <c r="I11048" s="18"/>
      <c r="J11048" s="11"/>
      <c r="K11048"/>
    </row>
    <row r="11049" spans="3:11" x14ac:dyDescent="0.25">
      <c r="C11049"/>
      <c r="E11049"/>
      <c r="G11049" s="18"/>
      <c r="H11049" s="11"/>
      <c r="I11049" s="18"/>
      <c r="J11049" s="11"/>
      <c r="K11049"/>
    </row>
    <row r="11050" spans="3:11" x14ac:dyDescent="0.25">
      <c r="C11050"/>
      <c r="E11050"/>
      <c r="G11050" s="18"/>
      <c r="H11050" s="11"/>
      <c r="I11050" s="18"/>
      <c r="J11050" s="11"/>
      <c r="K11050"/>
    </row>
    <row r="11051" spans="3:11" x14ac:dyDescent="0.25">
      <c r="C11051"/>
      <c r="E11051"/>
      <c r="G11051" s="18"/>
      <c r="H11051" s="11"/>
      <c r="I11051" s="18"/>
      <c r="J11051" s="11"/>
      <c r="K11051"/>
    </row>
    <row r="11052" spans="3:11" x14ac:dyDescent="0.25">
      <c r="C11052"/>
      <c r="E11052"/>
      <c r="G11052" s="18"/>
      <c r="H11052" s="11"/>
      <c r="I11052" s="18"/>
      <c r="J11052" s="11"/>
      <c r="K11052"/>
    </row>
    <row r="11053" spans="3:11" x14ac:dyDescent="0.25">
      <c r="C11053"/>
      <c r="E11053"/>
      <c r="G11053" s="18"/>
      <c r="H11053" s="11"/>
      <c r="I11053" s="18"/>
      <c r="J11053" s="11"/>
      <c r="K11053"/>
    </row>
    <row r="11054" spans="3:11" x14ac:dyDescent="0.25">
      <c r="C11054"/>
      <c r="E11054"/>
      <c r="G11054" s="18"/>
      <c r="H11054" s="11"/>
      <c r="I11054" s="18"/>
      <c r="J11054" s="11"/>
      <c r="K11054"/>
    </row>
    <row r="11055" spans="3:11" x14ac:dyDescent="0.25">
      <c r="C11055"/>
      <c r="E11055"/>
      <c r="G11055" s="18"/>
      <c r="H11055" s="11"/>
      <c r="I11055" s="18"/>
      <c r="J11055" s="11"/>
      <c r="K11055"/>
    </row>
    <row r="11056" spans="3:11" x14ac:dyDescent="0.25">
      <c r="C11056"/>
      <c r="E11056"/>
      <c r="G11056" s="18"/>
      <c r="H11056" s="11"/>
      <c r="I11056" s="18"/>
      <c r="J11056" s="11"/>
      <c r="K11056"/>
    </row>
    <row r="11057" spans="3:11" x14ac:dyDescent="0.25">
      <c r="C11057"/>
      <c r="E11057"/>
      <c r="G11057" s="18"/>
      <c r="H11057" s="11"/>
      <c r="I11057" s="18"/>
      <c r="J11057" s="11"/>
      <c r="K11057"/>
    </row>
    <row r="11058" spans="3:11" x14ac:dyDescent="0.25">
      <c r="C11058"/>
      <c r="E11058"/>
      <c r="G11058" s="18"/>
      <c r="H11058" s="11"/>
      <c r="I11058" s="18"/>
      <c r="J11058" s="11"/>
      <c r="K11058"/>
    </row>
    <row r="11059" spans="3:11" x14ac:dyDescent="0.25">
      <c r="C11059"/>
      <c r="E11059"/>
      <c r="G11059" s="18"/>
      <c r="H11059" s="11"/>
      <c r="I11059" s="18"/>
      <c r="J11059" s="11"/>
      <c r="K11059"/>
    </row>
    <row r="11060" spans="3:11" x14ac:dyDescent="0.25">
      <c r="C11060"/>
      <c r="E11060"/>
      <c r="G11060" s="18"/>
      <c r="H11060" s="11"/>
      <c r="I11060" s="18"/>
      <c r="J11060" s="11"/>
      <c r="K11060"/>
    </row>
    <row r="11061" spans="3:11" x14ac:dyDescent="0.25">
      <c r="C11061"/>
      <c r="E11061"/>
      <c r="G11061" s="18"/>
      <c r="H11061" s="11"/>
      <c r="I11061" s="18"/>
      <c r="J11061" s="11"/>
      <c r="K11061"/>
    </row>
    <row r="11062" spans="3:11" x14ac:dyDescent="0.25">
      <c r="C11062"/>
      <c r="E11062"/>
      <c r="G11062" s="18"/>
      <c r="H11062" s="11"/>
      <c r="I11062" s="18"/>
      <c r="J11062" s="11"/>
      <c r="K11062"/>
    </row>
    <row r="11063" spans="3:11" x14ac:dyDescent="0.25">
      <c r="C11063"/>
      <c r="E11063"/>
      <c r="G11063" s="18"/>
      <c r="H11063" s="11"/>
      <c r="I11063" s="18"/>
      <c r="J11063" s="11"/>
      <c r="K11063"/>
    </row>
    <row r="11064" spans="3:11" x14ac:dyDescent="0.25">
      <c r="C11064"/>
      <c r="E11064"/>
      <c r="G11064" s="18"/>
      <c r="H11064" s="11"/>
      <c r="I11064" s="18"/>
      <c r="J11064" s="11"/>
      <c r="K11064"/>
    </row>
    <row r="11065" spans="3:11" x14ac:dyDescent="0.25">
      <c r="C11065"/>
      <c r="E11065"/>
      <c r="G11065" s="18"/>
      <c r="H11065" s="11"/>
      <c r="I11065" s="18"/>
      <c r="J11065" s="11"/>
      <c r="K11065"/>
    </row>
    <row r="11066" spans="3:11" x14ac:dyDescent="0.25">
      <c r="C11066"/>
      <c r="E11066"/>
      <c r="G11066" s="18"/>
      <c r="H11066" s="11"/>
      <c r="I11066" s="18"/>
      <c r="J11066" s="11"/>
      <c r="K11066"/>
    </row>
    <row r="11067" spans="3:11" x14ac:dyDescent="0.25">
      <c r="C11067"/>
      <c r="E11067"/>
      <c r="G11067" s="18"/>
      <c r="H11067" s="11"/>
      <c r="I11067" s="18"/>
      <c r="J11067" s="11"/>
      <c r="K11067"/>
    </row>
    <row r="11068" spans="3:11" x14ac:dyDescent="0.25">
      <c r="C11068"/>
      <c r="E11068"/>
      <c r="G11068" s="18"/>
      <c r="H11068" s="11"/>
      <c r="I11068" s="18"/>
      <c r="J11068" s="11"/>
      <c r="K11068"/>
    </row>
    <row r="11069" spans="3:11" x14ac:dyDescent="0.25">
      <c r="C11069"/>
      <c r="E11069"/>
      <c r="G11069" s="18"/>
      <c r="H11069" s="11"/>
      <c r="I11069" s="18"/>
      <c r="J11069" s="11"/>
      <c r="K11069"/>
    </row>
    <row r="11070" spans="3:11" x14ac:dyDescent="0.25">
      <c r="C11070"/>
      <c r="E11070"/>
      <c r="G11070" s="18"/>
      <c r="H11070" s="11"/>
      <c r="I11070" s="18"/>
      <c r="J11070" s="11"/>
      <c r="K11070"/>
    </row>
    <row r="11071" spans="3:11" x14ac:dyDescent="0.25">
      <c r="C11071"/>
      <c r="E11071"/>
      <c r="G11071" s="18"/>
      <c r="H11071" s="11"/>
      <c r="I11071" s="18"/>
      <c r="J11071" s="11"/>
      <c r="K11071"/>
    </row>
    <row r="11072" spans="3:11" x14ac:dyDescent="0.25">
      <c r="C11072"/>
      <c r="E11072"/>
      <c r="G11072" s="18"/>
      <c r="H11072" s="11"/>
      <c r="I11072" s="18"/>
      <c r="J11072" s="11"/>
      <c r="K11072"/>
    </row>
    <row r="11073" spans="3:11" x14ac:dyDescent="0.25">
      <c r="C11073"/>
      <c r="E11073"/>
      <c r="G11073" s="18"/>
      <c r="H11073" s="11"/>
      <c r="I11073" s="18"/>
      <c r="J11073" s="11"/>
      <c r="K11073"/>
    </row>
    <row r="11074" spans="3:11" x14ac:dyDescent="0.25">
      <c r="C11074"/>
      <c r="E11074"/>
      <c r="G11074" s="18"/>
      <c r="H11074" s="11"/>
      <c r="I11074" s="18"/>
      <c r="J11074" s="11"/>
      <c r="K11074"/>
    </row>
    <row r="11075" spans="3:11" x14ac:dyDescent="0.25">
      <c r="C11075"/>
      <c r="E11075"/>
      <c r="G11075" s="18"/>
      <c r="H11075" s="11"/>
      <c r="I11075" s="18"/>
      <c r="J11075" s="11"/>
      <c r="K11075"/>
    </row>
    <row r="11076" spans="3:11" x14ac:dyDescent="0.25">
      <c r="C11076"/>
      <c r="E11076"/>
      <c r="G11076" s="18"/>
      <c r="H11076" s="11"/>
      <c r="I11076" s="18"/>
      <c r="J11076" s="11"/>
      <c r="K11076"/>
    </row>
    <row r="11077" spans="3:11" x14ac:dyDescent="0.25">
      <c r="C11077"/>
      <c r="E11077"/>
      <c r="G11077" s="18"/>
      <c r="H11077" s="11"/>
      <c r="I11077" s="18"/>
      <c r="J11077" s="11"/>
      <c r="K11077"/>
    </row>
    <row r="11078" spans="3:11" x14ac:dyDescent="0.25">
      <c r="C11078"/>
      <c r="E11078"/>
      <c r="G11078" s="18"/>
      <c r="H11078" s="11"/>
      <c r="I11078" s="18"/>
      <c r="J11078" s="11"/>
      <c r="K11078"/>
    </row>
    <row r="11079" spans="3:11" x14ac:dyDescent="0.25">
      <c r="C11079"/>
      <c r="E11079"/>
      <c r="G11079" s="18"/>
      <c r="H11079" s="11"/>
      <c r="I11079" s="18"/>
      <c r="J11079" s="11"/>
      <c r="K11079"/>
    </row>
    <row r="11080" spans="3:11" x14ac:dyDescent="0.25">
      <c r="C11080"/>
      <c r="E11080"/>
      <c r="G11080" s="18"/>
      <c r="H11080" s="11"/>
      <c r="I11080" s="18"/>
      <c r="J11080" s="11"/>
      <c r="K11080"/>
    </row>
    <row r="11081" spans="3:11" x14ac:dyDescent="0.25">
      <c r="C11081"/>
      <c r="E11081"/>
      <c r="G11081" s="18"/>
      <c r="H11081" s="11"/>
      <c r="I11081" s="18"/>
      <c r="J11081" s="11"/>
      <c r="K11081"/>
    </row>
    <row r="11082" spans="3:11" x14ac:dyDescent="0.25">
      <c r="C11082"/>
      <c r="E11082"/>
      <c r="G11082" s="18"/>
      <c r="H11082" s="11"/>
      <c r="I11082" s="18"/>
      <c r="J11082" s="11"/>
      <c r="K11082"/>
    </row>
    <row r="11083" spans="3:11" x14ac:dyDescent="0.25">
      <c r="C11083"/>
      <c r="E11083"/>
      <c r="G11083" s="18"/>
      <c r="H11083" s="11"/>
      <c r="I11083" s="18"/>
      <c r="J11083" s="11"/>
      <c r="K11083"/>
    </row>
    <row r="11084" spans="3:11" x14ac:dyDescent="0.25">
      <c r="C11084"/>
      <c r="E11084"/>
      <c r="G11084" s="18"/>
      <c r="H11084" s="11"/>
      <c r="I11084" s="18"/>
      <c r="J11084" s="11"/>
      <c r="K11084"/>
    </row>
    <row r="11085" spans="3:11" x14ac:dyDescent="0.25">
      <c r="C11085"/>
      <c r="E11085"/>
      <c r="G11085" s="18"/>
      <c r="H11085" s="11"/>
      <c r="I11085" s="18"/>
      <c r="J11085" s="11"/>
      <c r="K11085"/>
    </row>
    <row r="11086" spans="3:11" x14ac:dyDescent="0.25">
      <c r="C11086"/>
      <c r="E11086"/>
      <c r="G11086" s="18"/>
      <c r="H11086" s="11"/>
      <c r="I11086" s="18"/>
      <c r="J11086" s="11"/>
      <c r="K11086"/>
    </row>
    <row r="11087" spans="3:11" x14ac:dyDescent="0.25">
      <c r="C11087"/>
      <c r="E11087"/>
      <c r="G11087" s="18"/>
      <c r="H11087" s="11"/>
      <c r="I11087" s="18"/>
      <c r="J11087" s="11"/>
      <c r="K11087"/>
    </row>
    <row r="11088" spans="3:11" x14ac:dyDescent="0.25">
      <c r="C11088"/>
      <c r="E11088"/>
      <c r="G11088" s="18"/>
      <c r="H11088" s="11"/>
      <c r="I11088" s="18"/>
      <c r="J11088" s="11"/>
      <c r="K11088"/>
    </row>
    <row r="11089" spans="3:11" x14ac:dyDescent="0.25">
      <c r="C11089"/>
      <c r="E11089"/>
      <c r="G11089" s="18"/>
      <c r="H11089" s="11"/>
      <c r="I11089" s="18"/>
      <c r="J11089" s="11"/>
      <c r="K11089"/>
    </row>
    <row r="11090" spans="3:11" x14ac:dyDescent="0.25">
      <c r="C11090"/>
      <c r="E11090"/>
      <c r="G11090" s="18"/>
      <c r="H11090" s="11"/>
      <c r="I11090" s="18"/>
      <c r="J11090" s="11"/>
      <c r="K11090"/>
    </row>
    <row r="11091" spans="3:11" x14ac:dyDescent="0.25">
      <c r="C11091"/>
      <c r="E11091"/>
      <c r="G11091" s="18"/>
      <c r="H11091" s="11"/>
      <c r="I11091" s="18"/>
      <c r="J11091" s="11"/>
      <c r="K11091"/>
    </row>
    <row r="11092" spans="3:11" x14ac:dyDescent="0.25">
      <c r="C11092"/>
      <c r="E11092"/>
      <c r="G11092" s="18"/>
      <c r="H11092" s="11"/>
      <c r="I11092" s="18"/>
      <c r="J11092" s="11"/>
      <c r="K11092"/>
    </row>
    <row r="11093" spans="3:11" x14ac:dyDescent="0.25">
      <c r="C11093"/>
      <c r="E11093"/>
      <c r="G11093" s="18"/>
      <c r="H11093" s="11"/>
      <c r="I11093" s="18"/>
      <c r="J11093" s="11"/>
      <c r="K11093"/>
    </row>
    <row r="11094" spans="3:11" x14ac:dyDescent="0.25">
      <c r="C11094"/>
      <c r="E11094"/>
      <c r="G11094" s="18"/>
      <c r="H11094" s="11"/>
      <c r="I11094" s="18"/>
      <c r="J11094" s="11"/>
      <c r="K11094"/>
    </row>
    <row r="11095" spans="3:11" x14ac:dyDescent="0.25">
      <c r="C11095"/>
      <c r="E11095"/>
      <c r="G11095" s="18"/>
      <c r="H11095" s="11"/>
      <c r="I11095" s="18"/>
      <c r="J11095" s="11"/>
      <c r="K11095"/>
    </row>
    <row r="11096" spans="3:11" x14ac:dyDescent="0.25">
      <c r="C11096"/>
      <c r="E11096"/>
      <c r="G11096" s="18"/>
      <c r="H11096" s="11"/>
      <c r="I11096" s="18"/>
      <c r="J11096" s="11"/>
      <c r="K11096"/>
    </row>
    <row r="11097" spans="3:11" x14ac:dyDescent="0.25">
      <c r="C11097"/>
      <c r="E11097"/>
      <c r="G11097" s="18"/>
      <c r="H11097" s="11"/>
      <c r="I11097" s="18"/>
      <c r="J11097" s="11"/>
      <c r="K11097"/>
    </row>
    <row r="11098" spans="3:11" x14ac:dyDescent="0.25">
      <c r="C11098"/>
      <c r="E11098"/>
      <c r="G11098" s="18"/>
      <c r="H11098" s="11"/>
      <c r="I11098" s="18"/>
      <c r="J11098" s="11"/>
      <c r="K11098"/>
    </row>
    <row r="11099" spans="3:11" x14ac:dyDescent="0.25">
      <c r="C11099"/>
      <c r="E11099"/>
      <c r="G11099" s="18"/>
      <c r="H11099" s="11"/>
      <c r="I11099" s="18"/>
      <c r="J11099" s="11"/>
      <c r="K11099"/>
    </row>
    <row r="11100" spans="3:11" x14ac:dyDescent="0.25">
      <c r="C11100"/>
      <c r="E11100"/>
      <c r="G11100" s="18"/>
      <c r="H11100" s="11"/>
      <c r="I11100" s="18"/>
      <c r="J11100" s="11"/>
      <c r="K11100"/>
    </row>
    <row r="11101" spans="3:11" x14ac:dyDescent="0.25">
      <c r="C11101"/>
      <c r="E11101"/>
      <c r="G11101" s="18"/>
      <c r="H11101" s="11"/>
      <c r="I11101" s="18"/>
      <c r="J11101" s="11"/>
      <c r="K11101"/>
    </row>
    <row r="11102" spans="3:11" x14ac:dyDescent="0.25">
      <c r="C11102"/>
      <c r="E11102"/>
      <c r="G11102" s="18"/>
      <c r="H11102" s="11"/>
      <c r="I11102" s="18"/>
      <c r="J11102" s="11"/>
      <c r="K11102"/>
    </row>
    <row r="11103" spans="3:11" x14ac:dyDescent="0.25">
      <c r="C11103"/>
      <c r="E11103"/>
      <c r="G11103" s="18"/>
      <c r="H11103" s="11"/>
      <c r="I11103" s="18"/>
      <c r="J11103" s="11"/>
      <c r="K11103"/>
    </row>
    <row r="11104" spans="3:11" x14ac:dyDescent="0.25">
      <c r="C11104"/>
      <c r="E11104"/>
      <c r="G11104" s="18"/>
      <c r="H11104" s="11"/>
      <c r="I11104" s="18"/>
      <c r="J11104" s="11"/>
      <c r="K11104"/>
    </row>
    <row r="11105" spans="3:11" x14ac:dyDescent="0.25">
      <c r="C11105"/>
      <c r="E11105"/>
      <c r="G11105" s="18"/>
      <c r="H11105" s="11"/>
      <c r="I11105" s="18"/>
      <c r="J11105" s="11"/>
      <c r="K11105"/>
    </row>
    <row r="11106" spans="3:11" x14ac:dyDescent="0.25">
      <c r="C11106"/>
      <c r="E11106"/>
      <c r="G11106" s="18"/>
      <c r="H11106" s="11"/>
      <c r="I11106" s="18"/>
      <c r="J11106" s="11"/>
      <c r="K11106"/>
    </row>
    <row r="11107" spans="3:11" x14ac:dyDescent="0.25">
      <c r="C11107"/>
      <c r="E11107"/>
      <c r="G11107" s="18"/>
      <c r="H11107" s="11"/>
      <c r="I11107" s="18"/>
      <c r="J11107" s="11"/>
      <c r="K11107"/>
    </row>
    <row r="11108" spans="3:11" x14ac:dyDescent="0.25">
      <c r="C11108"/>
      <c r="E11108"/>
      <c r="G11108" s="18"/>
      <c r="H11108" s="11"/>
      <c r="I11108" s="18"/>
      <c r="J11108" s="11"/>
      <c r="K11108"/>
    </row>
    <row r="11109" spans="3:11" x14ac:dyDescent="0.25">
      <c r="C11109"/>
      <c r="E11109"/>
      <c r="G11109" s="18"/>
      <c r="H11109" s="11"/>
      <c r="I11109" s="18"/>
      <c r="J11109" s="11"/>
      <c r="K11109"/>
    </row>
    <row r="11110" spans="3:11" x14ac:dyDescent="0.25">
      <c r="C11110"/>
      <c r="E11110"/>
      <c r="G11110" s="18"/>
      <c r="H11110" s="11"/>
      <c r="I11110" s="18"/>
      <c r="J11110" s="11"/>
      <c r="K11110"/>
    </row>
    <row r="11111" spans="3:11" x14ac:dyDescent="0.25">
      <c r="C11111"/>
      <c r="E11111"/>
      <c r="G11111" s="18"/>
      <c r="H11111" s="11"/>
      <c r="I11111" s="18"/>
      <c r="J11111" s="11"/>
      <c r="K11111"/>
    </row>
    <row r="11112" spans="3:11" x14ac:dyDescent="0.25">
      <c r="C11112"/>
      <c r="E11112"/>
      <c r="G11112" s="18"/>
      <c r="H11112" s="11"/>
      <c r="I11112" s="18"/>
      <c r="J11112" s="11"/>
      <c r="K11112"/>
    </row>
    <row r="11113" spans="3:11" x14ac:dyDescent="0.25">
      <c r="C11113"/>
      <c r="E11113"/>
      <c r="G11113" s="18"/>
      <c r="H11113" s="11"/>
      <c r="I11113" s="18"/>
      <c r="J11113" s="11"/>
      <c r="K11113"/>
    </row>
    <row r="11114" spans="3:11" x14ac:dyDescent="0.25">
      <c r="C11114"/>
      <c r="E11114"/>
      <c r="G11114" s="18"/>
      <c r="H11114" s="11"/>
      <c r="I11114" s="18"/>
      <c r="J11114" s="11"/>
      <c r="K11114"/>
    </row>
    <row r="11115" spans="3:11" x14ac:dyDescent="0.25">
      <c r="C11115"/>
      <c r="E11115"/>
      <c r="G11115" s="18"/>
      <c r="H11115" s="11"/>
      <c r="I11115" s="18"/>
      <c r="J11115" s="11"/>
      <c r="K11115"/>
    </row>
    <row r="11116" spans="3:11" x14ac:dyDescent="0.25">
      <c r="C11116"/>
      <c r="E11116"/>
      <c r="G11116" s="18"/>
      <c r="H11116" s="11"/>
      <c r="I11116" s="18"/>
      <c r="J11116" s="11"/>
      <c r="K11116"/>
    </row>
    <row r="11117" spans="3:11" x14ac:dyDescent="0.25">
      <c r="C11117"/>
      <c r="E11117"/>
      <c r="G11117" s="18"/>
      <c r="H11117" s="11"/>
      <c r="I11117" s="18"/>
      <c r="J11117" s="11"/>
      <c r="K11117"/>
    </row>
    <row r="11118" spans="3:11" x14ac:dyDescent="0.25">
      <c r="C11118"/>
      <c r="E11118"/>
      <c r="G11118" s="18"/>
      <c r="H11118" s="11"/>
      <c r="I11118" s="18"/>
      <c r="J11118" s="11"/>
      <c r="K11118"/>
    </row>
    <row r="11119" spans="3:11" x14ac:dyDescent="0.25">
      <c r="C11119"/>
      <c r="E11119"/>
      <c r="G11119" s="18"/>
      <c r="H11119" s="11"/>
      <c r="I11119" s="18"/>
      <c r="J11119" s="11"/>
      <c r="K11119"/>
    </row>
    <row r="11120" spans="3:11" x14ac:dyDescent="0.25">
      <c r="C11120"/>
      <c r="E11120"/>
      <c r="G11120" s="18"/>
      <c r="H11120" s="11"/>
      <c r="I11120" s="18"/>
      <c r="J11120" s="11"/>
      <c r="K11120"/>
    </row>
    <row r="11121" spans="3:11" x14ac:dyDescent="0.25">
      <c r="C11121"/>
      <c r="E11121"/>
      <c r="G11121" s="18"/>
      <c r="H11121" s="11"/>
      <c r="I11121" s="18"/>
      <c r="J11121" s="11"/>
      <c r="K11121"/>
    </row>
    <row r="11122" spans="3:11" x14ac:dyDescent="0.25">
      <c r="C11122"/>
      <c r="E11122"/>
      <c r="G11122" s="18"/>
      <c r="H11122" s="11"/>
      <c r="I11122" s="18"/>
      <c r="J11122" s="11"/>
      <c r="K11122"/>
    </row>
    <row r="11123" spans="3:11" x14ac:dyDescent="0.25">
      <c r="C11123"/>
      <c r="E11123"/>
      <c r="G11123" s="18"/>
      <c r="H11123" s="11"/>
      <c r="I11123" s="18"/>
      <c r="J11123" s="11"/>
      <c r="K11123"/>
    </row>
    <row r="11124" spans="3:11" x14ac:dyDescent="0.25">
      <c r="C11124"/>
      <c r="E11124"/>
      <c r="G11124" s="18"/>
      <c r="H11124" s="11"/>
      <c r="I11124" s="18"/>
      <c r="J11124" s="11"/>
      <c r="K11124"/>
    </row>
    <row r="11125" spans="3:11" x14ac:dyDescent="0.25">
      <c r="C11125"/>
      <c r="E11125"/>
      <c r="G11125" s="18"/>
      <c r="H11125" s="11"/>
      <c r="I11125" s="18"/>
      <c r="J11125" s="11"/>
      <c r="K11125"/>
    </row>
    <row r="11126" spans="3:11" x14ac:dyDescent="0.25">
      <c r="C11126"/>
      <c r="E11126"/>
      <c r="G11126" s="18"/>
      <c r="H11126" s="11"/>
      <c r="I11126" s="18"/>
      <c r="J11126" s="11"/>
      <c r="K11126"/>
    </row>
    <row r="11127" spans="3:11" x14ac:dyDescent="0.25">
      <c r="C11127"/>
      <c r="E11127"/>
      <c r="G11127" s="18"/>
      <c r="H11127" s="11"/>
      <c r="I11127" s="18"/>
      <c r="J11127" s="11"/>
      <c r="K11127"/>
    </row>
    <row r="11128" spans="3:11" x14ac:dyDescent="0.25">
      <c r="C11128"/>
      <c r="E11128"/>
      <c r="G11128" s="18"/>
      <c r="H11128" s="11"/>
      <c r="I11128" s="18"/>
      <c r="J11128" s="11"/>
      <c r="K11128"/>
    </row>
    <row r="11129" spans="3:11" x14ac:dyDescent="0.25">
      <c r="C11129"/>
      <c r="E11129"/>
      <c r="G11129" s="18"/>
      <c r="H11129" s="11"/>
      <c r="I11129" s="18"/>
      <c r="J11129" s="11"/>
      <c r="K11129"/>
    </row>
    <row r="11130" spans="3:11" x14ac:dyDescent="0.25">
      <c r="C11130"/>
      <c r="E11130"/>
      <c r="G11130" s="18"/>
      <c r="H11130" s="11"/>
      <c r="I11130" s="18"/>
      <c r="J11130" s="11"/>
      <c r="K11130"/>
    </row>
    <row r="11131" spans="3:11" x14ac:dyDescent="0.25">
      <c r="C11131"/>
      <c r="E11131"/>
      <c r="G11131" s="18"/>
      <c r="H11131" s="11"/>
      <c r="I11131" s="18"/>
      <c r="J11131" s="11"/>
      <c r="K11131"/>
    </row>
    <row r="11132" spans="3:11" x14ac:dyDescent="0.25">
      <c r="C11132"/>
      <c r="E11132"/>
      <c r="G11132" s="18"/>
      <c r="H11132" s="11"/>
      <c r="I11132" s="18"/>
      <c r="J11132" s="11"/>
      <c r="K11132"/>
    </row>
    <row r="11133" spans="3:11" x14ac:dyDescent="0.25">
      <c r="C11133"/>
      <c r="E11133"/>
      <c r="G11133" s="18"/>
      <c r="H11133" s="11"/>
      <c r="I11133" s="18"/>
      <c r="J11133" s="11"/>
      <c r="K11133"/>
    </row>
    <row r="11134" spans="3:11" x14ac:dyDescent="0.25">
      <c r="C11134"/>
      <c r="E11134"/>
      <c r="G11134" s="18"/>
      <c r="H11134" s="11"/>
      <c r="I11134" s="18"/>
      <c r="J11134" s="11"/>
      <c r="K11134"/>
    </row>
    <row r="11135" spans="3:11" x14ac:dyDescent="0.25">
      <c r="C11135"/>
      <c r="E11135"/>
      <c r="G11135" s="18"/>
      <c r="H11135" s="11"/>
      <c r="I11135" s="18"/>
      <c r="J11135" s="11"/>
      <c r="K11135"/>
    </row>
    <row r="11136" spans="3:11" x14ac:dyDescent="0.25">
      <c r="C11136"/>
      <c r="E11136"/>
      <c r="G11136" s="18"/>
      <c r="H11136" s="11"/>
      <c r="I11136" s="18"/>
      <c r="J11136" s="11"/>
      <c r="K11136"/>
    </row>
    <row r="11137" spans="3:11" x14ac:dyDescent="0.25">
      <c r="C11137"/>
      <c r="E11137"/>
      <c r="G11137" s="18"/>
      <c r="H11137" s="11"/>
      <c r="I11137" s="18"/>
      <c r="J11137" s="11"/>
      <c r="K11137"/>
    </row>
    <row r="11138" spans="3:11" x14ac:dyDescent="0.25">
      <c r="C11138"/>
      <c r="E11138"/>
      <c r="G11138" s="18"/>
      <c r="H11138" s="11"/>
      <c r="I11138" s="18"/>
      <c r="J11138" s="11"/>
      <c r="K11138"/>
    </row>
    <row r="11139" spans="3:11" x14ac:dyDescent="0.25">
      <c r="C11139"/>
      <c r="E11139"/>
      <c r="G11139" s="18"/>
      <c r="H11139" s="11"/>
      <c r="I11139" s="18"/>
      <c r="J11139" s="11"/>
      <c r="K11139"/>
    </row>
    <row r="11140" spans="3:11" x14ac:dyDescent="0.25">
      <c r="C11140"/>
      <c r="E11140"/>
      <c r="G11140" s="18"/>
      <c r="H11140" s="11"/>
      <c r="I11140" s="18"/>
      <c r="J11140" s="11"/>
      <c r="K11140"/>
    </row>
    <row r="11141" spans="3:11" x14ac:dyDescent="0.25">
      <c r="C11141"/>
      <c r="E11141"/>
      <c r="G11141" s="18"/>
      <c r="H11141" s="11"/>
      <c r="I11141" s="18"/>
      <c r="J11141" s="11"/>
      <c r="K11141"/>
    </row>
    <row r="11142" spans="3:11" x14ac:dyDescent="0.25">
      <c r="C11142"/>
      <c r="E11142"/>
      <c r="G11142" s="18"/>
      <c r="H11142" s="11"/>
      <c r="I11142" s="18"/>
      <c r="J11142" s="11"/>
      <c r="K11142"/>
    </row>
    <row r="11143" spans="3:11" x14ac:dyDescent="0.25">
      <c r="C11143"/>
      <c r="E11143"/>
      <c r="G11143" s="18"/>
      <c r="H11143" s="11"/>
      <c r="I11143" s="18"/>
      <c r="J11143" s="11"/>
      <c r="K11143"/>
    </row>
    <row r="11144" spans="3:11" x14ac:dyDescent="0.25">
      <c r="C11144"/>
      <c r="E11144"/>
      <c r="G11144" s="18"/>
      <c r="H11144" s="11"/>
      <c r="I11144" s="18"/>
      <c r="J11144" s="11"/>
      <c r="K11144"/>
    </row>
    <row r="11145" spans="3:11" x14ac:dyDescent="0.25">
      <c r="C11145"/>
      <c r="E11145"/>
      <c r="G11145" s="18"/>
      <c r="H11145" s="11"/>
      <c r="I11145" s="18"/>
      <c r="J11145" s="11"/>
      <c r="K11145"/>
    </row>
    <row r="11146" spans="3:11" x14ac:dyDescent="0.25">
      <c r="C11146"/>
      <c r="E11146"/>
      <c r="G11146" s="18"/>
      <c r="H11146" s="11"/>
      <c r="I11146" s="18"/>
      <c r="J11146" s="11"/>
      <c r="K11146"/>
    </row>
    <row r="11147" spans="3:11" x14ac:dyDescent="0.25">
      <c r="C11147"/>
      <c r="E11147"/>
      <c r="G11147" s="18"/>
      <c r="H11147" s="11"/>
      <c r="I11147" s="18"/>
      <c r="J11147" s="11"/>
      <c r="K11147"/>
    </row>
    <row r="11148" spans="3:11" x14ac:dyDescent="0.25">
      <c r="C11148"/>
      <c r="E11148"/>
      <c r="G11148" s="18"/>
      <c r="H11148" s="11"/>
      <c r="I11148" s="18"/>
      <c r="J11148" s="11"/>
      <c r="K11148"/>
    </row>
    <row r="11149" spans="3:11" x14ac:dyDescent="0.25">
      <c r="C11149"/>
      <c r="E11149"/>
      <c r="G11149" s="18"/>
      <c r="H11149" s="11"/>
      <c r="I11149" s="18"/>
      <c r="J11149" s="11"/>
      <c r="K11149"/>
    </row>
    <row r="11150" spans="3:11" x14ac:dyDescent="0.25">
      <c r="C11150"/>
      <c r="E11150"/>
      <c r="G11150" s="18"/>
      <c r="H11150" s="11"/>
      <c r="I11150" s="18"/>
      <c r="J11150" s="11"/>
      <c r="K11150"/>
    </row>
    <row r="11151" spans="3:11" x14ac:dyDescent="0.25">
      <c r="C11151"/>
      <c r="E11151"/>
      <c r="G11151" s="18"/>
      <c r="H11151" s="11"/>
      <c r="I11151" s="18"/>
      <c r="J11151" s="11"/>
      <c r="K11151"/>
    </row>
    <row r="11152" spans="3:11" x14ac:dyDescent="0.25">
      <c r="C11152"/>
      <c r="E11152"/>
      <c r="G11152" s="18"/>
      <c r="H11152" s="11"/>
      <c r="I11152" s="18"/>
      <c r="J11152" s="11"/>
      <c r="K11152"/>
    </row>
    <row r="11153" spans="3:11" x14ac:dyDescent="0.25">
      <c r="C11153"/>
      <c r="E11153"/>
      <c r="G11153" s="18"/>
      <c r="H11153" s="11"/>
      <c r="I11153" s="18"/>
      <c r="J11153" s="11"/>
      <c r="K11153"/>
    </row>
    <row r="11154" spans="3:11" x14ac:dyDescent="0.25">
      <c r="C11154"/>
      <c r="E11154"/>
      <c r="G11154" s="18"/>
      <c r="H11154" s="11"/>
      <c r="I11154" s="18"/>
      <c r="J11154" s="11"/>
      <c r="K11154"/>
    </row>
    <row r="11155" spans="3:11" x14ac:dyDescent="0.25">
      <c r="C11155"/>
      <c r="E11155"/>
      <c r="G11155" s="18"/>
      <c r="H11155" s="11"/>
      <c r="I11155" s="18"/>
      <c r="J11155" s="11"/>
      <c r="K11155"/>
    </row>
    <row r="11156" spans="3:11" x14ac:dyDescent="0.25">
      <c r="C11156"/>
      <c r="E11156"/>
      <c r="G11156" s="18"/>
      <c r="H11156" s="11"/>
      <c r="I11156" s="18"/>
      <c r="J11156" s="11"/>
      <c r="K11156"/>
    </row>
    <row r="11157" spans="3:11" x14ac:dyDescent="0.25">
      <c r="C11157"/>
      <c r="E11157"/>
      <c r="G11157" s="18"/>
      <c r="H11157" s="11"/>
      <c r="I11157" s="18"/>
      <c r="J11157" s="11"/>
      <c r="K11157"/>
    </row>
    <row r="11158" spans="3:11" x14ac:dyDescent="0.25">
      <c r="C11158"/>
      <c r="E11158"/>
      <c r="G11158" s="18"/>
      <c r="H11158" s="11"/>
      <c r="I11158" s="18"/>
      <c r="J11158" s="11"/>
      <c r="K11158"/>
    </row>
    <row r="11159" spans="3:11" x14ac:dyDescent="0.25">
      <c r="C11159"/>
      <c r="E11159"/>
      <c r="G11159" s="18"/>
      <c r="H11159" s="11"/>
      <c r="I11159" s="18"/>
      <c r="J11159" s="11"/>
      <c r="K11159"/>
    </row>
    <row r="11160" spans="3:11" x14ac:dyDescent="0.25">
      <c r="C11160"/>
      <c r="E11160"/>
      <c r="G11160" s="18"/>
      <c r="H11160" s="11"/>
      <c r="I11160" s="18"/>
      <c r="J11160" s="11"/>
      <c r="K11160"/>
    </row>
    <row r="11161" spans="3:11" x14ac:dyDescent="0.25">
      <c r="C11161"/>
      <c r="E11161"/>
      <c r="G11161" s="18"/>
      <c r="H11161" s="11"/>
      <c r="I11161" s="18"/>
      <c r="J11161" s="11"/>
      <c r="K11161"/>
    </row>
    <row r="11162" spans="3:11" x14ac:dyDescent="0.25">
      <c r="C11162"/>
      <c r="E11162"/>
      <c r="G11162" s="18"/>
      <c r="H11162" s="11"/>
      <c r="I11162" s="18"/>
      <c r="J11162" s="11"/>
      <c r="K11162"/>
    </row>
    <row r="11163" spans="3:11" x14ac:dyDescent="0.25">
      <c r="C11163"/>
      <c r="E11163"/>
      <c r="G11163" s="18"/>
      <c r="H11163" s="11"/>
      <c r="I11163" s="18"/>
      <c r="J11163" s="11"/>
      <c r="K11163"/>
    </row>
    <row r="11164" spans="3:11" x14ac:dyDescent="0.25">
      <c r="C11164"/>
      <c r="E11164"/>
      <c r="G11164" s="18"/>
      <c r="H11164" s="11"/>
      <c r="I11164" s="18"/>
      <c r="J11164" s="11"/>
      <c r="K11164"/>
    </row>
    <row r="11165" spans="3:11" x14ac:dyDescent="0.25">
      <c r="C11165"/>
      <c r="E11165"/>
      <c r="G11165" s="18"/>
      <c r="H11165" s="11"/>
      <c r="I11165" s="18"/>
      <c r="J11165" s="11"/>
      <c r="K11165"/>
    </row>
    <row r="11166" spans="3:11" x14ac:dyDescent="0.25">
      <c r="C11166"/>
      <c r="E11166"/>
      <c r="G11166" s="18"/>
      <c r="H11166" s="11"/>
      <c r="I11166" s="18"/>
      <c r="J11166" s="11"/>
      <c r="K11166"/>
    </row>
    <row r="11167" spans="3:11" x14ac:dyDescent="0.25">
      <c r="C11167"/>
      <c r="E11167"/>
      <c r="G11167" s="18"/>
      <c r="H11167" s="11"/>
      <c r="I11167" s="18"/>
      <c r="J11167" s="11"/>
      <c r="K11167"/>
    </row>
    <row r="11168" spans="3:11" x14ac:dyDescent="0.25">
      <c r="C11168"/>
      <c r="E11168"/>
      <c r="G11168" s="18"/>
      <c r="H11168" s="11"/>
      <c r="I11168" s="18"/>
      <c r="J11168" s="11"/>
      <c r="K11168"/>
    </row>
    <row r="11169" spans="3:11" x14ac:dyDescent="0.25">
      <c r="C11169"/>
      <c r="E11169"/>
      <c r="G11169" s="18"/>
      <c r="H11169" s="11"/>
      <c r="I11169" s="18"/>
      <c r="J11169" s="11"/>
      <c r="K11169"/>
    </row>
    <row r="11170" spans="3:11" x14ac:dyDescent="0.25">
      <c r="C11170"/>
      <c r="E11170"/>
      <c r="G11170" s="18"/>
      <c r="H11170" s="11"/>
      <c r="I11170" s="18"/>
      <c r="J11170" s="11"/>
      <c r="K11170"/>
    </row>
    <row r="11171" spans="3:11" x14ac:dyDescent="0.25">
      <c r="C11171"/>
      <c r="E11171"/>
      <c r="G11171" s="18"/>
      <c r="H11171" s="11"/>
      <c r="I11171" s="18"/>
      <c r="J11171" s="11"/>
      <c r="K11171"/>
    </row>
    <row r="11172" spans="3:11" x14ac:dyDescent="0.25">
      <c r="C11172"/>
      <c r="E11172"/>
      <c r="G11172" s="18"/>
      <c r="H11172" s="11"/>
      <c r="I11172" s="18"/>
      <c r="J11172" s="11"/>
      <c r="K11172"/>
    </row>
    <row r="11173" spans="3:11" x14ac:dyDescent="0.25">
      <c r="C11173"/>
      <c r="E11173"/>
      <c r="G11173" s="18"/>
      <c r="H11173" s="11"/>
      <c r="I11173" s="18"/>
      <c r="J11173" s="11"/>
      <c r="K11173"/>
    </row>
    <row r="11174" spans="3:11" x14ac:dyDescent="0.25">
      <c r="C11174"/>
      <c r="E11174"/>
      <c r="G11174" s="18"/>
      <c r="H11174" s="11"/>
      <c r="I11174" s="18"/>
      <c r="J11174" s="11"/>
      <c r="K11174"/>
    </row>
    <row r="11175" spans="3:11" x14ac:dyDescent="0.25">
      <c r="C11175"/>
      <c r="E11175"/>
      <c r="G11175" s="18"/>
      <c r="H11175" s="11"/>
      <c r="I11175" s="18"/>
      <c r="J11175" s="11"/>
      <c r="K11175"/>
    </row>
    <row r="11176" spans="3:11" x14ac:dyDescent="0.25">
      <c r="C11176"/>
      <c r="E11176"/>
      <c r="G11176" s="18"/>
      <c r="H11176" s="11"/>
      <c r="I11176" s="18"/>
      <c r="J11176" s="11"/>
      <c r="K11176"/>
    </row>
    <row r="11177" spans="3:11" x14ac:dyDescent="0.25">
      <c r="C11177"/>
      <c r="E11177"/>
      <c r="G11177" s="18"/>
      <c r="H11177" s="11"/>
      <c r="I11177" s="18"/>
      <c r="J11177" s="11"/>
      <c r="K11177"/>
    </row>
    <row r="11178" spans="3:11" x14ac:dyDescent="0.25">
      <c r="C11178"/>
      <c r="E11178"/>
      <c r="G11178" s="18"/>
      <c r="H11178" s="11"/>
      <c r="I11178" s="18"/>
      <c r="J11178" s="11"/>
      <c r="K11178"/>
    </row>
    <row r="11179" spans="3:11" x14ac:dyDescent="0.25">
      <c r="C11179"/>
      <c r="E11179"/>
      <c r="G11179" s="18"/>
      <c r="H11179" s="11"/>
      <c r="I11179" s="18"/>
      <c r="J11179" s="11"/>
      <c r="K11179"/>
    </row>
    <row r="11180" spans="3:11" x14ac:dyDescent="0.25">
      <c r="C11180"/>
      <c r="E11180"/>
      <c r="G11180" s="18"/>
      <c r="H11180" s="11"/>
      <c r="I11180" s="18"/>
      <c r="J11180" s="11"/>
      <c r="K11180"/>
    </row>
    <row r="11181" spans="3:11" x14ac:dyDescent="0.25">
      <c r="C11181"/>
      <c r="E11181"/>
      <c r="G11181" s="18"/>
      <c r="H11181" s="11"/>
      <c r="I11181" s="18"/>
      <c r="J11181" s="11"/>
      <c r="K11181"/>
    </row>
    <row r="11182" spans="3:11" x14ac:dyDescent="0.25">
      <c r="C11182"/>
      <c r="E11182"/>
      <c r="G11182" s="18"/>
      <c r="H11182" s="11"/>
      <c r="I11182" s="18"/>
      <c r="J11182" s="11"/>
      <c r="K11182"/>
    </row>
    <row r="11183" spans="3:11" x14ac:dyDescent="0.25">
      <c r="C11183"/>
      <c r="E11183"/>
      <c r="G11183" s="18"/>
      <c r="H11183" s="11"/>
      <c r="I11183" s="18"/>
      <c r="J11183" s="11"/>
      <c r="K11183"/>
    </row>
    <row r="11184" spans="3:11" x14ac:dyDescent="0.25">
      <c r="C11184"/>
      <c r="E11184"/>
      <c r="G11184" s="18"/>
      <c r="H11184" s="11"/>
      <c r="I11184" s="18"/>
      <c r="J11184" s="11"/>
      <c r="K11184"/>
    </row>
    <row r="11185" spans="3:11" x14ac:dyDescent="0.25">
      <c r="C11185"/>
      <c r="E11185"/>
      <c r="G11185" s="18"/>
      <c r="H11185" s="11"/>
      <c r="I11185" s="18"/>
      <c r="J11185" s="11"/>
      <c r="K11185"/>
    </row>
    <row r="11186" spans="3:11" x14ac:dyDescent="0.25">
      <c r="C11186"/>
      <c r="E11186"/>
      <c r="G11186" s="18"/>
      <c r="H11186" s="11"/>
      <c r="I11186" s="18"/>
      <c r="J11186" s="11"/>
      <c r="K11186"/>
    </row>
    <row r="11187" spans="3:11" x14ac:dyDescent="0.25">
      <c r="C11187"/>
      <c r="E11187"/>
      <c r="G11187" s="18"/>
      <c r="H11187" s="11"/>
      <c r="I11187" s="18"/>
      <c r="J11187" s="11"/>
      <c r="K11187"/>
    </row>
    <row r="11188" spans="3:11" x14ac:dyDescent="0.25">
      <c r="C11188"/>
      <c r="E11188"/>
      <c r="G11188" s="18"/>
      <c r="H11188" s="11"/>
      <c r="I11188" s="18"/>
      <c r="J11188" s="11"/>
      <c r="K11188"/>
    </row>
    <row r="11189" spans="3:11" x14ac:dyDescent="0.25">
      <c r="C11189"/>
      <c r="E11189"/>
      <c r="G11189" s="18"/>
      <c r="H11189" s="11"/>
      <c r="I11189" s="18"/>
      <c r="J11189" s="11"/>
      <c r="K11189"/>
    </row>
    <row r="11190" spans="3:11" x14ac:dyDescent="0.25">
      <c r="C11190"/>
      <c r="E11190"/>
      <c r="G11190" s="18"/>
      <c r="H11190" s="11"/>
      <c r="I11190" s="18"/>
      <c r="J11190" s="11"/>
      <c r="K11190"/>
    </row>
    <row r="11191" spans="3:11" x14ac:dyDescent="0.25">
      <c r="C11191"/>
      <c r="E11191"/>
      <c r="G11191" s="18"/>
      <c r="H11191" s="11"/>
      <c r="I11191" s="18"/>
      <c r="J11191" s="11"/>
      <c r="K11191"/>
    </row>
    <row r="11192" spans="3:11" x14ac:dyDescent="0.25">
      <c r="C11192"/>
      <c r="E11192"/>
      <c r="G11192" s="18"/>
      <c r="H11192" s="11"/>
      <c r="I11192" s="18"/>
      <c r="J11192" s="11"/>
      <c r="K11192"/>
    </row>
    <row r="11193" spans="3:11" x14ac:dyDescent="0.25">
      <c r="C11193"/>
      <c r="E11193"/>
      <c r="G11193" s="18"/>
      <c r="H11193" s="11"/>
      <c r="I11193" s="18"/>
      <c r="J11193" s="11"/>
      <c r="K11193"/>
    </row>
    <row r="11194" spans="3:11" x14ac:dyDescent="0.25">
      <c r="C11194"/>
      <c r="E11194"/>
      <c r="G11194" s="18"/>
      <c r="H11194" s="11"/>
      <c r="I11194" s="18"/>
      <c r="J11194" s="11"/>
      <c r="K11194"/>
    </row>
    <row r="11195" spans="3:11" x14ac:dyDescent="0.25">
      <c r="C11195"/>
      <c r="E11195"/>
      <c r="G11195" s="18"/>
      <c r="H11195" s="11"/>
      <c r="I11195" s="18"/>
      <c r="J11195" s="11"/>
      <c r="K11195"/>
    </row>
    <row r="11196" spans="3:11" x14ac:dyDescent="0.25">
      <c r="C11196"/>
      <c r="E11196"/>
      <c r="G11196" s="18"/>
      <c r="H11196" s="11"/>
      <c r="I11196" s="18"/>
      <c r="J11196" s="11"/>
      <c r="K11196"/>
    </row>
    <row r="11197" spans="3:11" x14ac:dyDescent="0.25">
      <c r="C11197"/>
      <c r="E11197"/>
      <c r="G11197" s="18"/>
      <c r="H11197" s="11"/>
      <c r="I11197" s="18"/>
      <c r="J11197" s="11"/>
      <c r="K11197"/>
    </row>
    <row r="11198" spans="3:11" x14ac:dyDescent="0.25">
      <c r="C11198"/>
      <c r="E11198"/>
      <c r="G11198" s="18"/>
      <c r="H11198" s="11"/>
      <c r="I11198" s="18"/>
      <c r="J11198" s="11"/>
      <c r="K11198"/>
    </row>
    <row r="11199" spans="3:11" x14ac:dyDescent="0.25">
      <c r="C11199"/>
      <c r="E11199"/>
      <c r="G11199" s="18"/>
      <c r="H11199" s="11"/>
      <c r="I11199" s="18"/>
      <c r="J11199" s="11"/>
      <c r="K11199"/>
    </row>
    <row r="11200" spans="3:11" x14ac:dyDescent="0.25">
      <c r="C11200"/>
      <c r="E11200"/>
      <c r="G11200" s="18"/>
      <c r="H11200" s="11"/>
      <c r="I11200" s="18"/>
      <c r="J11200" s="11"/>
      <c r="K11200"/>
    </row>
    <row r="11201" spans="3:11" x14ac:dyDescent="0.25">
      <c r="C11201"/>
      <c r="E11201"/>
      <c r="G11201" s="18"/>
      <c r="H11201" s="11"/>
      <c r="I11201" s="18"/>
      <c r="J11201" s="11"/>
      <c r="K11201"/>
    </row>
    <row r="11202" spans="3:11" x14ac:dyDescent="0.25">
      <c r="C11202"/>
      <c r="E11202"/>
      <c r="G11202" s="18"/>
      <c r="H11202" s="11"/>
      <c r="I11202" s="18"/>
      <c r="J11202" s="11"/>
      <c r="K11202"/>
    </row>
    <row r="11203" spans="3:11" x14ac:dyDescent="0.25">
      <c r="C11203"/>
      <c r="E11203"/>
      <c r="G11203" s="18"/>
      <c r="H11203" s="11"/>
      <c r="I11203" s="18"/>
      <c r="J11203" s="11"/>
      <c r="K11203"/>
    </row>
    <row r="11204" spans="3:11" x14ac:dyDescent="0.25">
      <c r="C11204"/>
      <c r="E11204"/>
      <c r="G11204" s="18"/>
      <c r="H11204" s="11"/>
      <c r="I11204" s="18"/>
      <c r="J11204" s="11"/>
      <c r="K11204"/>
    </row>
    <row r="11205" spans="3:11" x14ac:dyDescent="0.25">
      <c r="C11205"/>
      <c r="E11205"/>
      <c r="G11205" s="18"/>
      <c r="H11205" s="11"/>
      <c r="I11205" s="18"/>
      <c r="J11205" s="11"/>
      <c r="K11205"/>
    </row>
    <row r="11206" spans="3:11" x14ac:dyDescent="0.25">
      <c r="C11206"/>
      <c r="E11206"/>
      <c r="G11206" s="18"/>
      <c r="H11206" s="11"/>
      <c r="I11206" s="18"/>
      <c r="J11206" s="11"/>
      <c r="K11206"/>
    </row>
    <row r="11207" spans="3:11" x14ac:dyDescent="0.25">
      <c r="C11207"/>
      <c r="E11207"/>
      <c r="G11207" s="18"/>
      <c r="H11207" s="11"/>
      <c r="I11207" s="18"/>
      <c r="J11207" s="11"/>
      <c r="K11207"/>
    </row>
    <row r="11208" spans="3:11" x14ac:dyDescent="0.25">
      <c r="C11208"/>
      <c r="E11208"/>
      <c r="G11208" s="18"/>
      <c r="H11208" s="11"/>
      <c r="I11208" s="18"/>
      <c r="J11208" s="11"/>
      <c r="K11208"/>
    </row>
    <row r="11209" spans="3:11" x14ac:dyDescent="0.25">
      <c r="C11209"/>
      <c r="E11209"/>
      <c r="G11209" s="18"/>
      <c r="H11209" s="11"/>
      <c r="I11209" s="18"/>
      <c r="J11209" s="11"/>
      <c r="K11209"/>
    </row>
    <row r="11210" spans="3:11" x14ac:dyDescent="0.25">
      <c r="C11210"/>
      <c r="E11210"/>
      <c r="G11210" s="18"/>
      <c r="H11210" s="11"/>
      <c r="I11210" s="18"/>
      <c r="J11210" s="11"/>
      <c r="K11210"/>
    </row>
    <row r="11211" spans="3:11" x14ac:dyDescent="0.25">
      <c r="C11211"/>
      <c r="E11211"/>
      <c r="G11211" s="18"/>
      <c r="H11211" s="11"/>
      <c r="I11211" s="18"/>
      <c r="J11211" s="11"/>
      <c r="K11211"/>
    </row>
    <row r="11212" spans="3:11" x14ac:dyDescent="0.25">
      <c r="C11212"/>
      <c r="E11212"/>
      <c r="G11212" s="18"/>
      <c r="H11212" s="11"/>
      <c r="I11212" s="18"/>
      <c r="J11212" s="11"/>
      <c r="K11212"/>
    </row>
    <row r="11213" spans="3:11" x14ac:dyDescent="0.25">
      <c r="C11213"/>
      <c r="E11213"/>
      <c r="G11213" s="18"/>
      <c r="H11213" s="11"/>
      <c r="I11213" s="18"/>
      <c r="J11213" s="11"/>
      <c r="K11213"/>
    </row>
    <row r="11214" spans="3:11" x14ac:dyDescent="0.25">
      <c r="C11214"/>
      <c r="E11214"/>
      <c r="G11214" s="18"/>
      <c r="H11214" s="11"/>
      <c r="I11214" s="18"/>
      <c r="J11214" s="11"/>
      <c r="K11214"/>
    </row>
    <row r="11215" spans="3:11" x14ac:dyDescent="0.25">
      <c r="C11215"/>
      <c r="E11215"/>
      <c r="G11215" s="18"/>
      <c r="H11215" s="11"/>
      <c r="I11215" s="18"/>
      <c r="J11215" s="11"/>
      <c r="K11215"/>
    </row>
    <row r="11216" spans="3:11" x14ac:dyDescent="0.25">
      <c r="C11216"/>
      <c r="E11216"/>
      <c r="G11216" s="18"/>
      <c r="H11216" s="11"/>
      <c r="I11216" s="18"/>
      <c r="J11216" s="11"/>
      <c r="K11216"/>
    </row>
    <row r="11217" spans="3:11" x14ac:dyDescent="0.25">
      <c r="C11217"/>
      <c r="E11217"/>
      <c r="G11217" s="18"/>
      <c r="H11217" s="11"/>
      <c r="I11217" s="18"/>
      <c r="J11217" s="11"/>
      <c r="K11217"/>
    </row>
    <row r="11218" spans="3:11" x14ac:dyDescent="0.25">
      <c r="C11218"/>
      <c r="E11218"/>
      <c r="G11218" s="18"/>
      <c r="H11218" s="11"/>
      <c r="I11218" s="18"/>
      <c r="J11218" s="11"/>
      <c r="K11218"/>
    </row>
    <row r="11219" spans="3:11" x14ac:dyDescent="0.25">
      <c r="C11219"/>
      <c r="E11219"/>
      <c r="G11219" s="18"/>
      <c r="H11219" s="11"/>
      <c r="I11219" s="18"/>
      <c r="J11219" s="11"/>
      <c r="K11219"/>
    </row>
    <row r="11220" spans="3:11" x14ac:dyDescent="0.25">
      <c r="C11220"/>
      <c r="E11220"/>
      <c r="G11220" s="18"/>
      <c r="H11220" s="11"/>
      <c r="I11220" s="18"/>
      <c r="J11220" s="11"/>
      <c r="K11220"/>
    </row>
    <row r="11221" spans="3:11" x14ac:dyDescent="0.25">
      <c r="C11221"/>
      <c r="E11221"/>
      <c r="G11221" s="18"/>
      <c r="H11221" s="11"/>
      <c r="I11221" s="18"/>
      <c r="J11221" s="11"/>
      <c r="K11221"/>
    </row>
    <row r="11222" spans="3:11" x14ac:dyDescent="0.25">
      <c r="C11222"/>
      <c r="E11222"/>
      <c r="G11222" s="18"/>
      <c r="H11222" s="11"/>
      <c r="I11222" s="18"/>
      <c r="J11222" s="11"/>
      <c r="K11222"/>
    </row>
    <row r="11223" spans="3:11" x14ac:dyDescent="0.25">
      <c r="C11223"/>
      <c r="E11223"/>
      <c r="G11223" s="18"/>
      <c r="H11223" s="11"/>
      <c r="I11223" s="18"/>
      <c r="J11223" s="11"/>
      <c r="K11223"/>
    </row>
    <row r="11224" spans="3:11" x14ac:dyDescent="0.25">
      <c r="C11224"/>
      <c r="E11224"/>
      <c r="G11224" s="18"/>
      <c r="H11224" s="11"/>
      <c r="I11224" s="18"/>
      <c r="J11224" s="11"/>
      <c r="K11224"/>
    </row>
    <row r="11225" spans="3:11" x14ac:dyDescent="0.25">
      <c r="C11225"/>
      <c r="E11225"/>
      <c r="G11225" s="18"/>
      <c r="H11225" s="11"/>
      <c r="I11225" s="18"/>
      <c r="J11225" s="11"/>
      <c r="K11225"/>
    </row>
    <row r="11226" spans="3:11" x14ac:dyDescent="0.25">
      <c r="C11226"/>
      <c r="E11226"/>
      <c r="G11226" s="18"/>
      <c r="H11226" s="11"/>
      <c r="I11226" s="18"/>
      <c r="J11226" s="11"/>
      <c r="K11226"/>
    </row>
    <row r="11227" spans="3:11" x14ac:dyDescent="0.25">
      <c r="C11227"/>
      <c r="E11227"/>
      <c r="G11227" s="18"/>
      <c r="H11227" s="11"/>
      <c r="I11227" s="18"/>
      <c r="J11227" s="11"/>
      <c r="K11227"/>
    </row>
    <row r="11228" spans="3:11" x14ac:dyDescent="0.25">
      <c r="C11228"/>
      <c r="E11228"/>
      <c r="G11228" s="18"/>
      <c r="H11228" s="11"/>
      <c r="I11228" s="18"/>
      <c r="J11228" s="11"/>
      <c r="K11228"/>
    </row>
    <row r="11229" spans="3:11" x14ac:dyDescent="0.25">
      <c r="C11229"/>
      <c r="E11229"/>
      <c r="G11229" s="18"/>
      <c r="H11229" s="11"/>
      <c r="I11229" s="18"/>
      <c r="J11229" s="11"/>
      <c r="K11229"/>
    </row>
    <row r="11230" spans="3:11" x14ac:dyDescent="0.25">
      <c r="C11230"/>
      <c r="E11230"/>
      <c r="G11230" s="18"/>
      <c r="H11230" s="11"/>
      <c r="I11230" s="18"/>
      <c r="J11230" s="11"/>
      <c r="K11230"/>
    </row>
    <row r="11231" spans="3:11" x14ac:dyDescent="0.25">
      <c r="C11231"/>
      <c r="E11231"/>
      <c r="G11231" s="18"/>
      <c r="H11231" s="11"/>
      <c r="I11231" s="18"/>
      <c r="J11231" s="11"/>
      <c r="K11231"/>
    </row>
    <row r="11232" spans="3:11" x14ac:dyDescent="0.25">
      <c r="C11232"/>
      <c r="E11232"/>
      <c r="G11232" s="18"/>
      <c r="H11232" s="11"/>
      <c r="I11232" s="18"/>
      <c r="J11232" s="11"/>
      <c r="K11232"/>
    </row>
    <row r="11233" spans="3:11" x14ac:dyDescent="0.25">
      <c r="C11233"/>
      <c r="E11233"/>
      <c r="G11233" s="18"/>
      <c r="H11233" s="11"/>
      <c r="I11233" s="18"/>
      <c r="J11233" s="11"/>
      <c r="K11233"/>
    </row>
    <row r="11234" spans="3:11" x14ac:dyDescent="0.25">
      <c r="C11234"/>
      <c r="E11234"/>
      <c r="G11234" s="18"/>
      <c r="H11234" s="11"/>
      <c r="I11234" s="18"/>
      <c r="J11234" s="11"/>
      <c r="K11234"/>
    </row>
    <row r="11235" spans="3:11" x14ac:dyDescent="0.25">
      <c r="C11235"/>
      <c r="E11235"/>
      <c r="G11235" s="18"/>
      <c r="H11235" s="11"/>
      <c r="I11235" s="18"/>
      <c r="J11235" s="11"/>
      <c r="K11235"/>
    </row>
    <row r="11236" spans="3:11" x14ac:dyDescent="0.25">
      <c r="C11236"/>
      <c r="E11236"/>
      <c r="G11236" s="18"/>
      <c r="H11236" s="11"/>
      <c r="I11236" s="18"/>
      <c r="J11236" s="11"/>
      <c r="K11236"/>
    </row>
    <row r="11237" spans="3:11" x14ac:dyDescent="0.25">
      <c r="C11237"/>
      <c r="E11237"/>
      <c r="G11237" s="18"/>
      <c r="H11237" s="11"/>
      <c r="I11237" s="18"/>
      <c r="J11237" s="11"/>
      <c r="K11237"/>
    </row>
    <row r="11238" spans="3:11" x14ac:dyDescent="0.25">
      <c r="C11238"/>
      <c r="E11238"/>
      <c r="G11238" s="18"/>
      <c r="H11238" s="11"/>
      <c r="I11238" s="18"/>
      <c r="J11238" s="11"/>
      <c r="K11238"/>
    </row>
    <row r="11239" spans="3:11" x14ac:dyDescent="0.25">
      <c r="C11239"/>
      <c r="E11239"/>
      <c r="G11239" s="18"/>
      <c r="H11239" s="11"/>
      <c r="I11239" s="18"/>
      <c r="J11239" s="11"/>
      <c r="K11239"/>
    </row>
    <row r="11240" spans="3:11" x14ac:dyDescent="0.25">
      <c r="C11240"/>
      <c r="E11240"/>
      <c r="G11240" s="18"/>
      <c r="H11240" s="11"/>
      <c r="I11240" s="18"/>
      <c r="J11240" s="11"/>
      <c r="K11240"/>
    </row>
    <row r="11241" spans="3:11" x14ac:dyDescent="0.25">
      <c r="C11241"/>
      <c r="E11241"/>
      <c r="G11241" s="18"/>
      <c r="H11241" s="11"/>
      <c r="I11241" s="18"/>
      <c r="J11241" s="11"/>
      <c r="K11241"/>
    </row>
    <row r="11242" spans="3:11" x14ac:dyDescent="0.25">
      <c r="C11242"/>
      <c r="E11242"/>
      <c r="G11242" s="18"/>
      <c r="H11242" s="11"/>
      <c r="I11242" s="18"/>
      <c r="J11242" s="11"/>
      <c r="K11242"/>
    </row>
    <row r="11243" spans="3:11" x14ac:dyDescent="0.25">
      <c r="C11243"/>
      <c r="E11243"/>
      <c r="G11243" s="18"/>
      <c r="H11243" s="11"/>
      <c r="I11243" s="18"/>
      <c r="J11243" s="11"/>
      <c r="K11243"/>
    </row>
    <row r="11244" spans="3:11" x14ac:dyDescent="0.25">
      <c r="C11244"/>
      <c r="E11244"/>
      <c r="G11244" s="18"/>
      <c r="H11244" s="11"/>
      <c r="I11244" s="18"/>
      <c r="J11244" s="11"/>
      <c r="K11244"/>
    </row>
    <row r="11245" spans="3:11" x14ac:dyDescent="0.25">
      <c r="C11245"/>
      <c r="E11245"/>
      <c r="G11245" s="18"/>
      <c r="H11245" s="11"/>
      <c r="I11245" s="18"/>
      <c r="J11245" s="11"/>
      <c r="K11245"/>
    </row>
    <row r="11246" spans="3:11" x14ac:dyDescent="0.25">
      <c r="C11246"/>
      <c r="E11246"/>
      <c r="G11246" s="18"/>
      <c r="H11246" s="11"/>
      <c r="I11246" s="18"/>
      <c r="J11246" s="11"/>
      <c r="K11246"/>
    </row>
    <row r="11247" spans="3:11" x14ac:dyDescent="0.25">
      <c r="C11247"/>
      <c r="E11247"/>
      <c r="G11247" s="18"/>
      <c r="H11247" s="11"/>
      <c r="I11247" s="18"/>
      <c r="J11247" s="11"/>
      <c r="K11247"/>
    </row>
  </sheetData>
  <phoneticPr fontId="4" type="noConversion"/>
  <conditionalFormatting sqref="I2:I54 K2:K671 K673 K676:K692 K936:K940 K694:K702 K704 K707:K709 K711:K715 K717 K719 K721 K724:K729 K731:K733 K735:K749 K751:K756 K758:K759 K761:K762 K764:K787 K790:K793 K795:K803 K806:K807 K813 K816:K821 K823:K829 K832:K833 K835 K837:K839 K844:K845 K847:K854 K856 K859:K866 K868:K869 K871 K875 K878:K879 K881 K884:K887 K891 K893:K895 K897:K900 K902 K904:K916">
    <cfRule type="cellIs" dxfId="13" priority="10" operator="lessThan">
      <formula>1</formula>
    </cfRule>
    <cfRule type="cellIs" dxfId="12" priority="11" operator="greaterThan">
      <formula>1</formula>
    </cfRule>
  </conditionalFormatting>
  <conditionalFormatting sqref="I2:I54 K2:K671 K673 K676:K692 K936:K940">
    <cfRule type="containsBlanks" priority="9" stopIfTrue="1">
      <formula>LEN(TRIM(I2))=0</formula>
    </cfRule>
  </conditionalFormatting>
  <conditionalFormatting sqref="M2:M668 K694:K916 M699:N909">
    <cfRule type="containsBlanks" priority="6" stopIfTrue="1">
      <formula>LEN(TRIM(K2))=0</formula>
    </cfRule>
  </conditionalFormatting>
  <conditionalFormatting sqref="M2:M668 M699:N909 E1:E910 G2:G910">
    <cfRule type="cellIs" dxfId="11" priority="8" operator="lessThan">
      <formula>1</formula>
    </cfRule>
  </conditionalFormatting>
  <conditionalFormatting sqref="M2:M668 M699:N909 E2:E910 G2:G910">
    <cfRule type="cellIs" dxfId="10" priority="7" operator="greaterThan">
      <formula>1</formula>
    </cfRule>
  </conditionalFormatting>
  <conditionalFormatting sqref="P3:Q939">
    <cfRule type="containsBlanks" priority="1" stopIfTrue="1">
      <formula>LEN(TRIM(P3))=0</formula>
    </cfRule>
    <cfRule type="cellIs" dxfId="9" priority="2" operator="greaterThan">
      <formula>1</formula>
    </cfRule>
    <cfRule type="cellIs" dxfId="8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EAA1B-E7AC-457D-938B-E378E8C082EB}">
  <dimension ref="A1:C6"/>
  <sheetViews>
    <sheetView zoomScale="177" workbookViewId="0">
      <selection activeCell="C2" sqref="C2"/>
    </sheetView>
  </sheetViews>
  <sheetFormatPr defaultRowHeight="15" x14ac:dyDescent="0.25"/>
  <sheetData>
    <row r="1" spans="1:3" x14ac:dyDescent="0.25">
      <c r="A1" t="s">
        <v>857</v>
      </c>
      <c r="B1" t="s">
        <v>858</v>
      </c>
      <c r="C1" t="s">
        <v>855</v>
      </c>
    </row>
    <row r="2" spans="1:3" x14ac:dyDescent="0.25">
      <c r="A2" t="s">
        <v>856</v>
      </c>
      <c r="B2">
        <v>1.84E-4</v>
      </c>
      <c r="C2">
        <v>2.5559999999999998E-4</v>
      </c>
    </row>
    <row r="3" spans="1:3" x14ac:dyDescent="0.25">
      <c r="A3" t="s">
        <v>859</v>
      </c>
      <c r="B3">
        <v>1.84E-4</v>
      </c>
      <c r="C3">
        <v>2.33E-4</v>
      </c>
    </row>
    <row r="4" spans="1:3" x14ac:dyDescent="0.25">
      <c r="A4" t="s">
        <v>861</v>
      </c>
      <c r="B4">
        <v>1.84E-4</v>
      </c>
      <c r="C4">
        <v>2.3000000000000001E-4</v>
      </c>
    </row>
    <row r="5" spans="1:3" x14ac:dyDescent="0.25">
      <c r="A5" t="s">
        <v>860</v>
      </c>
      <c r="B5">
        <v>1.83E-4</v>
      </c>
      <c r="C5">
        <v>1.93E-4</v>
      </c>
    </row>
    <row r="6" spans="1:3" x14ac:dyDescent="0.25">
      <c r="A6" t="s">
        <v>972</v>
      </c>
      <c r="B6">
        <v>1.8431892617449701E-4</v>
      </c>
      <c r="C6">
        <v>2.0707428859060401E-4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2AC8-1316-4167-A95D-CA6D222AC536}">
  <dimension ref="A1:Y1435"/>
  <sheetViews>
    <sheetView tabSelected="1" zoomScale="160" zoomScaleNormal="160" workbookViewId="0">
      <pane xSplit="1" topLeftCell="E1" activePane="topRight" state="frozen"/>
      <selection pane="topRight" activeCell="I2" sqref="I2"/>
    </sheetView>
  </sheetViews>
  <sheetFormatPr defaultRowHeight="15" x14ac:dyDescent="0.25"/>
  <cols>
    <col min="1" max="1" width="53.140625" customWidth="1"/>
    <col min="2" max="2" width="36.42578125" customWidth="1"/>
    <col min="3" max="3" width="15" customWidth="1"/>
    <col min="4" max="4" width="12.5703125" style="47" customWidth="1"/>
    <col min="5" max="5" width="15" customWidth="1"/>
    <col min="6" max="6" width="12.5703125" style="47" customWidth="1"/>
    <col min="7" max="7" width="15" style="7" customWidth="1"/>
    <col min="8" max="8" width="11.5703125" style="7" customWidth="1"/>
    <col min="9" max="9" width="15.5703125" customWidth="1"/>
    <col min="10" max="10" width="13.5703125" style="7" customWidth="1"/>
    <col min="11" max="11" width="11" style="7" customWidth="1"/>
    <col min="12" max="12" width="15.5703125" style="21" customWidth="1"/>
    <col min="13" max="13" width="19.140625" style="65" customWidth="1"/>
    <col min="14" max="14" width="12.5703125" style="7" customWidth="1"/>
    <col min="15" max="15" width="16.140625" customWidth="1"/>
    <col min="16" max="16" width="15.5703125" style="21" customWidth="1"/>
    <col min="17" max="17" width="13.5703125" style="11" customWidth="1"/>
    <col min="18" max="18" width="12.5703125" style="7" customWidth="1"/>
    <col min="19" max="19" width="17.140625" style="7" customWidth="1"/>
    <col min="20" max="20" width="16.5703125" style="47" customWidth="1"/>
    <col min="21" max="23" width="14.140625" customWidth="1"/>
    <col min="24" max="24" width="14.85546875" customWidth="1"/>
    <col min="25" max="25" width="12.42578125" customWidth="1"/>
  </cols>
  <sheetData>
    <row r="1" spans="1:25" ht="46.5" thickTop="1" thickBot="1" x14ac:dyDescent="0.3">
      <c r="A1" s="15" t="s">
        <v>0</v>
      </c>
      <c r="B1" s="16" t="s">
        <v>737</v>
      </c>
      <c r="C1" s="15" t="s">
        <v>929</v>
      </c>
      <c r="D1" s="46" t="s">
        <v>928</v>
      </c>
      <c r="E1" s="17" t="s">
        <v>926</v>
      </c>
      <c r="F1" s="46" t="s">
        <v>927</v>
      </c>
      <c r="G1" s="17" t="s">
        <v>838</v>
      </c>
      <c r="H1" s="17" t="s">
        <v>839</v>
      </c>
      <c r="I1" s="16" t="s">
        <v>738</v>
      </c>
      <c r="J1" s="22" t="s">
        <v>840</v>
      </c>
      <c r="K1" s="23" t="s">
        <v>841</v>
      </c>
      <c r="L1" s="73" t="s">
        <v>848</v>
      </c>
      <c r="M1" s="76" t="s">
        <v>842</v>
      </c>
      <c r="N1" s="25" t="s">
        <v>843</v>
      </c>
      <c r="O1" s="25" t="s">
        <v>844</v>
      </c>
      <c r="P1" s="26" t="s">
        <v>933</v>
      </c>
      <c r="Q1" s="17" t="s">
        <v>845</v>
      </c>
      <c r="R1" s="17" t="s">
        <v>846</v>
      </c>
      <c r="S1" s="17" t="s">
        <v>847</v>
      </c>
      <c r="T1" s="46" t="s">
        <v>962</v>
      </c>
      <c r="U1" s="85" t="s">
        <v>970</v>
      </c>
      <c r="V1" s="85" t="s">
        <v>971</v>
      </c>
      <c r="W1" s="85" t="s">
        <v>969</v>
      </c>
      <c r="X1" s="87" t="s">
        <v>968</v>
      </c>
      <c r="Y1" s="86" t="s">
        <v>894</v>
      </c>
    </row>
    <row r="2" spans="1:25" ht="15.75" thickTop="1" x14ac:dyDescent="0.25">
      <c r="A2" s="64" t="s">
        <v>14</v>
      </c>
      <c r="B2" s="21" t="str">
        <f>VLOOKUP(Table1[[#This Row],[Name]], 'Site Information'!$A$2:$D$46, 4, FALSE)</f>
        <v>Leisure and Culture - Libraries and Museums</v>
      </c>
      <c r="C2" s="8">
        <f>IF(ISNA(VLOOKUP(Table1[[#This Row],[Name]], 'Elec 17-18'!$A$4:$B$630, 2, FALSE)), "0", VLOOKUP(Table1[[#This Row],[Name]], 'Elec 17-18'!$A$4:$B$630, 2, FALSE))</f>
        <v>13873</v>
      </c>
      <c r="D2" s="13">
        <f>IF(ISNA(VLOOKUP(Table1[[#This Row],[Name]], 'Gas 17-18'!$A$4:$B$395, 2, FALSE)), "0", (VLOOKUP(Table1[[#This Row],[Name]], 'Gas 17-18'!$A$4:$B$395, 2, FALSE)))</f>
        <v>77713</v>
      </c>
      <c r="E2" s="8">
        <f>IF(ISNA(VLOOKUP(Table1[[#This Row],[Name]], 'Elec 18-19'!$A$4:$B$630, 2, FALSE)), "0", VLOOKUP(Table1[[#This Row],[Name]], 'Elec 18-19'!$A$4:$B$630, 2, FALSE))</f>
        <v>12703</v>
      </c>
      <c r="F2" s="13">
        <f>IF(ISNA(VLOOKUP(Table1[[#This Row],[Name]], 'Gas 18-19'!$A$4:$B$395, 2, FALSE)), "0", (VLOOKUP(Table1[[#This Row],[Name]], 'Gas 18-19'!$A$4:$B$395, 2, FALSE)))</f>
        <v>68247</v>
      </c>
      <c r="G2" s="7">
        <f>IF(ISNA(VLOOKUP(Table1[[#This Row],[Name]], 'Elec 19-20'!$A$4:$B$631, 2, FALSE)), "0", VLOOKUP(Table1[[#This Row],[Name]], 'Elec 19-20'!$A$4:$B$631, 2, FALSE))</f>
        <v>13803</v>
      </c>
      <c r="H2" s="7">
        <f>IF(ISNA(VLOOKUP(Table1[[#This Row],[Name]], 'Gas 19-20'!$A$4:$B$395, 2, FALSE)), "0", (VLOOKUP(Table1[[#This Row],[Name]], 'Gas 19-20'!$A$4:$B$395, 2, FALSE)))</f>
        <v>87424</v>
      </c>
      <c r="I2" s="13">
        <f>IFERROR((Table1[[#This Row],[Electricity 19-20]]*'Emissions Factors'!$C$2)+(Table1[[#This Row],[Gas 19-20]]*'Emissions Factors'!$B$2), "")</f>
        <v>19.614062799999999</v>
      </c>
      <c r="J2" s="7">
        <f>IF(ISNA(VLOOKUP(Table1[[#This Row],[Name]],'Elec 20-21'!$A$4:$B$641, 2, FALSE)), "0", VLOOKUP(Table1[[#This Row],[Name]], 'Elec 20-21'!$A$4:$B$641, 2, FALSE))</f>
        <v>6856</v>
      </c>
      <c r="K2" s="7">
        <f>IF(ISNA(VLOOKUP(Table1[[#This Row],[Name]], 'Gas 20-21'!$A$4:$B$400, 2, FALSE)), "0", VLOOKUP(Table1[[#This Row],[Name]], 'Gas 20-21'!$A$4:$B$400, 2, FALSE))</f>
        <v>64922</v>
      </c>
      <c r="L2" s="13">
        <f>IFERROR((Table1[[#This Row],[Electricity 20-21]]*'Emissions Factors'!$C$3)+(Table1[[#This Row],[Gas 20-21]]*'Emissions Factors'!$B$2), "0")</f>
        <v>13.543096</v>
      </c>
      <c r="M2" s="65">
        <f>IF(ISNA(VLOOKUP(Table1[[#This Row],[Name]], 'Elec 21-22'!$A$4:$B$656, 2, FALSE)), "0", VLOOKUP(Table1[[#This Row],[Name]], 'Elec 21-22'!$A$4:$B$656, 2, FALSE))</f>
        <v>12181</v>
      </c>
      <c r="N2" s="7">
        <f>IF(ISNA(VLOOKUP(Table1[[#This Row],[Name]], 'Gas 21-22'!$A$4:$B$408, 2, FALSE)), "0", VLOOKUP(Table1[[#This Row],[Name]], 'Gas 21-22'!$A$4:$B$408, 2, FALSE))</f>
        <v>55424</v>
      </c>
      <c r="O2" s="8">
        <f>IFERROR((Table1[[#This Row],[Electricity 21-22]]*'Emissions Factors'!$C$4)+(Table1[[#This Row],[Gas 21-22]]*'Emissions Factors'!$B$4), "")</f>
        <v>12.999646000000002</v>
      </c>
      <c r="P2" s="12">
        <f>IFERROR(Table1[[#This Row],[Total Emissions 21-22]]/Table1[[#This Row],[Total Emissions 20-21]], "")</f>
        <v>0.95987254317624282</v>
      </c>
      <c r="Q2" s="11">
        <f>IF(ISNA(VLOOKUP(Table1[[#This Row],[Name]],'Elec 22-23'!$A$4:$B$680, 2, FALSE)), "", VLOOKUP(Table1[[#This Row],[Name]], 'Elec 22-23'!$A$4:$B$680, 2, FALSE))</f>
        <v>12495</v>
      </c>
      <c r="R2" s="7">
        <f>IF(ISNA(VLOOKUP(Table1[[#This Row],[Name]], 'Gas 22-23'!$A$4:$B$427, 2, FALSE)), "", (VLOOKUP(Table1[[#This Row],[Name]], 'Gas 22-23'!$A$4:$B$427, 2, FALSE)))</f>
        <v>35652</v>
      </c>
      <c r="S2" s="7">
        <f>IFERROR((Table1[[#This Row],[Electricity 22-23]]*'Emissions Factors'!$C$5)+('Emissions Factors'!$B$5*Table1[[#This Row],[Gas 22-23]]), "")</f>
        <v>8.9358509999999995</v>
      </c>
      <c r="T2" s="12">
        <f>IFERROR(Table1[[#This Row],[Total Emissions 22-23]]/Table1[[#This Row],[Total Emissions 21-22]], "")</f>
        <v>0.68739187205559271</v>
      </c>
      <c r="U2" s="7">
        <f ca="1">IF(ISNA(VLOOKUP(Table1[[#This Row],[Name]],'Electricity 23-24'!A3:D899,4,FALSE)),"",(VLOOKUP(Table1[[#This Row],[Name]],'Electricity 23-24'!A3:D899,4,FALSE)))</f>
        <v>13123</v>
      </c>
      <c r="V2" s="7">
        <f>IF(ISNA(VLOOKUP(Table1[[#This Row],[Name]],Table2[#All],2,FALSE)),"",(VLOOKUP(Table1[[#This Row],[Name]],Table2[#All],2,FALSE)))</f>
        <v>38342</v>
      </c>
      <c r="W2" s="7">
        <f ca="1">IFERROR((Table1[[#This Row],[Electricity 23-24 ]]*'Emissions Factors'!$C$6)+(Table1[[#This Row],[Gas 23-24 ]]*'Emissions Factors'!$B$6),"")</f>
        <v>9.7845921565570606</v>
      </c>
      <c r="X2" s="74">
        <f ca="1">IFERROR(Table1[[#This Row],[Total Emissions 23-24 ]]/Table1[[#This Row],[Total Emissions 22-23]],"")</f>
        <v>1.0949815699206558</v>
      </c>
      <c r="Y2" s="21"/>
    </row>
    <row r="3" spans="1:25" x14ac:dyDescent="0.25">
      <c r="A3" s="64" t="s">
        <v>23</v>
      </c>
      <c r="B3" s="21" t="str">
        <f>VLOOKUP(Table1[[#This Row],[Name]], 'Site Information'!$A$2:$D$46, 4, FALSE)</f>
        <v>Leisure and Culture - Libraries and Museums</v>
      </c>
      <c r="C3" s="11">
        <f>IF(ISNA(VLOOKUP(Table1[[#This Row],[Name]], 'Elec 17-18'!$A$4:$B$630, 2, FALSE)), "0", VLOOKUP(Table1[[#This Row],[Name]], 'Elec 17-18'!$A$4:$B$630, 2, FALSE))</f>
        <v>26993</v>
      </c>
      <c r="D3" s="47" t="str">
        <f>IF(ISNA(VLOOKUP(Table1[[#This Row],[Name]], 'Gas 17-18'!$A$4:$B$395, 2, FALSE)), "0", (VLOOKUP(Table1[[#This Row],[Name]], 'Gas 17-18'!$A$4:$B$395, 2, FALSE)))</f>
        <v>0</v>
      </c>
      <c r="E3" s="11">
        <f>IF(ISNA(VLOOKUP(Table1[[#This Row],[Name]], 'Elec 18-19'!$A$4:$B$630, 2, FALSE)), "0", VLOOKUP(Table1[[#This Row],[Name]], 'Elec 18-19'!$A$4:$B$630, 2, FALSE))</f>
        <v>26487</v>
      </c>
      <c r="F3" s="47" t="str">
        <f>IF(ISNA(VLOOKUP(Table1[[#This Row],[Name]], 'Gas 18-19'!$A$4:$B$395, 2, FALSE)), "0", (VLOOKUP(Table1[[#This Row],[Name]], 'Gas 18-19'!$A$4:$B$395, 2, FALSE)))</f>
        <v>0</v>
      </c>
      <c r="G3" s="7">
        <f>IF(ISNA(VLOOKUP(Table1[[#This Row],[Name]], 'Elec 19-20'!$A$4:$B$631, 2, FALSE)), "0", VLOOKUP(Table1[[#This Row],[Name]], 'Elec 19-20'!$A$4:$B$631, 2, FALSE))</f>
        <v>26825</v>
      </c>
      <c r="H3" s="7">
        <f>IF(ISNA(VLOOKUP(Table1[[#This Row],[Name]], 'Gas 19-20'!$A$4:$B$395, 2, FALSE)), "0", (VLOOKUP(Table1[[#This Row],[Name]], 'Gas 19-20'!$A$4:$B$395, 2, FALSE)))</f>
        <v>72127</v>
      </c>
      <c r="I3" s="13">
        <f>IFERROR((Table1[[#This Row],[Electricity 19-20]]*'Emissions Factors'!$C$2)+(Table1[[#This Row],[Gas 19-20]]*'Emissions Factors'!$B$2), "")</f>
        <v>20.127838000000001</v>
      </c>
      <c r="J3" s="7">
        <f>IF(ISNA(VLOOKUP(Table1[[#This Row],[Name]],'Elec 20-21'!$A$4:$B$641, 2, FALSE)), "0", VLOOKUP(Table1[[#This Row],[Name]], 'Elec 20-21'!$A$4:$B$641, 2, FALSE))</f>
        <v>15309</v>
      </c>
      <c r="K3" s="7">
        <f>IF(ISNA(VLOOKUP(Table1[[#This Row],[Name]], 'Gas 20-21'!$A$4:$B$400, 2, FALSE)), "0", VLOOKUP(Table1[[#This Row],[Name]], 'Gas 20-21'!$A$4:$B$400, 2, FALSE))</f>
        <v>71952</v>
      </c>
      <c r="L3" s="13">
        <f>IFERROR((Table1[[#This Row],[Electricity 20-21]]*'Emissions Factors'!$C$3)+(Table1[[#This Row],[Gas 20-21]]*'Emissions Factors'!$B$2), "0")</f>
        <v>16.806165</v>
      </c>
      <c r="M3" s="65">
        <f>IF(ISNA(VLOOKUP(Table1[[#This Row],[Name]], 'Elec 21-22'!$A$4:$B$656, 2, FALSE)), "0", VLOOKUP(Table1[[#This Row],[Name]], 'Elec 21-22'!$A$4:$B$656, 2, FALSE))</f>
        <v>20424</v>
      </c>
      <c r="N3" s="11">
        <f>IF(ISNA(VLOOKUP(Table1[[#This Row],[Name]], 'Gas 21-22'!$A$4:$B$408, 2, FALSE)), "0", VLOOKUP(Table1[[#This Row],[Name]], 'Gas 21-22'!$A$4:$B$408, 2, FALSE))</f>
        <v>64469</v>
      </c>
      <c r="O3" s="8">
        <f>IFERROR((Table1[[#This Row],[Electricity 21-22]]*'Emissions Factors'!$C$4)+(Table1[[#This Row],[Gas 21-22]]*'Emissions Factors'!$B$4), "")</f>
        <v>16.559816000000001</v>
      </c>
      <c r="P3" s="12">
        <f>IFERROR(Table1[[#This Row],[Total Emissions 21-22]]/Table1[[#This Row],[Total Emissions 20-21]], "")</f>
        <v>0.98534174810255648</v>
      </c>
      <c r="Q3" s="11">
        <f>IF(ISNA(VLOOKUP(Table1[[#This Row],[Name]],'Elec 22-23'!$A$4:$B$680, 2, FALSE)), "", VLOOKUP(Table1[[#This Row],[Name]], 'Elec 22-23'!$A$4:$B$680, 2, FALSE))</f>
        <v>23452</v>
      </c>
      <c r="R3" s="7">
        <f>IF(ISNA(VLOOKUP(Table1[[#This Row],[Name]], 'Gas 22-23'!$A$4:$B$427, 2, FALSE)), "", (VLOOKUP(Table1[[#This Row],[Name]], 'Gas 22-23'!$A$4:$B$427, 2, FALSE)))</f>
        <v>62026</v>
      </c>
      <c r="S3" s="7">
        <f>IFERROR((Table1[[#This Row],[Electricity 22-23]]*'Emissions Factors'!$C$5)+('Emissions Factors'!$B$5*Table1[[#This Row],[Gas 22-23]]), "")</f>
        <v>15.876994</v>
      </c>
      <c r="T3" s="12">
        <f>IFERROR(Table1[[#This Row],[Total Emissions 22-23]]/Table1[[#This Row],[Total Emissions 21-22]], "")</f>
        <v>0.95876632928771666</v>
      </c>
      <c r="U3" s="7">
        <f ca="1">IF(ISNA(VLOOKUP(Table1[[#This Row],[Name]],'Electricity 23-24'!A4:D721,4,FALSE)),"",(VLOOKUP(Table1[[#This Row],[Name]],'Electricity 23-24'!A4:D721,4,FALSE)))</f>
        <v>22307</v>
      </c>
      <c r="V3" s="7">
        <f>IF(ISNA(VLOOKUP(Table1[[#This Row],[Name]],Table2[#All],2,FALSE)),"",(VLOOKUP(Table1[[#This Row],[Name]],Table2[#All],2,FALSE)))</f>
        <v>63002</v>
      </c>
      <c r="W3" s="7">
        <f ca="1">IFERROR((Table1[[#This Row],[Electricity 23-24 ]]*'Emissions Factors'!$C$6)+(Table1[[#This Row],[Gas 23-24 ]]*'Emissions Factors'!$B$6),"")</f>
        <v>16.231667142436265</v>
      </c>
      <c r="X3" s="74">
        <f ca="1">IFERROR(Table1[[#This Row],[Total Emissions 23-24 ]]/Table1[[#This Row],[Total Emissions 22-23]],"")</f>
        <v>1.0223388093764012</v>
      </c>
      <c r="Y3" s="21"/>
    </row>
    <row r="4" spans="1:25" x14ac:dyDescent="0.25">
      <c r="A4" s="64" t="s">
        <v>869</v>
      </c>
      <c r="B4" s="21" t="str">
        <f>VLOOKUP(Table1[[#This Row],[Name]], 'Site Information'!$A$2:$D$46, 4, FALSE)</f>
        <v>Leisure and Culture - Libraries and Museums</v>
      </c>
      <c r="C4" s="11" t="str">
        <f>IF(ISNA(VLOOKUP(Table1[[#This Row],[Name]], 'Elec 17-18'!$A$4:$B$630, 2, FALSE)), "0", VLOOKUP(Table1[[#This Row],[Name]], 'Elec 17-18'!$A$4:$B$630, 2, FALSE))</f>
        <v>0</v>
      </c>
      <c r="D4" s="47" t="str">
        <f>IF(ISNA(VLOOKUP(Table1[[#This Row],[Name]], 'Gas 17-18'!$A$4:$B$395, 2, FALSE)), "0", (VLOOKUP(Table1[[#This Row],[Name]], 'Gas 17-18'!$A$4:$B$395, 2, FALSE)))</f>
        <v>0</v>
      </c>
      <c r="E4" s="11" t="str">
        <f>IF(ISNA(VLOOKUP(Table1[[#This Row],[Name]], 'Elec 18-19'!$A$4:$B$630, 2, FALSE)), "0", VLOOKUP(Table1[[#This Row],[Name]], 'Elec 18-19'!$A$4:$B$630, 2, FALSE))</f>
        <v>0</v>
      </c>
      <c r="F4" s="47" t="str">
        <f>IF(ISNA(VLOOKUP(Table1[[#This Row],[Name]], 'Gas 18-19'!$A$4:$B$395, 2, FALSE)), "0", (VLOOKUP(Table1[[#This Row],[Name]], 'Gas 18-19'!$A$4:$B$395, 2, FALSE)))</f>
        <v>0</v>
      </c>
      <c r="G4" s="7" t="str">
        <f>IF(ISNA(VLOOKUP(Table1[[#This Row],[Name]], 'Elec 19-20'!$A$4:$B$631, 2, FALSE)), "0", VLOOKUP(Table1[[#This Row],[Name]], 'Elec 19-20'!$A$4:$B$631, 2, FALSE))</f>
        <v>0</v>
      </c>
      <c r="H4" s="7" t="str">
        <f>IF(ISNA(VLOOKUP(Table1[[#This Row],[Name]], 'Gas 19-20'!$A$4:$B$395, 2, FALSE)), "0", (VLOOKUP(Table1[[#This Row],[Name]], 'Gas 19-20'!$A$4:$B$395, 2, FALSE)))</f>
        <v>0</v>
      </c>
      <c r="I4" s="13">
        <f>IFERROR((Table1[[#This Row],[Electricity 19-20]]*'Emissions Factors'!$C$2)+(Table1[[#This Row],[Gas 19-20]]*'Emissions Factors'!$B$2), "")</f>
        <v>0</v>
      </c>
      <c r="J4" s="7" t="str">
        <f>IF(ISNA(VLOOKUP(Table1[[#This Row],[Name]],'Elec 20-21'!$A$4:$B$641, 2, FALSE)), "0", VLOOKUP(Table1[[#This Row],[Name]], 'Elec 20-21'!$A$4:$B$641, 2, FALSE))</f>
        <v>0</v>
      </c>
      <c r="K4" s="7" t="str">
        <f>IF(ISNA(VLOOKUP(Table1[[#This Row],[Name]], 'Gas 20-21'!$A$4:$B$400, 2, FALSE)), "0", VLOOKUP(Table1[[#This Row],[Name]], 'Gas 20-21'!$A$4:$B$400, 2, FALSE))</f>
        <v>0</v>
      </c>
      <c r="L4" s="13">
        <f>IFERROR((Table1[[#This Row],[Electricity 20-21]]*'Emissions Factors'!$C$3)+(Table1[[#This Row],[Gas 20-21]]*'Emissions Factors'!$B$2), "0")</f>
        <v>0</v>
      </c>
      <c r="M4" s="65" t="str">
        <f>IF(ISNA(VLOOKUP(Table1[[#This Row],[Name]], 'Elec 21-22'!$A$4:$B$656, 2, FALSE)), "0", VLOOKUP(Table1[[#This Row],[Name]], 'Elec 21-22'!$A$4:$B$656, 2, FALSE))</f>
        <v>0</v>
      </c>
      <c r="N4" s="7" t="str">
        <f>IF(ISNA(VLOOKUP(Table1[[#This Row],[Name]], 'Gas 21-22'!$A$4:$B$408, 2, FALSE)), "0", VLOOKUP(Table1[[#This Row],[Name]], 'Gas 21-22'!$A$4:$B$408, 2, FALSE))</f>
        <v>0</v>
      </c>
      <c r="O4" s="8">
        <f>IFERROR((Table1[[#This Row],[Electricity 21-22]]*'Emissions Factors'!$C$4)+(Table1[[#This Row],[Gas 21-22]]*'Emissions Factors'!$B$4), "")</f>
        <v>0</v>
      </c>
      <c r="P4" s="12" t="str">
        <f>IFERROR(Table1[[#This Row],[Total Emissions 21-22]]/Table1[[#This Row],[Total Emissions 20-21]], "")</f>
        <v/>
      </c>
      <c r="Q4" s="11" t="str">
        <f>IF(ISNA(VLOOKUP(Table1[[#This Row],[Name]],'Elec 22-23'!$A$4:$B$680, 2, FALSE)), "", VLOOKUP(Table1[[#This Row],[Name]], 'Elec 22-23'!$A$4:$B$680, 2, FALSE))</f>
        <v/>
      </c>
      <c r="R4" s="11" t="str">
        <f>IF(ISNA(VLOOKUP(Table1[[#This Row],[Name]], 'Gas 22-23'!$A$4:$B$427, 2, FALSE)), "", (VLOOKUP(Table1[[#This Row],[Name]], 'Gas 22-23'!$A$4:$B$427, 2, FALSE)))</f>
        <v/>
      </c>
      <c r="S4" s="11" t="str">
        <f>IFERROR((Table1[[#This Row],[Electricity 22-23]]*'Emissions Factors'!$C$5)+('Emissions Factors'!$B$5*Table1[[#This Row],[Gas 22-23]]), "")</f>
        <v/>
      </c>
      <c r="T4" s="12" t="str">
        <f>IFERROR(Table1[[#This Row],[Total Emissions 22-23]]/Table1[[#This Row],[Total Emissions 21-22]], "")</f>
        <v/>
      </c>
      <c r="U4" s="11" t="str">
        <f>IF(ISNA(VLOOKUP(Table1[[#This Row],[Name]],'Electricity 23-24'!A97:D993,4,FALSE)),"",(VLOOKUP(Table1[[#This Row],[Name]],'Electricity 23-24'!A97:D993,4,FALSE)))</f>
        <v/>
      </c>
      <c r="V4" s="11" t="str">
        <f>IF(ISNA(VLOOKUP(Table1[[#This Row],[Name]],Table2[#All],2,FALSE)),"",(VLOOKUP(Table1[[#This Row],[Name]],Table2[#All],2,FALSE)))</f>
        <v/>
      </c>
      <c r="W4" s="11" t="str">
        <f>IFERROR((Table1[[#This Row],[Electricity 23-24 ]]*'Emissions Factors'!$C$6)+(Table1[[#This Row],[Gas 23-24 ]]*'Emissions Factors'!$B$6),"")</f>
        <v/>
      </c>
      <c r="X4" s="74" t="str">
        <f>IFERROR(Table1[[#This Row],[Total Emissions 23-24 ]]/Table1[[#This Row],[Total Emissions 22-23]],"")</f>
        <v/>
      </c>
      <c r="Y4" s="21"/>
    </row>
    <row r="5" spans="1:25" x14ac:dyDescent="0.25">
      <c r="A5" s="64" t="s">
        <v>35</v>
      </c>
      <c r="B5" s="21" t="str">
        <f>VLOOKUP(Table1[[#This Row],[Name]], 'Site Information'!$A$2:$D$46, 4, FALSE)</f>
        <v>Leisure and Culture - Libraries and Museums</v>
      </c>
      <c r="C5" s="11">
        <f>IF(ISNA(VLOOKUP(Table1[[#This Row],[Name]], 'Elec 17-18'!$A$4:$B$630, 2, FALSE)), "0", VLOOKUP(Table1[[#This Row],[Name]], 'Elec 17-18'!$A$4:$B$630, 2, FALSE))</f>
        <v>6363</v>
      </c>
      <c r="D5" s="47">
        <f>IF(ISNA(VLOOKUP(Table1[[#This Row],[Name]], 'Gas 17-18'!$A$4:$B$395, 2, FALSE)), "0", (VLOOKUP(Table1[[#This Row],[Name]], 'Gas 17-18'!$A$4:$B$395, 2, FALSE)))</f>
        <v>39818</v>
      </c>
      <c r="E5" s="11">
        <f>IF(ISNA(VLOOKUP(Table1[[#This Row],[Name]], 'Elec 18-19'!$A$4:$B$630, 2, FALSE)), "0", VLOOKUP(Table1[[#This Row],[Name]], 'Elec 18-19'!$A$4:$B$630, 2, FALSE))</f>
        <v>6682</v>
      </c>
      <c r="F5" s="47">
        <f>IF(ISNA(VLOOKUP(Table1[[#This Row],[Name]], 'Gas 18-19'!$A$4:$B$395, 2, FALSE)), "0", (VLOOKUP(Table1[[#This Row],[Name]], 'Gas 18-19'!$A$4:$B$395, 2, FALSE)))</f>
        <v>37876</v>
      </c>
      <c r="G5" s="7">
        <f>IF(ISNA(VLOOKUP(Table1[[#This Row],[Name]], 'Elec 19-20'!$A$4:$B$631, 2, FALSE)), "0", VLOOKUP(Table1[[#This Row],[Name]], 'Elec 19-20'!$A$4:$B$631, 2, FALSE))</f>
        <v>8560</v>
      </c>
      <c r="H5" s="7">
        <f>IF(ISNA(VLOOKUP(Table1[[#This Row],[Name]], 'Gas 19-20'!$A$4:$B$395, 2, FALSE)), "0", (VLOOKUP(Table1[[#This Row],[Name]], 'Gas 19-20'!$A$4:$B$395, 2, FALSE)))</f>
        <v>37620</v>
      </c>
      <c r="I5" s="13">
        <f>IFERROR((Table1[[#This Row],[Electricity 19-20]]*'Emissions Factors'!$C$2)+(Table1[[#This Row],[Gas 19-20]]*'Emissions Factors'!$B$2), "")</f>
        <v>9.1100159999999999</v>
      </c>
      <c r="J5" s="7">
        <f>IF(ISNA(VLOOKUP(Table1[[#This Row],[Name]],'Elec 20-21'!$A$4:$B$641, 2, FALSE)), "0", VLOOKUP(Table1[[#This Row],[Name]], 'Elec 20-21'!$A$4:$B$641, 2, FALSE))</f>
        <v>6835</v>
      </c>
      <c r="K5" s="7">
        <f>IF(ISNA(VLOOKUP(Table1[[#This Row],[Name]], 'Gas 20-21'!$A$4:$B$400, 2, FALSE)), "0", VLOOKUP(Table1[[#This Row],[Name]], 'Gas 20-21'!$A$4:$B$400, 2, FALSE))</f>
        <v>23747</v>
      </c>
      <c r="L5" s="13">
        <f>IFERROR((Table1[[#This Row],[Electricity 20-21]]*'Emissions Factors'!$C$3)+(Table1[[#This Row],[Gas 20-21]]*'Emissions Factors'!$B$2), "0")</f>
        <v>5.9620030000000002</v>
      </c>
      <c r="M5" s="65">
        <f>IF(ISNA(VLOOKUP(Table1[[#This Row],[Name]], 'Elec 21-22'!$A$4:$B$656, 2, FALSE)), "0", VLOOKUP(Table1[[#This Row],[Name]], 'Elec 21-22'!$A$4:$B$656, 2, FALSE))</f>
        <v>9239</v>
      </c>
      <c r="N5" s="11">
        <f>IF(ISNA(VLOOKUP(Table1[[#This Row],[Name]], 'Gas 21-22'!$A$4:$B$408, 2, FALSE)), "0", VLOOKUP(Table1[[#This Row],[Name]], 'Gas 21-22'!$A$4:$B$408, 2, FALSE))</f>
        <v>36429</v>
      </c>
      <c r="O5" s="8">
        <f>IFERROR((Table1[[#This Row],[Electricity 21-22]]*'Emissions Factors'!$C$4)+(Table1[[#This Row],[Gas 21-22]]*'Emissions Factors'!$B$4), "")</f>
        <v>8.8279060000000005</v>
      </c>
      <c r="P5" s="12">
        <f>IFERROR(Table1[[#This Row],[Total Emissions 21-22]]/Table1[[#This Row],[Total Emissions 20-21]], "")</f>
        <v>1.4806946591606882</v>
      </c>
      <c r="Q5" s="11">
        <f>IF(ISNA(VLOOKUP(Table1[[#This Row],[Name]],'Elec 22-23'!$A$4:$B$680, 2, FALSE)), "", VLOOKUP(Table1[[#This Row],[Name]], 'Elec 22-23'!$A$4:$B$680, 2, FALSE))</f>
        <v>9422</v>
      </c>
      <c r="R5" s="7">
        <f>IF(ISNA(VLOOKUP(Table1[[#This Row],[Name]], 'Gas 22-23'!$A$4:$B$427, 2, FALSE)), "", (VLOOKUP(Table1[[#This Row],[Name]], 'Gas 22-23'!$A$4:$B$427, 2, FALSE)))</f>
        <v>32166</v>
      </c>
      <c r="S5" s="7">
        <f>IFERROR((Table1[[#This Row],[Electricity 22-23]]*'Emissions Factors'!$C$5)+('Emissions Factors'!$B$5*Table1[[#This Row],[Gas 22-23]]), "")</f>
        <v>7.7048239999999995</v>
      </c>
      <c r="T5" s="12">
        <f>IFERROR(Table1[[#This Row],[Total Emissions 22-23]]/Table1[[#This Row],[Total Emissions 21-22]], "")</f>
        <v>0.87278047591354047</v>
      </c>
      <c r="U5" s="7" t="str">
        <f>IF(ISNA(VLOOKUP(Table1[[#This Row],[Name]],'Electricity 23-24'!A116:D1012,4,FALSE)),"",(VLOOKUP(Table1[[#This Row],[Name]],'Electricity 23-24'!A116:D1012,4,FALSE)))</f>
        <v/>
      </c>
      <c r="V5" s="7">
        <f>IF(ISNA(VLOOKUP(Table1[[#This Row],[Name]],Table2[#All],2,FALSE)),"",(VLOOKUP(Table1[[#This Row],[Name]],Table2[#All],2,FALSE)))</f>
        <v>29667</v>
      </c>
      <c r="W5" s="7" t="str">
        <f>IFERROR((Table1[[#This Row],[Electricity 23-24 ]]*'Emissions Factors'!$C$6)+(Table1[[#This Row],[Gas 23-24 ]]*'Emissions Factors'!$B$6),"")</f>
        <v/>
      </c>
      <c r="X5" s="74" t="str">
        <f>IFERROR(Table1[[#This Row],[Total Emissions 23-24 ]]/Table1[[#This Row],[Total Emissions 22-23]],"")</f>
        <v/>
      </c>
      <c r="Y5" s="21"/>
    </row>
    <row r="6" spans="1:25" x14ac:dyDescent="0.25">
      <c r="A6" s="64" t="s">
        <v>39</v>
      </c>
      <c r="B6" s="21" t="str">
        <f>VLOOKUP(Table1[[#This Row],[Name]], 'Site Information'!$A$2:$D$46, 4, FALSE)</f>
        <v>Leisure and Culture - Libraries and Museums</v>
      </c>
      <c r="C6" s="11" t="str">
        <f>IF(ISNA(VLOOKUP(Table1[[#This Row],[Name]], 'Elec 17-18'!$A$4:$B$630, 2, FALSE)), "0", VLOOKUP(Table1[[#This Row],[Name]], 'Elec 17-18'!$A$4:$B$630, 2, FALSE))</f>
        <v>0</v>
      </c>
      <c r="D6" s="47" t="str">
        <f>IF(ISNA(VLOOKUP(Table1[[#This Row],[Name]], 'Gas 17-18'!$A$4:$B$395, 2, FALSE)), "0", (VLOOKUP(Table1[[#This Row],[Name]], 'Gas 17-18'!$A$4:$B$395, 2, FALSE)))</f>
        <v>0</v>
      </c>
      <c r="E6" s="11" t="str">
        <f>IF(ISNA(VLOOKUP(Table1[[#This Row],[Name]], 'Elec 18-19'!$A$4:$B$630, 2, FALSE)), "0", VLOOKUP(Table1[[#This Row],[Name]], 'Elec 18-19'!$A$4:$B$630, 2, FALSE))</f>
        <v>0</v>
      </c>
      <c r="F6" s="47" t="str">
        <f>IF(ISNA(VLOOKUP(Table1[[#This Row],[Name]], 'Gas 18-19'!$A$4:$B$395, 2, FALSE)), "0", (VLOOKUP(Table1[[#This Row],[Name]], 'Gas 18-19'!$A$4:$B$395, 2, FALSE)))</f>
        <v>0</v>
      </c>
      <c r="G6" s="7">
        <f>IF(ISNA(VLOOKUP(Table1[[#This Row],[Name]], 'Elec 19-20'!$A$4:$B$631, 2, FALSE)), "0", VLOOKUP(Table1[[#This Row],[Name]], 'Elec 19-20'!$A$4:$B$631, 2, FALSE))</f>
        <v>1143</v>
      </c>
      <c r="H6" s="7" t="str">
        <f>IF(ISNA(VLOOKUP(Table1[[#This Row],[Name]], 'Gas 19-20'!$A$4:$B$395, 2, FALSE)), "0", (VLOOKUP(Table1[[#This Row],[Name]], 'Gas 19-20'!$A$4:$B$395, 2, FALSE)))</f>
        <v>0</v>
      </c>
      <c r="I6" s="13">
        <f>IFERROR((Table1[[#This Row],[Electricity 19-20]]*'Emissions Factors'!$C$2)+(Table1[[#This Row],[Gas 19-20]]*'Emissions Factors'!$B$2), "")</f>
        <v>0.29215079999999999</v>
      </c>
      <c r="J6" s="7">
        <f>IF(ISNA(VLOOKUP(Table1[[#This Row],[Name]],'Elec 20-21'!$A$4:$B$641, 2, FALSE)), "0", VLOOKUP(Table1[[#This Row],[Name]], 'Elec 20-21'!$A$4:$B$641, 2, FALSE))</f>
        <v>1102</v>
      </c>
      <c r="K6" s="7" t="str">
        <f>IF(ISNA(VLOOKUP(Table1[[#This Row],[Name]], 'Gas 20-21'!$A$4:$B$400, 2, FALSE)), "0", VLOOKUP(Table1[[#This Row],[Name]], 'Gas 20-21'!$A$4:$B$400, 2, FALSE))</f>
        <v>0</v>
      </c>
      <c r="L6" s="13">
        <f>IFERROR((Table1[[#This Row],[Electricity 20-21]]*'Emissions Factors'!$C$3)+(Table1[[#This Row],[Gas 20-21]]*'Emissions Factors'!$B$2), "0")</f>
        <v>0.25676599999999999</v>
      </c>
      <c r="M6" s="65">
        <f>IF(ISNA(VLOOKUP(Table1[[#This Row],[Name]], 'Elec 21-22'!$A$4:$B$656, 2, FALSE)), "0", VLOOKUP(Table1[[#This Row],[Name]], 'Elec 21-22'!$A$4:$B$656, 2, FALSE))</f>
        <v>6574</v>
      </c>
      <c r="N6" s="11" t="str">
        <f>IF(ISNA(VLOOKUP(Table1[[#This Row],[Name]], 'Gas 21-22'!$A$4:$B$408, 2, FALSE)), "0", VLOOKUP(Table1[[#This Row],[Name]], 'Gas 21-22'!$A$4:$B$408, 2, FALSE))</f>
        <v>0</v>
      </c>
      <c r="O6" s="8">
        <f>IFERROR((Table1[[#This Row],[Electricity 21-22]]*'Emissions Factors'!$C$4)+(Table1[[#This Row],[Gas 21-22]]*'Emissions Factors'!$B$4), "")</f>
        <v>1.5120200000000001</v>
      </c>
      <c r="P6" s="12">
        <f>IFERROR(Table1[[#This Row],[Total Emissions 21-22]]/Table1[[#This Row],[Total Emissions 20-21]], "")</f>
        <v>5.8887080065117665</v>
      </c>
      <c r="Q6" s="11">
        <f>IF(ISNA(VLOOKUP(Table1[[#This Row],[Name]],'Elec 22-23'!$A$4:$B$680, 2, FALSE)), "", VLOOKUP(Table1[[#This Row],[Name]], 'Elec 22-23'!$A$4:$B$680, 2, FALSE))</f>
        <v>1124</v>
      </c>
      <c r="R6" s="7" t="str">
        <f>IF(ISNA(VLOOKUP(Table1[[#This Row],[Name]], 'Gas 22-23'!$A$4:$B$427, 2, FALSE)), "", (VLOOKUP(Table1[[#This Row],[Name]], 'Gas 22-23'!$A$4:$B$427, 2, FALSE)))</f>
        <v/>
      </c>
      <c r="S6" s="7" t="str">
        <f>IFERROR((Table1[[#This Row],[Electricity 22-23]]*'Emissions Factors'!$C$5)+('Emissions Factors'!$B$5*Table1[[#This Row],[Gas 22-23]]), "")</f>
        <v/>
      </c>
      <c r="T6" s="12" t="str">
        <f>IFERROR(Table1[[#This Row],[Total Emissions 22-23]]/Table1[[#This Row],[Total Emissions 21-22]], "")</f>
        <v/>
      </c>
      <c r="U6" s="7" t="str">
        <f>IF(ISNA(VLOOKUP(Table1[[#This Row],[Name]],'Electricity 23-24'!A142:D1038,4,FALSE)),"",(VLOOKUP(Table1[[#This Row],[Name]],'Electricity 23-24'!A142:D1038,4,FALSE)))</f>
        <v/>
      </c>
      <c r="V6" s="7" t="str">
        <f>IF(ISNA(VLOOKUP(Table1[[#This Row],[Name]],Table2[#All],2,FALSE)),"",(VLOOKUP(Table1[[#This Row],[Name]],Table2[#All],2,FALSE)))</f>
        <v/>
      </c>
      <c r="W6" s="7" t="str">
        <f>IFERROR((Table1[[#This Row],[Electricity 23-24 ]]*'Emissions Factors'!$C$6)+(Table1[[#This Row],[Gas 23-24 ]]*'Emissions Factors'!$B$6),"")</f>
        <v/>
      </c>
      <c r="X6" s="74" t="str">
        <f>IFERROR(Table1[[#This Row],[Total Emissions 23-24 ]]/Table1[[#This Row],[Total Emissions 22-23]],"")</f>
        <v/>
      </c>
      <c r="Y6" s="21"/>
    </row>
    <row r="7" spans="1:25" x14ac:dyDescent="0.25">
      <c r="A7" s="64" t="s">
        <v>46</v>
      </c>
      <c r="B7" s="21" t="str">
        <f>VLOOKUP(Table1[[#This Row],[Name]], 'Site Information'!$A$2:$D$46, 4, FALSE)</f>
        <v>Leisure and Culture - Libraries and Museums</v>
      </c>
      <c r="C7" s="11" t="str">
        <f>IF(ISNA(VLOOKUP(Table1[[#This Row],[Name]], 'Elec 17-18'!$A$4:$B$630, 2, FALSE)), "0", VLOOKUP(Table1[[#This Row],[Name]], 'Elec 17-18'!$A$4:$B$630, 2, FALSE))</f>
        <v>0</v>
      </c>
      <c r="D7" s="47" t="str">
        <f>IF(ISNA(VLOOKUP(Table1[[#This Row],[Name]], 'Gas 17-18'!$A$4:$B$395, 2, FALSE)), "0", (VLOOKUP(Table1[[#This Row],[Name]], 'Gas 17-18'!$A$4:$B$395, 2, FALSE)))</f>
        <v>0</v>
      </c>
      <c r="E7" s="11" t="str">
        <f>IF(ISNA(VLOOKUP(Table1[[#This Row],[Name]], 'Elec 18-19'!$A$4:$B$630, 2, FALSE)), "0", VLOOKUP(Table1[[#This Row],[Name]], 'Elec 18-19'!$A$4:$B$630, 2, FALSE))</f>
        <v>0</v>
      </c>
      <c r="F7" s="47" t="str">
        <f>IF(ISNA(VLOOKUP(Table1[[#This Row],[Name]], 'Gas 18-19'!$A$4:$B$395, 2, FALSE)), "0", (VLOOKUP(Table1[[#This Row],[Name]], 'Gas 18-19'!$A$4:$B$395, 2, FALSE)))</f>
        <v>0</v>
      </c>
      <c r="G7" s="7">
        <f>IF(ISNA(VLOOKUP(Table1[[#This Row],[Name]], 'Elec 19-20'!$A$4:$B$631, 2, FALSE)), "0", VLOOKUP(Table1[[#This Row],[Name]], 'Elec 19-20'!$A$4:$B$631, 2, FALSE))</f>
        <v>128181</v>
      </c>
      <c r="H7" s="7">
        <f>IF(ISNA(VLOOKUP(Table1[[#This Row],[Name]], 'Gas 19-20'!$A$4:$B$395, 2, FALSE)), "0", (VLOOKUP(Table1[[#This Row],[Name]], 'Gas 19-20'!$A$4:$B$395, 2, FALSE)))</f>
        <v>346023</v>
      </c>
      <c r="I7" s="13">
        <f>IFERROR((Table1[[#This Row],[Electricity 19-20]]*'Emissions Factors'!$C$2)+(Table1[[#This Row],[Gas 19-20]]*'Emissions Factors'!$B$2), "")</f>
        <v>96.431295599999999</v>
      </c>
      <c r="J7" s="7">
        <f>IF(ISNA(VLOOKUP(Table1[[#This Row],[Name]],'Elec 20-21'!$A$4:$B$641, 2, FALSE)), "0", VLOOKUP(Table1[[#This Row],[Name]], 'Elec 20-21'!$A$4:$B$641, 2, FALSE))</f>
        <v>26195</v>
      </c>
      <c r="K7" s="7">
        <f>IF(ISNA(VLOOKUP(Table1[[#This Row],[Name]], 'Gas 20-21'!$A$4:$B$400, 2, FALSE)), "0", VLOOKUP(Table1[[#This Row],[Name]], 'Gas 20-21'!$A$4:$B$400, 2, FALSE))</f>
        <v>348105</v>
      </c>
      <c r="L7" s="13">
        <f>IFERROR((Table1[[#This Row],[Electricity 20-21]]*'Emissions Factors'!$C$3)+(Table1[[#This Row],[Gas 20-21]]*'Emissions Factors'!$B$2), "0")</f>
        <v>70.154755000000009</v>
      </c>
      <c r="M7" s="65">
        <f>IF(ISNA(VLOOKUP(Table1[[#This Row],[Name]], 'Elec 21-22'!$A$4:$B$656, 2, FALSE)), "0", VLOOKUP(Table1[[#This Row],[Name]], 'Elec 21-22'!$A$4:$B$656, 2, FALSE))</f>
        <v>114267</v>
      </c>
      <c r="N7" s="7">
        <f>IF(ISNA(VLOOKUP(Table1[[#This Row],[Name]], 'Gas 21-22'!$A$4:$B$408, 2, FALSE)), "0", VLOOKUP(Table1[[#This Row],[Name]], 'Gas 21-22'!$A$4:$B$408, 2, FALSE))</f>
        <v>553867</v>
      </c>
      <c r="O7" s="8">
        <f>IFERROR((Table1[[#This Row],[Electricity 21-22]]*'Emissions Factors'!$C$4)+(Table1[[#This Row],[Gas 21-22]]*'Emissions Factors'!$B$4), "")</f>
        <v>128.192938</v>
      </c>
      <c r="P7" s="12">
        <f>IFERROR(Table1[[#This Row],[Total Emissions 21-22]]/Table1[[#This Row],[Total Emissions 20-21]], "")</f>
        <v>1.8272879436326159</v>
      </c>
      <c r="Q7" s="11">
        <f>IF(ISNA(VLOOKUP(Table1[[#This Row],[Name]],'Elec 22-23'!$A$4:$B$680, 2, FALSE)), "", VLOOKUP(Table1[[#This Row],[Name]], 'Elec 22-23'!$A$4:$B$680, 2, FALSE))</f>
        <v>88238</v>
      </c>
      <c r="R7" s="7">
        <f>IF(ISNA(VLOOKUP(Table1[[#This Row],[Name]], 'Gas 22-23'!$A$4:$B$427, 2, FALSE)), "", (VLOOKUP(Table1[[#This Row],[Name]], 'Gas 22-23'!$A$4:$B$427, 2, FALSE)))</f>
        <v>605646</v>
      </c>
      <c r="S7" s="7">
        <f>IFERROR((Table1[[#This Row],[Electricity 22-23]]*'Emissions Factors'!$C$5)+('Emissions Factors'!$B$5*Table1[[#This Row],[Gas 22-23]]), "")</f>
        <v>127.863152</v>
      </c>
      <c r="T7" s="12">
        <f>IFERROR(Table1[[#This Row],[Total Emissions 22-23]]/Table1[[#This Row],[Total Emissions 21-22]], "")</f>
        <v>0.99742742459026879</v>
      </c>
      <c r="U7" s="7" t="str">
        <f>IF(ISNA(VLOOKUP(Table1[[#This Row],[Name]],'Electricity 23-24'!A200:D1096,4,FALSE)),"",(VLOOKUP(Table1[[#This Row],[Name]],'Electricity 23-24'!A200:D1096,4,FALSE)))</f>
        <v/>
      </c>
      <c r="V7" s="7">
        <f>IF(ISNA(VLOOKUP(Table1[[#This Row],[Name]],Table2[#All],2,FALSE)),"",(VLOOKUP(Table1[[#This Row],[Name]],Table2[#All],2,FALSE)))</f>
        <v>603593</v>
      </c>
      <c r="W7" s="7" t="str">
        <f>IFERROR((Table1[[#This Row],[Electricity 23-24 ]]*'Emissions Factors'!$C$6)+(Table1[[#This Row],[Gas 23-24 ]]*'Emissions Factors'!$B$6),"")</f>
        <v/>
      </c>
      <c r="X7" s="74" t="str">
        <f>IFERROR(Table1[[#This Row],[Total Emissions 23-24 ]]/Table1[[#This Row],[Total Emissions 22-23]],"")</f>
        <v/>
      </c>
      <c r="Y7" s="21"/>
    </row>
    <row r="8" spans="1:25" x14ac:dyDescent="0.25">
      <c r="A8" s="64" t="s">
        <v>52</v>
      </c>
      <c r="B8" s="21" t="str">
        <f>VLOOKUP(Table1[[#This Row],[Name]], 'Site Information'!$A$2:$D$46, 4, FALSE)</f>
        <v>Leisure and Culture - Libraries and Museums</v>
      </c>
      <c r="C8" s="11">
        <f>IF(ISNA(VLOOKUP(Table1[[#This Row],[Name]], 'Elec 17-18'!$A$4:$B$630, 2, FALSE)), "0", VLOOKUP(Table1[[#This Row],[Name]], 'Elec 17-18'!$A$4:$B$630, 2, FALSE))</f>
        <v>4769</v>
      </c>
      <c r="D8" s="47">
        <f>IF(ISNA(VLOOKUP(Table1[[#This Row],[Name]], 'Gas 17-18'!$A$4:$B$395, 2, FALSE)), "0", (VLOOKUP(Table1[[#This Row],[Name]], 'Gas 17-18'!$A$4:$B$395, 2, FALSE)))</f>
        <v>8711</v>
      </c>
      <c r="E8" s="11">
        <f>IF(ISNA(VLOOKUP(Table1[[#This Row],[Name]], 'Elec 18-19'!$A$4:$B$630, 2, FALSE)), "0", VLOOKUP(Table1[[#This Row],[Name]], 'Elec 18-19'!$A$4:$B$630, 2, FALSE))</f>
        <v>4468</v>
      </c>
      <c r="F8" s="47">
        <f>IF(ISNA(VLOOKUP(Table1[[#This Row],[Name]], 'Gas 18-19'!$A$4:$B$395, 2, FALSE)), "0", (VLOOKUP(Table1[[#This Row],[Name]], 'Gas 18-19'!$A$4:$B$395, 2, FALSE)))</f>
        <v>8403</v>
      </c>
      <c r="G8" s="7">
        <f>IF(ISNA(VLOOKUP(Table1[[#This Row],[Name]], 'Elec 19-20'!$A$4:$B$631, 2, FALSE)), "0", VLOOKUP(Table1[[#This Row],[Name]], 'Elec 19-20'!$A$4:$B$631, 2, FALSE))</f>
        <v>4708</v>
      </c>
      <c r="H8" s="7">
        <f>IF(ISNA(VLOOKUP(Table1[[#This Row],[Name]], 'Gas 19-20'!$A$4:$B$395, 2, FALSE)), "0", (VLOOKUP(Table1[[#This Row],[Name]], 'Gas 19-20'!$A$4:$B$395, 2, FALSE)))</f>
        <v>8994</v>
      </c>
      <c r="I8" s="13">
        <f>IFERROR((Table1[[#This Row],[Electricity 19-20]]*'Emissions Factors'!$C$2)+(Table1[[#This Row],[Gas 19-20]]*'Emissions Factors'!$B$2), "")</f>
        <v>2.8582608</v>
      </c>
      <c r="J8" s="7">
        <f>IF(ISNA(VLOOKUP(Table1[[#This Row],[Name]],'Elec 20-21'!$A$4:$B$641, 2, FALSE)), "0", VLOOKUP(Table1[[#This Row],[Name]], 'Elec 20-21'!$A$4:$B$641, 2, FALSE))</f>
        <v>2150</v>
      </c>
      <c r="K8" s="7">
        <f>IF(ISNA(VLOOKUP(Table1[[#This Row],[Name]], 'Gas 20-21'!$A$4:$B$400, 2, FALSE)), "0", VLOOKUP(Table1[[#This Row],[Name]], 'Gas 20-21'!$A$4:$B$400, 2, FALSE))</f>
        <v>5927</v>
      </c>
      <c r="L8" s="13">
        <f>IFERROR((Table1[[#This Row],[Electricity 20-21]]*'Emissions Factors'!$C$3)+(Table1[[#This Row],[Gas 20-21]]*'Emissions Factors'!$B$2), "0")</f>
        <v>1.591518</v>
      </c>
      <c r="M8" s="65">
        <f>IF(ISNA(VLOOKUP(Table1[[#This Row],[Name]], 'Elec 21-22'!$A$4:$B$656, 2, FALSE)), "0", VLOOKUP(Table1[[#This Row],[Name]], 'Elec 21-22'!$A$4:$B$656, 2, FALSE))</f>
        <v>4492</v>
      </c>
      <c r="N8" s="11">
        <f>IF(ISNA(VLOOKUP(Table1[[#This Row],[Name]], 'Gas 21-22'!$A$4:$B$408, 2, FALSE)), "0", VLOOKUP(Table1[[#This Row],[Name]], 'Gas 21-22'!$A$4:$B$408, 2, FALSE))</f>
        <v>11106</v>
      </c>
      <c r="O8" s="8">
        <f>IFERROR((Table1[[#This Row],[Electricity 21-22]]*'Emissions Factors'!$C$4)+(Table1[[#This Row],[Gas 21-22]]*'Emissions Factors'!$B$4), "")</f>
        <v>3.0766640000000001</v>
      </c>
      <c r="P8" s="12">
        <f>IFERROR(Table1[[#This Row],[Total Emissions 21-22]]/Table1[[#This Row],[Total Emissions 20-21]], "")</f>
        <v>1.9331631813149459</v>
      </c>
      <c r="Q8" s="11">
        <f>IF(ISNA(VLOOKUP(Table1[[#This Row],[Name]],'Elec 22-23'!$A$4:$B$680, 2, FALSE)), "", VLOOKUP(Table1[[#This Row],[Name]], 'Elec 22-23'!$A$4:$B$680, 2, FALSE))</f>
        <v>4651</v>
      </c>
      <c r="R8" s="7">
        <f>IF(ISNA(VLOOKUP(Table1[[#This Row],[Name]], 'Gas 22-23'!$A$4:$B$427, 2, FALSE)), "", (VLOOKUP(Table1[[#This Row],[Name]], 'Gas 22-23'!$A$4:$B$427, 2, FALSE)))</f>
        <v>9218</v>
      </c>
      <c r="S8" s="7">
        <f>IFERROR((Table1[[#This Row],[Electricity 22-23]]*'Emissions Factors'!$C$5)+('Emissions Factors'!$B$5*Table1[[#This Row],[Gas 22-23]]), "")</f>
        <v>2.5845370000000001</v>
      </c>
      <c r="T8" s="12">
        <f>IFERROR(Table1[[#This Row],[Total Emissions 22-23]]/Table1[[#This Row],[Total Emissions 21-22]], "")</f>
        <v>0.84004525681062348</v>
      </c>
      <c r="U8" s="7" t="str">
        <f>IF(ISNA(VLOOKUP(Table1[[#This Row],[Name]],'Electricity 23-24'!A110:D355,4,FALSE)),"",(VLOOKUP(Table1[[#This Row],[Name]],'Electricity 23-24'!A110:D355,4,FALSE)))</f>
        <v/>
      </c>
      <c r="V8" s="7">
        <f>IF(ISNA(VLOOKUP(Table1[[#This Row],[Name]],Table2[#All],2,FALSE)),"",(VLOOKUP(Table1[[#This Row],[Name]],Table2[#All],2,FALSE)))</f>
        <v>8569</v>
      </c>
      <c r="W8" s="7" t="str">
        <f>IFERROR((Table1[[#This Row],[Electricity 23-24 ]]*'Emissions Factors'!$C$6)+(Table1[[#This Row],[Gas 23-24 ]]*'Emissions Factors'!$B$6),"")</f>
        <v/>
      </c>
      <c r="X8" s="74" t="str">
        <f>IFERROR(Table1[[#This Row],[Total Emissions 23-24 ]]/Table1[[#This Row],[Total Emissions 22-23]],"")</f>
        <v/>
      </c>
      <c r="Y8" s="21"/>
    </row>
    <row r="9" spans="1:25" x14ac:dyDescent="0.25">
      <c r="A9" s="64" t="s">
        <v>65</v>
      </c>
      <c r="B9" s="21" t="str">
        <f>VLOOKUP(Table1[[#This Row],[Name]], 'Site Information'!$A$2:$D$46, 4, FALSE)</f>
        <v>Leisure and Culture - Libraries and Museums</v>
      </c>
      <c r="C9" s="11">
        <f>IF(ISNA(VLOOKUP(Table1[[#This Row],[Name]], 'Elec 17-18'!$A$4:$B$630, 2, FALSE)), "0", VLOOKUP(Table1[[#This Row],[Name]], 'Elec 17-18'!$A$4:$B$630, 2, FALSE))</f>
        <v>5079</v>
      </c>
      <c r="D9" s="47">
        <f>IF(ISNA(VLOOKUP(Table1[[#This Row],[Name]], 'Gas 17-18'!$A$4:$B$395, 2, FALSE)), "0", (VLOOKUP(Table1[[#This Row],[Name]], 'Gas 17-18'!$A$4:$B$395, 2, FALSE)))</f>
        <v>15331</v>
      </c>
      <c r="E9" s="11">
        <f>IF(ISNA(VLOOKUP(Table1[[#This Row],[Name]], 'Elec 18-19'!$A$4:$B$630, 2, FALSE)), "0", VLOOKUP(Table1[[#This Row],[Name]], 'Elec 18-19'!$A$4:$B$630, 2, FALSE))</f>
        <v>5929</v>
      </c>
      <c r="F9" s="47">
        <f>IF(ISNA(VLOOKUP(Table1[[#This Row],[Name]], 'Gas 18-19'!$A$4:$B$395, 2, FALSE)), "0", (VLOOKUP(Table1[[#This Row],[Name]], 'Gas 18-19'!$A$4:$B$395, 2, FALSE)))</f>
        <v>13186</v>
      </c>
      <c r="G9" s="7">
        <f>IF(ISNA(VLOOKUP(Table1[[#This Row],[Name]], 'Elec 19-20'!$A$4:$B$631, 2, FALSE)), "0", VLOOKUP(Table1[[#This Row],[Name]], 'Elec 19-20'!$A$4:$B$631, 2, FALSE))</f>
        <v>5882</v>
      </c>
      <c r="H9" s="7">
        <f>IF(ISNA(VLOOKUP(Table1[[#This Row],[Name]], 'Gas 19-20'!$A$4:$B$395, 2, FALSE)), "0", (VLOOKUP(Table1[[#This Row],[Name]], 'Gas 19-20'!$A$4:$B$395, 2, FALSE)))</f>
        <v>21525</v>
      </c>
      <c r="I9" s="13">
        <f>IFERROR((Table1[[#This Row],[Electricity 19-20]]*'Emissions Factors'!$C$2)+(Table1[[#This Row],[Gas 19-20]]*'Emissions Factors'!$B$2), "")</f>
        <v>5.4640392000000002</v>
      </c>
      <c r="J9" s="7">
        <f>IF(ISNA(VLOOKUP(Table1[[#This Row],[Name]],'Elec 20-21'!$A$4:$B$641, 2, FALSE)), "0", VLOOKUP(Table1[[#This Row],[Name]], 'Elec 20-21'!$A$4:$B$641, 2, FALSE))</f>
        <v>2872</v>
      </c>
      <c r="K9" s="7">
        <f>IF(ISNA(VLOOKUP(Table1[[#This Row],[Name]], 'Gas 20-21'!$A$4:$B$400, 2, FALSE)), "0", VLOOKUP(Table1[[#This Row],[Name]], 'Gas 20-21'!$A$4:$B$400, 2, FALSE))</f>
        <v>15505</v>
      </c>
      <c r="L9" s="13">
        <f>IFERROR((Table1[[#This Row],[Electricity 20-21]]*'Emissions Factors'!$C$3)+(Table1[[#This Row],[Gas 20-21]]*'Emissions Factors'!$B$2), "0")</f>
        <v>3.5220960000000003</v>
      </c>
      <c r="M9" s="65">
        <f>IF(ISNA(VLOOKUP(Table1[[#This Row],[Name]], 'Elec 21-22'!$A$4:$B$656, 2, FALSE)), "0", VLOOKUP(Table1[[#This Row],[Name]], 'Elec 21-22'!$A$4:$B$656, 2, FALSE))</f>
        <v>5462</v>
      </c>
      <c r="N9" s="11">
        <f>IF(ISNA(VLOOKUP(Table1[[#This Row],[Name]], 'Gas 21-22'!$A$4:$B$408, 2, FALSE)), "0", VLOOKUP(Table1[[#This Row],[Name]], 'Gas 21-22'!$A$4:$B$408, 2, FALSE))</f>
        <v>20587</v>
      </c>
      <c r="O9" s="8">
        <f>IFERROR((Table1[[#This Row],[Electricity 21-22]]*'Emissions Factors'!$C$4)+(Table1[[#This Row],[Gas 21-22]]*'Emissions Factors'!$B$4), "")</f>
        <v>5.0442679999999998</v>
      </c>
      <c r="P9" s="12">
        <f>IFERROR(Table1[[#This Row],[Total Emissions 21-22]]/Table1[[#This Row],[Total Emissions 20-21]], "")</f>
        <v>1.4321778849866669</v>
      </c>
      <c r="Q9" s="11">
        <f>IF(ISNA(VLOOKUP(Table1[[#This Row],[Name]],'Elec 22-23'!$A$4:$B$680, 2, FALSE)), "", VLOOKUP(Table1[[#This Row],[Name]], 'Elec 22-23'!$A$4:$B$680, 2, FALSE))</f>
        <v>5022</v>
      </c>
      <c r="R9" s="7">
        <f>IF(ISNA(VLOOKUP(Table1[[#This Row],[Name]], 'Gas 22-23'!$A$4:$B$427, 2, FALSE)), "", (VLOOKUP(Table1[[#This Row],[Name]], 'Gas 22-23'!$A$4:$B$427, 2, FALSE)))</f>
        <v>15872</v>
      </c>
      <c r="S9" s="7">
        <f>IFERROR((Table1[[#This Row],[Electricity 22-23]]*'Emissions Factors'!$C$5)+('Emissions Factors'!$B$5*Table1[[#This Row],[Gas 22-23]]), "")</f>
        <v>3.8738220000000001</v>
      </c>
      <c r="T9" s="12">
        <f>IFERROR(Table1[[#This Row],[Total Emissions 22-23]]/Table1[[#This Row],[Total Emissions 21-22]], "")</f>
        <v>0.76796514380282732</v>
      </c>
      <c r="U9" s="7">
        <f ca="1">VLOOKUP(Table1[[#This Row],[Name]],'Electricity 23-24'!A3:D210,4,FALSE)</f>
        <v>4992</v>
      </c>
      <c r="V9" s="7">
        <f>IF(ISNA(VLOOKUP(Table1[[#This Row],[Name]],Table2[#All],2,FALSE)),"",(VLOOKUP(Table1[[#This Row],[Name]],Table2[#All],2,FALSE)))</f>
        <v>18540</v>
      </c>
      <c r="W9" s="7">
        <f ca="1">IFERROR((Table1[[#This Row],[Electricity 23-24 ]]*'Emissions Factors'!$C$6)+(Table1[[#This Row],[Gas 23-24 ]]*'Emissions Factors'!$B$6),"")</f>
        <v>4.4509877399194702</v>
      </c>
      <c r="X9" s="74">
        <f ca="1">IFERROR(Table1[[#This Row],[Total Emissions 23-24 ]]/Table1[[#This Row],[Total Emissions 22-23]],"")</f>
        <v>1.1489912907509612</v>
      </c>
      <c r="Y9" s="21" t="s">
        <v>895</v>
      </c>
    </row>
    <row r="10" spans="1:25" x14ac:dyDescent="0.25">
      <c r="A10" s="64" t="s">
        <v>77</v>
      </c>
      <c r="B10" s="21" t="str">
        <f>VLOOKUP(Table1[[#This Row],[Name]], 'Site Information'!$A$2:$D$46, 4, FALSE)</f>
        <v>Leisure and Culture - Libraries and Museums</v>
      </c>
      <c r="C10" s="8">
        <f>IF(ISNA(VLOOKUP(Table1[[#This Row],[Name]], 'Elec 17-18'!$A$4:$B$630, 2, FALSE)), "0", VLOOKUP(Table1[[#This Row],[Name]], 'Elec 17-18'!$A$4:$B$630, 2, FALSE))</f>
        <v>39266</v>
      </c>
      <c r="D10" s="13" t="str">
        <f>IF(ISNA(VLOOKUP(Table1[[#This Row],[Name]], 'Gas 17-18'!$A$4:$B$395, 2, FALSE)), "0", (VLOOKUP(Table1[[#This Row],[Name]], 'Gas 17-18'!$A$4:$B$395, 2, FALSE)))</f>
        <v>0</v>
      </c>
      <c r="E10" s="8">
        <f>IF(ISNA(VLOOKUP(Table1[[#This Row],[Name]], 'Elec 18-19'!$A$4:$B$630, 2, FALSE)), "0", VLOOKUP(Table1[[#This Row],[Name]], 'Elec 18-19'!$A$4:$B$630, 2, FALSE))</f>
        <v>28262</v>
      </c>
      <c r="F10" s="13" t="str">
        <f>IF(ISNA(VLOOKUP(Table1[[#This Row],[Name]], 'Gas 18-19'!$A$4:$B$395, 2, FALSE)), "0", (VLOOKUP(Table1[[#This Row],[Name]], 'Gas 18-19'!$A$4:$B$395, 2, FALSE)))</f>
        <v>0</v>
      </c>
      <c r="G10" s="7">
        <f>IF(ISNA(VLOOKUP(Table1[[#This Row],[Name]], 'Elec 19-20'!$A$4:$B$631, 2, FALSE)), "0", VLOOKUP(Table1[[#This Row],[Name]], 'Elec 19-20'!$A$4:$B$631, 2, FALSE))</f>
        <v>30992</v>
      </c>
      <c r="H10" s="7" t="str">
        <f>IF(ISNA(VLOOKUP(Table1[[#This Row],[Name]], 'Gas 19-20'!$A$4:$B$395, 2, FALSE)), "0", (VLOOKUP(Table1[[#This Row],[Name]], 'Gas 19-20'!$A$4:$B$395, 2, FALSE)))</f>
        <v>0</v>
      </c>
      <c r="I10" s="13">
        <f>IFERROR((Table1[[#This Row],[Electricity 19-20]]*'Emissions Factors'!$C$2)+(Table1[[#This Row],[Gas 19-20]]*'Emissions Factors'!$B$2), "")</f>
        <v>7.9215551999999994</v>
      </c>
      <c r="J10" s="7">
        <f>IF(ISNA(VLOOKUP(Table1[[#This Row],[Name]],'Elec 20-21'!$A$4:$B$641, 2, FALSE)), "0", VLOOKUP(Table1[[#This Row],[Name]], 'Elec 20-21'!$A$4:$B$641, 2, FALSE))</f>
        <v>23848</v>
      </c>
      <c r="K10" s="7" t="str">
        <f>IF(ISNA(VLOOKUP(Table1[[#This Row],[Name]], 'Gas 20-21'!$A$4:$B$400, 2, FALSE)), "0", VLOOKUP(Table1[[#This Row],[Name]], 'Gas 20-21'!$A$4:$B$400, 2, FALSE))</f>
        <v>0</v>
      </c>
      <c r="L10" s="13">
        <f>IFERROR((Table1[[#This Row],[Electricity 20-21]]*'Emissions Factors'!$C$3)+(Table1[[#This Row],[Gas 20-21]]*'Emissions Factors'!$B$2), "0")</f>
        <v>5.556584</v>
      </c>
      <c r="M10" s="11">
        <f>IF(ISNA(VLOOKUP(Table1[[#This Row],[Name]], 'Elec 21-22'!$A$4:$B$656, 2, FALSE)), "0", VLOOKUP(Table1[[#This Row],[Name]], 'Elec 21-22'!$A$4:$B$656, 2, FALSE))</f>
        <v>30438</v>
      </c>
      <c r="N10" s="11" t="str">
        <f>IF(ISNA(VLOOKUP(Table1[[#This Row],[Name]], 'Gas 21-22'!$A$4:$B$408, 2, FALSE)), "0", VLOOKUP(Table1[[#This Row],[Name]], 'Gas 21-22'!$A$4:$B$408, 2, FALSE))</f>
        <v>0</v>
      </c>
      <c r="O10" s="8">
        <f>IFERROR((Table1[[#This Row],[Electricity 21-22]]*'Emissions Factors'!$C$4)+(Table1[[#This Row],[Gas 21-22]]*'Emissions Factors'!$B$4), "")</f>
        <v>7.0007400000000004</v>
      </c>
      <c r="P10" s="12">
        <f>IFERROR(Table1[[#This Row],[Total Emissions 21-22]]/Table1[[#This Row],[Total Emissions 20-21]], "")</f>
        <v>1.2598999673180502</v>
      </c>
      <c r="Q10" s="11">
        <f>IF(ISNA(VLOOKUP(Table1[[#This Row],[Name]],'Elec 22-23'!$A$4:$B$680, 2, FALSE)), "", VLOOKUP(Table1[[#This Row],[Name]], 'Elec 22-23'!$A$4:$B$680, 2, FALSE))</f>
        <v>33785</v>
      </c>
      <c r="R10" s="7" t="str">
        <f>IF(ISNA(VLOOKUP(Table1[[#This Row],[Name]], 'Gas 22-23'!$A$4:$B$427, 2, FALSE)), "", (VLOOKUP(Table1[[#This Row],[Name]], 'Gas 22-23'!$A$4:$B$427, 2, FALSE)))</f>
        <v/>
      </c>
      <c r="S10" s="7" t="str">
        <f>IFERROR((Table1[[#This Row],[Electricity 22-23]]*'Emissions Factors'!$C$5)+('Emissions Factors'!$B$5*Table1[[#This Row],[Gas 22-23]]), "")</f>
        <v/>
      </c>
      <c r="T10" s="12" t="str">
        <f>IFERROR(Table1[[#This Row],[Total Emissions 22-23]]/Table1[[#This Row],[Total Emissions 21-22]], "")</f>
        <v/>
      </c>
      <c r="U10" s="7" t="e">
        <f>VLOOKUP(Table1[[#This Row],[Name]],'Electricity 23-24'!A172:D247,4,FALSE)</f>
        <v>#N/A</v>
      </c>
      <c r="V10" s="7" t="str">
        <f>IF(ISNA(VLOOKUP(Table1[[#This Row],[Name]],Table2[#All],2,FALSE)),"",(VLOOKUP(Table1[[#This Row],[Name]],Table2[#All],2,FALSE)))</f>
        <v/>
      </c>
      <c r="W10" s="7" t="str">
        <f>IFERROR((Table1[[#This Row],[Electricity 23-24 ]]*'Emissions Factors'!$C$6)+(Table1[[#This Row],[Gas 23-24 ]]*'Emissions Factors'!$B$6),"")</f>
        <v/>
      </c>
      <c r="X10" s="74" t="str">
        <f>IFERROR(Table1[[#This Row],[Total Emissions 23-24 ]]/Table1[[#This Row],[Total Emissions 22-23]],"")</f>
        <v/>
      </c>
      <c r="Y10" s="21"/>
    </row>
    <row r="11" spans="1:25" x14ac:dyDescent="0.25">
      <c r="A11" s="64" t="s">
        <v>116</v>
      </c>
      <c r="B11" s="21" t="str">
        <f>VLOOKUP(Table1[[#This Row],[Name]], 'Site Information'!$A$2:$D$46, 4, FALSE)</f>
        <v>Leisure and Culture - Libraries and Museums</v>
      </c>
      <c r="C11" s="11">
        <f>IF(ISNA(VLOOKUP(Table1[[#This Row],[Name]], 'Elec 17-18'!$A$4:$B$630, 2, FALSE)), "0", VLOOKUP(Table1[[#This Row],[Name]], 'Elec 17-18'!$A$4:$B$630, 2, FALSE))</f>
        <v>21275</v>
      </c>
      <c r="D11" s="47">
        <f>IF(ISNA(VLOOKUP(Table1[[#This Row],[Name]], 'Gas 17-18'!$A$4:$B$395, 2, FALSE)), "0", (VLOOKUP(Table1[[#This Row],[Name]], 'Gas 17-18'!$A$4:$B$395, 2, FALSE)))</f>
        <v>67710</v>
      </c>
      <c r="E11" s="11">
        <f>IF(ISNA(VLOOKUP(Table1[[#This Row],[Name]], 'Elec 18-19'!$A$4:$B$630, 2, FALSE)), "0", VLOOKUP(Table1[[#This Row],[Name]], 'Elec 18-19'!$A$4:$B$630, 2, FALSE))</f>
        <v>21789</v>
      </c>
      <c r="F11" s="47">
        <f>IF(ISNA(VLOOKUP(Table1[[#This Row],[Name]], 'Gas 18-19'!$A$4:$B$395, 2, FALSE)), "0", (VLOOKUP(Table1[[#This Row],[Name]], 'Gas 18-19'!$A$4:$B$395, 2, FALSE)))</f>
        <v>61931</v>
      </c>
      <c r="G11" s="7">
        <f>IF(ISNA(VLOOKUP(Table1[[#This Row],[Name]], 'Elec 19-20'!$A$4:$B$631, 2, FALSE)), "0", VLOOKUP(Table1[[#This Row],[Name]], 'Elec 19-20'!$A$4:$B$631, 2, FALSE))</f>
        <v>19010</v>
      </c>
      <c r="H11" s="7">
        <f>IF(ISNA(VLOOKUP(Table1[[#This Row],[Name]], 'Gas 19-20'!$A$4:$B$395, 2, FALSE)), "0", (VLOOKUP(Table1[[#This Row],[Name]], 'Gas 19-20'!$A$4:$B$395, 2, FALSE)))</f>
        <v>70150</v>
      </c>
      <c r="I11" s="13">
        <f>IFERROR((Table1[[#This Row],[Electricity 19-20]]*'Emissions Factors'!$C$2)+(Table1[[#This Row],[Gas 19-20]]*'Emissions Factors'!$B$2), "")</f>
        <v>17.766556000000001</v>
      </c>
      <c r="J11" s="7">
        <f>IF(ISNA(VLOOKUP(Table1[[#This Row],[Name]],'Elec 20-21'!$A$4:$B$641, 2, FALSE)), "0", VLOOKUP(Table1[[#This Row],[Name]], 'Elec 20-21'!$A$4:$B$641, 2, FALSE))</f>
        <v>10429</v>
      </c>
      <c r="K11" s="7">
        <f>IF(ISNA(VLOOKUP(Table1[[#This Row],[Name]], 'Gas 20-21'!$A$4:$B$400, 2, FALSE)), "0", VLOOKUP(Table1[[#This Row],[Name]], 'Gas 20-21'!$A$4:$B$400, 2, FALSE))</f>
        <v>66650</v>
      </c>
      <c r="L11" s="13">
        <f>IFERROR((Table1[[#This Row],[Electricity 20-21]]*'Emissions Factors'!$C$3)+(Table1[[#This Row],[Gas 20-21]]*'Emissions Factors'!$B$2), "0")</f>
        <v>14.693557</v>
      </c>
      <c r="M11" s="65">
        <f>IF(ISNA(VLOOKUP(Table1[[#This Row],[Name]], 'Elec 21-22'!$A$4:$B$656, 2, FALSE)), "0", VLOOKUP(Table1[[#This Row],[Name]], 'Elec 21-22'!$A$4:$B$656, 2, FALSE))</f>
        <v>15996</v>
      </c>
      <c r="N11" s="11">
        <f>IF(ISNA(VLOOKUP(Table1[[#This Row],[Name]], 'Gas 21-22'!$A$4:$B$408, 2, FALSE)), "0", VLOOKUP(Table1[[#This Row],[Name]], 'Gas 21-22'!$A$4:$B$408, 2, FALSE))</f>
        <v>130034</v>
      </c>
      <c r="O11" s="8">
        <f>IFERROR((Table1[[#This Row],[Electricity 21-22]]*'Emissions Factors'!$C$4)+(Table1[[#This Row],[Gas 21-22]]*'Emissions Factors'!$B$4), "")</f>
        <v>27.605335999999998</v>
      </c>
      <c r="P11" s="12">
        <f>IFERROR(Table1[[#This Row],[Total Emissions 21-22]]/Table1[[#This Row],[Total Emissions 20-21]], "")</f>
        <v>1.8787374629574036</v>
      </c>
      <c r="Q11" s="11">
        <f>IF(ISNA(VLOOKUP(Table1[[#This Row],[Name]],'Elec 22-23'!$A$4:$B$680, 2, FALSE)), "", VLOOKUP(Table1[[#This Row],[Name]], 'Elec 22-23'!$A$4:$B$680, 2, FALSE))</f>
        <v>17271</v>
      </c>
      <c r="R11" s="7">
        <f>IF(ISNA(VLOOKUP(Table1[[#This Row],[Name]], 'Gas 22-23'!$A$4:$B$427, 2, FALSE)), "", (VLOOKUP(Table1[[#This Row],[Name]], 'Gas 22-23'!$A$4:$B$427, 2, FALSE)))</f>
        <v>88397</v>
      </c>
      <c r="S11" s="7">
        <f>IFERROR((Table1[[#This Row],[Electricity 22-23]]*'Emissions Factors'!$C$5)+('Emissions Factors'!$B$5*Table1[[#This Row],[Gas 22-23]]), "")</f>
        <v>19.509954</v>
      </c>
      <c r="T11" s="12">
        <f>IFERROR(Table1[[#This Row],[Total Emissions 22-23]]/Table1[[#This Row],[Total Emissions 21-22]], "")</f>
        <v>0.70674575379194815</v>
      </c>
      <c r="U11" s="7" t="str">
        <f>IF(ISNA(VLOOKUP(Table1[[#This Row],[Name]],'Electricity 23-24'!A268:D1164,4,FALSE)),"",(VLOOKUP(Table1[[#This Row],[Name]],'Electricity 23-24'!A268:D1164,4,FALSE)))</f>
        <v/>
      </c>
      <c r="V11" s="7">
        <f>IF(ISNA(VLOOKUP(Table1[[#This Row],[Name]],Table2[#All],2,FALSE)),"",(VLOOKUP(Table1[[#This Row],[Name]],Table2[#All],2,FALSE)))</f>
        <v>69261</v>
      </c>
      <c r="W11" s="7" t="str">
        <f>IFERROR((Table1[[#This Row],[Electricity 23-24 ]]*'Emissions Factors'!$C$6)+(Table1[[#This Row],[Gas 23-24 ]]*'Emissions Factors'!$B$6),"")</f>
        <v/>
      </c>
      <c r="X11" s="74" t="str">
        <f>IFERROR(Table1[[#This Row],[Total Emissions 23-24 ]]/Table1[[#This Row],[Total Emissions 22-23]],"")</f>
        <v/>
      </c>
      <c r="Y11" s="21"/>
    </row>
    <row r="12" spans="1:25" x14ac:dyDescent="0.25">
      <c r="A12" s="64" t="s">
        <v>874</v>
      </c>
      <c r="B12" s="21" t="str">
        <f>VLOOKUP(Table1[[#This Row],[Name]], 'Site Information'!$A$2:$D$46, 4, FALSE)</f>
        <v>Leisure and Culture - Libraries and Museums</v>
      </c>
      <c r="C12" s="11" t="str">
        <f>IF(ISNA(VLOOKUP(Table1[[#This Row],[Name]], 'Elec 17-18'!$A$4:$B$630, 2, FALSE)), "0", VLOOKUP(Table1[[#This Row],[Name]], 'Elec 17-18'!$A$4:$B$630, 2, FALSE))</f>
        <v>0</v>
      </c>
      <c r="D12" s="47" t="str">
        <f>IF(ISNA(VLOOKUP(Table1[[#This Row],[Name]], 'Gas 17-18'!$A$4:$B$395, 2, FALSE)), "0", (VLOOKUP(Table1[[#This Row],[Name]], 'Gas 17-18'!$A$4:$B$395, 2, FALSE)))</f>
        <v>0</v>
      </c>
      <c r="E12" s="11" t="str">
        <f>IF(ISNA(VLOOKUP(Table1[[#This Row],[Name]], 'Elec 18-19'!$A$4:$B$630, 2, FALSE)), "0", VLOOKUP(Table1[[#This Row],[Name]], 'Elec 18-19'!$A$4:$B$630, 2, FALSE))</f>
        <v>0</v>
      </c>
      <c r="F12" s="47" t="str">
        <f>IF(ISNA(VLOOKUP(Table1[[#This Row],[Name]], 'Gas 18-19'!$A$4:$B$395, 2, FALSE)), "0", (VLOOKUP(Table1[[#This Row],[Name]], 'Gas 18-19'!$A$4:$B$395, 2, FALSE)))</f>
        <v>0</v>
      </c>
      <c r="G12" s="7" t="str">
        <f>IF(ISNA(VLOOKUP(Table1[[#This Row],[Name]], 'Elec 19-20'!$A$4:$B$631, 2, FALSE)), "0", VLOOKUP(Table1[[#This Row],[Name]], 'Elec 19-20'!$A$4:$B$631, 2, FALSE))</f>
        <v>0</v>
      </c>
      <c r="H12" s="7" t="str">
        <f>IF(ISNA(VLOOKUP(Table1[[#This Row],[Name]], 'Gas 19-20'!$A$4:$B$395, 2, FALSE)), "0", (VLOOKUP(Table1[[#This Row],[Name]], 'Gas 19-20'!$A$4:$B$395, 2, FALSE)))</f>
        <v>0</v>
      </c>
      <c r="I12" s="13">
        <f>IFERROR((Table1[[#This Row],[Electricity 19-20]]*'Emissions Factors'!$C$2)+(Table1[[#This Row],[Gas 19-20]]*'Emissions Factors'!$B$2), "")</f>
        <v>0</v>
      </c>
      <c r="J12" s="7" t="str">
        <f>IF(ISNA(VLOOKUP(Table1[[#This Row],[Name]],'Elec 20-21'!$A$4:$B$641, 2, FALSE)), "0", VLOOKUP(Table1[[#This Row],[Name]], 'Elec 20-21'!$A$4:$B$641, 2, FALSE))</f>
        <v>0</v>
      </c>
      <c r="K12" s="7" t="str">
        <f>IF(ISNA(VLOOKUP(Table1[[#This Row],[Name]], 'Gas 20-21'!$A$4:$B$400, 2, FALSE)), "0", VLOOKUP(Table1[[#This Row],[Name]], 'Gas 20-21'!$A$4:$B$400, 2, FALSE))</f>
        <v>0</v>
      </c>
      <c r="L12" s="13">
        <f>IFERROR((Table1[[#This Row],[Electricity 20-21]]*'Emissions Factors'!$C$3)+(Table1[[#This Row],[Gas 20-21]]*'Emissions Factors'!$B$2), "0")</f>
        <v>0</v>
      </c>
      <c r="M12" s="65" t="str">
        <f>IF(ISNA(VLOOKUP(Table1[[#This Row],[Name]], 'Elec 21-22'!$A$4:$B$656, 2, FALSE)), "0", VLOOKUP(Table1[[#This Row],[Name]], 'Elec 21-22'!$A$4:$B$656, 2, FALSE))</f>
        <v>0</v>
      </c>
      <c r="N12" s="11" t="str">
        <f>IF(ISNA(VLOOKUP(Table1[[#This Row],[Name]], 'Gas 21-22'!$A$4:$B$408, 2, FALSE)), "0", VLOOKUP(Table1[[#This Row],[Name]], 'Gas 21-22'!$A$4:$B$408, 2, FALSE))</f>
        <v>0</v>
      </c>
      <c r="O12" s="8">
        <f>IFERROR((Table1[[#This Row],[Electricity 21-22]]*'Emissions Factors'!$C$4)+(Table1[[#This Row],[Gas 21-22]]*'Emissions Factors'!$B$4), "")</f>
        <v>0</v>
      </c>
      <c r="P12" s="12" t="str">
        <f>IFERROR(Table1[[#This Row],[Total Emissions 21-22]]/Table1[[#This Row],[Total Emissions 20-21]], "")</f>
        <v/>
      </c>
      <c r="Q12" s="11" t="str">
        <f>IF(ISNA(VLOOKUP(Table1[[#This Row],[Name]],'Elec 22-23'!$A$4:$B$680, 2, FALSE)), "", VLOOKUP(Table1[[#This Row],[Name]], 'Elec 22-23'!$A$4:$B$680, 2, FALSE))</f>
        <v/>
      </c>
      <c r="R12" s="7" t="str">
        <f>IF(ISNA(VLOOKUP(Table1[[#This Row],[Name]], 'Gas 22-23'!$A$4:$B$427, 2, FALSE)), "", (VLOOKUP(Table1[[#This Row],[Name]], 'Gas 22-23'!$A$4:$B$427, 2, FALSE)))</f>
        <v/>
      </c>
      <c r="S12" s="7" t="str">
        <f>IFERROR((Table1[[#This Row],[Electricity 22-23]]*'Emissions Factors'!$C$5)+('Emissions Factors'!$B$5*Table1[[#This Row],[Gas 22-23]]), "")</f>
        <v/>
      </c>
      <c r="T12" s="12" t="str">
        <f>IFERROR(Table1[[#This Row],[Total Emissions 22-23]]/Table1[[#This Row],[Total Emissions 21-22]], "")</f>
        <v/>
      </c>
      <c r="U12" s="7" t="str">
        <f>IF(ISNA(VLOOKUP(Table1[[#This Row],[Name]],'Electricity 23-24'!A286:D1182,4,FALSE)),"",(VLOOKUP(Table1[[#This Row],[Name]],'Electricity 23-24'!A286:D1182,4,FALSE)))</f>
        <v/>
      </c>
      <c r="V12" s="7" t="str">
        <f>IF(ISNA(VLOOKUP(Table1[[#This Row],[Name]],Table2[#All],2,FALSE)),"",(VLOOKUP(Table1[[#This Row],[Name]],Table2[#All],2,FALSE)))</f>
        <v/>
      </c>
      <c r="W12" s="7" t="str">
        <f>IFERROR((Table1[[#This Row],[Electricity 23-24 ]]*'Emissions Factors'!$C$6)+(Table1[[#This Row],[Gas 23-24 ]]*'Emissions Factors'!$B$6),"")</f>
        <v/>
      </c>
      <c r="X12" s="74" t="str">
        <f>IFERROR(Table1[[#This Row],[Total Emissions 23-24 ]]/Table1[[#This Row],[Total Emissions 22-23]],"")</f>
        <v/>
      </c>
      <c r="Y12" s="21" t="s">
        <v>896</v>
      </c>
    </row>
    <row r="13" spans="1:25" ht="15.95" customHeight="1" x14ac:dyDescent="0.25">
      <c r="A13" s="64" t="s">
        <v>124</v>
      </c>
      <c r="B13" s="21" t="str">
        <f>VLOOKUP(Table1[[#This Row],[Name]], 'Site Information'!$A$2:$D$46, 4, FALSE)</f>
        <v>Leisure and Culture - Libraries and Museums</v>
      </c>
      <c r="C13" s="11">
        <f>IF(ISNA(VLOOKUP(Table1[[#This Row],[Name]], 'Elec 17-18'!$A$4:$B$630, 2, FALSE)), "0", VLOOKUP(Table1[[#This Row],[Name]], 'Elec 17-18'!$A$4:$B$630, 2, FALSE))</f>
        <v>6805</v>
      </c>
      <c r="D13" s="47">
        <f>IF(ISNA(VLOOKUP(Table1[[#This Row],[Name]], 'Gas 17-18'!$A$4:$B$395, 2, FALSE)), "0", (VLOOKUP(Table1[[#This Row],[Name]], 'Gas 17-18'!$A$4:$B$395, 2, FALSE)))</f>
        <v>10750</v>
      </c>
      <c r="E13" s="11">
        <f>IF(ISNA(VLOOKUP(Table1[[#This Row],[Name]], 'Elec 18-19'!$A$4:$B$630, 2, FALSE)), "0", VLOOKUP(Table1[[#This Row],[Name]], 'Elec 18-19'!$A$4:$B$630, 2, FALSE))</f>
        <v>5388</v>
      </c>
      <c r="F13" s="47">
        <f>IF(ISNA(VLOOKUP(Table1[[#This Row],[Name]], 'Gas 18-19'!$A$4:$B$395, 2, FALSE)), "0", (VLOOKUP(Table1[[#This Row],[Name]], 'Gas 18-19'!$A$4:$B$395, 2, FALSE)))</f>
        <v>14726</v>
      </c>
      <c r="G13" s="7">
        <f>IF(ISNA(VLOOKUP(Table1[[#This Row],[Name]], 'Elec 19-20'!$A$4:$B$631, 2, FALSE)), "0", VLOOKUP(Table1[[#This Row],[Name]], 'Elec 19-20'!$A$4:$B$631, 2, FALSE))</f>
        <v>5575</v>
      </c>
      <c r="H13" s="7">
        <f>IF(ISNA(VLOOKUP(Table1[[#This Row],[Name]], 'Gas 19-20'!$A$4:$B$395, 2, FALSE)), "0", (VLOOKUP(Table1[[#This Row],[Name]], 'Gas 19-20'!$A$4:$B$395, 2, FALSE)))</f>
        <v>14978</v>
      </c>
      <c r="I13" s="13">
        <f>IFERROR((Table1[[#This Row],[Electricity 19-20]]*'Emissions Factors'!$C$2)+(Table1[[#This Row],[Gas 19-20]]*'Emissions Factors'!$B$2), "")</f>
        <v>4.1809219999999998</v>
      </c>
      <c r="J13" s="7">
        <f>IF(ISNA(VLOOKUP(Table1[[#This Row],[Name]],'Elec 20-21'!$A$4:$B$641, 2, FALSE)), "0", VLOOKUP(Table1[[#This Row],[Name]], 'Elec 20-21'!$A$4:$B$641, 2, FALSE))</f>
        <v>2682</v>
      </c>
      <c r="K13" s="7">
        <f>IF(ISNA(VLOOKUP(Table1[[#This Row],[Name]], 'Gas 20-21'!$A$4:$B$400, 2, FALSE)), "0", VLOOKUP(Table1[[#This Row],[Name]], 'Gas 20-21'!$A$4:$B$400, 2, FALSE))</f>
        <v>10315</v>
      </c>
      <c r="L13" s="13">
        <f>IFERROR((Table1[[#This Row],[Electricity 20-21]]*'Emissions Factors'!$C$3)+(Table1[[#This Row],[Gas 20-21]]*'Emissions Factors'!$B$2), "0")</f>
        <v>2.5228660000000001</v>
      </c>
      <c r="M13" s="65">
        <f>IF(ISNA(VLOOKUP(Table1[[#This Row],[Name]], 'Elec 21-22'!$A$4:$B$656, 2, FALSE)), "0", VLOOKUP(Table1[[#This Row],[Name]], 'Elec 21-22'!$A$4:$B$656, 2, FALSE))</f>
        <v>5427</v>
      </c>
      <c r="N13" s="7">
        <f>IF(ISNA(VLOOKUP(Table1[[#This Row],[Name]], 'Gas 21-22'!$A$4:$B$408, 2, FALSE)), "0", VLOOKUP(Table1[[#This Row],[Name]], 'Gas 21-22'!$A$4:$B$408, 2, FALSE))</f>
        <v>20949</v>
      </c>
      <c r="O13" s="8">
        <f>IFERROR((Table1[[#This Row],[Electricity 21-22]]*'Emissions Factors'!$C$4)+(Table1[[#This Row],[Gas 21-22]]*'Emissions Factors'!$B$4), "")</f>
        <v>5.1028260000000003</v>
      </c>
      <c r="P13" s="12">
        <f>IFERROR(Table1[[#This Row],[Total Emissions 21-22]]/Table1[[#This Row],[Total Emissions 20-21]], "")</f>
        <v>2.0226306113761097</v>
      </c>
      <c r="Q13" s="11">
        <f>IF(ISNA(VLOOKUP(Table1[[#This Row],[Name]],'Elec 22-23'!$A$4:$B$680, 2, FALSE)), "", VLOOKUP(Table1[[#This Row],[Name]], 'Elec 22-23'!$A$4:$B$680, 2, FALSE))</f>
        <v>6158</v>
      </c>
      <c r="R13" s="7">
        <f>IF(ISNA(VLOOKUP(Table1[[#This Row],[Name]], 'Gas 22-23'!$A$4:$B$427, 2, FALSE)), "", (VLOOKUP(Table1[[#This Row],[Name]], 'Gas 22-23'!$A$4:$B$427, 2, FALSE)))</f>
        <v>30169</v>
      </c>
      <c r="S13" s="7">
        <f>IFERROR((Table1[[#This Row],[Electricity 22-23]]*'Emissions Factors'!$C$5)+('Emissions Factors'!$B$5*Table1[[#This Row],[Gas 22-23]]), "")</f>
        <v>6.7094210000000007</v>
      </c>
      <c r="T13" s="12">
        <f>IFERROR(Table1[[#This Row],[Total Emissions 22-23]]/Table1[[#This Row],[Total Emissions 21-22]], "")</f>
        <v>1.3148441667421151</v>
      </c>
      <c r="U13" s="7" t="str">
        <f>IF(ISNA(VLOOKUP(Table1[[#This Row],[Name]],'Electricity 23-24'!A287:D1183,4,FALSE)),"",(VLOOKUP(Table1[[#This Row],[Name]],'Electricity 23-24'!A287:D1183,4,FALSE)))</f>
        <v/>
      </c>
      <c r="V13" s="7">
        <f>IF(ISNA(VLOOKUP(Table1[[#This Row],[Name]],Table2[#All],2,FALSE)),"",(VLOOKUP(Table1[[#This Row],[Name]],Table2[#All],2,FALSE)))</f>
        <v>13139</v>
      </c>
      <c r="W13" s="7" t="str">
        <f>IFERROR((Table1[[#This Row],[Electricity 23-24 ]]*'Emissions Factors'!$C$6)+(Table1[[#This Row],[Gas 23-24 ]]*'Emissions Factors'!$B$6),"")</f>
        <v/>
      </c>
      <c r="X13" s="74" t="str">
        <f>IFERROR(Table1[[#This Row],[Total Emissions 23-24 ]]/Table1[[#This Row],[Total Emissions 22-23]],"")</f>
        <v/>
      </c>
      <c r="Y13" s="21"/>
    </row>
    <row r="14" spans="1:25" x14ac:dyDescent="0.25">
      <c r="A14" s="64" t="s">
        <v>126</v>
      </c>
      <c r="B14" s="21" t="str">
        <f>VLOOKUP(Table1[[#This Row],[Name]], 'Site Information'!$A$2:$D$46, 4, FALSE)</f>
        <v>Leisure and Culture - Libraries and Museums</v>
      </c>
      <c r="C14" s="8">
        <f>IF(ISNA(VLOOKUP(Table1[[#This Row],[Name]], 'Elec 17-18'!$A$4:$B$630, 2, FALSE)), "0", VLOOKUP(Table1[[#This Row],[Name]], 'Elec 17-18'!$A$4:$B$630, 2, FALSE))</f>
        <v>140837</v>
      </c>
      <c r="D14" s="13">
        <f>IF(ISNA(VLOOKUP(Table1[[#This Row],[Name]], 'Gas 17-18'!$A$4:$B$395, 2, FALSE)), "0", (VLOOKUP(Table1[[#This Row],[Name]], 'Gas 17-18'!$A$4:$B$395, 2, FALSE)))</f>
        <v>173893</v>
      </c>
      <c r="E14" s="8">
        <f>IF(ISNA(VLOOKUP(Table1[[#This Row],[Name]], 'Elec 18-19'!$A$4:$B$630, 2, FALSE)), "0", VLOOKUP(Table1[[#This Row],[Name]], 'Elec 18-19'!$A$4:$B$630, 2, FALSE))</f>
        <v>131802</v>
      </c>
      <c r="F14" s="13">
        <f>IF(ISNA(VLOOKUP(Table1[[#This Row],[Name]], 'Gas 18-19'!$A$4:$B$395, 2, FALSE)), "0", (VLOOKUP(Table1[[#This Row],[Name]], 'Gas 18-19'!$A$4:$B$395, 2, FALSE)))</f>
        <v>147225</v>
      </c>
      <c r="G14" s="7">
        <f>IF(ISNA(VLOOKUP(Table1[[#This Row],[Name]], 'Elec 19-20'!$A$4:$B$631, 2, FALSE)), "0", VLOOKUP(Table1[[#This Row],[Name]], 'Elec 19-20'!$A$4:$B$631, 2, FALSE))</f>
        <v>94083</v>
      </c>
      <c r="H14" s="7">
        <f>IF(ISNA(VLOOKUP(Table1[[#This Row],[Name]], 'Gas 19-20'!$A$4:$B$395, 2, FALSE)), "0", (VLOOKUP(Table1[[#This Row],[Name]], 'Gas 19-20'!$A$4:$B$395, 2, FALSE)))</f>
        <v>184864</v>
      </c>
      <c r="I14" s="13">
        <f>IFERROR((Table1[[#This Row],[Electricity 19-20]]*'Emissions Factors'!$C$2)+(Table1[[#This Row],[Gas 19-20]]*'Emissions Factors'!$B$2), "")</f>
        <v>58.062590799999995</v>
      </c>
      <c r="J14" s="7">
        <f>IF(ISNA(VLOOKUP(Table1[[#This Row],[Name]],'Elec 20-21'!$A$4:$B$641, 2, FALSE)), "0", VLOOKUP(Table1[[#This Row],[Name]], 'Elec 20-21'!$A$4:$B$641, 2, FALSE))</f>
        <v>76312</v>
      </c>
      <c r="K14" s="7">
        <f>IF(ISNA(VLOOKUP(Table1[[#This Row],[Name]], 'Gas 20-21'!$A$4:$B$400, 2, FALSE)), "0", VLOOKUP(Table1[[#This Row],[Name]], 'Gas 20-21'!$A$4:$B$400, 2, FALSE))</f>
        <v>99043</v>
      </c>
      <c r="L14" s="13">
        <f>IFERROR((Table1[[#This Row],[Electricity 20-21]]*'Emissions Factors'!$C$3)+(Table1[[#This Row],[Gas 20-21]]*'Emissions Factors'!$B$2), "0")</f>
        <v>36.004607999999998</v>
      </c>
      <c r="M14" s="11">
        <f>IF(ISNA(VLOOKUP(Table1[[#This Row],[Name]], 'Elec 21-22'!$A$4:$B$656, 2, FALSE)), "0", VLOOKUP(Table1[[#This Row],[Name]], 'Elec 21-22'!$A$4:$B$656, 2, FALSE))</f>
        <v>95482</v>
      </c>
      <c r="N14" s="7">
        <f>IF(ISNA(VLOOKUP(Table1[[#This Row],[Name]], 'Gas 21-22'!$A$4:$B$408, 2, FALSE)), "0", VLOOKUP(Table1[[#This Row],[Name]], 'Gas 21-22'!$A$4:$B$408, 2, FALSE))</f>
        <v>139160</v>
      </c>
      <c r="O14" s="8">
        <f>IFERROR((Table1[[#This Row],[Electricity 21-22]]*'Emissions Factors'!$C$4)+(Table1[[#This Row],[Gas 21-22]]*'Emissions Factors'!$B$4), "")</f>
        <v>47.566299999999998</v>
      </c>
      <c r="P14" s="74">
        <f>IFERROR(Table1[[#This Row],[Total Emissions 21-22]]/Table1[[#This Row],[Total Emissions 20-21]], "")</f>
        <v>1.32111700813407</v>
      </c>
      <c r="Q14" s="11">
        <f>IF(ISNA(VLOOKUP(Table1[[#This Row],[Name]],'Elec 22-23'!$A$4:$B$680, 2, FALSE)), "", VLOOKUP(Table1[[#This Row],[Name]], 'Elec 22-23'!$A$4:$B$680, 2, FALSE))</f>
        <v>102677</v>
      </c>
      <c r="R14" s="11">
        <f>IF(ISNA(VLOOKUP(Table1[[#This Row],[Name]], 'Gas 22-23'!$A$4:$B$427, 2, FALSE)), "", (VLOOKUP(Table1[[#This Row],[Name]], 'Gas 22-23'!$A$4:$B$427, 2, FALSE)))</f>
        <v>129452</v>
      </c>
      <c r="S14" s="11">
        <f>IFERROR((Table1[[#This Row],[Electricity 22-23]]*'Emissions Factors'!$C$5)+('Emissions Factors'!$B$5*Table1[[#This Row],[Gas 22-23]]), "")</f>
        <v>43.506377000000001</v>
      </c>
      <c r="T14" s="12">
        <f>IFERROR(Table1[[#This Row],[Total Emissions 22-23]]/Table1[[#This Row],[Total Emissions 21-22]], "")</f>
        <v>0.91464707156116831</v>
      </c>
      <c r="U14" s="11">
        <f ca="1">IF(ISNA(VLOOKUP(Table1[[#This Row],[Name]],'Electricity 23-24'!A15:D911,4,FALSE)),"",(VLOOKUP(Table1[[#This Row],[Name]],'Electricity 23-24'!A15:D911,4,FALSE)))</f>
        <v>100385</v>
      </c>
      <c r="V14" s="11">
        <f>IF(ISNA(VLOOKUP(Table1[[#This Row],[Name]],Table2[#All],2,FALSE)),"",(VLOOKUP(Table1[[#This Row],[Name]],Table2[#All],2,FALSE)))</f>
        <v>162221</v>
      </c>
      <c r="W14" s="11">
        <f ca="1">IFERROR((Table1[[#This Row],[Electricity 23-24 ]]*'Emissions Factors'!$C$6)+(Table1[[#This Row],[Gas 23-24 ]]*'Emissions Factors'!$B$6),"")</f>
        <v>50.687552983120867</v>
      </c>
      <c r="X14" s="74">
        <f ca="1">IFERROR(Table1[[#This Row],[Total Emissions 23-24 ]]/Table1[[#This Row],[Total Emissions 22-23]],"")</f>
        <v>1.1650603078974116</v>
      </c>
      <c r="Y14" s="21"/>
    </row>
    <row r="15" spans="1:25" x14ac:dyDescent="0.25">
      <c r="A15" s="64" t="s">
        <v>152</v>
      </c>
      <c r="B15" s="21" t="str">
        <f>VLOOKUP(Table1[[#This Row],[Name]], 'Site Information'!$A$2:$D$46, 4, FALSE)</f>
        <v>Leisure and Culture - Libraries and Museums</v>
      </c>
      <c r="C15" s="8">
        <f>IF(ISNA(VLOOKUP(Table1[[#This Row],[Name]], 'Elec 17-18'!$A$4:$B$630, 2, FALSE)), "0", VLOOKUP(Table1[[#This Row],[Name]], 'Elec 17-18'!$A$4:$B$630, 2, FALSE))</f>
        <v>14508</v>
      </c>
      <c r="D15" s="13">
        <f>IF(ISNA(VLOOKUP(Table1[[#This Row],[Name]], 'Gas 17-18'!$A$4:$B$395, 2, FALSE)), "0", (VLOOKUP(Table1[[#This Row],[Name]], 'Gas 17-18'!$A$4:$B$395, 2, FALSE)))</f>
        <v>7629</v>
      </c>
      <c r="E15" s="8">
        <f>IF(ISNA(VLOOKUP(Table1[[#This Row],[Name]], 'Elec 18-19'!$A$4:$B$630, 2, FALSE)), "0", VLOOKUP(Table1[[#This Row],[Name]], 'Elec 18-19'!$A$4:$B$630, 2, FALSE))</f>
        <v>12234</v>
      </c>
      <c r="F15" s="13">
        <f>IF(ISNA(VLOOKUP(Table1[[#This Row],[Name]], 'Gas 18-19'!$A$4:$B$395, 2, FALSE)), "0", (VLOOKUP(Table1[[#This Row],[Name]], 'Gas 18-19'!$A$4:$B$395, 2, FALSE)))</f>
        <v>56032</v>
      </c>
      <c r="G15" s="7">
        <f>IF(ISNA(VLOOKUP(Table1[[#This Row],[Name]], 'Elec 19-20'!$A$4:$B$631, 2, FALSE)), "0", VLOOKUP(Table1[[#This Row],[Name]], 'Elec 19-20'!$A$4:$B$631, 2, FALSE))</f>
        <v>10191</v>
      </c>
      <c r="H15" s="7">
        <f>IF(ISNA(VLOOKUP(Table1[[#This Row],[Name]], 'Gas 19-20'!$A$4:$B$395, 2, FALSE)), "0", (VLOOKUP(Table1[[#This Row],[Name]], 'Gas 19-20'!$A$4:$B$395, 2, FALSE)))</f>
        <v>59564</v>
      </c>
      <c r="I15" s="13">
        <f>IFERROR((Table1[[#This Row],[Electricity 19-20]]*'Emissions Factors'!$C$2)+(Table1[[#This Row],[Gas 19-20]]*'Emissions Factors'!$B$2), "")</f>
        <v>13.564595600000001</v>
      </c>
      <c r="J15" s="7">
        <f>IF(ISNA(VLOOKUP(Table1[[#This Row],[Name]],'Elec 20-21'!$A$4:$B$641, 2, FALSE)), "0", VLOOKUP(Table1[[#This Row],[Name]], 'Elec 20-21'!$A$4:$B$641, 2, FALSE))</f>
        <v>6374</v>
      </c>
      <c r="K15" s="7">
        <f>IF(ISNA(VLOOKUP(Table1[[#This Row],[Name]], 'Gas 20-21'!$A$4:$B$400, 2, FALSE)), "0", VLOOKUP(Table1[[#This Row],[Name]], 'Gas 20-21'!$A$4:$B$400, 2, FALSE))</f>
        <v>38837</v>
      </c>
      <c r="L15" s="13">
        <f>IFERROR((Table1[[#This Row],[Electricity 20-21]]*'Emissions Factors'!$C$3)+(Table1[[#This Row],[Gas 20-21]]*'Emissions Factors'!$B$2), "0")</f>
        <v>8.6311499999999999</v>
      </c>
      <c r="M15" s="11">
        <f>IF(ISNA(VLOOKUP(Table1[[#This Row],[Name]], 'Elec 21-22'!$A$4:$B$656, 2, FALSE)), "0", VLOOKUP(Table1[[#This Row],[Name]], 'Elec 21-22'!$A$4:$B$656, 2, FALSE))</f>
        <v>9663</v>
      </c>
      <c r="N15" s="11">
        <f>IF(ISNA(VLOOKUP(Table1[[#This Row],[Name]], 'Gas 21-22'!$A$4:$B$408, 2, FALSE)), "0", VLOOKUP(Table1[[#This Row],[Name]], 'Gas 21-22'!$A$4:$B$408, 2, FALSE))</f>
        <v>45851</v>
      </c>
      <c r="O15" s="8">
        <f>IFERROR((Table1[[#This Row],[Electricity 21-22]]*'Emissions Factors'!$C$4)+(Table1[[#This Row],[Gas 21-22]]*'Emissions Factors'!$B$4), "")</f>
        <v>10.659074</v>
      </c>
      <c r="P15" s="12">
        <f>IFERROR(Table1[[#This Row],[Total Emissions 21-22]]/Table1[[#This Row],[Total Emissions 20-21]], "")</f>
        <v>1.234954090706337</v>
      </c>
      <c r="Q15" s="11">
        <f>IF(ISNA(VLOOKUP(Table1[[#This Row],[Name]],'Elec 22-23'!$A$4:$B$680, 2, FALSE)), "", VLOOKUP(Table1[[#This Row],[Name]], 'Elec 22-23'!$A$4:$B$680, 2, FALSE))</f>
        <v>9666</v>
      </c>
      <c r="R15" s="7">
        <f>IF(ISNA(VLOOKUP(Table1[[#This Row],[Name]], 'Gas 22-23'!$A$4:$B$427, 2, FALSE)), "", (VLOOKUP(Table1[[#This Row],[Name]], 'Gas 22-23'!$A$4:$B$427, 2, FALSE)))</f>
        <v>49924</v>
      </c>
      <c r="S15" s="7">
        <f>IFERROR((Table1[[#This Row],[Electricity 22-23]]*'Emissions Factors'!$C$5)+('Emissions Factors'!$B$5*Table1[[#This Row],[Gas 22-23]]), "")</f>
        <v>11.001629999999999</v>
      </c>
      <c r="T15" s="12">
        <f>IFERROR(Table1[[#This Row],[Total Emissions 22-23]]/Table1[[#This Row],[Total Emissions 21-22]], "")</f>
        <v>1.0321375008748412</v>
      </c>
      <c r="U15" s="7">
        <f ca="1">IF(ISNA(VLOOKUP(Table1[[#This Row],[Name]],'Electricity 23-24'!A16:D912,4,FALSE)),"",(VLOOKUP(Table1[[#This Row],[Name]],'Electricity 23-24'!A16:D912,4,FALSE)))</f>
        <v>9601</v>
      </c>
      <c r="V15" s="7">
        <f>IF(ISNA(VLOOKUP(Table1[[#This Row],[Name]],Table2[#All],2,FALSE)),"",(VLOOKUP(Table1[[#This Row],[Name]],Table2[#All],2,FALSE)))</f>
        <v>46134</v>
      </c>
      <c r="W15" s="7">
        <f ca="1">IFERROR((Table1[[#This Row],[Electricity 23-24 ]]*'Emissions Factors'!$C$6)+(Table1[[#This Row],[Gas 23-24 ]]*'Emissions Factors'!$B$6),"")</f>
        <v>10.491489584892635</v>
      </c>
      <c r="X15" s="74">
        <f ca="1">IFERROR(Table1[[#This Row],[Total Emissions 23-24 ]]/Table1[[#This Row],[Total Emissions 22-23]],"")</f>
        <v>0.95363046974790433</v>
      </c>
      <c r="Y15" s="21"/>
    </row>
    <row r="16" spans="1:25" x14ac:dyDescent="0.25">
      <c r="A16" s="64" t="s">
        <v>183</v>
      </c>
      <c r="B16" s="21" t="str">
        <f>VLOOKUP(Table1[[#This Row],[Name]], 'Site Information'!$A$2:$D$46, 4, FALSE)</f>
        <v>Leisure and Culture - Libraries and Museums</v>
      </c>
      <c r="C16" s="8">
        <f>IF(ISNA(VLOOKUP(Table1[[#This Row],[Name]], 'Elec 17-18'!$A$4:$B$630, 2, FALSE)), "0", VLOOKUP(Table1[[#This Row],[Name]], 'Elec 17-18'!$A$4:$B$630, 2, FALSE))</f>
        <v>18735</v>
      </c>
      <c r="D16" s="13" t="str">
        <f>IF(ISNA(VLOOKUP(Table1[[#This Row],[Name]], 'Gas 17-18'!$A$4:$B$395, 2, FALSE)), "0", (VLOOKUP(Table1[[#This Row],[Name]], 'Gas 17-18'!$A$4:$B$395, 2, FALSE)))</f>
        <v>0</v>
      </c>
      <c r="E16" s="8">
        <f>IF(ISNA(VLOOKUP(Table1[[#This Row],[Name]], 'Elec 18-19'!$A$4:$B$630, 2, FALSE)), "0", VLOOKUP(Table1[[#This Row],[Name]], 'Elec 18-19'!$A$4:$B$630, 2, FALSE))</f>
        <v>13767</v>
      </c>
      <c r="F16" s="13" t="str">
        <f>IF(ISNA(VLOOKUP(Table1[[#This Row],[Name]], 'Gas 18-19'!$A$4:$B$395, 2, FALSE)), "0", (VLOOKUP(Table1[[#This Row],[Name]], 'Gas 18-19'!$A$4:$B$395, 2, FALSE)))</f>
        <v>0</v>
      </c>
      <c r="G16" s="7">
        <f>IF(ISNA(VLOOKUP(Table1[[#This Row],[Name]], 'Elec 19-20'!$A$4:$B$631, 2, FALSE)), "0", VLOOKUP(Table1[[#This Row],[Name]], 'Elec 19-20'!$A$4:$B$631, 2, FALSE))</f>
        <v>9837</v>
      </c>
      <c r="H16" s="7" t="str">
        <f>IF(ISNA(VLOOKUP(Table1[[#This Row],[Name]], 'Gas 19-20'!$A$4:$B$395, 2, FALSE)), "0", (VLOOKUP(Table1[[#This Row],[Name]], 'Gas 19-20'!$A$4:$B$395, 2, FALSE)))</f>
        <v>0</v>
      </c>
      <c r="I16" s="13">
        <f>IFERROR((Table1[[#This Row],[Electricity 19-20]]*'Emissions Factors'!$C$2)+(Table1[[#This Row],[Gas 19-20]]*'Emissions Factors'!$B$2), "")</f>
        <v>2.5143371999999999</v>
      </c>
      <c r="J16" s="7">
        <f>IF(ISNA(VLOOKUP(Table1[[#This Row],[Name]],'Elec 20-21'!$A$4:$B$641, 2, FALSE)), "0", VLOOKUP(Table1[[#This Row],[Name]], 'Elec 20-21'!$A$4:$B$641, 2, FALSE))</f>
        <v>12193</v>
      </c>
      <c r="K16" s="7" t="str">
        <f>IF(ISNA(VLOOKUP(Table1[[#This Row],[Name]], 'Gas 20-21'!$A$4:$B$400, 2, FALSE)), "0", VLOOKUP(Table1[[#This Row],[Name]], 'Gas 20-21'!$A$4:$B$400, 2, FALSE))</f>
        <v>0</v>
      </c>
      <c r="L16" s="13">
        <f>IFERROR((Table1[[#This Row],[Electricity 20-21]]*'Emissions Factors'!$C$3)+(Table1[[#This Row],[Gas 20-21]]*'Emissions Factors'!$B$2), "0")</f>
        <v>2.8409689999999999</v>
      </c>
      <c r="M16" s="11">
        <f>IF(ISNA(VLOOKUP(Table1[[#This Row],[Name]], 'Elec 21-22'!$A$4:$B$656, 2, FALSE)), "0", VLOOKUP(Table1[[#This Row],[Name]], 'Elec 21-22'!$A$4:$B$656, 2, FALSE))</f>
        <v>12081</v>
      </c>
      <c r="N16" s="11" t="str">
        <f>IF(ISNA(VLOOKUP(Table1[[#This Row],[Name]], 'Gas 21-22'!$A$4:$B$408, 2, FALSE)), "0", VLOOKUP(Table1[[#This Row],[Name]], 'Gas 21-22'!$A$4:$B$408, 2, FALSE))</f>
        <v>0</v>
      </c>
      <c r="O16" s="8">
        <f>IFERROR((Table1[[#This Row],[Electricity 21-22]]*'Emissions Factors'!$C$4)+(Table1[[#This Row],[Gas 21-22]]*'Emissions Factors'!$B$4), "")</f>
        <v>2.7786300000000002</v>
      </c>
      <c r="P16" s="13">
        <f>IFERROR(Table1[[#This Row],[Total Emissions 21-22]]/Table1[[#This Row],[Total Emissions 20-21]], "")</f>
        <v>0.97805713473114286</v>
      </c>
      <c r="Q16" s="11">
        <f>IF(ISNA(VLOOKUP(Table1[[#This Row],[Name]],'Elec 22-23'!$A$4:$B$680, 2, FALSE)), "", VLOOKUP(Table1[[#This Row],[Name]], 'Elec 22-23'!$A$4:$B$680, 2, FALSE))</f>
        <v>16156</v>
      </c>
      <c r="R16" s="7" t="str">
        <f>IF(ISNA(VLOOKUP(Table1[[#This Row],[Name]], 'Gas 22-23'!$A$4:$B$427, 2, FALSE)), "", (VLOOKUP(Table1[[#This Row],[Name]], 'Gas 22-23'!$A$4:$B$427, 2, FALSE)))</f>
        <v/>
      </c>
      <c r="S16" s="7" t="str">
        <f>IFERROR((Table1[[#This Row],[Electricity 22-23]]*'Emissions Factors'!$C$5)+('Emissions Factors'!$B$5*Table1[[#This Row],[Gas 22-23]]), "")</f>
        <v/>
      </c>
      <c r="T16" s="12" t="str">
        <f>IFERROR(Table1[[#This Row],[Total Emissions 22-23]]/Table1[[#This Row],[Total Emissions 21-22]], "")</f>
        <v/>
      </c>
      <c r="U16" s="7">
        <f ca="1">IF(ISNA(VLOOKUP(Table1[[#This Row],[Name]],'Electricity 23-24'!A17:D913,4,FALSE)),"",(VLOOKUP(Table1[[#This Row],[Name]],'Electricity 23-24'!A17:D913,4,FALSE)))</f>
        <v>7598</v>
      </c>
      <c r="V16" s="7" t="str">
        <f>IF(ISNA(VLOOKUP(Table1[[#This Row],[Name]],Table2[#All],2,FALSE)),"",(VLOOKUP(Table1[[#This Row],[Name]],Table2[#All],2,FALSE)))</f>
        <v/>
      </c>
      <c r="W16" s="7" t="str">
        <f ca="1">IFERROR((Table1[[#This Row],[Electricity 23-24 ]]*'Emissions Factors'!$C$6)+(Table1[[#This Row],[Gas 23-24 ]]*'Emissions Factors'!$B$6),"")</f>
        <v/>
      </c>
      <c r="X16" s="74" t="str">
        <f ca="1">IFERROR(Table1[[#This Row],[Total Emissions 23-24 ]]/Table1[[#This Row],[Total Emissions 22-23]],"")</f>
        <v/>
      </c>
      <c r="Y16" s="21"/>
    </row>
    <row r="17" spans="1:25" x14ac:dyDescent="0.25">
      <c r="A17" s="64" t="s">
        <v>216</v>
      </c>
      <c r="B17" s="21" t="str">
        <f>VLOOKUP(Table1[[#This Row],[Name]], 'Site Information'!$A$2:$D$46, 4, FALSE)</f>
        <v>Leisure and Culture - Libraries and Museums</v>
      </c>
      <c r="C17" s="8">
        <f>IF(ISNA(VLOOKUP(Table1[[#This Row],[Name]], 'Elec 17-18'!$A$4:$B$630, 2, FALSE)), "0", VLOOKUP(Table1[[#This Row],[Name]], 'Elec 17-18'!$A$4:$B$630, 2, FALSE))</f>
        <v>7036</v>
      </c>
      <c r="D17" s="13">
        <f>IF(ISNA(VLOOKUP(Table1[[#This Row],[Name]], 'Gas 17-18'!$A$4:$B$395, 2, FALSE)), "0", (VLOOKUP(Table1[[#This Row],[Name]], 'Gas 17-18'!$A$4:$B$395, 2, FALSE)))</f>
        <v>21012</v>
      </c>
      <c r="E17" s="8">
        <f>IF(ISNA(VLOOKUP(Table1[[#This Row],[Name]], 'Elec 18-19'!$A$4:$B$630, 2, FALSE)), "0", VLOOKUP(Table1[[#This Row],[Name]], 'Elec 18-19'!$A$4:$B$630, 2, FALSE))</f>
        <v>6694</v>
      </c>
      <c r="F17" s="13">
        <f>IF(ISNA(VLOOKUP(Table1[[#This Row],[Name]], 'Gas 18-19'!$A$4:$B$395, 2, FALSE)), "0", (VLOOKUP(Table1[[#This Row],[Name]], 'Gas 18-19'!$A$4:$B$395, 2, FALSE)))</f>
        <v>20555</v>
      </c>
      <c r="G17" s="7">
        <f>IF(ISNA(VLOOKUP(Table1[[#This Row],[Name]], 'Elec 19-20'!$A$4:$B$631, 2, FALSE)), "0", VLOOKUP(Table1[[#This Row],[Name]], 'Elec 19-20'!$A$4:$B$631, 2, FALSE))</f>
        <v>6677</v>
      </c>
      <c r="H17" s="7">
        <f>IF(ISNA(VLOOKUP(Table1[[#This Row],[Name]], 'Gas 19-20'!$A$4:$B$395, 2, FALSE)), "0", (VLOOKUP(Table1[[#This Row],[Name]], 'Gas 19-20'!$A$4:$B$395, 2, FALSE)))</f>
        <v>23668</v>
      </c>
      <c r="I17" s="13">
        <f>IFERROR((Table1[[#This Row],[Electricity 19-20]]*'Emissions Factors'!$C$2)+(Table1[[#This Row],[Gas 19-20]]*'Emissions Factors'!$B$2), "")</f>
        <v>6.0615531999999996</v>
      </c>
      <c r="J17" s="7">
        <f>IF(ISNA(VLOOKUP(Table1[[#This Row],[Name]],'Elec 20-21'!$A$4:$B$641, 2, FALSE)), "0", VLOOKUP(Table1[[#This Row],[Name]], 'Elec 20-21'!$A$4:$B$641, 2, FALSE))</f>
        <v>3639</v>
      </c>
      <c r="K17" s="7">
        <f>IF(ISNA(VLOOKUP(Table1[[#This Row],[Name]], 'Gas 20-21'!$A$4:$B$400, 2, FALSE)), "0", VLOOKUP(Table1[[#This Row],[Name]], 'Gas 20-21'!$A$4:$B$400, 2, FALSE))</f>
        <v>20473</v>
      </c>
      <c r="L17" s="13">
        <f>IFERROR((Table1[[#This Row],[Electricity 20-21]]*'Emissions Factors'!$C$3)+(Table1[[#This Row],[Gas 20-21]]*'Emissions Factors'!$B$2), "0")</f>
        <v>4.6149189999999995</v>
      </c>
      <c r="M17" s="11">
        <f>IF(ISNA(VLOOKUP(Table1[[#This Row],[Name]], 'Elec 21-22'!$A$4:$B$656, 2, FALSE)), "0", VLOOKUP(Table1[[#This Row],[Name]], 'Elec 21-22'!$A$4:$B$656, 2, FALSE))</f>
        <v>5980</v>
      </c>
      <c r="N17" s="7">
        <f>IF(ISNA(VLOOKUP(Table1[[#This Row],[Name]], 'Gas 21-22'!$A$4:$B$408, 2, FALSE)), "0", VLOOKUP(Table1[[#This Row],[Name]], 'Gas 21-22'!$A$4:$B$408, 2, FALSE))</f>
        <v>17312</v>
      </c>
      <c r="O17" s="8">
        <f>IFERROR((Table1[[#This Row],[Electricity 21-22]]*'Emissions Factors'!$C$4)+(Table1[[#This Row],[Gas 21-22]]*'Emissions Factors'!$B$4), "")</f>
        <v>4.5608079999999998</v>
      </c>
      <c r="P17" s="74">
        <f>IFERROR(Table1[[#This Row],[Total Emissions 21-22]]/Table1[[#This Row],[Total Emissions 20-21]], "")</f>
        <v>0.98827476711942297</v>
      </c>
      <c r="Q17" s="11">
        <f>IF(ISNA(VLOOKUP(Table1[[#This Row],[Name]],'Elec 22-23'!$A$4:$B$680, 2, FALSE)), "", VLOOKUP(Table1[[#This Row],[Name]], 'Elec 22-23'!$A$4:$B$680, 2, FALSE))</f>
        <v>6493</v>
      </c>
      <c r="R17" s="11">
        <f>IF(ISNA(VLOOKUP(Table1[[#This Row],[Name]], 'Gas 22-23'!$A$4:$B$427, 2, FALSE)), "", (VLOOKUP(Table1[[#This Row],[Name]], 'Gas 22-23'!$A$4:$B$427, 2, FALSE)))</f>
        <v>17999</v>
      </c>
      <c r="S17" s="11">
        <f>IFERROR((Table1[[#This Row],[Electricity 22-23]]*'Emissions Factors'!$C$5)+('Emissions Factors'!$B$5*Table1[[#This Row],[Gas 22-23]]), "")</f>
        <v>4.5469660000000003</v>
      </c>
      <c r="T17" s="12">
        <f>IFERROR(Table1[[#This Row],[Total Emissions 22-23]]/Table1[[#This Row],[Total Emissions 21-22]], "")</f>
        <v>0.9969650114628813</v>
      </c>
      <c r="U17" s="11">
        <f ca="1">IF(ISNA(VLOOKUP(Table1[[#This Row],[Name]],'Electricity 23-24'!A18:D914,4,FALSE)),"",(VLOOKUP(Table1[[#This Row],[Name]],'Electricity 23-24'!A18:D914,4,FALSE)))</f>
        <v>5950</v>
      </c>
      <c r="V17" s="11">
        <f>IF(ISNA(VLOOKUP(Table1[[#This Row],[Name]],Table2[#All],2,FALSE)),"",(VLOOKUP(Table1[[#This Row],[Name]],Table2[#All],2,FALSE)))</f>
        <v>28109</v>
      </c>
      <c r="W17" s="11">
        <f ca="1">IFERROR((Table1[[#This Row],[Electricity 23-24 ]]*'Emissions Factors'!$C$6)+(Table1[[#This Row],[Gas 23-24 ]]*'Emissions Factors'!$B$6),"")</f>
        <v>6.4131127129530299</v>
      </c>
      <c r="X17" s="74">
        <f ca="1">IFERROR(Table1[[#This Row],[Total Emissions 23-24 ]]/Table1[[#This Row],[Total Emissions 22-23]],"")</f>
        <v>1.4104158053860596</v>
      </c>
      <c r="Y17" s="21"/>
    </row>
    <row r="18" spans="1:25" x14ac:dyDescent="0.25">
      <c r="A18" s="64" t="s">
        <v>256</v>
      </c>
      <c r="B18" s="21" t="str">
        <f>VLOOKUP(Table1[[#This Row],[Name]], 'Site Information'!$A$2:$D$46, 4, FALSE)</f>
        <v>Leisure and Culture - Libraries and Museums</v>
      </c>
      <c r="C18" s="8">
        <f>IF(ISNA(VLOOKUP(Table1[[#This Row],[Name]], 'Elec 17-18'!$A$4:$B$630, 2, FALSE)), "0", VLOOKUP(Table1[[#This Row],[Name]], 'Elec 17-18'!$A$4:$B$630, 2, FALSE))</f>
        <v>6758</v>
      </c>
      <c r="D18" s="13">
        <f>IF(ISNA(VLOOKUP(Table1[[#This Row],[Name]], 'Gas 17-18'!$A$4:$B$395, 2, FALSE)), "0", (VLOOKUP(Table1[[#This Row],[Name]], 'Gas 17-18'!$A$4:$B$395, 2, FALSE)))</f>
        <v>11249</v>
      </c>
      <c r="E18" s="8">
        <f>IF(ISNA(VLOOKUP(Table1[[#This Row],[Name]], 'Elec 18-19'!$A$4:$B$630, 2, FALSE)), "0", VLOOKUP(Table1[[#This Row],[Name]], 'Elec 18-19'!$A$4:$B$630, 2, FALSE))</f>
        <v>6532</v>
      </c>
      <c r="F18" s="13">
        <f>IF(ISNA(VLOOKUP(Table1[[#This Row],[Name]], 'Gas 18-19'!$A$4:$B$395, 2, FALSE)), "0", (VLOOKUP(Table1[[#This Row],[Name]], 'Gas 18-19'!$A$4:$B$395, 2, FALSE)))</f>
        <v>22095</v>
      </c>
      <c r="G18" s="7">
        <f>IF(ISNA(VLOOKUP(Table1[[#This Row],[Name]], 'Elec 19-20'!$A$4:$B$631, 2, FALSE)), "0", VLOOKUP(Table1[[#This Row],[Name]], 'Elec 19-20'!$A$4:$B$631, 2, FALSE))</f>
        <v>6774</v>
      </c>
      <c r="H18" s="7">
        <f>IF(ISNA(VLOOKUP(Table1[[#This Row],[Name]], 'Gas 19-20'!$A$4:$B$395, 2, FALSE)), "0", (VLOOKUP(Table1[[#This Row],[Name]], 'Gas 19-20'!$A$4:$B$395, 2, FALSE)))</f>
        <v>25635</v>
      </c>
      <c r="I18" s="13">
        <f>IFERROR((Table1[[#This Row],[Electricity 19-20]]*'Emissions Factors'!$C$2)+(Table1[[#This Row],[Gas 19-20]]*'Emissions Factors'!$B$2), "")</f>
        <v>6.4482744000000007</v>
      </c>
      <c r="J18" s="7">
        <f>IF(ISNA(VLOOKUP(Table1[[#This Row],[Name]],'Elec 20-21'!$A$4:$B$641, 2, FALSE)), "0", VLOOKUP(Table1[[#This Row],[Name]], 'Elec 20-21'!$A$4:$B$641, 2, FALSE))</f>
        <v>3195</v>
      </c>
      <c r="K18" s="7">
        <f>IF(ISNA(VLOOKUP(Table1[[#This Row],[Name]], 'Gas 20-21'!$A$4:$B$400, 2, FALSE)), "0", VLOOKUP(Table1[[#This Row],[Name]], 'Gas 20-21'!$A$4:$B$400, 2, FALSE))</f>
        <v>6958</v>
      </c>
      <c r="L18" s="13">
        <f>IFERROR((Table1[[#This Row],[Electricity 20-21]]*'Emissions Factors'!$C$3)+(Table1[[#This Row],[Gas 20-21]]*'Emissions Factors'!$B$2), "0")</f>
        <v>2.0247070000000003</v>
      </c>
      <c r="M18" s="11">
        <f>IF(ISNA(VLOOKUP(Table1[[#This Row],[Name]], 'Elec 21-22'!$A$4:$B$656, 2, FALSE)), "0", VLOOKUP(Table1[[#This Row],[Name]], 'Elec 21-22'!$A$4:$B$656, 2, FALSE))</f>
        <v>6552</v>
      </c>
      <c r="N18" s="7">
        <f>IF(ISNA(VLOOKUP(Table1[[#This Row],[Name]], 'Gas 21-22'!$A$4:$B$408, 2, FALSE)), "0", VLOOKUP(Table1[[#This Row],[Name]], 'Gas 21-22'!$A$4:$B$408, 2, FALSE))</f>
        <v>27578</v>
      </c>
      <c r="O18" s="8">
        <f>IFERROR((Table1[[#This Row],[Electricity 21-22]]*'Emissions Factors'!$C$4)+(Table1[[#This Row],[Gas 21-22]]*'Emissions Factors'!$B$4), "")</f>
        <v>6.5813120000000005</v>
      </c>
      <c r="P18" s="74">
        <f>IFERROR(Table1[[#This Row],[Total Emissions 21-22]]/Table1[[#This Row],[Total Emissions 20-21]], "")</f>
        <v>3.2505009366787392</v>
      </c>
      <c r="Q18" s="11">
        <f>IF(ISNA(VLOOKUP(Table1[[#This Row],[Name]],'Elec 22-23'!$A$4:$B$680, 2, FALSE)), "", VLOOKUP(Table1[[#This Row],[Name]], 'Elec 22-23'!$A$4:$B$680, 2, FALSE))</f>
        <v>6142</v>
      </c>
      <c r="R18" s="7">
        <f>IF(ISNA(VLOOKUP(Table1[[#This Row],[Name]], 'Gas 22-23'!$A$4:$B$427, 2, FALSE)), "", (VLOOKUP(Table1[[#This Row],[Name]], 'Gas 22-23'!$A$4:$B$427, 2, FALSE)))</f>
        <v>20207</v>
      </c>
      <c r="S18" s="7">
        <f>IFERROR((Table1[[#This Row],[Electricity 22-23]]*'Emissions Factors'!$C$5)+('Emissions Factors'!$B$5*Table1[[#This Row],[Gas 22-23]]), "")</f>
        <v>4.8832870000000002</v>
      </c>
      <c r="T18" s="12">
        <f>IFERROR(Table1[[#This Row],[Total Emissions 22-23]]/Table1[[#This Row],[Total Emissions 21-22]], "")</f>
        <v>0.7419929339317145</v>
      </c>
      <c r="U18" s="7">
        <f ca="1">IF(ISNA(VLOOKUP(Table1[[#This Row],[Name]],'Electricity 23-24'!A19:D915,4,FALSE)),"",(VLOOKUP(Table1[[#This Row],[Name]],'Electricity 23-24'!A19:D915,4,FALSE)))</f>
        <v>6154</v>
      </c>
      <c r="V18" s="7">
        <f>IF(ISNA(VLOOKUP(Table1[[#This Row],[Name]],Table2[#All],2,FALSE)),"",(VLOOKUP(Table1[[#This Row],[Name]],Table2[#All],2,FALSE)))</f>
        <v>20702</v>
      </c>
      <c r="W18" s="7">
        <f ca="1">IFERROR((Table1[[#This Row],[Electricity 23-24 ]]*'Emissions Factors'!$C$6)+(Table1[[#This Row],[Gas 23-24 ]]*'Emissions Factors'!$B$6),"")</f>
        <v>5.0901055816510148</v>
      </c>
      <c r="X18" s="74">
        <f ca="1">IFERROR(Table1[[#This Row],[Total Emissions 23-24 ]]/Table1[[#This Row],[Total Emissions 22-23]],"")</f>
        <v>1.0423523298243611</v>
      </c>
      <c r="Y18" s="21"/>
    </row>
    <row r="19" spans="1:25" x14ac:dyDescent="0.25">
      <c r="A19" s="64" t="s">
        <v>317</v>
      </c>
      <c r="B19" s="21" t="str">
        <f>VLOOKUP(Table1[[#This Row],[Name]], 'Site Information'!$A$2:$D$46, 4, FALSE)</f>
        <v>Leisure and Culture - Libraries and Museums</v>
      </c>
      <c r="C19" s="11">
        <f>IF(ISNA(VLOOKUP(Table1[[#This Row],[Name]], 'Elec 17-18'!$A$4:$B$630, 2, FALSE)), "0", VLOOKUP(Table1[[#This Row],[Name]], 'Elec 17-18'!$A$4:$B$630, 2, FALSE))</f>
        <v>16605</v>
      </c>
      <c r="D19" s="47">
        <f>IF(ISNA(VLOOKUP(Table1[[#This Row],[Name]], 'Gas 17-18'!$A$4:$B$395, 2, FALSE)), "0", (VLOOKUP(Table1[[#This Row],[Name]], 'Gas 17-18'!$A$4:$B$395, 2, FALSE)))</f>
        <v>15930</v>
      </c>
      <c r="E19" s="11">
        <f>IF(ISNA(VLOOKUP(Table1[[#This Row],[Name]], 'Elec 18-19'!$A$4:$B$630, 2, FALSE)), "0", VLOOKUP(Table1[[#This Row],[Name]], 'Elec 18-19'!$A$4:$B$630, 2, FALSE))</f>
        <v>16891</v>
      </c>
      <c r="F19" s="47">
        <f>IF(ISNA(VLOOKUP(Table1[[#This Row],[Name]], 'Gas 18-19'!$A$4:$B$395, 2, FALSE)), "0", (VLOOKUP(Table1[[#This Row],[Name]], 'Gas 18-19'!$A$4:$B$395, 2, FALSE)))</f>
        <v>14493</v>
      </c>
      <c r="G19" s="7">
        <f>IF(ISNA(VLOOKUP(Table1[[#This Row],[Name]], 'Elec 19-20'!$A$4:$B$631, 2, FALSE)), "0", VLOOKUP(Table1[[#This Row],[Name]], 'Elec 19-20'!$A$4:$B$631, 2, FALSE))</f>
        <v>12201</v>
      </c>
      <c r="H19" s="7">
        <f>IF(ISNA(VLOOKUP(Table1[[#This Row],[Name]], 'Gas 19-20'!$A$4:$B$395, 2, FALSE)), "0", (VLOOKUP(Table1[[#This Row],[Name]], 'Gas 19-20'!$A$4:$B$395, 2, FALSE)))</f>
        <v>5114</v>
      </c>
      <c r="I19" s="13">
        <f>IFERROR((Table1[[#This Row],[Electricity 19-20]]*'Emissions Factors'!$C$2)+(Table1[[#This Row],[Gas 19-20]]*'Emissions Factors'!$B$2), "")</f>
        <v>4.0595515999999998</v>
      </c>
      <c r="J19" s="7">
        <f>IF(ISNA(VLOOKUP(Table1[[#This Row],[Name]],'Elec 20-21'!$A$4:$B$641, 2, FALSE)), "0", VLOOKUP(Table1[[#This Row],[Name]], 'Elec 20-21'!$A$4:$B$641, 2, FALSE))</f>
        <v>0</v>
      </c>
      <c r="K19" s="7" t="str">
        <f>IF(ISNA(VLOOKUP(Table1[[#This Row],[Name]], 'Gas 20-21'!$A$4:$B$400, 2, FALSE)), "0", VLOOKUP(Table1[[#This Row],[Name]], 'Gas 20-21'!$A$4:$B$400, 2, FALSE))</f>
        <v>0</v>
      </c>
      <c r="L19" s="13">
        <f>IFERROR((Table1[[#This Row],[Electricity 20-21]]*'Emissions Factors'!$C$3)+(Table1[[#This Row],[Gas 20-21]]*'Emissions Factors'!$B$2), "0")</f>
        <v>0</v>
      </c>
      <c r="M19" s="65" t="str">
        <f>IF(ISNA(VLOOKUP(Table1[[#This Row],[Name]], 'Elec 21-22'!$A$4:$B$656, 2, FALSE)), "0", VLOOKUP(Table1[[#This Row],[Name]], 'Elec 21-22'!$A$4:$B$656, 2, FALSE))</f>
        <v>0</v>
      </c>
      <c r="N19" s="11" t="str">
        <f>IF(ISNA(VLOOKUP(Table1[[#This Row],[Name]], 'Gas 21-22'!$A$4:$B$408, 2, FALSE)), "0", VLOOKUP(Table1[[#This Row],[Name]], 'Gas 21-22'!$A$4:$B$408, 2, FALSE))</f>
        <v>0</v>
      </c>
      <c r="O19" s="8">
        <f>IFERROR((Table1[[#This Row],[Electricity 21-22]]*'Emissions Factors'!$C$4)+(Table1[[#This Row],[Gas 21-22]]*'Emissions Factors'!$B$4), "")</f>
        <v>0</v>
      </c>
      <c r="P19" s="12" t="str">
        <f>IFERROR(Table1[[#This Row],[Total Emissions 21-22]]/Table1[[#This Row],[Total Emissions 20-21]], "")</f>
        <v/>
      </c>
      <c r="Q19" s="11">
        <f>IF(ISNA(VLOOKUP(Table1[[#This Row],[Name]],'Elec 22-23'!$A$4:$B$680, 2, FALSE)), "", VLOOKUP(Table1[[#This Row],[Name]], 'Elec 22-23'!$A$4:$B$680, 2, FALSE))</f>
        <v>0</v>
      </c>
      <c r="R19" s="7" t="str">
        <f>IF(ISNA(VLOOKUP(Table1[[#This Row],[Name]], 'Gas 22-23'!$A$4:$B$427, 2, FALSE)), "", (VLOOKUP(Table1[[#This Row],[Name]], 'Gas 22-23'!$A$4:$B$427, 2, FALSE)))</f>
        <v/>
      </c>
      <c r="S19" s="7" t="str">
        <f>IFERROR((Table1[[#This Row],[Electricity 22-23]]*'Emissions Factors'!$C$5)+('Emissions Factors'!$B$5*Table1[[#This Row],[Gas 22-23]]), "")</f>
        <v/>
      </c>
      <c r="T19" s="12" t="str">
        <f>IFERROR(Table1[[#This Row],[Total Emissions 22-23]]/Table1[[#This Row],[Total Emissions 21-22]], "")</f>
        <v/>
      </c>
      <c r="U19" s="7" t="e">
        <f>VLOOKUP(Table1[[#This Row],[Name]],'Electricity 23-24'!A126:D202,4,FALSE)</f>
        <v>#N/A</v>
      </c>
      <c r="V19" s="7" t="str">
        <f>IF(ISNA(VLOOKUP(Table1[[#This Row],[Name]],Table2[#All],2,FALSE)),"",(VLOOKUP(Table1[[#This Row],[Name]],Table2[#All],2,FALSE)))</f>
        <v/>
      </c>
      <c r="W19" s="7" t="str">
        <f>IFERROR((Table1[[#This Row],[Electricity 23-24 ]]*'Emissions Factors'!$C$6)+(Table1[[#This Row],[Gas 23-24 ]]*'Emissions Factors'!$B$6),"")</f>
        <v/>
      </c>
      <c r="X19" s="74" t="str">
        <f>IFERROR(Table1[[#This Row],[Total Emissions 23-24 ]]/Table1[[#This Row],[Total Emissions 22-23]],"")</f>
        <v/>
      </c>
      <c r="Y19" s="21" t="s">
        <v>897</v>
      </c>
    </row>
    <row r="20" spans="1:25" x14ac:dyDescent="0.25">
      <c r="A20" s="64" t="s">
        <v>879</v>
      </c>
      <c r="B20" s="21" t="str">
        <f>VLOOKUP(Table1[[#This Row],[Name]], 'Site Information'!$A$2:$D$46, 4, FALSE)</f>
        <v>Leisure and Culture - Libraries and Museums</v>
      </c>
      <c r="C20" s="8" t="str">
        <f>IF(ISNA(VLOOKUP(Table1[[#This Row],[Name]], 'Elec 17-18'!$A$4:$B$630, 2, FALSE)), "0", VLOOKUP(Table1[[#This Row],[Name]], 'Elec 17-18'!$A$4:$B$630, 2, FALSE))</f>
        <v>0</v>
      </c>
      <c r="D20" s="13" t="str">
        <f>IF(ISNA(VLOOKUP(Table1[[#This Row],[Name]], 'Gas 17-18'!$A$4:$B$395, 2, FALSE)), "0", (VLOOKUP(Table1[[#This Row],[Name]], 'Gas 17-18'!$A$4:$B$395, 2, FALSE)))</f>
        <v>0</v>
      </c>
      <c r="E20" s="8" t="str">
        <f>IF(ISNA(VLOOKUP(Table1[[#This Row],[Name]], 'Elec 18-19'!$A$4:$B$630, 2, FALSE)), "0", VLOOKUP(Table1[[#This Row],[Name]], 'Elec 18-19'!$A$4:$B$630, 2, FALSE))</f>
        <v>0</v>
      </c>
      <c r="F20" s="13" t="str">
        <f>IF(ISNA(VLOOKUP(Table1[[#This Row],[Name]], 'Gas 18-19'!$A$4:$B$395, 2, FALSE)), "0", (VLOOKUP(Table1[[#This Row],[Name]], 'Gas 18-19'!$A$4:$B$395, 2, FALSE)))</f>
        <v>0</v>
      </c>
      <c r="G20" s="7" t="str">
        <f>IF(ISNA(VLOOKUP(Table1[[#This Row],[Name]], 'Elec 19-20'!$A$4:$B$631, 2, FALSE)), "0", VLOOKUP(Table1[[#This Row],[Name]], 'Elec 19-20'!$A$4:$B$631, 2, FALSE))</f>
        <v>0</v>
      </c>
      <c r="H20" s="7" t="str">
        <f>IF(ISNA(VLOOKUP(Table1[[#This Row],[Name]], 'Gas 19-20'!$A$4:$B$395, 2, FALSE)), "0", (VLOOKUP(Table1[[#This Row],[Name]], 'Gas 19-20'!$A$4:$B$395, 2, FALSE)))</f>
        <v>0</v>
      </c>
      <c r="I20" s="13">
        <f>IFERROR((Table1[[#This Row],[Electricity 19-20]]*'Emissions Factors'!$C$2)+(Table1[[#This Row],[Gas 19-20]]*'Emissions Factors'!$B$2), "")</f>
        <v>0</v>
      </c>
      <c r="J20" s="7" t="str">
        <f>IF(ISNA(VLOOKUP(Table1[[#This Row],[Name]],'Elec 20-21'!$A$4:$B$641, 2, FALSE)), "0", VLOOKUP(Table1[[#This Row],[Name]], 'Elec 20-21'!$A$4:$B$641, 2, FALSE))</f>
        <v>0</v>
      </c>
      <c r="K20" s="7" t="str">
        <f>IF(ISNA(VLOOKUP(Table1[[#This Row],[Name]], 'Gas 20-21'!$A$4:$B$400, 2, FALSE)), "0", VLOOKUP(Table1[[#This Row],[Name]], 'Gas 20-21'!$A$4:$B$400, 2, FALSE))</f>
        <v>0</v>
      </c>
      <c r="L20" s="13">
        <f>IFERROR((Table1[[#This Row],[Electricity 20-21]]*'Emissions Factors'!$C$3)+(Table1[[#This Row],[Gas 20-21]]*'Emissions Factors'!$B$2), "0")</f>
        <v>0</v>
      </c>
      <c r="M20" s="11" t="str">
        <f>IF(ISNA(VLOOKUP(Table1[[#This Row],[Name]], 'Elec 21-22'!$A$4:$B$656, 2, FALSE)), "0", VLOOKUP(Table1[[#This Row],[Name]], 'Elec 21-22'!$A$4:$B$656, 2, FALSE))</f>
        <v>0</v>
      </c>
      <c r="N20" s="11" t="str">
        <f>IF(ISNA(VLOOKUP(Table1[[#This Row],[Name]], 'Gas 21-22'!$A$4:$B$408, 2, FALSE)), "0", VLOOKUP(Table1[[#This Row],[Name]], 'Gas 21-22'!$A$4:$B$408, 2, FALSE))</f>
        <v>0</v>
      </c>
      <c r="O20" s="8">
        <f>IFERROR((Table1[[#This Row],[Electricity 21-22]]*'Emissions Factors'!$C$4)+(Table1[[#This Row],[Gas 21-22]]*'Emissions Factors'!$B$4), "")</f>
        <v>0</v>
      </c>
      <c r="P20" s="13" t="str">
        <f>IFERROR(Table1[[#This Row],[Total Emissions 21-22]]/Table1[[#This Row],[Total Emissions 20-21]], "")</f>
        <v/>
      </c>
      <c r="Q20" s="11" t="str">
        <f>IF(ISNA(VLOOKUP(Table1[[#This Row],[Name]],'Elec 22-23'!$A$4:$B$680, 2, FALSE)), "", VLOOKUP(Table1[[#This Row],[Name]], 'Elec 22-23'!$A$4:$B$680, 2, FALSE))</f>
        <v/>
      </c>
      <c r="R20" s="7" t="str">
        <f>IF(ISNA(VLOOKUP(Table1[[#This Row],[Name]], 'Gas 22-23'!$A$4:$B$427, 2, FALSE)), "", (VLOOKUP(Table1[[#This Row],[Name]], 'Gas 22-23'!$A$4:$B$427, 2, FALSE)))</f>
        <v/>
      </c>
      <c r="S20" s="7" t="str">
        <f>IFERROR((Table1[[#This Row],[Electricity 22-23]]*'Emissions Factors'!$C$5)+('Emissions Factors'!$B$5*Table1[[#This Row],[Gas 22-23]]), "")</f>
        <v/>
      </c>
      <c r="T20" s="12" t="str">
        <f>IFERROR(Table1[[#This Row],[Total Emissions 22-23]]/Table1[[#This Row],[Total Emissions 21-22]], "")</f>
        <v/>
      </c>
      <c r="U20" s="7" t="str">
        <f>IF(ISNA(VLOOKUP(Table1[[#This Row],[Name]],'Electricity 23-24'!A21:D917,4,FALSE)),"",(VLOOKUP(Table1[[#This Row],[Name]],'Electricity 23-24'!A21:D917,4,FALSE)))</f>
        <v/>
      </c>
      <c r="V20" s="7" t="str">
        <f>IF(ISNA(VLOOKUP(Table1[[#This Row],[Name]],Table2[#All],2,FALSE)),"",(VLOOKUP(Table1[[#This Row],[Name]],Table2[#All],2,FALSE)))</f>
        <v/>
      </c>
      <c r="W20" s="7" t="str">
        <f>IFERROR((Table1[[#This Row],[Electricity 23-24 ]]*'Emissions Factors'!$C$6)+(Table1[[#This Row],[Gas 23-24 ]]*'Emissions Factors'!$B$6),"")</f>
        <v/>
      </c>
      <c r="X20" s="74" t="str">
        <f>IFERROR(Table1[[#This Row],[Total Emissions 23-24 ]]/Table1[[#This Row],[Total Emissions 22-23]],"")</f>
        <v/>
      </c>
      <c r="Y20" s="21"/>
    </row>
    <row r="21" spans="1:25" x14ac:dyDescent="0.25">
      <c r="A21" s="64" t="s">
        <v>323</v>
      </c>
      <c r="B21" s="21" t="str">
        <f>VLOOKUP(Table1[[#This Row],[Name]], 'Site Information'!$A$2:$D$46, 4, FALSE)</f>
        <v>Leisure and Culture - Libraries and Museums</v>
      </c>
      <c r="C21" s="8">
        <f>IF(ISNA(VLOOKUP(Table1[[#This Row],[Name]], 'Elec 17-18'!$A$4:$B$630, 2, FALSE)), "0", VLOOKUP(Table1[[#This Row],[Name]], 'Elec 17-18'!$A$4:$B$630, 2, FALSE))</f>
        <v>130690</v>
      </c>
      <c r="D21" s="13" t="str">
        <f>IF(ISNA(VLOOKUP(Table1[[#This Row],[Name]], 'Gas 17-18'!$A$4:$B$395, 2, FALSE)), "0", (VLOOKUP(Table1[[#This Row],[Name]], 'Gas 17-18'!$A$4:$B$395, 2, FALSE)))</f>
        <v>0</v>
      </c>
      <c r="E21" s="8">
        <f>IF(ISNA(VLOOKUP(Table1[[#This Row],[Name]], 'Elec 18-19'!$A$4:$B$630, 2, FALSE)), "0", VLOOKUP(Table1[[#This Row],[Name]], 'Elec 18-19'!$A$4:$B$630, 2, FALSE))</f>
        <v>131202</v>
      </c>
      <c r="F21" s="13" t="str">
        <f>IF(ISNA(VLOOKUP(Table1[[#This Row],[Name]], 'Gas 18-19'!$A$4:$B$395, 2, FALSE)), "0", (VLOOKUP(Table1[[#This Row],[Name]], 'Gas 18-19'!$A$4:$B$395, 2, FALSE)))</f>
        <v>0</v>
      </c>
      <c r="G21" s="7">
        <f>IF(ISNA(VLOOKUP(Table1[[#This Row],[Name]], 'Elec 19-20'!$A$4:$B$631, 2, FALSE)), "0", VLOOKUP(Table1[[#This Row],[Name]], 'Elec 19-20'!$A$4:$B$631, 2, FALSE))</f>
        <v>135306</v>
      </c>
      <c r="H21" s="7" t="str">
        <f>IF(ISNA(VLOOKUP(Table1[[#This Row],[Name]], 'Gas 19-20'!$A$4:$B$395, 2, FALSE)), "0", (VLOOKUP(Table1[[#This Row],[Name]], 'Gas 19-20'!$A$4:$B$395, 2, FALSE)))</f>
        <v>0</v>
      </c>
      <c r="I21" s="13">
        <f>IFERROR((Table1[[#This Row],[Electricity 19-20]]*'Emissions Factors'!$C$2)+(Table1[[#This Row],[Gas 19-20]]*'Emissions Factors'!$B$2), "")</f>
        <v>34.584213599999998</v>
      </c>
      <c r="J21" s="7">
        <f>IF(ISNA(VLOOKUP(Table1[[#This Row],[Name]],'Elec 20-21'!$A$4:$B$641, 2, FALSE)), "0", VLOOKUP(Table1[[#This Row],[Name]], 'Elec 20-21'!$A$4:$B$641, 2, FALSE))</f>
        <v>87905</v>
      </c>
      <c r="K21" s="7" t="str">
        <f>IF(ISNA(VLOOKUP(Table1[[#This Row],[Name]], 'Gas 20-21'!$A$4:$B$400, 2, FALSE)), "0", VLOOKUP(Table1[[#This Row],[Name]], 'Gas 20-21'!$A$4:$B$400, 2, FALSE))</f>
        <v>0</v>
      </c>
      <c r="L21" s="13">
        <f>IFERROR((Table1[[#This Row],[Electricity 20-21]]*'Emissions Factors'!$C$3)+(Table1[[#This Row],[Gas 20-21]]*'Emissions Factors'!$B$2), "0")</f>
        <v>20.481864999999999</v>
      </c>
      <c r="M21" s="11">
        <f>IF(ISNA(VLOOKUP(Table1[[#This Row],[Name]], 'Elec 21-22'!$A$4:$B$656, 2, FALSE)), "0", VLOOKUP(Table1[[#This Row],[Name]], 'Elec 21-22'!$A$4:$B$656, 2, FALSE))</f>
        <v>112022</v>
      </c>
      <c r="N21" s="11" t="str">
        <f>IF(ISNA(VLOOKUP(Table1[[#This Row],[Name]], 'Gas 21-22'!$A$4:$B$408, 2, FALSE)), "0", VLOOKUP(Table1[[#This Row],[Name]], 'Gas 21-22'!$A$4:$B$408, 2, FALSE))</f>
        <v>0</v>
      </c>
      <c r="O21" s="8">
        <f>IFERROR((Table1[[#This Row],[Electricity 21-22]]*'Emissions Factors'!$C$4)+(Table1[[#This Row],[Gas 21-22]]*'Emissions Factors'!$B$4), "")</f>
        <v>25.765060000000002</v>
      </c>
      <c r="P21" s="13">
        <f>IFERROR(Table1[[#This Row],[Total Emissions 21-22]]/Table1[[#This Row],[Total Emissions 20-21]], "")</f>
        <v>1.2579450162375352</v>
      </c>
      <c r="Q21" s="11">
        <f>IF(ISNA(VLOOKUP(Table1[[#This Row],[Name]],'Elec 22-23'!$A$4:$B$680, 2, FALSE)), "", VLOOKUP(Table1[[#This Row],[Name]], 'Elec 22-23'!$A$4:$B$680, 2, FALSE))</f>
        <v>113329</v>
      </c>
      <c r="R21" s="7" t="str">
        <f>IF(ISNA(VLOOKUP(Table1[[#This Row],[Name]], 'Gas 22-23'!$A$4:$B$427, 2, FALSE)), "", (VLOOKUP(Table1[[#This Row],[Name]], 'Gas 22-23'!$A$4:$B$427, 2, FALSE)))</f>
        <v/>
      </c>
      <c r="S21" s="7" t="str">
        <f>IFERROR((Table1[[#This Row],[Electricity 22-23]]*'Emissions Factors'!$C$5)+('Emissions Factors'!$B$5*Table1[[#This Row],[Gas 22-23]]), "")</f>
        <v/>
      </c>
      <c r="T21" s="12" t="str">
        <f>IFERROR(Table1[[#This Row],[Total Emissions 22-23]]/Table1[[#This Row],[Total Emissions 21-22]], "")</f>
        <v/>
      </c>
      <c r="U21" s="7">
        <f ca="1">IF(ISNA(VLOOKUP(Table1[[#This Row],[Name]],'Electricity 23-24'!A22:D918,4,FALSE)),"",(VLOOKUP(Table1[[#This Row],[Name]],'Electricity 23-24'!A22:D918,4,FALSE)))</f>
        <v>119259</v>
      </c>
      <c r="V21" s="7" t="str">
        <f>IF(ISNA(VLOOKUP(Table1[[#This Row],[Name]],Table2[#All],2,FALSE)),"",(VLOOKUP(Table1[[#This Row],[Name]],Table2[#All],2,FALSE)))</f>
        <v/>
      </c>
      <c r="W21" s="7" t="str">
        <f ca="1">IFERROR((Table1[[#This Row],[Electricity 23-24 ]]*'Emissions Factors'!$C$6)+(Table1[[#This Row],[Gas 23-24 ]]*'Emissions Factors'!$B$6),"")</f>
        <v/>
      </c>
      <c r="X21" s="74" t="str">
        <f ca="1">IFERROR(Table1[[#This Row],[Total Emissions 23-24 ]]/Table1[[#This Row],[Total Emissions 22-23]],"")</f>
        <v/>
      </c>
      <c r="Y21" s="21"/>
    </row>
    <row r="22" spans="1:25" x14ac:dyDescent="0.25">
      <c r="A22" s="64" t="s">
        <v>336</v>
      </c>
      <c r="B22" s="21" t="str">
        <f>VLOOKUP(Table1[[#This Row],[Name]], 'Site Information'!$A$2:$D$46, 4, FALSE)</f>
        <v>Leisure and Culture - Libraries and Museums</v>
      </c>
      <c r="C22" s="8">
        <f>IF(ISNA(VLOOKUP(Table1[[#This Row],[Name]], 'Elec 17-18'!$A$4:$B$630, 2, FALSE)), "0", VLOOKUP(Table1[[#This Row],[Name]], 'Elec 17-18'!$A$4:$B$630, 2, FALSE))</f>
        <v>8237</v>
      </c>
      <c r="D22" s="13">
        <f>IF(ISNA(VLOOKUP(Table1[[#This Row],[Name]], 'Gas 17-18'!$A$4:$B$395, 2, FALSE)), "0", (VLOOKUP(Table1[[#This Row],[Name]], 'Gas 17-18'!$A$4:$B$395, 2, FALSE)))</f>
        <v>29173</v>
      </c>
      <c r="E22" s="8">
        <f>IF(ISNA(VLOOKUP(Table1[[#This Row],[Name]], 'Elec 18-19'!$A$4:$B$630, 2, FALSE)), "0", VLOOKUP(Table1[[#This Row],[Name]], 'Elec 18-19'!$A$4:$B$630, 2, FALSE))</f>
        <v>7816</v>
      </c>
      <c r="F22" s="13">
        <f>IF(ISNA(VLOOKUP(Table1[[#This Row],[Name]], 'Gas 18-19'!$A$4:$B$395, 2, FALSE)), "0", (VLOOKUP(Table1[[#This Row],[Name]], 'Gas 18-19'!$A$4:$B$395, 2, FALSE)))</f>
        <v>25792</v>
      </c>
      <c r="G22" s="7">
        <f>IF(ISNA(VLOOKUP(Table1[[#This Row],[Name]], 'Elec 19-20'!$A$4:$B$631, 2, FALSE)), "0", VLOOKUP(Table1[[#This Row],[Name]], 'Elec 19-20'!$A$4:$B$631, 2, FALSE))</f>
        <v>7558</v>
      </c>
      <c r="H22" s="7">
        <f>IF(ISNA(VLOOKUP(Table1[[#This Row],[Name]], 'Gas 19-20'!$A$4:$B$395, 2, FALSE)), "0", (VLOOKUP(Table1[[#This Row],[Name]], 'Gas 19-20'!$A$4:$B$395, 2, FALSE)))</f>
        <v>27234</v>
      </c>
      <c r="I22" s="13">
        <f>IFERROR((Table1[[#This Row],[Electricity 19-20]]*'Emissions Factors'!$C$2)+(Table1[[#This Row],[Gas 19-20]]*'Emissions Factors'!$B$2), "")</f>
        <v>6.9428807999999993</v>
      </c>
      <c r="J22" s="7">
        <f>IF(ISNA(VLOOKUP(Table1[[#This Row],[Name]],'Elec 20-21'!$A$4:$B$641, 2, FALSE)), "0", VLOOKUP(Table1[[#This Row],[Name]], 'Elec 20-21'!$A$4:$B$641, 2, FALSE))</f>
        <v>2888</v>
      </c>
      <c r="K22" s="7">
        <f>IF(ISNA(VLOOKUP(Table1[[#This Row],[Name]], 'Gas 20-21'!$A$4:$B$400, 2, FALSE)), "0", VLOOKUP(Table1[[#This Row],[Name]], 'Gas 20-21'!$A$4:$B$400, 2, FALSE))</f>
        <v>12869</v>
      </c>
      <c r="L22" s="13">
        <f>IFERROR((Table1[[#This Row],[Electricity 20-21]]*'Emissions Factors'!$C$3)+(Table1[[#This Row],[Gas 20-21]]*'Emissions Factors'!$B$2), "0")</f>
        <v>3.0407999999999999</v>
      </c>
      <c r="M22" s="11">
        <f>IF(ISNA(VLOOKUP(Table1[[#This Row],[Name]], 'Elec 21-22'!$A$4:$B$656, 2, FALSE)), "0", VLOOKUP(Table1[[#This Row],[Name]], 'Elec 21-22'!$A$4:$B$656, 2, FALSE))</f>
        <v>8141</v>
      </c>
      <c r="N22" s="7">
        <f>IF(ISNA(VLOOKUP(Table1[[#This Row],[Name]], 'Gas 21-22'!$A$4:$B$408, 2, FALSE)), "0", VLOOKUP(Table1[[#This Row],[Name]], 'Gas 21-22'!$A$4:$B$408, 2, FALSE))</f>
        <v>25407</v>
      </c>
      <c r="O22" s="8">
        <f>IFERROR((Table1[[#This Row],[Electricity 21-22]]*'Emissions Factors'!$C$4)+(Table1[[#This Row],[Gas 21-22]]*'Emissions Factors'!$B$4), "")</f>
        <v>6.5473180000000006</v>
      </c>
      <c r="P22" s="74">
        <f>IFERROR(Table1[[#This Row],[Total Emissions 21-22]]/Table1[[#This Row],[Total Emissions 20-21]], "")</f>
        <v>2.1531564062088928</v>
      </c>
      <c r="Q22" s="11">
        <f>IF(ISNA(VLOOKUP(Table1[[#This Row],[Name]],'Elec 22-23'!$A$4:$B$680, 2, FALSE)), "", VLOOKUP(Table1[[#This Row],[Name]], 'Elec 22-23'!$A$4:$B$680, 2, FALSE))</f>
        <v>9010</v>
      </c>
      <c r="R22" s="11">
        <f>IF(ISNA(VLOOKUP(Table1[[#This Row],[Name]], 'Gas 22-23'!$A$4:$B$427, 2, FALSE)), "", (VLOOKUP(Table1[[#This Row],[Name]], 'Gas 22-23'!$A$4:$B$427, 2, FALSE)))</f>
        <v>19904</v>
      </c>
      <c r="S22" s="11">
        <f>IFERROR((Table1[[#This Row],[Electricity 22-23]]*'Emissions Factors'!$C$5)+('Emissions Factors'!$B$5*Table1[[#This Row],[Gas 22-23]]), "")</f>
        <v>5.3813620000000002</v>
      </c>
      <c r="T22" s="12">
        <f>IFERROR(Table1[[#This Row],[Total Emissions 22-23]]/Table1[[#This Row],[Total Emissions 21-22]], "")</f>
        <v>0.82191853213789212</v>
      </c>
      <c r="U22" s="11">
        <f ca="1">IF(ISNA(VLOOKUP(Table1[[#This Row],[Name]],'Electricity 23-24'!A23:D919,4,FALSE)),"",(VLOOKUP(Table1[[#This Row],[Name]],'Electricity 23-24'!A23:D919,4,FALSE)))</f>
        <v>7222</v>
      </c>
      <c r="V22" s="11">
        <f>IF(ISNA(VLOOKUP(Table1[[#This Row],[Name]],Table2[#All],2,FALSE)),"",(VLOOKUP(Table1[[#This Row],[Name]],Table2[#All],2,FALSE)))</f>
        <v>20127</v>
      </c>
      <c r="W22" s="11">
        <f ca="1">IFERROR((Table1[[#This Row],[Electricity 23-24 ]]*'Emissions Factors'!$C$6)+(Table1[[#This Row],[Gas 23-24 ]]*'Emissions Factors'!$B$6),"")</f>
        <v>5.2052775393154436</v>
      </c>
      <c r="X22" s="74">
        <f ca="1">IFERROR(Table1[[#This Row],[Total Emissions 23-24 ]]/Table1[[#This Row],[Total Emissions 22-23]],"")</f>
        <v>0.96727883002768511</v>
      </c>
      <c r="Y22" s="21"/>
    </row>
    <row r="23" spans="1:25" x14ac:dyDescent="0.25">
      <c r="A23" s="64" t="s">
        <v>351</v>
      </c>
      <c r="B23" s="21" t="str">
        <f>VLOOKUP(Table1[[#This Row],[Name]], 'Site Information'!$A$2:$D$46, 4, FALSE)</f>
        <v>Leisure and Culture - Libraries and Museums</v>
      </c>
      <c r="C23" s="11" t="str">
        <f>IF(ISNA(VLOOKUP(Table1[[#This Row],[Name]], 'Elec 17-18'!$A$4:$B$630, 2, FALSE)), "0", VLOOKUP(Table1[[#This Row],[Name]], 'Elec 17-18'!$A$4:$B$630, 2, FALSE))</f>
        <v>0</v>
      </c>
      <c r="D23" s="47" t="str">
        <f>IF(ISNA(VLOOKUP(Table1[[#This Row],[Name]], 'Gas 17-18'!$A$4:$B$395, 2, FALSE)), "0", (VLOOKUP(Table1[[#This Row],[Name]], 'Gas 17-18'!$A$4:$B$395, 2, FALSE)))</f>
        <v>0</v>
      </c>
      <c r="E23" s="11" t="str">
        <f>IF(ISNA(VLOOKUP(Table1[[#This Row],[Name]], 'Elec 18-19'!$A$4:$B$630, 2, FALSE)), "0", VLOOKUP(Table1[[#This Row],[Name]], 'Elec 18-19'!$A$4:$B$630, 2, FALSE))</f>
        <v>0</v>
      </c>
      <c r="F23" s="47" t="str">
        <f>IF(ISNA(VLOOKUP(Table1[[#This Row],[Name]], 'Gas 18-19'!$A$4:$B$395, 2, FALSE)), "0", (VLOOKUP(Table1[[#This Row],[Name]], 'Gas 18-19'!$A$4:$B$395, 2, FALSE)))</f>
        <v>0</v>
      </c>
      <c r="G23" s="7">
        <f>IF(ISNA(VLOOKUP(Table1[[#This Row],[Name]], 'Elec 19-20'!$A$4:$B$631, 2, FALSE)), "0", VLOOKUP(Table1[[#This Row],[Name]], 'Elec 19-20'!$A$4:$B$631, 2, FALSE))</f>
        <v>78755</v>
      </c>
      <c r="H23" s="7" t="str">
        <f>IF(ISNA(VLOOKUP(Table1[[#This Row],[Name]], 'Gas 19-20'!$A$4:$B$395, 2, FALSE)), "0", (VLOOKUP(Table1[[#This Row],[Name]], 'Gas 19-20'!$A$4:$B$395, 2, FALSE)))</f>
        <v>0</v>
      </c>
      <c r="I23" s="13">
        <f>IFERROR((Table1[[#This Row],[Electricity 19-20]]*'Emissions Factors'!$C$2)+(Table1[[#This Row],[Gas 19-20]]*'Emissions Factors'!$B$2), "")</f>
        <v>20.129777999999998</v>
      </c>
      <c r="J23" s="7">
        <f>IF(ISNA(VLOOKUP(Table1[[#This Row],[Name]],'Elec 20-21'!$A$4:$B$641, 2, FALSE)), "0", VLOOKUP(Table1[[#This Row],[Name]], 'Elec 20-21'!$A$4:$B$641, 2, FALSE))</f>
        <v>47833</v>
      </c>
      <c r="K23" s="7" t="str">
        <f>IF(ISNA(VLOOKUP(Table1[[#This Row],[Name]], 'Gas 20-21'!$A$4:$B$400, 2, FALSE)), "0", VLOOKUP(Table1[[#This Row],[Name]], 'Gas 20-21'!$A$4:$B$400, 2, FALSE))</f>
        <v>0</v>
      </c>
      <c r="L23" s="13">
        <f>IFERROR((Table1[[#This Row],[Electricity 20-21]]*'Emissions Factors'!$C$3)+(Table1[[#This Row],[Gas 20-21]]*'Emissions Factors'!$B$2), "0")</f>
        <v>11.145089</v>
      </c>
      <c r="M23" s="65">
        <f>IF(ISNA(VLOOKUP(Table1[[#This Row],[Name]], 'Elec 21-22'!$A$4:$B$656, 2, FALSE)), "0", VLOOKUP(Table1[[#This Row],[Name]], 'Elec 21-22'!$A$4:$B$656, 2, FALSE))</f>
        <v>61832</v>
      </c>
      <c r="N23" s="11" t="str">
        <f>IF(ISNA(VLOOKUP(Table1[[#This Row],[Name]], 'Gas 21-22'!$A$4:$B$408, 2, FALSE)), "0", VLOOKUP(Table1[[#This Row],[Name]], 'Gas 21-22'!$A$4:$B$408, 2, FALSE))</f>
        <v>0</v>
      </c>
      <c r="O23" s="8">
        <f>IFERROR((Table1[[#This Row],[Electricity 21-22]]*'Emissions Factors'!$C$4)+(Table1[[#This Row],[Gas 21-22]]*'Emissions Factors'!$B$4), "")</f>
        <v>14.221360000000001</v>
      </c>
      <c r="P23" s="12">
        <f>IFERROR(Table1[[#This Row],[Total Emissions 21-22]]/Table1[[#This Row],[Total Emissions 20-21]], "")</f>
        <v>1.2760203171100741</v>
      </c>
      <c r="Q23" s="11">
        <f>IF(ISNA(VLOOKUP(Table1[[#This Row],[Name]],'Elec 22-23'!$A$4:$B$680, 2, FALSE)), "", VLOOKUP(Table1[[#This Row],[Name]], 'Elec 22-23'!$A$4:$B$680, 2, FALSE))</f>
        <v>59261</v>
      </c>
      <c r="R23" s="7" t="str">
        <f>IF(ISNA(VLOOKUP(Table1[[#This Row],[Name]], 'Gas 22-23'!$A$4:$B$427, 2, FALSE)), "", (VLOOKUP(Table1[[#This Row],[Name]], 'Gas 22-23'!$A$4:$B$427, 2, FALSE)))</f>
        <v/>
      </c>
      <c r="S23" s="7" t="str">
        <f>IFERROR((Table1[[#This Row],[Electricity 22-23]]*'Emissions Factors'!$C$5)+('Emissions Factors'!$B$5*Table1[[#This Row],[Gas 22-23]]), "")</f>
        <v/>
      </c>
      <c r="T23" s="12" t="str">
        <f>IFERROR(Table1[[#This Row],[Total Emissions 22-23]]/Table1[[#This Row],[Total Emissions 21-22]], "")</f>
        <v/>
      </c>
      <c r="U23" s="7">
        <f ca="1">IF(ISNA(VLOOKUP(Table1[[#This Row],[Name]],'Electricity 23-24'!A303:D1199,4,FALSE)),"",(VLOOKUP(Table1[[#This Row],[Name]],'Electricity 23-24'!A303:D1199,4,FALSE)))</f>
        <v>46245</v>
      </c>
      <c r="V23" s="7" t="str">
        <f>IF(ISNA(VLOOKUP(Table1[[#This Row],[Name]],Table2[#All],2,FALSE)),"",(VLOOKUP(Table1[[#This Row],[Name]],Table2[#All],2,FALSE)))</f>
        <v/>
      </c>
      <c r="W23" s="7" t="str">
        <f ca="1">IFERROR((Table1[[#This Row],[Electricity 23-24 ]]*'Emissions Factors'!$C$6)+(Table1[[#This Row],[Gas 23-24 ]]*'Emissions Factors'!$B$6),"")</f>
        <v/>
      </c>
      <c r="X23" s="74" t="str">
        <f ca="1">IFERROR(Table1[[#This Row],[Total Emissions 23-24 ]]/Table1[[#This Row],[Total Emissions 22-23]],"")</f>
        <v/>
      </c>
      <c r="Y23" s="21"/>
    </row>
    <row r="24" spans="1:25" x14ac:dyDescent="0.25">
      <c r="A24" s="64" t="s">
        <v>361</v>
      </c>
      <c r="B24" s="21" t="str">
        <f>VLOOKUP(Table1[[#This Row],[Name]], 'Site Information'!$A$2:$D$46, 4, FALSE)</f>
        <v>Leisure and Culture - Libraries and Museums</v>
      </c>
      <c r="C24" s="11" t="str">
        <f>IF(ISNA(VLOOKUP(Table1[[#This Row],[Name]], 'Elec 17-18'!$A$4:$B$630, 2, FALSE)), "0", VLOOKUP(Table1[[#This Row],[Name]], 'Elec 17-18'!$A$4:$B$630, 2, FALSE))</f>
        <v>0</v>
      </c>
      <c r="D24" s="47" t="str">
        <f>IF(ISNA(VLOOKUP(Table1[[#This Row],[Name]], 'Gas 17-18'!$A$4:$B$395, 2, FALSE)), "0", (VLOOKUP(Table1[[#This Row],[Name]], 'Gas 17-18'!$A$4:$B$395, 2, FALSE)))</f>
        <v>0</v>
      </c>
      <c r="E24" s="11" t="str">
        <f>IF(ISNA(VLOOKUP(Table1[[#This Row],[Name]], 'Elec 18-19'!$A$4:$B$630, 2, FALSE)), "0", VLOOKUP(Table1[[#This Row],[Name]], 'Elec 18-19'!$A$4:$B$630, 2, FALSE))</f>
        <v>0</v>
      </c>
      <c r="F24" s="47" t="str">
        <f>IF(ISNA(VLOOKUP(Table1[[#This Row],[Name]], 'Gas 18-19'!$A$4:$B$395, 2, FALSE)), "0", (VLOOKUP(Table1[[#This Row],[Name]], 'Gas 18-19'!$A$4:$B$395, 2, FALSE)))</f>
        <v>0</v>
      </c>
      <c r="G24" s="7">
        <f>IF(ISNA(VLOOKUP(Table1[[#This Row],[Name]], 'Elec 19-20'!$A$4:$B$631, 2, FALSE)), "0", VLOOKUP(Table1[[#This Row],[Name]], 'Elec 19-20'!$A$4:$B$631, 2, FALSE))</f>
        <v>7326</v>
      </c>
      <c r="H24" s="7" t="str">
        <f>IF(ISNA(VLOOKUP(Table1[[#This Row],[Name]], 'Gas 19-20'!$A$4:$B$395, 2, FALSE)), "0", (VLOOKUP(Table1[[#This Row],[Name]], 'Gas 19-20'!$A$4:$B$395, 2, FALSE)))</f>
        <v>0</v>
      </c>
      <c r="I24" s="13">
        <f>IFERROR((Table1[[#This Row],[Electricity 19-20]]*'Emissions Factors'!$C$2)+(Table1[[#This Row],[Gas 19-20]]*'Emissions Factors'!$B$2), "")</f>
        <v>1.8725255999999999</v>
      </c>
      <c r="J24" s="7">
        <f>IF(ISNA(VLOOKUP(Table1[[#This Row],[Name]],'Elec 20-21'!$A$4:$B$641, 2, FALSE)), "0", VLOOKUP(Table1[[#This Row],[Name]], 'Elec 20-21'!$A$4:$B$641, 2, FALSE))</f>
        <v>2442</v>
      </c>
      <c r="K24" s="7" t="str">
        <f>IF(ISNA(VLOOKUP(Table1[[#This Row],[Name]], 'Gas 20-21'!$A$4:$B$400, 2, FALSE)), "0", VLOOKUP(Table1[[#This Row],[Name]], 'Gas 20-21'!$A$4:$B$400, 2, FALSE))</f>
        <v>0</v>
      </c>
      <c r="L24" s="13">
        <f>IFERROR((Table1[[#This Row],[Electricity 20-21]]*'Emissions Factors'!$C$3)+(Table1[[#This Row],[Gas 20-21]]*'Emissions Factors'!$B$2), "0")</f>
        <v>0.56898599999999999</v>
      </c>
      <c r="M24" s="65">
        <f>IF(ISNA(VLOOKUP(Table1[[#This Row],[Name]], 'Elec 21-22'!$A$4:$B$656, 2, FALSE)), "0", VLOOKUP(Table1[[#This Row],[Name]], 'Elec 21-22'!$A$4:$B$656, 2, FALSE))</f>
        <v>5309</v>
      </c>
      <c r="N24" s="7" t="str">
        <f>IF(ISNA(VLOOKUP(Table1[[#This Row],[Name]], 'Gas 21-22'!$A$4:$B$408, 2, FALSE)), "0", VLOOKUP(Table1[[#This Row],[Name]], 'Gas 21-22'!$A$4:$B$408, 2, FALSE))</f>
        <v>0</v>
      </c>
      <c r="O24" s="8">
        <f>IFERROR((Table1[[#This Row],[Electricity 21-22]]*'Emissions Factors'!$C$4)+(Table1[[#This Row],[Gas 21-22]]*'Emissions Factors'!$B$4), "")</f>
        <v>1.2210700000000001</v>
      </c>
      <c r="P24" s="12">
        <f>IFERROR(Table1[[#This Row],[Total Emissions 21-22]]/Table1[[#This Row],[Total Emissions 20-21]], "")</f>
        <v>2.1460457726552149</v>
      </c>
      <c r="Q24" s="11">
        <f>IF(ISNA(VLOOKUP(Table1[[#This Row],[Name]],'Elec 22-23'!$A$4:$B$680, 2, FALSE)), "", VLOOKUP(Table1[[#This Row],[Name]], 'Elec 22-23'!$A$4:$B$680, 2, FALSE))</f>
        <v>4883</v>
      </c>
      <c r="R24" s="7" t="str">
        <f>IF(ISNA(VLOOKUP(Table1[[#This Row],[Name]], 'Gas 22-23'!$A$4:$B$427, 2, FALSE)), "", (VLOOKUP(Table1[[#This Row],[Name]], 'Gas 22-23'!$A$4:$B$427, 2, FALSE)))</f>
        <v/>
      </c>
      <c r="S24" s="7" t="str">
        <f>IFERROR((Table1[[#This Row],[Electricity 22-23]]*'Emissions Factors'!$C$5)+('Emissions Factors'!$B$5*Table1[[#This Row],[Gas 22-23]]), "")</f>
        <v/>
      </c>
      <c r="T24" s="12" t="str">
        <f>IFERROR(Table1[[#This Row],[Total Emissions 22-23]]/Table1[[#This Row],[Total Emissions 21-22]], "")</f>
        <v/>
      </c>
      <c r="U24" s="7">
        <f ca="1">IF(ISNA(VLOOKUP(Table1[[#This Row],[Name]],'Electricity 23-24'!A309:D1205,4,FALSE)),"",(VLOOKUP(Table1[[#This Row],[Name]],'Electricity 23-24'!A309:D1205,4,FALSE)))</f>
        <v>4207</v>
      </c>
      <c r="V24" s="7" t="str">
        <f>IF(ISNA(VLOOKUP(Table1[[#This Row],[Name]],Table2[#All],2,FALSE)),"",(VLOOKUP(Table1[[#This Row],[Name]],Table2[#All],2,FALSE)))</f>
        <v/>
      </c>
      <c r="W24" s="7" t="str">
        <f ca="1">IFERROR((Table1[[#This Row],[Electricity 23-24 ]]*'Emissions Factors'!$C$6)+(Table1[[#This Row],[Gas 23-24 ]]*'Emissions Factors'!$B$6),"")</f>
        <v/>
      </c>
      <c r="X24" s="74" t="str">
        <f ca="1">IFERROR(Table1[[#This Row],[Total Emissions 23-24 ]]/Table1[[#This Row],[Total Emissions 22-23]],"")</f>
        <v/>
      </c>
      <c r="Y24" s="21"/>
    </row>
    <row r="25" spans="1:25" x14ac:dyDescent="0.25">
      <c r="A25" s="64" t="s">
        <v>390</v>
      </c>
      <c r="B25" s="21" t="str">
        <f>VLOOKUP(Table1[[#This Row],[Name]], 'Site Information'!$A$2:$D$46, 4, FALSE)</f>
        <v>Leisure and Culture - Libraries and Museums</v>
      </c>
      <c r="C25" s="11">
        <f>IF(ISNA(VLOOKUP(Table1[[#This Row],[Name]], 'Elec 17-18'!$A$4:$B$630, 2, FALSE)), "0", VLOOKUP(Table1[[#This Row],[Name]], 'Elec 17-18'!$A$4:$B$630, 2, FALSE))</f>
        <v>4888</v>
      </c>
      <c r="D25" s="47">
        <f>IF(ISNA(VLOOKUP(Table1[[#This Row],[Name]], 'Gas 17-18'!$A$4:$B$395, 2, FALSE)), "0", (VLOOKUP(Table1[[#This Row],[Name]], 'Gas 17-18'!$A$4:$B$395, 2, FALSE)))</f>
        <v>22267</v>
      </c>
      <c r="E25" s="11">
        <f>IF(ISNA(VLOOKUP(Table1[[#This Row],[Name]], 'Elec 18-19'!$A$4:$B$630, 2, FALSE)), "0", VLOOKUP(Table1[[#This Row],[Name]], 'Elec 18-19'!$A$4:$B$630, 2, FALSE))</f>
        <v>5188</v>
      </c>
      <c r="F25" s="47">
        <f>IF(ISNA(VLOOKUP(Table1[[#This Row],[Name]], 'Gas 18-19'!$A$4:$B$395, 2, FALSE)), "0", (VLOOKUP(Table1[[#This Row],[Name]], 'Gas 18-19'!$A$4:$B$395, 2, FALSE)))</f>
        <v>20840</v>
      </c>
      <c r="G25" s="7">
        <f>IF(ISNA(VLOOKUP(Table1[[#This Row],[Name]], 'Elec 19-20'!$A$4:$B$631, 2, FALSE)), "0", VLOOKUP(Table1[[#This Row],[Name]], 'Elec 19-20'!$A$4:$B$631, 2, FALSE))</f>
        <v>5423</v>
      </c>
      <c r="H25" s="7">
        <f>IF(ISNA(VLOOKUP(Table1[[#This Row],[Name]], 'Gas 19-20'!$A$4:$B$395, 2, FALSE)), "0", (VLOOKUP(Table1[[#This Row],[Name]], 'Gas 19-20'!$A$4:$B$395, 2, FALSE)))</f>
        <v>26383</v>
      </c>
      <c r="I25" s="13">
        <f>IFERROR((Table1[[#This Row],[Electricity 19-20]]*'Emissions Factors'!$C$2)+(Table1[[#This Row],[Gas 19-20]]*'Emissions Factors'!$B$2), "")</f>
        <v>6.2405908000000005</v>
      </c>
      <c r="J25" s="7">
        <f>IF(ISNA(VLOOKUP(Table1[[#This Row],[Name]],'Elec 20-21'!$A$4:$B$641, 2, FALSE)), "0", VLOOKUP(Table1[[#This Row],[Name]], 'Elec 20-21'!$A$4:$B$641, 2, FALSE))</f>
        <v>3284</v>
      </c>
      <c r="K25" s="7">
        <f>IF(ISNA(VLOOKUP(Table1[[#This Row],[Name]], 'Gas 20-21'!$A$4:$B$400, 2, FALSE)), "0", VLOOKUP(Table1[[#This Row],[Name]], 'Gas 20-21'!$A$4:$B$400, 2, FALSE))</f>
        <v>14659</v>
      </c>
      <c r="L25" s="13">
        <f>IFERROR((Table1[[#This Row],[Electricity 20-21]]*'Emissions Factors'!$C$3)+(Table1[[#This Row],[Gas 20-21]]*'Emissions Factors'!$B$2), "0")</f>
        <v>3.4624280000000001</v>
      </c>
      <c r="M25" s="65">
        <f>IF(ISNA(VLOOKUP(Table1[[#This Row],[Name]], 'Elec 21-22'!$A$4:$B$656, 2, FALSE)), "0", VLOOKUP(Table1[[#This Row],[Name]], 'Elec 21-22'!$A$4:$B$656, 2, FALSE))</f>
        <v>5232</v>
      </c>
      <c r="N25" s="11">
        <f>IF(ISNA(VLOOKUP(Table1[[#This Row],[Name]], 'Gas 21-22'!$A$4:$B$408, 2, FALSE)), "0", VLOOKUP(Table1[[#This Row],[Name]], 'Gas 21-22'!$A$4:$B$408, 2, FALSE))</f>
        <v>27676</v>
      </c>
      <c r="O25" s="8">
        <f>IFERROR((Table1[[#This Row],[Electricity 21-22]]*'Emissions Factors'!$C$4)+(Table1[[#This Row],[Gas 21-22]]*'Emissions Factors'!$B$4), "")</f>
        <v>6.295744</v>
      </c>
      <c r="P25" s="12">
        <f>IFERROR(Table1[[#This Row],[Total Emissions 21-22]]/Table1[[#This Row],[Total Emissions 20-21]], "")</f>
        <v>1.818303225366708</v>
      </c>
      <c r="Q25" s="11">
        <f>IF(ISNA(VLOOKUP(Table1[[#This Row],[Name]],'Elec 22-23'!$A$4:$B$680, 2, FALSE)), "", VLOOKUP(Table1[[#This Row],[Name]], 'Elec 22-23'!$A$4:$B$680, 2, FALSE))</f>
        <v>5107</v>
      </c>
      <c r="R25" s="7">
        <f>IF(ISNA(VLOOKUP(Table1[[#This Row],[Name]], 'Gas 22-23'!$A$4:$B$427, 2, FALSE)), "", (VLOOKUP(Table1[[#This Row],[Name]], 'Gas 22-23'!$A$4:$B$427, 2, FALSE)))</f>
        <v>22919</v>
      </c>
      <c r="S25" s="7">
        <f>IFERROR((Table1[[#This Row],[Electricity 22-23]]*'Emissions Factors'!$C$5)+('Emissions Factors'!$B$5*Table1[[#This Row],[Gas 22-23]]), "")</f>
        <v>5.1798279999999997</v>
      </c>
      <c r="T25" s="12">
        <f>IFERROR(Table1[[#This Row],[Total Emissions 22-23]]/Table1[[#This Row],[Total Emissions 21-22]], "")</f>
        <v>0.82275073446442548</v>
      </c>
      <c r="U25" s="7">
        <f ca="1">VLOOKUP(Table1[[#This Row],[Name]],'Electricity 23-24'!A39:D696,4,FALSE)</f>
        <v>5269</v>
      </c>
      <c r="V25" s="7">
        <f>IF(ISNA(VLOOKUP(Table1[[#This Row],[Name]],Table2[#All],2,FALSE)),"",(VLOOKUP(Table1[[#This Row],[Name]],Table2[#All],2,FALSE)))</f>
        <v>22559</v>
      </c>
      <c r="W25" s="7">
        <f ca="1">IFERROR((Table1[[#This Row],[Electricity 23-24 ]]*'Emissions Factors'!$C$6)+(Table1[[#This Row],[Gas 23-24 ]]*'Emissions Factors'!$B$6),"")</f>
        <v>5.2491250821543707</v>
      </c>
      <c r="X25" s="74">
        <f ca="1">IFERROR(Table1[[#This Row],[Total Emissions 23-24 ]]/Table1[[#This Row],[Total Emissions 22-23]],"")</f>
        <v>1.0133782593079097</v>
      </c>
      <c r="Y25" s="21"/>
    </row>
    <row r="26" spans="1:25" x14ac:dyDescent="0.25">
      <c r="A26" s="64" t="s">
        <v>884</v>
      </c>
      <c r="B26" s="21" t="str">
        <f>VLOOKUP(Table1[[#This Row],[Name]], 'Site Information'!$A$2:$D$46, 4, FALSE)</f>
        <v>Leisure and Culture - Libraries and Museums</v>
      </c>
      <c r="C26" s="11" t="str">
        <f>IF(ISNA(VLOOKUP(Table1[[#This Row],[Name]], 'Elec 17-18'!$A$4:$B$630, 2, FALSE)), "0", VLOOKUP(Table1[[#This Row],[Name]], 'Elec 17-18'!$A$4:$B$630, 2, FALSE))</f>
        <v>0</v>
      </c>
      <c r="D26" s="47" t="str">
        <f>IF(ISNA(VLOOKUP(Table1[[#This Row],[Name]], 'Gas 17-18'!$A$4:$B$395, 2, FALSE)), "0", (VLOOKUP(Table1[[#This Row],[Name]], 'Gas 17-18'!$A$4:$B$395, 2, FALSE)))</f>
        <v>0</v>
      </c>
      <c r="E26" s="11" t="str">
        <f>IF(ISNA(VLOOKUP(Table1[[#This Row],[Name]], 'Elec 18-19'!$A$4:$B$630, 2, FALSE)), "0", VLOOKUP(Table1[[#This Row],[Name]], 'Elec 18-19'!$A$4:$B$630, 2, FALSE))</f>
        <v>0</v>
      </c>
      <c r="F26" s="47" t="str">
        <f>IF(ISNA(VLOOKUP(Table1[[#This Row],[Name]], 'Gas 18-19'!$A$4:$B$395, 2, FALSE)), "0", (VLOOKUP(Table1[[#This Row],[Name]], 'Gas 18-19'!$A$4:$B$395, 2, FALSE)))</f>
        <v>0</v>
      </c>
      <c r="G26" s="7" t="str">
        <f>IF(ISNA(VLOOKUP(Table1[[#This Row],[Name]], 'Elec 19-20'!$A$4:$B$631, 2, FALSE)), "0", VLOOKUP(Table1[[#This Row],[Name]], 'Elec 19-20'!$A$4:$B$631, 2, FALSE))</f>
        <v>0</v>
      </c>
      <c r="H26" s="7" t="str">
        <f>IF(ISNA(VLOOKUP(Table1[[#This Row],[Name]], 'Gas 19-20'!$A$4:$B$395, 2, FALSE)), "0", (VLOOKUP(Table1[[#This Row],[Name]], 'Gas 19-20'!$A$4:$B$395, 2, FALSE)))</f>
        <v>0</v>
      </c>
      <c r="I26" s="13">
        <f>IFERROR((Table1[[#This Row],[Electricity 19-20]]*'Emissions Factors'!$C$2)+(Table1[[#This Row],[Gas 19-20]]*'Emissions Factors'!$B$2), "")</f>
        <v>0</v>
      </c>
      <c r="J26" s="7" t="str">
        <f>IF(ISNA(VLOOKUP(Table1[[#This Row],[Name]],'Elec 20-21'!$A$4:$B$641, 2, FALSE)), "0", VLOOKUP(Table1[[#This Row],[Name]], 'Elec 20-21'!$A$4:$B$641, 2, FALSE))</f>
        <v>0</v>
      </c>
      <c r="K26" s="7" t="str">
        <f>IF(ISNA(VLOOKUP(Table1[[#This Row],[Name]], 'Gas 20-21'!$A$4:$B$400, 2, FALSE)), "0", VLOOKUP(Table1[[#This Row],[Name]], 'Gas 20-21'!$A$4:$B$400, 2, FALSE))</f>
        <v>0</v>
      </c>
      <c r="L26" s="13">
        <f>IFERROR((Table1[[#This Row],[Electricity 20-21]]*'Emissions Factors'!$C$3)+(Table1[[#This Row],[Gas 20-21]]*'Emissions Factors'!$B$2), "0")</f>
        <v>0</v>
      </c>
      <c r="M26" s="65" t="str">
        <f>IF(ISNA(VLOOKUP(Table1[[#This Row],[Name]], 'Elec 21-22'!$A$4:$B$656, 2, FALSE)), "0", VLOOKUP(Table1[[#This Row],[Name]], 'Elec 21-22'!$A$4:$B$656, 2, FALSE))</f>
        <v>0</v>
      </c>
      <c r="N26" s="11" t="str">
        <f>IF(ISNA(VLOOKUP(Table1[[#This Row],[Name]], 'Gas 21-22'!$A$4:$B$408, 2, FALSE)), "0", VLOOKUP(Table1[[#This Row],[Name]], 'Gas 21-22'!$A$4:$B$408, 2, FALSE))</f>
        <v>0</v>
      </c>
      <c r="O26" s="8">
        <f>IFERROR((Table1[[#This Row],[Electricity 21-22]]*'Emissions Factors'!$C$4)+(Table1[[#This Row],[Gas 21-22]]*'Emissions Factors'!$B$4), "")</f>
        <v>0</v>
      </c>
      <c r="P26" s="12" t="str">
        <f>IFERROR(Table1[[#This Row],[Total Emissions 21-22]]/Table1[[#This Row],[Total Emissions 20-21]], "")</f>
        <v/>
      </c>
      <c r="Q26" s="11" t="str">
        <f>IF(ISNA(VLOOKUP(Table1[[#This Row],[Name]],'Elec 22-23'!$A$4:$B$680, 2, FALSE)), "", VLOOKUP(Table1[[#This Row],[Name]], 'Elec 22-23'!$A$4:$B$680, 2, FALSE))</f>
        <v/>
      </c>
      <c r="R26" s="7" t="str">
        <f>IF(ISNA(VLOOKUP(Table1[[#This Row],[Name]], 'Gas 22-23'!$A$4:$B$427, 2, FALSE)), "", (VLOOKUP(Table1[[#This Row],[Name]], 'Gas 22-23'!$A$4:$B$427, 2, FALSE)))</f>
        <v/>
      </c>
      <c r="S26" s="7" t="str">
        <f>IFERROR((Table1[[#This Row],[Electricity 22-23]]*'Emissions Factors'!$C$5)+('Emissions Factors'!$B$5*Table1[[#This Row],[Gas 22-23]]), "")</f>
        <v/>
      </c>
      <c r="T26" s="12" t="str">
        <f>IFERROR(Table1[[#This Row],[Total Emissions 22-23]]/Table1[[#This Row],[Total Emissions 21-22]], "")</f>
        <v/>
      </c>
      <c r="U26" s="7" t="str">
        <f>IF(ISNA(VLOOKUP(Table1[[#This Row],[Name]],'Electricity 23-24'!A221:D466,4,FALSE)),"",(VLOOKUP(Table1[[#This Row],[Name]],'Electricity 23-24'!A221:D466,4,FALSE)))</f>
        <v/>
      </c>
      <c r="V26" s="7" t="str">
        <f>IF(ISNA(VLOOKUP(Table1[[#This Row],[Name]],Table2[#All],2,FALSE)),"",(VLOOKUP(Table1[[#This Row],[Name]],Table2[#All],2,FALSE)))</f>
        <v/>
      </c>
      <c r="W26" s="7" t="str">
        <f>IFERROR((Table1[[#This Row],[Electricity 23-24 ]]*'Emissions Factors'!$C$6)+(Table1[[#This Row],[Gas 23-24 ]]*'Emissions Factors'!$B$6),"")</f>
        <v/>
      </c>
      <c r="X26" s="74" t="str">
        <f>IFERROR(Table1[[#This Row],[Total Emissions 23-24 ]]/Table1[[#This Row],[Total Emissions 22-23]],"")</f>
        <v/>
      </c>
      <c r="Y26" s="21"/>
    </row>
    <row r="27" spans="1:25" x14ac:dyDescent="0.25">
      <c r="A27" s="64" t="s">
        <v>409</v>
      </c>
      <c r="B27" s="21" t="str">
        <f>VLOOKUP(Table1[[#This Row],[Name]], 'Site Information'!$A$2:$D$46, 4, FALSE)</f>
        <v>Leisure and Culture - Libraries and Museums</v>
      </c>
      <c r="C27" s="11">
        <f>IF(ISNA(VLOOKUP(Table1[[#This Row],[Name]], 'Elec 17-18'!$A$4:$B$630, 2, FALSE)), "0", VLOOKUP(Table1[[#This Row],[Name]], 'Elec 17-18'!$A$4:$B$630, 2, FALSE))</f>
        <v>7015</v>
      </c>
      <c r="D27" s="47">
        <f>IF(ISNA(VLOOKUP(Table1[[#This Row],[Name]], 'Gas 17-18'!$A$4:$B$395, 2, FALSE)), "0", (VLOOKUP(Table1[[#This Row],[Name]], 'Gas 17-18'!$A$4:$B$395, 2, FALSE)))</f>
        <v>15000</v>
      </c>
      <c r="E27" s="11">
        <f>IF(ISNA(VLOOKUP(Table1[[#This Row],[Name]], 'Elec 18-19'!$A$4:$B$630, 2, FALSE)), "0", VLOOKUP(Table1[[#This Row],[Name]], 'Elec 18-19'!$A$4:$B$630, 2, FALSE))</f>
        <v>7091</v>
      </c>
      <c r="F27" s="47">
        <f>IF(ISNA(VLOOKUP(Table1[[#This Row],[Name]], 'Gas 18-19'!$A$4:$B$395, 2, FALSE)), "0", (VLOOKUP(Table1[[#This Row],[Name]], 'Gas 18-19'!$A$4:$B$395, 2, FALSE)))</f>
        <v>18808</v>
      </c>
      <c r="G27" s="7">
        <f>IF(ISNA(VLOOKUP(Table1[[#This Row],[Name]], 'Elec 19-20'!$A$4:$B$631, 2, FALSE)), "0", VLOOKUP(Table1[[#This Row],[Name]], 'Elec 19-20'!$A$4:$B$631, 2, FALSE))</f>
        <v>7137</v>
      </c>
      <c r="H27" s="7">
        <f>IF(ISNA(VLOOKUP(Table1[[#This Row],[Name]], 'Gas 19-20'!$A$4:$B$395, 2, FALSE)), "0", (VLOOKUP(Table1[[#This Row],[Name]], 'Gas 19-20'!$A$4:$B$395, 2, FALSE)))</f>
        <v>18133</v>
      </c>
      <c r="I27" s="13">
        <f>IFERROR((Table1[[#This Row],[Electricity 19-20]]*'Emissions Factors'!$C$2)+(Table1[[#This Row],[Gas 19-20]]*'Emissions Factors'!$B$2), "")</f>
        <v>5.1606892000000002</v>
      </c>
      <c r="J27" s="7">
        <f>IF(ISNA(VLOOKUP(Table1[[#This Row],[Name]],'Elec 20-21'!$A$4:$B$641, 2, FALSE)), "0", VLOOKUP(Table1[[#This Row],[Name]], 'Elec 20-21'!$A$4:$B$641, 2, FALSE))</f>
        <v>4539</v>
      </c>
      <c r="K27" s="7">
        <f>IF(ISNA(VLOOKUP(Table1[[#This Row],[Name]], 'Gas 20-21'!$A$4:$B$400, 2, FALSE)), "0", VLOOKUP(Table1[[#This Row],[Name]], 'Gas 20-21'!$A$4:$B$400, 2, FALSE))</f>
        <v>6119</v>
      </c>
      <c r="L27" s="13">
        <f>IFERROR((Table1[[#This Row],[Electricity 20-21]]*'Emissions Factors'!$C$3)+(Table1[[#This Row],[Gas 20-21]]*'Emissions Factors'!$B$2), "0")</f>
        <v>2.1834829999999998</v>
      </c>
      <c r="M27" s="65">
        <f>IF(ISNA(VLOOKUP(Table1[[#This Row],[Name]], 'Elec 21-22'!$A$4:$B$656, 2, FALSE)), "0", VLOOKUP(Table1[[#This Row],[Name]], 'Elec 21-22'!$A$4:$B$656, 2, FALSE))</f>
        <v>6484</v>
      </c>
      <c r="N27" s="11">
        <f>IF(ISNA(VLOOKUP(Table1[[#This Row],[Name]], 'Gas 21-22'!$A$4:$B$408, 2, FALSE)), "0", VLOOKUP(Table1[[#This Row],[Name]], 'Gas 21-22'!$A$4:$B$408, 2, FALSE))</f>
        <v>21141</v>
      </c>
      <c r="O27" s="8">
        <f>IFERROR((Table1[[#This Row],[Electricity 21-22]]*'Emissions Factors'!$C$4)+(Table1[[#This Row],[Gas 21-22]]*'Emissions Factors'!$B$4), "")</f>
        <v>5.3812639999999998</v>
      </c>
      <c r="P27" s="12">
        <f>IFERROR(Table1[[#This Row],[Total Emissions 21-22]]/Table1[[#This Row],[Total Emissions 20-21]], "")</f>
        <v>2.4645321259657162</v>
      </c>
      <c r="Q27" s="11">
        <f>IF(ISNA(VLOOKUP(Table1[[#This Row],[Name]],'Elec 22-23'!$A$4:$B$680, 2, FALSE)), "", VLOOKUP(Table1[[#This Row],[Name]], 'Elec 22-23'!$A$4:$B$680, 2, FALSE))</f>
        <v>6717</v>
      </c>
      <c r="R27" s="7">
        <f>IF(ISNA(VLOOKUP(Table1[[#This Row],[Name]], 'Gas 22-23'!$A$4:$B$427, 2, FALSE)), "", (VLOOKUP(Table1[[#This Row],[Name]], 'Gas 22-23'!$A$4:$B$427, 2, FALSE)))</f>
        <v>25350</v>
      </c>
      <c r="S27" s="7">
        <f>IFERROR((Table1[[#This Row],[Electricity 22-23]]*'Emissions Factors'!$C$5)+('Emissions Factors'!$B$5*Table1[[#This Row],[Gas 22-23]]), "")</f>
        <v>5.9354310000000003</v>
      </c>
      <c r="T27" s="12">
        <f>IFERROR(Table1[[#This Row],[Total Emissions 22-23]]/Table1[[#This Row],[Total Emissions 21-22]], "")</f>
        <v>1.1029808238361842</v>
      </c>
      <c r="U27" s="7" t="e">
        <f>VLOOKUP(Table1[[#This Row],[Name]],'Electricity 23-24'!A127:D152,4,FALSE)</f>
        <v>#N/A</v>
      </c>
      <c r="V27" s="7">
        <f>IF(ISNA(VLOOKUP(Table1[[#This Row],[Name]],Table2[#All],2,FALSE)),"",(VLOOKUP(Table1[[#This Row],[Name]],Table2[#All],2,FALSE)))</f>
        <v>17334</v>
      </c>
      <c r="W27" s="7" t="str">
        <f>IFERROR((Table1[[#This Row],[Electricity 23-24 ]]*'Emissions Factors'!$C$6)+(Table1[[#This Row],[Gas 23-24 ]]*'Emissions Factors'!$B$6),"")</f>
        <v/>
      </c>
      <c r="X27" s="74" t="str">
        <f>IFERROR(Table1[[#This Row],[Total Emissions 23-24 ]]/Table1[[#This Row],[Total Emissions 22-23]],"")</f>
        <v/>
      </c>
      <c r="Y27" s="21"/>
    </row>
    <row r="28" spans="1:25" x14ac:dyDescent="0.25">
      <c r="A28" s="64" t="s">
        <v>426</v>
      </c>
      <c r="B28" s="21" t="str">
        <f>VLOOKUP(Table1[[#This Row],[Name]], 'Site Information'!$A$2:$D$46, 4, FALSE)</f>
        <v>Leisure and Culture - Libraries and Museums</v>
      </c>
      <c r="C28" s="8">
        <f>IF(ISNA(VLOOKUP(Table1[[#This Row],[Name]], 'Elec 17-18'!$A$4:$B$630, 2, FALSE)), "0", VLOOKUP(Table1[[#This Row],[Name]], 'Elec 17-18'!$A$4:$B$630, 2, FALSE))</f>
        <v>5188</v>
      </c>
      <c r="D28" s="13" t="str">
        <f>IF(ISNA(VLOOKUP(Table1[[#This Row],[Name]], 'Gas 17-18'!$A$4:$B$395, 2, FALSE)), "0", (VLOOKUP(Table1[[#This Row],[Name]], 'Gas 17-18'!$A$4:$B$395, 2, FALSE)))</f>
        <v>0</v>
      </c>
      <c r="E28" s="8">
        <f>IF(ISNA(VLOOKUP(Table1[[#This Row],[Name]], 'Elec 18-19'!$A$4:$B$630, 2, FALSE)), "0", VLOOKUP(Table1[[#This Row],[Name]], 'Elec 18-19'!$A$4:$B$630, 2, FALSE))</f>
        <v>6588</v>
      </c>
      <c r="F28" s="13">
        <f>IF(ISNA(VLOOKUP(Table1[[#This Row],[Name]], 'Gas 18-19'!$A$4:$B$395, 2, FALSE)), "0", (VLOOKUP(Table1[[#This Row],[Name]], 'Gas 18-19'!$A$4:$B$395, 2, FALSE)))</f>
        <v>6546</v>
      </c>
      <c r="G28" s="7">
        <f>IF(ISNA(VLOOKUP(Table1[[#This Row],[Name]], 'Elec 19-20'!$A$4:$B$631, 2, FALSE)), "0", VLOOKUP(Table1[[#This Row],[Name]], 'Elec 19-20'!$A$4:$B$631, 2, FALSE))</f>
        <v>6699</v>
      </c>
      <c r="H28" s="7">
        <f>IF(ISNA(VLOOKUP(Table1[[#This Row],[Name]], 'Gas 19-20'!$A$4:$B$395, 2, FALSE)), "0", (VLOOKUP(Table1[[#This Row],[Name]], 'Gas 19-20'!$A$4:$B$395, 2, FALSE)))</f>
        <v>17526</v>
      </c>
      <c r="I28" s="13">
        <f>IFERROR((Table1[[#This Row],[Electricity 19-20]]*'Emissions Factors'!$C$2)+(Table1[[#This Row],[Gas 19-20]]*'Emissions Factors'!$B$2), "")</f>
        <v>4.9370484000000001</v>
      </c>
      <c r="J28" s="7">
        <f>IF(ISNA(VLOOKUP(Table1[[#This Row],[Name]],'Elec 20-21'!$A$4:$B$641, 2, FALSE)), "0", VLOOKUP(Table1[[#This Row],[Name]], 'Elec 20-21'!$A$4:$B$641, 2, FALSE))</f>
        <v>4429</v>
      </c>
      <c r="K28" s="7">
        <f>IF(ISNA(VLOOKUP(Table1[[#This Row],[Name]], 'Gas 20-21'!$A$4:$B$400, 2, FALSE)), "0", VLOOKUP(Table1[[#This Row],[Name]], 'Gas 20-21'!$A$4:$B$400, 2, FALSE))</f>
        <v>16442</v>
      </c>
      <c r="L28" s="13">
        <f>IFERROR((Table1[[#This Row],[Electricity 20-21]]*'Emissions Factors'!$C$3)+(Table1[[#This Row],[Gas 20-21]]*'Emissions Factors'!$B$2), "0")</f>
        <v>4.0572850000000003</v>
      </c>
      <c r="M28" s="11">
        <f>IF(ISNA(VLOOKUP(Table1[[#This Row],[Name]], 'Elec 21-22'!$A$4:$B$656, 2, FALSE)), "0", VLOOKUP(Table1[[#This Row],[Name]], 'Elec 21-22'!$A$4:$B$656, 2, FALSE))</f>
        <v>5876</v>
      </c>
      <c r="N28" s="7">
        <f>IF(ISNA(VLOOKUP(Table1[[#This Row],[Name]], 'Gas 21-22'!$A$4:$B$408, 2, FALSE)), "0", VLOOKUP(Table1[[#This Row],[Name]], 'Gas 21-22'!$A$4:$B$408, 2, FALSE))</f>
        <v>18322</v>
      </c>
      <c r="O28" s="8">
        <f>IFERROR((Table1[[#This Row],[Electricity 21-22]]*'Emissions Factors'!$C$4)+(Table1[[#This Row],[Gas 21-22]]*'Emissions Factors'!$B$4), "")</f>
        <v>4.722728</v>
      </c>
      <c r="P28" s="74">
        <f>IFERROR(Table1[[#This Row],[Total Emissions 21-22]]/Table1[[#This Row],[Total Emissions 20-21]], "")</f>
        <v>1.1640118946536908</v>
      </c>
      <c r="Q28" s="11">
        <f>IF(ISNA(VLOOKUP(Table1[[#This Row],[Name]],'Elec 22-23'!$A$4:$B$680, 2, FALSE)), "", VLOOKUP(Table1[[#This Row],[Name]], 'Elec 22-23'!$A$4:$B$680, 2, FALSE))</f>
        <v>6554</v>
      </c>
      <c r="R28" s="7">
        <f>IF(ISNA(VLOOKUP(Table1[[#This Row],[Name]], 'Gas 22-23'!$A$4:$B$427, 2, FALSE)), "", (VLOOKUP(Table1[[#This Row],[Name]], 'Gas 22-23'!$A$4:$B$427, 2, FALSE)))</f>
        <v>10912</v>
      </c>
      <c r="S28" s="7">
        <f>IFERROR((Table1[[#This Row],[Electricity 22-23]]*'Emissions Factors'!$C$5)+('Emissions Factors'!$B$5*Table1[[#This Row],[Gas 22-23]]), "")</f>
        <v>3.2618179999999999</v>
      </c>
      <c r="T28" s="12">
        <f>IFERROR(Table1[[#This Row],[Total Emissions 22-23]]/Table1[[#This Row],[Total Emissions 21-22]], "")</f>
        <v>0.69066395523942936</v>
      </c>
      <c r="U28" s="7">
        <f ca="1">IF(ISNA(VLOOKUP(Table1[[#This Row],[Name]],'Electricity 23-24'!A29:D925,4,FALSE)),"",(VLOOKUP(Table1[[#This Row],[Name]],'Electricity 23-24'!A29:D925,4,FALSE)))</f>
        <v>6458</v>
      </c>
      <c r="V28" s="7">
        <f>IF(ISNA(VLOOKUP(Table1[[#This Row],[Name]],Table2[#All],2,FALSE)),"",(VLOOKUP(Table1[[#This Row],[Name]],Table2[#All],2,FALSE)))</f>
        <v>13979</v>
      </c>
      <c r="W28" s="7">
        <f ca="1">IFERROR((Table1[[#This Row],[Electricity 23-24 ]]*'Emissions Factors'!$C$6)+(Table1[[#This Row],[Gas 23-24 ]]*'Emissions Factors'!$B$6),"")</f>
        <v>3.9138800247114141</v>
      </c>
      <c r="X28" s="74">
        <f ca="1">IFERROR(Table1[[#This Row],[Total Emissions 23-24 ]]/Table1[[#This Row],[Total Emissions 22-23]],"")</f>
        <v>1.1999075438026936</v>
      </c>
      <c r="Y28" s="21"/>
    </row>
    <row r="29" spans="1:25" x14ac:dyDescent="0.25">
      <c r="A29" s="64" t="s">
        <v>434</v>
      </c>
      <c r="B29" s="21" t="str">
        <f>VLOOKUP(Table1[[#This Row],[Name]], 'Site Information'!$A$2:$D$46, 4, FALSE)</f>
        <v>Leisure and Culture - Libraries and Museums</v>
      </c>
      <c r="C29" s="8" t="str">
        <f>IF(ISNA(VLOOKUP(Table1[[#This Row],[Name]], 'Elec 17-18'!$A$4:$B$630, 2, FALSE)), "0", VLOOKUP(Table1[[#This Row],[Name]], 'Elec 17-18'!$A$4:$B$630, 2, FALSE))</f>
        <v>0</v>
      </c>
      <c r="D29" s="13" t="str">
        <f>IF(ISNA(VLOOKUP(Table1[[#This Row],[Name]], 'Gas 17-18'!$A$4:$B$395, 2, FALSE)), "0", (VLOOKUP(Table1[[#This Row],[Name]], 'Gas 17-18'!$A$4:$B$395, 2, FALSE)))</f>
        <v>0</v>
      </c>
      <c r="E29" s="8" t="str">
        <f>IF(ISNA(VLOOKUP(Table1[[#This Row],[Name]], 'Elec 18-19'!$A$4:$B$630, 2, FALSE)), "0", VLOOKUP(Table1[[#This Row],[Name]], 'Elec 18-19'!$A$4:$B$630, 2, FALSE))</f>
        <v>0</v>
      </c>
      <c r="F29" s="13">
        <f>IF(ISNA(VLOOKUP(Table1[[#This Row],[Name]], 'Gas 18-19'!$A$4:$B$395, 2, FALSE)), "0", (VLOOKUP(Table1[[#This Row],[Name]], 'Gas 18-19'!$A$4:$B$395, 2, FALSE)))</f>
        <v>0</v>
      </c>
      <c r="G29" s="7">
        <f>IF(ISNA(VLOOKUP(Table1[[#This Row],[Name]], 'Elec 19-20'!$A$4:$B$631, 2, FALSE)), "0", VLOOKUP(Table1[[#This Row],[Name]], 'Elec 19-20'!$A$4:$B$631, 2, FALSE))</f>
        <v>23946</v>
      </c>
      <c r="H29" s="7">
        <f>IF(ISNA(VLOOKUP(Table1[[#This Row],[Name]], 'Gas 19-20'!$A$4:$B$395, 2, FALSE)), "0", (VLOOKUP(Table1[[#This Row],[Name]], 'Gas 19-20'!$A$4:$B$395, 2, FALSE)))</f>
        <v>0</v>
      </c>
      <c r="I29" s="13">
        <f>IFERROR((Table1[[#This Row],[Electricity 19-20]]*'Emissions Factors'!$C$2)+(Table1[[#This Row],[Gas 19-20]]*'Emissions Factors'!$B$2), "")</f>
        <v>6.1205975999999991</v>
      </c>
      <c r="J29" s="7">
        <f>IF(ISNA(VLOOKUP(Table1[[#This Row],[Name]],'Elec 20-21'!$A$4:$B$641, 2, FALSE)), "0", VLOOKUP(Table1[[#This Row],[Name]], 'Elec 20-21'!$A$4:$B$641, 2, FALSE))</f>
        <v>12994</v>
      </c>
      <c r="K29" s="7">
        <f>IF(ISNA(VLOOKUP(Table1[[#This Row],[Name]], 'Gas 20-21'!$A$4:$B$400, 2, FALSE)), "0", VLOOKUP(Table1[[#This Row],[Name]], 'Gas 20-21'!$A$4:$B$400, 2, FALSE))</f>
        <v>11</v>
      </c>
      <c r="L29" s="13">
        <f>IFERROR((Table1[[#This Row],[Electricity 20-21]]*'Emissions Factors'!$C$3)+(Table1[[#This Row],[Gas 20-21]]*'Emissions Factors'!$B$2), "0")</f>
        <v>3.0296259999999999</v>
      </c>
      <c r="M29" s="11">
        <f>IF(ISNA(VLOOKUP(Table1[[#This Row],[Name]], 'Elec 21-22'!$A$4:$B$656, 2, FALSE)), "0", VLOOKUP(Table1[[#This Row],[Name]], 'Elec 21-22'!$A$4:$B$656, 2, FALSE))</f>
        <v>19320</v>
      </c>
      <c r="N29" s="11">
        <f>IF(ISNA(VLOOKUP(Table1[[#This Row],[Name]], 'Gas 21-22'!$A$4:$B$408, 2, FALSE)), "0", VLOOKUP(Table1[[#This Row],[Name]], 'Gas 21-22'!$A$4:$B$408, 2, FALSE))</f>
        <v>13941</v>
      </c>
      <c r="O29" s="8">
        <f>IFERROR((Table1[[#This Row],[Electricity 21-22]]*'Emissions Factors'!$C$4)+(Table1[[#This Row],[Gas 21-22]]*'Emissions Factors'!$B$4), "")</f>
        <v>7.0087440000000001</v>
      </c>
      <c r="P29" s="13">
        <f>IFERROR(Table1[[#This Row],[Total Emissions 21-22]]/Table1[[#This Row],[Total Emissions 20-21]], "")</f>
        <v>2.31340238035982</v>
      </c>
      <c r="Q29" s="11">
        <f>IF(ISNA(VLOOKUP(Table1[[#This Row],[Name]],'Elec 22-23'!$A$4:$B$680, 2, FALSE)), "", VLOOKUP(Table1[[#This Row],[Name]], 'Elec 22-23'!$A$4:$B$680, 2, FALSE))</f>
        <v>13363</v>
      </c>
      <c r="R29" s="7">
        <f>IF(ISNA(VLOOKUP(Table1[[#This Row],[Name]], 'Gas 22-23'!$A$4:$B$427, 2, FALSE)), "", (VLOOKUP(Table1[[#This Row],[Name]], 'Gas 22-23'!$A$4:$B$427, 2, FALSE)))</f>
        <v>25789</v>
      </c>
      <c r="S29" s="7">
        <f>IFERROR((Table1[[#This Row],[Electricity 22-23]]*'Emissions Factors'!$C$5)+('Emissions Factors'!$B$5*Table1[[#This Row],[Gas 22-23]]), "")</f>
        <v>7.2984460000000002</v>
      </c>
      <c r="T29" s="12">
        <f>IFERROR(Table1[[#This Row],[Total Emissions 22-23]]/Table1[[#This Row],[Total Emissions 21-22]], "")</f>
        <v>1.0413343674701201</v>
      </c>
      <c r="U29" s="7">
        <f ca="1">IF(ISNA(VLOOKUP(Table1[[#This Row],[Name]],'Electricity 23-24'!A30:D926,4,FALSE)),"",(VLOOKUP(Table1[[#This Row],[Name]],'Electricity 23-24'!A30:D926,4,FALSE)))</f>
        <v>12191</v>
      </c>
      <c r="V29" s="7">
        <f>IF(ISNA(VLOOKUP(Table1[[#This Row],[Name]],Table2[#All],2,FALSE)),"",(VLOOKUP(Table1[[#This Row],[Name]],Table2[#All],2,FALSE)))</f>
        <v>19668</v>
      </c>
      <c r="W29" s="7">
        <f ca="1">IFERROR((Table1[[#This Row],[Electricity 23-24 ]]*'Emissions Factors'!$C$6)+(Table1[[#This Row],[Gas 23-24 ]]*'Emissions Factors'!$B$6),"")</f>
        <v>6.149627292208061</v>
      </c>
      <c r="X29" s="74">
        <f ca="1">IFERROR(Table1[[#This Row],[Total Emissions 23-24 ]]/Table1[[#This Row],[Total Emissions 22-23]],"")</f>
        <v>0.84259406621739219</v>
      </c>
      <c r="Y29" s="21"/>
    </row>
    <row r="30" spans="1:25" x14ac:dyDescent="0.25">
      <c r="A30" s="64" t="s">
        <v>887</v>
      </c>
      <c r="B30" s="21" t="str">
        <f>VLOOKUP(Table1[[#This Row],[Name]], 'Site Information'!$A$2:$D$46, 4, FALSE)</f>
        <v>Leisure and Culture - Libraries and Museums</v>
      </c>
      <c r="C30" s="8" t="str">
        <f>IF(ISNA(VLOOKUP(Table1[[#This Row],[Name]], 'Elec 17-18'!$A$4:$B$630, 2, FALSE)), "0", VLOOKUP(Table1[[#This Row],[Name]], 'Elec 17-18'!$A$4:$B$630, 2, FALSE))</f>
        <v>0</v>
      </c>
      <c r="D30" s="13" t="str">
        <f>IF(ISNA(VLOOKUP(Table1[[#This Row],[Name]], 'Gas 17-18'!$A$4:$B$395, 2, FALSE)), "0", (VLOOKUP(Table1[[#This Row],[Name]], 'Gas 17-18'!$A$4:$B$395, 2, FALSE)))</f>
        <v>0</v>
      </c>
      <c r="E30" s="8" t="str">
        <f>IF(ISNA(VLOOKUP(Table1[[#This Row],[Name]], 'Elec 18-19'!$A$4:$B$630, 2, FALSE)), "0", VLOOKUP(Table1[[#This Row],[Name]], 'Elec 18-19'!$A$4:$B$630, 2, FALSE))</f>
        <v>0</v>
      </c>
      <c r="F30" s="13" t="str">
        <f>IF(ISNA(VLOOKUP(Table1[[#This Row],[Name]], 'Gas 18-19'!$A$4:$B$395, 2, FALSE)), "0", (VLOOKUP(Table1[[#This Row],[Name]], 'Gas 18-19'!$A$4:$B$395, 2, FALSE)))</f>
        <v>0</v>
      </c>
      <c r="G30" s="7" t="str">
        <f>IF(ISNA(VLOOKUP(Table1[[#This Row],[Name]], 'Elec 19-20'!$A$4:$B$631, 2, FALSE)), "0", VLOOKUP(Table1[[#This Row],[Name]], 'Elec 19-20'!$A$4:$B$631, 2, FALSE))</f>
        <v>0</v>
      </c>
      <c r="H30" s="7" t="str">
        <f>IF(ISNA(VLOOKUP(Table1[[#This Row],[Name]], 'Gas 19-20'!$A$4:$B$395, 2, FALSE)), "0", (VLOOKUP(Table1[[#This Row],[Name]], 'Gas 19-20'!$A$4:$B$395, 2, FALSE)))</f>
        <v>0</v>
      </c>
      <c r="I30" s="13">
        <f>IFERROR((Table1[[#This Row],[Electricity 19-20]]*'Emissions Factors'!$C$2)+(Table1[[#This Row],[Gas 19-20]]*'Emissions Factors'!$B$2), "")</f>
        <v>0</v>
      </c>
      <c r="J30" s="7" t="str">
        <f>IF(ISNA(VLOOKUP(Table1[[#This Row],[Name]],'Elec 20-21'!$A$4:$B$641, 2, FALSE)), "0", VLOOKUP(Table1[[#This Row],[Name]], 'Elec 20-21'!$A$4:$B$641, 2, FALSE))</f>
        <v>0</v>
      </c>
      <c r="K30" s="7" t="str">
        <f>IF(ISNA(VLOOKUP(Table1[[#This Row],[Name]], 'Gas 20-21'!$A$4:$B$400, 2, FALSE)), "0", VLOOKUP(Table1[[#This Row],[Name]], 'Gas 20-21'!$A$4:$B$400, 2, FALSE))</f>
        <v>0</v>
      </c>
      <c r="L30" s="13">
        <f>IFERROR((Table1[[#This Row],[Electricity 20-21]]*'Emissions Factors'!$C$3)+(Table1[[#This Row],[Gas 20-21]]*'Emissions Factors'!$B$2), "0")</f>
        <v>0</v>
      </c>
      <c r="M30" s="11" t="str">
        <f>IF(ISNA(VLOOKUP(Table1[[#This Row],[Name]], 'Elec 21-22'!$A$4:$B$656, 2, FALSE)), "0", VLOOKUP(Table1[[#This Row],[Name]], 'Elec 21-22'!$A$4:$B$656, 2, FALSE))</f>
        <v>0</v>
      </c>
      <c r="N30" s="11" t="str">
        <f>IF(ISNA(VLOOKUP(Table1[[#This Row],[Name]], 'Gas 21-22'!$A$4:$B$408, 2, FALSE)), "0", VLOOKUP(Table1[[#This Row],[Name]], 'Gas 21-22'!$A$4:$B$408, 2, FALSE))</f>
        <v>0</v>
      </c>
      <c r="O30" s="8">
        <f>IFERROR((Table1[[#This Row],[Electricity 21-22]]*'Emissions Factors'!$C$4)+(Table1[[#This Row],[Gas 21-22]]*'Emissions Factors'!$B$4), "")</f>
        <v>0</v>
      </c>
      <c r="P30" s="12" t="str">
        <f>IFERROR(Table1[[#This Row],[Total Emissions 21-22]]/Table1[[#This Row],[Total Emissions 20-21]], "")</f>
        <v/>
      </c>
      <c r="Q30" s="11" t="str">
        <f>IF(ISNA(VLOOKUP(Table1[[#This Row],[Name]],'Elec 22-23'!$A$4:$B$680, 2, FALSE)), "", VLOOKUP(Table1[[#This Row],[Name]], 'Elec 22-23'!$A$4:$B$680, 2, FALSE))</f>
        <v/>
      </c>
      <c r="R30" s="7" t="str">
        <f>IF(ISNA(VLOOKUP(Table1[[#This Row],[Name]], 'Gas 22-23'!$A$4:$B$427, 2, FALSE)), "", (VLOOKUP(Table1[[#This Row],[Name]], 'Gas 22-23'!$A$4:$B$427, 2, FALSE)))</f>
        <v/>
      </c>
      <c r="S30" s="7" t="str">
        <f>IFERROR((Table1[[#This Row],[Electricity 22-23]]*'Emissions Factors'!$C$5)+('Emissions Factors'!$B$5*Table1[[#This Row],[Gas 22-23]]), "")</f>
        <v/>
      </c>
      <c r="T30" s="12" t="str">
        <f>IFERROR(Table1[[#This Row],[Total Emissions 22-23]]/Table1[[#This Row],[Total Emissions 21-22]], "")</f>
        <v/>
      </c>
      <c r="U30" s="7" t="str">
        <f>IF(ISNA(VLOOKUP(Table1[[#This Row],[Name]],'Electricity 23-24'!A31:D927,4,FALSE)),"",(VLOOKUP(Table1[[#This Row],[Name]],'Electricity 23-24'!A31:D927,4,FALSE)))</f>
        <v/>
      </c>
      <c r="V30" s="7" t="str">
        <f>IF(ISNA(VLOOKUP(Table1[[#This Row],[Name]],Table2[#All],2,FALSE)),"",(VLOOKUP(Table1[[#This Row],[Name]],Table2[#All],2,FALSE)))</f>
        <v/>
      </c>
      <c r="W30" s="7" t="str">
        <f>IFERROR((Table1[[#This Row],[Electricity 23-24 ]]*'Emissions Factors'!$C$6)+(Table1[[#This Row],[Gas 23-24 ]]*'Emissions Factors'!$B$6),"")</f>
        <v/>
      </c>
      <c r="X30" s="74" t="str">
        <f>IFERROR(Table1[[#This Row],[Total Emissions 23-24 ]]/Table1[[#This Row],[Total Emissions 22-23]],"")</f>
        <v/>
      </c>
      <c r="Y30" s="21"/>
    </row>
    <row r="31" spans="1:25" x14ac:dyDescent="0.25">
      <c r="A31" s="64" t="s">
        <v>484</v>
      </c>
      <c r="B31" s="21" t="str">
        <f>VLOOKUP(Table1[[#This Row],[Name]], 'Site Information'!$A$2:$D$46, 4, FALSE)</f>
        <v>Leisure and Culture - Libraries and Museums</v>
      </c>
      <c r="C31" s="8">
        <f>IF(ISNA(VLOOKUP(Table1[[#This Row],[Name]], 'Elec 17-18'!$A$4:$B$630, 2, FALSE)), "0", VLOOKUP(Table1[[#This Row],[Name]], 'Elec 17-18'!$A$4:$B$630, 2, FALSE))</f>
        <v>6231</v>
      </c>
      <c r="D31" s="13">
        <f>IF(ISNA(VLOOKUP(Table1[[#This Row],[Name]], 'Gas 17-18'!$A$4:$B$395, 2, FALSE)), "0", (VLOOKUP(Table1[[#This Row],[Name]], 'Gas 17-18'!$A$4:$B$395, 2, FALSE)))</f>
        <v>17635</v>
      </c>
      <c r="E31" s="8">
        <f>IF(ISNA(VLOOKUP(Table1[[#This Row],[Name]], 'Elec 18-19'!$A$4:$B$630, 2, FALSE)), "0", VLOOKUP(Table1[[#This Row],[Name]], 'Elec 18-19'!$A$4:$B$630, 2, FALSE))</f>
        <v>6331</v>
      </c>
      <c r="F31" s="13">
        <f>IF(ISNA(VLOOKUP(Table1[[#This Row],[Name]], 'Gas 18-19'!$A$4:$B$395, 2, FALSE)), "0", (VLOOKUP(Table1[[#This Row],[Name]], 'Gas 18-19'!$A$4:$B$395, 2, FALSE)))</f>
        <v>14316</v>
      </c>
      <c r="G31" s="7">
        <f>IF(ISNA(VLOOKUP(Table1[[#This Row],[Name]], 'Elec 19-20'!$A$4:$B$631, 2, FALSE)), "0", VLOOKUP(Table1[[#This Row],[Name]], 'Elec 19-20'!$A$4:$B$631, 2, FALSE))</f>
        <v>6003</v>
      </c>
      <c r="H31" s="7">
        <f>IF(ISNA(VLOOKUP(Table1[[#This Row],[Name]], 'Gas 19-20'!$A$4:$B$395, 2, FALSE)), "0", (VLOOKUP(Table1[[#This Row],[Name]], 'Gas 19-20'!$A$4:$B$395, 2, FALSE)))</f>
        <v>17882</v>
      </c>
      <c r="I31" s="13">
        <f>IFERROR((Table1[[#This Row],[Electricity 19-20]]*'Emissions Factors'!$C$2)+(Table1[[#This Row],[Gas 19-20]]*'Emissions Factors'!$B$2), "")</f>
        <v>4.8246547999999994</v>
      </c>
      <c r="J31" s="7">
        <f>IF(ISNA(VLOOKUP(Table1[[#This Row],[Name]],'Elec 20-21'!$A$4:$B$641, 2, FALSE)), "0", VLOOKUP(Table1[[#This Row],[Name]], 'Elec 20-21'!$A$4:$B$641, 2, FALSE))</f>
        <v>3104</v>
      </c>
      <c r="K31" s="7">
        <f>IF(ISNA(VLOOKUP(Table1[[#This Row],[Name]], 'Gas 20-21'!$A$4:$B$400, 2, FALSE)), "0", VLOOKUP(Table1[[#This Row],[Name]], 'Gas 20-21'!$A$4:$B$400, 2, FALSE))</f>
        <v>10881</v>
      </c>
      <c r="L31" s="13">
        <f>IFERROR((Table1[[#This Row],[Electricity 20-21]]*'Emissions Factors'!$C$3)+(Table1[[#This Row],[Gas 20-21]]*'Emissions Factors'!$B$2), "0")</f>
        <v>2.725336</v>
      </c>
      <c r="M31" s="11">
        <f>IF(ISNA(VLOOKUP(Table1[[#This Row],[Name]], 'Elec 21-22'!$A$4:$B$656, 2, FALSE)), "0", VLOOKUP(Table1[[#This Row],[Name]], 'Elec 21-22'!$A$4:$B$656, 2, FALSE))</f>
        <v>5574</v>
      </c>
      <c r="N31" s="7">
        <f>IF(ISNA(VLOOKUP(Table1[[#This Row],[Name]], 'Gas 21-22'!$A$4:$B$408, 2, FALSE)), "0", VLOOKUP(Table1[[#This Row],[Name]], 'Gas 21-22'!$A$4:$B$408, 2, FALSE))</f>
        <v>13757</v>
      </c>
      <c r="O31" s="8">
        <f>IFERROR((Table1[[#This Row],[Electricity 21-22]]*'Emissions Factors'!$C$4)+(Table1[[#This Row],[Gas 21-22]]*'Emissions Factors'!$B$4), "")</f>
        <v>3.8133080000000001</v>
      </c>
      <c r="P31" s="74">
        <f>IFERROR(Table1[[#This Row],[Total Emissions 21-22]]/Table1[[#This Row],[Total Emissions 20-21]], "")</f>
        <v>1.3992065565493577</v>
      </c>
      <c r="Q31" s="11">
        <f>IF(ISNA(VLOOKUP(Table1[[#This Row],[Name]],'Elec 22-23'!$A$4:$B$680, 2, FALSE)), "", VLOOKUP(Table1[[#This Row],[Name]], 'Elec 22-23'!$A$4:$B$680, 2, FALSE))</f>
        <v>5109</v>
      </c>
      <c r="R31" s="7">
        <f>IF(ISNA(VLOOKUP(Table1[[#This Row],[Name]], 'Gas 22-23'!$A$4:$B$427, 2, FALSE)), "", (VLOOKUP(Table1[[#This Row],[Name]], 'Gas 22-23'!$A$4:$B$427, 2, FALSE)))</f>
        <v>15084</v>
      </c>
      <c r="S31" s="7">
        <f>IFERROR((Table1[[#This Row],[Electricity 22-23]]*'Emissions Factors'!$C$5)+('Emissions Factors'!$B$5*Table1[[#This Row],[Gas 22-23]]), "")</f>
        <v>3.7464089999999999</v>
      </c>
      <c r="T31" s="12">
        <f>IFERROR(Table1[[#This Row],[Total Emissions 22-23]]/Table1[[#This Row],[Total Emissions 21-22]], "")</f>
        <v>0.98245643939592597</v>
      </c>
      <c r="U31" s="7">
        <f ca="1">IF(ISNA(VLOOKUP(Table1[[#This Row],[Name]],'Electricity 23-24'!A32:D928,4,FALSE)),"",(VLOOKUP(Table1[[#This Row],[Name]],'Electricity 23-24'!A32:D928,4,FALSE)))</f>
        <v>5089</v>
      </c>
      <c r="V31" s="7">
        <f>IF(ISNA(VLOOKUP(Table1[[#This Row],[Name]],Table2[#All],2,FALSE)),"",(VLOOKUP(Table1[[#This Row],[Name]],Table2[#All],2,FALSE)))</f>
        <v>11936</v>
      </c>
      <c r="W31" s="7">
        <f ca="1">IFERROR((Table1[[#This Row],[Electricity 23-24 ]]*'Emissions Factors'!$C$6)+(Table1[[#This Row],[Gas 23-24 ]]*'Emissions Factors'!$B$6),"")</f>
        <v>3.2538317574563802</v>
      </c>
      <c r="X31" s="74">
        <f ca="1">IFERROR(Table1[[#This Row],[Total Emissions 23-24 ]]/Table1[[#This Row],[Total Emissions 22-23]],"")</f>
        <v>0.86852016356366335</v>
      </c>
      <c r="Y31" s="21"/>
    </row>
    <row r="32" spans="1:25" x14ac:dyDescent="0.25">
      <c r="A32" s="64" t="s">
        <v>502</v>
      </c>
      <c r="B32" s="21" t="str">
        <f>VLOOKUP(Table1[[#This Row],[Name]], 'Site Information'!$A$2:$D$46, 4, FALSE)</f>
        <v>Leisure and Culture - Libraries and Museums</v>
      </c>
      <c r="C32" s="8">
        <f>IF(ISNA(VLOOKUP(Table1[[#This Row],[Name]], 'Elec 17-18'!$A$4:$B$630, 2, FALSE)), "0", VLOOKUP(Table1[[#This Row],[Name]], 'Elec 17-18'!$A$4:$B$630, 2, FALSE))</f>
        <v>7357</v>
      </c>
      <c r="D32" s="13">
        <f>IF(ISNA(VLOOKUP(Table1[[#This Row],[Name]], 'Gas 17-18'!$A$4:$B$395, 2, FALSE)), "0", (VLOOKUP(Table1[[#This Row],[Name]], 'Gas 17-18'!$A$4:$B$395, 2, FALSE)))</f>
        <v>27558</v>
      </c>
      <c r="E32" s="8">
        <f>IF(ISNA(VLOOKUP(Table1[[#This Row],[Name]], 'Elec 18-19'!$A$4:$B$630, 2, FALSE)), "0", VLOOKUP(Table1[[#This Row],[Name]], 'Elec 18-19'!$A$4:$B$630, 2, FALSE))</f>
        <v>7296</v>
      </c>
      <c r="F32" s="13">
        <f>IF(ISNA(VLOOKUP(Table1[[#This Row],[Name]], 'Gas 18-19'!$A$4:$B$395, 2, FALSE)), "0", (VLOOKUP(Table1[[#This Row],[Name]], 'Gas 18-19'!$A$4:$B$395, 2, FALSE)))</f>
        <v>20426</v>
      </c>
      <c r="G32" s="7">
        <f>IF(ISNA(VLOOKUP(Table1[[#This Row],[Name]], 'Elec 19-20'!$A$4:$B$631, 2, FALSE)), "0", VLOOKUP(Table1[[#This Row],[Name]], 'Elec 19-20'!$A$4:$B$631, 2, FALSE))</f>
        <v>8485</v>
      </c>
      <c r="H32" s="7">
        <f>IF(ISNA(VLOOKUP(Table1[[#This Row],[Name]], 'Gas 19-20'!$A$4:$B$395, 2, FALSE)), "0", (VLOOKUP(Table1[[#This Row],[Name]], 'Gas 19-20'!$A$4:$B$395, 2, FALSE)))</f>
        <v>20520</v>
      </c>
      <c r="I32" s="13">
        <f>IFERROR((Table1[[#This Row],[Electricity 19-20]]*'Emissions Factors'!$C$2)+(Table1[[#This Row],[Gas 19-20]]*'Emissions Factors'!$B$2), "")</f>
        <v>5.9444459999999992</v>
      </c>
      <c r="J32" s="7">
        <f>IF(ISNA(VLOOKUP(Table1[[#This Row],[Name]],'Elec 20-21'!$A$4:$B$641, 2, FALSE)), "0", VLOOKUP(Table1[[#This Row],[Name]], 'Elec 20-21'!$A$4:$B$641, 2, FALSE))</f>
        <v>5752</v>
      </c>
      <c r="K32" s="7">
        <f>IF(ISNA(VLOOKUP(Table1[[#This Row],[Name]], 'Gas 20-21'!$A$4:$B$400, 2, FALSE)), "0", VLOOKUP(Table1[[#This Row],[Name]], 'Gas 20-21'!$A$4:$B$400, 2, FALSE))</f>
        <v>23511</v>
      </c>
      <c r="L32" s="13">
        <f>IFERROR((Table1[[#This Row],[Electricity 20-21]]*'Emissions Factors'!$C$3)+(Table1[[#This Row],[Gas 20-21]]*'Emissions Factors'!$B$2), "0")</f>
        <v>5.6662400000000002</v>
      </c>
      <c r="M32" s="11">
        <f>IF(ISNA(VLOOKUP(Table1[[#This Row],[Name]], 'Elec 21-22'!$A$4:$B$656, 2, FALSE)), "0", VLOOKUP(Table1[[#This Row],[Name]], 'Elec 21-22'!$A$4:$B$656, 2, FALSE))</f>
        <v>8583</v>
      </c>
      <c r="N32" s="7">
        <f>IF(ISNA(VLOOKUP(Table1[[#This Row],[Name]], 'Gas 21-22'!$A$4:$B$408, 2, FALSE)), "0", VLOOKUP(Table1[[#This Row],[Name]], 'Gas 21-22'!$A$4:$B$408, 2, FALSE))</f>
        <v>26246</v>
      </c>
      <c r="O32" s="8">
        <f>IFERROR((Table1[[#This Row],[Electricity 21-22]]*'Emissions Factors'!$C$4)+(Table1[[#This Row],[Gas 21-22]]*'Emissions Factors'!$B$4), "")</f>
        <v>6.8033540000000006</v>
      </c>
      <c r="P32" s="74">
        <f>IFERROR(Table1[[#This Row],[Total Emissions 21-22]]/Table1[[#This Row],[Total Emissions 20-21]], "")</f>
        <v>1.2006822866662903</v>
      </c>
      <c r="Q32" s="11">
        <f>IF(ISNA(VLOOKUP(Table1[[#This Row],[Name]],'Elec 22-23'!$A$4:$B$680, 2, FALSE)), "", VLOOKUP(Table1[[#This Row],[Name]], 'Elec 22-23'!$A$4:$B$680, 2, FALSE))</f>
        <v>9353</v>
      </c>
      <c r="R32" s="7">
        <f>IF(ISNA(VLOOKUP(Table1[[#This Row],[Name]], 'Gas 22-23'!$A$4:$B$427, 2, FALSE)), "", (VLOOKUP(Table1[[#This Row],[Name]], 'Gas 22-23'!$A$4:$B$427, 2, FALSE)))</f>
        <v>23579</v>
      </c>
      <c r="S32" s="7">
        <f>IFERROR((Table1[[#This Row],[Electricity 22-23]]*'Emissions Factors'!$C$5)+('Emissions Factors'!$B$5*Table1[[#This Row],[Gas 22-23]]), "")</f>
        <v>6.1200859999999997</v>
      </c>
      <c r="T32" s="12">
        <f>IFERROR(Table1[[#This Row],[Total Emissions 22-23]]/Table1[[#This Row],[Total Emissions 21-22]], "")</f>
        <v>0.89956894790422481</v>
      </c>
      <c r="U32" s="7">
        <f ca="1">IF(ISNA(VLOOKUP(Table1[[#This Row],[Name]],'Electricity 23-24'!A33:D929,4,FALSE)),"",(VLOOKUP(Table1[[#This Row],[Name]],'Electricity 23-24'!A33:D929,4,FALSE)))</f>
        <v>8595</v>
      </c>
      <c r="V32" s="7">
        <f>IF(ISNA(VLOOKUP(Table1[[#This Row],[Name]],Table2[#All],2,FALSE)),"",(VLOOKUP(Table1[[#This Row],[Name]],Table2[#All],2,FALSE)))</f>
        <v>21662</v>
      </c>
      <c r="W32" s="7">
        <f ca="1">IFERROR((Table1[[#This Row],[Electricity 23-24 ]]*'Emissions Factors'!$C$6)+(Table1[[#This Row],[Gas 23-24 ]]*'Emissions Factors'!$B$6),"")</f>
        <v>5.7725200892281956</v>
      </c>
      <c r="X32" s="74">
        <f ca="1">IFERROR(Table1[[#This Row],[Total Emissions 23-24 ]]/Table1[[#This Row],[Total Emissions 22-23]],"")</f>
        <v>0.94320898255812025</v>
      </c>
      <c r="Y32" s="21"/>
    </row>
    <row r="33" spans="1:25" x14ac:dyDescent="0.25">
      <c r="A33" s="64" t="s">
        <v>504</v>
      </c>
      <c r="B33" s="21" t="str">
        <f>VLOOKUP(Table1[[#This Row],[Name]], 'Site Information'!$A$2:$D$46, 4, FALSE)</f>
        <v>Leisure and Culture - Libraries and Museums</v>
      </c>
      <c r="C33" s="11" t="str">
        <f>IF(ISNA(VLOOKUP(Table1[[#This Row],[Name]], 'Elec 17-18'!$A$4:$B$630, 2, FALSE)), "0", VLOOKUP(Table1[[#This Row],[Name]], 'Elec 17-18'!$A$4:$B$630, 2, FALSE))</f>
        <v>0</v>
      </c>
      <c r="D33" s="47" t="str">
        <f>IF(ISNA(VLOOKUP(Table1[[#This Row],[Name]], 'Gas 17-18'!$A$4:$B$395, 2, FALSE)), "0", (VLOOKUP(Table1[[#This Row],[Name]], 'Gas 17-18'!$A$4:$B$395, 2, FALSE)))</f>
        <v>0</v>
      </c>
      <c r="E33" s="11" t="str">
        <f>IF(ISNA(VLOOKUP(Table1[[#This Row],[Name]], 'Elec 18-19'!$A$4:$B$630, 2, FALSE)), "0", VLOOKUP(Table1[[#This Row],[Name]], 'Elec 18-19'!$A$4:$B$630, 2, FALSE))</f>
        <v>0</v>
      </c>
      <c r="F33" s="47" t="str">
        <f>IF(ISNA(VLOOKUP(Table1[[#This Row],[Name]], 'Gas 18-19'!$A$4:$B$395, 2, FALSE)), "0", (VLOOKUP(Table1[[#This Row],[Name]], 'Gas 18-19'!$A$4:$B$395, 2, FALSE)))</f>
        <v>0</v>
      </c>
      <c r="G33" s="7">
        <f>IF(ISNA(VLOOKUP(Table1[[#This Row],[Name]], 'Elec 19-20'!$A$4:$B$631, 2, FALSE)), "0", VLOOKUP(Table1[[#This Row],[Name]], 'Elec 19-20'!$A$4:$B$631, 2, FALSE))</f>
        <v>0</v>
      </c>
      <c r="H33" s="7" t="str">
        <f>IF(ISNA(VLOOKUP(Table1[[#This Row],[Name]], 'Gas 19-20'!$A$4:$B$395, 2, FALSE)), "0", (VLOOKUP(Table1[[#This Row],[Name]], 'Gas 19-20'!$A$4:$B$395, 2, FALSE)))</f>
        <v>0</v>
      </c>
      <c r="I33" s="13">
        <f>IFERROR((Table1[[#This Row],[Electricity 19-20]]*'Emissions Factors'!$C$2)+(Table1[[#This Row],[Gas 19-20]]*'Emissions Factors'!$B$2), "")</f>
        <v>0</v>
      </c>
      <c r="J33" s="7">
        <f>IF(ISNA(VLOOKUP(Table1[[#This Row],[Name]],'Elec 20-21'!$A$4:$B$641, 2, FALSE)), "0", VLOOKUP(Table1[[#This Row],[Name]], 'Elec 20-21'!$A$4:$B$641, 2, FALSE))</f>
        <v>0</v>
      </c>
      <c r="K33" s="7" t="str">
        <f>IF(ISNA(VLOOKUP(Table1[[#This Row],[Name]], 'Gas 20-21'!$A$4:$B$400, 2, FALSE)), "0", VLOOKUP(Table1[[#This Row],[Name]], 'Gas 20-21'!$A$4:$B$400, 2, FALSE))</f>
        <v>0</v>
      </c>
      <c r="L33" s="13">
        <f>IFERROR((Table1[[#This Row],[Electricity 20-21]]*'Emissions Factors'!$C$3)+(Table1[[#This Row],[Gas 20-21]]*'Emissions Factors'!$B$2), "0")</f>
        <v>0</v>
      </c>
      <c r="M33" s="65">
        <f>IF(ISNA(VLOOKUP(Table1[[#This Row],[Name]], 'Elec 21-22'!$A$4:$B$656, 2, FALSE)), "0", VLOOKUP(Table1[[#This Row],[Name]], 'Elec 21-22'!$A$4:$B$656, 2, FALSE))</f>
        <v>0</v>
      </c>
      <c r="N33" s="11" t="str">
        <f>IF(ISNA(VLOOKUP(Table1[[#This Row],[Name]], 'Gas 21-22'!$A$4:$B$408, 2, FALSE)), "0", VLOOKUP(Table1[[#This Row],[Name]], 'Gas 21-22'!$A$4:$B$408, 2, FALSE))</f>
        <v>0</v>
      </c>
      <c r="O33" s="8">
        <f>IFERROR((Table1[[#This Row],[Electricity 21-22]]*'Emissions Factors'!$C$4)+(Table1[[#This Row],[Gas 21-22]]*'Emissions Factors'!$B$4), "")</f>
        <v>0</v>
      </c>
      <c r="P33" s="12" t="str">
        <f>IFERROR(Table1[[#This Row],[Total Emissions 21-22]]/Table1[[#This Row],[Total Emissions 20-21]], "")</f>
        <v/>
      </c>
      <c r="Q33" s="11">
        <f>IF(ISNA(VLOOKUP(Table1[[#This Row],[Name]],'Elec 22-23'!$A$4:$B$680, 2, FALSE)), "", VLOOKUP(Table1[[#This Row],[Name]], 'Elec 22-23'!$A$4:$B$680, 2, FALSE))</f>
        <v>438</v>
      </c>
      <c r="R33" s="7" t="str">
        <f>IF(ISNA(VLOOKUP(Table1[[#This Row],[Name]], 'Gas 22-23'!$A$4:$B$427, 2, FALSE)), "", (VLOOKUP(Table1[[#This Row],[Name]], 'Gas 22-23'!$A$4:$B$427, 2, FALSE)))</f>
        <v/>
      </c>
      <c r="S33" s="7" t="str">
        <f>IFERROR((Table1[[#This Row],[Electricity 22-23]]*'Emissions Factors'!$C$5)+('Emissions Factors'!$B$5*Table1[[#This Row],[Gas 22-23]]), "")</f>
        <v/>
      </c>
      <c r="T33" s="12" t="str">
        <f>IFERROR(Table1[[#This Row],[Total Emissions 22-23]]/Table1[[#This Row],[Total Emissions 21-22]], "")</f>
        <v/>
      </c>
      <c r="U33" s="7">
        <f ca="1">IF(ISNA(VLOOKUP(Table1[[#This Row],[Name]],'Electricity 23-24'!A330:D1226,4,FALSE)),"",(VLOOKUP(Table1[[#This Row],[Name]],'Electricity 23-24'!A330:D1226,4,FALSE)))</f>
        <v>557</v>
      </c>
      <c r="V33" s="7" t="str">
        <f>IF(ISNA(VLOOKUP(Table1[[#This Row],[Name]],Table2[#All],2,FALSE)),"",(VLOOKUP(Table1[[#This Row],[Name]],Table2[#All],2,FALSE)))</f>
        <v/>
      </c>
      <c r="W33" s="7" t="str">
        <f ca="1">IFERROR((Table1[[#This Row],[Electricity 23-24 ]]*'Emissions Factors'!$C$6)+(Table1[[#This Row],[Gas 23-24 ]]*'Emissions Factors'!$B$6),"")</f>
        <v/>
      </c>
      <c r="X33" s="74" t="str">
        <f ca="1">IFERROR(Table1[[#This Row],[Total Emissions 23-24 ]]/Table1[[#This Row],[Total Emissions 22-23]],"")</f>
        <v/>
      </c>
      <c r="Y33" s="21"/>
    </row>
    <row r="34" spans="1:25" x14ac:dyDescent="0.25">
      <c r="A34" s="64" t="s">
        <v>522</v>
      </c>
      <c r="B34" s="21" t="str">
        <f>VLOOKUP(Table1[[#This Row],[Name]], 'Site Information'!$A$2:$D$46, 4, FALSE)</f>
        <v>Leisure and Culture - Libraries and Museums</v>
      </c>
      <c r="C34" s="8">
        <f>IF(ISNA(VLOOKUP(Table1[[#This Row],[Name]], 'Elec 17-18'!$A$4:$B$630, 2, FALSE)), "0", VLOOKUP(Table1[[#This Row],[Name]], 'Elec 17-18'!$A$4:$B$630, 2, FALSE))</f>
        <v>16468</v>
      </c>
      <c r="D34" s="13">
        <f>IF(ISNA(VLOOKUP(Table1[[#This Row],[Name]], 'Gas 17-18'!$A$4:$B$395, 2, FALSE)), "0", (VLOOKUP(Table1[[#This Row],[Name]], 'Gas 17-18'!$A$4:$B$395, 2, FALSE)))</f>
        <v>16462</v>
      </c>
      <c r="E34" s="8">
        <f>IF(ISNA(VLOOKUP(Table1[[#This Row],[Name]], 'Elec 18-19'!$A$4:$B$630, 2, FALSE)), "0", VLOOKUP(Table1[[#This Row],[Name]], 'Elec 18-19'!$A$4:$B$630, 2, FALSE))</f>
        <v>15409</v>
      </c>
      <c r="F34" s="13">
        <f>IF(ISNA(VLOOKUP(Table1[[#This Row],[Name]], 'Gas 18-19'!$A$4:$B$395, 2, FALSE)), "0", (VLOOKUP(Table1[[#This Row],[Name]], 'Gas 18-19'!$A$4:$B$395, 2, FALSE)))</f>
        <v>37260</v>
      </c>
      <c r="G34" s="7">
        <f>IF(ISNA(VLOOKUP(Table1[[#This Row],[Name]], 'Elec 19-20'!$A$4:$B$631, 2, FALSE)), "0", VLOOKUP(Table1[[#This Row],[Name]], 'Elec 19-20'!$A$4:$B$631, 2, FALSE))</f>
        <v>14861</v>
      </c>
      <c r="H34" s="7">
        <f>IF(ISNA(VLOOKUP(Table1[[#This Row],[Name]], 'Gas 19-20'!$A$4:$B$395, 2, FALSE)), "0", (VLOOKUP(Table1[[#This Row],[Name]], 'Gas 19-20'!$A$4:$B$395, 2, FALSE)))</f>
        <v>42565</v>
      </c>
      <c r="I34" s="13">
        <f>IFERROR((Table1[[#This Row],[Electricity 19-20]]*'Emissions Factors'!$C$2)+(Table1[[#This Row],[Gas 19-20]]*'Emissions Factors'!$B$2), "")</f>
        <v>11.6304316</v>
      </c>
      <c r="J34" s="7">
        <f>IF(ISNA(VLOOKUP(Table1[[#This Row],[Name]],'Elec 20-21'!$A$4:$B$641, 2, FALSE)), "0", VLOOKUP(Table1[[#This Row],[Name]], 'Elec 20-21'!$A$4:$B$641, 2, FALSE))</f>
        <v>7025</v>
      </c>
      <c r="K34" s="7">
        <f>IF(ISNA(VLOOKUP(Table1[[#This Row],[Name]], 'Gas 20-21'!$A$4:$B$400, 2, FALSE)), "0", VLOOKUP(Table1[[#This Row],[Name]], 'Gas 20-21'!$A$4:$B$400, 2, FALSE))</f>
        <v>23904</v>
      </c>
      <c r="L34" s="13">
        <f>IFERROR((Table1[[#This Row],[Electricity 20-21]]*'Emissions Factors'!$C$3)+(Table1[[#This Row],[Gas 20-21]]*'Emissions Factors'!$B$2), "0")</f>
        <v>6.0351609999999996</v>
      </c>
      <c r="M34" s="11">
        <f>IF(ISNA(VLOOKUP(Table1[[#This Row],[Name]], 'Elec 21-22'!$A$4:$B$656, 2, FALSE)), "0", VLOOKUP(Table1[[#This Row],[Name]], 'Elec 21-22'!$A$4:$B$656, 2, FALSE))</f>
        <v>14086</v>
      </c>
      <c r="N34" s="7">
        <f>IF(ISNA(VLOOKUP(Table1[[#This Row],[Name]], 'Gas 21-22'!$A$4:$B$408, 2, FALSE)), "0", VLOOKUP(Table1[[#This Row],[Name]], 'Gas 21-22'!$A$4:$B$408, 2, FALSE))</f>
        <v>46223</v>
      </c>
      <c r="O34" s="8">
        <f>IFERROR((Table1[[#This Row],[Electricity 21-22]]*'Emissions Factors'!$C$4)+(Table1[[#This Row],[Gas 21-22]]*'Emissions Factors'!$B$4), "")</f>
        <v>11.744812</v>
      </c>
      <c r="P34" s="74">
        <f>IFERROR(Table1[[#This Row],[Total Emissions 21-22]]/Table1[[#This Row],[Total Emissions 20-21]], "")</f>
        <v>1.9460644049098277</v>
      </c>
      <c r="Q34" s="11">
        <f>IF(ISNA(VLOOKUP(Table1[[#This Row],[Name]],'Elec 22-23'!$A$4:$B$680, 2, FALSE)), "", VLOOKUP(Table1[[#This Row],[Name]], 'Elec 22-23'!$A$4:$B$680, 2, FALSE))</f>
        <v>14125</v>
      </c>
      <c r="R34" s="11">
        <f>IF(ISNA(VLOOKUP(Table1[[#This Row],[Name]], 'Gas 22-23'!$A$4:$B$427, 2, FALSE)), "", (VLOOKUP(Table1[[#This Row],[Name]], 'Gas 22-23'!$A$4:$B$427, 2, FALSE)))</f>
        <v>34267</v>
      </c>
      <c r="S34" s="11">
        <f>IFERROR((Table1[[#This Row],[Electricity 22-23]]*'Emissions Factors'!$C$5)+('Emissions Factors'!$B$5*Table1[[#This Row],[Gas 22-23]]), "")</f>
        <v>8.9969859999999997</v>
      </c>
      <c r="T34" s="12">
        <f>IFERROR(Table1[[#This Row],[Total Emissions 22-23]]/Table1[[#This Row],[Total Emissions 21-22]], "")</f>
        <v>0.76603916691046225</v>
      </c>
      <c r="U34" s="11">
        <f ca="1">IF(ISNA(VLOOKUP(Table1[[#This Row],[Name]],'Electricity 23-24'!A35:D931,4,FALSE)),"",(VLOOKUP(Table1[[#This Row],[Name]],'Electricity 23-24'!A35:D931,4,FALSE)))</f>
        <v>13940</v>
      </c>
      <c r="V34" s="11">
        <f>IF(ISNA(VLOOKUP(Table1[[#This Row],[Name]],Table2[#All],2,FALSE)),"",(VLOOKUP(Table1[[#This Row],[Name]],Table2[#All],2,FALSE)))</f>
        <v>30702</v>
      </c>
      <c r="W34" s="11">
        <f ca="1">IFERROR((Table1[[#This Row],[Electricity 23-24 ]]*'Emissions Factors'!$C$6)+(Table1[[#This Row],[Gas 23-24 ]]*'Emissions Factors'!$B$6),"")</f>
        <v>8.5455752543624275</v>
      </c>
      <c r="X34" s="74">
        <f ca="1">IFERROR(Table1[[#This Row],[Total Emissions 23-24 ]]/Table1[[#This Row],[Total Emissions 22-23]],"")</f>
        <v>0.94982644791960635</v>
      </c>
      <c r="Y34" s="21"/>
    </row>
    <row r="35" spans="1:25" x14ac:dyDescent="0.25">
      <c r="A35" s="64" t="s">
        <v>541</v>
      </c>
      <c r="B35" s="21" t="str">
        <f>VLOOKUP(Table1[[#This Row],[Name]], 'Site Information'!$A$2:$D$46, 4, FALSE)</f>
        <v>Leisure and Culture - Libraries and Museums</v>
      </c>
      <c r="C35" s="8">
        <f>IF(ISNA(VLOOKUP(Table1[[#This Row],[Name]], 'Elec 17-18'!$A$4:$B$630, 2, FALSE)), "0", VLOOKUP(Table1[[#This Row],[Name]], 'Elec 17-18'!$A$4:$B$630, 2, FALSE))</f>
        <v>7608</v>
      </c>
      <c r="D35" s="13">
        <f>IF(ISNA(VLOOKUP(Table1[[#This Row],[Name]], 'Gas 17-18'!$A$4:$B$395, 2, FALSE)), "0", (VLOOKUP(Table1[[#This Row],[Name]], 'Gas 17-18'!$A$4:$B$395, 2, FALSE)))</f>
        <v>4839</v>
      </c>
      <c r="E35" s="8">
        <f>IF(ISNA(VLOOKUP(Table1[[#This Row],[Name]], 'Elec 18-19'!$A$4:$B$630, 2, FALSE)), "0", VLOOKUP(Table1[[#This Row],[Name]], 'Elec 18-19'!$A$4:$B$630, 2, FALSE))</f>
        <v>7350</v>
      </c>
      <c r="F35" s="13">
        <f>IF(ISNA(VLOOKUP(Table1[[#This Row],[Name]], 'Gas 18-19'!$A$4:$B$395, 2, FALSE)), "0", (VLOOKUP(Table1[[#This Row],[Name]], 'Gas 18-19'!$A$4:$B$395, 2, FALSE)))</f>
        <v>14951</v>
      </c>
      <c r="G35" s="7">
        <f>IF(ISNA(VLOOKUP(Table1[[#This Row],[Name]], 'Elec 19-20'!$A$4:$B$631, 2, FALSE)), "0", VLOOKUP(Table1[[#This Row],[Name]], 'Elec 19-20'!$A$4:$B$631, 2, FALSE))</f>
        <v>7431</v>
      </c>
      <c r="H35" s="7">
        <f>IF(ISNA(VLOOKUP(Table1[[#This Row],[Name]], 'Gas 19-20'!$A$4:$B$395, 2, FALSE)), "0", (VLOOKUP(Table1[[#This Row],[Name]], 'Gas 19-20'!$A$4:$B$395, 2, FALSE)))</f>
        <v>24986</v>
      </c>
      <c r="I35" s="13">
        <f>IFERROR((Table1[[#This Row],[Electricity 19-20]]*'Emissions Factors'!$C$2)+(Table1[[#This Row],[Gas 19-20]]*'Emissions Factors'!$B$2), "")</f>
        <v>6.4967876000000002</v>
      </c>
      <c r="J35" s="7">
        <f>IF(ISNA(VLOOKUP(Table1[[#This Row],[Name]],'Elec 20-21'!$A$4:$B$641, 2, FALSE)), "0", VLOOKUP(Table1[[#This Row],[Name]], 'Elec 20-21'!$A$4:$B$641, 2, FALSE))</f>
        <v>3511</v>
      </c>
      <c r="K35" s="7">
        <f>IF(ISNA(VLOOKUP(Table1[[#This Row],[Name]], 'Gas 20-21'!$A$4:$B$400, 2, FALSE)), "0", VLOOKUP(Table1[[#This Row],[Name]], 'Gas 20-21'!$A$4:$B$400, 2, FALSE))</f>
        <v>17649</v>
      </c>
      <c r="L35" s="13">
        <f>IFERROR((Table1[[#This Row],[Electricity 20-21]]*'Emissions Factors'!$C$3)+(Table1[[#This Row],[Gas 20-21]]*'Emissions Factors'!$B$2), "0")</f>
        <v>4.0654789999999998</v>
      </c>
      <c r="M35" s="11">
        <f>IF(ISNA(VLOOKUP(Table1[[#This Row],[Name]], 'Elec 21-22'!$A$4:$B$656, 2, FALSE)), "0", VLOOKUP(Table1[[#This Row],[Name]], 'Elec 21-22'!$A$4:$B$656, 2, FALSE))</f>
        <v>6516</v>
      </c>
      <c r="N35" s="7">
        <f>IF(ISNA(VLOOKUP(Table1[[#This Row],[Name]], 'Gas 21-22'!$A$4:$B$408, 2, FALSE)), "0", VLOOKUP(Table1[[#This Row],[Name]], 'Gas 21-22'!$A$4:$B$408, 2, FALSE))</f>
        <v>29756</v>
      </c>
      <c r="O35" s="8">
        <f>IFERROR((Table1[[#This Row],[Electricity 21-22]]*'Emissions Factors'!$C$4)+(Table1[[#This Row],[Gas 21-22]]*'Emissions Factors'!$B$4), "")</f>
        <v>6.9737840000000002</v>
      </c>
      <c r="P35" s="12">
        <f>IFERROR(Table1[[#This Row],[Total Emissions 21-22]]/Table1[[#This Row],[Total Emissions 20-21]], "")</f>
        <v>1.7153658892347003</v>
      </c>
      <c r="Q35" s="11">
        <f>IF(ISNA(VLOOKUP(Table1[[#This Row],[Name]],'Elec 22-23'!$A$4:$B$680, 2, FALSE)), "", VLOOKUP(Table1[[#This Row],[Name]], 'Elec 22-23'!$A$4:$B$680, 2, FALSE))</f>
        <v>6428</v>
      </c>
      <c r="R35" s="7">
        <f>IF(ISNA(VLOOKUP(Table1[[#This Row],[Name]], 'Gas 22-23'!$A$4:$B$427, 2, FALSE)), "", (VLOOKUP(Table1[[#This Row],[Name]], 'Gas 22-23'!$A$4:$B$427, 2, FALSE)))</f>
        <v>24848</v>
      </c>
      <c r="S35" s="7">
        <f>IFERROR((Table1[[#This Row],[Electricity 22-23]]*'Emissions Factors'!$C$5)+('Emissions Factors'!$B$5*Table1[[#This Row],[Gas 22-23]]), "")</f>
        <v>5.7877879999999999</v>
      </c>
      <c r="T35" s="12">
        <f>IFERROR(Table1[[#This Row],[Total Emissions 22-23]]/Table1[[#This Row],[Total Emissions 21-22]], "")</f>
        <v>0.8299350825893087</v>
      </c>
      <c r="U35" s="7">
        <f ca="1">IF(ISNA(VLOOKUP(Table1[[#This Row],[Name]],'Electricity 23-24'!A341:D1237,4,FALSE)),"",(VLOOKUP(Table1[[#This Row],[Name]],'Electricity 23-24'!A341:D1237,4,FALSE)))</f>
        <v>7386</v>
      </c>
      <c r="V35" s="7">
        <f>IF(ISNA(VLOOKUP(Table1[[#This Row],[Name]],Table2[#All],2,FALSE)),"",(VLOOKUP(Table1[[#This Row],[Name]],Table2[#All],2,FALSE)))</f>
        <v>23996</v>
      </c>
      <c r="W35" s="7">
        <f ca="1">IFERROR((Table1[[#This Row],[Electricity 23-24 ]]*'Emissions Factors'!$C$6)+(Table1[[#This Row],[Gas 23-24 ]]*'Emissions Factors'!$B$6),"")</f>
        <v>5.9523676480134311</v>
      </c>
      <c r="X35" s="74">
        <f ca="1">IFERROR(Table1[[#This Row],[Total Emissions 23-24 ]]/Table1[[#This Row],[Total Emissions 22-23]],"")</f>
        <v>1.0284356731817805</v>
      </c>
      <c r="Y35" s="21"/>
    </row>
    <row r="36" spans="1:25" x14ac:dyDescent="0.25">
      <c r="A36" s="64" t="s">
        <v>550</v>
      </c>
      <c r="B36" s="21" t="str">
        <f>VLOOKUP(Table1[[#This Row],[Name]], 'Site Information'!$A$2:$D$46, 4, FALSE)</f>
        <v>Leisure and Culture - Libraries and Museums</v>
      </c>
      <c r="C36" s="8">
        <f>IF(ISNA(VLOOKUP(Table1[[#This Row],[Name]], 'Elec 17-18'!$A$4:$B$630, 2, FALSE)), "0", VLOOKUP(Table1[[#This Row],[Name]], 'Elec 17-18'!$A$4:$B$630, 2, FALSE))</f>
        <v>8404</v>
      </c>
      <c r="D36" s="13">
        <f>IF(ISNA(VLOOKUP(Table1[[#This Row],[Name]], 'Gas 17-18'!$A$4:$B$395, 2, FALSE)), "0", (VLOOKUP(Table1[[#This Row],[Name]], 'Gas 17-18'!$A$4:$B$395, 2, FALSE)))</f>
        <v>20979</v>
      </c>
      <c r="E36" s="8">
        <f>IF(ISNA(VLOOKUP(Table1[[#This Row],[Name]], 'Elec 18-19'!$A$4:$B$630, 2, FALSE)), "0", VLOOKUP(Table1[[#This Row],[Name]], 'Elec 18-19'!$A$4:$B$630, 2, FALSE))</f>
        <v>7661</v>
      </c>
      <c r="F36" s="13">
        <f>IF(ISNA(VLOOKUP(Table1[[#This Row],[Name]], 'Gas 18-19'!$A$4:$B$395, 2, FALSE)), "0", (VLOOKUP(Table1[[#This Row],[Name]], 'Gas 18-19'!$A$4:$B$395, 2, FALSE)))</f>
        <v>19731</v>
      </c>
      <c r="G36" s="7">
        <f>IF(ISNA(VLOOKUP(Table1[[#This Row],[Name]], 'Elec 19-20'!$A$4:$B$631, 2, FALSE)), "0", VLOOKUP(Table1[[#This Row],[Name]], 'Elec 19-20'!$A$4:$B$631, 2, FALSE))</f>
        <v>7668</v>
      </c>
      <c r="H36" s="7">
        <f>IF(ISNA(VLOOKUP(Table1[[#This Row],[Name]], 'Gas 19-20'!$A$4:$B$395, 2, FALSE)), "0", (VLOOKUP(Table1[[#This Row],[Name]], 'Gas 19-20'!$A$4:$B$395, 2, FALSE)))</f>
        <v>21357</v>
      </c>
      <c r="I36" s="13">
        <f>IFERROR((Table1[[#This Row],[Electricity 19-20]]*'Emissions Factors'!$C$2)+(Table1[[#This Row],[Gas 19-20]]*'Emissions Factors'!$B$2), "")</f>
        <v>5.8896287999999997</v>
      </c>
      <c r="J36" s="7">
        <f>IF(ISNA(VLOOKUP(Table1[[#This Row],[Name]],'Elec 20-21'!$A$4:$B$641, 2, FALSE)), "0", VLOOKUP(Table1[[#This Row],[Name]], 'Elec 20-21'!$A$4:$B$641, 2, FALSE))</f>
        <v>3401</v>
      </c>
      <c r="K36" s="7">
        <f>IF(ISNA(VLOOKUP(Table1[[#This Row],[Name]], 'Gas 20-21'!$A$4:$B$400, 2, FALSE)), "0", VLOOKUP(Table1[[#This Row],[Name]], 'Gas 20-21'!$A$4:$B$400, 2, FALSE))</f>
        <v>15952</v>
      </c>
      <c r="L36" s="13">
        <f>IFERROR((Table1[[#This Row],[Electricity 20-21]]*'Emissions Factors'!$C$3)+(Table1[[#This Row],[Gas 20-21]]*'Emissions Factors'!$B$2), "0")</f>
        <v>3.7276009999999999</v>
      </c>
      <c r="M36" s="11">
        <f>IF(ISNA(VLOOKUP(Table1[[#This Row],[Name]], 'Elec 21-22'!$A$4:$B$656, 2, FALSE)), "0", VLOOKUP(Table1[[#This Row],[Name]], 'Elec 21-22'!$A$4:$B$656, 2, FALSE))</f>
        <v>7528</v>
      </c>
      <c r="N36" s="11">
        <f>IF(ISNA(VLOOKUP(Table1[[#This Row],[Name]], 'Gas 21-22'!$A$4:$B$408, 2, FALSE)), "0", VLOOKUP(Table1[[#This Row],[Name]], 'Gas 21-22'!$A$4:$B$408, 2, FALSE))</f>
        <v>20064</v>
      </c>
      <c r="O36" s="8">
        <f>IFERROR((Table1[[#This Row],[Electricity 21-22]]*'Emissions Factors'!$C$4)+(Table1[[#This Row],[Gas 21-22]]*'Emissions Factors'!$B$4), "")</f>
        <v>5.423216</v>
      </c>
      <c r="P36" s="13">
        <f>IFERROR(Table1[[#This Row],[Total Emissions 21-22]]/Table1[[#This Row],[Total Emissions 20-21]], "")</f>
        <v>1.4548810347459398</v>
      </c>
      <c r="Q36" s="11">
        <f>IF(ISNA(VLOOKUP(Table1[[#This Row],[Name]],'Elec 22-23'!$A$4:$B$680, 2, FALSE)), "", VLOOKUP(Table1[[#This Row],[Name]], 'Elec 22-23'!$A$4:$B$680, 2, FALSE))</f>
        <v>7389</v>
      </c>
      <c r="R36" s="7">
        <f>IF(ISNA(VLOOKUP(Table1[[#This Row],[Name]], 'Gas 22-23'!$A$4:$B$427, 2, FALSE)), "", (VLOOKUP(Table1[[#This Row],[Name]], 'Gas 22-23'!$A$4:$B$427, 2, FALSE)))</f>
        <v>17944</v>
      </c>
      <c r="S36" s="7">
        <f>IFERROR((Table1[[#This Row],[Electricity 22-23]]*'Emissions Factors'!$C$5)+('Emissions Factors'!$B$5*Table1[[#This Row],[Gas 22-23]]), "")</f>
        <v>4.709829</v>
      </c>
      <c r="T36" s="12">
        <f>IFERROR(Table1[[#This Row],[Total Emissions 22-23]]/Table1[[#This Row],[Total Emissions 21-22]], "")</f>
        <v>0.86845683446869903</v>
      </c>
      <c r="U36" s="7">
        <f ca="1">IF(ISNA(VLOOKUP(Table1[[#This Row],[Name]],'Electricity 23-24'!A37:D933,4,FALSE)),"",(VLOOKUP(Table1[[#This Row],[Name]],'Electricity 23-24'!A37:D933,4,FALSE)))</f>
        <v>6889</v>
      </c>
      <c r="V36" s="7">
        <f>IF(ISNA(VLOOKUP(Table1[[#This Row],[Name]],Table2[#All],2,FALSE)),"",(VLOOKUP(Table1[[#This Row],[Name]],Table2[#All],2,FALSE)))</f>
        <v>19441</v>
      </c>
      <c r="W36" s="7">
        <f ca="1">IFERROR((Table1[[#This Row],[Electricity 23-24 ]]*'Emissions Factors'!$C$6)+(Table1[[#This Row],[Gas 23-24 ]]*'Emissions Factors'!$B$6),"")</f>
        <v>5.0098790178590678</v>
      </c>
      <c r="X36" s="74">
        <f ca="1">IFERROR(Table1[[#This Row],[Total Emissions 23-24 ]]/Table1[[#This Row],[Total Emissions 22-23]],"")</f>
        <v>1.0637071999554693</v>
      </c>
      <c r="Y36" s="21"/>
    </row>
    <row r="37" spans="1:25" x14ac:dyDescent="0.25">
      <c r="A37" s="64" t="s">
        <v>557</v>
      </c>
      <c r="B37" s="21" t="str">
        <f>VLOOKUP(Table1[[#This Row],[Name]], 'Site Information'!$A$2:$D$46, 4, FALSE)</f>
        <v>Leisure and Culture - Libraries and Museums</v>
      </c>
      <c r="C37" s="8">
        <f>IF(ISNA(VLOOKUP(Table1[[#This Row],[Name]], 'Elec 17-18'!$A$4:$B$630, 2, FALSE)), "0", VLOOKUP(Table1[[#This Row],[Name]], 'Elec 17-18'!$A$4:$B$630, 2, FALSE))</f>
        <v>12911</v>
      </c>
      <c r="D37" s="13">
        <f>IF(ISNA(VLOOKUP(Table1[[#This Row],[Name]], 'Gas 17-18'!$A$4:$B$395, 2, FALSE)), "0", (VLOOKUP(Table1[[#This Row],[Name]], 'Gas 17-18'!$A$4:$B$395, 2, FALSE)))</f>
        <v>62707</v>
      </c>
      <c r="E37" s="8">
        <f>IF(ISNA(VLOOKUP(Table1[[#This Row],[Name]], 'Elec 18-19'!$A$4:$B$630, 2, FALSE)), "0", VLOOKUP(Table1[[#This Row],[Name]], 'Elec 18-19'!$A$4:$B$630, 2, FALSE))</f>
        <v>12904</v>
      </c>
      <c r="F37" s="13">
        <f>IF(ISNA(VLOOKUP(Table1[[#This Row],[Name]], 'Gas 18-19'!$A$4:$B$395, 2, FALSE)), "0", (VLOOKUP(Table1[[#This Row],[Name]], 'Gas 18-19'!$A$4:$B$395, 2, FALSE)))</f>
        <v>12556</v>
      </c>
      <c r="G37" s="7">
        <f>IF(ISNA(VLOOKUP(Table1[[#This Row],[Name]], 'Elec 19-20'!$A$4:$B$631, 2, FALSE)), "0", VLOOKUP(Table1[[#This Row],[Name]], 'Elec 19-20'!$A$4:$B$631, 2, FALSE))</f>
        <v>14122</v>
      </c>
      <c r="H37" s="7">
        <f>IF(ISNA(VLOOKUP(Table1[[#This Row],[Name]], 'Gas 19-20'!$A$4:$B$395, 2, FALSE)), "0", (VLOOKUP(Table1[[#This Row],[Name]], 'Gas 19-20'!$A$4:$B$395, 2, FALSE)))</f>
        <v>83168</v>
      </c>
      <c r="I37" s="13">
        <f>IFERROR((Table1[[#This Row],[Electricity 19-20]]*'Emissions Factors'!$C$2)+(Table1[[#This Row],[Gas 19-20]]*'Emissions Factors'!$B$2), "")</f>
        <v>18.912495199999999</v>
      </c>
      <c r="J37" s="7">
        <f>IF(ISNA(VLOOKUP(Table1[[#This Row],[Name]],'Elec 20-21'!$A$4:$B$641, 2, FALSE)), "0", VLOOKUP(Table1[[#This Row],[Name]], 'Elec 20-21'!$A$4:$B$641, 2, FALSE))</f>
        <v>6951</v>
      </c>
      <c r="K37" s="7">
        <f>IF(ISNA(VLOOKUP(Table1[[#This Row],[Name]], 'Gas 20-21'!$A$4:$B$400, 2, FALSE)), "0", VLOOKUP(Table1[[#This Row],[Name]], 'Gas 20-21'!$A$4:$B$400, 2, FALSE))</f>
        <v>57956</v>
      </c>
      <c r="L37" s="13">
        <f>IFERROR((Table1[[#This Row],[Electricity 20-21]]*'Emissions Factors'!$C$3)+(Table1[[#This Row],[Gas 20-21]]*'Emissions Factors'!$B$2), "0")</f>
        <v>12.283487000000001</v>
      </c>
      <c r="M37" s="11">
        <f>IF(ISNA(VLOOKUP(Table1[[#This Row],[Name]], 'Elec 21-22'!$A$4:$B$656, 2, FALSE)), "0", VLOOKUP(Table1[[#This Row],[Name]], 'Elec 21-22'!$A$4:$B$656, 2, FALSE))</f>
        <v>11077</v>
      </c>
      <c r="N37" s="11">
        <f>IF(ISNA(VLOOKUP(Table1[[#This Row],[Name]], 'Gas 21-22'!$A$4:$B$408, 2, FALSE)), "0", VLOOKUP(Table1[[#This Row],[Name]], 'Gas 21-22'!$A$4:$B$408, 2, FALSE))</f>
        <v>63459</v>
      </c>
      <c r="O37" s="8">
        <f>IFERROR((Table1[[#This Row],[Electricity 21-22]]*'Emissions Factors'!$C$4)+(Table1[[#This Row],[Gas 21-22]]*'Emissions Factors'!$B$4), "")</f>
        <v>14.224166</v>
      </c>
      <c r="P37" s="13">
        <f>IFERROR(Table1[[#This Row],[Total Emissions 21-22]]/Table1[[#This Row],[Total Emissions 20-21]], "")</f>
        <v>1.1579908864640798</v>
      </c>
      <c r="Q37" s="11">
        <f>IF(ISNA(VLOOKUP(Table1[[#This Row],[Name]],'Elec 22-23'!$A$4:$B$680, 2, FALSE)), "", VLOOKUP(Table1[[#This Row],[Name]], 'Elec 22-23'!$A$4:$B$680, 2, FALSE))</f>
        <v>11988</v>
      </c>
      <c r="R37" s="7">
        <f>IF(ISNA(VLOOKUP(Table1[[#This Row],[Name]], 'Gas 22-23'!$A$4:$B$427, 2, FALSE)), "", (VLOOKUP(Table1[[#This Row],[Name]], 'Gas 22-23'!$A$4:$B$427, 2, FALSE)))</f>
        <v>65384</v>
      </c>
      <c r="S37" s="7">
        <f>IFERROR((Table1[[#This Row],[Electricity 22-23]]*'Emissions Factors'!$C$5)+('Emissions Factors'!$B$5*Table1[[#This Row],[Gas 22-23]]), "")</f>
        <v>14.278956000000001</v>
      </c>
      <c r="T37" s="12">
        <f>IFERROR(Table1[[#This Row],[Total Emissions 22-23]]/Table1[[#This Row],[Total Emissions 21-22]], "")</f>
        <v>1.0038518954292295</v>
      </c>
      <c r="U37" s="7">
        <f ca="1">IF(ISNA(VLOOKUP(Table1[[#This Row],[Name]],'Electricity 23-24'!A38:D934,4,FALSE)),"",(VLOOKUP(Table1[[#This Row],[Name]],'Electricity 23-24'!A38:D934,4,FALSE)))</f>
        <v>3871</v>
      </c>
      <c r="V37" s="7">
        <f>IF(ISNA(VLOOKUP(Table1[[#This Row],[Name]],Table2[#All],2,FALSE)),"",(VLOOKUP(Table1[[#This Row],[Name]],Table2[#All],2,FALSE)))</f>
        <v>10041</v>
      </c>
      <c r="W37" s="7">
        <f ca="1">IFERROR((Table1[[#This Row],[Electricity 23-24 ]]*'Emissions Factors'!$C$6)+(Table1[[#This Row],[Gas 23-24 ]]*'Emissions Factors'!$B$6),"")</f>
        <v>2.6523309088523526</v>
      </c>
      <c r="X37" s="74">
        <f ca="1">IFERROR(Table1[[#This Row],[Total Emissions 23-24 ]]/Table1[[#This Row],[Total Emissions 22-23]],"")</f>
        <v>0.18575103872106283</v>
      </c>
      <c r="Y37" s="21"/>
    </row>
    <row r="38" spans="1:25" x14ac:dyDescent="0.25">
      <c r="A38" s="64" t="s">
        <v>645</v>
      </c>
      <c r="B38" s="21" t="str">
        <f>VLOOKUP(Table1[[#This Row],[Name]], 'Site Information'!$A$2:$D$46, 4, FALSE)</f>
        <v>Leisure and Culture - Libraries and Museums</v>
      </c>
      <c r="C38" s="11">
        <f>IF(ISNA(VLOOKUP(Table1[[#This Row],[Name]], 'Elec 17-18'!$A$4:$B$630, 2, FALSE)), "0", VLOOKUP(Table1[[#This Row],[Name]], 'Elec 17-18'!$A$4:$B$630, 2, FALSE))</f>
        <v>6867</v>
      </c>
      <c r="D38" s="47">
        <f>IF(ISNA(VLOOKUP(Table1[[#This Row],[Name]], 'Gas 17-18'!$A$4:$B$395, 2, FALSE)), "0", (VLOOKUP(Table1[[#This Row],[Name]], 'Gas 17-18'!$A$4:$B$395, 2, FALSE)))</f>
        <v>8598</v>
      </c>
      <c r="E38" s="11">
        <f>IF(ISNA(VLOOKUP(Table1[[#This Row],[Name]], 'Elec 18-19'!$A$4:$B$630, 2, FALSE)), "0", VLOOKUP(Table1[[#This Row],[Name]], 'Elec 18-19'!$A$4:$B$630, 2, FALSE))</f>
        <v>7116</v>
      </c>
      <c r="F38" s="47">
        <f>IF(ISNA(VLOOKUP(Table1[[#This Row],[Name]], 'Gas 18-19'!$A$4:$B$395, 2, FALSE)), "0", (VLOOKUP(Table1[[#This Row],[Name]], 'Gas 18-19'!$A$4:$B$395, 2, FALSE)))</f>
        <v>16495</v>
      </c>
      <c r="G38" s="7">
        <f>IF(ISNA(VLOOKUP(Table1[[#This Row],[Name]], 'Elec 19-20'!$A$4:$B$631, 2, FALSE)), "0", VLOOKUP(Table1[[#This Row],[Name]], 'Elec 19-20'!$A$4:$B$631, 2, FALSE))</f>
        <v>7072</v>
      </c>
      <c r="H38" s="7">
        <f>IF(ISNA(VLOOKUP(Table1[[#This Row],[Name]], 'Gas 19-20'!$A$4:$B$395, 2, FALSE)), "0", (VLOOKUP(Table1[[#This Row],[Name]], 'Gas 19-20'!$A$4:$B$395, 2, FALSE)))</f>
        <v>22177</v>
      </c>
      <c r="I38" s="13">
        <f>IFERROR((Table1[[#This Row],[Electricity 19-20]]*'Emissions Factors'!$C$2)+(Table1[[#This Row],[Gas 19-20]]*'Emissions Factors'!$B$2), "")</f>
        <v>5.8881712000000004</v>
      </c>
      <c r="J38" s="7">
        <f>IF(ISNA(VLOOKUP(Table1[[#This Row],[Name]],'Elec 20-21'!$A$4:$B$641, 2, FALSE)), "0", VLOOKUP(Table1[[#This Row],[Name]], 'Elec 20-21'!$A$4:$B$641, 2, FALSE))</f>
        <v>5473</v>
      </c>
      <c r="K38" s="7">
        <f>IF(ISNA(VLOOKUP(Table1[[#This Row],[Name]], 'Gas 20-21'!$A$4:$B$400, 2, FALSE)), "0", VLOOKUP(Table1[[#This Row],[Name]], 'Gas 20-21'!$A$4:$B$400, 2, FALSE))</f>
        <v>15863</v>
      </c>
      <c r="L38" s="13">
        <f>IFERROR((Table1[[#This Row],[Electricity 20-21]]*'Emissions Factors'!$C$3)+(Table1[[#This Row],[Gas 20-21]]*'Emissions Factors'!$B$2), "0")</f>
        <v>4.1940010000000001</v>
      </c>
      <c r="M38" s="65">
        <f>IF(ISNA(VLOOKUP(Table1[[#This Row],[Name]], 'Elec 21-22'!$A$4:$B$656, 2, FALSE)), "0", VLOOKUP(Table1[[#This Row],[Name]], 'Elec 21-22'!$A$4:$B$656, 2, FALSE))</f>
        <v>7023</v>
      </c>
      <c r="N38" s="11">
        <f>IF(ISNA(VLOOKUP(Table1[[#This Row],[Name]], 'Gas 21-22'!$A$4:$B$408, 2, FALSE)), "0", VLOOKUP(Table1[[#This Row],[Name]], 'Gas 21-22'!$A$4:$B$408, 2, FALSE))</f>
        <v>21448</v>
      </c>
      <c r="O38" s="8">
        <f>IFERROR((Table1[[#This Row],[Electricity 21-22]]*'Emissions Factors'!$C$4)+(Table1[[#This Row],[Gas 21-22]]*'Emissions Factors'!$B$4), "")</f>
        <v>5.5617220000000005</v>
      </c>
      <c r="P38" s="12">
        <f>IFERROR(Table1[[#This Row],[Total Emissions 21-22]]/Table1[[#This Row],[Total Emissions 20-21]], "")</f>
        <v>1.3261136561483893</v>
      </c>
      <c r="Q38" s="11">
        <f>IF(ISNA(VLOOKUP(Table1[[#This Row],[Name]],'Elec 22-23'!$A$4:$B$680, 2, FALSE)), "", VLOOKUP(Table1[[#This Row],[Name]], 'Elec 22-23'!$A$4:$B$680, 2, FALSE))</f>
        <v>6729</v>
      </c>
      <c r="R38" s="7">
        <f>IF(ISNA(VLOOKUP(Table1[[#This Row],[Name]], 'Gas 22-23'!$A$4:$B$427, 2, FALSE)), "", (VLOOKUP(Table1[[#This Row],[Name]], 'Gas 22-23'!$A$4:$B$427, 2, FALSE)))</f>
        <v>17833</v>
      </c>
      <c r="S38" s="7">
        <f>IFERROR((Table1[[#This Row],[Electricity 22-23]]*'Emissions Factors'!$C$5)+('Emissions Factors'!$B$5*Table1[[#This Row],[Gas 22-23]]), "")</f>
        <v>4.5621359999999997</v>
      </c>
      <c r="T38" s="12">
        <f>IFERROR(Table1[[#This Row],[Total Emissions 22-23]]/Table1[[#This Row],[Total Emissions 21-22]], "")</f>
        <v>0.82027400866134614</v>
      </c>
      <c r="U38" s="7">
        <f ca="1">IF(ISNA(VLOOKUP(Table1[[#This Row],[Name]],'Electricity 23-24'!A357:D1253,4,FALSE)),"",(VLOOKUP(Table1[[#This Row],[Name]],'Electricity 23-24'!A357:D1253,4,FALSE)))</f>
        <v>5723</v>
      </c>
      <c r="V38" s="7">
        <f>IF(ISNA(VLOOKUP(Table1[[#This Row],[Name]],Table2[#All],2,FALSE)),"",(VLOOKUP(Table1[[#This Row],[Name]],Table2[#All],2,FALSE)))</f>
        <v>23262</v>
      </c>
      <c r="W38" s="7">
        <f ca="1">IFERROR((Table1[[#This Row],[Electricity 23-24 ]]*'Emissions Factors'!$C$6)+(Table1[[#This Row],[Gas 23-24 ]]*'Emissions Factors'!$B$6),"")</f>
        <v>5.4727130142751754</v>
      </c>
      <c r="X38" s="74">
        <f ca="1">IFERROR(Table1[[#This Row],[Total Emissions 23-24 ]]/Table1[[#This Row],[Total Emissions 22-23]],"")</f>
        <v>1.1995944474858216</v>
      </c>
      <c r="Y38" s="21"/>
    </row>
    <row r="39" spans="1:25" x14ac:dyDescent="0.25">
      <c r="A39" s="64" t="s">
        <v>668</v>
      </c>
      <c r="B39" s="21" t="str">
        <f>VLOOKUP(Table1[[#This Row],[Name]], 'Site Information'!$A$2:$D$46, 4, FALSE)</f>
        <v>Leisure and Culture - Libraries and Museums</v>
      </c>
      <c r="C39" s="8" t="str">
        <f>IF(ISNA(VLOOKUP(Table1[[#This Row],[Name]], 'Elec 17-18'!$A$4:$B$630, 2, FALSE)), "0", VLOOKUP(Table1[[#This Row],[Name]], 'Elec 17-18'!$A$4:$B$630, 2, FALSE))</f>
        <v>0</v>
      </c>
      <c r="D39" s="13">
        <f>IF(ISNA(VLOOKUP(Table1[[#This Row],[Name]], 'Gas 17-18'!$A$4:$B$395, 2, FALSE)), "0", (VLOOKUP(Table1[[#This Row],[Name]], 'Gas 17-18'!$A$4:$B$395, 2, FALSE)))</f>
        <v>157542</v>
      </c>
      <c r="E39" s="8" t="str">
        <f>IF(ISNA(VLOOKUP(Table1[[#This Row],[Name]], 'Elec 18-19'!$A$4:$B$630, 2, FALSE)), "0", VLOOKUP(Table1[[#This Row],[Name]], 'Elec 18-19'!$A$4:$B$630, 2, FALSE))</f>
        <v>0</v>
      </c>
      <c r="F39" s="13">
        <f>IF(ISNA(VLOOKUP(Table1[[#This Row],[Name]], 'Gas 18-19'!$A$4:$B$395, 2, FALSE)), "0", (VLOOKUP(Table1[[#This Row],[Name]], 'Gas 18-19'!$A$4:$B$395, 2, FALSE)))</f>
        <v>198097</v>
      </c>
      <c r="G39" s="7">
        <f>IF(ISNA(VLOOKUP(Table1[[#This Row],[Name]], 'Elec 19-20'!$A$4:$B$631, 2, FALSE)), "0", VLOOKUP(Table1[[#This Row],[Name]], 'Elec 19-20'!$A$4:$B$631, 2, FALSE))</f>
        <v>66174</v>
      </c>
      <c r="H39" s="7">
        <f>IF(ISNA(VLOOKUP(Table1[[#This Row],[Name]], 'Gas 19-20'!$A$4:$B$395, 2, FALSE)), "0", (VLOOKUP(Table1[[#This Row],[Name]], 'Gas 19-20'!$A$4:$B$395, 2, FALSE)))</f>
        <v>250189</v>
      </c>
      <c r="I39" s="13">
        <f>IFERROR((Table1[[#This Row],[Electricity 19-20]]*'Emissions Factors'!$C$2)+(Table1[[#This Row],[Gas 19-20]]*'Emissions Factors'!$B$2), "")</f>
        <v>62.948850399999998</v>
      </c>
      <c r="J39" s="7">
        <f>IF(ISNA(VLOOKUP(Table1[[#This Row],[Name]],'Elec 20-21'!$A$4:$B$641, 2, FALSE)), "0", VLOOKUP(Table1[[#This Row],[Name]], 'Elec 20-21'!$A$4:$B$641, 2, FALSE))</f>
        <v>35868</v>
      </c>
      <c r="K39" s="7">
        <f>IF(ISNA(VLOOKUP(Table1[[#This Row],[Name]], 'Gas 20-21'!$A$4:$B$400, 2, FALSE)), "0", VLOOKUP(Table1[[#This Row],[Name]], 'Gas 20-21'!$A$4:$B$400, 2, FALSE))</f>
        <v>194831</v>
      </c>
      <c r="L39" s="13">
        <f>IFERROR((Table1[[#This Row],[Electricity 20-21]]*'Emissions Factors'!$C$3)+(Table1[[#This Row],[Gas 20-21]]*'Emissions Factors'!$B$2), "0")</f>
        <v>44.206147999999999</v>
      </c>
      <c r="M39" s="11">
        <f>IF(ISNA(VLOOKUP(Table1[[#This Row],[Name]], 'Elec 21-22'!$A$4:$B$656, 2, FALSE)), "0", VLOOKUP(Table1[[#This Row],[Name]], 'Elec 21-22'!$A$4:$B$656, 2, FALSE))</f>
        <v>46598</v>
      </c>
      <c r="N39" s="11">
        <f>IF(ISNA(VLOOKUP(Table1[[#This Row],[Name]], 'Gas 21-22'!$A$4:$B$408, 2, FALSE)), "0", VLOOKUP(Table1[[#This Row],[Name]], 'Gas 21-22'!$A$4:$B$408, 2, FALSE))</f>
        <v>236682</v>
      </c>
      <c r="O39" s="8">
        <f>IFERROR((Table1[[#This Row],[Electricity 21-22]]*'Emissions Factors'!$C$4)+(Table1[[#This Row],[Gas 21-22]]*'Emissions Factors'!$B$4), "")</f>
        <v>54.267027999999996</v>
      </c>
      <c r="P39" s="13">
        <f>IFERROR(Table1[[#This Row],[Total Emissions 21-22]]/Table1[[#This Row],[Total Emissions 20-21]], "")</f>
        <v>1.2275900628120775</v>
      </c>
      <c r="Q39" s="11">
        <f>IF(ISNA(VLOOKUP(Table1[[#This Row],[Name]],'Elec 22-23'!$A$4:$B$680, 2, FALSE)), "", VLOOKUP(Table1[[#This Row],[Name]], 'Elec 22-23'!$A$4:$B$680, 2, FALSE))</f>
        <v>54337</v>
      </c>
      <c r="R39" s="7">
        <f>IF(ISNA(VLOOKUP(Table1[[#This Row],[Name]], 'Gas 22-23'!$A$4:$B$427, 2, FALSE)), "", (VLOOKUP(Table1[[#This Row],[Name]], 'Gas 22-23'!$A$4:$B$427, 2, FALSE)))</f>
        <v>254663</v>
      </c>
      <c r="S39" s="7">
        <f>IFERROR((Table1[[#This Row],[Electricity 22-23]]*'Emissions Factors'!$C$5)+('Emissions Factors'!$B$5*Table1[[#This Row],[Gas 22-23]]), "")</f>
        <v>57.09037</v>
      </c>
      <c r="T39" s="12">
        <f>IFERROR(Table1[[#This Row],[Total Emissions 22-23]]/Table1[[#This Row],[Total Emissions 21-22]], "")</f>
        <v>1.0520268403126849</v>
      </c>
      <c r="U39" s="7">
        <f ca="1">IF(ISNA(VLOOKUP(Table1[[#This Row],[Name]],'Electricity 23-24'!A40:D936,4,FALSE)),"",(VLOOKUP(Table1[[#This Row],[Name]],'Electricity 23-24'!A40:D936,4,FALSE)))</f>
        <v>48868</v>
      </c>
      <c r="V39" s="7">
        <f>IF(ISNA(VLOOKUP(Table1[[#This Row],[Name]],Table2[#All],2,FALSE)),"",(VLOOKUP(Table1[[#This Row],[Name]],Table2[#All],2,FALSE)))</f>
        <v>199867</v>
      </c>
      <c r="W39" s="7">
        <f ca="1">IFERROR((Table1[[#This Row],[Electricity 23-24 ]]*'Emissions Factors'!$C$6)+(Table1[[#This Row],[Gas 23-24 ]]*'Emissions Factors'!$B$6),"")</f>
        <v>46.958577152563834</v>
      </c>
      <c r="X39" s="74">
        <f ca="1">IFERROR(Table1[[#This Row],[Total Emissions 23-24 ]]/Table1[[#This Row],[Total Emissions 22-23]],"")</f>
        <v>0.82253061510310466</v>
      </c>
      <c r="Y39" s="21"/>
    </row>
    <row r="40" spans="1:25" x14ac:dyDescent="0.25">
      <c r="A40" s="64" t="s">
        <v>670</v>
      </c>
      <c r="B40" s="21" t="str">
        <f>VLOOKUP(Table1[[#This Row],[Name]], 'Site Information'!$A$2:$D$46, 4, FALSE)</f>
        <v>Leisure and Culture - Libraries and Museums</v>
      </c>
      <c r="C40" s="8">
        <f>IF(ISNA(VLOOKUP(Table1[[#This Row],[Name]], 'Elec 17-18'!$A$4:$B$630, 2, FALSE)), "0", VLOOKUP(Table1[[#This Row],[Name]], 'Elec 17-18'!$A$4:$B$630, 2, FALSE))</f>
        <v>7927</v>
      </c>
      <c r="D40" s="13">
        <f>IF(ISNA(VLOOKUP(Table1[[#This Row],[Name]], 'Gas 17-18'!$A$4:$B$395, 2, FALSE)), "0", (VLOOKUP(Table1[[#This Row],[Name]], 'Gas 17-18'!$A$4:$B$395, 2, FALSE)))</f>
        <v>36377</v>
      </c>
      <c r="E40" s="8">
        <f>IF(ISNA(VLOOKUP(Table1[[#This Row],[Name]], 'Elec 18-19'!$A$4:$B$630, 2, FALSE)), "0", VLOOKUP(Table1[[#This Row],[Name]], 'Elec 18-19'!$A$4:$B$630, 2, FALSE))</f>
        <v>7395</v>
      </c>
      <c r="F40" s="13">
        <f>IF(ISNA(VLOOKUP(Table1[[#This Row],[Name]], 'Gas 18-19'!$A$4:$B$395, 2, FALSE)), "0", (VLOOKUP(Table1[[#This Row],[Name]], 'Gas 18-19'!$A$4:$B$395, 2, FALSE)))</f>
        <v>29558</v>
      </c>
      <c r="G40" s="7">
        <f>IF(ISNA(VLOOKUP(Table1[[#This Row],[Name]], 'Elec 19-20'!$A$4:$B$631, 2, FALSE)), "0", VLOOKUP(Table1[[#This Row],[Name]], 'Elec 19-20'!$A$4:$B$631, 2, FALSE))</f>
        <v>7246</v>
      </c>
      <c r="H40" s="7">
        <f>IF(ISNA(VLOOKUP(Table1[[#This Row],[Name]], 'Gas 19-20'!$A$4:$B$395, 2, FALSE)), "0", (VLOOKUP(Table1[[#This Row],[Name]], 'Gas 19-20'!$A$4:$B$395, 2, FALSE)))</f>
        <v>36133</v>
      </c>
      <c r="I40" s="13">
        <f>IFERROR((Table1[[#This Row],[Electricity 19-20]]*'Emissions Factors'!$C$2)+(Table1[[#This Row],[Gas 19-20]]*'Emissions Factors'!$B$2), "")</f>
        <v>8.5005495999999994</v>
      </c>
      <c r="J40" s="7">
        <f>IF(ISNA(VLOOKUP(Table1[[#This Row],[Name]],'Elec 20-21'!$A$4:$B$641, 2, FALSE)), "0", VLOOKUP(Table1[[#This Row],[Name]], 'Elec 20-21'!$A$4:$B$641, 2, FALSE))</f>
        <v>5095</v>
      </c>
      <c r="K40" s="7">
        <f>IF(ISNA(VLOOKUP(Table1[[#This Row],[Name]], 'Gas 20-21'!$A$4:$B$400, 2, FALSE)), "0", VLOOKUP(Table1[[#This Row],[Name]], 'Gas 20-21'!$A$4:$B$400, 2, FALSE))</f>
        <v>25657</v>
      </c>
      <c r="L40" s="13">
        <f>IFERROR((Table1[[#This Row],[Electricity 20-21]]*'Emissions Factors'!$C$3)+(Table1[[#This Row],[Gas 20-21]]*'Emissions Factors'!$B$2), "0")</f>
        <v>5.908023</v>
      </c>
      <c r="M40" s="11">
        <f>IF(ISNA(VLOOKUP(Table1[[#This Row],[Name]], 'Elec 21-22'!$A$4:$B$656, 2, FALSE)), "0", VLOOKUP(Table1[[#This Row],[Name]], 'Elec 21-22'!$A$4:$B$656, 2, FALSE))</f>
        <v>8561</v>
      </c>
      <c r="N40" s="11">
        <f>IF(ISNA(VLOOKUP(Table1[[#This Row],[Name]], 'Gas 21-22'!$A$4:$B$408, 2, FALSE)), "0", VLOOKUP(Table1[[#This Row],[Name]], 'Gas 21-22'!$A$4:$B$408, 2, FALSE))</f>
        <v>43082</v>
      </c>
      <c r="O40" s="8">
        <f>IFERROR((Table1[[#This Row],[Electricity 21-22]]*'Emissions Factors'!$C$4)+(Table1[[#This Row],[Gas 21-22]]*'Emissions Factors'!$B$4), "")</f>
        <v>9.8961180000000013</v>
      </c>
      <c r="P40" s="12">
        <f>IFERROR(Table1[[#This Row],[Total Emissions 21-22]]/Table1[[#This Row],[Total Emissions 20-21]], "")</f>
        <v>1.6750303781823466</v>
      </c>
      <c r="Q40" s="11">
        <f>IF(ISNA(VLOOKUP(Table1[[#This Row],[Name]],'Elec 22-23'!$A$4:$B$680, 2, FALSE)), "", VLOOKUP(Table1[[#This Row],[Name]], 'Elec 22-23'!$A$4:$B$680, 2, FALSE))</f>
        <v>7863</v>
      </c>
      <c r="R40" s="7">
        <f>IF(ISNA(VLOOKUP(Table1[[#This Row],[Name]], 'Gas 22-23'!$A$4:$B$427, 2, FALSE)), "", (VLOOKUP(Table1[[#This Row],[Name]], 'Gas 22-23'!$A$4:$B$427, 2, FALSE)))</f>
        <v>31413</v>
      </c>
      <c r="S40" s="7">
        <f>IFERROR((Table1[[#This Row],[Electricity 22-23]]*'Emissions Factors'!$C$5)+('Emissions Factors'!$B$5*Table1[[#This Row],[Gas 22-23]]), "")</f>
        <v>7.2661380000000007</v>
      </c>
      <c r="T40" s="12">
        <f>IFERROR(Table1[[#This Row],[Total Emissions 22-23]]/Table1[[#This Row],[Total Emissions 21-22]], "")</f>
        <v>0.73424124490027298</v>
      </c>
      <c r="U40" s="7">
        <f ca="1">IF(ISNA(VLOOKUP(Table1[[#This Row],[Name]],'Electricity 23-24'!A41:D937,4,FALSE)),"",(VLOOKUP(Table1[[#This Row],[Name]],'Electricity 23-24'!A41:D937,4,FALSE)))</f>
        <v>7839</v>
      </c>
      <c r="V40" s="7">
        <f>IF(ISNA(VLOOKUP(Table1[[#This Row],[Name]],Table2[#All],2,FALSE)),"",(VLOOKUP(Table1[[#This Row],[Name]],Table2[#All],2,FALSE)))</f>
        <v>28675</v>
      </c>
      <c r="W40" s="7">
        <f ca="1">IFERROR((Table1[[#This Row],[Electricity 23-24 ]]*'Emissions Factors'!$C$6)+(Table1[[#This Row],[Gas 23-24 ]]*'Emissions Factors'!$B$6),"")</f>
        <v>6.9086005563154469</v>
      </c>
      <c r="X40" s="74">
        <f ca="1">IFERROR(Table1[[#This Row],[Total Emissions 23-24 ]]/Table1[[#This Row],[Total Emissions 22-23]],"")</f>
        <v>0.95079401964502275</v>
      </c>
      <c r="Y40" s="21"/>
    </row>
    <row r="41" spans="1:25" x14ac:dyDescent="0.25">
      <c r="A41" s="64" t="s">
        <v>697</v>
      </c>
      <c r="B41" s="21" t="str">
        <f>VLOOKUP(Table1[[#This Row],[Name]], 'Site Information'!$A$2:$D$46, 4, FALSE)</f>
        <v>Leisure and Culture - Libraries and Museums</v>
      </c>
      <c r="C41" s="8">
        <f>IF(ISNA(VLOOKUP(Table1[[#This Row],[Name]], 'Elec 17-18'!$A$4:$B$630, 2, FALSE)), "0", VLOOKUP(Table1[[#This Row],[Name]], 'Elec 17-18'!$A$4:$B$630, 2, FALSE))</f>
        <v>7127</v>
      </c>
      <c r="D41" s="13">
        <f>IF(ISNA(VLOOKUP(Table1[[#This Row],[Name]], 'Gas 17-18'!$A$4:$B$395, 2, FALSE)), "0", (VLOOKUP(Table1[[#This Row],[Name]], 'Gas 17-18'!$A$4:$B$395, 2, FALSE)))</f>
        <v>7393</v>
      </c>
      <c r="E41" s="8">
        <f>IF(ISNA(VLOOKUP(Table1[[#This Row],[Name]], 'Elec 18-19'!$A$4:$B$630, 2, FALSE)), "0", VLOOKUP(Table1[[#This Row],[Name]], 'Elec 18-19'!$A$4:$B$630, 2, FALSE))</f>
        <v>7463</v>
      </c>
      <c r="F41" s="13">
        <f>IF(ISNA(VLOOKUP(Table1[[#This Row],[Name]], 'Gas 18-19'!$A$4:$B$395, 2, FALSE)), "0", (VLOOKUP(Table1[[#This Row],[Name]], 'Gas 18-19'!$A$4:$B$395, 2, FALSE)))</f>
        <v>18288</v>
      </c>
      <c r="G41" s="7">
        <f>IF(ISNA(VLOOKUP(Table1[[#This Row],[Name]], 'Elec 19-20'!$A$4:$B$631, 2, FALSE)), "0", VLOOKUP(Table1[[#This Row],[Name]], 'Elec 19-20'!$A$4:$B$631, 2, FALSE))</f>
        <v>7498</v>
      </c>
      <c r="H41" s="7">
        <f>IF(ISNA(VLOOKUP(Table1[[#This Row],[Name]], 'Gas 19-20'!$A$4:$B$395, 2, FALSE)), "0", (VLOOKUP(Table1[[#This Row],[Name]], 'Gas 19-20'!$A$4:$B$395, 2, FALSE)))</f>
        <v>26772</v>
      </c>
      <c r="I41" s="13">
        <f>IFERROR((Table1[[#This Row],[Electricity 19-20]]*'Emissions Factors'!$C$2)+(Table1[[#This Row],[Gas 19-20]]*'Emissions Factors'!$B$2), "")</f>
        <v>6.8425367999999995</v>
      </c>
      <c r="J41" s="7">
        <f>IF(ISNA(VLOOKUP(Table1[[#This Row],[Name]],'Elec 20-21'!$A$4:$B$641, 2, FALSE)), "0", VLOOKUP(Table1[[#This Row],[Name]], 'Elec 20-21'!$A$4:$B$641, 2, FALSE))</f>
        <v>3832</v>
      </c>
      <c r="K41" s="7">
        <f>IF(ISNA(VLOOKUP(Table1[[#This Row],[Name]], 'Gas 20-21'!$A$4:$B$400, 2, FALSE)), "0", VLOOKUP(Table1[[#This Row],[Name]], 'Gas 20-21'!$A$4:$B$400, 2, FALSE))</f>
        <v>20762</v>
      </c>
      <c r="L41" s="13">
        <f>IFERROR((Table1[[#This Row],[Electricity 20-21]]*'Emissions Factors'!$C$3)+(Table1[[#This Row],[Gas 20-21]]*'Emissions Factors'!$B$2), "0")</f>
        <v>4.7130640000000001</v>
      </c>
      <c r="M41" s="11">
        <f>IF(ISNA(VLOOKUP(Table1[[#This Row],[Name]], 'Elec 21-22'!$A$4:$B$656, 2, FALSE)), "0", VLOOKUP(Table1[[#This Row],[Name]], 'Elec 21-22'!$A$4:$B$656, 2, FALSE))</f>
        <v>6945</v>
      </c>
      <c r="N41" s="11">
        <f>IF(ISNA(VLOOKUP(Table1[[#This Row],[Name]], 'Gas 21-22'!$A$4:$B$408, 2, FALSE)), "0", VLOOKUP(Table1[[#This Row],[Name]], 'Gas 21-22'!$A$4:$B$408, 2, FALSE))</f>
        <v>24925</v>
      </c>
      <c r="O41" s="8">
        <f>IFERROR((Table1[[#This Row],[Electricity 21-22]]*'Emissions Factors'!$C$4)+(Table1[[#This Row],[Gas 21-22]]*'Emissions Factors'!$B$4), "")</f>
        <v>6.1835500000000003</v>
      </c>
      <c r="P41" s="13">
        <f>IFERROR(Table1[[#This Row],[Total Emissions 21-22]]/Table1[[#This Row],[Total Emissions 20-21]], "")</f>
        <v>1.3120021285516175</v>
      </c>
      <c r="Q41" s="11">
        <f>IF(ISNA(VLOOKUP(Table1[[#This Row],[Name]],'Elec 22-23'!$A$4:$B$680, 2, FALSE)), "", VLOOKUP(Table1[[#This Row],[Name]], 'Elec 22-23'!$A$4:$B$680, 2, FALSE))</f>
        <v>6869</v>
      </c>
      <c r="R41" s="7">
        <f>IF(ISNA(VLOOKUP(Table1[[#This Row],[Name]], 'Gas 22-23'!$A$4:$B$427, 2, FALSE)), "", (VLOOKUP(Table1[[#This Row],[Name]], 'Gas 22-23'!$A$4:$B$427, 2, FALSE)))</f>
        <v>23014</v>
      </c>
      <c r="S41" s="7">
        <f>IFERROR((Table1[[#This Row],[Electricity 22-23]]*'Emissions Factors'!$C$5)+('Emissions Factors'!$B$5*Table1[[#This Row],[Gas 22-23]]), "")</f>
        <v>5.5372789999999998</v>
      </c>
      <c r="T41" s="12">
        <f>IFERROR(Table1[[#This Row],[Total Emissions 22-23]]/Table1[[#This Row],[Total Emissions 21-22]], "")</f>
        <v>0.89548544121095475</v>
      </c>
      <c r="U41" s="7">
        <f ca="1">IF(ISNA(VLOOKUP(Table1[[#This Row],[Name]],'Electricity 23-24'!A42:D938,4,FALSE)),"",(VLOOKUP(Table1[[#This Row],[Name]],'Electricity 23-24'!A42:D938,4,FALSE)))</f>
        <v>6945</v>
      </c>
      <c r="V41" s="7">
        <f>IF(ISNA(VLOOKUP(Table1[[#This Row],[Name]],Table2[#All],2,FALSE)),"",(VLOOKUP(Table1[[#This Row],[Name]],Table2[#All],2,FALSE)))</f>
        <v>-22153</v>
      </c>
      <c r="W41" s="7">
        <f ca="1">IFERROR((Table1[[#This Row],[Electricity 23-24 ]]*'Emissions Factors'!$C$6)+(Table1[[#This Row],[Gas 23-24 ]]*'Emissions Factors'!$B$6),"")</f>
        <v>-2.6450862372818875</v>
      </c>
      <c r="X41" s="74">
        <f ca="1">IFERROR(Table1[[#This Row],[Total Emissions 23-24 ]]/Table1[[#This Row],[Total Emissions 22-23]],"")</f>
        <v>-0.47768700787550844</v>
      </c>
      <c r="Y41" s="21"/>
    </row>
    <row r="42" spans="1:25" x14ac:dyDescent="0.25">
      <c r="A42" s="64" t="s">
        <v>704</v>
      </c>
      <c r="B42" s="21" t="str">
        <f>VLOOKUP(Table1[[#This Row],[Name]], 'Site Information'!$A$2:$D$46, 4, FALSE)</f>
        <v>Leisure and Culture - Libraries and Museums</v>
      </c>
      <c r="C42" s="8" t="str">
        <f>IF(ISNA(VLOOKUP(Table1[[#This Row],[Name]], 'Elec 17-18'!$A$4:$B$630, 2, FALSE)), "0", VLOOKUP(Table1[[#This Row],[Name]], 'Elec 17-18'!$A$4:$B$630, 2, FALSE))</f>
        <v>0</v>
      </c>
      <c r="D42" s="13" t="str">
        <f>IF(ISNA(VLOOKUP(Table1[[#This Row],[Name]], 'Gas 17-18'!$A$4:$B$395, 2, FALSE)), "0", (VLOOKUP(Table1[[#This Row],[Name]], 'Gas 17-18'!$A$4:$B$395, 2, FALSE)))</f>
        <v>0</v>
      </c>
      <c r="E42" s="8" t="str">
        <f>IF(ISNA(VLOOKUP(Table1[[#This Row],[Name]], 'Elec 18-19'!$A$4:$B$630, 2, FALSE)), "0", VLOOKUP(Table1[[#This Row],[Name]], 'Elec 18-19'!$A$4:$B$630, 2, FALSE))</f>
        <v>0</v>
      </c>
      <c r="F42" s="13" t="str">
        <f>IF(ISNA(VLOOKUP(Table1[[#This Row],[Name]], 'Gas 18-19'!$A$4:$B$395, 2, FALSE)), "0", (VLOOKUP(Table1[[#This Row],[Name]], 'Gas 18-19'!$A$4:$B$395, 2, FALSE)))</f>
        <v>0</v>
      </c>
      <c r="G42" s="7">
        <f>IF(ISNA(VLOOKUP(Table1[[#This Row],[Name]], 'Elec 19-20'!$A$4:$B$631, 2, FALSE)), "0", VLOOKUP(Table1[[#This Row],[Name]], 'Elec 19-20'!$A$4:$B$631, 2, FALSE))</f>
        <v>61041</v>
      </c>
      <c r="H42" s="7" t="str">
        <f>IF(ISNA(VLOOKUP(Table1[[#This Row],[Name]], 'Gas 19-20'!$A$4:$B$395, 2, FALSE)), "0", (VLOOKUP(Table1[[#This Row],[Name]], 'Gas 19-20'!$A$4:$B$395, 2, FALSE)))</f>
        <v>0</v>
      </c>
      <c r="I42" s="13">
        <f>IFERROR((Table1[[#This Row],[Electricity 19-20]]*'Emissions Factors'!$C$2)+(Table1[[#This Row],[Gas 19-20]]*'Emissions Factors'!$B$2), "")</f>
        <v>15.602079599999998</v>
      </c>
      <c r="J42" s="7">
        <f>IF(ISNA(VLOOKUP(Table1[[#This Row],[Name]],'Elec 20-21'!$A$4:$B$641, 2, FALSE)), "0", VLOOKUP(Table1[[#This Row],[Name]], 'Elec 20-21'!$A$4:$B$641, 2, FALSE))</f>
        <v>49199</v>
      </c>
      <c r="K42" s="7" t="str">
        <f>IF(ISNA(VLOOKUP(Table1[[#This Row],[Name]], 'Gas 20-21'!$A$4:$B$400, 2, FALSE)), "0", VLOOKUP(Table1[[#This Row],[Name]], 'Gas 20-21'!$A$4:$B$400, 2, FALSE))</f>
        <v>0</v>
      </c>
      <c r="L42" s="13">
        <f>IFERROR((Table1[[#This Row],[Electricity 20-21]]*'Emissions Factors'!$C$3)+(Table1[[#This Row],[Gas 20-21]]*'Emissions Factors'!$B$2), "0")</f>
        <v>11.463367</v>
      </c>
      <c r="M42" s="11">
        <f>IF(ISNA(VLOOKUP(Table1[[#This Row],[Name]], 'Elec 21-22'!$A$4:$B$656, 2, FALSE)), "0", VLOOKUP(Table1[[#This Row],[Name]], 'Elec 21-22'!$A$4:$B$656, 2, FALSE))</f>
        <v>57241</v>
      </c>
      <c r="N42" s="11" t="str">
        <f>IF(ISNA(VLOOKUP(Table1[[#This Row],[Name]], 'Gas 21-22'!$A$4:$B$408, 2, FALSE)), "0", VLOOKUP(Table1[[#This Row],[Name]], 'Gas 21-22'!$A$4:$B$408, 2, FALSE))</f>
        <v>0</v>
      </c>
      <c r="O42" s="8">
        <f>IFERROR((Table1[[#This Row],[Electricity 21-22]]*'Emissions Factors'!$C$4)+(Table1[[#This Row],[Gas 21-22]]*'Emissions Factors'!$B$4), "")</f>
        <v>13.165430000000001</v>
      </c>
      <c r="P42" s="12">
        <f>IFERROR(Table1[[#This Row],[Total Emissions 21-22]]/Table1[[#This Row],[Total Emissions 20-21]], "")</f>
        <v>1.1484784531455723</v>
      </c>
      <c r="Q42" s="11">
        <f>IF(ISNA(VLOOKUP(Table1[[#This Row],[Name]],'Elec 22-23'!$A$4:$B$680, 2, FALSE)), "", VLOOKUP(Table1[[#This Row],[Name]], 'Elec 22-23'!$A$4:$B$680, 2, FALSE))</f>
        <v>52446</v>
      </c>
      <c r="R42" s="7" t="str">
        <f>IF(ISNA(VLOOKUP(Table1[[#This Row],[Name]], 'Gas 22-23'!$A$4:$B$427, 2, FALSE)), "", (VLOOKUP(Table1[[#This Row],[Name]], 'Gas 22-23'!$A$4:$B$427, 2, FALSE)))</f>
        <v/>
      </c>
      <c r="S42" s="7" t="str">
        <f>IFERROR((Table1[[#This Row],[Electricity 22-23]]*'Emissions Factors'!$C$5)+('Emissions Factors'!$B$5*Table1[[#This Row],[Gas 22-23]]), "")</f>
        <v/>
      </c>
      <c r="T42" s="12" t="str">
        <f>IFERROR(Table1[[#This Row],[Total Emissions 22-23]]/Table1[[#This Row],[Total Emissions 21-22]], "")</f>
        <v/>
      </c>
      <c r="U42" s="7">
        <f ca="1">IF(ISNA(VLOOKUP(Table1[[#This Row],[Name]],'Electricity 23-24'!A43:D939,4,FALSE)),"",(VLOOKUP(Table1[[#This Row],[Name]],'Electricity 23-24'!A43:D939,4,FALSE)))</f>
        <v>54062</v>
      </c>
      <c r="V42" s="7" t="str">
        <f>IF(ISNA(VLOOKUP(Table1[[#This Row],[Name]],Table2[#All],2,FALSE)),"",(VLOOKUP(Table1[[#This Row],[Name]],Table2[#All],2,FALSE)))</f>
        <v/>
      </c>
      <c r="W42" s="7" t="str">
        <f ca="1">IFERROR((Table1[[#This Row],[Electricity 23-24 ]]*'Emissions Factors'!$C$6)+(Table1[[#This Row],[Gas 23-24 ]]*'Emissions Factors'!$B$6),"")</f>
        <v/>
      </c>
      <c r="X42" s="74" t="str">
        <f ca="1">IFERROR(Table1[[#This Row],[Total Emissions 23-24 ]]/Table1[[#This Row],[Total Emissions 22-23]],"")</f>
        <v/>
      </c>
      <c r="Y42" s="21"/>
    </row>
    <row r="43" spans="1:25" x14ac:dyDescent="0.25">
      <c r="A43" s="64" t="s">
        <v>713</v>
      </c>
      <c r="B43" s="21" t="str">
        <f>VLOOKUP(Table1[[#This Row],[Name]], 'Site Information'!$A$2:$D$46, 4, FALSE)</f>
        <v>Leisure and Culture - Libraries and Museums</v>
      </c>
      <c r="C43" s="11">
        <f>IF(ISNA(VLOOKUP(Table1[[#This Row],[Name]], 'Elec 17-18'!$A$4:$B$630, 2, FALSE)), "0", VLOOKUP(Table1[[#This Row],[Name]], 'Elec 17-18'!$A$4:$B$630, 2, FALSE))</f>
        <v>7306</v>
      </c>
      <c r="D43" s="47">
        <f>IF(ISNA(VLOOKUP(Table1[[#This Row],[Name]], 'Gas 17-18'!$A$4:$B$395, 2, FALSE)), "0", (VLOOKUP(Table1[[#This Row],[Name]], 'Gas 17-18'!$A$4:$B$395, 2, FALSE)))</f>
        <v>42026</v>
      </c>
      <c r="E43" s="11">
        <f>IF(ISNA(VLOOKUP(Table1[[#This Row],[Name]], 'Elec 18-19'!$A$4:$B$630, 2, FALSE)), "0", VLOOKUP(Table1[[#This Row],[Name]], 'Elec 18-19'!$A$4:$B$630, 2, FALSE))</f>
        <v>7449</v>
      </c>
      <c r="F43" s="47">
        <f>IF(ISNA(VLOOKUP(Table1[[#This Row],[Name]], 'Gas 18-19'!$A$4:$B$395, 2, FALSE)), "0", (VLOOKUP(Table1[[#This Row],[Name]], 'Gas 18-19'!$A$4:$B$395, 2, FALSE)))</f>
        <v>37518</v>
      </c>
      <c r="G43" s="7">
        <f>IF(ISNA(VLOOKUP(Table1[[#This Row],[Name]], 'Elec 19-20'!$A$4:$B$631, 2, FALSE)), "0", VLOOKUP(Table1[[#This Row],[Name]], 'Elec 19-20'!$A$4:$B$631, 2, FALSE))</f>
        <v>7163</v>
      </c>
      <c r="H43" s="7">
        <f>IF(ISNA(VLOOKUP(Table1[[#This Row],[Name]], 'Gas 19-20'!$A$4:$B$395, 2, FALSE)), "0", (VLOOKUP(Table1[[#This Row],[Name]], 'Gas 19-20'!$A$4:$B$395, 2, FALSE)))</f>
        <v>46447</v>
      </c>
      <c r="I43" s="13">
        <f>IFERROR((Table1[[#This Row],[Electricity 19-20]]*'Emissions Factors'!$C$2)+(Table1[[#This Row],[Gas 19-20]]*'Emissions Factors'!$B$2), "")</f>
        <v>10.377110800000001</v>
      </c>
      <c r="J43" s="7">
        <f>IF(ISNA(VLOOKUP(Table1[[#This Row],[Name]],'Elec 20-21'!$A$4:$B$641, 2, FALSE)), "0", VLOOKUP(Table1[[#This Row],[Name]], 'Elec 20-21'!$A$4:$B$641, 2, FALSE))</f>
        <v>3845</v>
      </c>
      <c r="K43" s="7">
        <f>IF(ISNA(VLOOKUP(Table1[[#This Row],[Name]], 'Gas 20-21'!$A$4:$B$400, 2, FALSE)), "0", VLOOKUP(Table1[[#This Row],[Name]], 'Gas 20-21'!$A$4:$B$400, 2, FALSE))</f>
        <v>31819</v>
      </c>
      <c r="L43" s="13">
        <f>IFERROR((Table1[[#This Row],[Electricity 20-21]]*'Emissions Factors'!$C$3)+(Table1[[#This Row],[Gas 20-21]]*'Emissions Factors'!$B$2), "0")</f>
        <v>6.7505809999999995</v>
      </c>
      <c r="M43" s="65">
        <f>IF(ISNA(VLOOKUP(Table1[[#This Row],[Name]], 'Elec 21-22'!$A$4:$B$656, 2, FALSE)), "0", VLOOKUP(Table1[[#This Row],[Name]], 'Elec 21-22'!$A$4:$B$656, 2, FALSE))</f>
        <v>7949</v>
      </c>
      <c r="N43" s="11">
        <f>IF(ISNA(VLOOKUP(Table1[[#This Row],[Name]], 'Gas 21-22'!$A$4:$B$408, 2, FALSE)), "0", VLOOKUP(Table1[[#This Row],[Name]], 'Gas 21-22'!$A$4:$B$408, 2, FALSE))</f>
        <v>49662</v>
      </c>
      <c r="O43" s="8">
        <f>IFERROR((Table1[[#This Row],[Electricity 21-22]]*'Emissions Factors'!$C$4)+(Table1[[#This Row],[Gas 21-22]]*'Emissions Factors'!$B$4), "")</f>
        <v>10.966078</v>
      </c>
      <c r="P43" s="12">
        <f>IFERROR(Table1[[#This Row],[Total Emissions 21-22]]/Table1[[#This Row],[Total Emissions 20-21]], "")</f>
        <v>1.6244643238856034</v>
      </c>
      <c r="Q43" s="11">
        <f>IF(ISNA(VLOOKUP(Table1[[#This Row],[Name]],'Elec 22-23'!$A$4:$B$680, 2, FALSE)), "", VLOOKUP(Table1[[#This Row],[Name]], 'Elec 22-23'!$A$4:$B$680, 2, FALSE))</f>
        <v>8181</v>
      </c>
      <c r="R43" s="7">
        <f>IF(ISNA(VLOOKUP(Table1[[#This Row],[Name]], 'Gas 22-23'!$A$4:$B$427, 2, FALSE)), "", (VLOOKUP(Table1[[#This Row],[Name]], 'Gas 22-23'!$A$4:$B$427, 2, FALSE)))</f>
        <v>42554</v>
      </c>
      <c r="S43" s="7">
        <f>IFERROR((Table1[[#This Row],[Electricity 22-23]]*'Emissions Factors'!$C$5)+('Emissions Factors'!$B$5*Table1[[#This Row],[Gas 22-23]]), "")</f>
        <v>9.3663150000000002</v>
      </c>
      <c r="T43" s="12">
        <f>IFERROR(Table1[[#This Row],[Total Emissions 22-23]]/Table1[[#This Row],[Total Emissions 21-22]], "")</f>
        <v>0.85411712373375426</v>
      </c>
      <c r="U43" s="7" t="str">
        <f>IF(ISNA(VLOOKUP(Table1[[#This Row],[Name]],'Electricity 23-24'!A39:D763,4,FALSE)),"",(VLOOKUP(Table1[[#This Row],[Name]],'Electricity 23-24'!A39:D763,4,FALSE)))</f>
        <v/>
      </c>
      <c r="V43" s="7">
        <f>IF(ISNA(VLOOKUP(Table1[[#This Row],[Name]],Table2[#All],2,FALSE)),"",(VLOOKUP(Table1[[#This Row],[Name]],Table2[#All],2,FALSE)))</f>
        <v>45377</v>
      </c>
      <c r="W43" s="7" t="str">
        <f>IFERROR((Table1[[#This Row],[Electricity 23-24 ]]*'Emissions Factors'!$C$6)+(Table1[[#This Row],[Gas 23-24 ]]*'Emissions Factors'!$B$6),"")</f>
        <v/>
      </c>
      <c r="X43" s="74" t="str">
        <f>IFERROR(Table1[[#This Row],[Total Emissions 23-24 ]]/Table1[[#This Row],[Total Emissions 22-23]],"")</f>
        <v/>
      </c>
      <c r="Y43" s="21"/>
    </row>
    <row r="44" spans="1:25" x14ac:dyDescent="0.25">
      <c r="A44" s="64" t="s">
        <v>716</v>
      </c>
      <c r="B44" s="21" t="str">
        <f>VLOOKUP(Table1[[#This Row],[Name]], 'Site Information'!$A$2:$D$46, 4, FALSE)</f>
        <v>Leisure and Culture - Libraries and Museums</v>
      </c>
      <c r="C44" s="11" t="str">
        <f>IF(ISNA(VLOOKUP(Table1[[#This Row],[Name]], 'Elec 17-18'!$A$4:$B$630, 2, FALSE)), "0", VLOOKUP(Table1[[#This Row],[Name]], 'Elec 17-18'!$A$4:$B$630, 2, FALSE))</f>
        <v>0</v>
      </c>
      <c r="D44" s="47">
        <f>IF(ISNA(VLOOKUP(Table1[[#This Row],[Name]], 'Gas 17-18'!$A$4:$B$395, 2, FALSE)), "0", (VLOOKUP(Table1[[#This Row],[Name]], 'Gas 17-18'!$A$4:$B$395, 2, FALSE)))</f>
        <v>24256</v>
      </c>
      <c r="E44" s="11" t="str">
        <f>IF(ISNA(VLOOKUP(Table1[[#This Row],[Name]], 'Elec 18-19'!$A$4:$B$630, 2, FALSE)), "0", VLOOKUP(Table1[[#This Row],[Name]], 'Elec 18-19'!$A$4:$B$630, 2, FALSE))</f>
        <v>0</v>
      </c>
      <c r="F44" s="47">
        <f>IF(ISNA(VLOOKUP(Table1[[#This Row],[Name]], 'Gas 18-19'!$A$4:$B$395, 2, FALSE)), "0", (VLOOKUP(Table1[[#This Row],[Name]], 'Gas 18-19'!$A$4:$B$395, 2, FALSE)))</f>
        <v>22935</v>
      </c>
      <c r="G44" s="7">
        <f>IF(ISNA(VLOOKUP(Table1[[#This Row],[Name]], 'Elec 19-20'!$A$4:$B$631, 2, FALSE)), "0", VLOOKUP(Table1[[#This Row],[Name]], 'Elec 19-20'!$A$4:$B$631, 2, FALSE))</f>
        <v>7264</v>
      </c>
      <c r="H44" s="7">
        <f>IF(ISNA(VLOOKUP(Table1[[#This Row],[Name]], 'Gas 19-20'!$A$4:$B$395, 2, FALSE)), "0", (VLOOKUP(Table1[[#This Row],[Name]], 'Gas 19-20'!$A$4:$B$395, 2, FALSE)))</f>
        <v>26627</v>
      </c>
      <c r="I44" s="13">
        <f>IFERROR((Table1[[#This Row],[Electricity 19-20]]*'Emissions Factors'!$C$2)+(Table1[[#This Row],[Gas 19-20]]*'Emissions Factors'!$B$2), "")</f>
        <v>6.7560463999999998</v>
      </c>
      <c r="J44" s="7">
        <f>IF(ISNA(VLOOKUP(Table1[[#This Row],[Name]],'Elec 20-21'!$A$4:$B$641, 2, FALSE)), "0", VLOOKUP(Table1[[#This Row],[Name]], 'Elec 20-21'!$A$4:$B$641, 2, FALSE))</f>
        <v>3881</v>
      </c>
      <c r="K44" s="7">
        <f>IF(ISNA(VLOOKUP(Table1[[#This Row],[Name]], 'Gas 20-21'!$A$4:$B$400, 2, FALSE)), "0", VLOOKUP(Table1[[#This Row],[Name]], 'Gas 20-21'!$A$4:$B$400, 2, FALSE))</f>
        <v>21491</v>
      </c>
      <c r="L44" s="13">
        <f>IFERROR((Table1[[#This Row],[Electricity 20-21]]*'Emissions Factors'!$C$3)+(Table1[[#This Row],[Gas 20-21]]*'Emissions Factors'!$B$2), "0")</f>
        <v>4.8586169999999997</v>
      </c>
      <c r="M44" s="65">
        <f>IF(ISNA(VLOOKUP(Table1[[#This Row],[Name]], 'Elec 21-22'!$A$4:$B$656, 2, FALSE)), "0", VLOOKUP(Table1[[#This Row],[Name]], 'Elec 21-22'!$A$4:$B$656, 2, FALSE))</f>
        <v>5216</v>
      </c>
      <c r="N44" s="7">
        <f>IF(ISNA(VLOOKUP(Table1[[#This Row],[Name]], 'Gas 21-22'!$A$4:$B$408, 2, FALSE)), "0", VLOOKUP(Table1[[#This Row],[Name]], 'Gas 21-22'!$A$4:$B$408, 2, FALSE))</f>
        <v>22077</v>
      </c>
      <c r="O44" s="8">
        <f>IFERROR((Table1[[#This Row],[Electricity 21-22]]*'Emissions Factors'!$C$4)+(Table1[[#This Row],[Gas 21-22]]*'Emissions Factors'!$B$4), "")</f>
        <v>5.2618479999999996</v>
      </c>
      <c r="P44" s="12">
        <f>IFERROR(Table1[[#This Row],[Total Emissions 21-22]]/Table1[[#This Row],[Total Emissions 20-21]], "")</f>
        <v>1.0829929586958593</v>
      </c>
      <c r="Q44" s="11">
        <f>IF(ISNA(VLOOKUP(Table1[[#This Row],[Name]],'Elec 22-23'!$A$4:$B$680, 2, FALSE)), "", VLOOKUP(Table1[[#This Row],[Name]], 'Elec 22-23'!$A$4:$B$680, 2, FALSE))</f>
        <v>5228</v>
      </c>
      <c r="R44" s="7">
        <f>IF(ISNA(VLOOKUP(Table1[[#This Row],[Name]], 'Gas 22-23'!$A$4:$B$427, 2, FALSE)), "", (VLOOKUP(Table1[[#This Row],[Name]], 'Gas 22-23'!$A$4:$B$427, 2, FALSE)))</f>
        <v>25664</v>
      </c>
      <c r="S44" s="7">
        <f>IFERROR((Table1[[#This Row],[Electricity 22-23]]*'Emissions Factors'!$C$5)+('Emissions Factors'!$B$5*Table1[[#This Row],[Gas 22-23]]), "")</f>
        <v>5.7055160000000003</v>
      </c>
      <c r="T44" s="12">
        <f>IFERROR(Table1[[#This Row],[Total Emissions 22-23]]/Table1[[#This Row],[Total Emissions 21-22]], "")</f>
        <v>1.0843179050402065</v>
      </c>
      <c r="U44" s="7">
        <f ca="1">IF(ISNA(VLOOKUP(Table1[[#This Row],[Name]],'Electricity 23-24'!A369:D1265,4,FALSE)),"",(VLOOKUP(Table1[[#This Row],[Name]],'Electricity 23-24'!A369:D1265,4,FALSE)))</f>
        <v>5542</v>
      </c>
      <c r="V44" s="7">
        <f>IF(ISNA(VLOOKUP(Table1[[#This Row],[Name]],Table2[#All],2,FALSE)),"",(VLOOKUP(Table1[[#This Row],[Name]],Table2[#All],2,FALSE)))</f>
        <v>16388</v>
      </c>
      <c r="W44" s="7">
        <f ca="1">IFERROR((Table1[[#This Row],[Electricity 23-24 ]]*'Emissions Factors'!$C$6)+(Table1[[#This Row],[Gas 23-24 ]]*'Emissions Factors'!$B$6),"")</f>
        <v>4.1682242695167844</v>
      </c>
      <c r="X44" s="74">
        <f ca="1">IFERROR(Table1[[#This Row],[Total Emissions 23-24 ]]/Table1[[#This Row],[Total Emissions 22-23]],"")</f>
        <v>0.73056043827005024</v>
      </c>
      <c r="Y44" s="21" t="s">
        <v>967</v>
      </c>
    </row>
    <row r="45" spans="1:25" x14ac:dyDescent="0.25">
      <c r="A45" s="64" t="s">
        <v>724</v>
      </c>
      <c r="B45" s="21" t="str">
        <f>VLOOKUP(Table1[[#This Row],[Name]], 'Site Information'!$A$2:$D$46, 4, FALSE)</f>
        <v>Leisure and Culture - Libraries and Museums</v>
      </c>
      <c r="C45" s="8">
        <f>IF(ISNA(VLOOKUP(Table1[[#This Row],[Name]], 'Elec 17-18'!$A$4:$B$630, 2, FALSE)), "0", VLOOKUP(Table1[[#This Row],[Name]], 'Elec 17-18'!$A$4:$B$630, 2, FALSE))</f>
        <v>4722</v>
      </c>
      <c r="D45" s="13" t="str">
        <f>IF(ISNA(VLOOKUP(Table1[[#This Row],[Name]], 'Gas 17-18'!$A$4:$B$395, 2, FALSE)), "0", (VLOOKUP(Table1[[#This Row],[Name]], 'Gas 17-18'!$A$4:$B$395, 2, FALSE)))</f>
        <v>0</v>
      </c>
      <c r="E45" s="8">
        <f>IF(ISNA(VLOOKUP(Table1[[#This Row],[Name]], 'Elec 18-19'!$A$4:$B$630, 2, FALSE)), "0", VLOOKUP(Table1[[#This Row],[Name]], 'Elec 18-19'!$A$4:$B$630, 2, FALSE))</f>
        <v>4915</v>
      </c>
      <c r="F45" s="13">
        <f>IF(ISNA(VLOOKUP(Table1[[#This Row],[Name]], 'Gas 18-19'!$A$4:$B$395, 2, FALSE)), "0", (VLOOKUP(Table1[[#This Row],[Name]], 'Gas 18-19'!$A$4:$B$395, 2, FALSE)))</f>
        <v>9199</v>
      </c>
      <c r="G45" s="7">
        <f>IF(ISNA(VLOOKUP(Table1[[#This Row],[Name]], 'Elec 19-20'!$A$4:$B$631, 2, FALSE)), "0", VLOOKUP(Table1[[#This Row],[Name]], 'Elec 19-20'!$A$4:$B$631, 2, FALSE))</f>
        <v>4271</v>
      </c>
      <c r="H45" s="7">
        <f>IF(ISNA(VLOOKUP(Table1[[#This Row],[Name]], 'Gas 19-20'!$A$4:$B$395, 2, FALSE)), "0", (VLOOKUP(Table1[[#This Row],[Name]], 'Gas 19-20'!$A$4:$B$395, 2, FALSE)))</f>
        <v>17511</v>
      </c>
      <c r="I45" s="13">
        <f>IFERROR((Table1[[#This Row],[Electricity 19-20]]*'Emissions Factors'!$C$2)+(Table1[[#This Row],[Gas 19-20]]*'Emissions Factors'!$B$2), "")</f>
        <v>4.3136916000000003</v>
      </c>
      <c r="J45" s="7">
        <f>IF(ISNA(VLOOKUP(Table1[[#This Row],[Name]],'Elec 20-21'!$A$4:$B$641, 2, FALSE)), "0", VLOOKUP(Table1[[#This Row],[Name]], 'Elec 20-21'!$A$4:$B$641, 2, FALSE))</f>
        <v>2124</v>
      </c>
      <c r="K45" s="7">
        <f>IF(ISNA(VLOOKUP(Table1[[#This Row],[Name]], 'Gas 20-21'!$A$4:$B$400, 2, FALSE)), "0", VLOOKUP(Table1[[#This Row],[Name]], 'Gas 20-21'!$A$4:$B$400, 2, FALSE))</f>
        <v>39676</v>
      </c>
      <c r="L45" s="13">
        <f>IFERROR((Table1[[#This Row],[Electricity 20-21]]*'Emissions Factors'!$C$3)+(Table1[[#This Row],[Gas 20-21]]*'Emissions Factors'!$B$2), "0")</f>
        <v>7.7952760000000003</v>
      </c>
      <c r="M45" s="11">
        <f>IF(ISNA(VLOOKUP(Table1[[#This Row],[Name]], 'Elec 21-22'!$A$4:$B$656, 2, FALSE)), "0", VLOOKUP(Table1[[#This Row],[Name]], 'Elec 21-22'!$A$4:$B$656, 2, FALSE))</f>
        <v>3473</v>
      </c>
      <c r="N45" s="11">
        <f>IF(ISNA(VLOOKUP(Table1[[#This Row],[Name]], 'Gas 21-22'!$A$4:$B$408, 2, FALSE)), "0", VLOOKUP(Table1[[#This Row],[Name]], 'Gas 21-22'!$A$4:$B$408, 2, FALSE))</f>
        <v>48003</v>
      </c>
      <c r="O45" s="8">
        <f>IFERROR((Table1[[#This Row],[Electricity 21-22]]*'Emissions Factors'!$C$4)+(Table1[[#This Row],[Gas 21-22]]*'Emissions Factors'!$B$4), "")</f>
        <v>9.6313420000000001</v>
      </c>
      <c r="P45" s="13">
        <f>IFERROR(Table1[[#This Row],[Total Emissions 21-22]]/Table1[[#This Row],[Total Emissions 20-21]], "")</f>
        <v>1.2355357270223659</v>
      </c>
      <c r="Q45" s="11">
        <f>IF(ISNA(VLOOKUP(Table1[[#This Row],[Name]],'Elec 22-23'!$A$4:$B$680, 2, FALSE)), "", VLOOKUP(Table1[[#This Row],[Name]], 'Elec 22-23'!$A$4:$B$680, 2, FALSE))</f>
        <v>3576</v>
      </c>
      <c r="R45" s="7">
        <f>IF(ISNA(VLOOKUP(Table1[[#This Row],[Name]], 'Gas 22-23'!$A$4:$B$427, 2, FALSE)), "", (VLOOKUP(Table1[[#This Row],[Name]], 'Gas 22-23'!$A$4:$B$427, 2, FALSE)))</f>
        <v>49212</v>
      </c>
      <c r="S45" s="7">
        <f>IFERROR((Table1[[#This Row],[Electricity 22-23]]*'Emissions Factors'!$C$5)+('Emissions Factors'!$B$5*Table1[[#This Row],[Gas 22-23]]), "")</f>
        <v>9.695964</v>
      </c>
      <c r="T45" s="12">
        <f>IFERROR(Table1[[#This Row],[Total Emissions 22-23]]/Table1[[#This Row],[Total Emissions 21-22]], "")</f>
        <v>1.0067095530404797</v>
      </c>
      <c r="U45" s="7">
        <f ca="1">IF(ISNA(VLOOKUP(Table1[[#This Row],[Name]],'Electricity 23-24'!A46:D942,4,FALSE)),"",(VLOOKUP(Table1[[#This Row],[Name]],'Electricity 23-24'!A46:D942,4,FALSE)))</f>
        <v>3695</v>
      </c>
      <c r="V45" s="7">
        <f>IF(ISNA(VLOOKUP(Table1[[#This Row],[Name]],Table2[#All],2,FALSE)),"",(VLOOKUP(Table1[[#This Row],[Name]],Table2[#All],2,FALSE)))</f>
        <v>47963</v>
      </c>
      <c r="W45" s="7">
        <f ca="1">IFERROR((Table1[[#This Row],[Electricity 23-24 ]]*'Emissions Factors'!$C$6)+(Table1[[#This Row],[Gas 23-24 ]]*'Emissions Factors'!$B$6),"")</f>
        <v>9.6056281524496825</v>
      </c>
      <c r="X45" s="74">
        <f ca="1">IFERROR(Table1[[#This Row],[Total Emissions 23-24 ]]/Table1[[#This Row],[Total Emissions 22-23]],"")</f>
        <v>0.99068314944751057</v>
      </c>
      <c r="Y45" s="21"/>
    </row>
    <row r="46" spans="1:25" x14ac:dyDescent="0.25">
      <c r="A46" s="64" t="s">
        <v>731</v>
      </c>
      <c r="B46" s="21" t="str">
        <f>VLOOKUP(Table1[[#This Row],[Name]], 'Site Information'!$A$2:$D$46, 4, FALSE)</f>
        <v>Leisure and Culture - Libraries and Museums</v>
      </c>
      <c r="C46" s="8">
        <f>IF(ISNA(VLOOKUP(Table1[[#This Row],[Name]], 'Elec 17-18'!$A$4:$B$630, 2, FALSE)), "0", VLOOKUP(Table1[[#This Row],[Name]], 'Elec 17-18'!$A$4:$B$630, 2, FALSE))</f>
        <v>6762</v>
      </c>
      <c r="D46" s="13">
        <f>IF(ISNA(VLOOKUP(Table1[[#This Row],[Name]], 'Gas 17-18'!$A$4:$B$395, 2, FALSE)), "0", (VLOOKUP(Table1[[#This Row],[Name]], 'Gas 17-18'!$A$4:$B$395, 2, FALSE)))</f>
        <v>19785</v>
      </c>
      <c r="E46" s="8">
        <f>IF(ISNA(VLOOKUP(Table1[[#This Row],[Name]], 'Elec 18-19'!$A$4:$B$630, 2, FALSE)), "0", VLOOKUP(Table1[[#This Row],[Name]], 'Elec 18-19'!$A$4:$B$630, 2, FALSE))</f>
        <v>6566</v>
      </c>
      <c r="F46" s="13">
        <f>IF(ISNA(VLOOKUP(Table1[[#This Row],[Name]], 'Gas 18-19'!$A$4:$B$395, 2, FALSE)), "0", (VLOOKUP(Table1[[#This Row],[Name]], 'Gas 18-19'!$A$4:$B$395, 2, FALSE)))</f>
        <v>39239</v>
      </c>
      <c r="G46" s="7">
        <f>IF(ISNA(VLOOKUP(Table1[[#This Row],[Name]], 'Elec 19-20'!$A$4:$B$631, 2, FALSE)), "0", VLOOKUP(Table1[[#This Row],[Name]], 'Elec 19-20'!$A$4:$B$631, 2, FALSE))</f>
        <v>7454</v>
      </c>
      <c r="H46" s="7">
        <f>IF(ISNA(VLOOKUP(Table1[[#This Row],[Name]], 'Gas 19-20'!$A$4:$B$395, 2, FALSE)), "0", (VLOOKUP(Table1[[#This Row],[Name]], 'Gas 19-20'!$A$4:$B$395, 2, FALSE)))</f>
        <v>51705</v>
      </c>
      <c r="I46" s="13">
        <f>IFERROR((Table1[[#This Row],[Electricity 19-20]]*'Emissions Factors'!$C$2)+(Table1[[#This Row],[Gas 19-20]]*'Emissions Factors'!$B$2), "")</f>
        <v>11.4189624</v>
      </c>
      <c r="J46" s="7">
        <f>IF(ISNA(VLOOKUP(Table1[[#This Row],[Name]],'Elec 20-21'!$A$4:$B$641, 2, FALSE)), "0", VLOOKUP(Table1[[#This Row],[Name]], 'Elec 20-21'!$A$4:$B$641, 2, FALSE))</f>
        <v>4716</v>
      </c>
      <c r="K46" s="7">
        <f>IF(ISNA(VLOOKUP(Table1[[#This Row],[Name]], 'Gas 20-21'!$A$4:$B$400, 2, FALSE)), "0", VLOOKUP(Table1[[#This Row],[Name]], 'Gas 20-21'!$A$4:$B$400, 2, FALSE))</f>
        <v>30625</v>
      </c>
      <c r="L46" s="13">
        <f>IFERROR((Table1[[#This Row],[Electricity 20-21]]*'Emissions Factors'!$C$3)+(Table1[[#This Row],[Gas 20-21]]*'Emissions Factors'!$B$2), "0")</f>
        <v>6.7338279999999999</v>
      </c>
      <c r="M46" s="11">
        <f>IF(ISNA(VLOOKUP(Table1[[#This Row],[Name]], 'Elec 21-22'!$A$4:$B$656, 2, FALSE)), "0", VLOOKUP(Table1[[#This Row],[Name]], 'Elec 21-22'!$A$4:$B$656, 2, FALSE))</f>
        <v>7415</v>
      </c>
      <c r="N46" s="11">
        <f>IF(ISNA(VLOOKUP(Table1[[#This Row],[Name]], 'Gas 21-22'!$A$4:$B$408, 2, FALSE)), "0", VLOOKUP(Table1[[#This Row],[Name]], 'Gas 21-22'!$A$4:$B$408, 2, FALSE))</f>
        <v>31603</v>
      </c>
      <c r="O46" s="8">
        <f>IFERROR((Table1[[#This Row],[Electricity 21-22]]*'Emissions Factors'!$C$4)+(Table1[[#This Row],[Gas 21-22]]*'Emissions Factors'!$B$4), "")</f>
        <v>7.5204019999999998</v>
      </c>
      <c r="P46" s="12">
        <f>IFERROR(Table1[[#This Row],[Total Emissions 21-22]]/Table1[[#This Row],[Total Emissions 20-21]], "")</f>
        <v>1.116809339353485</v>
      </c>
      <c r="Q46" s="11">
        <f>IF(ISNA(VLOOKUP(Table1[[#This Row],[Name]],'Elec 22-23'!$A$4:$B$680, 2, FALSE)), "", VLOOKUP(Table1[[#This Row],[Name]], 'Elec 22-23'!$A$4:$B$680, 2, FALSE))</f>
        <v>7916</v>
      </c>
      <c r="R46" s="7">
        <f>IF(ISNA(VLOOKUP(Table1[[#This Row],[Name]], 'Gas 22-23'!$A$4:$B$427, 2, FALSE)), "", (VLOOKUP(Table1[[#This Row],[Name]], 'Gas 22-23'!$A$4:$B$427, 2, FALSE)))</f>
        <v>25848</v>
      </c>
      <c r="S46" s="7">
        <f>IFERROR((Table1[[#This Row],[Electricity 22-23]]*'Emissions Factors'!$C$5)+('Emissions Factors'!$B$5*Table1[[#This Row],[Gas 22-23]]), "")</f>
        <v>6.2579720000000005</v>
      </c>
      <c r="T46" s="12">
        <f>IFERROR(Table1[[#This Row],[Total Emissions 22-23]]/Table1[[#This Row],[Total Emissions 21-22]], "")</f>
        <v>0.83213264397302178</v>
      </c>
      <c r="U46" s="7">
        <f ca="1">IF(ISNA(VLOOKUP(Table1[[#This Row],[Name]],'Electricity 23-24'!A47:D943,4,FALSE)),"",(VLOOKUP(Table1[[#This Row],[Name]],'Electricity 23-24'!A47:D943,4,FALSE)))</f>
        <v>7947</v>
      </c>
      <c r="V46" s="7">
        <f>IF(ISNA(VLOOKUP(Table1[[#This Row],[Name]],Table2[#All],2,FALSE)),"",(VLOOKUP(Table1[[#This Row],[Name]],Table2[#All],2,FALSE)))</f>
        <v>24828</v>
      </c>
      <c r="W46" s="7">
        <f ca="1">IFERROR((Table1[[#This Row],[Electricity 23-24 ]]*'Emissions Factors'!$C$6)+(Table1[[#This Row],[Gas 23-24 ]]*'Emissions Factors'!$B$6),"")</f>
        <v>6.2218896704899418</v>
      </c>
      <c r="X46" s="74">
        <f ca="1">IFERROR(Table1[[#This Row],[Total Emissions 23-24 ]]/Table1[[#This Row],[Total Emissions 22-23]],"")</f>
        <v>0.99423418169495503</v>
      </c>
      <c r="Y46" s="21"/>
    </row>
    <row r="47" spans="1:25" x14ac:dyDescent="0.25">
      <c r="A47" s="30"/>
      <c r="B47" s="21" t="e">
        <f>VLOOKUP(Table1[[#This Row],[Name]], 'Site Information'!$A$2:$D$46, 4, FALSE)</f>
        <v>#N/A</v>
      </c>
      <c r="C47" s="11" t="str">
        <f>IF(ISNA(VLOOKUP(Table1[[#This Row],[Name]], 'Elec 17-18'!$A$4:$B$630, 2, FALSE)), "0", VLOOKUP(Table1[[#This Row],[Name]], 'Elec 17-18'!$A$4:$B$630, 2, FALSE))</f>
        <v>0</v>
      </c>
      <c r="D47" s="47" t="str">
        <f>IF(ISNA(VLOOKUP(Table1[[#This Row],[Name]], 'Gas 17-18'!$A$4:$B$395, 2, FALSE)), "0", (VLOOKUP(Table1[[#This Row],[Name]], 'Gas 17-18'!$A$4:$B$395, 2, FALSE)))</f>
        <v>0</v>
      </c>
      <c r="E47" s="11" t="str">
        <f>IF(ISNA(VLOOKUP(Table1[[#This Row],[Name]], 'Elec 18-19'!$A$4:$B$630, 2, FALSE)), "0", VLOOKUP(Table1[[#This Row],[Name]], 'Elec 18-19'!$A$4:$B$630, 2, FALSE))</f>
        <v>0</v>
      </c>
      <c r="F47" s="47" t="str">
        <f>IF(ISNA(VLOOKUP(Table1[[#This Row],[Name]], 'Gas 18-19'!$A$4:$B$395, 2, FALSE)), "0", (VLOOKUP(Table1[[#This Row],[Name]], 'Gas 18-19'!$A$4:$B$395, 2, FALSE)))</f>
        <v>0</v>
      </c>
      <c r="G47" s="7" t="str">
        <f>IF(ISNA(VLOOKUP(Table1[[#This Row],[Name]], 'Elec 19-20'!$A$4:$B$631, 2, FALSE)), "0", VLOOKUP(Table1[[#This Row],[Name]], 'Elec 19-20'!$A$4:$B$631, 2, FALSE))</f>
        <v>0</v>
      </c>
      <c r="H47" s="7" t="str">
        <f>IF(ISNA(VLOOKUP(Table1[[#This Row],[Name]], 'Gas 19-20'!$A$4:$B$395, 2, FALSE)), "0", (VLOOKUP(Table1[[#This Row],[Name]], 'Gas 19-20'!$A$4:$B$395, 2, FALSE)))</f>
        <v>0</v>
      </c>
      <c r="I47" s="13">
        <f>IFERROR((Table1[[#This Row],[Electricity 19-20]]*'Emissions Factors'!$C$2)+(Table1[[#This Row],[Gas 19-20]]*'Emissions Factors'!$B$2), "")</f>
        <v>0</v>
      </c>
      <c r="J47" s="7" t="str">
        <f>IF(ISNA(VLOOKUP(Table1[[#This Row],[Name]],'Elec 20-21'!$A$4:$B$641, 2, FALSE)), "0", VLOOKUP(Table1[[#This Row],[Name]], 'Elec 20-21'!$A$4:$B$641, 2, FALSE))</f>
        <v>0</v>
      </c>
      <c r="K47" s="7" t="str">
        <f>IF(ISNA(VLOOKUP(Table1[[#This Row],[Name]], 'Gas 20-21'!$A$4:$B$400, 2, FALSE)), "0", VLOOKUP(Table1[[#This Row],[Name]], 'Gas 20-21'!$A$4:$B$400, 2, FALSE))</f>
        <v>0</v>
      </c>
      <c r="L47" s="13">
        <f>IFERROR((Table1[[#This Row],[Electricity 20-21]]*'Emissions Factors'!$C$3)+(Table1[[#This Row],[Gas 20-21]]*'Emissions Factors'!$B$2), "0")</f>
        <v>0</v>
      </c>
      <c r="M47" s="65" t="str">
        <f>IF(ISNA(VLOOKUP(Table1[[#This Row],[Name]], 'Elec 21-22'!$A$4:$B$656, 2, FALSE)), "0", VLOOKUP(Table1[[#This Row],[Name]], 'Elec 21-22'!$A$4:$B$656, 2, FALSE))</f>
        <v>0</v>
      </c>
      <c r="N47" s="11" t="str">
        <f>IF(ISNA(VLOOKUP(Table1[[#This Row],[Name]], 'Gas 21-22'!$A$4:$B$408, 2, FALSE)), "0", VLOOKUP(Table1[[#This Row],[Name]], 'Gas 21-22'!$A$4:$B$408, 2, FALSE))</f>
        <v>0</v>
      </c>
      <c r="O47" s="8">
        <f>IFERROR((Table1[[#This Row],[Electricity 21-22]]*'Emissions Factors'!$C$4)+(Table1[[#This Row],[Gas 21-22]]*'Emissions Factors'!$B$4), "")</f>
        <v>0</v>
      </c>
      <c r="P47" s="12" t="str">
        <f>IFERROR(Table1[[#This Row],[Total Emissions 21-22]]/Table1[[#This Row],[Total Emissions 20-21]], "")</f>
        <v/>
      </c>
      <c r="Q47" s="11" t="str">
        <f>IF(ISNA(VLOOKUP(Table1[[#This Row],[Name]],'Elec 22-23'!$A$4:$B$680, 2, FALSE)), "", VLOOKUP(Table1[[#This Row],[Name]], 'Elec 22-23'!$A$4:$B$680, 2, FALSE))</f>
        <v/>
      </c>
      <c r="R47" s="7" t="str">
        <f>IF(ISNA(VLOOKUP(Table1[[#This Row],[Name]], 'Gas 22-23'!$A$4:$B$427, 2, FALSE)), "", (VLOOKUP(Table1[[#This Row],[Name]], 'Gas 22-23'!$A$4:$B$427, 2, FALSE)))</f>
        <v/>
      </c>
      <c r="S47" s="7" t="str">
        <f>IFERROR((Table1[[#This Row],[Electricity 22-23]]*'Emissions Factors'!$C$5)+('Emissions Factors'!$B$5*Table1[[#This Row],[Gas 22-23]]), "")</f>
        <v/>
      </c>
      <c r="T47" s="12" t="str">
        <f>IFERROR(Table1[[#This Row],[Total Emissions 22-23]]/Table1[[#This Row],[Total Emissions 21-22]], "")</f>
        <v/>
      </c>
      <c r="U47" s="7" t="str">
        <f>IF(ISNA(VLOOKUP(Table1[[#This Row],[Name]],'Electricity 23-24'!A372:D1268,4,FALSE)),"",(VLOOKUP(Table1[[#This Row],[Name]],'Electricity 23-24'!A372:D1268,4,FALSE)))</f>
        <v/>
      </c>
      <c r="V47" s="7" t="str">
        <f>IF(ISNA(VLOOKUP(Table1[[#This Row],[Name]],Table2[#All],2,FALSE)),"",(VLOOKUP(Table1[[#This Row],[Name]],Table2[#All],2,FALSE)))</f>
        <v/>
      </c>
      <c r="W47" s="7" t="str">
        <f>IFERROR((Table1[[#This Row],[Electricity 23-24 ]]*'Emissions Factors'!$C$6)+(Table1[[#This Row],[Gas 23-24 ]]*'Emissions Factors'!$B$6),"")</f>
        <v/>
      </c>
      <c r="X47" s="74" t="str">
        <f>IFERROR(Table1[[#This Row],[Total Emissions 23-24 ]]/Table1[[#This Row],[Total Emissions 22-23]],"")</f>
        <v/>
      </c>
      <c r="Y47" s="21"/>
    </row>
    <row r="48" spans="1:25" x14ac:dyDescent="0.25">
      <c r="A48" s="32"/>
      <c r="B48" s="21" t="e">
        <f>VLOOKUP(Table1[[#This Row],[Name]], 'Site Information'!$A$2:$D$46, 4, FALSE)</f>
        <v>#N/A</v>
      </c>
      <c r="C48" s="8" t="str">
        <f>IF(ISNA(VLOOKUP(Table1[[#This Row],[Name]], 'Elec 17-18'!$A$4:$B$630, 2, FALSE)), "0", VLOOKUP(Table1[[#This Row],[Name]], 'Elec 17-18'!$A$4:$B$630, 2, FALSE))</f>
        <v>0</v>
      </c>
      <c r="D48" s="13" t="str">
        <f>IF(ISNA(VLOOKUP(Table1[[#This Row],[Name]], 'Gas 17-18'!$A$4:$B$395, 2, FALSE)), "0", (VLOOKUP(Table1[[#This Row],[Name]], 'Gas 17-18'!$A$4:$B$395, 2, FALSE)))</f>
        <v>0</v>
      </c>
      <c r="E48" s="8" t="str">
        <f>IF(ISNA(VLOOKUP(Table1[[#This Row],[Name]], 'Elec 18-19'!$A$4:$B$630, 2, FALSE)), "0", VLOOKUP(Table1[[#This Row],[Name]], 'Elec 18-19'!$A$4:$B$630, 2, FALSE))</f>
        <v>0</v>
      </c>
      <c r="F48" s="13" t="str">
        <f>IF(ISNA(VLOOKUP(Table1[[#This Row],[Name]], 'Gas 18-19'!$A$4:$B$395, 2, FALSE)), "0", (VLOOKUP(Table1[[#This Row],[Name]], 'Gas 18-19'!$A$4:$B$395, 2, FALSE)))</f>
        <v>0</v>
      </c>
      <c r="G48" s="7" t="str">
        <f>IF(ISNA(VLOOKUP(Table1[[#This Row],[Name]], 'Elec 19-20'!$A$4:$B$631, 2, FALSE)), "0", VLOOKUP(Table1[[#This Row],[Name]], 'Elec 19-20'!$A$4:$B$631, 2, FALSE))</f>
        <v>0</v>
      </c>
      <c r="H48" s="7" t="str">
        <f>IF(ISNA(VLOOKUP(Table1[[#This Row],[Name]], 'Gas 19-20'!$A$4:$B$395, 2, FALSE)), "0", (VLOOKUP(Table1[[#This Row],[Name]], 'Gas 19-20'!$A$4:$B$395, 2, FALSE)))</f>
        <v>0</v>
      </c>
      <c r="I48" s="13">
        <f>IFERROR((Table1[[#This Row],[Electricity 19-20]]*'Emissions Factors'!$C$2)+(Table1[[#This Row],[Gas 19-20]]*'Emissions Factors'!$B$2), "")</f>
        <v>0</v>
      </c>
      <c r="J48" s="7" t="str">
        <f>IF(ISNA(VLOOKUP(Table1[[#This Row],[Name]],'Elec 20-21'!$A$4:$B$641, 2, FALSE)), "0", VLOOKUP(Table1[[#This Row],[Name]], 'Elec 20-21'!$A$4:$B$641, 2, FALSE))</f>
        <v>0</v>
      </c>
      <c r="K48" s="7" t="str">
        <f>IF(ISNA(VLOOKUP(Table1[[#This Row],[Name]], 'Gas 20-21'!$A$4:$B$400, 2, FALSE)), "0", VLOOKUP(Table1[[#This Row],[Name]], 'Gas 20-21'!$A$4:$B$400, 2, FALSE))</f>
        <v>0</v>
      </c>
      <c r="L48" s="13">
        <f>IFERROR((Table1[[#This Row],[Electricity 20-21]]*'Emissions Factors'!$C$3)+(Table1[[#This Row],[Gas 20-21]]*'Emissions Factors'!$B$2), "0")</f>
        <v>0</v>
      </c>
      <c r="M48" s="11" t="str">
        <f>IF(ISNA(VLOOKUP(Table1[[#This Row],[Name]], 'Elec 21-22'!$A$4:$B$656, 2, FALSE)), "0", VLOOKUP(Table1[[#This Row],[Name]], 'Elec 21-22'!$A$4:$B$656, 2, FALSE))</f>
        <v>0</v>
      </c>
      <c r="N48" s="11" t="str">
        <f>IF(ISNA(VLOOKUP(Table1[[#This Row],[Name]], 'Gas 21-22'!$A$4:$B$408, 2, FALSE)), "0", VLOOKUP(Table1[[#This Row],[Name]], 'Gas 21-22'!$A$4:$B$408, 2, FALSE))</f>
        <v>0</v>
      </c>
      <c r="O48" s="8">
        <f>IFERROR((Table1[[#This Row],[Electricity 21-22]]*'Emissions Factors'!$C$4)+(Table1[[#This Row],[Gas 21-22]]*'Emissions Factors'!$B$4), "")</f>
        <v>0</v>
      </c>
      <c r="P48" s="12" t="str">
        <f>IFERROR(Table1[[#This Row],[Total Emissions 21-22]]/Table1[[#This Row],[Total Emissions 20-21]], "")</f>
        <v/>
      </c>
      <c r="Q48" s="11" t="str">
        <f>IF(ISNA(VLOOKUP(Table1[[#This Row],[Name]],'Elec 22-23'!$A$4:$B$680, 2, FALSE)), "", VLOOKUP(Table1[[#This Row],[Name]], 'Elec 22-23'!$A$4:$B$680, 2, FALSE))</f>
        <v/>
      </c>
      <c r="R48" s="7" t="str">
        <f>IF(ISNA(VLOOKUP(Table1[[#This Row],[Name]], 'Gas 22-23'!$A$4:$B$427, 2, FALSE)), "", (VLOOKUP(Table1[[#This Row],[Name]], 'Gas 22-23'!$A$4:$B$427, 2, FALSE)))</f>
        <v/>
      </c>
      <c r="S48" s="7" t="str">
        <f>IFERROR((Table1[[#This Row],[Electricity 22-23]]*'Emissions Factors'!$C$5)+('Emissions Factors'!$B$5*Table1[[#This Row],[Gas 22-23]]), "")</f>
        <v/>
      </c>
      <c r="T48" s="12" t="str">
        <f>IFERROR(Table1[[#This Row],[Total Emissions 22-23]]/Table1[[#This Row],[Total Emissions 21-22]], "")</f>
        <v/>
      </c>
      <c r="U48" s="7" t="str">
        <f>IF(ISNA(VLOOKUP(Table1[[#This Row],[Name]],'Electricity 23-24'!A49:D945,4,FALSE)),"",(VLOOKUP(Table1[[#This Row],[Name]],'Electricity 23-24'!A49:D945,4,FALSE)))</f>
        <v/>
      </c>
      <c r="V48" s="7" t="str">
        <f>IF(ISNA(VLOOKUP(Table1[[#This Row],[Name]],Table2[#All],2,FALSE)),"",(VLOOKUP(Table1[[#This Row],[Name]],Table2[#All],2,FALSE)))</f>
        <v/>
      </c>
      <c r="W48" s="7" t="str">
        <f>IFERROR((Table1[[#This Row],[Electricity 23-24 ]]*'Emissions Factors'!$C$6)+(Table1[[#This Row],[Gas 23-24 ]]*'Emissions Factors'!$B$6),"")</f>
        <v/>
      </c>
      <c r="X48" s="74" t="str">
        <f>IFERROR(Table1[[#This Row],[Total Emissions 23-24 ]]/Table1[[#This Row],[Total Emissions 22-23]],"")</f>
        <v/>
      </c>
      <c r="Y48" s="21"/>
    </row>
    <row r="49" spans="1:25" x14ac:dyDescent="0.25">
      <c r="A49" s="30"/>
      <c r="B49" s="21" t="e">
        <f>VLOOKUP(Table1[[#This Row],[Name]], 'Site Information'!$A$2:$D$46, 4, FALSE)</f>
        <v>#N/A</v>
      </c>
      <c r="C49" s="11" t="str">
        <f>IF(ISNA(VLOOKUP(Table1[[#This Row],[Name]], 'Elec 17-18'!$A$4:$B$630, 2, FALSE)), "0", VLOOKUP(Table1[[#This Row],[Name]], 'Elec 17-18'!$A$4:$B$630, 2, FALSE))</f>
        <v>0</v>
      </c>
      <c r="D49" s="47" t="str">
        <f>IF(ISNA(VLOOKUP(Table1[[#This Row],[Name]], 'Gas 17-18'!$A$4:$B$395, 2, FALSE)), "0", (VLOOKUP(Table1[[#This Row],[Name]], 'Gas 17-18'!$A$4:$B$395, 2, FALSE)))</f>
        <v>0</v>
      </c>
      <c r="E49" s="11" t="str">
        <f>IF(ISNA(VLOOKUP(Table1[[#This Row],[Name]], 'Elec 18-19'!$A$4:$B$630, 2, FALSE)), "0", VLOOKUP(Table1[[#This Row],[Name]], 'Elec 18-19'!$A$4:$B$630, 2, FALSE))</f>
        <v>0</v>
      </c>
      <c r="F49" s="47" t="str">
        <f>IF(ISNA(VLOOKUP(Table1[[#This Row],[Name]], 'Gas 18-19'!$A$4:$B$395, 2, FALSE)), "0", (VLOOKUP(Table1[[#This Row],[Name]], 'Gas 18-19'!$A$4:$B$395, 2, FALSE)))</f>
        <v>0</v>
      </c>
      <c r="G49" s="7" t="str">
        <f>IF(ISNA(VLOOKUP(Table1[[#This Row],[Name]], 'Elec 19-20'!$A$4:$B$631, 2, FALSE)), "0", VLOOKUP(Table1[[#This Row],[Name]], 'Elec 19-20'!$A$4:$B$631, 2, FALSE))</f>
        <v>0</v>
      </c>
      <c r="H49" s="7" t="str">
        <f>IF(ISNA(VLOOKUP(Table1[[#This Row],[Name]], 'Gas 19-20'!$A$4:$B$395, 2, FALSE)), "0", (VLOOKUP(Table1[[#This Row],[Name]], 'Gas 19-20'!$A$4:$B$395, 2, FALSE)))</f>
        <v>0</v>
      </c>
      <c r="I49" s="13">
        <f>IFERROR((Table1[[#This Row],[Electricity 19-20]]*'Emissions Factors'!$C$2)+(Table1[[#This Row],[Gas 19-20]]*'Emissions Factors'!$B$2), "")</f>
        <v>0</v>
      </c>
      <c r="J49" s="7" t="str">
        <f>IF(ISNA(VLOOKUP(Table1[[#This Row],[Name]],'Elec 20-21'!$A$4:$B$641, 2, FALSE)), "0", VLOOKUP(Table1[[#This Row],[Name]], 'Elec 20-21'!$A$4:$B$641, 2, FALSE))</f>
        <v>0</v>
      </c>
      <c r="K49" s="7" t="str">
        <f>IF(ISNA(VLOOKUP(Table1[[#This Row],[Name]], 'Gas 20-21'!$A$4:$B$400, 2, FALSE)), "0", VLOOKUP(Table1[[#This Row],[Name]], 'Gas 20-21'!$A$4:$B$400, 2, FALSE))</f>
        <v>0</v>
      </c>
      <c r="L49" s="13">
        <f>IFERROR((Table1[[#This Row],[Electricity 20-21]]*'Emissions Factors'!$C$3)+(Table1[[#This Row],[Gas 20-21]]*'Emissions Factors'!$B$2), "0")</f>
        <v>0</v>
      </c>
      <c r="M49" s="65" t="str">
        <f>IF(ISNA(VLOOKUP(Table1[[#This Row],[Name]], 'Elec 21-22'!$A$4:$B$656, 2, FALSE)), "0", VLOOKUP(Table1[[#This Row],[Name]], 'Elec 21-22'!$A$4:$B$656, 2, FALSE))</f>
        <v>0</v>
      </c>
      <c r="N49" s="11" t="str">
        <f>IF(ISNA(VLOOKUP(Table1[[#This Row],[Name]], 'Gas 21-22'!$A$4:$B$408, 2, FALSE)), "0", VLOOKUP(Table1[[#This Row],[Name]], 'Gas 21-22'!$A$4:$B$408, 2, FALSE))</f>
        <v>0</v>
      </c>
      <c r="O49" s="8">
        <f>IFERROR((Table1[[#This Row],[Electricity 21-22]]*'Emissions Factors'!$C$4)+(Table1[[#This Row],[Gas 21-22]]*'Emissions Factors'!$B$4), "")</f>
        <v>0</v>
      </c>
      <c r="P49" s="12" t="str">
        <f>IFERROR(Table1[[#This Row],[Total Emissions 21-22]]/Table1[[#This Row],[Total Emissions 20-21]], "")</f>
        <v/>
      </c>
      <c r="Q49" s="11" t="str">
        <f>IF(ISNA(VLOOKUP(Table1[[#This Row],[Name]],'Elec 22-23'!$A$4:$B$680, 2, FALSE)), "", VLOOKUP(Table1[[#This Row],[Name]], 'Elec 22-23'!$A$4:$B$680, 2, FALSE))</f>
        <v/>
      </c>
      <c r="R49" s="7" t="str">
        <f>IF(ISNA(VLOOKUP(Table1[[#This Row],[Name]], 'Gas 22-23'!$A$4:$B$427, 2, FALSE)), "", (VLOOKUP(Table1[[#This Row],[Name]], 'Gas 22-23'!$A$4:$B$427, 2, FALSE)))</f>
        <v/>
      </c>
      <c r="S49" s="7" t="str">
        <f>IFERROR((Table1[[#This Row],[Electricity 22-23]]*'Emissions Factors'!$C$5)+('Emissions Factors'!$B$5*Table1[[#This Row],[Gas 22-23]]), "")</f>
        <v/>
      </c>
      <c r="T49" s="12" t="str">
        <f>IFERROR(Table1[[#This Row],[Total Emissions 22-23]]/Table1[[#This Row],[Total Emissions 21-22]], "")</f>
        <v/>
      </c>
      <c r="U49" s="7" t="str">
        <f>IF(ISNA(VLOOKUP(Table1[[#This Row],[Name]],'Electricity 23-24'!A18:D23,4,FALSE)),"",(VLOOKUP(Table1[[#This Row],[Name]],'Electricity 23-24'!A18:D23,4,FALSE)))</f>
        <v/>
      </c>
      <c r="V49" s="7" t="str">
        <f>IF(ISNA(VLOOKUP(Table1[[#This Row],[Name]],Table2[#All],2,FALSE)),"",(VLOOKUP(Table1[[#This Row],[Name]],Table2[#All],2,FALSE)))</f>
        <v/>
      </c>
      <c r="W49" s="7" t="str">
        <f>IFERROR((Table1[[#This Row],[Electricity 23-24 ]]*'Emissions Factors'!$C$6)+(Table1[[#This Row],[Gas 23-24 ]]*'Emissions Factors'!$B$6),"")</f>
        <v/>
      </c>
      <c r="X49" s="74" t="str">
        <f>IFERROR(Table1[[#This Row],[Total Emissions 23-24 ]]/Table1[[#This Row],[Total Emissions 22-23]],"")</f>
        <v/>
      </c>
      <c r="Y49" s="21"/>
    </row>
    <row r="50" spans="1:25" x14ac:dyDescent="0.25">
      <c r="A50" s="32"/>
      <c r="B50" s="21" t="e">
        <f>VLOOKUP(Table1[[#This Row],[Name]], 'Site Information'!$A$2:$D$46, 4, FALSE)</f>
        <v>#N/A</v>
      </c>
      <c r="C50" s="8" t="str">
        <f>IF(ISNA(VLOOKUP(Table1[[#This Row],[Name]], 'Elec 17-18'!$A$4:$B$630, 2, FALSE)), "0", VLOOKUP(Table1[[#This Row],[Name]], 'Elec 17-18'!$A$4:$B$630, 2, FALSE))</f>
        <v>0</v>
      </c>
      <c r="D50" s="13" t="str">
        <f>IF(ISNA(VLOOKUP(Table1[[#This Row],[Name]], 'Gas 17-18'!$A$4:$B$395, 2, FALSE)), "0", (VLOOKUP(Table1[[#This Row],[Name]], 'Gas 17-18'!$A$4:$B$395, 2, FALSE)))</f>
        <v>0</v>
      </c>
      <c r="E50" s="8" t="str">
        <f>IF(ISNA(VLOOKUP(Table1[[#This Row],[Name]], 'Elec 18-19'!$A$4:$B$630, 2, FALSE)), "0", VLOOKUP(Table1[[#This Row],[Name]], 'Elec 18-19'!$A$4:$B$630, 2, FALSE))</f>
        <v>0</v>
      </c>
      <c r="F50" s="13" t="str">
        <f>IF(ISNA(VLOOKUP(Table1[[#This Row],[Name]], 'Gas 18-19'!$A$4:$B$395, 2, FALSE)), "0", (VLOOKUP(Table1[[#This Row],[Name]], 'Gas 18-19'!$A$4:$B$395, 2, FALSE)))</f>
        <v>0</v>
      </c>
      <c r="G50" s="7" t="str">
        <f>IF(ISNA(VLOOKUP(Table1[[#This Row],[Name]], 'Elec 19-20'!$A$4:$B$631, 2, FALSE)), "0", VLOOKUP(Table1[[#This Row],[Name]], 'Elec 19-20'!$A$4:$B$631, 2, FALSE))</f>
        <v>0</v>
      </c>
      <c r="H50" s="7" t="str">
        <f>IF(ISNA(VLOOKUP(Table1[[#This Row],[Name]], 'Gas 19-20'!$A$4:$B$395, 2, FALSE)), "0", (VLOOKUP(Table1[[#This Row],[Name]], 'Gas 19-20'!$A$4:$B$395, 2, FALSE)))</f>
        <v>0</v>
      </c>
      <c r="I50" s="13">
        <f>IFERROR((Table1[[#This Row],[Electricity 19-20]]*'Emissions Factors'!$C$2)+(Table1[[#This Row],[Gas 19-20]]*'Emissions Factors'!$B$2), "")</f>
        <v>0</v>
      </c>
      <c r="J50" s="7" t="str">
        <f>IF(ISNA(VLOOKUP(Table1[[#This Row],[Name]],'Elec 20-21'!$A$4:$B$641, 2, FALSE)), "0", VLOOKUP(Table1[[#This Row],[Name]], 'Elec 20-21'!$A$4:$B$641, 2, FALSE))</f>
        <v>0</v>
      </c>
      <c r="K50" s="7" t="str">
        <f>IF(ISNA(VLOOKUP(Table1[[#This Row],[Name]], 'Gas 20-21'!$A$4:$B$400, 2, FALSE)), "0", VLOOKUP(Table1[[#This Row],[Name]], 'Gas 20-21'!$A$4:$B$400, 2, FALSE))</f>
        <v>0</v>
      </c>
      <c r="L50" s="13">
        <f>IFERROR((Table1[[#This Row],[Electricity 20-21]]*'Emissions Factors'!$C$3)+(Table1[[#This Row],[Gas 20-21]]*'Emissions Factors'!$B$2), "0")</f>
        <v>0</v>
      </c>
      <c r="M50" s="11" t="str">
        <f>IF(ISNA(VLOOKUP(Table1[[#This Row],[Name]], 'Elec 21-22'!$A$4:$B$656, 2, FALSE)), "0", VLOOKUP(Table1[[#This Row],[Name]], 'Elec 21-22'!$A$4:$B$656, 2, FALSE))</f>
        <v>0</v>
      </c>
      <c r="N50" s="11" t="str">
        <f>IF(ISNA(VLOOKUP(Table1[[#This Row],[Name]], 'Gas 21-22'!$A$4:$B$408, 2, FALSE)), "0", VLOOKUP(Table1[[#This Row],[Name]], 'Gas 21-22'!$A$4:$B$408, 2, FALSE))</f>
        <v>0</v>
      </c>
      <c r="O50" s="8">
        <f>IFERROR((Table1[[#This Row],[Electricity 21-22]]*'Emissions Factors'!$C$4)+(Table1[[#This Row],[Gas 21-22]]*'Emissions Factors'!$B$4), "")</f>
        <v>0</v>
      </c>
      <c r="P50" s="13" t="str">
        <f>IFERROR(Table1[[#This Row],[Total Emissions 21-22]]/Table1[[#This Row],[Total Emissions 20-21]], "")</f>
        <v/>
      </c>
      <c r="Q50" s="11" t="str">
        <f>IF(ISNA(VLOOKUP(Table1[[#This Row],[Name]],'Elec 22-23'!$A$4:$B$680, 2, FALSE)), "", VLOOKUP(Table1[[#This Row],[Name]], 'Elec 22-23'!$A$4:$B$680, 2, FALSE))</f>
        <v/>
      </c>
      <c r="R50" s="7" t="str">
        <f>IF(ISNA(VLOOKUP(Table1[[#This Row],[Name]], 'Gas 22-23'!$A$4:$B$427, 2, FALSE)), "", (VLOOKUP(Table1[[#This Row],[Name]], 'Gas 22-23'!$A$4:$B$427, 2, FALSE)))</f>
        <v/>
      </c>
      <c r="S50" s="7" t="str">
        <f>IFERROR((Table1[[#This Row],[Electricity 22-23]]*'Emissions Factors'!$C$5)+('Emissions Factors'!$B$5*Table1[[#This Row],[Gas 22-23]]), "")</f>
        <v/>
      </c>
      <c r="T50" s="12" t="str">
        <f>IFERROR(Table1[[#This Row],[Total Emissions 22-23]]/Table1[[#This Row],[Total Emissions 21-22]], "")</f>
        <v/>
      </c>
      <c r="U50" s="7" t="str">
        <f>IF(ISNA(VLOOKUP(Table1[[#This Row],[Name]],'Electricity 23-24'!A51:D947,4,FALSE)),"",(VLOOKUP(Table1[[#This Row],[Name]],'Electricity 23-24'!A51:D947,4,FALSE)))</f>
        <v/>
      </c>
      <c r="V50" s="7" t="str">
        <f>IF(ISNA(VLOOKUP(Table1[[#This Row],[Name]],Table2[#All],2,FALSE)),"",(VLOOKUP(Table1[[#This Row],[Name]],Table2[#All],2,FALSE)))</f>
        <v/>
      </c>
      <c r="W50" s="7" t="str">
        <f>IFERROR((Table1[[#This Row],[Electricity 23-24 ]]*'Emissions Factors'!$C$6)+(Table1[[#This Row],[Gas 23-24 ]]*'Emissions Factors'!$B$6),"")</f>
        <v/>
      </c>
      <c r="X50" s="74" t="str">
        <f>IFERROR(Table1[[#This Row],[Total Emissions 23-24 ]]/Table1[[#This Row],[Total Emissions 22-23]],"")</f>
        <v/>
      </c>
      <c r="Y50" s="21"/>
    </row>
    <row r="51" spans="1:25" x14ac:dyDescent="0.25">
      <c r="A51" s="32"/>
      <c r="B51" s="21" t="e">
        <f>VLOOKUP(Table1[[#This Row],[Name]], 'Site Information'!$A$2:$D$46, 4, FALSE)</f>
        <v>#N/A</v>
      </c>
      <c r="C51" s="8" t="str">
        <f>IF(ISNA(VLOOKUP(Table1[[#This Row],[Name]], 'Elec 17-18'!$A$4:$B$630, 2, FALSE)), "0", VLOOKUP(Table1[[#This Row],[Name]], 'Elec 17-18'!$A$4:$B$630, 2, FALSE))</f>
        <v>0</v>
      </c>
      <c r="D51" s="13" t="str">
        <f>IF(ISNA(VLOOKUP(Table1[[#This Row],[Name]], 'Gas 17-18'!$A$4:$B$395, 2, FALSE)), "0", (VLOOKUP(Table1[[#This Row],[Name]], 'Gas 17-18'!$A$4:$B$395, 2, FALSE)))</f>
        <v>0</v>
      </c>
      <c r="E51" s="8" t="str">
        <f>IF(ISNA(VLOOKUP(Table1[[#This Row],[Name]], 'Elec 18-19'!$A$4:$B$630, 2, FALSE)), "0", VLOOKUP(Table1[[#This Row],[Name]], 'Elec 18-19'!$A$4:$B$630, 2, FALSE))</f>
        <v>0</v>
      </c>
      <c r="F51" s="13" t="str">
        <f>IF(ISNA(VLOOKUP(Table1[[#This Row],[Name]], 'Gas 18-19'!$A$4:$B$395, 2, FALSE)), "0", (VLOOKUP(Table1[[#This Row],[Name]], 'Gas 18-19'!$A$4:$B$395, 2, FALSE)))</f>
        <v>0</v>
      </c>
      <c r="G51" s="7" t="str">
        <f>IF(ISNA(VLOOKUP(Table1[[#This Row],[Name]], 'Elec 19-20'!$A$4:$B$631, 2, FALSE)), "0", VLOOKUP(Table1[[#This Row],[Name]], 'Elec 19-20'!$A$4:$B$631, 2, FALSE))</f>
        <v>0</v>
      </c>
      <c r="H51" s="7" t="str">
        <f>IF(ISNA(VLOOKUP(Table1[[#This Row],[Name]], 'Gas 19-20'!$A$4:$B$395, 2, FALSE)), "0", (VLOOKUP(Table1[[#This Row],[Name]], 'Gas 19-20'!$A$4:$B$395, 2, FALSE)))</f>
        <v>0</v>
      </c>
      <c r="I51" s="13">
        <f>IFERROR((Table1[[#This Row],[Electricity 19-20]]*'Emissions Factors'!$C$2)+(Table1[[#This Row],[Gas 19-20]]*'Emissions Factors'!$B$2), "")</f>
        <v>0</v>
      </c>
      <c r="J51" s="7" t="str">
        <f>IF(ISNA(VLOOKUP(Table1[[#This Row],[Name]],'Elec 20-21'!$A$4:$B$641, 2, FALSE)), "0", VLOOKUP(Table1[[#This Row],[Name]], 'Elec 20-21'!$A$4:$B$641, 2, FALSE))</f>
        <v>0</v>
      </c>
      <c r="K51" s="7" t="str">
        <f>IF(ISNA(VLOOKUP(Table1[[#This Row],[Name]], 'Gas 20-21'!$A$4:$B$400, 2, FALSE)), "0", VLOOKUP(Table1[[#This Row],[Name]], 'Gas 20-21'!$A$4:$B$400, 2, FALSE))</f>
        <v>0</v>
      </c>
      <c r="L51" s="13">
        <f>IFERROR((Table1[[#This Row],[Electricity 20-21]]*'Emissions Factors'!$C$3)+(Table1[[#This Row],[Gas 20-21]]*'Emissions Factors'!$B$2), "0")</f>
        <v>0</v>
      </c>
      <c r="M51" s="11" t="str">
        <f>IF(ISNA(VLOOKUP(Table1[[#This Row],[Name]], 'Elec 21-22'!$A$4:$B$656, 2, FALSE)), "0", VLOOKUP(Table1[[#This Row],[Name]], 'Elec 21-22'!$A$4:$B$656, 2, FALSE))</f>
        <v>0</v>
      </c>
      <c r="N51" s="11" t="str">
        <f>IF(ISNA(VLOOKUP(Table1[[#This Row],[Name]], 'Gas 21-22'!$A$4:$B$408, 2, FALSE)), "0", VLOOKUP(Table1[[#This Row],[Name]], 'Gas 21-22'!$A$4:$B$408, 2, FALSE))</f>
        <v>0</v>
      </c>
      <c r="O51" s="8">
        <f>IFERROR((Table1[[#This Row],[Electricity 21-22]]*'Emissions Factors'!$C$4)+(Table1[[#This Row],[Gas 21-22]]*'Emissions Factors'!$B$4), "")</f>
        <v>0</v>
      </c>
      <c r="P51" s="12" t="str">
        <f>IFERROR(Table1[[#This Row],[Total Emissions 21-22]]/Table1[[#This Row],[Total Emissions 20-21]], "")</f>
        <v/>
      </c>
      <c r="Q51" s="11" t="str">
        <f>IF(ISNA(VLOOKUP(Table1[[#This Row],[Name]],'Elec 22-23'!$A$4:$B$680, 2, FALSE)), "", VLOOKUP(Table1[[#This Row],[Name]], 'Elec 22-23'!$A$4:$B$680, 2, FALSE))</f>
        <v/>
      </c>
      <c r="R51" s="7" t="str">
        <f>IF(ISNA(VLOOKUP(Table1[[#This Row],[Name]], 'Gas 22-23'!$A$4:$B$427, 2, FALSE)), "", (VLOOKUP(Table1[[#This Row],[Name]], 'Gas 22-23'!$A$4:$B$427, 2, FALSE)))</f>
        <v/>
      </c>
      <c r="S51" s="7" t="str">
        <f>IFERROR((Table1[[#This Row],[Electricity 22-23]]*'Emissions Factors'!$C$5)+('Emissions Factors'!$B$5*Table1[[#This Row],[Gas 22-23]]), "")</f>
        <v/>
      </c>
      <c r="T51" s="12" t="str">
        <f>IFERROR(Table1[[#This Row],[Total Emissions 22-23]]/Table1[[#This Row],[Total Emissions 21-22]], "")</f>
        <v/>
      </c>
      <c r="U51" s="7" t="str">
        <f>IF(ISNA(VLOOKUP(Table1[[#This Row],[Name]],'Electricity 23-24'!A52:D948,4,FALSE)),"",(VLOOKUP(Table1[[#This Row],[Name]],'Electricity 23-24'!A52:D948,4,FALSE)))</f>
        <v/>
      </c>
      <c r="V51" s="7" t="str">
        <f>IF(ISNA(VLOOKUP(Table1[[#This Row],[Name]],Table2[#All],2,FALSE)),"",(VLOOKUP(Table1[[#This Row],[Name]],Table2[#All],2,FALSE)))</f>
        <v/>
      </c>
      <c r="W51" s="7" t="str">
        <f>IFERROR((Table1[[#This Row],[Electricity 23-24 ]]*'Emissions Factors'!$C$6)+(Table1[[#This Row],[Gas 23-24 ]]*'Emissions Factors'!$B$6),"")</f>
        <v/>
      </c>
      <c r="X51" s="74" t="str">
        <f>IFERROR(Table1[[#This Row],[Total Emissions 23-24 ]]/Table1[[#This Row],[Total Emissions 22-23]],"")</f>
        <v/>
      </c>
      <c r="Y51" s="21"/>
    </row>
    <row r="52" spans="1:25" x14ac:dyDescent="0.25">
      <c r="A52" s="32"/>
      <c r="B52" s="21" t="e">
        <f>VLOOKUP(Table1[[#This Row],[Name]], 'Site Information'!$A$2:$D$46, 4, FALSE)</f>
        <v>#N/A</v>
      </c>
      <c r="C52" s="8" t="str">
        <f>IF(ISNA(VLOOKUP(Table1[[#This Row],[Name]], 'Elec 17-18'!$A$4:$B$630, 2, FALSE)), "0", VLOOKUP(Table1[[#This Row],[Name]], 'Elec 17-18'!$A$4:$B$630, 2, FALSE))</f>
        <v>0</v>
      </c>
      <c r="D52" s="13" t="str">
        <f>IF(ISNA(VLOOKUP(Table1[[#This Row],[Name]], 'Gas 17-18'!$A$4:$B$395, 2, FALSE)), "0", (VLOOKUP(Table1[[#This Row],[Name]], 'Gas 17-18'!$A$4:$B$395, 2, FALSE)))</f>
        <v>0</v>
      </c>
      <c r="E52" s="8" t="str">
        <f>IF(ISNA(VLOOKUP(Table1[[#This Row],[Name]], 'Elec 18-19'!$A$4:$B$630, 2, FALSE)), "0", VLOOKUP(Table1[[#This Row],[Name]], 'Elec 18-19'!$A$4:$B$630, 2, FALSE))</f>
        <v>0</v>
      </c>
      <c r="F52" s="13" t="str">
        <f>IF(ISNA(VLOOKUP(Table1[[#This Row],[Name]], 'Gas 18-19'!$A$4:$B$395, 2, FALSE)), "0", (VLOOKUP(Table1[[#This Row],[Name]], 'Gas 18-19'!$A$4:$B$395, 2, FALSE)))</f>
        <v>0</v>
      </c>
      <c r="G52" s="7" t="str">
        <f>IF(ISNA(VLOOKUP(Table1[[#This Row],[Name]], 'Elec 19-20'!$A$4:$B$631, 2, FALSE)), "0", VLOOKUP(Table1[[#This Row],[Name]], 'Elec 19-20'!$A$4:$B$631, 2, FALSE))</f>
        <v>0</v>
      </c>
      <c r="H52" s="7" t="str">
        <f>IF(ISNA(VLOOKUP(Table1[[#This Row],[Name]], 'Gas 19-20'!$A$4:$B$395, 2, FALSE)), "0", (VLOOKUP(Table1[[#This Row],[Name]], 'Gas 19-20'!$A$4:$B$395, 2, FALSE)))</f>
        <v>0</v>
      </c>
      <c r="I52" s="13">
        <f>IFERROR((Table1[[#This Row],[Electricity 19-20]]*'Emissions Factors'!$C$2)+(Table1[[#This Row],[Gas 19-20]]*'Emissions Factors'!$B$2), "")</f>
        <v>0</v>
      </c>
      <c r="J52" s="7" t="str">
        <f>IF(ISNA(VLOOKUP(Table1[[#This Row],[Name]],'Elec 20-21'!$A$4:$B$641, 2, FALSE)), "0", VLOOKUP(Table1[[#This Row],[Name]], 'Elec 20-21'!$A$4:$B$641, 2, FALSE))</f>
        <v>0</v>
      </c>
      <c r="K52" s="7" t="str">
        <f>IF(ISNA(VLOOKUP(Table1[[#This Row],[Name]], 'Gas 20-21'!$A$4:$B$400, 2, FALSE)), "0", VLOOKUP(Table1[[#This Row],[Name]], 'Gas 20-21'!$A$4:$B$400, 2, FALSE))</f>
        <v>0</v>
      </c>
      <c r="L52" s="13">
        <f>IFERROR((Table1[[#This Row],[Electricity 20-21]]*'Emissions Factors'!$C$3)+(Table1[[#This Row],[Gas 20-21]]*'Emissions Factors'!$B$2), "0")</f>
        <v>0</v>
      </c>
      <c r="M52" s="11" t="str">
        <f>IF(ISNA(VLOOKUP(Table1[[#This Row],[Name]], 'Elec 21-22'!$A$4:$B$656, 2, FALSE)), "0", VLOOKUP(Table1[[#This Row],[Name]], 'Elec 21-22'!$A$4:$B$656, 2, FALSE))</f>
        <v>0</v>
      </c>
      <c r="N52" s="7" t="str">
        <f>IF(ISNA(VLOOKUP(Table1[[#This Row],[Name]], 'Gas 21-22'!$A$4:$B$408, 2, FALSE)), "0", VLOOKUP(Table1[[#This Row],[Name]], 'Gas 21-22'!$A$4:$B$408, 2, FALSE))</f>
        <v>0</v>
      </c>
      <c r="O52" s="8">
        <f>IFERROR((Table1[[#This Row],[Electricity 21-22]]*'Emissions Factors'!$C$4)+(Table1[[#This Row],[Gas 21-22]]*'Emissions Factors'!$B$4), "")</f>
        <v>0</v>
      </c>
      <c r="P52" s="74" t="str">
        <f>IFERROR(Table1[[#This Row],[Total Emissions 21-22]]/Table1[[#This Row],[Total Emissions 20-21]], "")</f>
        <v/>
      </c>
      <c r="Q52" s="11" t="str">
        <f>IF(ISNA(VLOOKUP(Table1[[#This Row],[Name]],'Elec 22-23'!$A$4:$B$680, 2, FALSE)), "", VLOOKUP(Table1[[#This Row],[Name]], 'Elec 22-23'!$A$4:$B$680, 2, FALSE))</f>
        <v/>
      </c>
      <c r="R52" s="11" t="str">
        <f>IF(ISNA(VLOOKUP(Table1[[#This Row],[Name]], 'Gas 22-23'!$A$4:$B$427, 2, FALSE)), "", (VLOOKUP(Table1[[#This Row],[Name]], 'Gas 22-23'!$A$4:$B$427, 2, FALSE)))</f>
        <v/>
      </c>
      <c r="S52" s="11" t="str">
        <f>IFERROR((Table1[[#This Row],[Electricity 22-23]]*'Emissions Factors'!$C$5)+('Emissions Factors'!$B$5*Table1[[#This Row],[Gas 22-23]]), "")</f>
        <v/>
      </c>
      <c r="T52" s="12" t="str">
        <f>IFERROR(Table1[[#This Row],[Total Emissions 22-23]]/Table1[[#This Row],[Total Emissions 21-22]], "")</f>
        <v/>
      </c>
      <c r="U52" s="11" t="str">
        <f>IF(ISNA(VLOOKUP(Table1[[#This Row],[Name]],'Electricity 23-24'!A53:D949,4,FALSE)),"",(VLOOKUP(Table1[[#This Row],[Name]],'Electricity 23-24'!A53:D949,4,FALSE)))</f>
        <v/>
      </c>
      <c r="V52" s="11" t="str">
        <f>IF(ISNA(VLOOKUP(Table1[[#This Row],[Name]],Table2[#All],2,FALSE)),"",(VLOOKUP(Table1[[#This Row],[Name]],Table2[#All],2,FALSE)))</f>
        <v/>
      </c>
      <c r="W52" s="11" t="str">
        <f>IFERROR((Table1[[#This Row],[Electricity 23-24 ]]*'Emissions Factors'!$C$6)+(Table1[[#This Row],[Gas 23-24 ]]*'Emissions Factors'!$B$6),"")</f>
        <v/>
      </c>
      <c r="X52" s="74" t="str">
        <f>IFERROR(Table1[[#This Row],[Total Emissions 23-24 ]]/Table1[[#This Row],[Total Emissions 22-23]],"")</f>
        <v/>
      </c>
      <c r="Y52" s="21"/>
    </row>
    <row r="53" spans="1:25" x14ac:dyDescent="0.25">
      <c r="A53" s="32"/>
      <c r="B53" s="21" t="e">
        <f>VLOOKUP(Table1[[#This Row],[Name]], 'Site Information'!$A$2:$D$46, 4, FALSE)</f>
        <v>#N/A</v>
      </c>
      <c r="C53" s="8" t="str">
        <f>IF(ISNA(VLOOKUP(Table1[[#This Row],[Name]], 'Elec 17-18'!$A$4:$B$630, 2, FALSE)), "0", VLOOKUP(Table1[[#This Row],[Name]], 'Elec 17-18'!$A$4:$B$630, 2, FALSE))</f>
        <v>0</v>
      </c>
      <c r="D53" s="13" t="str">
        <f>IF(ISNA(VLOOKUP(Table1[[#This Row],[Name]], 'Gas 17-18'!$A$4:$B$395, 2, FALSE)), "0", (VLOOKUP(Table1[[#This Row],[Name]], 'Gas 17-18'!$A$4:$B$395, 2, FALSE)))</f>
        <v>0</v>
      </c>
      <c r="E53" s="8" t="str">
        <f>IF(ISNA(VLOOKUP(Table1[[#This Row],[Name]], 'Elec 18-19'!$A$4:$B$630, 2, FALSE)), "0", VLOOKUP(Table1[[#This Row],[Name]], 'Elec 18-19'!$A$4:$B$630, 2, FALSE))</f>
        <v>0</v>
      </c>
      <c r="F53" s="13" t="str">
        <f>IF(ISNA(VLOOKUP(Table1[[#This Row],[Name]], 'Gas 18-19'!$A$4:$B$395, 2, FALSE)), "0", (VLOOKUP(Table1[[#This Row],[Name]], 'Gas 18-19'!$A$4:$B$395, 2, FALSE)))</f>
        <v>0</v>
      </c>
      <c r="G53" s="7" t="str">
        <f>IF(ISNA(VLOOKUP(Table1[[#This Row],[Name]], 'Elec 19-20'!$A$4:$B$631, 2, FALSE)), "0", VLOOKUP(Table1[[#This Row],[Name]], 'Elec 19-20'!$A$4:$B$631, 2, FALSE))</f>
        <v>0</v>
      </c>
      <c r="H53" s="7" t="str">
        <f>IF(ISNA(VLOOKUP(Table1[[#This Row],[Name]], 'Gas 19-20'!$A$4:$B$395, 2, FALSE)), "0", (VLOOKUP(Table1[[#This Row],[Name]], 'Gas 19-20'!$A$4:$B$395, 2, FALSE)))</f>
        <v>0</v>
      </c>
      <c r="I53" s="13">
        <f>IFERROR((Table1[[#This Row],[Electricity 19-20]]*'Emissions Factors'!$C$2)+(Table1[[#This Row],[Gas 19-20]]*'Emissions Factors'!$B$2), "")</f>
        <v>0</v>
      </c>
      <c r="J53" s="7" t="str">
        <f>IF(ISNA(VLOOKUP(Table1[[#This Row],[Name]],'Elec 20-21'!$A$4:$B$641, 2, FALSE)), "0", VLOOKUP(Table1[[#This Row],[Name]], 'Elec 20-21'!$A$4:$B$641, 2, FALSE))</f>
        <v>0</v>
      </c>
      <c r="K53" s="7" t="str">
        <f>IF(ISNA(VLOOKUP(Table1[[#This Row],[Name]], 'Gas 20-21'!$A$4:$B$400, 2, FALSE)), "0", VLOOKUP(Table1[[#This Row],[Name]], 'Gas 20-21'!$A$4:$B$400, 2, FALSE))</f>
        <v>0</v>
      </c>
      <c r="L53" s="13">
        <f>IFERROR((Table1[[#This Row],[Electricity 20-21]]*'Emissions Factors'!$C$3)+(Table1[[#This Row],[Gas 20-21]]*'Emissions Factors'!$B$2), "0")</f>
        <v>0</v>
      </c>
      <c r="M53" s="11" t="str">
        <f>IF(ISNA(VLOOKUP(Table1[[#This Row],[Name]], 'Elec 21-22'!$A$4:$B$656, 2, FALSE)), "0", VLOOKUP(Table1[[#This Row],[Name]], 'Elec 21-22'!$A$4:$B$656, 2, FALSE))</f>
        <v>0</v>
      </c>
      <c r="N53" s="11" t="str">
        <f>IF(ISNA(VLOOKUP(Table1[[#This Row],[Name]], 'Gas 21-22'!$A$4:$B$408, 2, FALSE)), "0", VLOOKUP(Table1[[#This Row],[Name]], 'Gas 21-22'!$A$4:$B$408, 2, FALSE))</f>
        <v>0</v>
      </c>
      <c r="O53" s="8">
        <f>IFERROR((Table1[[#This Row],[Electricity 21-22]]*'Emissions Factors'!$C$4)+(Table1[[#This Row],[Gas 21-22]]*'Emissions Factors'!$B$4), "")</f>
        <v>0</v>
      </c>
      <c r="P53" s="13" t="str">
        <f>IFERROR(Table1[[#This Row],[Total Emissions 21-22]]/Table1[[#This Row],[Total Emissions 20-21]], "")</f>
        <v/>
      </c>
      <c r="Q53" s="11" t="str">
        <f>IF(ISNA(VLOOKUP(Table1[[#This Row],[Name]],'Elec 22-23'!$A$4:$B$680, 2, FALSE)), "", VLOOKUP(Table1[[#This Row],[Name]], 'Elec 22-23'!$A$4:$B$680, 2, FALSE))</f>
        <v/>
      </c>
      <c r="R53" s="7" t="str">
        <f>IF(ISNA(VLOOKUP(Table1[[#This Row],[Name]], 'Gas 22-23'!$A$4:$B$427, 2, FALSE)), "", (VLOOKUP(Table1[[#This Row],[Name]], 'Gas 22-23'!$A$4:$B$427, 2, FALSE)))</f>
        <v/>
      </c>
      <c r="S53" s="7" t="str">
        <f>IFERROR((Table1[[#This Row],[Electricity 22-23]]*'Emissions Factors'!$C$5)+('Emissions Factors'!$B$5*Table1[[#This Row],[Gas 22-23]]), "")</f>
        <v/>
      </c>
      <c r="T53" s="12" t="str">
        <f>IFERROR(Table1[[#This Row],[Total Emissions 22-23]]/Table1[[#This Row],[Total Emissions 21-22]], "")</f>
        <v/>
      </c>
      <c r="U53" s="7" t="str">
        <f>IF(ISNA(VLOOKUP(Table1[[#This Row],[Name]],'Electricity 23-24'!A3:D10,4,FALSE)),"",(VLOOKUP(Table1[[#This Row],[Name]],'Electricity 23-24'!A3:D10,4,FALSE)))</f>
        <v/>
      </c>
      <c r="V53" s="7" t="str">
        <f>IF(ISNA(VLOOKUP(Table1[[#This Row],[Name]],Table2[#All],2,FALSE)),"",(VLOOKUP(Table1[[#This Row],[Name]],Table2[#All],2,FALSE)))</f>
        <v/>
      </c>
      <c r="W53" s="7" t="str">
        <f>IFERROR((Table1[[#This Row],[Electricity 23-24 ]]*'Emissions Factors'!$C$6)+(Table1[[#This Row],[Gas 23-24 ]]*'Emissions Factors'!$B$6),"")</f>
        <v/>
      </c>
      <c r="X53" s="74" t="str">
        <f>IFERROR(Table1[[#This Row],[Total Emissions 23-24 ]]/Table1[[#This Row],[Total Emissions 22-23]],"")</f>
        <v/>
      </c>
      <c r="Y53" s="21"/>
    </row>
    <row r="54" spans="1:25" x14ac:dyDescent="0.25">
      <c r="A54" s="30"/>
      <c r="B54" s="21" t="e">
        <f>VLOOKUP(Table1[[#This Row],[Name]], 'Site Information'!$A$2:$D$46, 4, FALSE)</f>
        <v>#N/A</v>
      </c>
      <c r="C54" s="11" t="str">
        <f>IF(ISNA(VLOOKUP(Table1[[#This Row],[Name]], 'Elec 17-18'!$A$4:$B$630, 2, FALSE)), "0", VLOOKUP(Table1[[#This Row],[Name]], 'Elec 17-18'!$A$4:$B$630, 2, FALSE))</f>
        <v>0</v>
      </c>
      <c r="D54" s="47" t="str">
        <f>IF(ISNA(VLOOKUP(Table1[[#This Row],[Name]], 'Gas 17-18'!$A$4:$B$395, 2, FALSE)), "0", (VLOOKUP(Table1[[#This Row],[Name]], 'Gas 17-18'!$A$4:$B$395, 2, FALSE)))</f>
        <v>0</v>
      </c>
      <c r="E54" s="11" t="str">
        <f>IF(ISNA(VLOOKUP(Table1[[#This Row],[Name]], 'Elec 18-19'!$A$4:$B$630, 2, FALSE)), "0", VLOOKUP(Table1[[#This Row],[Name]], 'Elec 18-19'!$A$4:$B$630, 2, FALSE))</f>
        <v>0</v>
      </c>
      <c r="F54" s="47" t="str">
        <f>IF(ISNA(VLOOKUP(Table1[[#This Row],[Name]], 'Gas 18-19'!$A$4:$B$395, 2, FALSE)), "0", (VLOOKUP(Table1[[#This Row],[Name]], 'Gas 18-19'!$A$4:$B$395, 2, FALSE)))</f>
        <v>0</v>
      </c>
      <c r="G54" s="7" t="str">
        <f>IF(ISNA(VLOOKUP(Table1[[#This Row],[Name]], 'Elec 19-20'!$A$4:$B$631, 2, FALSE)), "0", VLOOKUP(Table1[[#This Row],[Name]], 'Elec 19-20'!$A$4:$B$631, 2, FALSE))</f>
        <v>0</v>
      </c>
      <c r="H54" s="7" t="str">
        <f>IF(ISNA(VLOOKUP(Table1[[#This Row],[Name]], 'Gas 19-20'!$A$4:$B$395, 2, FALSE)), "0", (VLOOKUP(Table1[[#This Row],[Name]], 'Gas 19-20'!$A$4:$B$395, 2, FALSE)))</f>
        <v>0</v>
      </c>
      <c r="I54" s="13">
        <f>IFERROR((Table1[[#This Row],[Electricity 19-20]]*'Emissions Factors'!$C$2)+(Table1[[#This Row],[Gas 19-20]]*'Emissions Factors'!$B$2), "")</f>
        <v>0</v>
      </c>
      <c r="J54" s="7" t="str">
        <f>IF(ISNA(VLOOKUP(Table1[[#This Row],[Name]],'Elec 20-21'!$A$4:$B$641, 2, FALSE)), "0", VLOOKUP(Table1[[#This Row],[Name]], 'Elec 20-21'!$A$4:$B$641, 2, FALSE))</f>
        <v>0</v>
      </c>
      <c r="K54" s="7" t="str">
        <f>IF(ISNA(VLOOKUP(Table1[[#This Row],[Name]], 'Gas 20-21'!$A$4:$B$400, 2, FALSE)), "0", VLOOKUP(Table1[[#This Row],[Name]], 'Gas 20-21'!$A$4:$B$400, 2, FALSE))</f>
        <v>0</v>
      </c>
      <c r="L54" s="13">
        <f>IFERROR((Table1[[#This Row],[Electricity 20-21]]*'Emissions Factors'!$C$3)+(Table1[[#This Row],[Gas 20-21]]*'Emissions Factors'!$B$2), "0")</f>
        <v>0</v>
      </c>
      <c r="M54" s="65" t="str">
        <f>IF(ISNA(VLOOKUP(Table1[[#This Row],[Name]], 'Elec 21-22'!$A$4:$B$656, 2, FALSE)), "0", VLOOKUP(Table1[[#This Row],[Name]], 'Elec 21-22'!$A$4:$B$656, 2, FALSE))</f>
        <v>0</v>
      </c>
      <c r="N54" s="7" t="str">
        <f>IF(ISNA(VLOOKUP(Table1[[#This Row],[Name]], 'Gas 21-22'!$A$4:$B$408, 2, FALSE)), "0", VLOOKUP(Table1[[#This Row],[Name]], 'Gas 21-22'!$A$4:$B$408, 2, FALSE))</f>
        <v>0</v>
      </c>
      <c r="O54" s="8">
        <f>IFERROR((Table1[[#This Row],[Electricity 21-22]]*'Emissions Factors'!$C$4)+(Table1[[#This Row],[Gas 21-22]]*'Emissions Factors'!$B$4), "")</f>
        <v>0</v>
      </c>
      <c r="P54" s="12" t="str">
        <f>IFERROR(Table1[[#This Row],[Total Emissions 21-22]]/Table1[[#This Row],[Total Emissions 20-21]], "")</f>
        <v/>
      </c>
      <c r="Q54" s="11" t="str">
        <f>IF(ISNA(VLOOKUP(Table1[[#This Row],[Name]],'Elec 22-23'!$A$4:$B$680, 2, FALSE)), "", VLOOKUP(Table1[[#This Row],[Name]], 'Elec 22-23'!$A$4:$B$680, 2, FALSE))</f>
        <v/>
      </c>
      <c r="R54" s="7" t="str">
        <f>IF(ISNA(VLOOKUP(Table1[[#This Row],[Name]], 'Gas 22-23'!$A$4:$B$427, 2, FALSE)), "", (VLOOKUP(Table1[[#This Row],[Name]], 'Gas 22-23'!$A$4:$B$427, 2, FALSE)))</f>
        <v/>
      </c>
      <c r="S54" s="7" t="str">
        <f>IFERROR((Table1[[#This Row],[Electricity 22-23]]*'Emissions Factors'!$C$5)+('Emissions Factors'!$B$5*Table1[[#This Row],[Gas 22-23]]), "")</f>
        <v/>
      </c>
      <c r="T54" s="12" t="str">
        <f>IFERROR(Table1[[#This Row],[Total Emissions 22-23]]/Table1[[#This Row],[Total Emissions 21-22]], "")</f>
        <v/>
      </c>
      <c r="U54" s="7" t="str">
        <f>IF(ISNA(VLOOKUP(Table1[[#This Row],[Name]],'Electricity 23-24'!A384:D1280,4,FALSE)),"",(VLOOKUP(Table1[[#This Row],[Name]],'Electricity 23-24'!A384:D1280,4,FALSE)))</f>
        <v/>
      </c>
      <c r="V54" s="7" t="str">
        <f>IF(ISNA(VLOOKUP(Table1[[#This Row],[Name]],Table2[#All],2,FALSE)),"",(VLOOKUP(Table1[[#This Row],[Name]],Table2[#All],2,FALSE)))</f>
        <v/>
      </c>
      <c r="W54" s="7" t="str">
        <f>IFERROR((Table1[[#This Row],[Electricity 23-24 ]]*'Emissions Factors'!$C$6)+(Table1[[#This Row],[Gas 23-24 ]]*'Emissions Factors'!$B$6),"")</f>
        <v/>
      </c>
      <c r="X54" s="74" t="str">
        <f>IFERROR(Table1[[#This Row],[Total Emissions 23-24 ]]/Table1[[#This Row],[Total Emissions 22-23]],"")</f>
        <v/>
      </c>
      <c r="Y54" s="21"/>
    </row>
    <row r="55" spans="1:25" x14ac:dyDescent="0.25">
      <c r="A55" s="30"/>
      <c r="B55" s="21" t="e">
        <f>VLOOKUP(Table1[[#This Row],[Name]], 'Site Information'!$A$2:$D$46, 4, FALSE)</f>
        <v>#N/A</v>
      </c>
      <c r="C55" s="11" t="str">
        <f>IF(ISNA(VLOOKUP(Table1[[#This Row],[Name]], 'Elec 17-18'!$A$4:$B$630, 2, FALSE)), "0", VLOOKUP(Table1[[#This Row],[Name]], 'Elec 17-18'!$A$4:$B$630, 2, FALSE))</f>
        <v>0</v>
      </c>
      <c r="D55" s="47" t="str">
        <f>IF(ISNA(VLOOKUP(Table1[[#This Row],[Name]], 'Gas 17-18'!$A$4:$B$395, 2, FALSE)), "0", (VLOOKUP(Table1[[#This Row],[Name]], 'Gas 17-18'!$A$4:$B$395, 2, FALSE)))</f>
        <v>0</v>
      </c>
      <c r="E55" s="11" t="str">
        <f>IF(ISNA(VLOOKUP(Table1[[#This Row],[Name]], 'Elec 18-19'!$A$4:$B$630, 2, FALSE)), "0", VLOOKUP(Table1[[#This Row],[Name]], 'Elec 18-19'!$A$4:$B$630, 2, FALSE))</f>
        <v>0</v>
      </c>
      <c r="F55" s="47" t="str">
        <f>IF(ISNA(VLOOKUP(Table1[[#This Row],[Name]], 'Gas 18-19'!$A$4:$B$395, 2, FALSE)), "0", (VLOOKUP(Table1[[#This Row],[Name]], 'Gas 18-19'!$A$4:$B$395, 2, FALSE)))</f>
        <v>0</v>
      </c>
      <c r="G55" s="7" t="str">
        <f>IF(ISNA(VLOOKUP(Table1[[#This Row],[Name]], 'Elec 19-20'!$A$4:$B$631, 2, FALSE)), "0", VLOOKUP(Table1[[#This Row],[Name]], 'Elec 19-20'!$A$4:$B$631, 2, FALSE))</f>
        <v>0</v>
      </c>
      <c r="H55" s="7" t="str">
        <f>IF(ISNA(VLOOKUP(Table1[[#This Row],[Name]], 'Gas 19-20'!$A$4:$B$395, 2, FALSE)), "0", (VLOOKUP(Table1[[#This Row],[Name]], 'Gas 19-20'!$A$4:$B$395, 2, FALSE)))</f>
        <v>0</v>
      </c>
      <c r="I55" s="13">
        <f>IFERROR((Table1[[#This Row],[Electricity 19-20]]*'Emissions Factors'!$C$2)+(Table1[[#This Row],[Gas 19-20]]*'Emissions Factors'!$B$2), "")</f>
        <v>0</v>
      </c>
      <c r="J55" s="7" t="str">
        <f>IF(ISNA(VLOOKUP(Table1[[#This Row],[Name]],'Elec 20-21'!$A$4:$B$641, 2, FALSE)), "0", VLOOKUP(Table1[[#This Row],[Name]], 'Elec 20-21'!$A$4:$B$641, 2, FALSE))</f>
        <v>0</v>
      </c>
      <c r="K55" s="7" t="str">
        <f>IF(ISNA(VLOOKUP(Table1[[#This Row],[Name]], 'Gas 20-21'!$A$4:$B$400, 2, FALSE)), "0", VLOOKUP(Table1[[#This Row],[Name]], 'Gas 20-21'!$A$4:$B$400, 2, FALSE))</f>
        <v>0</v>
      </c>
      <c r="L55" s="13">
        <f>IFERROR((Table1[[#This Row],[Electricity 20-21]]*'Emissions Factors'!$C$3)+(Table1[[#This Row],[Gas 20-21]]*'Emissions Factors'!$B$2), "0")</f>
        <v>0</v>
      </c>
      <c r="M55" s="65" t="str">
        <f>IF(ISNA(VLOOKUP(Table1[[#This Row],[Name]], 'Elec 21-22'!$A$4:$B$656, 2, FALSE)), "0", VLOOKUP(Table1[[#This Row],[Name]], 'Elec 21-22'!$A$4:$B$656, 2, FALSE))</f>
        <v>0</v>
      </c>
      <c r="N55" s="7" t="str">
        <f>IF(ISNA(VLOOKUP(Table1[[#This Row],[Name]], 'Gas 21-22'!$A$4:$B$408, 2, FALSE)), "0", VLOOKUP(Table1[[#This Row],[Name]], 'Gas 21-22'!$A$4:$B$408, 2, FALSE))</f>
        <v>0</v>
      </c>
      <c r="O55" s="8">
        <f>IFERROR((Table1[[#This Row],[Electricity 21-22]]*'Emissions Factors'!$C$4)+(Table1[[#This Row],[Gas 21-22]]*'Emissions Factors'!$B$4), "")</f>
        <v>0</v>
      </c>
      <c r="P55" s="12" t="str">
        <f>IFERROR(Table1[[#This Row],[Total Emissions 21-22]]/Table1[[#This Row],[Total Emissions 20-21]], "")</f>
        <v/>
      </c>
      <c r="Q55" s="11" t="str">
        <f>IF(ISNA(VLOOKUP(Table1[[#This Row],[Name]],'Elec 22-23'!$A$4:$B$680, 2, FALSE)), "", VLOOKUP(Table1[[#This Row],[Name]], 'Elec 22-23'!$A$4:$B$680, 2, FALSE))</f>
        <v/>
      </c>
      <c r="R55" s="7" t="str">
        <f>IF(ISNA(VLOOKUP(Table1[[#This Row],[Name]], 'Gas 22-23'!$A$4:$B$427, 2, FALSE)), "", (VLOOKUP(Table1[[#This Row],[Name]], 'Gas 22-23'!$A$4:$B$427, 2, FALSE)))</f>
        <v/>
      </c>
      <c r="S55" s="7" t="str">
        <f>IFERROR((Table1[[#This Row],[Electricity 22-23]]*'Emissions Factors'!$C$5)+('Emissions Factors'!$B$5*Table1[[#This Row],[Gas 22-23]]), "")</f>
        <v/>
      </c>
      <c r="T55" s="12" t="str">
        <f>IFERROR(Table1[[#This Row],[Total Emissions 22-23]]/Table1[[#This Row],[Total Emissions 21-22]], "")</f>
        <v/>
      </c>
      <c r="U55" s="7" t="str">
        <f>IF(ISNA(VLOOKUP(Table1[[#This Row],[Name]],'Electricity 23-24'!A385:D1281,4,FALSE)),"",(VLOOKUP(Table1[[#This Row],[Name]],'Electricity 23-24'!A385:D1281,4,FALSE)))</f>
        <v/>
      </c>
      <c r="V55" s="7" t="str">
        <f>IF(ISNA(VLOOKUP(Table1[[#This Row],[Name]],Table2[#All],2,FALSE)),"",(VLOOKUP(Table1[[#This Row],[Name]],Table2[#All],2,FALSE)))</f>
        <v/>
      </c>
      <c r="W55" s="7" t="str">
        <f>IFERROR((Table1[[#This Row],[Electricity 23-24 ]]*'Emissions Factors'!$C$6)+(Table1[[#This Row],[Gas 23-24 ]]*'Emissions Factors'!$B$6),"")</f>
        <v/>
      </c>
      <c r="X55" s="74" t="str">
        <f>IFERROR(Table1[[#This Row],[Total Emissions 23-24 ]]/Table1[[#This Row],[Total Emissions 22-23]],"")</f>
        <v/>
      </c>
      <c r="Y55" s="21"/>
    </row>
    <row r="56" spans="1:25" x14ac:dyDescent="0.25">
      <c r="A56" s="30"/>
      <c r="B56" s="21" t="e">
        <f>VLOOKUP(Table1[[#This Row],[Name]], 'Site Information'!$A$2:$D$46, 4, FALSE)</f>
        <v>#N/A</v>
      </c>
      <c r="C56" s="11" t="str">
        <f>IF(ISNA(VLOOKUP(Table1[[#This Row],[Name]], 'Elec 17-18'!$A$4:$B$630, 2, FALSE)), "0", VLOOKUP(Table1[[#This Row],[Name]], 'Elec 17-18'!$A$4:$B$630, 2, FALSE))</f>
        <v>0</v>
      </c>
      <c r="D56" s="47" t="str">
        <f>IF(ISNA(VLOOKUP(Table1[[#This Row],[Name]], 'Gas 17-18'!$A$4:$B$395, 2, FALSE)), "0", (VLOOKUP(Table1[[#This Row],[Name]], 'Gas 17-18'!$A$4:$B$395, 2, FALSE)))</f>
        <v>0</v>
      </c>
      <c r="E56" s="11" t="str">
        <f>IF(ISNA(VLOOKUP(Table1[[#This Row],[Name]], 'Elec 18-19'!$A$4:$B$630, 2, FALSE)), "0", VLOOKUP(Table1[[#This Row],[Name]], 'Elec 18-19'!$A$4:$B$630, 2, FALSE))</f>
        <v>0</v>
      </c>
      <c r="F56" s="47" t="str">
        <f>IF(ISNA(VLOOKUP(Table1[[#This Row],[Name]], 'Gas 18-19'!$A$4:$B$395, 2, FALSE)), "0", (VLOOKUP(Table1[[#This Row],[Name]], 'Gas 18-19'!$A$4:$B$395, 2, FALSE)))</f>
        <v>0</v>
      </c>
      <c r="G56" s="7" t="str">
        <f>IF(ISNA(VLOOKUP(Table1[[#This Row],[Name]], 'Elec 19-20'!$A$4:$B$631, 2, FALSE)), "0", VLOOKUP(Table1[[#This Row],[Name]], 'Elec 19-20'!$A$4:$B$631, 2, FALSE))</f>
        <v>0</v>
      </c>
      <c r="H56" s="7" t="str">
        <f>IF(ISNA(VLOOKUP(Table1[[#This Row],[Name]], 'Gas 19-20'!$A$4:$B$395, 2, FALSE)), "0", (VLOOKUP(Table1[[#This Row],[Name]], 'Gas 19-20'!$A$4:$B$395, 2, FALSE)))</f>
        <v>0</v>
      </c>
      <c r="I56" s="13">
        <f>IFERROR((Table1[[#This Row],[Electricity 19-20]]*'Emissions Factors'!$C$2)+(Table1[[#This Row],[Gas 19-20]]*'Emissions Factors'!$B$2), "")</f>
        <v>0</v>
      </c>
      <c r="J56" s="7" t="str">
        <f>IF(ISNA(VLOOKUP(Table1[[#This Row],[Name]],'Elec 20-21'!$A$4:$B$641, 2, FALSE)), "0", VLOOKUP(Table1[[#This Row],[Name]], 'Elec 20-21'!$A$4:$B$641, 2, FALSE))</f>
        <v>0</v>
      </c>
      <c r="K56" s="7" t="str">
        <f>IF(ISNA(VLOOKUP(Table1[[#This Row],[Name]], 'Gas 20-21'!$A$4:$B$400, 2, FALSE)), "0", VLOOKUP(Table1[[#This Row],[Name]], 'Gas 20-21'!$A$4:$B$400, 2, FALSE))</f>
        <v>0</v>
      </c>
      <c r="L56" s="13">
        <f>IFERROR((Table1[[#This Row],[Electricity 20-21]]*'Emissions Factors'!$C$3)+(Table1[[#This Row],[Gas 20-21]]*'Emissions Factors'!$B$2), "0")</f>
        <v>0</v>
      </c>
      <c r="M56" s="65" t="str">
        <f>IF(ISNA(VLOOKUP(Table1[[#This Row],[Name]], 'Elec 21-22'!$A$4:$B$656, 2, FALSE)), "0", VLOOKUP(Table1[[#This Row],[Name]], 'Elec 21-22'!$A$4:$B$656, 2, FALSE))</f>
        <v>0</v>
      </c>
      <c r="N56" s="11" t="str">
        <f>IF(ISNA(VLOOKUP(Table1[[#This Row],[Name]], 'Gas 21-22'!$A$4:$B$408, 2, FALSE)), "0", VLOOKUP(Table1[[#This Row],[Name]], 'Gas 21-22'!$A$4:$B$408, 2, FALSE))</f>
        <v>0</v>
      </c>
      <c r="O56" s="8">
        <f>IFERROR((Table1[[#This Row],[Electricity 21-22]]*'Emissions Factors'!$C$4)+(Table1[[#This Row],[Gas 21-22]]*'Emissions Factors'!$B$4), "")</f>
        <v>0</v>
      </c>
      <c r="P56" s="12" t="str">
        <f>IFERROR(Table1[[#This Row],[Total Emissions 21-22]]/Table1[[#This Row],[Total Emissions 20-21]], "")</f>
        <v/>
      </c>
      <c r="Q56" s="11" t="str">
        <f>IF(ISNA(VLOOKUP(Table1[[#This Row],[Name]],'Elec 22-23'!$A$4:$B$680, 2, FALSE)), "", VLOOKUP(Table1[[#This Row],[Name]], 'Elec 22-23'!$A$4:$B$680, 2, FALSE))</f>
        <v/>
      </c>
      <c r="R56" s="7" t="str">
        <f>IF(ISNA(VLOOKUP(Table1[[#This Row],[Name]], 'Gas 22-23'!$A$4:$B$427, 2, FALSE)), "", (VLOOKUP(Table1[[#This Row],[Name]], 'Gas 22-23'!$A$4:$B$427, 2, FALSE)))</f>
        <v/>
      </c>
      <c r="S56" s="7" t="str">
        <f>IFERROR((Table1[[#This Row],[Electricity 22-23]]*'Emissions Factors'!$C$5)+('Emissions Factors'!$B$5*Table1[[#This Row],[Gas 22-23]]), "")</f>
        <v/>
      </c>
      <c r="T56" s="12" t="str">
        <f>IFERROR(Table1[[#This Row],[Total Emissions 22-23]]/Table1[[#This Row],[Total Emissions 21-22]], "")</f>
        <v/>
      </c>
      <c r="U56" s="7" t="str">
        <f>IF(ISNA(VLOOKUP(Table1[[#This Row],[Name]],'Electricity 23-24'!A389:D1285,4,FALSE)),"",(VLOOKUP(Table1[[#This Row],[Name]],'Electricity 23-24'!A389:D1285,4,FALSE)))</f>
        <v/>
      </c>
      <c r="V56" s="7" t="str">
        <f>IF(ISNA(VLOOKUP(Table1[[#This Row],[Name]],Table2[#All],2,FALSE)),"",(VLOOKUP(Table1[[#This Row],[Name]],Table2[#All],2,FALSE)))</f>
        <v/>
      </c>
      <c r="W56" s="7" t="str">
        <f>IFERROR((Table1[[#This Row],[Electricity 23-24 ]]*'Emissions Factors'!$C$6)+(Table1[[#This Row],[Gas 23-24 ]]*'Emissions Factors'!$B$6),"")</f>
        <v/>
      </c>
      <c r="X56" s="74" t="str">
        <f>IFERROR(Table1[[#This Row],[Total Emissions 23-24 ]]/Table1[[#This Row],[Total Emissions 22-23]],"")</f>
        <v/>
      </c>
      <c r="Y56" s="21"/>
    </row>
    <row r="57" spans="1:25" x14ac:dyDescent="0.25">
      <c r="A57" s="32"/>
      <c r="B57" s="21" t="e">
        <f>VLOOKUP(Table1[[#This Row],[Name]], 'Site Information'!$A$2:$D$46, 4, FALSE)</f>
        <v>#N/A</v>
      </c>
      <c r="C57" s="8" t="str">
        <f>IF(ISNA(VLOOKUP(Table1[[#This Row],[Name]], 'Elec 17-18'!$A$4:$B$630, 2, FALSE)), "0", VLOOKUP(Table1[[#This Row],[Name]], 'Elec 17-18'!$A$4:$B$630, 2, FALSE))</f>
        <v>0</v>
      </c>
      <c r="D57" s="13" t="str">
        <f>IF(ISNA(VLOOKUP(Table1[[#This Row],[Name]], 'Gas 17-18'!$A$4:$B$395, 2, FALSE)), "0", (VLOOKUP(Table1[[#This Row],[Name]], 'Gas 17-18'!$A$4:$B$395, 2, FALSE)))</f>
        <v>0</v>
      </c>
      <c r="E57" s="8" t="str">
        <f>IF(ISNA(VLOOKUP(Table1[[#This Row],[Name]], 'Elec 18-19'!$A$4:$B$630, 2, FALSE)), "0", VLOOKUP(Table1[[#This Row],[Name]], 'Elec 18-19'!$A$4:$B$630, 2, FALSE))</f>
        <v>0</v>
      </c>
      <c r="F57" s="13" t="str">
        <f>IF(ISNA(VLOOKUP(Table1[[#This Row],[Name]], 'Gas 18-19'!$A$4:$B$395, 2, FALSE)), "0", (VLOOKUP(Table1[[#This Row],[Name]], 'Gas 18-19'!$A$4:$B$395, 2, FALSE)))</f>
        <v>0</v>
      </c>
      <c r="G57" s="7" t="str">
        <f>IF(ISNA(VLOOKUP(Table1[[#This Row],[Name]], 'Elec 19-20'!$A$4:$B$631, 2, FALSE)), "0", VLOOKUP(Table1[[#This Row],[Name]], 'Elec 19-20'!$A$4:$B$631, 2, FALSE))</f>
        <v>0</v>
      </c>
      <c r="H57" s="7" t="str">
        <f>IF(ISNA(VLOOKUP(Table1[[#This Row],[Name]], 'Gas 19-20'!$A$4:$B$395, 2, FALSE)), "0", (VLOOKUP(Table1[[#This Row],[Name]], 'Gas 19-20'!$A$4:$B$395, 2, FALSE)))</f>
        <v>0</v>
      </c>
      <c r="I57" s="13">
        <f>IFERROR((Table1[[#This Row],[Electricity 19-20]]*'Emissions Factors'!$C$2)+(Table1[[#This Row],[Gas 19-20]]*'Emissions Factors'!$B$2), "")</f>
        <v>0</v>
      </c>
      <c r="J57" s="7" t="str">
        <f>IF(ISNA(VLOOKUP(Table1[[#This Row],[Name]],'Elec 20-21'!$A$4:$B$641, 2, FALSE)), "0", VLOOKUP(Table1[[#This Row],[Name]], 'Elec 20-21'!$A$4:$B$641, 2, FALSE))</f>
        <v>0</v>
      </c>
      <c r="K57" s="7" t="str">
        <f>IF(ISNA(VLOOKUP(Table1[[#This Row],[Name]], 'Gas 20-21'!$A$4:$B$400, 2, FALSE)), "0", VLOOKUP(Table1[[#This Row],[Name]], 'Gas 20-21'!$A$4:$B$400, 2, FALSE))</f>
        <v>0</v>
      </c>
      <c r="L57" s="13">
        <f>IFERROR((Table1[[#This Row],[Electricity 20-21]]*'Emissions Factors'!$C$3)+(Table1[[#This Row],[Gas 20-21]]*'Emissions Factors'!$B$2), "0")</f>
        <v>0</v>
      </c>
      <c r="M57" s="11" t="str">
        <f>IF(ISNA(VLOOKUP(Table1[[#This Row],[Name]], 'Elec 21-22'!$A$4:$B$656, 2, FALSE)), "0", VLOOKUP(Table1[[#This Row],[Name]], 'Elec 21-22'!$A$4:$B$656, 2, FALSE))</f>
        <v>0</v>
      </c>
      <c r="N57" s="7" t="str">
        <f>IF(ISNA(VLOOKUP(Table1[[#This Row],[Name]], 'Gas 21-22'!$A$4:$B$408, 2, FALSE)), "0", VLOOKUP(Table1[[#This Row],[Name]], 'Gas 21-22'!$A$4:$B$408, 2, FALSE))</f>
        <v>0</v>
      </c>
      <c r="O57" s="8">
        <f>IFERROR((Table1[[#This Row],[Electricity 21-22]]*'Emissions Factors'!$C$4)+(Table1[[#This Row],[Gas 21-22]]*'Emissions Factors'!$B$4), "")</f>
        <v>0</v>
      </c>
      <c r="P57" s="74" t="str">
        <f>IFERROR(Table1[[#This Row],[Total Emissions 21-22]]/Table1[[#This Row],[Total Emissions 20-21]], "")</f>
        <v/>
      </c>
      <c r="Q57" s="11" t="str">
        <f>IF(ISNA(VLOOKUP(Table1[[#This Row],[Name]],'Elec 22-23'!$A$4:$B$680, 2, FALSE)), "", VLOOKUP(Table1[[#This Row],[Name]], 'Elec 22-23'!$A$4:$B$680, 2, FALSE))</f>
        <v/>
      </c>
      <c r="R57" s="7" t="str">
        <f>IF(ISNA(VLOOKUP(Table1[[#This Row],[Name]], 'Gas 22-23'!$A$4:$B$427, 2, FALSE)), "", (VLOOKUP(Table1[[#This Row],[Name]], 'Gas 22-23'!$A$4:$B$427, 2, FALSE)))</f>
        <v/>
      </c>
      <c r="S57" s="7" t="str">
        <f>IFERROR((Table1[[#This Row],[Electricity 22-23]]*'Emissions Factors'!$C$5)+('Emissions Factors'!$B$5*Table1[[#This Row],[Gas 22-23]]), "")</f>
        <v/>
      </c>
      <c r="T57" s="12" t="str">
        <f>IFERROR(Table1[[#This Row],[Total Emissions 22-23]]/Table1[[#This Row],[Total Emissions 21-22]], "")</f>
        <v/>
      </c>
      <c r="U57" s="7" t="str">
        <f>IF(ISNA(VLOOKUP(Table1[[#This Row],[Name]],'Electricity 23-24'!A58:D954,4,FALSE)),"",(VLOOKUP(Table1[[#This Row],[Name]],'Electricity 23-24'!A58:D954,4,FALSE)))</f>
        <v/>
      </c>
      <c r="V57" s="7" t="str">
        <f>IF(ISNA(VLOOKUP(Table1[[#This Row],[Name]],Table2[#All],2,FALSE)),"",(VLOOKUP(Table1[[#This Row],[Name]],Table2[#All],2,FALSE)))</f>
        <v/>
      </c>
      <c r="W57" s="7" t="str">
        <f>IFERROR((Table1[[#This Row],[Electricity 23-24 ]]*'Emissions Factors'!$C$6)+(Table1[[#This Row],[Gas 23-24 ]]*'Emissions Factors'!$B$6),"")</f>
        <v/>
      </c>
      <c r="X57" s="74" t="str">
        <f>IFERROR(Table1[[#This Row],[Total Emissions 23-24 ]]/Table1[[#This Row],[Total Emissions 22-23]],"")</f>
        <v/>
      </c>
      <c r="Y57" s="21"/>
    </row>
    <row r="58" spans="1:25" x14ac:dyDescent="0.25">
      <c r="A58" s="30"/>
      <c r="B58" s="21" t="e">
        <f>VLOOKUP(Table1[[#This Row],[Name]], 'Site Information'!$A$2:$D$46, 4, FALSE)</f>
        <v>#N/A</v>
      </c>
      <c r="C58" s="11" t="str">
        <f>IF(ISNA(VLOOKUP(Table1[[#This Row],[Name]], 'Elec 17-18'!$A$4:$B$630, 2, FALSE)), "0", VLOOKUP(Table1[[#This Row],[Name]], 'Elec 17-18'!$A$4:$B$630, 2, FALSE))</f>
        <v>0</v>
      </c>
      <c r="D58" s="47" t="str">
        <f>IF(ISNA(VLOOKUP(Table1[[#This Row],[Name]], 'Gas 17-18'!$A$4:$B$395, 2, FALSE)), "0", (VLOOKUP(Table1[[#This Row],[Name]], 'Gas 17-18'!$A$4:$B$395, 2, FALSE)))</f>
        <v>0</v>
      </c>
      <c r="E58" s="11" t="str">
        <f>IF(ISNA(VLOOKUP(Table1[[#This Row],[Name]], 'Elec 18-19'!$A$4:$B$630, 2, FALSE)), "0", VLOOKUP(Table1[[#This Row],[Name]], 'Elec 18-19'!$A$4:$B$630, 2, FALSE))</f>
        <v>0</v>
      </c>
      <c r="F58" s="47" t="str">
        <f>IF(ISNA(VLOOKUP(Table1[[#This Row],[Name]], 'Gas 18-19'!$A$4:$B$395, 2, FALSE)), "0", (VLOOKUP(Table1[[#This Row],[Name]], 'Gas 18-19'!$A$4:$B$395, 2, FALSE)))</f>
        <v>0</v>
      </c>
      <c r="G58" s="7" t="str">
        <f>IF(ISNA(VLOOKUP(Table1[[#This Row],[Name]], 'Elec 19-20'!$A$4:$B$631, 2, FALSE)), "0", VLOOKUP(Table1[[#This Row],[Name]], 'Elec 19-20'!$A$4:$B$631, 2, FALSE))</f>
        <v>0</v>
      </c>
      <c r="H58" s="7" t="str">
        <f>IF(ISNA(VLOOKUP(Table1[[#This Row],[Name]], 'Gas 19-20'!$A$4:$B$395, 2, FALSE)), "0", (VLOOKUP(Table1[[#This Row],[Name]], 'Gas 19-20'!$A$4:$B$395, 2, FALSE)))</f>
        <v>0</v>
      </c>
      <c r="I58" s="13">
        <f>IFERROR((Table1[[#This Row],[Electricity 19-20]]*'Emissions Factors'!$C$2)+(Table1[[#This Row],[Gas 19-20]]*'Emissions Factors'!$B$2), "")</f>
        <v>0</v>
      </c>
      <c r="J58" s="7" t="str">
        <f>IF(ISNA(VLOOKUP(Table1[[#This Row],[Name]],'Elec 20-21'!$A$4:$B$641, 2, FALSE)), "0", VLOOKUP(Table1[[#This Row],[Name]], 'Elec 20-21'!$A$4:$B$641, 2, FALSE))</f>
        <v>0</v>
      </c>
      <c r="K58" s="7" t="str">
        <f>IF(ISNA(VLOOKUP(Table1[[#This Row],[Name]], 'Gas 20-21'!$A$4:$B$400, 2, FALSE)), "0", VLOOKUP(Table1[[#This Row],[Name]], 'Gas 20-21'!$A$4:$B$400, 2, FALSE))</f>
        <v>0</v>
      </c>
      <c r="L58" s="13">
        <f>IFERROR((Table1[[#This Row],[Electricity 20-21]]*'Emissions Factors'!$C$3)+(Table1[[#This Row],[Gas 20-21]]*'Emissions Factors'!$B$2), "0")</f>
        <v>0</v>
      </c>
      <c r="M58" s="65" t="str">
        <f>IF(ISNA(VLOOKUP(Table1[[#This Row],[Name]], 'Elec 21-22'!$A$4:$B$656, 2, FALSE)), "0", VLOOKUP(Table1[[#This Row],[Name]], 'Elec 21-22'!$A$4:$B$656, 2, FALSE))</f>
        <v>0</v>
      </c>
      <c r="N58" s="7" t="str">
        <f>IF(ISNA(VLOOKUP(Table1[[#This Row],[Name]], 'Gas 21-22'!$A$4:$B$408, 2, FALSE)), "0", VLOOKUP(Table1[[#This Row],[Name]], 'Gas 21-22'!$A$4:$B$408, 2, FALSE))</f>
        <v>0</v>
      </c>
      <c r="O58" s="8">
        <f>IFERROR((Table1[[#This Row],[Electricity 21-22]]*'Emissions Factors'!$C$4)+(Table1[[#This Row],[Gas 21-22]]*'Emissions Factors'!$B$4), "")</f>
        <v>0</v>
      </c>
      <c r="P58" s="12" t="str">
        <f>IFERROR(Table1[[#This Row],[Total Emissions 21-22]]/Table1[[#This Row],[Total Emissions 20-21]], "")</f>
        <v/>
      </c>
      <c r="Q58" s="11" t="str">
        <f>IF(ISNA(VLOOKUP(Table1[[#This Row],[Name]],'Elec 22-23'!$A$4:$B$680, 2, FALSE)), "", VLOOKUP(Table1[[#This Row],[Name]], 'Elec 22-23'!$A$4:$B$680, 2, FALSE))</f>
        <v/>
      </c>
      <c r="R58" s="11" t="str">
        <f>IF(ISNA(VLOOKUP(Table1[[#This Row],[Name]], 'Gas 22-23'!$A$4:$B$427, 2, FALSE)), "", (VLOOKUP(Table1[[#This Row],[Name]], 'Gas 22-23'!$A$4:$B$427, 2, FALSE)))</f>
        <v/>
      </c>
      <c r="S58" s="11" t="str">
        <f>IFERROR((Table1[[#This Row],[Electricity 22-23]]*'Emissions Factors'!$C$5)+('Emissions Factors'!$B$5*Table1[[#This Row],[Gas 22-23]]), "")</f>
        <v/>
      </c>
      <c r="T58" s="12" t="str">
        <f>IFERROR(Table1[[#This Row],[Total Emissions 22-23]]/Table1[[#This Row],[Total Emissions 21-22]], "")</f>
        <v/>
      </c>
      <c r="U58" s="11" t="str">
        <f>IF(ISNA(VLOOKUP(Table1[[#This Row],[Name]],'Electricity 23-24'!A390:D1286,4,FALSE)),"",(VLOOKUP(Table1[[#This Row],[Name]],'Electricity 23-24'!A390:D1286,4,FALSE)))</f>
        <v/>
      </c>
      <c r="V58" s="11" t="str">
        <f>IF(ISNA(VLOOKUP(Table1[[#This Row],[Name]],Table2[#All],2,FALSE)),"",(VLOOKUP(Table1[[#This Row],[Name]],Table2[#All],2,FALSE)))</f>
        <v/>
      </c>
      <c r="W58" s="11" t="str">
        <f>IFERROR((Table1[[#This Row],[Electricity 23-24 ]]*'Emissions Factors'!$C$6)+(Table1[[#This Row],[Gas 23-24 ]]*'Emissions Factors'!$B$6),"")</f>
        <v/>
      </c>
      <c r="X58" s="74" t="str">
        <f>IFERROR(Table1[[#This Row],[Total Emissions 23-24 ]]/Table1[[#This Row],[Total Emissions 22-23]],"")</f>
        <v/>
      </c>
      <c r="Y58" s="21"/>
    </row>
    <row r="59" spans="1:25" x14ac:dyDescent="0.25">
      <c r="A59" s="32"/>
      <c r="B59" s="21" t="e">
        <f>VLOOKUP(Table1[[#This Row],[Name]], 'Site Information'!$A$2:$D$46, 4, FALSE)</f>
        <v>#N/A</v>
      </c>
      <c r="C59" s="8" t="str">
        <f>IF(ISNA(VLOOKUP(Table1[[#This Row],[Name]], 'Elec 17-18'!$A$4:$B$630, 2, FALSE)), "0", VLOOKUP(Table1[[#This Row],[Name]], 'Elec 17-18'!$A$4:$B$630, 2, FALSE))</f>
        <v>0</v>
      </c>
      <c r="D59" s="13" t="str">
        <f>IF(ISNA(VLOOKUP(Table1[[#This Row],[Name]], 'Gas 17-18'!$A$4:$B$395, 2, FALSE)), "0", (VLOOKUP(Table1[[#This Row],[Name]], 'Gas 17-18'!$A$4:$B$395, 2, FALSE)))</f>
        <v>0</v>
      </c>
      <c r="E59" s="8" t="str">
        <f>IF(ISNA(VLOOKUP(Table1[[#This Row],[Name]], 'Elec 18-19'!$A$4:$B$630, 2, FALSE)), "0", VLOOKUP(Table1[[#This Row],[Name]], 'Elec 18-19'!$A$4:$B$630, 2, FALSE))</f>
        <v>0</v>
      </c>
      <c r="F59" s="13" t="str">
        <f>IF(ISNA(VLOOKUP(Table1[[#This Row],[Name]], 'Gas 18-19'!$A$4:$B$395, 2, FALSE)), "0", (VLOOKUP(Table1[[#This Row],[Name]], 'Gas 18-19'!$A$4:$B$395, 2, FALSE)))</f>
        <v>0</v>
      </c>
      <c r="G59" s="7" t="str">
        <f>IF(ISNA(VLOOKUP(Table1[[#This Row],[Name]], 'Elec 19-20'!$A$4:$B$631, 2, FALSE)), "0", VLOOKUP(Table1[[#This Row],[Name]], 'Elec 19-20'!$A$4:$B$631, 2, FALSE))</f>
        <v>0</v>
      </c>
      <c r="H59" s="7" t="str">
        <f>IF(ISNA(VLOOKUP(Table1[[#This Row],[Name]], 'Gas 19-20'!$A$4:$B$395, 2, FALSE)), "0", (VLOOKUP(Table1[[#This Row],[Name]], 'Gas 19-20'!$A$4:$B$395, 2, FALSE)))</f>
        <v>0</v>
      </c>
      <c r="I59" s="13">
        <f>IFERROR((Table1[[#This Row],[Electricity 19-20]]*'Emissions Factors'!$C$2)+(Table1[[#This Row],[Gas 19-20]]*'Emissions Factors'!$B$2), "")</f>
        <v>0</v>
      </c>
      <c r="J59" s="7" t="str">
        <f>IF(ISNA(VLOOKUP(Table1[[#This Row],[Name]],'Elec 20-21'!$A$4:$B$641, 2, FALSE)), "0", VLOOKUP(Table1[[#This Row],[Name]], 'Elec 20-21'!$A$4:$B$641, 2, FALSE))</f>
        <v>0</v>
      </c>
      <c r="K59" s="7" t="str">
        <f>IF(ISNA(VLOOKUP(Table1[[#This Row],[Name]], 'Gas 20-21'!$A$4:$B$400, 2, FALSE)), "0", VLOOKUP(Table1[[#This Row],[Name]], 'Gas 20-21'!$A$4:$B$400, 2, FALSE))</f>
        <v>0</v>
      </c>
      <c r="L59" s="13">
        <f>IFERROR((Table1[[#This Row],[Electricity 20-21]]*'Emissions Factors'!$C$3)+(Table1[[#This Row],[Gas 20-21]]*'Emissions Factors'!$B$2), "0")</f>
        <v>0</v>
      </c>
      <c r="M59" s="11" t="str">
        <f>IF(ISNA(VLOOKUP(Table1[[#This Row],[Name]], 'Elec 21-22'!$A$4:$B$656, 2, FALSE)), "0", VLOOKUP(Table1[[#This Row],[Name]], 'Elec 21-22'!$A$4:$B$656, 2, FALSE))</f>
        <v>0</v>
      </c>
      <c r="N59" s="7" t="str">
        <f>IF(ISNA(VLOOKUP(Table1[[#This Row],[Name]], 'Gas 21-22'!$A$4:$B$408, 2, FALSE)), "0", VLOOKUP(Table1[[#This Row],[Name]], 'Gas 21-22'!$A$4:$B$408, 2, FALSE))</f>
        <v>0</v>
      </c>
      <c r="O59" s="8">
        <f>IFERROR((Table1[[#This Row],[Electricity 21-22]]*'Emissions Factors'!$C$4)+(Table1[[#This Row],[Gas 21-22]]*'Emissions Factors'!$B$4), "")</f>
        <v>0</v>
      </c>
      <c r="P59" s="74" t="str">
        <f>IFERROR(Table1[[#This Row],[Total Emissions 21-22]]/Table1[[#This Row],[Total Emissions 20-21]], "")</f>
        <v/>
      </c>
      <c r="Q59" s="11" t="str">
        <f>IF(ISNA(VLOOKUP(Table1[[#This Row],[Name]],'Elec 22-23'!$A$4:$B$680, 2, FALSE)), "", VLOOKUP(Table1[[#This Row],[Name]], 'Elec 22-23'!$A$4:$B$680, 2, FALSE))</f>
        <v/>
      </c>
      <c r="R59" s="7" t="str">
        <f>IF(ISNA(VLOOKUP(Table1[[#This Row],[Name]], 'Gas 22-23'!$A$4:$B$427, 2, FALSE)), "", (VLOOKUP(Table1[[#This Row],[Name]], 'Gas 22-23'!$A$4:$B$427, 2, FALSE)))</f>
        <v/>
      </c>
      <c r="S59" s="7" t="str">
        <f>IFERROR((Table1[[#This Row],[Electricity 22-23]]*'Emissions Factors'!$C$5)+('Emissions Factors'!$B$5*Table1[[#This Row],[Gas 22-23]]), "")</f>
        <v/>
      </c>
      <c r="T59" s="12" t="str">
        <f>IFERROR(Table1[[#This Row],[Total Emissions 22-23]]/Table1[[#This Row],[Total Emissions 21-22]], "")</f>
        <v/>
      </c>
      <c r="U59" s="7" t="str">
        <f>IF(ISNA(VLOOKUP(Table1[[#This Row],[Name]],'Electricity 23-24'!A60:D956,4,FALSE)),"",(VLOOKUP(Table1[[#This Row],[Name]],'Electricity 23-24'!A60:D956,4,FALSE)))</f>
        <v/>
      </c>
      <c r="V59" s="7" t="str">
        <f>IF(ISNA(VLOOKUP(Table1[[#This Row],[Name]],Table2[#All],2,FALSE)),"",(VLOOKUP(Table1[[#This Row],[Name]],Table2[#All],2,FALSE)))</f>
        <v/>
      </c>
      <c r="W59" s="7" t="str">
        <f>IFERROR((Table1[[#This Row],[Electricity 23-24 ]]*'Emissions Factors'!$C$6)+(Table1[[#This Row],[Gas 23-24 ]]*'Emissions Factors'!$B$6),"")</f>
        <v/>
      </c>
      <c r="X59" s="74" t="str">
        <f>IFERROR(Table1[[#This Row],[Total Emissions 23-24 ]]/Table1[[#This Row],[Total Emissions 22-23]],"")</f>
        <v/>
      </c>
      <c r="Y59" s="21"/>
    </row>
    <row r="60" spans="1:25" x14ac:dyDescent="0.25">
      <c r="A60" s="32"/>
      <c r="B60" s="21" t="e">
        <f>VLOOKUP(Table1[[#This Row],[Name]], 'Site Information'!$A$2:$D$46, 4, FALSE)</f>
        <v>#N/A</v>
      </c>
      <c r="C60" s="8" t="str">
        <f>IF(ISNA(VLOOKUP(Table1[[#This Row],[Name]], 'Elec 17-18'!$A$4:$B$630, 2, FALSE)), "0", VLOOKUP(Table1[[#This Row],[Name]], 'Elec 17-18'!$A$4:$B$630, 2, FALSE))</f>
        <v>0</v>
      </c>
      <c r="D60" s="13" t="str">
        <f>IF(ISNA(VLOOKUP(Table1[[#This Row],[Name]], 'Gas 17-18'!$A$4:$B$395, 2, FALSE)), "0", (VLOOKUP(Table1[[#This Row],[Name]], 'Gas 17-18'!$A$4:$B$395, 2, FALSE)))</f>
        <v>0</v>
      </c>
      <c r="E60" s="8" t="str">
        <f>IF(ISNA(VLOOKUP(Table1[[#This Row],[Name]], 'Elec 18-19'!$A$4:$B$630, 2, FALSE)), "0", VLOOKUP(Table1[[#This Row],[Name]], 'Elec 18-19'!$A$4:$B$630, 2, FALSE))</f>
        <v>0</v>
      </c>
      <c r="F60" s="13" t="str">
        <f>IF(ISNA(VLOOKUP(Table1[[#This Row],[Name]], 'Gas 18-19'!$A$4:$B$395, 2, FALSE)), "0", (VLOOKUP(Table1[[#This Row],[Name]], 'Gas 18-19'!$A$4:$B$395, 2, FALSE)))</f>
        <v>0</v>
      </c>
      <c r="G60" s="7" t="str">
        <f>IF(ISNA(VLOOKUP(Table1[[#This Row],[Name]], 'Elec 19-20'!$A$4:$B$631, 2, FALSE)), "0", VLOOKUP(Table1[[#This Row],[Name]], 'Elec 19-20'!$A$4:$B$631, 2, FALSE))</f>
        <v>0</v>
      </c>
      <c r="H60" s="7" t="str">
        <f>IF(ISNA(VLOOKUP(Table1[[#This Row],[Name]], 'Gas 19-20'!$A$4:$B$395, 2, FALSE)), "0", (VLOOKUP(Table1[[#This Row],[Name]], 'Gas 19-20'!$A$4:$B$395, 2, FALSE)))</f>
        <v>0</v>
      </c>
      <c r="I60" s="13">
        <f>IFERROR((Table1[[#This Row],[Electricity 19-20]]*'Emissions Factors'!$C$2)+(Table1[[#This Row],[Gas 19-20]]*'Emissions Factors'!$B$2), "")</f>
        <v>0</v>
      </c>
      <c r="J60" s="7" t="str">
        <f>IF(ISNA(VLOOKUP(Table1[[#This Row],[Name]],'Elec 20-21'!$A$4:$B$641, 2, FALSE)), "0", VLOOKUP(Table1[[#This Row],[Name]], 'Elec 20-21'!$A$4:$B$641, 2, FALSE))</f>
        <v>0</v>
      </c>
      <c r="K60" s="7" t="str">
        <f>IF(ISNA(VLOOKUP(Table1[[#This Row],[Name]], 'Gas 20-21'!$A$4:$B$400, 2, FALSE)), "0", VLOOKUP(Table1[[#This Row],[Name]], 'Gas 20-21'!$A$4:$B$400, 2, FALSE))</f>
        <v>0</v>
      </c>
      <c r="L60" s="13">
        <f>IFERROR((Table1[[#This Row],[Electricity 20-21]]*'Emissions Factors'!$C$3)+(Table1[[#This Row],[Gas 20-21]]*'Emissions Factors'!$B$2), "0")</f>
        <v>0</v>
      </c>
      <c r="M60" s="11" t="str">
        <f>IF(ISNA(VLOOKUP(Table1[[#This Row],[Name]], 'Elec 21-22'!$A$4:$B$656, 2, FALSE)), "0", VLOOKUP(Table1[[#This Row],[Name]], 'Elec 21-22'!$A$4:$B$656, 2, FALSE))</f>
        <v>0</v>
      </c>
      <c r="N60" s="11" t="str">
        <f>IF(ISNA(VLOOKUP(Table1[[#This Row],[Name]], 'Gas 21-22'!$A$4:$B$408, 2, FALSE)), "0", VLOOKUP(Table1[[#This Row],[Name]], 'Gas 21-22'!$A$4:$B$408, 2, FALSE))</f>
        <v>0</v>
      </c>
      <c r="O60" s="8">
        <f>IFERROR((Table1[[#This Row],[Electricity 21-22]]*'Emissions Factors'!$C$4)+(Table1[[#This Row],[Gas 21-22]]*'Emissions Factors'!$B$4), "")</f>
        <v>0</v>
      </c>
      <c r="P60" s="13" t="str">
        <f>IFERROR(Table1[[#This Row],[Total Emissions 21-22]]/Table1[[#This Row],[Total Emissions 20-21]], "")</f>
        <v/>
      </c>
      <c r="Q60" s="11" t="str">
        <f>IF(ISNA(VLOOKUP(Table1[[#This Row],[Name]],'Elec 22-23'!$A$4:$B$680, 2, FALSE)), "", VLOOKUP(Table1[[#This Row],[Name]], 'Elec 22-23'!$A$4:$B$680, 2, FALSE))</f>
        <v/>
      </c>
      <c r="R60" s="7" t="str">
        <f>IF(ISNA(VLOOKUP(Table1[[#This Row],[Name]], 'Gas 22-23'!$A$4:$B$427, 2, FALSE)), "", (VLOOKUP(Table1[[#This Row],[Name]], 'Gas 22-23'!$A$4:$B$427, 2, FALSE)))</f>
        <v/>
      </c>
      <c r="S60" s="7" t="str">
        <f>IFERROR((Table1[[#This Row],[Electricity 22-23]]*'Emissions Factors'!$C$5)+('Emissions Factors'!$B$5*Table1[[#This Row],[Gas 22-23]]), "")</f>
        <v/>
      </c>
      <c r="T60" s="12" t="str">
        <f>IFERROR(Table1[[#This Row],[Total Emissions 22-23]]/Table1[[#This Row],[Total Emissions 21-22]], "")</f>
        <v/>
      </c>
      <c r="U60" s="7" t="str">
        <f>IF(ISNA(VLOOKUP(Table1[[#This Row],[Name]],'Electricity 23-24'!A61:D957,4,FALSE)),"",(VLOOKUP(Table1[[#This Row],[Name]],'Electricity 23-24'!A61:D957,4,FALSE)))</f>
        <v/>
      </c>
      <c r="V60" s="7" t="str">
        <f>IF(ISNA(VLOOKUP(Table1[[#This Row],[Name]],Table2[#All],2,FALSE)),"",(VLOOKUP(Table1[[#This Row],[Name]],Table2[#All],2,FALSE)))</f>
        <v/>
      </c>
      <c r="W60" s="7" t="str">
        <f>IFERROR((Table1[[#This Row],[Electricity 23-24 ]]*'Emissions Factors'!$C$6)+(Table1[[#This Row],[Gas 23-24 ]]*'Emissions Factors'!$B$6),"")</f>
        <v/>
      </c>
      <c r="X60" s="74" t="str">
        <f>IFERROR(Table1[[#This Row],[Total Emissions 23-24 ]]/Table1[[#This Row],[Total Emissions 22-23]],"")</f>
        <v/>
      </c>
      <c r="Y60" s="21"/>
    </row>
    <row r="61" spans="1:25" x14ac:dyDescent="0.25">
      <c r="A61" s="30"/>
      <c r="B61" s="21" t="e">
        <f>VLOOKUP(Table1[[#This Row],[Name]], 'Site Information'!$A$2:$D$46, 4, FALSE)</f>
        <v>#N/A</v>
      </c>
      <c r="C61" s="11" t="str">
        <f>IF(ISNA(VLOOKUP(Table1[[#This Row],[Name]], 'Elec 17-18'!$A$4:$B$630, 2, FALSE)), "0", VLOOKUP(Table1[[#This Row],[Name]], 'Elec 17-18'!$A$4:$B$630, 2, FALSE))</f>
        <v>0</v>
      </c>
      <c r="D61" s="47" t="str">
        <f>IF(ISNA(VLOOKUP(Table1[[#This Row],[Name]], 'Gas 17-18'!$A$4:$B$395, 2, FALSE)), "0", (VLOOKUP(Table1[[#This Row],[Name]], 'Gas 17-18'!$A$4:$B$395, 2, FALSE)))</f>
        <v>0</v>
      </c>
      <c r="E61" s="11" t="str">
        <f>IF(ISNA(VLOOKUP(Table1[[#This Row],[Name]], 'Elec 18-19'!$A$4:$B$630, 2, FALSE)), "0", VLOOKUP(Table1[[#This Row],[Name]], 'Elec 18-19'!$A$4:$B$630, 2, FALSE))</f>
        <v>0</v>
      </c>
      <c r="F61" s="47" t="str">
        <f>IF(ISNA(VLOOKUP(Table1[[#This Row],[Name]], 'Gas 18-19'!$A$4:$B$395, 2, FALSE)), "0", (VLOOKUP(Table1[[#This Row],[Name]], 'Gas 18-19'!$A$4:$B$395, 2, FALSE)))</f>
        <v>0</v>
      </c>
      <c r="G61" s="7" t="str">
        <f>IF(ISNA(VLOOKUP(Table1[[#This Row],[Name]], 'Elec 19-20'!$A$4:$B$631, 2, FALSE)), "0", VLOOKUP(Table1[[#This Row],[Name]], 'Elec 19-20'!$A$4:$B$631, 2, FALSE))</f>
        <v>0</v>
      </c>
      <c r="H61" s="7" t="str">
        <f>IF(ISNA(VLOOKUP(Table1[[#This Row],[Name]], 'Gas 19-20'!$A$4:$B$395, 2, FALSE)), "0", (VLOOKUP(Table1[[#This Row],[Name]], 'Gas 19-20'!$A$4:$B$395, 2, FALSE)))</f>
        <v>0</v>
      </c>
      <c r="I61" s="13">
        <f>IFERROR((Table1[[#This Row],[Electricity 19-20]]*'Emissions Factors'!$C$2)+(Table1[[#This Row],[Gas 19-20]]*'Emissions Factors'!$B$2), "")</f>
        <v>0</v>
      </c>
      <c r="J61" s="7" t="str">
        <f>IF(ISNA(VLOOKUP(Table1[[#This Row],[Name]],'Elec 20-21'!$A$4:$B$641, 2, FALSE)), "0", VLOOKUP(Table1[[#This Row],[Name]], 'Elec 20-21'!$A$4:$B$641, 2, FALSE))</f>
        <v>0</v>
      </c>
      <c r="K61" s="7" t="str">
        <f>IF(ISNA(VLOOKUP(Table1[[#This Row],[Name]], 'Gas 20-21'!$A$4:$B$400, 2, FALSE)), "0", VLOOKUP(Table1[[#This Row],[Name]], 'Gas 20-21'!$A$4:$B$400, 2, FALSE))</f>
        <v>0</v>
      </c>
      <c r="L61" s="13">
        <f>IFERROR((Table1[[#This Row],[Electricity 20-21]]*'Emissions Factors'!$C$3)+(Table1[[#This Row],[Gas 20-21]]*'Emissions Factors'!$B$2), "0")</f>
        <v>0</v>
      </c>
      <c r="M61" s="65" t="str">
        <f>IF(ISNA(VLOOKUP(Table1[[#This Row],[Name]], 'Elec 21-22'!$A$4:$B$656, 2, FALSE)), "0", VLOOKUP(Table1[[#This Row],[Name]], 'Elec 21-22'!$A$4:$B$656, 2, FALSE))</f>
        <v>0</v>
      </c>
      <c r="N61" s="7" t="str">
        <f>IF(ISNA(VLOOKUP(Table1[[#This Row],[Name]], 'Gas 21-22'!$A$4:$B$408, 2, FALSE)), "0", VLOOKUP(Table1[[#This Row],[Name]], 'Gas 21-22'!$A$4:$B$408, 2, FALSE))</f>
        <v>0</v>
      </c>
      <c r="O61" s="8">
        <f>IFERROR((Table1[[#This Row],[Electricity 21-22]]*'Emissions Factors'!$C$4)+(Table1[[#This Row],[Gas 21-22]]*'Emissions Factors'!$B$4), "")</f>
        <v>0</v>
      </c>
      <c r="P61" s="12" t="str">
        <f>IFERROR(Table1[[#This Row],[Total Emissions 21-22]]/Table1[[#This Row],[Total Emissions 20-21]], "")</f>
        <v/>
      </c>
      <c r="Q61" s="11" t="str">
        <f>IF(ISNA(VLOOKUP(Table1[[#This Row],[Name]],'Elec 22-23'!$A$4:$B$680, 2, FALSE)), "", VLOOKUP(Table1[[#This Row],[Name]], 'Elec 22-23'!$A$4:$B$680, 2, FALSE))</f>
        <v/>
      </c>
      <c r="R61" s="7" t="str">
        <f>IF(ISNA(VLOOKUP(Table1[[#This Row],[Name]], 'Gas 22-23'!$A$4:$B$427, 2, FALSE)), "", (VLOOKUP(Table1[[#This Row],[Name]], 'Gas 22-23'!$A$4:$B$427, 2, FALSE)))</f>
        <v/>
      </c>
      <c r="S61" s="7" t="str">
        <f>IFERROR((Table1[[#This Row],[Electricity 22-23]]*'Emissions Factors'!$C$5)+('Emissions Factors'!$B$5*Table1[[#This Row],[Gas 22-23]]), "")</f>
        <v/>
      </c>
      <c r="T61" s="12" t="str">
        <f>IFERROR(Table1[[#This Row],[Total Emissions 22-23]]/Table1[[#This Row],[Total Emissions 21-22]], "")</f>
        <v/>
      </c>
      <c r="U61" s="7" t="str">
        <f>IF(ISNA(VLOOKUP(Table1[[#This Row],[Name]],'Electricity 23-24'!A394:D1290,4,FALSE)),"",(VLOOKUP(Table1[[#This Row],[Name]],'Electricity 23-24'!A394:D1290,4,FALSE)))</f>
        <v/>
      </c>
      <c r="V61" s="7" t="str">
        <f>IF(ISNA(VLOOKUP(Table1[[#This Row],[Name]],Table2[#All],2,FALSE)),"",(VLOOKUP(Table1[[#This Row],[Name]],Table2[#All],2,FALSE)))</f>
        <v/>
      </c>
      <c r="W61" s="7" t="str">
        <f>IFERROR((Table1[[#This Row],[Electricity 23-24 ]]*'Emissions Factors'!$C$6)+(Table1[[#This Row],[Gas 23-24 ]]*'Emissions Factors'!$B$6),"")</f>
        <v/>
      </c>
      <c r="X61" s="74" t="str">
        <f>IFERROR(Table1[[#This Row],[Total Emissions 23-24 ]]/Table1[[#This Row],[Total Emissions 22-23]],"")</f>
        <v/>
      </c>
      <c r="Y61" s="21"/>
    </row>
    <row r="62" spans="1:25" x14ac:dyDescent="0.25">
      <c r="A62" s="32"/>
      <c r="B62" s="21" t="e">
        <f>VLOOKUP(Table1[[#This Row],[Name]], 'Site Information'!$A$2:$D$46, 4, FALSE)</f>
        <v>#N/A</v>
      </c>
      <c r="C62" s="8" t="str">
        <f>IF(ISNA(VLOOKUP(Table1[[#This Row],[Name]], 'Elec 17-18'!$A$4:$B$630, 2, FALSE)), "0", VLOOKUP(Table1[[#This Row],[Name]], 'Elec 17-18'!$A$4:$B$630, 2, FALSE))</f>
        <v>0</v>
      </c>
      <c r="D62" s="13" t="str">
        <f>IF(ISNA(VLOOKUP(Table1[[#This Row],[Name]], 'Gas 17-18'!$A$4:$B$395, 2, FALSE)), "0", (VLOOKUP(Table1[[#This Row],[Name]], 'Gas 17-18'!$A$4:$B$395, 2, FALSE)))</f>
        <v>0</v>
      </c>
      <c r="E62" s="8" t="str">
        <f>IF(ISNA(VLOOKUP(Table1[[#This Row],[Name]], 'Elec 18-19'!$A$4:$B$630, 2, FALSE)), "0", VLOOKUP(Table1[[#This Row],[Name]], 'Elec 18-19'!$A$4:$B$630, 2, FALSE))</f>
        <v>0</v>
      </c>
      <c r="F62" s="13" t="str">
        <f>IF(ISNA(VLOOKUP(Table1[[#This Row],[Name]], 'Gas 18-19'!$A$4:$B$395, 2, FALSE)), "0", (VLOOKUP(Table1[[#This Row],[Name]], 'Gas 18-19'!$A$4:$B$395, 2, FALSE)))</f>
        <v>0</v>
      </c>
      <c r="G62" s="7" t="str">
        <f>IF(ISNA(VLOOKUP(Table1[[#This Row],[Name]], 'Elec 19-20'!$A$4:$B$631, 2, FALSE)), "0", VLOOKUP(Table1[[#This Row],[Name]], 'Elec 19-20'!$A$4:$B$631, 2, FALSE))</f>
        <v>0</v>
      </c>
      <c r="H62" s="7" t="str">
        <f>IF(ISNA(VLOOKUP(Table1[[#This Row],[Name]], 'Gas 19-20'!$A$4:$B$395, 2, FALSE)), "0", (VLOOKUP(Table1[[#This Row],[Name]], 'Gas 19-20'!$A$4:$B$395, 2, FALSE)))</f>
        <v>0</v>
      </c>
      <c r="I62" s="13">
        <f>IFERROR((Table1[[#This Row],[Electricity 19-20]]*'Emissions Factors'!$C$2)+(Table1[[#This Row],[Gas 19-20]]*'Emissions Factors'!$B$2), "")</f>
        <v>0</v>
      </c>
      <c r="J62" s="7" t="str">
        <f>IF(ISNA(VLOOKUP(Table1[[#This Row],[Name]],'Elec 20-21'!$A$4:$B$641, 2, FALSE)), "0", VLOOKUP(Table1[[#This Row],[Name]], 'Elec 20-21'!$A$4:$B$641, 2, FALSE))</f>
        <v>0</v>
      </c>
      <c r="K62" s="7" t="str">
        <f>IF(ISNA(VLOOKUP(Table1[[#This Row],[Name]], 'Gas 20-21'!$A$4:$B$400, 2, FALSE)), "0", VLOOKUP(Table1[[#This Row],[Name]], 'Gas 20-21'!$A$4:$B$400, 2, FALSE))</f>
        <v>0</v>
      </c>
      <c r="L62" s="13">
        <f>IFERROR((Table1[[#This Row],[Electricity 20-21]]*'Emissions Factors'!$C$3)+(Table1[[#This Row],[Gas 20-21]]*'Emissions Factors'!$B$2), "0")</f>
        <v>0</v>
      </c>
      <c r="M62" s="11" t="str">
        <f>IF(ISNA(VLOOKUP(Table1[[#This Row],[Name]], 'Elec 21-22'!$A$4:$B$656, 2, FALSE)), "0", VLOOKUP(Table1[[#This Row],[Name]], 'Elec 21-22'!$A$4:$B$656, 2, FALSE))</f>
        <v>0</v>
      </c>
      <c r="N62" s="11" t="str">
        <f>IF(ISNA(VLOOKUP(Table1[[#This Row],[Name]], 'Gas 21-22'!$A$4:$B$408, 2, FALSE)), "0", VLOOKUP(Table1[[#This Row],[Name]], 'Gas 21-22'!$A$4:$B$408, 2, FALSE))</f>
        <v>0</v>
      </c>
      <c r="O62" s="8">
        <f>IFERROR((Table1[[#This Row],[Electricity 21-22]]*'Emissions Factors'!$C$4)+(Table1[[#This Row],[Gas 21-22]]*'Emissions Factors'!$B$4), "")</f>
        <v>0</v>
      </c>
      <c r="P62" s="13" t="str">
        <f>IFERROR(Table1[[#This Row],[Total Emissions 21-22]]/Table1[[#This Row],[Total Emissions 20-21]], "")</f>
        <v/>
      </c>
      <c r="Q62" s="11" t="str">
        <f>IF(ISNA(VLOOKUP(Table1[[#This Row],[Name]],'Elec 22-23'!$A$4:$B$680, 2, FALSE)), "", VLOOKUP(Table1[[#This Row],[Name]], 'Elec 22-23'!$A$4:$B$680, 2, FALSE))</f>
        <v/>
      </c>
      <c r="R62" s="7" t="str">
        <f>IF(ISNA(VLOOKUP(Table1[[#This Row],[Name]], 'Gas 22-23'!$A$4:$B$427, 2, FALSE)), "", (VLOOKUP(Table1[[#This Row],[Name]], 'Gas 22-23'!$A$4:$B$427, 2, FALSE)))</f>
        <v/>
      </c>
      <c r="S62" s="7" t="str">
        <f>IFERROR((Table1[[#This Row],[Electricity 22-23]]*'Emissions Factors'!$C$5)+('Emissions Factors'!$B$5*Table1[[#This Row],[Gas 22-23]]), "")</f>
        <v/>
      </c>
      <c r="T62" s="12" t="str">
        <f>IFERROR(Table1[[#This Row],[Total Emissions 22-23]]/Table1[[#This Row],[Total Emissions 21-22]], "")</f>
        <v/>
      </c>
      <c r="U62" s="7" t="str">
        <f>IF(ISNA(VLOOKUP(Table1[[#This Row],[Name]],'Electricity 23-24'!A63:D959,4,FALSE)),"",(VLOOKUP(Table1[[#This Row],[Name]],'Electricity 23-24'!A63:D959,4,FALSE)))</f>
        <v/>
      </c>
      <c r="V62" s="7" t="str">
        <f>IF(ISNA(VLOOKUP(Table1[[#This Row],[Name]],Table2[#All],2,FALSE)),"",(VLOOKUP(Table1[[#This Row],[Name]],Table2[#All],2,FALSE)))</f>
        <v/>
      </c>
      <c r="W62" s="7" t="str">
        <f>IFERROR((Table1[[#This Row],[Electricity 23-24 ]]*'Emissions Factors'!$C$6)+(Table1[[#This Row],[Gas 23-24 ]]*'Emissions Factors'!$B$6),"")</f>
        <v/>
      </c>
      <c r="X62" s="74" t="str">
        <f>IFERROR(Table1[[#This Row],[Total Emissions 23-24 ]]/Table1[[#This Row],[Total Emissions 22-23]],"")</f>
        <v/>
      </c>
      <c r="Y62" s="21"/>
    </row>
    <row r="63" spans="1:25" x14ac:dyDescent="0.25">
      <c r="A63" s="30"/>
      <c r="B63" s="21" t="e">
        <f>VLOOKUP(Table1[[#This Row],[Name]], 'Site Information'!$A$2:$D$46, 4, FALSE)</f>
        <v>#N/A</v>
      </c>
      <c r="C63" s="11" t="str">
        <f>IF(ISNA(VLOOKUP(Table1[[#This Row],[Name]], 'Elec 17-18'!$A$4:$B$630, 2, FALSE)), "0", VLOOKUP(Table1[[#This Row],[Name]], 'Elec 17-18'!$A$4:$B$630, 2, FALSE))</f>
        <v>0</v>
      </c>
      <c r="D63" s="47" t="str">
        <f>IF(ISNA(VLOOKUP(Table1[[#This Row],[Name]], 'Gas 17-18'!$A$4:$B$395, 2, FALSE)), "0", (VLOOKUP(Table1[[#This Row],[Name]], 'Gas 17-18'!$A$4:$B$395, 2, FALSE)))</f>
        <v>0</v>
      </c>
      <c r="E63" s="11" t="str">
        <f>IF(ISNA(VLOOKUP(Table1[[#This Row],[Name]], 'Elec 18-19'!$A$4:$B$630, 2, FALSE)), "0", VLOOKUP(Table1[[#This Row],[Name]], 'Elec 18-19'!$A$4:$B$630, 2, FALSE))</f>
        <v>0</v>
      </c>
      <c r="F63" s="47" t="str">
        <f>IF(ISNA(VLOOKUP(Table1[[#This Row],[Name]], 'Gas 18-19'!$A$4:$B$395, 2, FALSE)), "0", (VLOOKUP(Table1[[#This Row],[Name]], 'Gas 18-19'!$A$4:$B$395, 2, FALSE)))</f>
        <v>0</v>
      </c>
      <c r="G63" s="7" t="str">
        <f>IF(ISNA(VLOOKUP(Table1[[#This Row],[Name]], 'Elec 19-20'!$A$4:$B$631, 2, FALSE)), "0", VLOOKUP(Table1[[#This Row],[Name]], 'Elec 19-20'!$A$4:$B$631, 2, FALSE))</f>
        <v>0</v>
      </c>
      <c r="H63" s="7" t="str">
        <f>IF(ISNA(VLOOKUP(Table1[[#This Row],[Name]], 'Gas 19-20'!$A$4:$B$395, 2, FALSE)), "0", (VLOOKUP(Table1[[#This Row],[Name]], 'Gas 19-20'!$A$4:$B$395, 2, FALSE)))</f>
        <v>0</v>
      </c>
      <c r="I63" s="13">
        <f>IFERROR((Table1[[#This Row],[Electricity 19-20]]*'Emissions Factors'!$C$2)+(Table1[[#This Row],[Gas 19-20]]*'Emissions Factors'!$B$2), "")</f>
        <v>0</v>
      </c>
      <c r="J63" s="7" t="str">
        <f>IF(ISNA(VLOOKUP(Table1[[#This Row],[Name]],'Elec 20-21'!$A$4:$B$641, 2, FALSE)), "0", VLOOKUP(Table1[[#This Row],[Name]], 'Elec 20-21'!$A$4:$B$641, 2, FALSE))</f>
        <v>0</v>
      </c>
      <c r="K63" s="7" t="str">
        <f>IF(ISNA(VLOOKUP(Table1[[#This Row],[Name]], 'Gas 20-21'!$A$4:$B$400, 2, FALSE)), "0", VLOOKUP(Table1[[#This Row],[Name]], 'Gas 20-21'!$A$4:$B$400, 2, FALSE))</f>
        <v>0</v>
      </c>
      <c r="L63" s="13">
        <f>IFERROR((Table1[[#This Row],[Electricity 20-21]]*'Emissions Factors'!$C$3)+(Table1[[#This Row],[Gas 20-21]]*'Emissions Factors'!$B$2), "0")</f>
        <v>0</v>
      </c>
      <c r="M63" s="65" t="str">
        <f>IF(ISNA(VLOOKUP(Table1[[#This Row],[Name]], 'Elec 21-22'!$A$4:$B$656, 2, FALSE)), "0", VLOOKUP(Table1[[#This Row],[Name]], 'Elec 21-22'!$A$4:$B$656, 2, FALSE))</f>
        <v>0</v>
      </c>
      <c r="N63" s="7" t="str">
        <f>IF(ISNA(VLOOKUP(Table1[[#This Row],[Name]], 'Gas 21-22'!$A$4:$B$408, 2, FALSE)), "0", VLOOKUP(Table1[[#This Row],[Name]], 'Gas 21-22'!$A$4:$B$408, 2, FALSE))</f>
        <v>0</v>
      </c>
      <c r="O63" s="8">
        <f>IFERROR((Table1[[#This Row],[Electricity 21-22]]*'Emissions Factors'!$C$4)+(Table1[[#This Row],[Gas 21-22]]*'Emissions Factors'!$B$4), "")</f>
        <v>0</v>
      </c>
      <c r="P63" s="12" t="str">
        <f>IFERROR(Table1[[#This Row],[Total Emissions 21-22]]/Table1[[#This Row],[Total Emissions 20-21]], "")</f>
        <v/>
      </c>
      <c r="Q63" s="11" t="str">
        <f>IF(ISNA(VLOOKUP(Table1[[#This Row],[Name]],'Elec 22-23'!$A$4:$B$680, 2, FALSE)), "", VLOOKUP(Table1[[#This Row],[Name]], 'Elec 22-23'!$A$4:$B$680, 2, FALSE))</f>
        <v/>
      </c>
      <c r="R63" s="11" t="str">
        <f>IF(ISNA(VLOOKUP(Table1[[#This Row],[Name]], 'Gas 22-23'!$A$4:$B$427, 2, FALSE)), "", (VLOOKUP(Table1[[#This Row],[Name]], 'Gas 22-23'!$A$4:$B$427, 2, FALSE)))</f>
        <v/>
      </c>
      <c r="S63" s="11" t="str">
        <f>IFERROR((Table1[[#This Row],[Electricity 22-23]]*'Emissions Factors'!$C$5)+('Emissions Factors'!$B$5*Table1[[#This Row],[Gas 22-23]]), "")</f>
        <v/>
      </c>
      <c r="T63" s="12" t="str">
        <f>IFERROR(Table1[[#This Row],[Total Emissions 22-23]]/Table1[[#This Row],[Total Emissions 21-22]], "")</f>
        <v/>
      </c>
      <c r="U63" s="11" t="str">
        <f>IF(ISNA(VLOOKUP(Table1[[#This Row],[Name]],'Electricity 23-24'!A401:D1297,4,FALSE)),"",(VLOOKUP(Table1[[#This Row],[Name]],'Electricity 23-24'!A401:D1297,4,FALSE)))</f>
        <v/>
      </c>
      <c r="V63" s="11" t="str">
        <f>IF(ISNA(VLOOKUP(Table1[[#This Row],[Name]],Table2[#All],2,FALSE)),"",(VLOOKUP(Table1[[#This Row],[Name]],Table2[#All],2,FALSE)))</f>
        <v/>
      </c>
      <c r="W63" s="11" t="str">
        <f>IFERROR((Table1[[#This Row],[Electricity 23-24 ]]*'Emissions Factors'!$C$6)+(Table1[[#This Row],[Gas 23-24 ]]*'Emissions Factors'!$B$6),"")</f>
        <v/>
      </c>
      <c r="X63" s="74" t="str">
        <f>IFERROR(Table1[[#This Row],[Total Emissions 23-24 ]]/Table1[[#This Row],[Total Emissions 22-23]],"")</f>
        <v/>
      </c>
      <c r="Y63" s="21"/>
    </row>
    <row r="64" spans="1:25" x14ac:dyDescent="0.25">
      <c r="A64" s="30"/>
      <c r="B64" s="21" t="e">
        <f>VLOOKUP(Table1[[#This Row],[Name]], 'Site Information'!$A$2:$D$46, 4, FALSE)</f>
        <v>#N/A</v>
      </c>
      <c r="C64" s="11" t="str">
        <f>IF(ISNA(VLOOKUP(Table1[[#This Row],[Name]], 'Elec 17-18'!$A$4:$B$630, 2, FALSE)), "0", VLOOKUP(Table1[[#This Row],[Name]], 'Elec 17-18'!$A$4:$B$630, 2, FALSE))</f>
        <v>0</v>
      </c>
      <c r="D64" s="47" t="str">
        <f>IF(ISNA(VLOOKUP(Table1[[#This Row],[Name]], 'Gas 17-18'!$A$4:$B$395, 2, FALSE)), "0", (VLOOKUP(Table1[[#This Row],[Name]], 'Gas 17-18'!$A$4:$B$395, 2, FALSE)))</f>
        <v>0</v>
      </c>
      <c r="E64" s="11" t="str">
        <f>IF(ISNA(VLOOKUP(Table1[[#This Row],[Name]], 'Elec 18-19'!$A$4:$B$630, 2, FALSE)), "0", VLOOKUP(Table1[[#This Row],[Name]], 'Elec 18-19'!$A$4:$B$630, 2, FALSE))</f>
        <v>0</v>
      </c>
      <c r="F64" s="47" t="str">
        <f>IF(ISNA(VLOOKUP(Table1[[#This Row],[Name]], 'Gas 18-19'!$A$4:$B$395, 2, FALSE)), "0", (VLOOKUP(Table1[[#This Row],[Name]], 'Gas 18-19'!$A$4:$B$395, 2, FALSE)))</f>
        <v>0</v>
      </c>
      <c r="G64" s="7" t="str">
        <f>IF(ISNA(VLOOKUP(Table1[[#This Row],[Name]], 'Elec 19-20'!$A$4:$B$631, 2, FALSE)), "0", VLOOKUP(Table1[[#This Row],[Name]], 'Elec 19-20'!$A$4:$B$631, 2, FALSE))</f>
        <v>0</v>
      </c>
      <c r="H64" s="7" t="str">
        <f>IF(ISNA(VLOOKUP(Table1[[#This Row],[Name]], 'Gas 19-20'!$A$4:$B$395, 2, FALSE)), "0", (VLOOKUP(Table1[[#This Row],[Name]], 'Gas 19-20'!$A$4:$B$395, 2, FALSE)))</f>
        <v>0</v>
      </c>
      <c r="I64" s="13">
        <f>IFERROR((Table1[[#This Row],[Electricity 19-20]]*'Emissions Factors'!$C$2)+(Table1[[#This Row],[Gas 19-20]]*'Emissions Factors'!$B$2), "")</f>
        <v>0</v>
      </c>
      <c r="J64" s="7" t="str">
        <f>IF(ISNA(VLOOKUP(Table1[[#This Row],[Name]],'Elec 20-21'!$A$4:$B$641, 2, FALSE)), "0", VLOOKUP(Table1[[#This Row],[Name]], 'Elec 20-21'!$A$4:$B$641, 2, FALSE))</f>
        <v>0</v>
      </c>
      <c r="K64" s="7" t="str">
        <f>IF(ISNA(VLOOKUP(Table1[[#This Row],[Name]], 'Gas 20-21'!$A$4:$B$400, 2, FALSE)), "0", VLOOKUP(Table1[[#This Row],[Name]], 'Gas 20-21'!$A$4:$B$400, 2, FALSE))</f>
        <v>0</v>
      </c>
      <c r="L64" s="13">
        <f>IFERROR((Table1[[#This Row],[Electricity 20-21]]*'Emissions Factors'!$C$3)+(Table1[[#This Row],[Gas 20-21]]*'Emissions Factors'!$B$2), "0")</f>
        <v>0</v>
      </c>
      <c r="M64" s="65" t="str">
        <f>IF(ISNA(VLOOKUP(Table1[[#This Row],[Name]], 'Elec 21-22'!$A$4:$B$656, 2, FALSE)), "0", VLOOKUP(Table1[[#This Row],[Name]], 'Elec 21-22'!$A$4:$B$656, 2, FALSE))</f>
        <v>0</v>
      </c>
      <c r="N64" s="7" t="str">
        <f>IF(ISNA(VLOOKUP(Table1[[#This Row],[Name]], 'Gas 21-22'!$A$4:$B$408, 2, FALSE)), "0", VLOOKUP(Table1[[#This Row],[Name]], 'Gas 21-22'!$A$4:$B$408, 2, FALSE))</f>
        <v>0</v>
      </c>
      <c r="O64" s="8">
        <f>IFERROR((Table1[[#This Row],[Electricity 21-22]]*'Emissions Factors'!$C$4)+(Table1[[#This Row],[Gas 21-22]]*'Emissions Factors'!$B$4), "")</f>
        <v>0</v>
      </c>
      <c r="P64" s="12" t="str">
        <f>IFERROR(Table1[[#This Row],[Total Emissions 21-22]]/Table1[[#This Row],[Total Emissions 20-21]], "")</f>
        <v/>
      </c>
      <c r="Q64" s="11" t="str">
        <f>IF(ISNA(VLOOKUP(Table1[[#This Row],[Name]],'Elec 22-23'!$A$4:$B$680, 2, FALSE)), "", VLOOKUP(Table1[[#This Row],[Name]], 'Elec 22-23'!$A$4:$B$680, 2, FALSE))</f>
        <v/>
      </c>
      <c r="R64" s="7" t="str">
        <f>IF(ISNA(VLOOKUP(Table1[[#This Row],[Name]], 'Gas 22-23'!$A$4:$B$427, 2, FALSE)), "", (VLOOKUP(Table1[[#This Row],[Name]], 'Gas 22-23'!$A$4:$B$427, 2, FALSE)))</f>
        <v/>
      </c>
      <c r="S64" s="7" t="str">
        <f>IFERROR((Table1[[#This Row],[Electricity 22-23]]*'Emissions Factors'!$C$5)+('Emissions Factors'!$B$5*Table1[[#This Row],[Gas 22-23]]), "")</f>
        <v/>
      </c>
      <c r="T64" s="12" t="str">
        <f>IFERROR(Table1[[#This Row],[Total Emissions 22-23]]/Table1[[#This Row],[Total Emissions 21-22]], "")</f>
        <v/>
      </c>
      <c r="U64" s="7" t="str">
        <f>IF(ISNA(VLOOKUP(Table1[[#This Row],[Name]],'Electricity 23-24'!A405:D1301,4,FALSE)),"",(VLOOKUP(Table1[[#This Row],[Name]],'Electricity 23-24'!A405:D1301,4,FALSE)))</f>
        <v/>
      </c>
      <c r="V64" s="7" t="str">
        <f>IF(ISNA(VLOOKUP(Table1[[#This Row],[Name]],Table2[#All],2,FALSE)),"",(VLOOKUP(Table1[[#This Row],[Name]],Table2[#All],2,FALSE)))</f>
        <v/>
      </c>
      <c r="W64" s="7" t="str">
        <f>IFERROR((Table1[[#This Row],[Electricity 23-24 ]]*'Emissions Factors'!$C$6)+(Table1[[#This Row],[Gas 23-24 ]]*'Emissions Factors'!$B$6),"")</f>
        <v/>
      </c>
      <c r="X64" s="74" t="str">
        <f>IFERROR(Table1[[#This Row],[Total Emissions 23-24 ]]/Table1[[#This Row],[Total Emissions 22-23]],"")</f>
        <v/>
      </c>
      <c r="Y64" s="21"/>
    </row>
    <row r="65" spans="1:25" x14ac:dyDescent="0.25">
      <c r="A65" s="32"/>
      <c r="B65" s="21" t="e">
        <f>VLOOKUP(Table1[[#This Row],[Name]], 'Site Information'!$A$2:$D$46, 4, FALSE)</f>
        <v>#N/A</v>
      </c>
      <c r="C65" s="8" t="str">
        <f>IF(ISNA(VLOOKUP(Table1[[#This Row],[Name]], 'Elec 17-18'!$A$4:$B$630, 2, FALSE)), "0", VLOOKUP(Table1[[#This Row],[Name]], 'Elec 17-18'!$A$4:$B$630, 2, FALSE))</f>
        <v>0</v>
      </c>
      <c r="D65" s="13" t="str">
        <f>IF(ISNA(VLOOKUP(Table1[[#This Row],[Name]], 'Gas 17-18'!$A$4:$B$395, 2, FALSE)), "0", (VLOOKUP(Table1[[#This Row],[Name]], 'Gas 17-18'!$A$4:$B$395, 2, FALSE)))</f>
        <v>0</v>
      </c>
      <c r="E65" s="8" t="str">
        <f>IF(ISNA(VLOOKUP(Table1[[#This Row],[Name]], 'Elec 18-19'!$A$4:$B$630, 2, FALSE)), "0", VLOOKUP(Table1[[#This Row],[Name]], 'Elec 18-19'!$A$4:$B$630, 2, FALSE))</f>
        <v>0</v>
      </c>
      <c r="F65" s="13" t="str">
        <f>IF(ISNA(VLOOKUP(Table1[[#This Row],[Name]], 'Gas 18-19'!$A$4:$B$395, 2, FALSE)), "0", (VLOOKUP(Table1[[#This Row],[Name]], 'Gas 18-19'!$A$4:$B$395, 2, FALSE)))</f>
        <v>0</v>
      </c>
      <c r="G65" s="7" t="str">
        <f>IF(ISNA(VLOOKUP(Table1[[#This Row],[Name]], 'Elec 19-20'!$A$4:$B$631, 2, FALSE)), "0", VLOOKUP(Table1[[#This Row],[Name]], 'Elec 19-20'!$A$4:$B$631, 2, FALSE))</f>
        <v>0</v>
      </c>
      <c r="H65" s="7" t="str">
        <f>IF(ISNA(VLOOKUP(Table1[[#This Row],[Name]], 'Gas 19-20'!$A$4:$B$395, 2, FALSE)), "0", (VLOOKUP(Table1[[#This Row],[Name]], 'Gas 19-20'!$A$4:$B$395, 2, FALSE)))</f>
        <v>0</v>
      </c>
      <c r="I65" s="13">
        <f>IFERROR((Table1[[#This Row],[Electricity 19-20]]*'Emissions Factors'!$C$2)+(Table1[[#This Row],[Gas 19-20]]*'Emissions Factors'!$B$2), "")</f>
        <v>0</v>
      </c>
      <c r="J65" s="7" t="str">
        <f>IF(ISNA(VLOOKUP(Table1[[#This Row],[Name]],'Elec 20-21'!$A$4:$B$641, 2, FALSE)), "0", VLOOKUP(Table1[[#This Row],[Name]], 'Elec 20-21'!$A$4:$B$641, 2, FALSE))</f>
        <v>0</v>
      </c>
      <c r="K65" s="7" t="str">
        <f>IF(ISNA(VLOOKUP(Table1[[#This Row],[Name]], 'Gas 20-21'!$A$4:$B$400, 2, FALSE)), "0", VLOOKUP(Table1[[#This Row],[Name]], 'Gas 20-21'!$A$4:$B$400, 2, FALSE))</f>
        <v>0</v>
      </c>
      <c r="L65" s="13">
        <f>IFERROR((Table1[[#This Row],[Electricity 20-21]]*'Emissions Factors'!$C$3)+(Table1[[#This Row],[Gas 20-21]]*'Emissions Factors'!$B$2), "0")</f>
        <v>0</v>
      </c>
      <c r="M65" s="11" t="str">
        <f>IF(ISNA(VLOOKUP(Table1[[#This Row],[Name]], 'Elec 21-22'!$A$4:$B$656, 2, FALSE)), "0", VLOOKUP(Table1[[#This Row],[Name]], 'Elec 21-22'!$A$4:$B$656, 2, FALSE))</f>
        <v>0</v>
      </c>
      <c r="N65" s="11" t="str">
        <f>IF(ISNA(VLOOKUP(Table1[[#This Row],[Name]], 'Gas 21-22'!$A$4:$B$408, 2, FALSE)), "0", VLOOKUP(Table1[[#This Row],[Name]], 'Gas 21-22'!$A$4:$B$408, 2, FALSE))</f>
        <v>0</v>
      </c>
      <c r="O65" s="8">
        <f>IFERROR((Table1[[#This Row],[Electricity 21-22]]*'Emissions Factors'!$C$4)+(Table1[[#This Row],[Gas 21-22]]*'Emissions Factors'!$B$4), "")</f>
        <v>0</v>
      </c>
      <c r="P65" s="12" t="str">
        <f>IFERROR(Table1[[#This Row],[Total Emissions 21-22]]/Table1[[#This Row],[Total Emissions 20-21]], "")</f>
        <v/>
      </c>
      <c r="Q65" s="11" t="str">
        <f>IF(ISNA(VLOOKUP(Table1[[#This Row],[Name]],'Elec 22-23'!$A$4:$B$680, 2, FALSE)), "", VLOOKUP(Table1[[#This Row],[Name]], 'Elec 22-23'!$A$4:$B$680, 2, FALSE))</f>
        <v/>
      </c>
      <c r="R65" s="7" t="str">
        <f>IF(ISNA(VLOOKUP(Table1[[#This Row],[Name]], 'Gas 22-23'!$A$4:$B$427, 2, FALSE)), "", (VLOOKUP(Table1[[#This Row],[Name]], 'Gas 22-23'!$A$4:$B$427, 2, FALSE)))</f>
        <v/>
      </c>
      <c r="S65" s="7" t="str">
        <f>IFERROR((Table1[[#This Row],[Electricity 22-23]]*'Emissions Factors'!$C$5)+('Emissions Factors'!$B$5*Table1[[#This Row],[Gas 22-23]]), "")</f>
        <v/>
      </c>
      <c r="T65" s="12" t="str">
        <f>IFERROR(Table1[[#This Row],[Total Emissions 22-23]]/Table1[[#This Row],[Total Emissions 21-22]], "")</f>
        <v/>
      </c>
      <c r="U65" s="7" t="str">
        <f>IF(ISNA(VLOOKUP(Table1[[#This Row],[Name]],'Electricity 23-24'!A66:D962,4,FALSE)),"",(VLOOKUP(Table1[[#This Row],[Name]],'Electricity 23-24'!A66:D962,4,FALSE)))</f>
        <v/>
      </c>
      <c r="V65" s="7" t="str">
        <f>IF(ISNA(VLOOKUP(Table1[[#This Row],[Name]],Table2[#All],2,FALSE)),"",(VLOOKUP(Table1[[#This Row],[Name]],Table2[#All],2,FALSE)))</f>
        <v/>
      </c>
      <c r="W65" s="7" t="str">
        <f>IFERROR((Table1[[#This Row],[Electricity 23-24 ]]*'Emissions Factors'!$C$6)+(Table1[[#This Row],[Gas 23-24 ]]*'Emissions Factors'!$B$6),"")</f>
        <v/>
      </c>
      <c r="X65" s="74" t="str">
        <f>IFERROR(Table1[[#This Row],[Total Emissions 23-24 ]]/Table1[[#This Row],[Total Emissions 22-23]],"")</f>
        <v/>
      </c>
      <c r="Y65" s="21"/>
    </row>
    <row r="66" spans="1:25" x14ac:dyDescent="0.25">
      <c r="A66" s="30"/>
      <c r="B66" s="21" t="e">
        <f>VLOOKUP(Table1[[#This Row],[Name]], 'Site Information'!$A$2:$D$46, 4, FALSE)</f>
        <v>#N/A</v>
      </c>
      <c r="C66" s="11" t="str">
        <f>IF(ISNA(VLOOKUP(Table1[[#This Row],[Name]], 'Elec 17-18'!$A$4:$B$630, 2, FALSE)), "0", VLOOKUP(Table1[[#This Row],[Name]], 'Elec 17-18'!$A$4:$B$630, 2, FALSE))</f>
        <v>0</v>
      </c>
      <c r="D66" s="47" t="str">
        <f>IF(ISNA(VLOOKUP(Table1[[#This Row],[Name]], 'Gas 17-18'!$A$4:$B$395, 2, FALSE)), "0", (VLOOKUP(Table1[[#This Row],[Name]], 'Gas 17-18'!$A$4:$B$395, 2, FALSE)))</f>
        <v>0</v>
      </c>
      <c r="E66" s="11" t="str">
        <f>IF(ISNA(VLOOKUP(Table1[[#This Row],[Name]], 'Elec 18-19'!$A$4:$B$630, 2, FALSE)), "0", VLOOKUP(Table1[[#This Row],[Name]], 'Elec 18-19'!$A$4:$B$630, 2, FALSE))</f>
        <v>0</v>
      </c>
      <c r="F66" s="47" t="str">
        <f>IF(ISNA(VLOOKUP(Table1[[#This Row],[Name]], 'Gas 18-19'!$A$4:$B$395, 2, FALSE)), "0", (VLOOKUP(Table1[[#This Row],[Name]], 'Gas 18-19'!$A$4:$B$395, 2, FALSE)))</f>
        <v>0</v>
      </c>
      <c r="G66" s="7" t="str">
        <f>IF(ISNA(VLOOKUP(Table1[[#This Row],[Name]], 'Elec 19-20'!$A$4:$B$631, 2, FALSE)), "0", VLOOKUP(Table1[[#This Row],[Name]], 'Elec 19-20'!$A$4:$B$631, 2, FALSE))</f>
        <v>0</v>
      </c>
      <c r="H66" s="7" t="str">
        <f>IF(ISNA(VLOOKUP(Table1[[#This Row],[Name]], 'Gas 19-20'!$A$4:$B$395, 2, FALSE)), "0", (VLOOKUP(Table1[[#This Row],[Name]], 'Gas 19-20'!$A$4:$B$395, 2, FALSE)))</f>
        <v>0</v>
      </c>
      <c r="I66" s="13">
        <f>IFERROR((Table1[[#This Row],[Electricity 19-20]]*'Emissions Factors'!$C$2)+(Table1[[#This Row],[Gas 19-20]]*'Emissions Factors'!$B$2), "")</f>
        <v>0</v>
      </c>
      <c r="J66" s="7" t="str">
        <f>IF(ISNA(VLOOKUP(Table1[[#This Row],[Name]],'Elec 20-21'!$A$4:$B$641, 2, FALSE)), "0", VLOOKUP(Table1[[#This Row],[Name]], 'Elec 20-21'!$A$4:$B$641, 2, FALSE))</f>
        <v>0</v>
      </c>
      <c r="K66" s="7" t="str">
        <f>IF(ISNA(VLOOKUP(Table1[[#This Row],[Name]], 'Gas 20-21'!$A$4:$B$400, 2, FALSE)), "0", VLOOKUP(Table1[[#This Row],[Name]], 'Gas 20-21'!$A$4:$B$400, 2, FALSE))</f>
        <v>0</v>
      </c>
      <c r="L66" s="13">
        <f>IFERROR((Table1[[#This Row],[Electricity 20-21]]*'Emissions Factors'!$C$3)+(Table1[[#This Row],[Gas 20-21]]*'Emissions Factors'!$B$2), "0")</f>
        <v>0</v>
      </c>
      <c r="M66" s="65" t="str">
        <f>IF(ISNA(VLOOKUP(Table1[[#This Row],[Name]], 'Elec 21-22'!$A$4:$B$656, 2, FALSE)), "0", VLOOKUP(Table1[[#This Row],[Name]], 'Elec 21-22'!$A$4:$B$656, 2, FALSE))</f>
        <v>0</v>
      </c>
      <c r="N66" s="11" t="str">
        <f>IF(ISNA(VLOOKUP(Table1[[#This Row],[Name]], 'Gas 21-22'!$A$4:$B$408, 2, FALSE)), "0", VLOOKUP(Table1[[#This Row],[Name]], 'Gas 21-22'!$A$4:$B$408, 2, FALSE))</f>
        <v>0</v>
      </c>
      <c r="O66" s="8">
        <f>IFERROR((Table1[[#This Row],[Electricity 21-22]]*'Emissions Factors'!$C$4)+(Table1[[#This Row],[Gas 21-22]]*'Emissions Factors'!$B$4), "")</f>
        <v>0</v>
      </c>
      <c r="P66" s="12" t="str">
        <f>IFERROR(Table1[[#This Row],[Total Emissions 21-22]]/Table1[[#This Row],[Total Emissions 20-21]], "")</f>
        <v/>
      </c>
      <c r="Q66" s="11" t="str">
        <f>IF(ISNA(VLOOKUP(Table1[[#This Row],[Name]],'Elec 22-23'!$A$4:$B$680, 2, FALSE)), "", VLOOKUP(Table1[[#This Row],[Name]], 'Elec 22-23'!$A$4:$B$680, 2, FALSE))</f>
        <v/>
      </c>
      <c r="R66" s="7" t="str">
        <f>IF(ISNA(VLOOKUP(Table1[[#This Row],[Name]], 'Gas 22-23'!$A$4:$B$427, 2, FALSE)), "", (VLOOKUP(Table1[[#This Row],[Name]], 'Gas 22-23'!$A$4:$B$427, 2, FALSE)))</f>
        <v/>
      </c>
      <c r="S66" s="7" t="str">
        <f>IFERROR((Table1[[#This Row],[Electricity 22-23]]*'Emissions Factors'!$C$5)+('Emissions Factors'!$B$5*Table1[[#This Row],[Gas 22-23]]), "")</f>
        <v/>
      </c>
      <c r="T66" s="12" t="str">
        <f>IFERROR(Table1[[#This Row],[Total Emissions 22-23]]/Table1[[#This Row],[Total Emissions 21-22]], "")</f>
        <v/>
      </c>
      <c r="U66" s="7" t="str">
        <f>IF(ISNA(VLOOKUP(Table1[[#This Row],[Name]],'Electricity 23-24'!A406:D1302,4,FALSE)),"",(VLOOKUP(Table1[[#This Row],[Name]],'Electricity 23-24'!A406:D1302,4,FALSE)))</f>
        <v/>
      </c>
      <c r="V66" s="7" t="str">
        <f>IF(ISNA(VLOOKUP(Table1[[#This Row],[Name]],Table2[#All],2,FALSE)),"",(VLOOKUP(Table1[[#This Row],[Name]],Table2[#All],2,FALSE)))</f>
        <v/>
      </c>
      <c r="W66" s="7" t="str">
        <f>IFERROR((Table1[[#This Row],[Electricity 23-24 ]]*'Emissions Factors'!$C$6)+(Table1[[#This Row],[Gas 23-24 ]]*'Emissions Factors'!$B$6),"")</f>
        <v/>
      </c>
      <c r="X66" s="74" t="str">
        <f>IFERROR(Table1[[#This Row],[Total Emissions 23-24 ]]/Table1[[#This Row],[Total Emissions 22-23]],"")</f>
        <v/>
      </c>
      <c r="Y66" s="21"/>
    </row>
    <row r="67" spans="1:25" x14ac:dyDescent="0.25">
      <c r="A67" s="30"/>
      <c r="B67" s="21" t="e">
        <f>VLOOKUP(Table1[[#This Row],[Name]], 'Site Information'!$A$2:$D$46, 4, FALSE)</f>
        <v>#N/A</v>
      </c>
      <c r="C67" s="11" t="str">
        <f>IF(ISNA(VLOOKUP(Table1[[#This Row],[Name]], 'Elec 17-18'!$A$4:$B$630, 2, FALSE)), "0", VLOOKUP(Table1[[#This Row],[Name]], 'Elec 17-18'!$A$4:$B$630, 2, FALSE))</f>
        <v>0</v>
      </c>
      <c r="D67" s="47" t="str">
        <f>IF(ISNA(VLOOKUP(Table1[[#This Row],[Name]], 'Gas 17-18'!$A$4:$B$395, 2, FALSE)), "0", (VLOOKUP(Table1[[#This Row],[Name]], 'Gas 17-18'!$A$4:$B$395, 2, FALSE)))</f>
        <v>0</v>
      </c>
      <c r="E67" s="11" t="str">
        <f>IF(ISNA(VLOOKUP(Table1[[#This Row],[Name]], 'Elec 18-19'!$A$4:$B$630, 2, FALSE)), "0", VLOOKUP(Table1[[#This Row],[Name]], 'Elec 18-19'!$A$4:$B$630, 2, FALSE))</f>
        <v>0</v>
      </c>
      <c r="F67" s="47" t="str">
        <f>IF(ISNA(VLOOKUP(Table1[[#This Row],[Name]], 'Gas 18-19'!$A$4:$B$395, 2, FALSE)), "0", (VLOOKUP(Table1[[#This Row],[Name]], 'Gas 18-19'!$A$4:$B$395, 2, FALSE)))</f>
        <v>0</v>
      </c>
      <c r="G67" s="7" t="str">
        <f>IF(ISNA(VLOOKUP(Table1[[#This Row],[Name]], 'Elec 19-20'!$A$4:$B$631, 2, FALSE)), "0", VLOOKUP(Table1[[#This Row],[Name]], 'Elec 19-20'!$A$4:$B$631, 2, FALSE))</f>
        <v>0</v>
      </c>
      <c r="H67" s="7" t="str">
        <f>IF(ISNA(VLOOKUP(Table1[[#This Row],[Name]], 'Gas 19-20'!$A$4:$B$395, 2, FALSE)), "0", (VLOOKUP(Table1[[#This Row],[Name]], 'Gas 19-20'!$A$4:$B$395, 2, FALSE)))</f>
        <v>0</v>
      </c>
      <c r="I67" s="13">
        <f>IFERROR((Table1[[#This Row],[Electricity 19-20]]*'Emissions Factors'!$C$2)+(Table1[[#This Row],[Gas 19-20]]*'Emissions Factors'!$B$2), "")</f>
        <v>0</v>
      </c>
      <c r="J67" s="7" t="str">
        <f>IF(ISNA(VLOOKUP(Table1[[#This Row],[Name]],'Elec 20-21'!$A$4:$B$641, 2, FALSE)), "0", VLOOKUP(Table1[[#This Row],[Name]], 'Elec 20-21'!$A$4:$B$641, 2, FALSE))</f>
        <v>0</v>
      </c>
      <c r="K67" s="7" t="str">
        <f>IF(ISNA(VLOOKUP(Table1[[#This Row],[Name]], 'Gas 20-21'!$A$4:$B$400, 2, FALSE)), "0", VLOOKUP(Table1[[#This Row],[Name]], 'Gas 20-21'!$A$4:$B$400, 2, FALSE))</f>
        <v>0</v>
      </c>
      <c r="L67" s="13">
        <f>IFERROR((Table1[[#This Row],[Electricity 20-21]]*'Emissions Factors'!$C$3)+(Table1[[#This Row],[Gas 20-21]]*'Emissions Factors'!$B$2), "0")</f>
        <v>0</v>
      </c>
      <c r="M67" s="65" t="str">
        <f>IF(ISNA(VLOOKUP(Table1[[#This Row],[Name]], 'Elec 21-22'!$A$4:$B$656, 2, FALSE)), "0", VLOOKUP(Table1[[#This Row],[Name]], 'Elec 21-22'!$A$4:$B$656, 2, FALSE))</f>
        <v>0</v>
      </c>
      <c r="N67" s="11" t="str">
        <f>IF(ISNA(VLOOKUP(Table1[[#This Row],[Name]], 'Gas 21-22'!$A$4:$B$408, 2, FALSE)), "0", VLOOKUP(Table1[[#This Row],[Name]], 'Gas 21-22'!$A$4:$B$408, 2, FALSE))</f>
        <v>0</v>
      </c>
      <c r="O67" s="8">
        <f>IFERROR((Table1[[#This Row],[Electricity 21-22]]*'Emissions Factors'!$C$4)+(Table1[[#This Row],[Gas 21-22]]*'Emissions Factors'!$B$4), "")</f>
        <v>0</v>
      </c>
      <c r="P67" s="12" t="str">
        <f>IFERROR(Table1[[#This Row],[Total Emissions 21-22]]/Table1[[#This Row],[Total Emissions 20-21]], "")</f>
        <v/>
      </c>
      <c r="Q67" s="11" t="str">
        <f>IF(ISNA(VLOOKUP(Table1[[#This Row],[Name]],'Elec 22-23'!$A$4:$B$680, 2, FALSE)), "", VLOOKUP(Table1[[#This Row],[Name]], 'Elec 22-23'!$A$4:$B$680, 2, FALSE))</f>
        <v/>
      </c>
      <c r="R67" s="7" t="str">
        <f>IF(ISNA(VLOOKUP(Table1[[#This Row],[Name]], 'Gas 22-23'!$A$4:$B$427, 2, FALSE)), "", (VLOOKUP(Table1[[#This Row],[Name]], 'Gas 22-23'!$A$4:$B$427, 2, FALSE)))</f>
        <v/>
      </c>
      <c r="S67" s="7" t="str">
        <f>IFERROR((Table1[[#This Row],[Electricity 22-23]]*'Emissions Factors'!$C$5)+('Emissions Factors'!$B$5*Table1[[#This Row],[Gas 22-23]]), "")</f>
        <v/>
      </c>
      <c r="T67" s="12" t="str">
        <f>IFERROR(Table1[[#This Row],[Total Emissions 22-23]]/Table1[[#This Row],[Total Emissions 21-22]], "")</f>
        <v/>
      </c>
      <c r="U67" s="7" t="str">
        <f>IF(ISNA(VLOOKUP(Table1[[#This Row],[Name]],'Electricity 23-24'!A7:D129,4,FALSE)),"",(VLOOKUP(Table1[[#This Row],[Name]],'Electricity 23-24'!A7:D129,4,FALSE)))</f>
        <v/>
      </c>
      <c r="V67" s="7" t="str">
        <f>IF(ISNA(VLOOKUP(Table1[[#This Row],[Name]],Table2[#All],2,FALSE)),"",(VLOOKUP(Table1[[#This Row],[Name]],Table2[#All],2,FALSE)))</f>
        <v/>
      </c>
      <c r="W67" s="7" t="str">
        <f>IFERROR((Table1[[#This Row],[Electricity 23-24 ]]*'Emissions Factors'!$C$6)+(Table1[[#This Row],[Gas 23-24 ]]*'Emissions Factors'!$B$6),"")</f>
        <v/>
      </c>
      <c r="X67" s="74" t="str">
        <f>IFERROR(Table1[[#This Row],[Total Emissions 23-24 ]]/Table1[[#This Row],[Total Emissions 22-23]],"")</f>
        <v/>
      </c>
      <c r="Y67" s="21"/>
    </row>
    <row r="68" spans="1:25" x14ac:dyDescent="0.25">
      <c r="A68" s="32"/>
      <c r="B68" s="21" t="e">
        <f>VLOOKUP(Table1[[#This Row],[Name]], 'Site Information'!$A$2:$D$46, 4, FALSE)</f>
        <v>#N/A</v>
      </c>
      <c r="C68" s="8" t="str">
        <f>IF(ISNA(VLOOKUP(Table1[[#This Row],[Name]], 'Elec 17-18'!$A$4:$B$630, 2, FALSE)), "0", VLOOKUP(Table1[[#This Row],[Name]], 'Elec 17-18'!$A$4:$B$630, 2, FALSE))</f>
        <v>0</v>
      </c>
      <c r="D68" s="13" t="str">
        <f>IF(ISNA(VLOOKUP(Table1[[#This Row],[Name]], 'Gas 17-18'!$A$4:$B$395, 2, FALSE)), "0", (VLOOKUP(Table1[[#This Row],[Name]], 'Gas 17-18'!$A$4:$B$395, 2, FALSE)))</f>
        <v>0</v>
      </c>
      <c r="E68" s="8" t="str">
        <f>IF(ISNA(VLOOKUP(Table1[[#This Row],[Name]], 'Elec 18-19'!$A$4:$B$630, 2, FALSE)), "0", VLOOKUP(Table1[[#This Row],[Name]], 'Elec 18-19'!$A$4:$B$630, 2, FALSE))</f>
        <v>0</v>
      </c>
      <c r="F68" s="13" t="str">
        <f>IF(ISNA(VLOOKUP(Table1[[#This Row],[Name]], 'Gas 18-19'!$A$4:$B$395, 2, FALSE)), "0", (VLOOKUP(Table1[[#This Row],[Name]], 'Gas 18-19'!$A$4:$B$395, 2, FALSE)))</f>
        <v>0</v>
      </c>
      <c r="G68" s="7" t="str">
        <f>IF(ISNA(VLOOKUP(Table1[[#This Row],[Name]], 'Elec 19-20'!$A$4:$B$631, 2, FALSE)), "0", VLOOKUP(Table1[[#This Row],[Name]], 'Elec 19-20'!$A$4:$B$631, 2, FALSE))</f>
        <v>0</v>
      </c>
      <c r="H68" s="7" t="str">
        <f>IF(ISNA(VLOOKUP(Table1[[#This Row],[Name]], 'Gas 19-20'!$A$4:$B$395, 2, FALSE)), "0", (VLOOKUP(Table1[[#This Row],[Name]], 'Gas 19-20'!$A$4:$B$395, 2, FALSE)))</f>
        <v>0</v>
      </c>
      <c r="I68" s="13">
        <f>IFERROR((Table1[[#This Row],[Electricity 19-20]]*'Emissions Factors'!$C$2)+(Table1[[#This Row],[Gas 19-20]]*'Emissions Factors'!$B$2), "")</f>
        <v>0</v>
      </c>
      <c r="J68" s="7" t="str">
        <f>IF(ISNA(VLOOKUP(Table1[[#This Row],[Name]],'Elec 20-21'!$A$4:$B$641, 2, FALSE)), "0", VLOOKUP(Table1[[#This Row],[Name]], 'Elec 20-21'!$A$4:$B$641, 2, FALSE))</f>
        <v>0</v>
      </c>
      <c r="K68" s="7" t="str">
        <f>IF(ISNA(VLOOKUP(Table1[[#This Row],[Name]], 'Gas 20-21'!$A$4:$B$400, 2, FALSE)), "0", VLOOKUP(Table1[[#This Row],[Name]], 'Gas 20-21'!$A$4:$B$400, 2, FALSE))</f>
        <v>0</v>
      </c>
      <c r="L68" s="13">
        <f>IFERROR((Table1[[#This Row],[Electricity 20-21]]*'Emissions Factors'!$C$3)+(Table1[[#This Row],[Gas 20-21]]*'Emissions Factors'!$B$2), "0")</f>
        <v>0</v>
      </c>
      <c r="M68" s="11" t="str">
        <f>IF(ISNA(VLOOKUP(Table1[[#This Row],[Name]], 'Elec 21-22'!$A$4:$B$656, 2, FALSE)), "0", VLOOKUP(Table1[[#This Row],[Name]], 'Elec 21-22'!$A$4:$B$656, 2, FALSE))</f>
        <v>0</v>
      </c>
      <c r="N68" s="7" t="str">
        <f>IF(ISNA(VLOOKUP(Table1[[#This Row],[Name]], 'Gas 21-22'!$A$4:$B$408, 2, FALSE)), "0", VLOOKUP(Table1[[#This Row],[Name]], 'Gas 21-22'!$A$4:$B$408, 2, FALSE))</f>
        <v>0</v>
      </c>
      <c r="O68" s="8">
        <f>IFERROR((Table1[[#This Row],[Electricity 21-22]]*'Emissions Factors'!$C$4)+(Table1[[#This Row],[Gas 21-22]]*'Emissions Factors'!$B$4), "")</f>
        <v>0</v>
      </c>
      <c r="P68" s="74" t="str">
        <f>IFERROR(Table1[[#This Row],[Total Emissions 21-22]]/Table1[[#This Row],[Total Emissions 20-21]], "")</f>
        <v/>
      </c>
      <c r="Q68" s="11" t="str">
        <f>IF(ISNA(VLOOKUP(Table1[[#This Row],[Name]],'Elec 22-23'!$A$4:$B$680, 2, FALSE)), "", VLOOKUP(Table1[[#This Row],[Name]], 'Elec 22-23'!$A$4:$B$680, 2, FALSE))</f>
        <v/>
      </c>
      <c r="R68" s="7" t="str">
        <f>IF(ISNA(VLOOKUP(Table1[[#This Row],[Name]], 'Gas 22-23'!$A$4:$B$427, 2, FALSE)), "", (VLOOKUP(Table1[[#This Row],[Name]], 'Gas 22-23'!$A$4:$B$427, 2, FALSE)))</f>
        <v/>
      </c>
      <c r="S68" s="7" t="str">
        <f>IFERROR((Table1[[#This Row],[Electricity 22-23]]*'Emissions Factors'!$C$5)+('Emissions Factors'!$B$5*Table1[[#This Row],[Gas 22-23]]), "")</f>
        <v/>
      </c>
      <c r="T68" s="12" t="str">
        <f>IFERROR(Table1[[#This Row],[Total Emissions 22-23]]/Table1[[#This Row],[Total Emissions 21-22]], "")</f>
        <v/>
      </c>
      <c r="U68" s="7" t="str">
        <f>IF(ISNA(VLOOKUP(Table1[[#This Row],[Name]],'Electricity 23-24'!A69:D965,4,FALSE)),"",(VLOOKUP(Table1[[#This Row],[Name]],'Electricity 23-24'!A69:D965,4,FALSE)))</f>
        <v/>
      </c>
      <c r="V68" s="7" t="str">
        <f>IF(ISNA(VLOOKUP(Table1[[#This Row],[Name]],Table2[#All],2,FALSE)),"",(VLOOKUP(Table1[[#This Row],[Name]],Table2[#All],2,FALSE)))</f>
        <v/>
      </c>
      <c r="W68" s="7" t="str">
        <f>IFERROR((Table1[[#This Row],[Electricity 23-24 ]]*'Emissions Factors'!$C$6)+(Table1[[#This Row],[Gas 23-24 ]]*'Emissions Factors'!$B$6),"")</f>
        <v/>
      </c>
      <c r="X68" s="74" t="str">
        <f>IFERROR(Table1[[#This Row],[Total Emissions 23-24 ]]/Table1[[#This Row],[Total Emissions 22-23]],"")</f>
        <v/>
      </c>
      <c r="Y68" s="21"/>
    </row>
    <row r="69" spans="1:25" x14ac:dyDescent="0.25">
      <c r="A69" s="30"/>
      <c r="B69" s="21" t="e">
        <f>VLOOKUP(Table1[[#This Row],[Name]], 'Site Information'!$A$2:$D$46, 4, FALSE)</f>
        <v>#N/A</v>
      </c>
      <c r="C69" s="11" t="str">
        <f>IF(ISNA(VLOOKUP(Table1[[#This Row],[Name]], 'Elec 17-18'!$A$4:$B$630, 2, FALSE)), "0", VLOOKUP(Table1[[#This Row],[Name]], 'Elec 17-18'!$A$4:$B$630, 2, FALSE))</f>
        <v>0</v>
      </c>
      <c r="D69" s="47" t="str">
        <f>IF(ISNA(VLOOKUP(Table1[[#This Row],[Name]], 'Gas 17-18'!$A$4:$B$395, 2, FALSE)), "0", (VLOOKUP(Table1[[#This Row],[Name]], 'Gas 17-18'!$A$4:$B$395, 2, FALSE)))</f>
        <v>0</v>
      </c>
      <c r="E69" s="11" t="str">
        <f>IF(ISNA(VLOOKUP(Table1[[#This Row],[Name]], 'Elec 18-19'!$A$4:$B$630, 2, FALSE)), "0", VLOOKUP(Table1[[#This Row],[Name]], 'Elec 18-19'!$A$4:$B$630, 2, FALSE))</f>
        <v>0</v>
      </c>
      <c r="F69" s="47" t="str">
        <f>IF(ISNA(VLOOKUP(Table1[[#This Row],[Name]], 'Gas 18-19'!$A$4:$B$395, 2, FALSE)), "0", (VLOOKUP(Table1[[#This Row],[Name]], 'Gas 18-19'!$A$4:$B$395, 2, FALSE)))</f>
        <v>0</v>
      </c>
      <c r="G69" s="7" t="str">
        <f>IF(ISNA(VLOOKUP(Table1[[#This Row],[Name]], 'Elec 19-20'!$A$4:$B$631, 2, FALSE)), "0", VLOOKUP(Table1[[#This Row],[Name]], 'Elec 19-20'!$A$4:$B$631, 2, FALSE))</f>
        <v>0</v>
      </c>
      <c r="H69" s="7" t="str">
        <f>IF(ISNA(VLOOKUP(Table1[[#This Row],[Name]], 'Gas 19-20'!$A$4:$B$395, 2, FALSE)), "0", (VLOOKUP(Table1[[#This Row],[Name]], 'Gas 19-20'!$A$4:$B$395, 2, FALSE)))</f>
        <v>0</v>
      </c>
      <c r="I69" s="13">
        <f>IFERROR((Table1[[#This Row],[Electricity 19-20]]*'Emissions Factors'!$C$2)+(Table1[[#This Row],[Gas 19-20]]*'Emissions Factors'!$B$2), "")</f>
        <v>0</v>
      </c>
      <c r="J69" s="7" t="str">
        <f>IF(ISNA(VLOOKUP(Table1[[#This Row],[Name]],'Elec 20-21'!$A$4:$B$641, 2, FALSE)), "0", VLOOKUP(Table1[[#This Row],[Name]], 'Elec 20-21'!$A$4:$B$641, 2, FALSE))</f>
        <v>0</v>
      </c>
      <c r="K69" s="7" t="str">
        <f>IF(ISNA(VLOOKUP(Table1[[#This Row],[Name]], 'Gas 20-21'!$A$4:$B$400, 2, FALSE)), "0", VLOOKUP(Table1[[#This Row],[Name]], 'Gas 20-21'!$A$4:$B$400, 2, FALSE))</f>
        <v>0</v>
      </c>
      <c r="L69" s="13">
        <f>IFERROR((Table1[[#This Row],[Electricity 20-21]]*'Emissions Factors'!$C$3)+(Table1[[#This Row],[Gas 20-21]]*'Emissions Factors'!$B$2), "0")</f>
        <v>0</v>
      </c>
      <c r="M69" s="65" t="str">
        <f>IF(ISNA(VLOOKUP(Table1[[#This Row],[Name]], 'Elec 21-22'!$A$4:$B$656, 2, FALSE)), "0", VLOOKUP(Table1[[#This Row],[Name]], 'Elec 21-22'!$A$4:$B$656, 2, FALSE))</f>
        <v>0</v>
      </c>
      <c r="N69" s="11" t="str">
        <f>IF(ISNA(VLOOKUP(Table1[[#This Row],[Name]], 'Gas 21-22'!$A$4:$B$408, 2, FALSE)), "0", VLOOKUP(Table1[[#This Row],[Name]], 'Gas 21-22'!$A$4:$B$408, 2, FALSE))</f>
        <v>0</v>
      </c>
      <c r="O69" s="8">
        <f>IFERROR((Table1[[#This Row],[Electricity 21-22]]*'Emissions Factors'!$C$4)+(Table1[[#This Row],[Gas 21-22]]*'Emissions Factors'!$B$4), "")</f>
        <v>0</v>
      </c>
      <c r="P69" s="12" t="str">
        <f>IFERROR(Table1[[#This Row],[Total Emissions 21-22]]/Table1[[#This Row],[Total Emissions 20-21]], "")</f>
        <v/>
      </c>
      <c r="Q69" s="11" t="str">
        <f>IF(ISNA(VLOOKUP(Table1[[#This Row],[Name]],'Elec 22-23'!$A$4:$B$680, 2, FALSE)), "", VLOOKUP(Table1[[#This Row],[Name]], 'Elec 22-23'!$A$4:$B$680, 2, FALSE))</f>
        <v/>
      </c>
      <c r="R69" s="7" t="str">
        <f>IF(ISNA(VLOOKUP(Table1[[#This Row],[Name]], 'Gas 22-23'!$A$4:$B$427, 2, FALSE)), "", (VLOOKUP(Table1[[#This Row],[Name]], 'Gas 22-23'!$A$4:$B$427, 2, FALSE)))</f>
        <v/>
      </c>
      <c r="S69" s="7" t="str">
        <f>IFERROR((Table1[[#This Row],[Electricity 22-23]]*'Emissions Factors'!$C$5)+('Emissions Factors'!$B$5*Table1[[#This Row],[Gas 22-23]]), "")</f>
        <v/>
      </c>
      <c r="T69" s="12" t="str">
        <f>IFERROR(Table1[[#This Row],[Total Emissions 22-23]]/Table1[[#This Row],[Total Emissions 21-22]], "")</f>
        <v/>
      </c>
      <c r="U69" s="7" t="e">
        <f>VLOOKUP(Table1[[#This Row],[Name]],'Electricity 23-24'!A135:D792,4,FALSE)</f>
        <v>#N/A</v>
      </c>
      <c r="V69" s="7" t="str">
        <f>IF(ISNA(VLOOKUP(Table1[[#This Row],[Name]],Table2[#All],2,FALSE)),"",(VLOOKUP(Table1[[#This Row],[Name]],Table2[#All],2,FALSE)))</f>
        <v/>
      </c>
      <c r="W69" s="7" t="str">
        <f>IFERROR((Table1[[#This Row],[Electricity 23-24 ]]*'Emissions Factors'!$C$6)+(Table1[[#This Row],[Gas 23-24 ]]*'Emissions Factors'!$B$6),"")</f>
        <v/>
      </c>
      <c r="X69" s="74" t="str">
        <f>IFERROR(Table1[[#This Row],[Total Emissions 23-24 ]]/Table1[[#This Row],[Total Emissions 22-23]],"")</f>
        <v/>
      </c>
      <c r="Y69" s="21"/>
    </row>
    <row r="70" spans="1:25" x14ac:dyDescent="0.25">
      <c r="A70" s="30"/>
      <c r="B70" s="21" t="e">
        <f>VLOOKUP(Table1[[#This Row],[Name]], 'Site Information'!$A$2:$D$46, 4, FALSE)</f>
        <v>#N/A</v>
      </c>
      <c r="C70" s="11" t="str">
        <f>IF(ISNA(VLOOKUP(Table1[[#This Row],[Name]], 'Elec 17-18'!$A$4:$B$630, 2, FALSE)), "0", VLOOKUP(Table1[[#This Row],[Name]], 'Elec 17-18'!$A$4:$B$630, 2, FALSE))</f>
        <v>0</v>
      </c>
      <c r="D70" s="47" t="str">
        <f>IF(ISNA(VLOOKUP(Table1[[#This Row],[Name]], 'Gas 17-18'!$A$4:$B$395, 2, FALSE)), "0", (VLOOKUP(Table1[[#This Row],[Name]], 'Gas 17-18'!$A$4:$B$395, 2, FALSE)))</f>
        <v>0</v>
      </c>
      <c r="E70" s="11" t="str">
        <f>IF(ISNA(VLOOKUP(Table1[[#This Row],[Name]], 'Elec 18-19'!$A$4:$B$630, 2, FALSE)), "0", VLOOKUP(Table1[[#This Row],[Name]], 'Elec 18-19'!$A$4:$B$630, 2, FALSE))</f>
        <v>0</v>
      </c>
      <c r="F70" s="47" t="str">
        <f>IF(ISNA(VLOOKUP(Table1[[#This Row],[Name]], 'Gas 18-19'!$A$4:$B$395, 2, FALSE)), "0", (VLOOKUP(Table1[[#This Row],[Name]], 'Gas 18-19'!$A$4:$B$395, 2, FALSE)))</f>
        <v>0</v>
      </c>
      <c r="G70" s="7" t="str">
        <f>IF(ISNA(VLOOKUP(Table1[[#This Row],[Name]], 'Elec 19-20'!$A$4:$B$631, 2, FALSE)), "0", VLOOKUP(Table1[[#This Row],[Name]], 'Elec 19-20'!$A$4:$B$631, 2, FALSE))</f>
        <v>0</v>
      </c>
      <c r="H70" s="7" t="str">
        <f>IF(ISNA(VLOOKUP(Table1[[#This Row],[Name]], 'Gas 19-20'!$A$4:$B$395, 2, FALSE)), "0", (VLOOKUP(Table1[[#This Row],[Name]], 'Gas 19-20'!$A$4:$B$395, 2, FALSE)))</f>
        <v>0</v>
      </c>
      <c r="I70" s="13">
        <f>IFERROR((Table1[[#This Row],[Electricity 19-20]]*'Emissions Factors'!$C$2)+(Table1[[#This Row],[Gas 19-20]]*'Emissions Factors'!$B$2), "")</f>
        <v>0</v>
      </c>
      <c r="J70" s="7" t="str">
        <f>IF(ISNA(VLOOKUP(Table1[[#This Row],[Name]],'Elec 20-21'!$A$4:$B$641, 2, FALSE)), "0", VLOOKUP(Table1[[#This Row],[Name]], 'Elec 20-21'!$A$4:$B$641, 2, FALSE))</f>
        <v>0</v>
      </c>
      <c r="K70" s="7" t="str">
        <f>IF(ISNA(VLOOKUP(Table1[[#This Row],[Name]], 'Gas 20-21'!$A$4:$B$400, 2, FALSE)), "0", VLOOKUP(Table1[[#This Row],[Name]], 'Gas 20-21'!$A$4:$B$400, 2, FALSE))</f>
        <v>0</v>
      </c>
      <c r="L70" s="13">
        <f>IFERROR((Table1[[#This Row],[Electricity 20-21]]*'Emissions Factors'!$C$3)+(Table1[[#This Row],[Gas 20-21]]*'Emissions Factors'!$B$2), "0")</f>
        <v>0</v>
      </c>
      <c r="M70" s="65" t="str">
        <f>IF(ISNA(VLOOKUP(Table1[[#This Row],[Name]], 'Elec 21-22'!$A$4:$B$656, 2, FALSE)), "0", VLOOKUP(Table1[[#This Row],[Name]], 'Elec 21-22'!$A$4:$B$656, 2, FALSE))</f>
        <v>0</v>
      </c>
      <c r="N70" s="11" t="str">
        <f>IF(ISNA(VLOOKUP(Table1[[#This Row],[Name]], 'Gas 21-22'!$A$4:$B$408, 2, FALSE)), "0", VLOOKUP(Table1[[#This Row],[Name]], 'Gas 21-22'!$A$4:$B$408, 2, FALSE))</f>
        <v>0</v>
      </c>
      <c r="O70" s="8">
        <f>IFERROR((Table1[[#This Row],[Electricity 21-22]]*'Emissions Factors'!$C$4)+(Table1[[#This Row],[Gas 21-22]]*'Emissions Factors'!$B$4), "")</f>
        <v>0</v>
      </c>
      <c r="P70" s="12" t="str">
        <f>IFERROR(Table1[[#This Row],[Total Emissions 21-22]]/Table1[[#This Row],[Total Emissions 20-21]], "")</f>
        <v/>
      </c>
      <c r="Q70" s="11" t="str">
        <f>IF(ISNA(VLOOKUP(Table1[[#This Row],[Name]],'Elec 22-23'!$A$4:$B$680, 2, FALSE)), "", VLOOKUP(Table1[[#This Row],[Name]], 'Elec 22-23'!$A$4:$B$680, 2, FALSE))</f>
        <v/>
      </c>
      <c r="R70" s="7" t="str">
        <f>IF(ISNA(VLOOKUP(Table1[[#This Row],[Name]], 'Gas 22-23'!$A$4:$B$427, 2, FALSE)), "", (VLOOKUP(Table1[[#This Row],[Name]], 'Gas 22-23'!$A$4:$B$427, 2, FALSE)))</f>
        <v/>
      </c>
      <c r="S70" s="7" t="str">
        <f>IFERROR((Table1[[#This Row],[Electricity 22-23]]*'Emissions Factors'!$C$5)+('Emissions Factors'!$B$5*Table1[[#This Row],[Gas 22-23]]), "")</f>
        <v/>
      </c>
      <c r="T70" s="12" t="str">
        <f>IFERROR(Table1[[#This Row],[Total Emissions 22-23]]/Table1[[#This Row],[Total Emissions 21-22]], "")</f>
        <v/>
      </c>
      <c r="U70" s="7" t="str">
        <f>IF(ISNA(VLOOKUP(Table1[[#This Row],[Name]],'Electricity 23-24'!A54:D59,4,FALSE)),"",(VLOOKUP(Table1[[#This Row],[Name]],'Electricity 23-24'!A54:D59,4,FALSE)))</f>
        <v/>
      </c>
      <c r="V70" s="7" t="str">
        <f>IF(ISNA(VLOOKUP(Table1[[#This Row],[Name]],Table2[#All],2,FALSE)),"",(VLOOKUP(Table1[[#This Row],[Name]],Table2[#All],2,FALSE)))</f>
        <v/>
      </c>
      <c r="W70" s="7" t="str">
        <f>IFERROR((Table1[[#This Row],[Electricity 23-24 ]]*'Emissions Factors'!$C$6)+(Table1[[#This Row],[Gas 23-24 ]]*'Emissions Factors'!$B$6),"")</f>
        <v/>
      </c>
      <c r="X70" s="74" t="str">
        <f>IFERROR(Table1[[#This Row],[Total Emissions 23-24 ]]/Table1[[#This Row],[Total Emissions 22-23]],"")</f>
        <v/>
      </c>
      <c r="Y70" s="21"/>
    </row>
    <row r="71" spans="1:25" x14ac:dyDescent="0.25">
      <c r="A71" s="32"/>
      <c r="B71" s="21" t="e">
        <f>VLOOKUP(Table1[[#This Row],[Name]], 'Site Information'!$A$2:$D$46, 4, FALSE)</f>
        <v>#N/A</v>
      </c>
      <c r="C71" s="8" t="str">
        <f>IF(ISNA(VLOOKUP(Table1[[#This Row],[Name]], 'Elec 17-18'!$A$4:$B$630, 2, FALSE)), "0", VLOOKUP(Table1[[#This Row],[Name]], 'Elec 17-18'!$A$4:$B$630, 2, FALSE))</f>
        <v>0</v>
      </c>
      <c r="D71" s="13" t="str">
        <f>IF(ISNA(VLOOKUP(Table1[[#This Row],[Name]], 'Gas 17-18'!$A$4:$B$395, 2, FALSE)), "0", (VLOOKUP(Table1[[#This Row],[Name]], 'Gas 17-18'!$A$4:$B$395, 2, FALSE)))</f>
        <v>0</v>
      </c>
      <c r="E71" s="8" t="str">
        <f>IF(ISNA(VLOOKUP(Table1[[#This Row],[Name]], 'Elec 18-19'!$A$4:$B$630, 2, FALSE)), "0", VLOOKUP(Table1[[#This Row],[Name]], 'Elec 18-19'!$A$4:$B$630, 2, FALSE))</f>
        <v>0</v>
      </c>
      <c r="F71" s="13" t="str">
        <f>IF(ISNA(VLOOKUP(Table1[[#This Row],[Name]], 'Gas 18-19'!$A$4:$B$395, 2, FALSE)), "0", (VLOOKUP(Table1[[#This Row],[Name]], 'Gas 18-19'!$A$4:$B$395, 2, FALSE)))</f>
        <v>0</v>
      </c>
      <c r="G71" s="7" t="str">
        <f>IF(ISNA(VLOOKUP(Table1[[#This Row],[Name]], 'Elec 19-20'!$A$4:$B$631, 2, FALSE)), "0", VLOOKUP(Table1[[#This Row],[Name]], 'Elec 19-20'!$A$4:$B$631, 2, FALSE))</f>
        <v>0</v>
      </c>
      <c r="H71" s="7" t="str">
        <f>IF(ISNA(VLOOKUP(Table1[[#This Row],[Name]], 'Gas 19-20'!$A$4:$B$395, 2, FALSE)), "0", (VLOOKUP(Table1[[#This Row],[Name]], 'Gas 19-20'!$A$4:$B$395, 2, FALSE)))</f>
        <v>0</v>
      </c>
      <c r="I71" s="13">
        <f>IFERROR((Table1[[#This Row],[Electricity 19-20]]*'Emissions Factors'!$C$2)+(Table1[[#This Row],[Gas 19-20]]*'Emissions Factors'!$B$2), "")</f>
        <v>0</v>
      </c>
      <c r="J71" s="7" t="str">
        <f>IF(ISNA(VLOOKUP(Table1[[#This Row],[Name]],'Elec 20-21'!$A$4:$B$641, 2, FALSE)), "0", VLOOKUP(Table1[[#This Row],[Name]], 'Elec 20-21'!$A$4:$B$641, 2, FALSE))</f>
        <v>0</v>
      </c>
      <c r="K71" s="7" t="str">
        <f>IF(ISNA(VLOOKUP(Table1[[#This Row],[Name]], 'Gas 20-21'!$A$4:$B$400, 2, FALSE)), "0", VLOOKUP(Table1[[#This Row],[Name]], 'Gas 20-21'!$A$4:$B$400, 2, FALSE))</f>
        <v>0</v>
      </c>
      <c r="L71" s="13">
        <f>IFERROR((Table1[[#This Row],[Electricity 20-21]]*'Emissions Factors'!$C$3)+(Table1[[#This Row],[Gas 20-21]]*'Emissions Factors'!$B$2), "0")</f>
        <v>0</v>
      </c>
      <c r="M71" s="11" t="str">
        <f>IF(ISNA(VLOOKUP(Table1[[#This Row],[Name]], 'Elec 21-22'!$A$4:$B$656, 2, FALSE)), "0", VLOOKUP(Table1[[#This Row],[Name]], 'Elec 21-22'!$A$4:$B$656, 2, FALSE))</f>
        <v>0</v>
      </c>
      <c r="N71" s="11" t="str">
        <f>IF(ISNA(VLOOKUP(Table1[[#This Row],[Name]], 'Gas 21-22'!$A$4:$B$408, 2, FALSE)), "0", VLOOKUP(Table1[[#This Row],[Name]], 'Gas 21-22'!$A$4:$B$408, 2, FALSE))</f>
        <v>0</v>
      </c>
      <c r="O71" s="8">
        <f>IFERROR((Table1[[#This Row],[Electricity 21-22]]*'Emissions Factors'!$C$4)+(Table1[[#This Row],[Gas 21-22]]*'Emissions Factors'!$B$4), "")</f>
        <v>0</v>
      </c>
      <c r="P71" s="13" t="str">
        <f>IFERROR(Table1[[#This Row],[Total Emissions 21-22]]/Table1[[#This Row],[Total Emissions 20-21]], "")</f>
        <v/>
      </c>
      <c r="Q71" s="11" t="str">
        <f>IF(ISNA(VLOOKUP(Table1[[#This Row],[Name]],'Elec 22-23'!$A$4:$B$680, 2, FALSE)), "", VLOOKUP(Table1[[#This Row],[Name]], 'Elec 22-23'!$A$4:$B$680, 2, FALSE))</f>
        <v/>
      </c>
      <c r="R71" s="7" t="str">
        <f>IF(ISNA(VLOOKUP(Table1[[#This Row],[Name]], 'Gas 22-23'!$A$4:$B$427, 2, FALSE)), "", (VLOOKUP(Table1[[#This Row],[Name]], 'Gas 22-23'!$A$4:$B$427, 2, FALSE)))</f>
        <v/>
      </c>
      <c r="S71" s="7" t="str">
        <f>IFERROR((Table1[[#This Row],[Electricity 22-23]]*'Emissions Factors'!$C$5)+('Emissions Factors'!$B$5*Table1[[#This Row],[Gas 22-23]]), "")</f>
        <v/>
      </c>
      <c r="T71" s="12" t="str">
        <f>IFERROR(Table1[[#This Row],[Total Emissions 22-23]]/Table1[[#This Row],[Total Emissions 21-22]], "")</f>
        <v/>
      </c>
      <c r="U71" s="7" t="str">
        <f>IF(ISNA(VLOOKUP(Table1[[#This Row],[Name]],'Electricity 23-24'!A72:D968,4,FALSE)),"",(VLOOKUP(Table1[[#This Row],[Name]],'Electricity 23-24'!A72:D968,4,FALSE)))</f>
        <v/>
      </c>
      <c r="V71" s="7" t="str">
        <f>IF(ISNA(VLOOKUP(Table1[[#This Row],[Name]],Table2[#All],2,FALSE)),"",(VLOOKUP(Table1[[#This Row],[Name]],Table2[#All],2,FALSE)))</f>
        <v/>
      </c>
      <c r="W71" s="7" t="str">
        <f>IFERROR((Table1[[#This Row],[Electricity 23-24 ]]*'Emissions Factors'!$C$6)+(Table1[[#This Row],[Gas 23-24 ]]*'Emissions Factors'!$B$6),"")</f>
        <v/>
      </c>
      <c r="X71" s="74" t="str">
        <f>IFERROR(Table1[[#This Row],[Total Emissions 23-24 ]]/Table1[[#This Row],[Total Emissions 22-23]],"")</f>
        <v/>
      </c>
      <c r="Y71" s="21"/>
    </row>
    <row r="72" spans="1:25" x14ac:dyDescent="0.25">
      <c r="A72" s="32"/>
      <c r="B72" s="21" t="e">
        <f>VLOOKUP(Table1[[#This Row],[Name]], 'Site Information'!$A$2:$D$46, 4, FALSE)</f>
        <v>#N/A</v>
      </c>
      <c r="C72" s="8" t="str">
        <f>IF(ISNA(VLOOKUP(Table1[[#This Row],[Name]], 'Elec 17-18'!$A$4:$B$630, 2, FALSE)), "0", VLOOKUP(Table1[[#This Row],[Name]], 'Elec 17-18'!$A$4:$B$630, 2, FALSE))</f>
        <v>0</v>
      </c>
      <c r="D72" s="13" t="str">
        <f>IF(ISNA(VLOOKUP(Table1[[#This Row],[Name]], 'Gas 17-18'!$A$4:$B$395, 2, FALSE)), "0", (VLOOKUP(Table1[[#This Row],[Name]], 'Gas 17-18'!$A$4:$B$395, 2, FALSE)))</f>
        <v>0</v>
      </c>
      <c r="E72" s="8" t="str">
        <f>IF(ISNA(VLOOKUP(Table1[[#This Row],[Name]], 'Elec 18-19'!$A$4:$B$630, 2, FALSE)), "0", VLOOKUP(Table1[[#This Row],[Name]], 'Elec 18-19'!$A$4:$B$630, 2, FALSE))</f>
        <v>0</v>
      </c>
      <c r="F72" s="13" t="str">
        <f>IF(ISNA(VLOOKUP(Table1[[#This Row],[Name]], 'Gas 18-19'!$A$4:$B$395, 2, FALSE)), "0", (VLOOKUP(Table1[[#This Row],[Name]], 'Gas 18-19'!$A$4:$B$395, 2, FALSE)))</f>
        <v>0</v>
      </c>
      <c r="G72" s="7" t="str">
        <f>IF(ISNA(VLOOKUP(Table1[[#This Row],[Name]], 'Elec 19-20'!$A$4:$B$631, 2, FALSE)), "0", VLOOKUP(Table1[[#This Row],[Name]], 'Elec 19-20'!$A$4:$B$631, 2, FALSE))</f>
        <v>0</v>
      </c>
      <c r="H72" s="7" t="str">
        <f>IF(ISNA(VLOOKUP(Table1[[#This Row],[Name]], 'Gas 19-20'!$A$4:$B$395, 2, FALSE)), "0", (VLOOKUP(Table1[[#This Row],[Name]], 'Gas 19-20'!$A$4:$B$395, 2, FALSE)))</f>
        <v>0</v>
      </c>
      <c r="I72" s="13">
        <f>IFERROR((Table1[[#This Row],[Electricity 19-20]]*'Emissions Factors'!$C$2)+(Table1[[#This Row],[Gas 19-20]]*'Emissions Factors'!$B$2), "")</f>
        <v>0</v>
      </c>
      <c r="J72" s="7" t="str">
        <f>IF(ISNA(VLOOKUP(Table1[[#This Row],[Name]],'Elec 20-21'!$A$4:$B$641, 2, FALSE)), "0", VLOOKUP(Table1[[#This Row],[Name]], 'Elec 20-21'!$A$4:$B$641, 2, FALSE))</f>
        <v>0</v>
      </c>
      <c r="K72" s="7" t="str">
        <f>IF(ISNA(VLOOKUP(Table1[[#This Row],[Name]], 'Gas 20-21'!$A$4:$B$400, 2, FALSE)), "0", VLOOKUP(Table1[[#This Row],[Name]], 'Gas 20-21'!$A$4:$B$400, 2, FALSE))</f>
        <v>0</v>
      </c>
      <c r="L72" s="13">
        <f>IFERROR((Table1[[#This Row],[Electricity 20-21]]*'Emissions Factors'!$C$3)+(Table1[[#This Row],[Gas 20-21]]*'Emissions Factors'!$B$2), "0")</f>
        <v>0</v>
      </c>
      <c r="M72" s="11" t="str">
        <f>IF(ISNA(VLOOKUP(Table1[[#This Row],[Name]], 'Elec 21-22'!$A$4:$B$656, 2, FALSE)), "0", VLOOKUP(Table1[[#This Row],[Name]], 'Elec 21-22'!$A$4:$B$656, 2, FALSE))</f>
        <v>0</v>
      </c>
      <c r="N72" s="11" t="str">
        <f>IF(ISNA(VLOOKUP(Table1[[#This Row],[Name]], 'Gas 21-22'!$A$4:$B$408, 2, FALSE)), "0", VLOOKUP(Table1[[#This Row],[Name]], 'Gas 21-22'!$A$4:$B$408, 2, FALSE))</f>
        <v>0</v>
      </c>
      <c r="O72" s="8">
        <f>IFERROR((Table1[[#This Row],[Electricity 21-22]]*'Emissions Factors'!$C$4)+(Table1[[#This Row],[Gas 21-22]]*'Emissions Factors'!$B$4), "")</f>
        <v>0</v>
      </c>
      <c r="P72" s="13" t="str">
        <f>IFERROR(Table1[[#This Row],[Total Emissions 21-22]]/Table1[[#This Row],[Total Emissions 20-21]], "")</f>
        <v/>
      </c>
      <c r="Q72" s="11" t="str">
        <f>IF(ISNA(VLOOKUP(Table1[[#This Row],[Name]],'Elec 22-23'!$A$4:$B$680, 2, FALSE)), "", VLOOKUP(Table1[[#This Row],[Name]], 'Elec 22-23'!$A$4:$B$680, 2, FALSE))</f>
        <v/>
      </c>
      <c r="R72" s="7" t="str">
        <f>IF(ISNA(VLOOKUP(Table1[[#This Row],[Name]], 'Gas 22-23'!$A$4:$B$427, 2, FALSE)), "", (VLOOKUP(Table1[[#This Row],[Name]], 'Gas 22-23'!$A$4:$B$427, 2, FALSE)))</f>
        <v/>
      </c>
      <c r="S72" s="7" t="str">
        <f>IFERROR((Table1[[#This Row],[Electricity 22-23]]*'Emissions Factors'!$C$5)+('Emissions Factors'!$B$5*Table1[[#This Row],[Gas 22-23]]), "")</f>
        <v/>
      </c>
      <c r="T72" s="12" t="str">
        <f>IFERROR(Table1[[#This Row],[Total Emissions 22-23]]/Table1[[#This Row],[Total Emissions 21-22]], "")</f>
        <v/>
      </c>
      <c r="U72" s="7" t="str">
        <f>IF(ISNA(VLOOKUP(Table1[[#This Row],[Name]],'Electricity 23-24'!A73:D969,4,FALSE)),"",(VLOOKUP(Table1[[#This Row],[Name]],'Electricity 23-24'!A73:D969,4,FALSE)))</f>
        <v/>
      </c>
      <c r="V72" s="7" t="str">
        <f>IF(ISNA(VLOOKUP(Table1[[#This Row],[Name]],Table2[#All],2,FALSE)),"",(VLOOKUP(Table1[[#This Row],[Name]],Table2[#All],2,FALSE)))</f>
        <v/>
      </c>
      <c r="W72" s="7" t="str">
        <f>IFERROR((Table1[[#This Row],[Electricity 23-24 ]]*'Emissions Factors'!$C$6)+(Table1[[#This Row],[Gas 23-24 ]]*'Emissions Factors'!$B$6),"")</f>
        <v/>
      </c>
      <c r="X72" s="74" t="str">
        <f>IFERROR(Table1[[#This Row],[Total Emissions 23-24 ]]/Table1[[#This Row],[Total Emissions 22-23]],"")</f>
        <v/>
      </c>
      <c r="Y72" s="21"/>
    </row>
    <row r="73" spans="1:25" x14ac:dyDescent="0.25">
      <c r="A73" s="32"/>
      <c r="B73" s="21" t="e">
        <f>VLOOKUP(Table1[[#This Row],[Name]], 'Site Information'!$A$2:$D$46, 4, FALSE)</f>
        <v>#N/A</v>
      </c>
      <c r="C73" s="8" t="str">
        <f>IF(ISNA(VLOOKUP(Table1[[#This Row],[Name]], 'Elec 17-18'!$A$4:$B$630, 2, FALSE)), "0", VLOOKUP(Table1[[#This Row],[Name]], 'Elec 17-18'!$A$4:$B$630, 2, FALSE))</f>
        <v>0</v>
      </c>
      <c r="D73" s="13" t="str">
        <f>IF(ISNA(VLOOKUP(Table1[[#This Row],[Name]], 'Gas 17-18'!$A$4:$B$395, 2, FALSE)), "0", (VLOOKUP(Table1[[#This Row],[Name]], 'Gas 17-18'!$A$4:$B$395, 2, FALSE)))</f>
        <v>0</v>
      </c>
      <c r="E73" s="8" t="str">
        <f>IF(ISNA(VLOOKUP(Table1[[#This Row],[Name]], 'Elec 18-19'!$A$4:$B$630, 2, FALSE)), "0", VLOOKUP(Table1[[#This Row],[Name]], 'Elec 18-19'!$A$4:$B$630, 2, FALSE))</f>
        <v>0</v>
      </c>
      <c r="F73" s="13" t="str">
        <f>IF(ISNA(VLOOKUP(Table1[[#This Row],[Name]], 'Gas 18-19'!$A$4:$B$395, 2, FALSE)), "0", (VLOOKUP(Table1[[#This Row],[Name]], 'Gas 18-19'!$A$4:$B$395, 2, FALSE)))</f>
        <v>0</v>
      </c>
      <c r="G73" s="7" t="str">
        <f>IF(ISNA(VLOOKUP(Table1[[#This Row],[Name]], 'Elec 19-20'!$A$4:$B$631, 2, FALSE)), "0", VLOOKUP(Table1[[#This Row],[Name]], 'Elec 19-20'!$A$4:$B$631, 2, FALSE))</f>
        <v>0</v>
      </c>
      <c r="H73" s="7" t="str">
        <f>IF(ISNA(VLOOKUP(Table1[[#This Row],[Name]], 'Gas 19-20'!$A$4:$B$395, 2, FALSE)), "0", (VLOOKUP(Table1[[#This Row],[Name]], 'Gas 19-20'!$A$4:$B$395, 2, FALSE)))</f>
        <v>0</v>
      </c>
      <c r="I73" s="13">
        <f>IFERROR((Table1[[#This Row],[Electricity 19-20]]*'Emissions Factors'!$C$2)+(Table1[[#This Row],[Gas 19-20]]*'Emissions Factors'!$B$2), "")</f>
        <v>0</v>
      </c>
      <c r="J73" s="7" t="str">
        <f>IF(ISNA(VLOOKUP(Table1[[#This Row],[Name]],'Elec 20-21'!$A$4:$B$641, 2, FALSE)), "0", VLOOKUP(Table1[[#This Row],[Name]], 'Elec 20-21'!$A$4:$B$641, 2, FALSE))</f>
        <v>0</v>
      </c>
      <c r="K73" s="7" t="str">
        <f>IF(ISNA(VLOOKUP(Table1[[#This Row],[Name]], 'Gas 20-21'!$A$4:$B$400, 2, FALSE)), "0", VLOOKUP(Table1[[#This Row],[Name]], 'Gas 20-21'!$A$4:$B$400, 2, FALSE))</f>
        <v>0</v>
      </c>
      <c r="L73" s="13">
        <f>IFERROR((Table1[[#This Row],[Electricity 20-21]]*'Emissions Factors'!$C$3)+(Table1[[#This Row],[Gas 20-21]]*'Emissions Factors'!$B$2), "0")</f>
        <v>0</v>
      </c>
      <c r="M73" s="11" t="str">
        <f>IF(ISNA(VLOOKUP(Table1[[#This Row],[Name]], 'Elec 21-22'!$A$4:$B$656, 2, FALSE)), "0", VLOOKUP(Table1[[#This Row],[Name]], 'Elec 21-22'!$A$4:$B$656, 2, FALSE))</f>
        <v>0</v>
      </c>
      <c r="N73" s="11" t="str">
        <f>IF(ISNA(VLOOKUP(Table1[[#This Row],[Name]], 'Gas 21-22'!$A$4:$B$408, 2, FALSE)), "0", VLOOKUP(Table1[[#This Row],[Name]], 'Gas 21-22'!$A$4:$B$408, 2, FALSE))</f>
        <v>0</v>
      </c>
      <c r="O73" s="8">
        <f>IFERROR((Table1[[#This Row],[Electricity 21-22]]*'Emissions Factors'!$C$4)+(Table1[[#This Row],[Gas 21-22]]*'Emissions Factors'!$B$4), "")</f>
        <v>0</v>
      </c>
      <c r="P73" s="12" t="str">
        <f>IFERROR(Table1[[#This Row],[Total Emissions 21-22]]/Table1[[#This Row],[Total Emissions 20-21]], "")</f>
        <v/>
      </c>
      <c r="Q73" s="11" t="str">
        <f>IF(ISNA(VLOOKUP(Table1[[#This Row],[Name]],'Elec 22-23'!$A$4:$B$680, 2, FALSE)), "", VLOOKUP(Table1[[#This Row],[Name]], 'Elec 22-23'!$A$4:$B$680, 2, FALSE))</f>
        <v/>
      </c>
      <c r="R73" s="7" t="str">
        <f>IF(ISNA(VLOOKUP(Table1[[#This Row],[Name]], 'Gas 22-23'!$A$4:$B$427, 2, FALSE)), "", (VLOOKUP(Table1[[#This Row],[Name]], 'Gas 22-23'!$A$4:$B$427, 2, FALSE)))</f>
        <v/>
      </c>
      <c r="S73" s="7" t="str">
        <f>IFERROR((Table1[[#This Row],[Electricity 22-23]]*'Emissions Factors'!$C$5)+('Emissions Factors'!$B$5*Table1[[#This Row],[Gas 22-23]]), "")</f>
        <v/>
      </c>
      <c r="T73" s="12" t="str">
        <f>IFERROR(Table1[[#This Row],[Total Emissions 22-23]]/Table1[[#This Row],[Total Emissions 21-22]], "")</f>
        <v/>
      </c>
      <c r="U73" s="7" t="str">
        <f>IF(ISNA(VLOOKUP(Table1[[#This Row],[Name]],'Electricity 23-24'!A74:D970,4,FALSE)),"",(VLOOKUP(Table1[[#This Row],[Name]],'Electricity 23-24'!A74:D970,4,FALSE)))</f>
        <v/>
      </c>
      <c r="V73" s="7" t="str">
        <f>IF(ISNA(VLOOKUP(Table1[[#This Row],[Name]],Table2[#All],2,FALSE)),"",(VLOOKUP(Table1[[#This Row],[Name]],Table2[#All],2,FALSE)))</f>
        <v/>
      </c>
      <c r="W73" s="7" t="str">
        <f>IFERROR((Table1[[#This Row],[Electricity 23-24 ]]*'Emissions Factors'!$C$6)+(Table1[[#This Row],[Gas 23-24 ]]*'Emissions Factors'!$B$6),"")</f>
        <v/>
      </c>
      <c r="X73" s="74" t="str">
        <f>IFERROR(Table1[[#This Row],[Total Emissions 23-24 ]]/Table1[[#This Row],[Total Emissions 22-23]],"")</f>
        <v/>
      </c>
      <c r="Y73" s="21"/>
    </row>
    <row r="74" spans="1:25" x14ac:dyDescent="0.25">
      <c r="A74" s="32"/>
      <c r="B74" s="21" t="e">
        <f>VLOOKUP(Table1[[#This Row],[Name]], 'Site Information'!$A$2:$D$46, 4, FALSE)</f>
        <v>#N/A</v>
      </c>
      <c r="C74" s="8" t="str">
        <f>IF(ISNA(VLOOKUP(Table1[[#This Row],[Name]], 'Elec 17-18'!$A$4:$B$630, 2, FALSE)), "0", VLOOKUP(Table1[[#This Row],[Name]], 'Elec 17-18'!$A$4:$B$630, 2, FALSE))</f>
        <v>0</v>
      </c>
      <c r="D74" s="13" t="str">
        <f>IF(ISNA(VLOOKUP(Table1[[#This Row],[Name]], 'Gas 17-18'!$A$4:$B$395, 2, FALSE)), "0", (VLOOKUP(Table1[[#This Row],[Name]], 'Gas 17-18'!$A$4:$B$395, 2, FALSE)))</f>
        <v>0</v>
      </c>
      <c r="E74" s="8" t="str">
        <f>IF(ISNA(VLOOKUP(Table1[[#This Row],[Name]], 'Elec 18-19'!$A$4:$B$630, 2, FALSE)), "0", VLOOKUP(Table1[[#This Row],[Name]], 'Elec 18-19'!$A$4:$B$630, 2, FALSE))</f>
        <v>0</v>
      </c>
      <c r="F74" s="13" t="str">
        <f>IF(ISNA(VLOOKUP(Table1[[#This Row],[Name]], 'Gas 18-19'!$A$4:$B$395, 2, FALSE)), "0", (VLOOKUP(Table1[[#This Row],[Name]], 'Gas 18-19'!$A$4:$B$395, 2, FALSE)))</f>
        <v>0</v>
      </c>
      <c r="G74" s="7" t="str">
        <f>IF(ISNA(VLOOKUP(Table1[[#This Row],[Name]], 'Elec 19-20'!$A$4:$B$631, 2, FALSE)), "0", VLOOKUP(Table1[[#This Row],[Name]], 'Elec 19-20'!$A$4:$B$631, 2, FALSE))</f>
        <v>0</v>
      </c>
      <c r="H74" s="7" t="str">
        <f>IF(ISNA(VLOOKUP(Table1[[#This Row],[Name]], 'Gas 19-20'!$A$4:$B$395, 2, FALSE)), "0", (VLOOKUP(Table1[[#This Row],[Name]], 'Gas 19-20'!$A$4:$B$395, 2, FALSE)))</f>
        <v>0</v>
      </c>
      <c r="I74" s="13">
        <f>IFERROR((Table1[[#This Row],[Electricity 19-20]]*'Emissions Factors'!$C$2)+(Table1[[#This Row],[Gas 19-20]]*'Emissions Factors'!$B$2), "")</f>
        <v>0</v>
      </c>
      <c r="J74" s="7" t="str">
        <f>IF(ISNA(VLOOKUP(Table1[[#This Row],[Name]],'Elec 20-21'!$A$4:$B$641, 2, FALSE)), "0", VLOOKUP(Table1[[#This Row],[Name]], 'Elec 20-21'!$A$4:$B$641, 2, FALSE))</f>
        <v>0</v>
      </c>
      <c r="K74" s="7" t="str">
        <f>IF(ISNA(VLOOKUP(Table1[[#This Row],[Name]], 'Gas 20-21'!$A$4:$B$400, 2, FALSE)), "0", VLOOKUP(Table1[[#This Row],[Name]], 'Gas 20-21'!$A$4:$B$400, 2, FALSE))</f>
        <v>0</v>
      </c>
      <c r="L74" s="13">
        <f>IFERROR((Table1[[#This Row],[Electricity 20-21]]*'Emissions Factors'!$C$3)+(Table1[[#This Row],[Gas 20-21]]*'Emissions Factors'!$B$2), "0")</f>
        <v>0</v>
      </c>
      <c r="M74" s="11" t="str">
        <f>IF(ISNA(VLOOKUP(Table1[[#This Row],[Name]], 'Elec 21-22'!$A$4:$B$656, 2, FALSE)), "0", VLOOKUP(Table1[[#This Row],[Name]], 'Elec 21-22'!$A$4:$B$656, 2, FALSE))</f>
        <v>0</v>
      </c>
      <c r="N74" s="11" t="str">
        <f>IF(ISNA(VLOOKUP(Table1[[#This Row],[Name]], 'Gas 21-22'!$A$4:$B$408, 2, FALSE)), "0", VLOOKUP(Table1[[#This Row],[Name]], 'Gas 21-22'!$A$4:$B$408, 2, FALSE))</f>
        <v>0</v>
      </c>
      <c r="O74" s="8">
        <f>IFERROR((Table1[[#This Row],[Electricity 21-22]]*'Emissions Factors'!$C$4)+(Table1[[#This Row],[Gas 21-22]]*'Emissions Factors'!$B$4), "")</f>
        <v>0</v>
      </c>
      <c r="P74" s="13" t="str">
        <f>IFERROR(Table1[[#This Row],[Total Emissions 21-22]]/Table1[[#This Row],[Total Emissions 20-21]], "")</f>
        <v/>
      </c>
      <c r="Q74" s="11" t="str">
        <f>IF(ISNA(VLOOKUP(Table1[[#This Row],[Name]],'Elec 22-23'!$A$4:$B$680, 2, FALSE)), "", VLOOKUP(Table1[[#This Row],[Name]], 'Elec 22-23'!$A$4:$B$680, 2, FALSE))</f>
        <v/>
      </c>
      <c r="R74" s="7" t="str">
        <f>IF(ISNA(VLOOKUP(Table1[[#This Row],[Name]], 'Gas 22-23'!$A$4:$B$427, 2, FALSE)), "", (VLOOKUP(Table1[[#This Row],[Name]], 'Gas 22-23'!$A$4:$B$427, 2, FALSE)))</f>
        <v/>
      </c>
      <c r="S74" s="7" t="str">
        <f>IFERROR((Table1[[#This Row],[Electricity 22-23]]*'Emissions Factors'!$C$5)+('Emissions Factors'!$B$5*Table1[[#This Row],[Gas 22-23]]), "")</f>
        <v/>
      </c>
      <c r="T74" s="12" t="str">
        <f>IFERROR(Table1[[#This Row],[Total Emissions 22-23]]/Table1[[#This Row],[Total Emissions 21-22]], "")</f>
        <v/>
      </c>
      <c r="U74" s="7" t="str">
        <f>IF(ISNA(VLOOKUP(Table1[[#This Row],[Name]],'Electricity 23-24'!A23:D740,4,FALSE)),"",(VLOOKUP(Table1[[#This Row],[Name]],'Electricity 23-24'!A23:D740,4,FALSE)))</f>
        <v/>
      </c>
      <c r="V74" s="7" t="str">
        <f>IF(ISNA(VLOOKUP(Table1[[#This Row],[Name]],Table2[#All],2,FALSE)),"",(VLOOKUP(Table1[[#This Row],[Name]],Table2[#All],2,FALSE)))</f>
        <v/>
      </c>
      <c r="W74" s="7" t="str">
        <f>IFERROR((Table1[[#This Row],[Electricity 23-24 ]]*'Emissions Factors'!$C$6)+(Table1[[#This Row],[Gas 23-24 ]]*'Emissions Factors'!$B$6),"")</f>
        <v/>
      </c>
      <c r="X74" s="74" t="str">
        <f>IFERROR(Table1[[#This Row],[Total Emissions 23-24 ]]/Table1[[#This Row],[Total Emissions 22-23]],"")</f>
        <v/>
      </c>
      <c r="Y74" s="21"/>
    </row>
    <row r="75" spans="1:25" ht="15.6" customHeight="1" x14ac:dyDescent="0.25">
      <c r="A75" s="30"/>
      <c r="B75" s="21" t="e">
        <f>VLOOKUP(Table1[[#This Row],[Name]], 'Site Information'!$A$2:$D$46, 4, FALSE)</f>
        <v>#N/A</v>
      </c>
      <c r="C75" s="11" t="str">
        <f>IF(ISNA(VLOOKUP(Table1[[#This Row],[Name]], 'Elec 17-18'!$A$4:$B$630, 2, FALSE)), "0", VLOOKUP(Table1[[#This Row],[Name]], 'Elec 17-18'!$A$4:$B$630, 2, FALSE))</f>
        <v>0</v>
      </c>
      <c r="D75" s="47" t="str">
        <f>IF(ISNA(VLOOKUP(Table1[[#This Row],[Name]], 'Gas 17-18'!$A$4:$B$395, 2, FALSE)), "0", (VLOOKUP(Table1[[#This Row],[Name]], 'Gas 17-18'!$A$4:$B$395, 2, FALSE)))</f>
        <v>0</v>
      </c>
      <c r="E75" s="11" t="str">
        <f>IF(ISNA(VLOOKUP(Table1[[#This Row],[Name]], 'Elec 18-19'!$A$4:$B$630, 2, FALSE)), "0", VLOOKUP(Table1[[#This Row],[Name]], 'Elec 18-19'!$A$4:$B$630, 2, FALSE))</f>
        <v>0</v>
      </c>
      <c r="F75" s="47" t="str">
        <f>IF(ISNA(VLOOKUP(Table1[[#This Row],[Name]], 'Gas 18-19'!$A$4:$B$395, 2, FALSE)), "0", (VLOOKUP(Table1[[#This Row],[Name]], 'Gas 18-19'!$A$4:$B$395, 2, FALSE)))</f>
        <v>0</v>
      </c>
      <c r="G75" s="7" t="str">
        <f>IF(ISNA(VLOOKUP(Table1[[#This Row],[Name]], 'Elec 19-20'!$A$4:$B$631, 2, FALSE)), "0", VLOOKUP(Table1[[#This Row],[Name]], 'Elec 19-20'!$A$4:$B$631, 2, FALSE))</f>
        <v>0</v>
      </c>
      <c r="H75" s="7" t="str">
        <f>IF(ISNA(VLOOKUP(Table1[[#This Row],[Name]], 'Gas 19-20'!$A$4:$B$395, 2, FALSE)), "0", (VLOOKUP(Table1[[#This Row],[Name]], 'Gas 19-20'!$A$4:$B$395, 2, FALSE)))</f>
        <v>0</v>
      </c>
      <c r="I75" s="13">
        <f>IFERROR((Table1[[#This Row],[Electricity 19-20]]*'Emissions Factors'!$C$2)+(Table1[[#This Row],[Gas 19-20]]*'Emissions Factors'!$B$2), "")</f>
        <v>0</v>
      </c>
      <c r="J75" s="7" t="str">
        <f>IF(ISNA(VLOOKUP(Table1[[#This Row],[Name]],'Elec 20-21'!$A$4:$B$641, 2, FALSE)), "0", VLOOKUP(Table1[[#This Row],[Name]], 'Elec 20-21'!$A$4:$B$641, 2, FALSE))</f>
        <v>0</v>
      </c>
      <c r="K75" s="7" t="str">
        <f>IF(ISNA(VLOOKUP(Table1[[#This Row],[Name]], 'Gas 20-21'!$A$4:$B$400, 2, FALSE)), "0", VLOOKUP(Table1[[#This Row],[Name]], 'Gas 20-21'!$A$4:$B$400, 2, FALSE))</f>
        <v>0</v>
      </c>
      <c r="L75" s="13">
        <f>IFERROR((Table1[[#This Row],[Electricity 20-21]]*'Emissions Factors'!$C$3)+(Table1[[#This Row],[Gas 20-21]]*'Emissions Factors'!$B$2), "0")</f>
        <v>0</v>
      </c>
      <c r="M75" s="65" t="str">
        <f>IF(ISNA(VLOOKUP(Table1[[#This Row],[Name]], 'Elec 21-22'!$A$4:$B$656, 2, FALSE)), "0", VLOOKUP(Table1[[#This Row],[Name]], 'Elec 21-22'!$A$4:$B$656, 2, FALSE))</f>
        <v>0</v>
      </c>
      <c r="N75" s="11" t="str">
        <f>IF(ISNA(VLOOKUP(Table1[[#This Row],[Name]], 'Gas 21-22'!$A$4:$B$408, 2, FALSE)), "0", VLOOKUP(Table1[[#This Row],[Name]], 'Gas 21-22'!$A$4:$B$408, 2, FALSE))</f>
        <v>0</v>
      </c>
      <c r="O75" s="8">
        <f>IFERROR((Table1[[#This Row],[Electricity 21-22]]*'Emissions Factors'!$C$4)+(Table1[[#This Row],[Gas 21-22]]*'Emissions Factors'!$B$4), "")</f>
        <v>0</v>
      </c>
      <c r="P75" s="12" t="str">
        <f>IFERROR(Table1[[#This Row],[Total Emissions 21-22]]/Table1[[#This Row],[Total Emissions 20-21]], "")</f>
        <v/>
      </c>
      <c r="Q75" s="11" t="str">
        <f>IF(ISNA(VLOOKUP(Table1[[#This Row],[Name]],'Elec 22-23'!$A$4:$B$680, 2, FALSE)), "", VLOOKUP(Table1[[#This Row],[Name]], 'Elec 22-23'!$A$4:$B$680, 2, FALSE))</f>
        <v/>
      </c>
      <c r="R75" s="7" t="str">
        <f>IF(ISNA(VLOOKUP(Table1[[#This Row],[Name]], 'Gas 22-23'!$A$4:$B$427, 2, FALSE)), "", (VLOOKUP(Table1[[#This Row],[Name]], 'Gas 22-23'!$A$4:$B$427, 2, FALSE)))</f>
        <v/>
      </c>
      <c r="S75" s="7" t="str">
        <f>IFERROR((Table1[[#This Row],[Electricity 22-23]]*'Emissions Factors'!$C$5)+('Emissions Factors'!$B$5*Table1[[#This Row],[Gas 22-23]]), "")</f>
        <v/>
      </c>
      <c r="T75" s="12" t="str">
        <f>IFERROR(Table1[[#This Row],[Total Emissions 22-23]]/Table1[[#This Row],[Total Emissions 21-22]], "")</f>
        <v/>
      </c>
      <c r="U75" s="7" t="str">
        <f>IF(ISNA(VLOOKUP(Table1[[#This Row],[Name]],'Electricity 23-24'!A348:D381,4,FALSE)),"",(VLOOKUP(Table1[[#This Row],[Name]],'Electricity 23-24'!A348:D381,4,FALSE)))</f>
        <v/>
      </c>
      <c r="V75" s="7" t="str">
        <f>IF(ISNA(VLOOKUP(Table1[[#This Row],[Name]],Table2[#All],2,FALSE)),"",(VLOOKUP(Table1[[#This Row],[Name]],Table2[#All],2,FALSE)))</f>
        <v/>
      </c>
      <c r="W75" s="7" t="str">
        <f>IFERROR((Table1[[#This Row],[Electricity 23-24 ]]*'Emissions Factors'!$C$6)+(Table1[[#This Row],[Gas 23-24 ]]*'Emissions Factors'!$B$6),"")</f>
        <v/>
      </c>
      <c r="X75" s="74" t="str">
        <f>IFERROR(Table1[[#This Row],[Total Emissions 23-24 ]]/Table1[[#This Row],[Total Emissions 22-23]],"")</f>
        <v/>
      </c>
      <c r="Y75" s="21"/>
    </row>
    <row r="76" spans="1:25" x14ac:dyDescent="0.25">
      <c r="A76" s="32"/>
      <c r="B76" s="21" t="e">
        <f>VLOOKUP(Table1[[#This Row],[Name]], 'Site Information'!$A$2:$D$46, 4, FALSE)</f>
        <v>#N/A</v>
      </c>
      <c r="C76" s="8" t="str">
        <f>IF(ISNA(VLOOKUP(Table1[[#This Row],[Name]], 'Elec 17-18'!$A$4:$B$630, 2, FALSE)), "0", VLOOKUP(Table1[[#This Row],[Name]], 'Elec 17-18'!$A$4:$B$630, 2, FALSE))</f>
        <v>0</v>
      </c>
      <c r="D76" s="13" t="str">
        <f>IF(ISNA(VLOOKUP(Table1[[#This Row],[Name]], 'Gas 17-18'!$A$4:$B$395, 2, FALSE)), "0", (VLOOKUP(Table1[[#This Row],[Name]], 'Gas 17-18'!$A$4:$B$395, 2, FALSE)))</f>
        <v>0</v>
      </c>
      <c r="E76" s="8" t="str">
        <f>IF(ISNA(VLOOKUP(Table1[[#This Row],[Name]], 'Elec 18-19'!$A$4:$B$630, 2, FALSE)), "0", VLOOKUP(Table1[[#This Row],[Name]], 'Elec 18-19'!$A$4:$B$630, 2, FALSE))</f>
        <v>0</v>
      </c>
      <c r="F76" s="13" t="str">
        <f>IF(ISNA(VLOOKUP(Table1[[#This Row],[Name]], 'Gas 18-19'!$A$4:$B$395, 2, FALSE)), "0", (VLOOKUP(Table1[[#This Row],[Name]], 'Gas 18-19'!$A$4:$B$395, 2, FALSE)))</f>
        <v>0</v>
      </c>
      <c r="G76" s="7" t="str">
        <f>IF(ISNA(VLOOKUP(Table1[[#This Row],[Name]], 'Elec 19-20'!$A$4:$B$631, 2, FALSE)), "0", VLOOKUP(Table1[[#This Row],[Name]], 'Elec 19-20'!$A$4:$B$631, 2, FALSE))</f>
        <v>0</v>
      </c>
      <c r="H76" s="7" t="str">
        <f>IF(ISNA(VLOOKUP(Table1[[#This Row],[Name]], 'Gas 19-20'!$A$4:$B$395, 2, FALSE)), "0", (VLOOKUP(Table1[[#This Row],[Name]], 'Gas 19-20'!$A$4:$B$395, 2, FALSE)))</f>
        <v>0</v>
      </c>
      <c r="I76" s="13">
        <f>IFERROR((Table1[[#This Row],[Electricity 19-20]]*'Emissions Factors'!$C$2)+(Table1[[#This Row],[Gas 19-20]]*'Emissions Factors'!$B$2), "")</f>
        <v>0</v>
      </c>
      <c r="J76" s="7" t="str">
        <f>IF(ISNA(VLOOKUP(Table1[[#This Row],[Name]],'Elec 20-21'!$A$4:$B$641, 2, FALSE)), "0", VLOOKUP(Table1[[#This Row],[Name]], 'Elec 20-21'!$A$4:$B$641, 2, FALSE))</f>
        <v>0</v>
      </c>
      <c r="K76" s="7" t="str">
        <f>IF(ISNA(VLOOKUP(Table1[[#This Row],[Name]], 'Gas 20-21'!$A$4:$B$400, 2, FALSE)), "0", VLOOKUP(Table1[[#This Row],[Name]], 'Gas 20-21'!$A$4:$B$400, 2, FALSE))</f>
        <v>0</v>
      </c>
      <c r="L76" s="13">
        <f>IFERROR((Table1[[#This Row],[Electricity 20-21]]*'Emissions Factors'!$C$3)+(Table1[[#This Row],[Gas 20-21]]*'Emissions Factors'!$B$2), "0")</f>
        <v>0</v>
      </c>
      <c r="M76" s="11" t="str">
        <f>IF(ISNA(VLOOKUP(Table1[[#This Row],[Name]], 'Elec 21-22'!$A$4:$B$656, 2, FALSE)), "0", VLOOKUP(Table1[[#This Row],[Name]], 'Elec 21-22'!$A$4:$B$656, 2, FALSE))</f>
        <v>0</v>
      </c>
      <c r="N76" s="7" t="str">
        <f>IF(ISNA(VLOOKUP(Table1[[#This Row],[Name]], 'Gas 21-22'!$A$4:$B$408, 2, FALSE)), "0", VLOOKUP(Table1[[#This Row],[Name]], 'Gas 21-22'!$A$4:$B$408, 2, FALSE))</f>
        <v>0</v>
      </c>
      <c r="O76" s="8">
        <f>IFERROR((Table1[[#This Row],[Electricity 21-22]]*'Emissions Factors'!$C$4)+(Table1[[#This Row],[Gas 21-22]]*'Emissions Factors'!$B$4), "")</f>
        <v>0</v>
      </c>
      <c r="P76" s="74" t="str">
        <f>IFERROR(Table1[[#This Row],[Total Emissions 21-22]]/Table1[[#This Row],[Total Emissions 20-21]], "")</f>
        <v/>
      </c>
      <c r="Q76" s="11" t="str">
        <f>IF(ISNA(VLOOKUP(Table1[[#This Row],[Name]],'Elec 22-23'!$A$4:$B$680, 2, FALSE)), "", VLOOKUP(Table1[[#This Row],[Name]], 'Elec 22-23'!$A$4:$B$680, 2, FALSE))</f>
        <v/>
      </c>
      <c r="R76" s="11" t="str">
        <f>IF(ISNA(VLOOKUP(Table1[[#This Row],[Name]], 'Gas 22-23'!$A$4:$B$427, 2, FALSE)), "", (VLOOKUP(Table1[[#This Row],[Name]], 'Gas 22-23'!$A$4:$B$427, 2, FALSE)))</f>
        <v/>
      </c>
      <c r="S76" s="11" t="str">
        <f>IFERROR((Table1[[#This Row],[Electricity 22-23]]*'Emissions Factors'!$C$5)+('Emissions Factors'!$B$5*Table1[[#This Row],[Gas 22-23]]), "")</f>
        <v/>
      </c>
      <c r="T76" s="12" t="str">
        <f>IFERROR(Table1[[#This Row],[Total Emissions 22-23]]/Table1[[#This Row],[Total Emissions 21-22]], "")</f>
        <v/>
      </c>
      <c r="U76" s="11" t="str">
        <f>IF(ISNA(VLOOKUP(Table1[[#This Row],[Name]],'Electricity 23-24'!A77:D973,4,FALSE)),"",(VLOOKUP(Table1[[#This Row],[Name]],'Electricity 23-24'!A77:D973,4,FALSE)))</f>
        <v/>
      </c>
      <c r="V76" s="11" t="str">
        <f>IF(ISNA(VLOOKUP(Table1[[#This Row],[Name]],Table2[#All],2,FALSE)),"",(VLOOKUP(Table1[[#This Row],[Name]],Table2[#All],2,FALSE)))</f>
        <v/>
      </c>
      <c r="W76" s="11" t="str">
        <f>IFERROR((Table1[[#This Row],[Electricity 23-24 ]]*'Emissions Factors'!$C$6)+(Table1[[#This Row],[Gas 23-24 ]]*'Emissions Factors'!$B$6),"")</f>
        <v/>
      </c>
      <c r="X76" s="74" t="str">
        <f>IFERROR(Table1[[#This Row],[Total Emissions 23-24 ]]/Table1[[#This Row],[Total Emissions 22-23]],"")</f>
        <v/>
      </c>
      <c r="Y76" s="21"/>
    </row>
    <row r="77" spans="1:25" x14ac:dyDescent="0.25">
      <c r="A77" s="32"/>
      <c r="B77" s="21" t="e">
        <f>VLOOKUP(Table1[[#This Row],[Name]], 'Site Information'!$A$2:$D$46, 4, FALSE)</f>
        <v>#N/A</v>
      </c>
      <c r="C77" s="8" t="str">
        <f>IF(ISNA(VLOOKUP(Table1[[#This Row],[Name]], 'Elec 17-18'!$A$4:$B$630, 2, FALSE)), "0", VLOOKUP(Table1[[#This Row],[Name]], 'Elec 17-18'!$A$4:$B$630, 2, FALSE))</f>
        <v>0</v>
      </c>
      <c r="D77" s="13" t="str">
        <f>IF(ISNA(VLOOKUP(Table1[[#This Row],[Name]], 'Gas 17-18'!$A$4:$B$395, 2, FALSE)), "0", (VLOOKUP(Table1[[#This Row],[Name]], 'Gas 17-18'!$A$4:$B$395, 2, FALSE)))</f>
        <v>0</v>
      </c>
      <c r="E77" s="8" t="str">
        <f>IF(ISNA(VLOOKUP(Table1[[#This Row],[Name]], 'Elec 18-19'!$A$4:$B$630, 2, FALSE)), "0", VLOOKUP(Table1[[#This Row],[Name]], 'Elec 18-19'!$A$4:$B$630, 2, FALSE))</f>
        <v>0</v>
      </c>
      <c r="F77" s="13" t="str">
        <f>IF(ISNA(VLOOKUP(Table1[[#This Row],[Name]], 'Gas 18-19'!$A$4:$B$395, 2, FALSE)), "0", (VLOOKUP(Table1[[#This Row],[Name]], 'Gas 18-19'!$A$4:$B$395, 2, FALSE)))</f>
        <v>0</v>
      </c>
      <c r="G77" s="7" t="str">
        <f>IF(ISNA(VLOOKUP(Table1[[#This Row],[Name]], 'Elec 19-20'!$A$4:$B$631, 2, FALSE)), "0", VLOOKUP(Table1[[#This Row],[Name]], 'Elec 19-20'!$A$4:$B$631, 2, FALSE))</f>
        <v>0</v>
      </c>
      <c r="H77" s="7" t="str">
        <f>IF(ISNA(VLOOKUP(Table1[[#This Row],[Name]], 'Gas 19-20'!$A$4:$B$395, 2, FALSE)), "0", (VLOOKUP(Table1[[#This Row],[Name]], 'Gas 19-20'!$A$4:$B$395, 2, FALSE)))</f>
        <v>0</v>
      </c>
      <c r="I77" s="13">
        <f>IFERROR((Table1[[#This Row],[Electricity 19-20]]*'Emissions Factors'!$C$2)+(Table1[[#This Row],[Gas 19-20]]*'Emissions Factors'!$B$2), "")</f>
        <v>0</v>
      </c>
      <c r="J77" s="7" t="str">
        <f>IF(ISNA(VLOOKUP(Table1[[#This Row],[Name]],'Elec 20-21'!$A$4:$B$641, 2, FALSE)), "0", VLOOKUP(Table1[[#This Row],[Name]], 'Elec 20-21'!$A$4:$B$641, 2, FALSE))</f>
        <v>0</v>
      </c>
      <c r="K77" s="7" t="str">
        <f>IF(ISNA(VLOOKUP(Table1[[#This Row],[Name]], 'Gas 20-21'!$A$4:$B$400, 2, FALSE)), "0", VLOOKUP(Table1[[#This Row],[Name]], 'Gas 20-21'!$A$4:$B$400, 2, FALSE))</f>
        <v>0</v>
      </c>
      <c r="L77" s="13">
        <f>IFERROR((Table1[[#This Row],[Electricity 20-21]]*'Emissions Factors'!$C$3)+(Table1[[#This Row],[Gas 20-21]]*'Emissions Factors'!$B$2), "0")</f>
        <v>0</v>
      </c>
      <c r="M77" s="11" t="str">
        <f>IF(ISNA(VLOOKUP(Table1[[#This Row],[Name]], 'Elec 21-22'!$A$4:$B$656, 2, FALSE)), "0", VLOOKUP(Table1[[#This Row],[Name]], 'Elec 21-22'!$A$4:$B$656, 2, FALSE))</f>
        <v>0</v>
      </c>
      <c r="N77" s="11" t="str">
        <f>IF(ISNA(VLOOKUP(Table1[[#This Row],[Name]], 'Gas 21-22'!$A$4:$B$408, 2, FALSE)), "0", VLOOKUP(Table1[[#This Row],[Name]], 'Gas 21-22'!$A$4:$B$408, 2, FALSE))</f>
        <v>0</v>
      </c>
      <c r="O77" s="8">
        <f>IFERROR((Table1[[#This Row],[Electricity 21-22]]*'Emissions Factors'!$C$4)+(Table1[[#This Row],[Gas 21-22]]*'Emissions Factors'!$B$4), "")</f>
        <v>0</v>
      </c>
      <c r="P77" s="12" t="str">
        <f>IFERROR(Table1[[#This Row],[Total Emissions 21-22]]/Table1[[#This Row],[Total Emissions 20-21]], "")</f>
        <v/>
      </c>
      <c r="Q77" s="11" t="str">
        <f>IF(ISNA(VLOOKUP(Table1[[#This Row],[Name]],'Elec 22-23'!$A$4:$B$680, 2, FALSE)), "", VLOOKUP(Table1[[#This Row],[Name]], 'Elec 22-23'!$A$4:$B$680, 2, FALSE))</f>
        <v/>
      </c>
      <c r="R77" s="7" t="str">
        <f>IF(ISNA(VLOOKUP(Table1[[#This Row],[Name]], 'Gas 22-23'!$A$4:$B$427, 2, FALSE)), "", (VLOOKUP(Table1[[#This Row],[Name]], 'Gas 22-23'!$A$4:$B$427, 2, FALSE)))</f>
        <v/>
      </c>
      <c r="S77" s="7" t="str">
        <f>IFERROR((Table1[[#This Row],[Electricity 22-23]]*'Emissions Factors'!$C$5)+('Emissions Factors'!$B$5*Table1[[#This Row],[Gas 22-23]]), "")</f>
        <v/>
      </c>
      <c r="T77" s="12" t="str">
        <f>IFERROR(Table1[[#This Row],[Total Emissions 22-23]]/Table1[[#This Row],[Total Emissions 21-22]], "")</f>
        <v/>
      </c>
      <c r="U77" s="7" t="str">
        <f>IF(ISNA(VLOOKUP(Table1[[#This Row],[Name]],'Electricity 23-24'!A78:D974,4,FALSE)),"",(VLOOKUP(Table1[[#This Row],[Name]],'Electricity 23-24'!A78:D974,4,FALSE)))</f>
        <v/>
      </c>
      <c r="V77" s="7" t="str">
        <f>IF(ISNA(VLOOKUP(Table1[[#This Row],[Name]],Table2[#All],2,FALSE)),"",(VLOOKUP(Table1[[#This Row],[Name]],Table2[#All],2,FALSE)))</f>
        <v/>
      </c>
      <c r="W77" s="7" t="str">
        <f>IFERROR((Table1[[#This Row],[Electricity 23-24 ]]*'Emissions Factors'!$C$6)+(Table1[[#This Row],[Gas 23-24 ]]*'Emissions Factors'!$B$6),"")</f>
        <v/>
      </c>
      <c r="X77" s="74" t="str">
        <f>IFERROR(Table1[[#This Row],[Total Emissions 23-24 ]]/Table1[[#This Row],[Total Emissions 22-23]],"")</f>
        <v/>
      </c>
      <c r="Y77" s="21"/>
    </row>
    <row r="78" spans="1:25" x14ac:dyDescent="0.25">
      <c r="A78" s="32"/>
      <c r="B78" s="21" t="e">
        <f>VLOOKUP(Table1[[#This Row],[Name]], 'Site Information'!$A$2:$D$46, 4, FALSE)</f>
        <v>#N/A</v>
      </c>
      <c r="C78" s="8" t="str">
        <f>IF(ISNA(VLOOKUP(Table1[[#This Row],[Name]], 'Elec 17-18'!$A$4:$B$630, 2, FALSE)), "0", VLOOKUP(Table1[[#This Row],[Name]], 'Elec 17-18'!$A$4:$B$630, 2, FALSE))</f>
        <v>0</v>
      </c>
      <c r="D78" s="13" t="str">
        <f>IF(ISNA(VLOOKUP(Table1[[#This Row],[Name]], 'Gas 17-18'!$A$4:$B$395, 2, FALSE)), "0", (VLOOKUP(Table1[[#This Row],[Name]], 'Gas 17-18'!$A$4:$B$395, 2, FALSE)))</f>
        <v>0</v>
      </c>
      <c r="E78" s="8" t="str">
        <f>IF(ISNA(VLOOKUP(Table1[[#This Row],[Name]], 'Elec 18-19'!$A$4:$B$630, 2, FALSE)), "0", VLOOKUP(Table1[[#This Row],[Name]], 'Elec 18-19'!$A$4:$B$630, 2, FALSE))</f>
        <v>0</v>
      </c>
      <c r="F78" s="13" t="str">
        <f>IF(ISNA(VLOOKUP(Table1[[#This Row],[Name]], 'Gas 18-19'!$A$4:$B$395, 2, FALSE)), "0", (VLOOKUP(Table1[[#This Row],[Name]], 'Gas 18-19'!$A$4:$B$395, 2, FALSE)))</f>
        <v>0</v>
      </c>
      <c r="G78" s="7" t="str">
        <f>IF(ISNA(VLOOKUP(Table1[[#This Row],[Name]], 'Elec 19-20'!$A$4:$B$631, 2, FALSE)), "0", VLOOKUP(Table1[[#This Row],[Name]], 'Elec 19-20'!$A$4:$B$631, 2, FALSE))</f>
        <v>0</v>
      </c>
      <c r="H78" s="7" t="str">
        <f>IF(ISNA(VLOOKUP(Table1[[#This Row],[Name]], 'Gas 19-20'!$A$4:$B$395, 2, FALSE)), "0", (VLOOKUP(Table1[[#This Row],[Name]], 'Gas 19-20'!$A$4:$B$395, 2, FALSE)))</f>
        <v>0</v>
      </c>
      <c r="I78" s="13">
        <f>IFERROR((Table1[[#This Row],[Electricity 19-20]]*'Emissions Factors'!$C$2)+(Table1[[#This Row],[Gas 19-20]]*'Emissions Factors'!$B$2), "")</f>
        <v>0</v>
      </c>
      <c r="J78" s="7" t="str">
        <f>IF(ISNA(VLOOKUP(Table1[[#This Row],[Name]],'Elec 20-21'!$A$4:$B$641, 2, FALSE)), "0", VLOOKUP(Table1[[#This Row],[Name]], 'Elec 20-21'!$A$4:$B$641, 2, FALSE))</f>
        <v>0</v>
      </c>
      <c r="K78" s="7" t="str">
        <f>IF(ISNA(VLOOKUP(Table1[[#This Row],[Name]], 'Gas 20-21'!$A$4:$B$400, 2, FALSE)), "0", VLOOKUP(Table1[[#This Row],[Name]], 'Gas 20-21'!$A$4:$B$400, 2, FALSE))</f>
        <v>0</v>
      </c>
      <c r="L78" s="13">
        <f>IFERROR((Table1[[#This Row],[Electricity 20-21]]*'Emissions Factors'!$C$3)+(Table1[[#This Row],[Gas 20-21]]*'Emissions Factors'!$B$2), "0")</f>
        <v>0</v>
      </c>
      <c r="M78" s="11" t="str">
        <f>IF(ISNA(VLOOKUP(Table1[[#This Row],[Name]], 'Elec 21-22'!$A$4:$B$656, 2, FALSE)), "0", VLOOKUP(Table1[[#This Row],[Name]], 'Elec 21-22'!$A$4:$B$656, 2, FALSE))</f>
        <v>0</v>
      </c>
      <c r="N78" s="11" t="str">
        <f>IF(ISNA(VLOOKUP(Table1[[#This Row],[Name]], 'Gas 21-22'!$A$4:$B$408, 2, FALSE)), "0", VLOOKUP(Table1[[#This Row],[Name]], 'Gas 21-22'!$A$4:$B$408, 2, FALSE))</f>
        <v>0</v>
      </c>
      <c r="O78" s="8">
        <f>IFERROR((Table1[[#This Row],[Electricity 21-22]]*'Emissions Factors'!$C$4)+(Table1[[#This Row],[Gas 21-22]]*'Emissions Factors'!$B$4), "")</f>
        <v>0</v>
      </c>
      <c r="P78" s="13" t="str">
        <f>IFERROR(Table1[[#This Row],[Total Emissions 21-22]]/Table1[[#This Row],[Total Emissions 20-21]], "")</f>
        <v/>
      </c>
      <c r="Q78" s="11" t="str">
        <f>IF(ISNA(VLOOKUP(Table1[[#This Row],[Name]],'Elec 22-23'!$A$4:$B$680, 2, FALSE)), "", VLOOKUP(Table1[[#This Row],[Name]], 'Elec 22-23'!$A$4:$B$680, 2, FALSE))</f>
        <v/>
      </c>
      <c r="R78" s="7" t="str">
        <f>IF(ISNA(VLOOKUP(Table1[[#This Row],[Name]], 'Gas 22-23'!$A$4:$B$427, 2, FALSE)), "", (VLOOKUP(Table1[[#This Row],[Name]], 'Gas 22-23'!$A$4:$B$427, 2, FALSE)))</f>
        <v/>
      </c>
      <c r="S78" s="7" t="str">
        <f>IFERROR((Table1[[#This Row],[Electricity 22-23]]*'Emissions Factors'!$C$5)+('Emissions Factors'!$B$5*Table1[[#This Row],[Gas 22-23]]), "")</f>
        <v/>
      </c>
      <c r="T78" s="12" t="str">
        <f>IFERROR(Table1[[#This Row],[Total Emissions 22-23]]/Table1[[#This Row],[Total Emissions 21-22]], "")</f>
        <v/>
      </c>
      <c r="U78" s="7" t="str">
        <f>IF(ISNA(VLOOKUP(Table1[[#This Row],[Name]],'Electricity 23-24'!A3:D36,4,FALSE)),"",(VLOOKUP(Table1[[#This Row],[Name]],'Electricity 23-24'!A3:D36,4,FALSE)))</f>
        <v/>
      </c>
      <c r="V78" s="7" t="str">
        <f>IF(ISNA(VLOOKUP(Table1[[#This Row],[Name]],Table2[#All],2,FALSE)),"",(VLOOKUP(Table1[[#This Row],[Name]],Table2[#All],2,FALSE)))</f>
        <v/>
      </c>
      <c r="W78" s="7" t="str">
        <f>IFERROR((Table1[[#This Row],[Electricity 23-24 ]]*'Emissions Factors'!$C$6)+(Table1[[#This Row],[Gas 23-24 ]]*'Emissions Factors'!$B$6),"")</f>
        <v/>
      </c>
      <c r="X78" s="74" t="str">
        <f>IFERROR(Table1[[#This Row],[Total Emissions 23-24 ]]/Table1[[#This Row],[Total Emissions 22-23]],"")</f>
        <v/>
      </c>
      <c r="Y78" s="21"/>
    </row>
    <row r="79" spans="1:25" x14ac:dyDescent="0.25">
      <c r="A79" s="32"/>
      <c r="B79" s="21" t="e">
        <f>VLOOKUP(Table1[[#This Row],[Name]], 'Site Information'!$A$2:$D$46, 4, FALSE)</f>
        <v>#N/A</v>
      </c>
      <c r="C79" s="8" t="str">
        <f>IF(ISNA(VLOOKUP(Table1[[#This Row],[Name]], 'Elec 17-18'!$A$4:$B$630, 2, FALSE)), "0", VLOOKUP(Table1[[#This Row],[Name]], 'Elec 17-18'!$A$4:$B$630, 2, FALSE))</f>
        <v>0</v>
      </c>
      <c r="D79" s="13" t="str">
        <f>IF(ISNA(VLOOKUP(Table1[[#This Row],[Name]], 'Gas 17-18'!$A$4:$B$395, 2, FALSE)), "0", (VLOOKUP(Table1[[#This Row],[Name]], 'Gas 17-18'!$A$4:$B$395, 2, FALSE)))</f>
        <v>0</v>
      </c>
      <c r="E79" s="8" t="str">
        <f>IF(ISNA(VLOOKUP(Table1[[#This Row],[Name]], 'Elec 18-19'!$A$4:$B$630, 2, FALSE)), "0", VLOOKUP(Table1[[#This Row],[Name]], 'Elec 18-19'!$A$4:$B$630, 2, FALSE))</f>
        <v>0</v>
      </c>
      <c r="F79" s="13" t="str">
        <f>IF(ISNA(VLOOKUP(Table1[[#This Row],[Name]], 'Gas 18-19'!$A$4:$B$395, 2, FALSE)), "0", (VLOOKUP(Table1[[#This Row],[Name]], 'Gas 18-19'!$A$4:$B$395, 2, FALSE)))</f>
        <v>0</v>
      </c>
      <c r="G79" s="7" t="str">
        <f>IF(ISNA(VLOOKUP(Table1[[#This Row],[Name]], 'Elec 19-20'!$A$4:$B$631, 2, FALSE)), "0", VLOOKUP(Table1[[#This Row],[Name]], 'Elec 19-20'!$A$4:$B$631, 2, FALSE))</f>
        <v>0</v>
      </c>
      <c r="H79" s="7" t="str">
        <f>IF(ISNA(VLOOKUP(Table1[[#This Row],[Name]], 'Gas 19-20'!$A$4:$B$395, 2, FALSE)), "0", (VLOOKUP(Table1[[#This Row],[Name]], 'Gas 19-20'!$A$4:$B$395, 2, FALSE)))</f>
        <v>0</v>
      </c>
      <c r="I79" s="13">
        <f>IFERROR((Table1[[#This Row],[Electricity 19-20]]*'Emissions Factors'!$C$2)+(Table1[[#This Row],[Gas 19-20]]*'Emissions Factors'!$B$2), "")</f>
        <v>0</v>
      </c>
      <c r="J79" s="7" t="str">
        <f>IF(ISNA(VLOOKUP(Table1[[#This Row],[Name]],'Elec 20-21'!$A$4:$B$641, 2, FALSE)), "0", VLOOKUP(Table1[[#This Row],[Name]], 'Elec 20-21'!$A$4:$B$641, 2, FALSE))</f>
        <v>0</v>
      </c>
      <c r="K79" s="7" t="str">
        <f>IF(ISNA(VLOOKUP(Table1[[#This Row],[Name]], 'Gas 20-21'!$A$4:$B$400, 2, FALSE)), "0", VLOOKUP(Table1[[#This Row],[Name]], 'Gas 20-21'!$A$4:$B$400, 2, FALSE))</f>
        <v>0</v>
      </c>
      <c r="L79" s="13">
        <f>IFERROR((Table1[[#This Row],[Electricity 20-21]]*'Emissions Factors'!$C$3)+(Table1[[#This Row],[Gas 20-21]]*'Emissions Factors'!$B$2), "0")</f>
        <v>0</v>
      </c>
      <c r="M79" s="11" t="str">
        <f>IF(ISNA(VLOOKUP(Table1[[#This Row],[Name]], 'Elec 21-22'!$A$4:$B$656, 2, FALSE)), "0", VLOOKUP(Table1[[#This Row],[Name]], 'Elec 21-22'!$A$4:$B$656, 2, FALSE))</f>
        <v>0</v>
      </c>
      <c r="N79" s="11" t="str">
        <f>IF(ISNA(VLOOKUP(Table1[[#This Row],[Name]], 'Gas 21-22'!$A$4:$B$408, 2, FALSE)), "0", VLOOKUP(Table1[[#This Row],[Name]], 'Gas 21-22'!$A$4:$B$408, 2, FALSE))</f>
        <v>0</v>
      </c>
      <c r="O79" s="8">
        <f>IFERROR((Table1[[#This Row],[Electricity 21-22]]*'Emissions Factors'!$C$4)+(Table1[[#This Row],[Gas 21-22]]*'Emissions Factors'!$B$4), "")</f>
        <v>0</v>
      </c>
      <c r="P79" s="13" t="str">
        <f>IFERROR(Table1[[#This Row],[Total Emissions 21-22]]/Table1[[#This Row],[Total Emissions 20-21]], "")</f>
        <v/>
      </c>
      <c r="Q79" s="11" t="str">
        <f>IF(ISNA(VLOOKUP(Table1[[#This Row],[Name]],'Elec 22-23'!$A$4:$B$680, 2, FALSE)), "", VLOOKUP(Table1[[#This Row],[Name]], 'Elec 22-23'!$A$4:$B$680, 2, FALSE))</f>
        <v/>
      </c>
      <c r="R79" s="7" t="str">
        <f>IF(ISNA(VLOOKUP(Table1[[#This Row],[Name]], 'Gas 22-23'!$A$4:$B$427, 2, FALSE)), "", (VLOOKUP(Table1[[#This Row],[Name]], 'Gas 22-23'!$A$4:$B$427, 2, FALSE)))</f>
        <v/>
      </c>
      <c r="S79" s="7" t="str">
        <f>IFERROR((Table1[[#This Row],[Electricity 22-23]]*'Emissions Factors'!$C$5)+('Emissions Factors'!$B$5*Table1[[#This Row],[Gas 22-23]]), "")</f>
        <v/>
      </c>
      <c r="T79" s="12" t="str">
        <f>IFERROR(Table1[[#This Row],[Total Emissions 22-23]]/Table1[[#This Row],[Total Emissions 21-22]], "")</f>
        <v/>
      </c>
      <c r="U79" s="7" t="str">
        <f>IF(ISNA(VLOOKUP(Table1[[#This Row],[Name]],'Electricity 23-24'!A28:D745,4,FALSE)),"",(VLOOKUP(Table1[[#This Row],[Name]],'Electricity 23-24'!A28:D745,4,FALSE)))</f>
        <v/>
      </c>
      <c r="V79" s="7" t="str">
        <f>IF(ISNA(VLOOKUP(Table1[[#This Row],[Name]],Table2[#All],2,FALSE)),"",(VLOOKUP(Table1[[#This Row],[Name]],Table2[#All],2,FALSE)))</f>
        <v/>
      </c>
      <c r="W79" s="7" t="str">
        <f>IFERROR((Table1[[#This Row],[Electricity 23-24 ]]*'Emissions Factors'!$C$6)+(Table1[[#This Row],[Gas 23-24 ]]*'Emissions Factors'!$B$6),"")</f>
        <v/>
      </c>
      <c r="X79" s="74" t="str">
        <f>IFERROR(Table1[[#This Row],[Total Emissions 23-24 ]]/Table1[[#This Row],[Total Emissions 22-23]],"")</f>
        <v/>
      </c>
      <c r="Y79" s="21"/>
    </row>
    <row r="80" spans="1:25" x14ac:dyDescent="0.25">
      <c r="A80" s="32"/>
      <c r="B80" s="21" t="e">
        <f>VLOOKUP(Table1[[#This Row],[Name]], 'Site Information'!$A$2:$D$46, 4, FALSE)</f>
        <v>#N/A</v>
      </c>
      <c r="C80" s="8" t="str">
        <f>IF(ISNA(VLOOKUP(Table1[[#This Row],[Name]], 'Elec 17-18'!$A$4:$B$630, 2, FALSE)), "0", VLOOKUP(Table1[[#This Row],[Name]], 'Elec 17-18'!$A$4:$B$630, 2, FALSE))</f>
        <v>0</v>
      </c>
      <c r="D80" s="13" t="str">
        <f>IF(ISNA(VLOOKUP(Table1[[#This Row],[Name]], 'Gas 17-18'!$A$4:$B$395, 2, FALSE)), "0", (VLOOKUP(Table1[[#This Row],[Name]], 'Gas 17-18'!$A$4:$B$395, 2, FALSE)))</f>
        <v>0</v>
      </c>
      <c r="E80" s="8" t="str">
        <f>IF(ISNA(VLOOKUP(Table1[[#This Row],[Name]], 'Elec 18-19'!$A$4:$B$630, 2, FALSE)), "0", VLOOKUP(Table1[[#This Row],[Name]], 'Elec 18-19'!$A$4:$B$630, 2, FALSE))</f>
        <v>0</v>
      </c>
      <c r="F80" s="13" t="str">
        <f>IF(ISNA(VLOOKUP(Table1[[#This Row],[Name]], 'Gas 18-19'!$A$4:$B$395, 2, FALSE)), "0", (VLOOKUP(Table1[[#This Row],[Name]], 'Gas 18-19'!$A$4:$B$395, 2, FALSE)))</f>
        <v>0</v>
      </c>
      <c r="G80" s="7" t="str">
        <f>IF(ISNA(VLOOKUP(Table1[[#This Row],[Name]], 'Elec 19-20'!$A$4:$B$631, 2, FALSE)), "0", VLOOKUP(Table1[[#This Row],[Name]], 'Elec 19-20'!$A$4:$B$631, 2, FALSE))</f>
        <v>0</v>
      </c>
      <c r="H80" s="7" t="str">
        <f>IF(ISNA(VLOOKUP(Table1[[#This Row],[Name]], 'Gas 19-20'!$A$4:$B$395, 2, FALSE)), "0", (VLOOKUP(Table1[[#This Row],[Name]], 'Gas 19-20'!$A$4:$B$395, 2, FALSE)))</f>
        <v>0</v>
      </c>
      <c r="I80" s="13">
        <f>IFERROR((Table1[[#This Row],[Electricity 19-20]]*'Emissions Factors'!$C$2)+(Table1[[#This Row],[Gas 19-20]]*'Emissions Factors'!$B$2), "")</f>
        <v>0</v>
      </c>
      <c r="J80" s="7" t="str">
        <f>IF(ISNA(VLOOKUP(Table1[[#This Row],[Name]],'Elec 20-21'!$A$4:$B$641, 2, FALSE)), "0", VLOOKUP(Table1[[#This Row],[Name]], 'Elec 20-21'!$A$4:$B$641, 2, FALSE))</f>
        <v>0</v>
      </c>
      <c r="K80" s="7" t="str">
        <f>IF(ISNA(VLOOKUP(Table1[[#This Row],[Name]], 'Gas 20-21'!$A$4:$B$400, 2, FALSE)), "0", VLOOKUP(Table1[[#This Row],[Name]], 'Gas 20-21'!$A$4:$B$400, 2, FALSE))</f>
        <v>0</v>
      </c>
      <c r="L80" s="13">
        <f>IFERROR((Table1[[#This Row],[Electricity 20-21]]*'Emissions Factors'!$C$3)+(Table1[[#This Row],[Gas 20-21]]*'Emissions Factors'!$B$2), "0")</f>
        <v>0</v>
      </c>
      <c r="M80" s="11" t="str">
        <f>IF(ISNA(VLOOKUP(Table1[[#This Row],[Name]], 'Elec 21-22'!$A$4:$B$656, 2, FALSE)), "0", VLOOKUP(Table1[[#This Row],[Name]], 'Elec 21-22'!$A$4:$B$656, 2, FALSE))</f>
        <v>0</v>
      </c>
      <c r="N80" s="11" t="str">
        <f>IF(ISNA(VLOOKUP(Table1[[#This Row],[Name]], 'Gas 21-22'!$A$4:$B$408, 2, FALSE)), "0", VLOOKUP(Table1[[#This Row],[Name]], 'Gas 21-22'!$A$4:$B$408, 2, FALSE))</f>
        <v>0</v>
      </c>
      <c r="O80" s="8">
        <f>IFERROR((Table1[[#This Row],[Electricity 21-22]]*'Emissions Factors'!$C$4)+(Table1[[#This Row],[Gas 21-22]]*'Emissions Factors'!$B$4), "")</f>
        <v>0</v>
      </c>
      <c r="P80" s="12" t="str">
        <f>IFERROR(Table1[[#This Row],[Total Emissions 21-22]]/Table1[[#This Row],[Total Emissions 20-21]], "")</f>
        <v/>
      </c>
      <c r="Q80" s="11" t="str">
        <f>IF(ISNA(VLOOKUP(Table1[[#This Row],[Name]],'Elec 22-23'!$A$4:$B$680, 2, FALSE)), "", VLOOKUP(Table1[[#This Row],[Name]], 'Elec 22-23'!$A$4:$B$680, 2, FALSE))</f>
        <v/>
      </c>
      <c r="R80" s="7" t="str">
        <f>IF(ISNA(VLOOKUP(Table1[[#This Row],[Name]], 'Gas 22-23'!$A$4:$B$427, 2, FALSE)), "", (VLOOKUP(Table1[[#This Row],[Name]], 'Gas 22-23'!$A$4:$B$427, 2, FALSE)))</f>
        <v/>
      </c>
      <c r="S80" s="7" t="str">
        <f>IFERROR((Table1[[#This Row],[Electricity 22-23]]*'Emissions Factors'!$C$5)+('Emissions Factors'!$B$5*Table1[[#This Row],[Gas 22-23]]), "")</f>
        <v/>
      </c>
      <c r="T80" s="12" t="str">
        <f>IFERROR(Table1[[#This Row],[Total Emissions 22-23]]/Table1[[#This Row],[Total Emissions 21-22]], "")</f>
        <v/>
      </c>
      <c r="U80" s="7" t="e">
        <f>VLOOKUP(Table1[[#This Row],[Name]],'Electricity 23-24'!A3:D78,4,FALSE)</f>
        <v>#N/A</v>
      </c>
      <c r="V80" s="7" t="str">
        <f>IF(ISNA(VLOOKUP(Table1[[#This Row],[Name]],Table2[#All],2,FALSE)),"",(VLOOKUP(Table1[[#This Row],[Name]],Table2[#All],2,FALSE)))</f>
        <v/>
      </c>
      <c r="W80" s="7" t="str">
        <f>IFERROR((Table1[[#This Row],[Electricity 23-24 ]]*'Emissions Factors'!$C$6)+(Table1[[#This Row],[Gas 23-24 ]]*'Emissions Factors'!$B$6),"")</f>
        <v/>
      </c>
      <c r="X80" s="74" t="str">
        <f>IFERROR(Table1[[#This Row],[Total Emissions 23-24 ]]/Table1[[#This Row],[Total Emissions 22-23]],"")</f>
        <v/>
      </c>
      <c r="Y80" s="21"/>
    </row>
    <row r="81" spans="1:25" x14ac:dyDescent="0.25">
      <c r="A81" s="32"/>
      <c r="B81" s="21" t="e">
        <f>VLOOKUP(Table1[[#This Row],[Name]], 'Site Information'!$A$2:$D$46, 4, FALSE)</f>
        <v>#N/A</v>
      </c>
      <c r="C81" s="8" t="str">
        <f>IF(ISNA(VLOOKUP(Table1[[#This Row],[Name]], 'Elec 17-18'!$A$4:$B$630, 2, FALSE)), "0", VLOOKUP(Table1[[#This Row],[Name]], 'Elec 17-18'!$A$4:$B$630, 2, FALSE))</f>
        <v>0</v>
      </c>
      <c r="D81" s="13" t="str">
        <f>IF(ISNA(VLOOKUP(Table1[[#This Row],[Name]], 'Gas 17-18'!$A$4:$B$395, 2, FALSE)), "0", (VLOOKUP(Table1[[#This Row],[Name]], 'Gas 17-18'!$A$4:$B$395, 2, FALSE)))</f>
        <v>0</v>
      </c>
      <c r="E81" s="8" t="str">
        <f>IF(ISNA(VLOOKUP(Table1[[#This Row],[Name]], 'Elec 18-19'!$A$4:$B$630, 2, FALSE)), "0", VLOOKUP(Table1[[#This Row],[Name]], 'Elec 18-19'!$A$4:$B$630, 2, FALSE))</f>
        <v>0</v>
      </c>
      <c r="F81" s="13" t="str">
        <f>IF(ISNA(VLOOKUP(Table1[[#This Row],[Name]], 'Gas 18-19'!$A$4:$B$395, 2, FALSE)), "0", (VLOOKUP(Table1[[#This Row],[Name]], 'Gas 18-19'!$A$4:$B$395, 2, FALSE)))</f>
        <v>0</v>
      </c>
      <c r="G81" s="7" t="str">
        <f>IF(ISNA(VLOOKUP(Table1[[#This Row],[Name]], 'Elec 19-20'!$A$4:$B$631, 2, FALSE)), "0", VLOOKUP(Table1[[#This Row],[Name]], 'Elec 19-20'!$A$4:$B$631, 2, FALSE))</f>
        <v>0</v>
      </c>
      <c r="H81" s="7" t="str">
        <f>IF(ISNA(VLOOKUP(Table1[[#This Row],[Name]], 'Gas 19-20'!$A$4:$B$395, 2, FALSE)), "0", (VLOOKUP(Table1[[#This Row],[Name]], 'Gas 19-20'!$A$4:$B$395, 2, FALSE)))</f>
        <v>0</v>
      </c>
      <c r="I81" s="13">
        <f>IFERROR((Table1[[#This Row],[Electricity 19-20]]*'Emissions Factors'!$C$2)+(Table1[[#This Row],[Gas 19-20]]*'Emissions Factors'!$B$2), "")</f>
        <v>0</v>
      </c>
      <c r="J81" s="7" t="str">
        <f>IF(ISNA(VLOOKUP(Table1[[#This Row],[Name]],'Elec 20-21'!$A$4:$B$641, 2, FALSE)), "0", VLOOKUP(Table1[[#This Row],[Name]], 'Elec 20-21'!$A$4:$B$641, 2, FALSE))</f>
        <v>0</v>
      </c>
      <c r="K81" s="7" t="str">
        <f>IF(ISNA(VLOOKUP(Table1[[#This Row],[Name]], 'Gas 20-21'!$A$4:$B$400, 2, FALSE)), "0", VLOOKUP(Table1[[#This Row],[Name]], 'Gas 20-21'!$A$4:$B$400, 2, FALSE))</f>
        <v>0</v>
      </c>
      <c r="L81" s="13">
        <f>IFERROR((Table1[[#This Row],[Electricity 20-21]]*'Emissions Factors'!$C$3)+(Table1[[#This Row],[Gas 20-21]]*'Emissions Factors'!$B$2), "0")</f>
        <v>0</v>
      </c>
      <c r="M81" s="11" t="str">
        <f>IF(ISNA(VLOOKUP(Table1[[#This Row],[Name]], 'Elec 21-22'!$A$4:$B$656, 2, FALSE)), "0", VLOOKUP(Table1[[#This Row],[Name]], 'Elec 21-22'!$A$4:$B$656, 2, FALSE))</f>
        <v>0</v>
      </c>
      <c r="N81" s="7" t="str">
        <f>IF(ISNA(VLOOKUP(Table1[[#This Row],[Name]], 'Gas 21-22'!$A$4:$B$408, 2, FALSE)), "0", VLOOKUP(Table1[[#This Row],[Name]], 'Gas 21-22'!$A$4:$B$408, 2, FALSE))</f>
        <v>0</v>
      </c>
      <c r="O81" s="8">
        <f>IFERROR((Table1[[#This Row],[Electricity 21-22]]*'Emissions Factors'!$C$4)+(Table1[[#This Row],[Gas 21-22]]*'Emissions Factors'!$B$4), "")</f>
        <v>0</v>
      </c>
      <c r="P81" s="74" t="str">
        <f>IFERROR(Table1[[#This Row],[Total Emissions 21-22]]/Table1[[#This Row],[Total Emissions 20-21]], "")</f>
        <v/>
      </c>
      <c r="Q81" s="11" t="str">
        <f>IF(ISNA(VLOOKUP(Table1[[#This Row],[Name]],'Elec 22-23'!$A$4:$B$680, 2, FALSE)), "", VLOOKUP(Table1[[#This Row],[Name]], 'Elec 22-23'!$A$4:$B$680, 2, FALSE))</f>
        <v/>
      </c>
      <c r="R81" s="11" t="str">
        <f>IF(ISNA(VLOOKUP(Table1[[#This Row],[Name]], 'Gas 22-23'!$A$4:$B$427, 2, FALSE)), "", (VLOOKUP(Table1[[#This Row],[Name]], 'Gas 22-23'!$A$4:$B$427, 2, FALSE)))</f>
        <v/>
      </c>
      <c r="S81" s="11" t="str">
        <f>IFERROR((Table1[[#This Row],[Electricity 22-23]]*'Emissions Factors'!$C$5)+('Emissions Factors'!$B$5*Table1[[#This Row],[Gas 22-23]]), "")</f>
        <v/>
      </c>
      <c r="T81" s="12" t="str">
        <f>IFERROR(Table1[[#This Row],[Total Emissions 22-23]]/Table1[[#This Row],[Total Emissions 21-22]], "")</f>
        <v/>
      </c>
      <c r="U81" s="7" t="str">
        <f>IF(ISNA(VLOOKUP(Table1[[#This Row],[Name]],'Electricity 23-24'!A30:D747,4,FALSE)),"",(VLOOKUP(Table1[[#This Row],[Name]],'Electricity 23-24'!A30:D747,4,FALSE)))</f>
        <v/>
      </c>
      <c r="V81" s="11" t="str">
        <f>IF(ISNA(VLOOKUP(Table1[[#This Row],[Name]],Table2[#All],2,FALSE)),"",(VLOOKUP(Table1[[#This Row],[Name]],Table2[#All],2,FALSE)))</f>
        <v/>
      </c>
      <c r="W81" s="11" t="str">
        <f>IFERROR((Table1[[#This Row],[Electricity 23-24 ]]*'Emissions Factors'!$C$6)+(Table1[[#This Row],[Gas 23-24 ]]*'Emissions Factors'!$B$6),"")</f>
        <v/>
      </c>
      <c r="X81" s="74" t="str">
        <f>IFERROR(Table1[[#This Row],[Total Emissions 23-24 ]]/Table1[[#This Row],[Total Emissions 22-23]],"")</f>
        <v/>
      </c>
      <c r="Y81" s="21"/>
    </row>
    <row r="82" spans="1:25" x14ac:dyDescent="0.25">
      <c r="A82" s="32"/>
      <c r="B82" s="21" t="e">
        <f>VLOOKUP(Table1[[#This Row],[Name]], 'Site Information'!$A$2:$D$46, 4, FALSE)</f>
        <v>#N/A</v>
      </c>
      <c r="C82" s="8" t="str">
        <f>IF(ISNA(VLOOKUP(Table1[[#This Row],[Name]], 'Elec 17-18'!$A$4:$B$630, 2, FALSE)), "0", VLOOKUP(Table1[[#This Row],[Name]], 'Elec 17-18'!$A$4:$B$630, 2, FALSE))</f>
        <v>0</v>
      </c>
      <c r="D82" s="13" t="str">
        <f>IF(ISNA(VLOOKUP(Table1[[#This Row],[Name]], 'Gas 17-18'!$A$4:$B$395, 2, FALSE)), "0", (VLOOKUP(Table1[[#This Row],[Name]], 'Gas 17-18'!$A$4:$B$395, 2, FALSE)))</f>
        <v>0</v>
      </c>
      <c r="E82" s="8" t="str">
        <f>IF(ISNA(VLOOKUP(Table1[[#This Row],[Name]], 'Elec 18-19'!$A$4:$B$630, 2, FALSE)), "0", VLOOKUP(Table1[[#This Row],[Name]], 'Elec 18-19'!$A$4:$B$630, 2, FALSE))</f>
        <v>0</v>
      </c>
      <c r="F82" s="13" t="str">
        <f>IF(ISNA(VLOOKUP(Table1[[#This Row],[Name]], 'Gas 18-19'!$A$4:$B$395, 2, FALSE)), "0", (VLOOKUP(Table1[[#This Row],[Name]], 'Gas 18-19'!$A$4:$B$395, 2, FALSE)))</f>
        <v>0</v>
      </c>
      <c r="G82" s="7" t="str">
        <f>IF(ISNA(VLOOKUP(Table1[[#This Row],[Name]], 'Elec 19-20'!$A$4:$B$631, 2, FALSE)), "0", VLOOKUP(Table1[[#This Row],[Name]], 'Elec 19-20'!$A$4:$B$631, 2, FALSE))</f>
        <v>0</v>
      </c>
      <c r="H82" s="7" t="str">
        <f>IF(ISNA(VLOOKUP(Table1[[#This Row],[Name]], 'Gas 19-20'!$A$4:$B$395, 2, FALSE)), "0", (VLOOKUP(Table1[[#This Row],[Name]], 'Gas 19-20'!$A$4:$B$395, 2, FALSE)))</f>
        <v>0</v>
      </c>
      <c r="I82" s="13">
        <f>IFERROR((Table1[[#This Row],[Electricity 19-20]]*'Emissions Factors'!$C$2)+(Table1[[#This Row],[Gas 19-20]]*'Emissions Factors'!$B$2), "")</f>
        <v>0</v>
      </c>
      <c r="J82" s="7" t="str">
        <f>IF(ISNA(VLOOKUP(Table1[[#This Row],[Name]],'Elec 20-21'!$A$4:$B$641, 2, FALSE)), "0", VLOOKUP(Table1[[#This Row],[Name]], 'Elec 20-21'!$A$4:$B$641, 2, FALSE))</f>
        <v>0</v>
      </c>
      <c r="K82" s="7" t="str">
        <f>IF(ISNA(VLOOKUP(Table1[[#This Row],[Name]], 'Gas 20-21'!$A$4:$B$400, 2, FALSE)), "0", VLOOKUP(Table1[[#This Row],[Name]], 'Gas 20-21'!$A$4:$B$400, 2, FALSE))</f>
        <v>0</v>
      </c>
      <c r="L82" s="13">
        <f>IFERROR((Table1[[#This Row],[Electricity 20-21]]*'Emissions Factors'!$C$3)+(Table1[[#This Row],[Gas 20-21]]*'Emissions Factors'!$B$2), "0")</f>
        <v>0</v>
      </c>
      <c r="M82" s="11" t="str">
        <f>IF(ISNA(VLOOKUP(Table1[[#This Row],[Name]], 'Elec 21-22'!$A$4:$B$656, 2, FALSE)), "0", VLOOKUP(Table1[[#This Row],[Name]], 'Elec 21-22'!$A$4:$B$656, 2, FALSE))</f>
        <v>0</v>
      </c>
      <c r="N82" s="7" t="str">
        <f>IF(ISNA(VLOOKUP(Table1[[#This Row],[Name]], 'Gas 21-22'!$A$4:$B$408, 2, FALSE)), "0", VLOOKUP(Table1[[#This Row],[Name]], 'Gas 21-22'!$A$4:$B$408, 2, FALSE))</f>
        <v>0</v>
      </c>
      <c r="O82" s="8">
        <f>IFERROR((Table1[[#This Row],[Electricity 21-22]]*'Emissions Factors'!$C$4)+(Table1[[#This Row],[Gas 21-22]]*'Emissions Factors'!$B$4), "")</f>
        <v>0</v>
      </c>
      <c r="P82" s="74" t="str">
        <f>IFERROR(Table1[[#This Row],[Total Emissions 21-22]]/Table1[[#This Row],[Total Emissions 20-21]], "")</f>
        <v/>
      </c>
      <c r="Q82" s="11" t="str">
        <f>IF(ISNA(VLOOKUP(Table1[[#This Row],[Name]],'Elec 22-23'!$A$4:$B$680, 2, FALSE)), "", VLOOKUP(Table1[[#This Row],[Name]], 'Elec 22-23'!$A$4:$B$680, 2, FALSE))</f>
        <v/>
      </c>
      <c r="R82" s="7" t="str">
        <f>IF(ISNA(VLOOKUP(Table1[[#This Row],[Name]], 'Gas 22-23'!$A$4:$B$427, 2, FALSE)), "", (VLOOKUP(Table1[[#This Row],[Name]], 'Gas 22-23'!$A$4:$B$427, 2, FALSE)))</f>
        <v/>
      </c>
      <c r="S82" s="7" t="str">
        <f>IFERROR((Table1[[#This Row],[Electricity 22-23]]*'Emissions Factors'!$C$5)+('Emissions Factors'!$B$5*Table1[[#This Row],[Gas 22-23]]), "")</f>
        <v/>
      </c>
      <c r="T82" s="12" t="str">
        <f>IFERROR(Table1[[#This Row],[Total Emissions 22-23]]/Table1[[#This Row],[Total Emissions 21-22]], "")</f>
        <v/>
      </c>
      <c r="U82" s="7" t="str">
        <f>IF(ISNA(VLOOKUP(Table1[[#This Row],[Name]],'Electricity 23-24'!A83:D979,4,FALSE)),"",(VLOOKUP(Table1[[#This Row],[Name]],'Electricity 23-24'!A83:D979,4,FALSE)))</f>
        <v/>
      </c>
      <c r="V82" s="7" t="str">
        <f>IF(ISNA(VLOOKUP(Table1[[#This Row],[Name]],Table2[#All],2,FALSE)),"",(VLOOKUP(Table1[[#This Row],[Name]],Table2[#All],2,FALSE)))</f>
        <v/>
      </c>
      <c r="W82" s="7" t="str">
        <f>IFERROR((Table1[[#This Row],[Electricity 23-24 ]]*'Emissions Factors'!$C$6)+(Table1[[#This Row],[Gas 23-24 ]]*'Emissions Factors'!$B$6),"")</f>
        <v/>
      </c>
      <c r="X82" s="74" t="str">
        <f>IFERROR(Table1[[#This Row],[Total Emissions 23-24 ]]/Table1[[#This Row],[Total Emissions 22-23]],"")</f>
        <v/>
      </c>
      <c r="Y82" s="21"/>
    </row>
    <row r="83" spans="1:25" x14ac:dyDescent="0.25">
      <c r="A83" s="32"/>
      <c r="B83" s="21" t="e">
        <f>VLOOKUP(Table1[[#This Row],[Name]], 'Site Information'!$A$2:$D$46, 4, FALSE)</f>
        <v>#N/A</v>
      </c>
      <c r="C83" s="8" t="str">
        <f>IF(ISNA(VLOOKUP(Table1[[#This Row],[Name]], 'Elec 17-18'!$A$4:$B$630, 2, FALSE)), "0", VLOOKUP(Table1[[#This Row],[Name]], 'Elec 17-18'!$A$4:$B$630, 2, FALSE))</f>
        <v>0</v>
      </c>
      <c r="D83" s="13" t="str">
        <f>IF(ISNA(VLOOKUP(Table1[[#This Row],[Name]], 'Gas 17-18'!$A$4:$B$395, 2, FALSE)), "0", (VLOOKUP(Table1[[#This Row],[Name]], 'Gas 17-18'!$A$4:$B$395, 2, FALSE)))</f>
        <v>0</v>
      </c>
      <c r="E83" s="8" t="str">
        <f>IF(ISNA(VLOOKUP(Table1[[#This Row],[Name]], 'Elec 18-19'!$A$4:$B$630, 2, FALSE)), "0", VLOOKUP(Table1[[#This Row],[Name]], 'Elec 18-19'!$A$4:$B$630, 2, FALSE))</f>
        <v>0</v>
      </c>
      <c r="F83" s="13" t="str">
        <f>IF(ISNA(VLOOKUP(Table1[[#This Row],[Name]], 'Gas 18-19'!$A$4:$B$395, 2, FALSE)), "0", (VLOOKUP(Table1[[#This Row],[Name]], 'Gas 18-19'!$A$4:$B$395, 2, FALSE)))</f>
        <v>0</v>
      </c>
      <c r="G83" s="7" t="str">
        <f>IF(ISNA(VLOOKUP(Table1[[#This Row],[Name]], 'Elec 19-20'!$A$4:$B$631, 2, FALSE)), "0", VLOOKUP(Table1[[#This Row],[Name]], 'Elec 19-20'!$A$4:$B$631, 2, FALSE))</f>
        <v>0</v>
      </c>
      <c r="H83" s="7" t="str">
        <f>IF(ISNA(VLOOKUP(Table1[[#This Row],[Name]], 'Gas 19-20'!$A$4:$B$395, 2, FALSE)), "0", (VLOOKUP(Table1[[#This Row],[Name]], 'Gas 19-20'!$A$4:$B$395, 2, FALSE)))</f>
        <v>0</v>
      </c>
      <c r="I83" s="13">
        <f>IFERROR((Table1[[#This Row],[Electricity 19-20]]*'Emissions Factors'!$C$2)+(Table1[[#This Row],[Gas 19-20]]*'Emissions Factors'!$B$2), "")</f>
        <v>0</v>
      </c>
      <c r="J83" s="7" t="str">
        <f>IF(ISNA(VLOOKUP(Table1[[#This Row],[Name]],'Elec 20-21'!$A$4:$B$641, 2, FALSE)), "0", VLOOKUP(Table1[[#This Row],[Name]], 'Elec 20-21'!$A$4:$B$641, 2, FALSE))</f>
        <v>0</v>
      </c>
      <c r="K83" s="7" t="str">
        <f>IF(ISNA(VLOOKUP(Table1[[#This Row],[Name]], 'Gas 20-21'!$A$4:$B$400, 2, FALSE)), "0", VLOOKUP(Table1[[#This Row],[Name]], 'Gas 20-21'!$A$4:$B$400, 2, FALSE))</f>
        <v>0</v>
      </c>
      <c r="L83" s="13">
        <f>IFERROR((Table1[[#This Row],[Electricity 20-21]]*'Emissions Factors'!$C$3)+(Table1[[#This Row],[Gas 20-21]]*'Emissions Factors'!$B$2), "0")</f>
        <v>0</v>
      </c>
      <c r="M83" s="11" t="str">
        <f>IF(ISNA(VLOOKUP(Table1[[#This Row],[Name]], 'Elec 21-22'!$A$4:$B$656, 2, FALSE)), "0", VLOOKUP(Table1[[#This Row],[Name]], 'Elec 21-22'!$A$4:$B$656, 2, FALSE))</f>
        <v>0</v>
      </c>
      <c r="N83" s="11" t="str">
        <f>IF(ISNA(VLOOKUP(Table1[[#This Row],[Name]], 'Gas 21-22'!$A$4:$B$408, 2, FALSE)), "0", VLOOKUP(Table1[[#This Row],[Name]], 'Gas 21-22'!$A$4:$B$408, 2, FALSE))</f>
        <v>0</v>
      </c>
      <c r="O83" s="8">
        <f>IFERROR((Table1[[#This Row],[Electricity 21-22]]*'Emissions Factors'!$C$4)+(Table1[[#This Row],[Gas 21-22]]*'Emissions Factors'!$B$4), "")</f>
        <v>0</v>
      </c>
      <c r="P83" s="13" t="str">
        <f>IFERROR(Table1[[#This Row],[Total Emissions 21-22]]/Table1[[#This Row],[Total Emissions 20-21]], "")</f>
        <v/>
      </c>
      <c r="Q83" s="11" t="str">
        <f>IF(ISNA(VLOOKUP(Table1[[#This Row],[Name]],'Elec 22-23'!$A$4:$B$680, 2, FALSE)), "", VLOOKUP(Table1[[#This Row],[Name]], 'Elec 22-23'!$A$4:$B$680, 2, FALSE))</f>
        <v/>
      </c>
      <c r="R83" s="7" t="str">
        <f>IF(ISNA(VLOOKUP(Table1[[#This Row],[Name]], 'Gas 22-23'!$A$4:$B$427, 2, FALSE)), "", (VLOOKUP(Table1[[#This Row],[Name]], 'Gas 22-23'!$A$4:$B$427, 2, FALSE)))</f>
        <v/>
      </c>
      <c r="S83" s="7" t="str">
        <f>IFERROR((Table1[[#This Row],[Electricity 22-23]]*'Emissions Factors'!$C$5)+('Emissions Factors'!$B$5*Table1[[#This Row],[Gas 22-23]]), "")</f>
        <v/>
      </c>
      <c r="T83" s="12" t="str">
        <f>IFERROR(Table1[[#This Row],[Total Emissions 22-23]]/Table1[[#This Row],[Total Emissions 21-22]], "")</f>
        <v/>
      </c>
      <c r="U83" s="7" t="str">
        <f>IF(ISNA(VLOOKUP(Table1[[#This Row],[Name]],'Electricity 23-24'!A84:D980,4,FALSE)),"",(VLOOKUP(Table1[[#This Row],[Name]],'Electricity 23-24'!A84:D980,4,FALSE)))</f>
        <v/>
      </c>
      <c r="V83" s="7" t="str">
        <f>IF(ISNA(VLOOKUP(Table1[[#This Row],[Name]],Table2[#All],2,FALSE)),"",(VLOOKUP(Table1[[#This Row],[Name]],Table2[#All],2,FALSE)))</f>
        <v/>
      </c>
      <c r="W83" s="7" t="str">
        <f>IFERROR((Table1[[#This Row],[Electricity 23-24 ]]*'Emissions Factors'!$C$6)+(Table1[[#This Row],[Gas 23-24 ]]*'Emissions Factors'!$B$6),"")</f>
        <v/>
      </c>
      <c r="X83" s="74" t="str">
        <f>IFERROR(Table1[[#This Row],[Total Emissions 23-24 ]]/Table1[[#This Row],[Total Emissions 22-23]],"")</f>
        <v/>
      </c>
      <c r="Y83" s="21"/>
    </row>
    <row r="84" spans="1:25" x14ac:dyDescent="0.25">
      <c r="A84" s="32"/>
      <c r="B84" s="21" t="e">
        <f>VLOOKUP(Table1[[#This Row],[Name]], 'Site Information'!$A$2:$D$46, 4, FALSE)</f>
        <v>#N/A</v>
      </c>
      <c r="C84" s="8" t="str">
        <f>IF(ISNA(VLOOKUP(Table1[[#This Row],[Name]], 'Elec 17-18'!$A$4:$B$630, 2, FALSE)), "0", VLOOKUP(Table1[[#This Row],[Name]], 'Elec 17-18'!$A$4:$B$630, 2, FALSE))</f>
        <v>0</v>
      </c>
      <c r="D84" s="13" t="str">
        <f>IF(ISNA(VLOOKUP(Table1[[#This Row],[Name]], 'Gas 17-18'!$A$4:$B$395, 2, FALSE)), "0", (VLOOKUP(Table1[[#This Row],[Name]], 'Gas 17-18'!$A$4:$B$395, 2, FALSE)))</f>
        <v>0</v>
      </c>
      <c r="E84" s="8" t="str">
        <f>IF(ISNA(VLOOKUP(Table1[[#This Row],[Name]], 'Elec 18-19'!$A$4:$B$630, 2, FALSE)), "0", VLOOKUP(Table1[[#This Row],[Name]], 'Elec 18-19'!$A$4:$B$630, 2, FALSE))</f>
        <v>0</v>
      </c>
      <c r="F84" s="13" t="str">
        <f>IF(ISNA(VLOOKUP(Table1[[#This Row],[Name]], 'Gas 18-19'!$A$4:$B$395, 2, FALSE)), "0", (VLOOKUP(Table1[[#This Row],[Name]], 'Gas 18-19'!$A$4:$B$395, 2, FALSE)))</f>
        <v>0</v>
      </c>
      <c r="G84" s="7" t="str">
        <f>IF(ISNA(VLOOKUP(Table1[[#This Row],[Name]], 'Elec 19-20'!$A$4:$B$631, 2, FALSE)), "0", VLOOKUP(Table1[[#This Row],[Name]], 'Elec 19-20'!$A$4:$B$631, 2, FALSE))</f>
        <v>0</v>
      </c>
      <c r="H84" s="7" t="str">
        <f>IF(ISNA(VLOOKUP(Table1[[#This Row],[Name]], 'Gas 19-20'!$A$4:$B$395, 2, FALSE)), "0", (VLOOKUP(Table1[[#This Row],[Name]], 'Gas 19-20'!$A$4:$B$395, 2, FALSE)))</f>
        <v>0</v>
      </c>
      <c r="I84" s="13">
        <f>IFERROR((Table1[[#This Row],[Electricity 19-20]]*'Emissions Factors'!$C$2)+(Table1[[#This Row],[Gas 19-20]]*'Emissions Factors'!$B$2), "")</f>
        <v>0</v>
      </c>
      <c r="J84" s="7" t="str">
        <f>IF(ISNA(VLOOKUP(Table1[[#This Row],[Name]],'Elec 20-21'!$A$4:$B$641, 2, FALSE)), "0", VLOOKUP(Table1[[#This Row],[Name]], 'Elec 20-21'!$A$4:$B$641, 2, FALSE))</f>
        <v>0</v>
      </c>
      <c r="K84" s="7" t="str">
        <f>IF(ISNA(VLOOKUP(Table1[[#This Row],[Name]], 'Gas 20-21'!$A$4:$B$400, 2, FALSE)), "0", VLOOKUP(Table1[[#This Row],[Name]], 'Gas 20-21'!$A$4:$B$400, 2, FALSE))</f>
        <v>0</v>
      </c>
      <c r="L84" s="13">
        <f>IFERROR((Table1[[#This Row],[Electricity 20-21]]*'Emissions Factors'!$C$3)+(Table1[[#This Row],[Gas 20-21]]*'Emissions Factors'!$B$2), "0")</f>
        <v>0</v>
      </c>
      <c r="M84" s="11" t="str">
        <f>IF(ISNA(VLOOKUP(Table1[[#This Row],[Name]], 'Elec 21-22'!$A$4:$B$656, 2, FALSE)), "0", VLOOKUP(Table1[[#This Row],[Name]], 'Elec 21-22'!$A$4:$B$656, 2, FALSE))</f>
        <v>0</v>
      </c>
      <c r="N84" s="7" t="str">
        <f>IF(ISNA(VLOOKUP(Table1[[#This Row],[Name]], 'Gas 21-22'!$A$4:$B$408, 2, FALSE)), "0", VLOOKUP(Table1[[#This Row],[Name]], 'Gas 21-22'!$A$4:$B$408, 2, FALSE))</f>
        <v>0</v>
      </c>
      <c r="O84" s="8">
        <f>IFERROR((Table1[[#This Row],[Electricity 21-22]]*'Emissions Factors'!$C$4)+(Table1[[#This Row],[Gas 21-22]]*'Emissions Factors'!$B$4), "")</f>
        <v>0</v>
      </c>
      <c r="P84" s="74" t="str">
        <f>IFERROR(Table1[[#This Row],[Total Emissions 21-22]]/Table1[[#This Row],[Total Emissions 20-21]], "")</f>
        <v/>
      </c>
      <c r="Q84" s="11" t="str">
        <f>IF(ISNA(VLOOKUP(Table1[[#This Row],[Name]],'Elec 22-23'!$A$4:$B$680, 2, FALSE)), "", VLOOKUP(Table1[[#This Row],[Name]], 'Elec 22-23'!$A$4:$B$680, 2, FALSE))</f>
        <v/>
      </c>
      <c r="R84" s="7" t="str">
        <f>IF(ISNA(VLOOKUP(Table1[[#This Row],[Name]], 'Gas 22-23'!$A$4:$B$427, 2, FALSE)), "", (VLOOKUP(Table1[[#This Row],[Name]], 'Gas 22-23'!$A$4:$B$427, 2, FALSE)))</f>
        <v/>
      </c>
      <c r="S84" s="7" t="str">
        <f>IFERROR((Table1[[#This Row],[Electricity 22-23]]*'Emissions Factors'!$C$5)+('Emissions Factors'!$B$5*Table1[[#This Row],[Gas 22-23]]), "")</f>
        <v/>
      </c>
      <c r="T84" s="12" t="str">
        <f>IFERROR(Table1[[#This Row],[Total Emissions 22-23]]/Table1[[#This Row],[Total Emissions 21-22]], "")</f>
        <v/>
      </c>
      <c r="U84" s="7" t="str">
        <f>IF(ISNA(VLOOKUP(Table1[[#This Row],[Name]],'Electricity 23-24'!A85:D981,4,FALSE)),"",(VLOOKUP(Table1[[#This Row],[Name]],'Electricity 23-24'!A85:D981,4,FALSE)))</f>
        <v/>
      </c>
      <c r="V84" s="7" t="str">
        <f>IF(ISNA(VLOOKUP(Table1[[#This Row],[Name]],Table2[#All],2,FALSE)),"",(VLOOKUP(Table1[[#This Row],[Name]],Table2[#All],2,FALSE)))</f>
        <v/>
      </c>
      <c r="W84" s="7" t="str">
        <f>IFERROR((Table1[[#This Row],[Electricity 23-24 ]]*'Emissions Factors'!$C$6)+(Table1[[#This Row],[Gas 23-24 ]]*'Emissions Factors'!$B$6),"")</f>
        <v/>
      </c>
      <c r="X84" s="74" t="str">
        <f>IFERROR(Table1[[#This Row],[Total Emissions 23-24 ]]/Table1[[#This Row],[Total Emissions 22-23]],"")</f>
        <v/>
      </c>
      <c r="Y84" s="21"/>
    </row>
    <row r="85" spans="1:25" x14ac:dyDescent="0.25">
      <c r="A85" s="32"/>
      <c r="B85" s="21" t="e">
        <f>VLOOKUP(Table1[[#This Row],[Name]], 'Site Information'!$A$2:$D$46, 4, FALSE)</f>
        <v>#N/A</v>
      </c>
      <c r="C85" s="8" t="str">
        <f>IF(ISNA(VLOOKUP(Table1[[#This Row],[Name]], 'Elec 17-18'!$A$4:$B$630, 2, FALSE)), "0", VLOOKUP(Table1[[#This Row],[Name]], 'Elec 17-18'!$A$4:$B$630, 2, FALSE))</f>
        <v>0</v>
      </c>
      <c r="D85" s="13" t="str">
        <f>IF(ISNA(VLOOKUP(Table1[[#This Row],[Name]], 'Gas 17-18'!$A$4:$B$395, 2, FALSE)), "0", (VLOOKUP(Table1[[#This Row],[Name]], 'Gas 17-18'!$A$4:$B$395, 2, FALSE)))</f>
        <v>0</v>
      </c>
      <c r="E85" s="8" t="str">
        <f>IF(ISNA(VLOOKUP(Table1[[#This Row],[Name]], 'Elec 18-19'!$A$4:$B$630, 2, FALSE)), "0", VLOOKUP(Table1[[#This Row],[Name]], 'Elec 18-19'!$A$4:$B$630, 2, FALSE))</f>
        <v>0</v>
      </c>
      <c r="F85" s="13" t="str">
        <f>IF(ISNA(VLOOKUP(Table1[[#This Row],[Name]], 'Gas 18-19'!$A$4:$B$395, 2, FALSE)), "0", (VLOOKUP(Table1[[#This Row],[Name]], 'Gas 18-19'!$A$4:$B$395, 2, FALSE)))</f>
        <v>0</v>
      </c>
      <c r="G85" s="7" t="str">
        <f>IF(ISNA(VLOOKUP(Table1[[#This Row],[Name]], 'Elec 19-20'!$A$4:$B$631, 2, FALSE)), "0", VLOOKUP(Table1[[#This Row],[Name]], 'Elec 19-20'!$A$4:$B$631, 2, FALSE))</f>
        <v>0</v>
      </c>
      <c r="H85" s="7" t="str">
        <f>IF(ISNA(VLOOKUP(Table1[[#This Row],[Name]], 'Gas 19-20'!$A$4:$B$395, 2, FALSE)), "0", (VLOOKUP(Table1[[#This Row],[Name]], 'Gas 19-20'!$A$4:$B$395, 2, FALSE)))</f>
        <v>0</v>
      </c>
      <c r="I85" s="13">
        <f>IFERROR((Table1[[#This Row],[Electricity 19-20]]*'Emissions Factors'!$C$2)+(Table1[[#This Row],[Gas 19-20]]*'Emissions Factors'!$B$2), "")</f>
        <v>0</v>
      </c>
      <c r="J85" s="7" t="str">
        <f>IF(ISNA(VLOOKUP(Table1[[#This Row],[Name]],'Elec 20-21'!$A$4:$B$641, 2, FALSE)), "0", VLOOKUP(Table1[[#This Row],[Name]], 'Elec 20-21'!$A$4:$B$641, 2, FALSE))</f>
        <v>0</v>
      </c>
      <c r="K85" s="7" t="str">
        <f>IF(ISNA(VLOOKUP(Table1[[#This Row],[Name]], 'Gas 20-21'!$A$4:$B$400, 2, FALSE)), "0", VLOOKUP(Table1[[#This Row],[Name]], 'Gas 20-21'!$A$4:$B$400, 2, FALSE))</f>
        <v>0</v>
      </c>
      <c r="L85" s="13">
        <f>IFERROR((Table1[[#This Row],[Electricity 20-21]]*'Emissions Factors'!$C$3)+(Table1[[#This Row],[Gas 20-21]]*'Emissions Factors'!$B$2), "0")</f>
        <v>0</v>
      </c>
      <c r="M85" s="11" t="str">
        <f>IF(ISNA(VLOOKUP(Table1[[#This Row],[Name]], 'Elec 21-22'!$A$4:$B$656, 2, FALSE)), "0", VLOOKUP(Table1[[#This Row],[Name]], 'Elec 21-22'!$A$4:$B$656, 2, FALSE))</f>
        <v>0</v>
      </c>
      <c r="N85" s="11" t="str">
        <f>IF(ISNA(VLOOKUP(Table1[[#This Row],[Name]], 'Gas 21-22'!$A$4:$B$408, 2, FALSE)), "0", VLOOKUP(Table1[[#This Row],[Name]], 'Gas 21-22'!$A$4:$B$408, 2, FALSE))</f>
        <v>0</v>
      </c>
      <c r="O85" s="8">
        <f>IFERROR((Table1[[#This Row],[Electricity 21-22]]*'Emissions Factors'!$C$4)+(Table1[[#This Row],[Gas 21-22]]*'Emissions Factors'!$B$4), "")</f>
        <v>0</v>
      </c>
      <c r="P85" s="12" t="str">
        <f>IFERROR(Table1[[#This Row],[Total Emissions 21-22]]/Table1[[#This Row],[Total Emissions 20-21]], "")</f>
        <v/>
      </c>
      <c r="Q85" s="11" t="str">
        <f>IF(ISNA(VLOOKUP(Table1[[#This Row],[Name]],'Elec 22-23'!$A$4:$B$680, 2, FALSE)), "", VLOOKUP(Table1[[#This Row],[Name]], 'Elec 22-23'!$A$4:$B$680, 2, FALSE))</f>
        <v/>
      </c>
      <c r="R85" s="7" t="str">
        <f>IF(ISNA(VLOOKUP(Table1[[#This Row],[Name]], 'Gas 22-23'!$A$4:$B$427, 2, FALSE)), "", (VLOOKUP(Table1[[#This Row],[Name]], 'Gas 22-23'!$A$4:$B$427, 2, FALSE)))</f>
        <v/>
      </c>
      <c r="S85" s="7" t="str">
        <f>IFERROR((Table1[[#This Row],[Electricity 22-23]]*'Emissions Factors'!$C$5)+('Emissions Factors'!$B$5*Table1[[#This Row],[Gas 22-23]]), "")</f>
        <v/>
      </c>
      <c r="T85" s="12" t="str">
        <f>IFERROR(Table1[[#This Row],[Total Emissions 22-23]]/Table1[[#This Row],[Total Emissions 21-22]], "")</f>
        <v/>
      </c>
      <c r="U85" s="7" t="e">
        <f>VLOOKUP(Table1[[#This Row],[Name]],'Electricity 23-24'!A8:D83,4,FALSE)</f>
        <v>#N/A</v>
      </c>
      <c r="V85" s="7" t="str">
        <f>IF(ISNA(VLOOKUP(Table1[[#This Row],[Name]],Table2[#All],2,FALSE)),"",(VLOOKUP(Table1[[#This Row],[Name]],Table2[#All],2,FALSE)))</f>
        <v/>
      </c>
      <c r="W85" s="7" t="str">
        <f>IFERROR((Table1[[#This Row],[Electricity 23-24 ]]*'Emissions Factors'!$C$6)+(Table1[[#This Row],[Gas 23-24 ]]*'Emissions Factors'!$B$6),"")</f>
        <v/>
      </c>
      <c r="X85" s="74" t="str">
        <f>IFERROR(Table1[[#This Row],[Total Emissions 23-24 ]]/Table1[[#This Row],[Total Emissions 22-23]],"")</f>
        <v/>
      </c>
      <c r="Y85" s="21"/>
    </row>
    <row r="86" spans="1:25" x14ac:dyDescent="0.25">
      <c r="A86" s="32"/>
      <c r="B86" s="21" t="e">
        <f>VLOOKUP(Table1[[#This Row],[Name]], 'Site Information'!$A$2:$D$46, 4, FALSE)</f>
        <v>#N/A</v>
      </c>
      <c r="C86" s="8" t="str">
        <f>IF(ISNA(VLOOKUP(Table1[[#This Row],[Name]], 'Elec 17-18'!$A$4:$B$630, 2, FALSE)), "0", VLOOKUP(Table1[[#This Row],[Name]], 'Elec 17-18'!$A$4:$B$630, 2, FALSE))</f>
        <v>0</v>
      </c>
      <c r="D86" s="13" t="str">
        <f>IF(ISNA(VLOOKUP(Table1[[#This Row],[Name]], 'Gas 17-18'!$A$4:$B$395, 2, FALSE)), "0", (VLOOKUP(Table1[[#This Row],[Name]], 'Gas 17-18'!$A$4:$B$395, 2, FALSE)))</f>
        <v>0</v>
      </c>
      <c r="E86" s="8" t="str">
        <f>IF(ISNA(VLOOKUP(Table1[[#This Row],[Name]], 'Elec 18-19'!$A$4:$B$630, 2, FALSE)), "0", VLOOKUP(Table1[[#This Row],[Name]], 'Elec 18-19'!$A$4:$B$630, 2, FALSE))</f>
        <v>0</v>
      </c>
      <c r="F86" s="13" t="str">
        <f>IF(ISNA(VLOOKUP(Table1[[#This Row],[Name]], 'Gas 18-19'!$A$4:$B$395, 2, FALSE)), "0", (VLOOKUP(Table1[[#This Row],[Name]], 'Gas 18-19'!$A$4:$B$395, 2, FALSE)))</f>
        <v>0</v>
      </c>
      <c r="G86" s="7" t="str">
        <f>IF(ISNA(VLOOKUP(Table1[[#This Row],[Name]], 'Elec 19-20'!$A$4:$B$631, 2, FALSE)), "0", VLOOKUP(Table1[[#This Row],[Name]], 'Elec 19-20'!$A$4:$B$631, 2, FALSE))</f>
        <v>0</v>
      </c>
      <c r="H86" s="7" t="str">
        <f>IF(ISNA(VLOOKUP(Table1[[#This Row],[Name]], 'Gas 19-20'!$A$4:$B$395, 2, FALSE)), "0", (VLOOKUP(Table1[[#This Row],[Name]], 'Gas 19-20'!$A$4:$B$395, 2, FALSE)))</f>
        <v>0</v>
      </c>
      <c r="I86" s="13">
        <f>IFERROR((Table1[[#This Row],[Electricity 19-20]]*'Emissions Factors'!$C$2)+(Table1[[#This Row],[Gas 19-20]]*'Emissions Factors'!$B$2), "")</f>
        <v>0</v>
      </c>
      <c r="J86" s="7" t="str">
        <f>IF(ISNA(VLOOKUP(Table1[[#This Row],[Name]],'Elec 20-21'!$A$4:$B$641, 2, FALSE)), "0", VLOOKUP(Table1[[#This Row],[Name]], 'Elec 20-21'!$A$4:$B$641, 2, FALSE))</f>
        <v>0</v>
      </c>
      <c r="K86" s="7" t="str">
        <f>IF(ISNA(VLOOKUP(Table1[[#This Row],[Name]], 'Gas 20-21'!$A$4:$B$400, 2, FALSE)), "0", VLOOKUP(Table1[[#This Row],[Name]], 'Gas 20-21'!$A$4:$B$400, 2, FALSE))</f>
        <v>0</v>
      </c>
      <c r="L86" s="13">
        <f>IFERROR((Table1[[#This Row],[Electricity 20-21]]*'Emissions Factors'!$C$3)+(Table1[[#This Row],[Gas 20-21]]*'Emissions Factors'!$B$2), "0")</f>
        <v>0</v>
      </c>
      <c r="M86" s="11" t="str">
        <f>IF(ISNA(VLOOKUP(Table1[[#This Row],[Name]], 'Elec 21-22'!$A$4:$B$656, 2, FALSE)), "0", VLOOKUP(Table1[[#This Row],[Name]], 'Elec 21-22'!$A$4:$B$656, 2, FALSE))</f>
        <v>0</v>
      </c>
      <c r="N86" s="7" t="str">
        <f>IF(ISNA(VLOOKUP(Table1[[#This Row],[Name]], 'Gas 21-22'!$A$4:$B$408, 2, FALSE)), "0", VLOOKUP(Table1[[#This Row],[Name]], 'Gas 21-22'!$A$4:$B$408, 2, FALSE))</f>
        <v>0</v>
      </c>
      <c r="O86" s="8">
        <f>IFERROR((Table1[[#This Row],[Electricity 21-22]]*'Emissions Factors'!$C$4)+(Table1[[#This Row],[Gas 21-22]]*'Emissions Factors'!$B$4), "")</f>
        <v>0</v>
      </c>
      <c r="P86" s="74" t="str">
        <f>IFERROR(Table1[[#This Row],[Total Emissions 21-22]]/Table1[[#This Row],[Total Emissions 20-21]], "")</f>
        <v/>
      </c>
      <c r="Q86" s="11" t="str">
        <f>IF(ISNA(VLOOKUP(Table1[[#This Row],[Name]],'Elec 22-23'!$A$4:$B$680, 2, FALSE)), "", VLOOKUP(Table1[[#This Row],[Name]], 'Elec 22-23'!$A$4:$B$680, 2, FALSE))</f>
        <v/>
      </c>
      <c r="R86" s="7" t="str">
        <f>IF(ISNA(VLOOKUP(Table1[[#This Row],[Name]], 'Gas 22-23'!$A$4:$B$427, 2, FALSE)), "", (VLOOKUP(Table1[[#This Row],[Name]], 'Gas 22-23'!$A$4:$B$427, 2, FALSE)))</f>
        <v/>
      </c>
      <c r="S86" s="7" t="str">
        <f>IFERROR((Table1[[#This Row],[Electricity 22-23]]*'Emissions Factors'!$C$5)+('Emissions Factors'!$B$5*Table1[[#This Row],[Gas 22-23]]), "")</f>
        <v/>
      </c>
      <c r="T86" s="12" t="str">
        <f>IFERROR(Table1[[#This Row],[Total Emissions 22-23]]/Table1[[#This Row],[Total Emissions 21-22]], "")</f>
        <v/>
      </c>
      <c r="U86" s="7" t="str">
        <f>IF(ISNA(VLOOKUP(Table1[[#This Row],[Name]],'Electricity 23-24'!A87:D983,4,FALSE)),"",(VLOOKUP(Table1[[#This Row],[Name]],'Electricity 23-24'!A87:D983,4,FALSE)))</f>
        <v/>
      </c>
      <c r="V86" s="7" t="str">
        <f>IF(ISNA(VLOOKUP(Table1[[#This Row],[Name]],Table2[#All],2,FALSE)),"",(VLOOKUP(Table1[[#This Row],[Name]],Table2[#All],2,FALSE)))</f>
        <v/>
      </c>
      <c r="W86" s="7" t="str">
        <f>IFERROR((Table1[[#This Row],[Electricity 23-24 ]]*'Emissions Factors'!$C$6)+(Table1[[#This Row],[Gas 23-24 ]]*'Emissions Factors'!$B$6),"")</f>
        <v/>
      </c>
      <c r="X86" s="74" t="str">
        <f>IFERROR(Table1[[#This Row],[Total Emissions 23-24 ]]/Table1[[#This Row],[Total Emissions 22-23]],"")</f>
        <v/>
      </c>
      <c r="Y86" s="21"/>
    </row>
    <row r="87" spans="1:25" x14ac:dyDescent="0.25">
      <c r="A87" s="32"/>
      <c r="B87" s="21" t="e">
        <f>VLOOKUP(Table1[[#This Row],[Name]], 'Site Information'!$A$2:$D$46, 4, FALSE)</f>
        <v>#N/A</v>
      </c>
      <c r="C87" s="8" t="str">
        <f>IF(ISNA(VLOOKUP(Table1[[#This Row],[Name]], 'Elec 17-18'!$A$4:$B$630, 2, FALSE)), "0", VLOOKUP(Table1[[#This Row],[Name]], 'Elec 17-18'!$A$4:$B$630, 2, FALSE))</f>
        <v>0</v>
      </c>
      <c r="D87" s="13" t="str">
        <f>IF(ISNA(VLOOKUP(Table1[[#This Row],[Name]], 'Gas 17-18'!$A$4:$B$395, 2, FALSE)), "0", (VLOOKUP(Table1[[#This Row],[Name]], 'Gas 17-18'!$A$4:$B$395, 2, FALSE)))</f>
        <v>0</v>
      </c>
      <c r="E87" s="8" t="str">
        <f>IF(ISNA(VLOOKUP(Table1[[#This Row],[Name]], 'Elec 18-19'!$A$4:$B$630, 2, FALSE)), "0", VLOOKUP(Table1[[#This Row],[Name]], 'Elec 18-19'!$A$4:$B$630, 2, FALSE))</f>
        <v>0</v>
      </c>
      <c r="F87" s="13" t="str">
        <f>IF(ISNA(VLOOKUP(Table1[[#This Row],[Name]], 'Gas 18-19'!$A$4:$B$395, 2, FALSE)), "0", (VLOOKUP(Table1[[#This Row],[Name]], 'Gas 18-19'!$A$4:$B$395, 2, FALSE)))</f>
        <v>0</v>
      </c>
      <c r="G87" s="7" t="str">
        <f>IF(ISNA(VLOOKUP(Table1[[#This Row],[Name]], 'Elec 19-20'!$A$4:$B$631, 2, FALSE)), "0", VLOOKUP(Table1[[#This Row],[Name]], 'Elec 19-20'!$A$4:$B$631, 2, FALSE))</f>
        <v>0</v>
      </c>
      <c r="H87" s="7" t="str">
        <f>IF(ISNA(VLOOKUP(Table1[[#This Row],[Name]], 'Gas 19-20'!$A$4:$B$395, 2, FALSE)), "0", (VLOOKUP(Table1[[#This Row],[Name]], 'Gas 19-20'!$A$4:$B$395, 2, FALSE)))</f>
        <v>0</v>
      </c>
      <c r="I87" s="13">
        <f>IFERROR((Table1[[#This Row],[Electricity 19-20]]*'Emissions Factors'!$C$2)+(Table1[[#This Row],[Gas 19-20]]*'Emissions Factors'!$B$2), "")</f>
        <v>0</v>
      </c>
      <c r="J87" s="7" t="str">
        <f>IF(ISNA(VLOOKUP(Table1[[#This Row],[Name]],'Elec 20-21'!$A$4:$B$641, 2, FALSE)), "0", VLOOKUP(Table1[[#This Row],[Name]], 'Elec 20-21'!$A$4:$B$641, 2, FALSE))</f>
        <v>0</v>
      </c>
      <c r="K87" s="7" t="str">
        <f>IF(ISNA(VLOOKUP(Table1[[#This Row],[Name]], 'Gas 20-21'!$A$4:$B$400, 2, FALSE)), "0", VLOOKUP(Table1[[#This Row],[Name]], 'Gas 20-21'!$A$4:$B$400, 2, FALSE))</f>
        <v>0</v>
      </c>
      <c r="L87" s="13">
        <f>IFERROR((Table1[[#This Row],[Electricity 20-21]]*'Emissions Factors'!$C$3)+(Table1[[#This Row],[Gas 20-21]]*'Emissions Factors'!$B$2), "0")</f>
        <v>0</v>
      </c>
      <c r="M87" s="11" t="str">
        <f>IF(ISNA(VLOOKUP(Table1[[#This Row],[Name]], 'Elec 21-22'!$A$4:$B$656, 2, FALSE)), "0", VLOOKUP(Table1[[#This Row],[Name]], 'Elec 21-22'!$A$4:$B$656, 2, FALSE))</f>
        <v>0</v>
      </c>
      <c r="N87" s="11" t="str">
        <f>IF(ISNA(VLOOKUP(Table1[[#This Row],[Name]], 'Gas 21-22'!$A$4:$B$408, 2, FALSE)), "0", VLOOKUP(Table1[[#This Row],[Name]], 'Gas 21-22'!$A$4:$B$408, 2, FALSE))</f>
        <v>0</v>
      </c>
      <c r="O87" s="8">
        <f>IFERROR((Table1[[#This Row],[Electricity 21-22]]*'Emissions Factors'!$C$4)+(Table1[[#This Row],[Gas 21-22]]*'Emissions Factors'!$B$4), "")</f>
        <v>0</v>
      </c>
      <c r="P87" s="12" t="str">
        <f>IFERROR(Table1[[#This Row],[Total Emissions 21-22]]/Table1[[#This Row],[Total Emissions 20-21]], "")</f>
        <v/>
      </c>
      <c r="Q87" s="11" t="str">
        <f>IF(ISNA(VLOOKUP(Table1[[#This Row],[Name]],'Elec 22-23'!$A$4:$B$680, 2, FALSE)), "", VLOOKUP(Table1[[#This Row],[Name]], 'Elec 22-23'!$A$4:$B$680, 2, FALSE))</f>
        <v/>
      </c>
      <c r="R87" s="7" t="str">
        <f>IF(ISNA(VLOOKUP(Table1[[#This Row],[Name]], 'Gas 22-23'!$A$4:$B$427, 2, FALSE)), "", (VLOOKUP(Table1[[#This Row],[Name]], 'Gas 22-23'!$A$4:$B$427, 2, FALSE)))</f>
        <v/>
      </c>
      <c r="S87" s="7" t="str">
        <f>IFERROR((Table1[[#This Row],[Electricity 22-23]]*'Emissions Factors'!$C$5)+('Emissions Factors'!$B$5*Table1[[#This Row],[Gas 22-23]]), "")</f>
        <v/>
      </c>
      <c r="T87" s="12" t="str">
        <f>IFERROR(Table1[[#This Row],[Total Emissions 22-23]]/Table1[[#This Row],[Total Emissions 21-22]], "")</f>
        <v/>
      </c>
      <c r="U87" s="7" t="str">
        <f>IF(ISNA(VLOOKUP(Table1[[#This Row],[Name]],'Electricity 23-24'!A88:D984,4,FALSE)),"",(VLOOKUP(Table1[[#This Row],[Name]],'Electricity 23-24'!A88:D984,4,FALSE)))</f>
        <v/>
      </c>
      <c r="V87" s="7" t="str">
        <f>IF(ISNA(VLOOKUP(Table1[[#This Row],[Name]],Table2[#All],2,FALSE)),"",(VLOOKUP(Table1[[#This Row],[Name]],Table2[#All],2,FALSE)))</f>
        <v/>
      </c>
      <c r="W87" s="7" t="str">
        <f>IFERROR((Table1[[#This Row],[Electricity 23-24 ]]*'Emissions Factors'!$C$6)+(Table1[[#This Row],[Gas 23-24 ]]*'Emissions Factors'!$B$6),"")</f>
        <v/>
      </c>
      <c r="X87" s="74" t="str">
        <f>IFERROR(Table1[[#This Row],[Total Emissions 23-24 ]]/Table1[[#This Row],[Total Emissions 22-23]],"")</f>
        <v/>
      </c>
      <c r="Y87" s="21"/>
    </row>
    <row r="88" spans="1:25" x14ac:dyDescent="0.25">
      <c r="A88" s="32"/>
      <c r="B88" s="21" t="e">
        <f>VLOOKUP(Table1[[#This Row],[Name]], 'Site Information'!$A$2:$D$46, 4, FALSE)</f>
        <v>#N/A</v>
      </c>
      <c r="C88" s="8" t="str">
        <f>IF(ISNA(VLOOKUP(Table1[[#This Row],[Name]], 'Elec 17-18'!$A$4:$B$630, 2, FALSE)), "0", VLOOKUP(Table1[[#This Row],[Name]], 'Elec 17-18'!$A$4:$B$630, 2, FALSE))</f>
        <v>0</v>
      </c>
      <c r="D88" s="13" t="str">
        <f>IF(ISNA(VLOOKUP(Table1[[#This Row],[Name]], 'Gas 17-18'!$A$4:$B$395, 2, FALSE)), "0", (VLOOKUP(Table1[[#This Row],[Name]], 'Gas 17-18'!$A$4:$B$395, 2, FALSE)))</f>
        <v>0</v>
      </c>
      <c r="E88" s="8" t="str">
        <f>IF(ISNA(VLOOKUP(Table1[[#This Row],[Name]], 'Elec 18-19'!$A$4:$B$630, 2, FALSE)), "0", VLOOKUP(Table1[[#This Row],[Name]], 'Elec 18-19'!$A$4:$B$630, 2, FALSE))</f>
        <v>0</v>
      </c>
      <c r="F88" s="13" t="str">
        <f>IF(ISNA(VLOOKUP(Table1[[#This Row],[Name]], 'Gas 18-19'!$A$4:$B$395, 2, FALSE)), "0", (VLOOKUP(Table1[[#This Row],[Name]], 'Gas 18-19'!$A$4:$B$395, 2, FALSE)))</f>
        <v>0</v>
      </c>
      <c r="G88" s="7" t="str">
        <f>IF(ISNA(VLOOKUP(Table1[[#This Row],[Name]], 'Elec 19-20'!$A$4:$B$631, 2, FALSE)), "0", VLOOKUP(Table1[[#This Row],[Name]], 'Elec 19-20'!$A$4:$B$631, 2, FALSE))</f>
        <v>0</v>
      </c>
      <c r="H88" s="7" t="str">
        <f>IF(ISNA(VLOOKUP(Table1[[#This Row],[Name]], 'Gas 19-20'!$A$4:$B$395, 2, FALSE)), "0", (VLOOKUP(Table1[[#This Row],[Name]], 'Gas 19-20'!$A$4:$B$395, 2, FALSE)))</f>
        <v>0</v>
      </c>
      <c r="I88" s="13">
        <f>IFERROR((Table1[[#This Row],[Electricity 19-20]]*'Emissions Factors'!$C$2)+(Table1[[#This Row],[Gas 19-20]]*'Emissions Factors'!$B$2), "")</f>
        <v>0</v>
      </c>
      <c r="J88" s="7" t="str">
        <f>IF(ISNA(VLOOKUP(Table1[[#This Row],[Name]],'Elec 20-21'!$A$4:$B$641, 2, FALSE)), "0", VLOOKUP(Table1[[#This Row],[Name]], 'Elec 20-21'!$A$4:$B$641, 2, FALSE))</f>
        <v>0</v>
      </c>
      <c r="K88" s="7" t="str">
        <f>IF(ISNA(VLOOKUP(Table1[[#This Row],[Name]], 'Gas 20-21'!$A$4:$B$400, 2, FALSE)), "0", VLOOKUP(Table1[[#This Row],[Name]], 'Gas 20-21'!$A$4:$B$400, 2, FALSE))</f>
        <v>0</v>
      </c>
      <c r="L88" s="13">
        <f>IFERROR((Table1[[#This Row],[Electricity 20-21]]*'Emissions Factors'!$C$3)+(Table1[[#This Row],[Gas 20-21]]*'Emissions Factors'!$B$2), "0")</f>
        <v>0</v>
      </c>
      <c r="M88" s="11" t="str">
        <f>IF(ISNA(VLOOKUP(Table1[[#This Row],[Name]], 'Elec 21-22'!$A$4:$B$656, 2, FALSE)), "0", VLOOKUP(Table1[[#This Row],[Name]], 'Elec 21-22'!$A$4:$B$656, 2, FALSE))</f>
        <v>0</v>
      </c>
      <c r="N88" s="11" t="str">
        <f>IF(ISNA(VLOOKUP(Table1[[#This Row],[Name]], 'Gas 21-22'!$A$4:$B$408, 2, FALSE)), "0", VLOOKUP(Table1[[#This Row],[Name]], 'Gas 21-22'!$A$4:$B$408, 2, FALSE))</f>
        <v>0</v>
      </c>
      <c r="O88" s="8">
        <f>IFERROR((Table1[[#This Row],[Electricity 21-22]]*'Emissions Factors'!$C$4)+(Table1[[#This Row],[Gas 21-22]]*'Emissions Factors'!$B$4), "")</f>
        <v>0</v>
      </c>
      <c r="P88" s="13" t="str">
        <f>IFERROR(Table1[[#This Row],[Total Emissions 21-22]]/Table1[[#This Row],[Total Emissions 20-21]], "")</f>
        <v/>
      </c>
      <c r="Q88" s="11" t="str">
        <f>IF(ISNA(VLOOKUP(Table1[[#This Row],[Name]],'Elec 22-23'!$A$4:$B$680, 2, FALSE)), "", VLOOKUP(Table1[[#This Row],[Name]], 'Elec 22-23'!$A$4:$B$680, 2, FALSE))</f>
        <v/>
      </c>
      <c r="R88" s="7" t="str">
        <f>IF(ISNA(VLOOKUP(Table1[[#This Row],[Name]], 'Gas 22-23'!$A$4:$B$427, 2, FALSE)), "", (VLOOKUP(Table1[[#This Row],[Name]], 'Gas 22-23'!$A$4:$B$427, 2, FALSE)))</f>
        <v/>
      </c>
      <c r="S88" s="7" t="str">
        <f>IFERROR((Table1[[#This Row],[Electricity 22-23]]*'Emissions Factors'!$C$5)+('Emissions Factors'!$B$5*Table1[[#This Row],[Gas 22-23]]), "")</f>
        <v/>
      </c>
      <c r="T88" s="12" t="str">
        <f>IFERROR(Table1[[#This Row],[Total Emissions 22-23]]/Table1[[#This Row],[Total Emissions 21-22]], "")</f>
        <v/>
      </c>
      <c r="U88" s="7" t="str">
        <f>IF(ISNA(VLOOKUP(Table1[[#This Row],[Name]],'Electricity 23-24'!A89:D985,4,FALSE)),"",(VLOOKUP(Table1[[#This Row],[Name]],'Electricity 23-24'!A89:D985,4,FALSE)))</f>
        <v/>
      </c>
      <c r="V88" s="7" t="str">
        <f>IF(ISNA(VLOOKUP(Table1[[#This Row],[Name]],Table2[#All],2,FALSE)),"",(VLOOKUP(Table1[[#This Row],[Name]],Table2[#All],2,FALSE)))</f>
        <v/>
      </c>
      <c r="W88" s="7" t="str">
        <f>IFERROR((Table1[[#This Row],[Electricity 23-24 ]]*'Emissions Factors'!$C$6)+(Table1[[#This Row],[Gas 23-24 ]]*'Emissions Factors'!$B$6),"")</f>
        <v/>
      </c>
      <c r="X88" s="74" t="str">
        <f>IFERROR(Table1[[#This Row],[Total Emissions 23-24 ]]/Table1[[#This Row],[Total Emissions 22-23]],"")</f>
        <v/>
      </c>
      <c r="Y88" s="21"/>
    </row>
    <row r="89" spans="1:25" x14ac:dyDescent="0.25">
      <c r="A89" s="32"/>
      <c r="B89" s="21" t="e">
        <f>VLOOKUP(Table1[[#This Row],[Name]], 'Site Information'!$A$2:$D$46, 4, FALSE)</f>
        <v>#N/A</v>
      </c>
      <c r="C89" s="8" t="str">
        <f>IF(ISNA(VLOOKUP(Table1[[#This Row],[Name]], 'Elec 17-18'!$A$4:$B$630, 2, FALSE)), "0", VLOOKUP(Table1[[#This Row],[Name]], 'Elec 17-18'!$A$4:$B$630, 2, FALSE))</f>
        <v>0</v>
      </c>
      <c r="D89" s="13" t="str">
        <f>IF(ISNA(VLOOKUP(Table1[[#This Row],[Name]], 'Gas 17-18'!$A$4:$B$395, 2, FALSE)), "0", (VLOOKUP(Table1[[#This Row],[Name]], 'Gas 17-18'!$A$4:$B$395, 2, FALSE)))</f>
        <v>0</v>
      </c>
      <c r="E89" s="8" t="str">
        <f>IF(ISNA(VLOOKUP(Table1[[#This Row],[Name]], 'Elec 18-19'!$A$4:$B$630, 2, FALSE)), "0", VLOOKUP(Table1[[#This Row],[Name]], 'Elec 18-19'!$A$4:$B$630, 2, FALSE))</f>
        <v>0</v>
      </c>
      <c r="F89" s="13" t="str">
        <f>IF(ISNA(VLOOKUP(Table1[[#This Row],[Name]], 'Gas 18-19'!$A$4:$B$395, 2, FALSE)), "0", (VLOOKUP(Table1[[#This Row],[Name]], 'Gas 18-19'!$A$4:$B$395, 2, FALSE)))</f>
        <v>0</v>
      </c>
      <c r="G89" s="7" t="str">
        <f>IF(ISNA(VLOOKUP(Table1[[#This Row],[Name]], 'Elec 19-20'!$A$4:$B$631, 2, FALSE)), "0", VLOOKUP(Table1[[#This Row],[Name]], 'Elec 19-20'!$A$4:$B$631, 2, FALSE))</f>
        <v>0</v>
      </c>
      <c r="H89" s="7" t="str">
        <f>IF(ISNA(VLOOKUP(Table1[[#This Row],[Name]], 'Gas 19-20'!$A$4:$B$395, 2, FALSE)), "0", (VLOOKUP(Table1[[#This Row],[Name]], 'Gas 19-20'!$A$4:$B$395, 2, FALSE)))</f>
        <v>0</v>
      </c>
      <c r="I89" s="13">
        <f>IFERROR((Table1[[#This Row],[Electricity 19-20]]*'Emissions Factors'!$C$2)+(Table1[[#This Row],[Gas 19-20]]*'Emissions Factors'!$B$2), "")</f>
        <v>0</v>
      </c>
      <c r="J89" s="7" t="str">
        <f>IF(ISNA(VLOOKUP(Table1[[#This Row],[Name]],'Elec 20-21'!$A$4:$B$641, 2, FALSE)), "0", VLOOKUP(Table1[[#This Row],[Name]], 'Elec 20-21'!$A$4:$B$641, 2, FALSE))</f>
        <v>0</v>
      </c>
      <c r="K89" s="7" t="str">
        <f>IF(ISNA(VLOOKUP(Table1[[#This Row],[Name]], 'Gas 20-21'!$A$4:$B$400, 2, FALSE)), "0", VLOOKUP(Table1[[#This Row],[Name]], 'Gas 20-21'!$A$4:$B$400, 2, FALSE))</f>
        <v>0</v>
      </c>
      <c r="L89" s="13">
        <f>IFERROR((Table1[[#This Row],[Electricity 20-21]]*'Emissions Factors'!$C$3)+(Table1[[#This Row],[Gas 20-21]]*'Emissions Factors'!$B$2), "0")</f>
        <v>0</v>
      </c>
      <c r="M89" s="11" t="str">
        <f>IF(ISNA(VLOOKUP(Table1[[#This Row],[Name]], 'Elec 21-22'!$A$4:$B$656, 2, FALSE)), "0", VLOOKUP(Table1[[#This Row],[Name]], 'Elec 21-22'!$A$4:$B$656, 2, FALSE))</f>
        <v>0</v>
      </c>
      <c r="N89" s="7" t="str">
        <f>IF(ISNA(VLOOKUP(Table1[[#This Row],[Name]], 'Gas 21-22'!$A$4:$B$408, 2, FALSE)), "0", VLOOKUP(Table1[[#This Row],[Name]], 'Gas 21-22'!$A$4:$B$408, 2, FALSE))</f>
        <v>0</v>
      </c>
      <c r="O89" s="8">
        <f>IFERROR((Table1[[#This Row],[Electricity 21-22]]*'Emissions Factors'!$C$4)+(Table1[[#This Row],[Gas 21-22]]*'Emissions Factors'!$B$4), "")</f>
        <v>0</v>
      </c>
      <c r="P89" s="74" t="str">
        <f>IFERROR(Table1[[#This Row],[Total Emissions 21-22]]/Table1[[#This Row],[Total Emissions 20-21]], "")</f>
        <v/>
      </c>
      <c r="Q89" s="11" t="str">
        <f>IF(ISNA(VLOOKUP(Table1[[#This Row],[Name]],'Elec 22-23'!$A$4:$B$680, 2, FALSE)), "", VLOOKUP(Table1[[#This Row],[Name]], 'Elec 22-23'!$A$4:$B$680, 2, FALSE))</f>
        <v/>
      </c>
      <c r="R89" s="11" t="str">
        <f>IF(ISNA(VLOOKUP(Table1[[#This Row],[Name]], 'Gas 22-23'!$A$4:$B$427, 2, FALSE)), "", (VLOOKUP(Table1[[#This Row],[Name]], 'Gas 22-23'!$A$4:$B$427, 2, FALSE)))</f>
        <v/>
      </c>
      <c r="S89" s="11" t="str">
        <f>IFERROR((Table1[[#This Row],[Electricity 22-23]]*'Emissions Factors'!$C$5)+('Emissions Factors'!$B$5*Table1[[#This Row],[Gas 22-23]]), "")</f>
        <v/>
      </c>
      <c r="T89" s="12" t="str">
        <f>IFERROR(Table1[[#This Row],[Total Emissions 22-23]]/Table1[[#This Row],[Total Emissions 21-22]], "")</f>
        <v/>
      </c>
      <c r="U89" s="11" t="str">
        <f>IF(ISNA(VLOOKUP(Table1[[#This Row],[Name]],'Electricity 23-24'!A90:D986,4,FALSE)),"",(VLOOKUP(Table1[[#This Row],[Name]],'Electricity 23-24'!A90:D986,4,FALSE)))</f>
        <v/>
      </c>
      <c r="V89" s="11" t="str">
        <f>IF(ISNA(VLOOKUP(Table1[[#This Row],[Name]],Table2[#All],2,FALSE)),"",(VLOOKUP(Table1[[#This Row],[Name]],Table2[#All],2,FALSE)))</f>
        <v/>
      </c>
      <c r="W89" s="11" t="str">
        <f>IFERROR((Table1[[#This Row],[Electricity 23-24 ]]*'Emissions Factors'!$C$6)+(Table1[[#This Row],[Gas 23-24 ]]*'Emissions Factors'!$B$6),"")</f>
        <v/>
      </c>
      <c r="X89" s="74" t="str">
        <f>IFERROR(Table1[[#This Row],[Total Emissions 23-24 ]]/Table1[[#This Row],[Total Emissions 22-23]],"")</f>
        <v/>
      </c>
      <c r="Y89" s="21"/>
    </row>
    <row r="90" spans="1:25" x14ac:dyDescent="0.25">
      <c r="A90" s="32"/>
      <c r="B90" s="21" t="e">
        <f>VLOOKUP(Table1[[#This Row],[Name]], 'Site Information'!$A$2:$D$46, 4, FALSE)</f>
        <v>#N/A</v>
      </c>
      <c r="C90" s="8" t="str">
        <f>IF(ISNA(VLOOKUP(Table1[[#This Row],[Name]], 'Elec 17-18'!$A$4:$B$630, 2, FALSE)), "0", VLOOKUP(Table1[[#This Row],[Name]], 'Elec 17-18'!$A$4:$B$630, 2, FALSE))</f>
        <v>0</v>
      </c>
      <c r="D90" s="13" t="str">
        <f>IF(ISNA(VLOOKUP(Table1[[#This Row],[Name]], 'Gas 17-18'!$A$4:$B$395, 2, FALSE)), "0", (VLOOKUP(Table1[[#This Row],[Name]], 'Gas 17-18'!$A$4:$B$395, 2, FALSE)))</f>
        <v>0</v>
      </c>
      <c r="E90" s="8" t="str">
        <f>IF(ISNA(VLOOKUP(Table1[[#This Row],[Name]], 'Elec 18-19'!$A$4:$B$630, 2, FALSE)), "0", VLOOKUP(Table1[[#This Row],[Name]], 'Elec 18-19'!$A$4:$B$630, 2, FALSE))</f>
        <v>0</v>
      </c>
      <c r="F90" s="13" t="str">
        <f>IF(ISNA(VLOOKUP(Table1[[#This Row],[Name]], 'Gas 18-19'!$A$4:$B$395, 2, FALSE)), "0", (VLOOKUP(Table1[[#This Row],[Name]], 'Gas 18-19'!$A$4:$B$395, 2, FALSE)))</f>
        <v>0</v>
      </c>
      <c r="G90" s="7" t="str">
        <f>IF(ISNA(VLOOKUP(Table1[[#This Row],[Name]], 'Elec 19-20'!$A$4:$B$631, 2, FALSE)), "0", VLOOKUP(Table1[[#This Row],[Name]], 'Elec 19-20'!$A$4:$B$631, 2, FALSE))</f>
        <v>0</v>
      </c>
      <c r="H90" s="7" t="str">
        <f>IF(ISNA(VLOOKUP(Table1[[#This Row],[Name]], 'Gas 19-20'!$A$4:$B$395, 2, FALSE)), "0", (VLOOKUP(Table1[[#This Row],[Name]], 'Gas 19-20'!$A$4:$B$395, 2, FALSE)))</f>
        <v>0</v>
      </c>
      <c r="I90" s="13">
        <f>IFERROR((Table1[[#This Row],[Electricity 19-20]]*'Emissions Factors'!$C$2)+(Table1[[#This Row],[Gas 19-20]]*'Emissions Factors'!$B$2), "")</f>
        <v>0</v>
      </c>
      <c r="J90" s="7" t="str">
        <f>IF(ISNA(VLOOKUP(Table1[[#This Row],[Name]],'Elec 20-21'!$A$4:$B$641, 2, FALSE)), "0", VLOOKUP(Table1[[#This Row],[Name]], 'Elec 20-21'!$A$4:$B$641, 2, FALSE))</f>
        <v>0</v>
      </c>
      <c r="K90" s="7" t="str">
        <f>IF(ISNA(VLOOKUP(Table1[[#This Row],[Name]], 'Gas 20-21'!$A$4:$B$400, 2, FALSE)), "0", VLOOKUP(Table1[[#This Row],[Name]], 'Gas 20-21'!$A$4:$B$400, 2, FALSE))</f>
        <v>0</v>
      </c>
      <c r="L90" s="13">
        <f>IFERROR((Table1[[#This Row],[Electricity 20-21]]*'Emissions Factors'!$C$3)+(Table1[[#This Row],[Gas 20-21]]*'Emissions Factors'!$B$2), "0")</f>
        <v>0</v>
      </c>
      <c r="M90" s="11" t="str">
        <f>IF(ISNA(VLOOKUP(Table1[[#This Row],[Name]], 'Elec 21-22'!$A$4:$B$656, 2, FALSE)), "0", VLOOKUP(Table1[[#This Row],[Name]], 'Elec 21-22'!$A$4:$B$656, 2, FALSE))</f>
        <v>0</v>
      </c>
      <c r="N90" s="11" t="str">
        <f>IF(ISNA(VLOOKUP(Table1[[#This Row],[Name]], 'Gas 21-22'!$A$4:$B$408, 2, FALSE)), "0", VLOOKUP(Table1[[#This Row],[Name]], 'Gas 21-22'!$A$4:$B$408, 2, FALSE))</f>
        <v>0</v>
      </c>
      <c r="O90" s="8">
        <f>IFERROR((Table1[[#This Row],[Electricity 21-22]]*'Emissions Factors'!$C$4)+(Table1[[#This Row],[Gas 21-22]]*'Emissions Factors'!$B$4), "")</f>
        <v>0</v>
      </c>
      <c r="P90" s="13" t="str">
        <f>IFERROR(Table1[[#This Row],[Total Emissions 21-22]]/Table1[[#This Row],[Total Emissions 20-21]], "")</f>
        <v/>
      </c>
      <c r="Q90" s="11" t="str">
        <f>IF(ISNA(VLOOKUP(Table1[[#This Row],[Name]],'Elec 22-23'!$A$4:$B$680, 2, FALSE)), "", VLOOKUP(Table1[[#This Row],[Name]], 'Elec 22-23'!$A$4:$B$680, 2, FALSE))</f>
        <v/>
      </c>
      <c r="R90" s="7" t="str">
        <f>IF(ISNA(VLOOKUP(Table1[[#This Row],[Name]], 'Gas 22-23'!$A$4:$B$427, 2, FALSE)), "", (VLOOKUP(Table1[[#This Row],[Name]], 'Gas 22-23'!$A$4:$B$427, 2, FALSE)))</f>
        <v/>
      </c>
      <c r="S90" s="7" t="str">
        <f>IFERROR((Table1[[#This Row],[Electricity 22-23]]*'Emissions Factors'!$C$5)+('Emissions Factors'!$B$5*Table1[[#This Row],[Gas 22-23]]), "")</f>
        <v/>
      </c>
      <c r="T90" s="12" t="str">
        <f>IFERROR(Table1[[#This Row],[Total Emissions 22-23]]/Table1[[#This Row],[Total Emissions 21-22]], "")</f>
        <v/>
      </c>
      <c r="U90" s="7" t="str">
        <f>IF(ISNA(VLOOKUP(Table1[[#This Row],[Name]],'Electricity 23-24'!A91:D987,4,FALSE)),"",(VLOOKUP(Table1[[#This Row],[Name]],'Electricity 23-24'!A91:D987,4,FALSE)))</f>
        <v/>
      </c>
      <c r="V90" s="7" t="str">
        <f>IF(ISNA(VLOOKUP(Table1[[#This Row],[Name]],Table2[#All],2,FALSE)),"",(VLOOKUP(Table1[[#This Row],[Name]],Table2[#All],2,FALSE)))</f>
        <v/>
      </c>
      <c r="W90" s="7" t="str">
        <f>IFERROR((Table1[[#This Row],[Electricity 23-24 ]]*'Emissions Factors'!$C$6)+(Table1[[#This Row],[Gas 23-24 ]]*'Emissions Factors'!$B$6),"")</f>
        <v/>
      </c>
      <c r="X90" s="74" t="str">
        <f>IFERROR(Table1[[#This Row],[Total Emissions 23-24 ]]/Table1[[#This Row],[Total Emissions 22-23]],"")</f>
        <v/>
      </c>
      <c r="Y90" s="21"/>
    </row>
    <row r="91" spans="1:25" x14ac:dyDescent="0.25">
      <c r="A91" s="30"/>
      <c r="B91" s="21" t="e">
        <f>VLOOKUP(Table1[[#This Row],[Name]], 'Site Information'!$A$2:$D$46, 4, FALSE)</f>
        <v>#N/A</v>
      </c>
      <c r="C91" s="11" t="str">
        <f>IF(ISNA(VLOOKUP(Table1[[#This Row],[Name]], 'Elec 17-18'!$A$4:$B$630, 2, FALSE)), "0", VLOOKUP(Table1[[#This Row],[Name]], 'Elec 17-18'!$A$4:$B$630, 2, FALSE))</f>
        <v>0</v>
      </c>
      <c r="D91" s="47" t="str">
        <f>IF(ISNA(VLOOKUP(Table1[[#This Row],[Name]], 'Gas 17-18'!$A$4:$B$395, 2, FALSE)), "0", (VLOOKUP(Table1[[#This Row],[Name]], 'Gas 17-18'!$A$4:$B$395, 2, FALSE)))</f>
        <v>0</v>
      </c>
      <c r="E91" s="11" t="str">
        <f>IF(ISNA(VLOOKUP(Table1[[#This Row],[Name]], 'Elec 18-19'!$A$4:$B$630, 2, FALSE)), "0", VLOOKUP(Table1[[#This Row],[Name]], 'Elec 18-19'!$A$4:$B$630, 2, FALSE))</f>
        <v>0</v>
      </c>
      <c r="F91" s="47" t="str">
        <f>IF(ISNA(VLOOKUP(Table1[[#This Row],[Name]], 'Gas 18-19'!$A$4:$B$395, 2, FALSE)), "0", (VLOOKUP(Table1[[#This Row],[Name]], 'Gas 18-19'!$A$4:$B$395, 2, FALSE)))</f>
        <v>0</v>
      </c>
      <c r="G91" s="7" t="str">
        <f>IF(ISNA(VLOOKUP(Table1[[#This Row],[Name]], 'Elec 19-20'!$A$4:$B$631, 2, FALSE)), "0", VLOOKUP(Table1[[#This Row],[Name]], 'Elec 19-20'!$A$4:$B$631, 2, FALSE))</f>
        <v>0</v>
      </c>
      <c r="H91" s="7" t="str">
        <f>IF(ISNA(VLOOKUP(Table1[[#This Row],[Name]], 'Gas 19-20'!$A$4:$B$395, 2, FALSE)), "0", (VLOOKUP(Table1[[#This Row],[Name]], 'Gas 19-20'!$A$4:$B$395, 2, FALSE)))</f>
        <v>0</v>
      </c>
      <c r="I91" s="13">
        <f>IFERROR((Table1[[#This Row],[Electricity 19-20]]*'Emissions Factors'!$C$2)+(Table1[[#This Row],[Gas 19-20]]*'Emissions Factors'!$B$2), "")</f>
        <v>0</v>
      </c>
      <c r="J91" s="7" t="str">
        <f>IF(ISNA(VLOOKUP(Table1[[#This Row],[Name]],'Elec 20-21'!$A$4:$B$641, 2, FALSE)), "0", VLOOKUP(Table1[[#This Row],[Name]], 'Elec 20-21'!$A$4:$B$641, 2, FALSE))</f>
        <v>0</v>
      </c>
      <c r="K91" s="7" t="str">
        <f>IF(ISNA(VLOOKUP(Table1[[#This Row],[Name]], 'Gas 20-21'!$A$4:$B$400, 2, FALSE)), "0", VLOOKUP(Table1[[#This Row],[Name]], 'Gas 20-21'!$A$4:$B$400, 2, FALSE))</f>
        <v>0</v>
      </c>
      <c r="L91" s="13">
        <f>IFERROR((Table1[[#This Row],[Electricity 20-21]]*'Emissions Factors'!$C$3)+(Table1[[#This Row],[Gas 20-21]]*'Emissions Factors'!$B$2), "0")</f>
        <v>0</v>
      </c>
      <c r="M91" s="65" t="str">
        <f>IF(ISNA(VLOOKUP(Table1[[#This Row],[Name]], 'Elec 21-22'!$A$4:$B$656, 2, FALSE)), "0", VLOOKUP(Table1[[#This Row],[Name]], 'Elec 21-22'!$A$4:$B$656, 2, FALSE))</f>
        <v>0</v>
      </c>
      <c r="N91" s="11" t="str">
        <f>IF(ISNA(VLOOKUP(Table1[[#This Row],[Name]], 'Gas 21-22'!$A$4:$B$408, 2, FALSE)), "0", VLOOKUP(Table1[[#This Row],[Name]], 'Gas 21-22'!$A$4:$B$408, 2, FALSE))</f>
        <v>0</v>
      </c>
      <c r="O91" s="8">
        <f>IFERROR((Table1[[#This Row],[Electricity 21-22]]*'Emissions Factors'!$C$4)+(Table1[[#This Row],[Gas 21-22]]*'Emissions Factors'!$B$4), "")</f>
        <v>0</v>
      </c>
      <c r="P91" s="12" t="str">
        <f>IFERROR(Table1[[#This Row],[Total Emissions 21-22]]/Table1[[#This Row],[Total Emissions 20-21]], "")</f>
        <v/>
      </c>
      <c r="Q91" s="11" t="str">
        <f>IF(ISNA(VLOOKUP(Table1[[#This Row],[Name]],'Elec 22-23'!$A$4:$B$680, 2, FALSE)), "", VLOOKUP(Table1[[#This Row],[Name]], 'Elec 22-23'!$A$4:$B$680, 2, FALSE))</f>
        <v/>
      </c>
      <c r="R91" s="7" t="str">
        <f>IF(ISNA(VLOOKUP(Table1[[#This Row],[Name]], 'Gas 22-23'!$A$4:$B$427, 2, FALSE)), "", (VLOOKUP(Table1[[#This Row],[Name]], 'Gas 22-23'!$A$4:$B$427, 2, FALSE)))</f>
        <v/>
      </c>
      <c r="S91" s="7" t="str">
        <f>IFERROR((Table1[[#This Row],[Electricity 22-23]]*'Emissions Factors'!$C$5)+('Emissions Factors'!$B$5*Table1[[#This Row],[Gas 22-23]]), "")</f>
        <v/>
      </c>
      <c r="T91" s="12" t="str">
        <f>IFERROR(Table1[[#This Row],[Total Emissions 22-23]]/Table1[[#This Row],[Total Emissions 21-22]], "")</f>
        <v/>
      </c>
      <c r="U91" s="7" t="str">
        <f>IF(ISNA(VLOOKUP(Table1[[#This Row],[Name]],'Electricity 23-24'!A3:D727,4,FALSE)),"",(VLOOKUP(Table1[[#This Row],[Name]],'Electricity 23-24'!A3:D727,4,FALSE)))</f>
        <v/>
      </c>
      <c r="V91" s="7" t="str">
        <f>IF(ISNA(VLOOKUP(Table1[[#This Row],[Name]],Table2[#All],2,FALSE)),"",(VLOOKUP(Table1[[#This Row],[Name]],Table2[#All],2,FALSE)))</f>
        <v/>
      </c>
      <c r="W91" s="7" t="str">
        <f>IFERROR((Table1[[#This Row],[Electricity 23-24 ]]*'Emissions Factors'!$C$6)+(Table1[[#This Row],[Gas 23-24 ]]*'Emissions Factors'!$B$6),"")</f>
        <v/>
      </c>
      <c r="X91" s="74" t="str">
        <f>IFERROR(Table1[[#This Row],[Total Emissions 23-24 ]]/Table1[[#This Row],[Total Emissions 22-23]],"")</f>
        <v/>
      </c>
      <c r="Y91" s="21"/>
    </row>
    <row r="92" spans="1:25" x14ac:dyDescent="0.25">
      <c r="A92" s="32"/>
      <c r="B92" s="21" t="e">
        <f>VLOOKUP(Table1[[#This Row],[Name]], 'Site Information'!$A$2:$D$46, 4, FALSE)</f>
        <v>#N/A</v>
      </c>
      <c r="C92" s="8" t="str">
        <f>IF(ISNA(VLOOKUP(Table1[[#This Row],[Name]], 'Elec 17-18'!$A$4:$B$630, 2, FALSE)), "0", VLOOKUP(Table1[[#This Row],[Name]], 'Elec 17-18'!$A$4:$B$630, 2, FALSE))</f>
        <v>0</v>
      </c>
      <c r="D92" s="13" t="str">
        <f>IF(ISNA(VLOOKUP(Table1[[#This Row],[Name]], 'Gas 17-18'!$A$4:$B$395, 2, FALSE)), "0", (VLOOKUP(Table1[[#This Row],[Name]], 'Gas 17-18'!$A$4:$B$395, 2, FALSE)))</f>
        <v>0</v>
      </c>
      <c r="E92" s="8" t="str">
        <f>IF(ISNA(VLOOKUP(Table1[[#This Row],[Name]], 'Elec 18-19'!$A$4:$B$630, 2, FALSE)), "0", VLOOKUP(Table1[[#This Row],[Name]], 'Elec 18-19'!$A$4:$B$630, 2, FALSE))</f>
        <v>0</v>
      </c>
      <c r="F92" s="13" t="str">
        <f>IF(ISNA(VLOOKUP(Table1[[#This Row],[Name]], 'Gas 18-19'!$A$4:$B$395, 2, FALSE)), "0", (VLOOKUP(Table1[[#This Row],[Name]], 'Gas 18-19'!$A$4:$B$395, 2, FALSE)))</f>
        <v>0</v>
      </c>
      <c r="G92" s="7" t="str">
        <f>IF(ISNA(VLOOKUP(Table1[[#This Row],[Name]], 'Elec 19-20'!$A$4:$B$631, 2, FALSE)), "0", VLOOKUP(Table1[[#This Row],[Name]], 'Elec 19-20'!$A$4:$B$631, 2, FALSE))</f>
        <v>0</v>
      </c>
      <c r="H92" s="7" t="str">
        <f>IF(ISNA(VLOOKUP(Table1[[#This Row],[Name]], 'Gas 19-20'!$A$4:$B$395, 2, FALSE)), "0", (VLOOKUP(Table1[[#This Row],[Name]], 'Gas 19-20'!$A$4:$B$395, 2, FALSE)))</f>
        <v>0</v>
      </c>
      <c r="I92" s="13">
        <f>IFERROR((Table1[[#This Row],[Electricity 19-20]]*'Emissions Factors'!$C$2)+(Table1[[#This Row],[Gas 19-20]]*'Emissions Factors'!$B$2), "")</f>
        <v>0</v>
      </c>
      <c r="J92" s="7" t="str">
        <f>IF(ISNA(VLOOKUP(Table1[[#This Row],[Name]],'Elec 20-21'!$A$4:$B$641, 2, FALSE)), "0", VLOOKUP(Table1[[#This Row],[Name]], 'Elec 20-21'!$A$4:$B$641, 2, FALSE))</f>
        <v>0</v>
      </c>
      <c r="K92" s="7" t="str">
        <f>IF(ISNA(VLOOKUP(Table1[[#This Row],[Name]], 'Gas 20-21'!$A$4:$B$400, 2, FALSE)), "0", VLOOKUP(Table1[[#This Row],[Name]], 'Gas 20-21'!$A$4:$B$400, 2, FALSE))</f>
        <v>0</v>
      </c>
      <c r="L92" s="13">
        <f>IFERROR((Table1[[#This Row],[Electricity 20-21]]*'Emissions Factors'!$C$3)+(Table1[[#This Row],[Gas 20-21]]*'Emissions Factors'!$B$2), "0")</f>
        <v>0</v>
      </c>
      <c r="M92" s="11" t="str">
        <f>IF(ISNA(VLOOKUP(Table1[[#This Row],[Name]], 'Elec 21-22'!$A$4:$B$656, 2, FALSE)), "0", VLOOKUP(Table1[[#This Row],[Name]], 'Elec 21-22'!$A$4:$B$656, 2, FALSE))</f>
        <v>0</v>
      </c>
      <c r="N92" s="11" t="str">
        <f>IF(ISNA(VLOOKUP(Table1[[#This Row],[Name]], 'Gas 21-22'!$A$4:$B$408, 2, FALSE)), "0", VLOOKUP(Table1[[#This Row],[Name]], 'Gas 21-22'!$A$4:$B$408, 2, FALSE))</f>
        <v>0</v>
      </c>
      <c r="O92" s="8">
        <f>IFERROR((Table1[[#This Row],[Electricity 21-22]]*'Emissions Factors'!$C$4)+(Table1[[#This Row],[Gas 21-22]]*'Emissions Factors'!$B$4), "")</f>
        <v>0</v>
      </c>
      <c r="P92" s="12" t="str">
        <f>IFERROR(Table1[[#This Row],[Total Emissions 21-22]]/Table1[[#This Row],[Total Emissions 20-21]], "")</f>
        <v/>
      </c>
      <c r="Q92" s="11" t="str">
        <f>IF(ISNA(VLOOKUP(Table1[[#This Row],[Name]],'Elec 22-23'!$A$4:$B$680, 2, FALSE)), "", VLOOKUP(Table1[[#This Row],[Name]], 'Elec 22-23'!$A$4:$B$680, 2, FALSE))</f>
        <v/>
      </c>
      <c r="R92" s="7" t="str">
        <f>IF(ISNA(VLOOKUP(Table1[[#This Row],[Name]], 'Gas 22-23'!$A$4:$B$427, 2, FALSE)), "", (VLOOKUP(Table1[[#This Row],[Name]], 'Gas 22-23'!$A$4:$B$427, 2, FALSE)))</f>
        <v/>
      </c>
      <c r="S92" s="7" t="str">
        <f>IFERROR((Table1[[#This Row],[Electricity 22-23]]*'Emissions Factors'!$C$5)+('Emissions Factors'!$B$5*Table1[[#This Row],[Gas 22-23]]), "")</f>
        <v/>
      </c>
      <c r="T92" s="12" t="str">
        <f>IFERROR(Table1[[#This Row],[Total Emissions 22-23]]/Table1[[#This Row],[Total Emissions 21-22]], "")</f>
        <v/>
      </c>
      <c r="U92" s="7" t="str">
        <f>IF(ISNA(VLOOKUP(Table1[[#This Row],[Name]],'Electricity 23-24'!A93:D989,4,FALSE)),"",(VLOOKUP(Table1[[#This Row],[Name]],'Electricity 23-24'!A93:D989,4,FALSE)))</f>
        <v/>
      </c>
      <c r="V92" s="7" t="str">
        <f>IF(ISNA(VLOOKUP(Table1[[#This Row],[Name]],Table2[#All],2,FALSE)),"",(VLOOKUP(Table1[[#This Row],[Name]],Table2[#All],2,FALSE)))</f>
        <v/>
      </c>
      <c r="W92" s="7" t="str">
        <f>IFERROR((Table1[[#This Row],[Electricity 23-24 ]]*'Emissions Factors'!$C$6)+(Table1[[#This Row],[Gas 23-24 ]]*'Emissions Factors'!$B$6),"")</f>
        <v/>
      </c>
      <c r="X92" s="74" t="str">
        <f>IFERROR(Table1[[#This Row],[Total Emissions 23-24 ]]/Table1[[#This Row],[Total Emissions 22-23]],"")</f>
        <v/>
      </c>
      <c r="Y92" s="21"/>
    </row>
    <row r="93" spans="1:25" x14ac:dyDescent="0.25">
      <c r="A93" s="30"/>
      <c r="B93" s="21" t="e">
        <f>VLOOKUP(Table1[[#This Row],[Name]], 'Site Information'!$A$2:$D$46, 4, FALSE)</f>
        <v>#N/A</v>
      </c>
      <c r="C93" s="11" t="str">
        <f>IF(ISNA(VLOOKUP(Table1[[#This Row],[Name]], 'Elec 17-18'!$A$4:$B$630, 2, FALSE)), "0", VLOOKUP(Table1[[#This Row],[Name]], 'Elec 17-18'!$A$4:$B$630, 2, FALSE))</f>
        <v>0</v>
      </c>
      <c r="D93" s="47" t="str">
        <f>IF(ISNA(VLOOKUP(Table1[[#This Row],[Name]], 'Gas 17-18'!$A$4:$B$395, 2, FALSE)), "0", (VLOOKUP(Table1[[#This Row],[Name]], 'Gas 17-18'!$A$4:$B$395, 2, FALSE)))</f>
        <v>0</v>
      </c>
      <c r="E93" s="11" t="str">
        <f>IF(ISNA(VLOOKUP(Table1[[#This Row],[Name]], 'Elec 18-19'!$A$4:$B$630, 2, FALSE)), "0", VLOOKUP(Table1[[#This Row],[Name]], 'Elec 18-19'!$A$4:$B$630, 2, FALSE))</f>
        <v>0</v>
      </c>
      <c r="F93" s="47" t="str">
        <f>IF(ISNA(VLOOKUP(Table1[[#This Row],[Name]], 'Gas 18-19'!$A$4:$B$395, 2, FALSE)), "0", (VLOOKUP(Table1[[#This Row],[Name]], 'Gas 18-19'!$A$4:$B$395, 2, FALSE)))</f>
        <v>0</v>
      </c>
      <c r="G93" s="7" t="str">
        <f>IF(ISNA(VLOOKUP(Table1[[#This Row],[Name]], 'Elec 19-20'!$A$4:$B$631, 2, FALSE)), "0", VLOOKUP(Table1[[#This Row],[Name]], 'Elec 19-20'!$A$4:$B$631, 2, FALSE))</f>
        <v>0</v>
      </c>
      <c r="H93" s="7" t="str">
        <f>IF(ISNA(VLOOKUP(Table1[[#This Row],[Name]], 'Gas 19-20'!$A$4:$B$395, 2, FALSE)), "0", (VLOOKUP(Table1[[#This Row],[Name]], 'Gas 19-20'!$A$4:$B$395, 2, FALSE)))</f>
        <v>0</v>
      </c>
      <c r="I93" s="13">
        <f>IFERROR((Table1[[#This Row],[Electricity 19-20]]*'Emissions Factors'!$C$2)+(Table1[[#This Row],[Gas 19-20]]*'Emissions Factors'!$B$2), "")</f>
        <v>0</v>
      </c>
      <c r="J93" s="7" t="str">
        <f>IF(ISNA(VLOOKUP(Table1[[#This Row],[Name]],'Elec 20-21'!$A$4:$B$641, 2, FALSE)), "0", VLOOKUP(Table1[[#This Row],[Name]], 'Elec 20-21'!$A$4:$B$641, 2, FALSE))</f>
        <v>0</v>
      </c>
      <c r="K93" s="7" t="str">
        <f>IF(ISNA(VLOOKUP(Table1[[#This Row],[Name]], 'Gas 20-21'!$A$4:$B$400, 2, FALSE)), "0", VLOOKUP(Table1[[#This Row],[Name]], 'Gas 20-21'!$A$4:$B$400, 2, FALSE))</f>
        <v>0</v>
      </c>
      <c r="L93" s="13">
        <f>IFERROR((Table1[[#This Row],[Electricity 20-21]]*'Emissions Factors'!$C$3)+(Table1[[#This Row],[Gas 20-21]]*'Emissions Factors'!$B$2), "0")</f>
        <v>0</v>
      </c>
      <c r="M93" s="65" t="str">
        <f>IF(ISNA(VLOOKUP(Table1[[#This Row],[Name]], 'Elec 21-22'!$A$4:$B$656, 2, FALSE)), "0", VLOOKUP(Table1[[#This Row],[Name]], 'Elec 21-22'!$A$4:$B$656, 2, FALSE))</f>
        <v>0</v>
      </c>
      <c r="N93" s="11" t="str">
        <f>IF(ISNA(VLOOKUP(Table1[[#This Row],[Name]], 'Gas 21-22'!$A$4:$B$408, 2, FALSE)), "0", VLOOKUP(Table1[[#This Row],[Name]], 'Gas 21-22'!$A$4:$B$408, 2, FALSE))</f>
        <v>0</v>
      </c>
      <c r="O93" s="8">
        <f>IFERROR((Table1[[#This Row],[Electricity 21-22]]*'Emissions Factors'!$C$4)+(Table1[[#This Row],[Gas 21-22]]*'Emissions Factors'!$B$4), "")</f>
        <v>0</v>
      </c>
      <c r="P93" s="12" t="str">
        <f>IFERROR(Table1[[#This Row],[Total Emissions 21-22]]/Table1[[#This Row],[Total Emissions 20-21]], "")</f>
        <v/>
      </c>
      <c r="Q93" s="11" t="str">
        <f>IF(ISNA(VLOOKUP(Table1[[#This Row],[Name]],'Elec 22-23'!$A$4:$B$680, 2, FALSE)), "", VLOOKUP(Table1[[#This Row],[Name]], 'Elec 22-23'!$A$4:$B$680, 2, FALSE))</f>
        <v/>
      </c>
      <c r="R93" s="7" t="str">
        <f>IF(ISNA(VLOOKUP(Table1[[#This Row],[Name]], 'Gas 22-23'!$A$4:$B$427, 2, FALSE)), "", (VLOOKUP(Table1[[#This Row],[Name]], 'Gas 22-23'!$A$4:$B$427, 2, FALSE)))</f>
        <v/>
      </c>
      <c r="S93" s="7" t="str">
        <f>IFERROR((Table1[[#This Row],[Electricity 22-23]]*'Emissions Factors'!$C$5)+('Emissions Factors'!$B$5*Table1[[#This Row],[Gas 22-23]]), "")</f>
        <v/>
      </c>
      <c r="T93" s="12" t="str">
        <f>IFERROR(Table1[[#This Row],[Total Emissions 22-23]]/Table1[[#This Row],[Total Emissions 21-22]], "")</f>
        <v/>
      </c>
      <c r="U93" s="7" t="e">
        <f>VLOOKUP(Table1[[#This Row],[Name]],'Electricity 23-24'!A156:D813,4,FALSE)</f>
        <v>#N/A</v>
      </c>
      <c r="V93" s="7" t="str">
        <f>IF(ISNA(VLOOKUP(Table1[[#This Row],[Name]],Table2[#All],2,FALSE)),"",(VLOOKUP(Table1[[#This Row],[Name]],Table2[#All],2,FALSE)))</f>
        <v/>
      </c>
      <c r="W93" s="7" t="str">
        <f>IFERROR((Table1[[#This Row],[Electricity 23-24 ]]*'Emissions Factors'!$C$6)+(Table1[[#This Row],[Gas 23-24 ]]*'Emissions Factors'!$B$6),"")</f>
        <v/>
      </c>
      <c r="X93" s="74" t="str">
        <f>IFERROR(Table1[[#This Row],[Total Emissions 23-24 ]]/Table1[[#This Row],[Total Emissions 22-23]],"")</f>
        <v/>
      </c>
      <c r="Y93" s="21"/>
    </row>
    <row r="94" spans="1:25" x14ac:dyDescent="0.25">
      <c r="A94" s="32"/>
      <c r="B94" s="21" t="e">
        <f>VLOOKUP(Table1[[#This Row],[Name]], 'Site Information'!$A$2:$D$46, 4, FALSE)</f>
        <v>#N/A</v>
      </c>
      <c r="C94" s="8" t="str">
        <f>IF(ISNA(VLOOKUP(Table1[[#This Row],[Name]], 'Elec 17-18'!$A$4:$B$630, 2, FALSE)), "0", VLOOKUP(Table1[[#This Row],[Name]], 'Elec 17-18'!$A$4:$B$630, 2, FALSE))</f>
        <v>0</v>
      </c>
      <c r="D94" s="13" t="str">
        <f>IF(ISNA(VLOOKUP(Table1[[#This Row],[Name]], 'Gas 17-18'!$A$4:$B$395, 2, FALSE)), "0", (VLOOKUP(Table1[[#This Row],[Name]], 'Gas 17-18'!$A$4:$B$395, 2, FALSE)))</f>
        <v>0</v>
      </c>
      <c r="E94" s="8" t="str">
        <f>IF(ISNA(VLOOKUP(Table1[[#This Row],[Name]], 'Elec 18-19'!$A$4:$B$630, 2, FALSE)), "0", VLOOKUP(Table1[[#This Row],[Name]], 'Elec 18-19'!$A$4:$B$630, 2, FALSE))</f>
        <v>0</v>
      </c>
      <c r="F94" s="13" t="str">
        <f>IF(ISNA(VLOOKUP(Table1[[#This Row],[Name]], 'Gas 18-19'!$A$4:$B$395, 2, FALSE)), "0", (VLOOKUP(Table1[[#This Row],[Name]], 'Gas 18-19'!$A$4:$B$395, 2, FALSE)))</f>
        <v>0</v>
      </c>
      <c r="G94" s="7" t="str">
        <f>IF(ISNA(VLOOKUP(Table1[[#This Row],[Name]], 'Elec 19-20'!$A$4:$B$631, 2, FALSE)), "0", VLOOKUP(Table1[[#This Row],[Name]], 'Elec 19-20'!$A$4:$B$631, 2, FALSE))</f>
        <v>0</v>
      </c>
      <c r="H94" s="7" t="str">
        <f>IF(ISNA(VLOOKUP(Table1[[#This Row],[Name]], 'Gas 19-20'!$A$4:$B$395, 2, FALSE)), "0", (VLOOKUP(Table1[[#This Row],[Name]], 'Gas 19-20'!$A$4:$B$395, 2, FALSE)))</f>
        <v>0</v>
      </c>
      <c r="I94" s="13">
        <f>IFERROR((Table1[[#This Row],[Electricity 19-20]]*'Emissions Factors'!$C$2)+(Table1[[#This Row],[Gas 19-20]]*'Emissions Factors'!$B$2), "")</f>
        <v>0</v>
      </c>
      <c r="J94" s="7" t="str">
        <f>IF(ISNA(VLOOKUP(Table1[[#This Row],[Name]],'Elec 20-21'!$A$4:$B$641, 2, FALSE)), "0", VLOOKUP(Table1[[#This Row],[Name]], 'Elec 20-21'!$A$4:$B$641, 2, FALSE))</f>
        <v>0</v>
      </c>
      <c r="K94" s="7" t="str">
        <f>IF(ISNA(VLOOKUP(Table1[[#This Row],[Name]], 'Gas 20-21'!$A$4:$B$400, 2, FALSE)), "0", VLOOKUP(Table1[[#This Row],[Name]], 'Gas 20-21'!$A$4:$B$400, 2, FALSE))</f>
        <v>0</v>
      </c>
      <c r="L94" s="13">
        <f>IFERROR((Table1[[#This Row],[Electricity 20-21]]*'Emissions Factors'!$C$3)+(Table1[[#This Row],[Gas 20-21]]*'Emissions Factors'!$B$2), "0")</f>
        <v>0</v>
      </c>
      <c r="M94" s="11" t="str">
        <f>IF(ISNA(VLOOKUP(Table1[[#This Row],[Name]], 'Elec 21-22'!$A$4:$B$656, 2, FALSE)), "0", VLOOKUP(Table1[[#This Row],[Name]], 'Elec 21-22'!$A$4:$B$656, 2, FALSE))</f>
        <v>0</v>
      </c>
      <c r="N94" s="11" t="str">
        <f>IF(ISNA(VLOOKUP(Table1[[#This Row],[Name]], 'Gas 21-22'!$A$4:$B$408, 2, FALSE)), "0", VLOOKUP(Table1[[#This Row],[Name]], 'Gas 21-22'!$A$4:$B$408, 2, FALSE))</f>
        <v>0</v>
      </c>
      <c r="O94" s="8">
        <f>IFERROR((Table1[[#This Row],[Electricity 21-22]]*'Emissions Factors'!$C$4)+(Table1[[#This Row],[Gas 21-22]]*'Emissions Factors'!$B$4), "")</f>
        <v>0</v>
      </c>
      <c r="P94" s="13" t="str">
        <f>IFERROR(Table1[[#This Row],[Total Emissions 21-22]]/Table1[[#This Row],[Total Emissions 20-21]], "")</f>
        <v/>
      </c>
      <c r="Q94" s="11" t="str">
        <f>IF(ISNA(VLOOKUP(Table1[[#This Row],[Name]],'Elec 22-23'!$A$4:$B$680, 2, FALSE)), "", VLOOKUP(Table1[[#This Row],[Name]], 'Elec 22-23'!$A$4:$B$680, 2, FALSE))</f>
        <v/>
      </c>
      <c r="R94" s="7" t="str">
        <f>IF(ISNA(VLOOKUP(Table1[[#This Row],[Name]], 'Gas 22-23'!$A$4:$B$427, 2, FALSE)), "", (VLOOKUP(Table1[[#This Row],[Name]], 'Gas 22-23'!$A$4:$B$427, 2, FALSE)))</f>
        <v/>
      </c>
      <c r="S94" s="7" t="str">
        <f>IFERROR((Table1[[#This Row],[Electricity 22-23]]*'Emissions Factors'!$C$5)+('Emissions Factors'!$B$5*Table1[[#This Row],[Gas 22-23]]), "")</f>
        <v/>
      </c>
      <c r="T94" s="12" t="str">
        <f>IFERROR(Table1[[#This Row],[Total Emissions 22-23]]/Table1[[#This Row],[Total Emissions 21-22]], "")</f>
        <v/>
      </c>
      <c r="U94" s="7" t="str">
        <f>IF(ISNA(VLOOKUP(Table1[[#This Row],[Name]],'Electricity 23-24'!A95:D991,4,FALSE)),"",(VLOOKUP(Table1[[#This Row],[Name]],'Electricity 23-24'!A95:D991,4,FALSE)))</f>
        <v/>
      </c>
      <c r="V94" s="7" t="str">
        <f>IF(ISNA(VLOOKUP(Table1[[#This Row],[Name]],Table2[#All],2,FALSE)),"",(VLOOKUP(Table1[[#This Row],[Name]],Table2[#All],2,FALSE)))</f>
        <v/>
      </c>
      <c r="W94" s="7" t="str">
        <f>IFERROR((Table1[[#This Row],[Electricity 23-24 ]]*'Emissions Factors'!$C$6)+(Table1[[#This Row],[Gas 23-24 ]]*'Emissions Factors'!$B$6),"")</f>
        <v/>
      </c>
      <c r="X94" s="74" t="str">
        <f>IFERROR(Table1[[#This Row],[Total Emissions 23-24 ]]/Table1[[#This Row],[Total Emissions 22-23]],"")</f>
        <v/>
      </c>
      <c r="Y94" s="21"/>
    </row>
    <row r="95" spans="1:25" x14ac:dyDescent="0.25">
      <c r="A95" s="32"/>
      <c r="B95" s="21" t="e">
        <f>VLOOKUP(Table1[[#This Row],[Name]], 'Site Information'!$A$2:$D$46, 4, FALSE)</f>
        <v>#N/A</v>
      </c>
      <c r="C95" s="8" t="str">
        <f>IF(ISNA(VLOOKUP(Table1[[#This Row],[Name]], 'Elec 17-18'!$A$4:$B$630, 2, FALSE)), "0", VLOOKUP(Table1[[#This Row],[Name]], 'Elec 17-18'!$A$4:$B$630, 2, FALSE))</f>
        <v>0</v>
      </c>
      <c r="D95" s="13" t="str">
        <f>IF(ISNA(VLOOKUP(Table1[[#This Row],[Name]], 'Gas 17-18'!$A$4:$B$395, 2, FALSE)), "0", (VLOOKUP(Table1[[#This Row],[Name]], 'Gas 17-18'!$A$4:$B$395, 2, FALSE)))</f>
        <v>0</v>
      </c>
      <c r="E95" s="8" t="str">
        <f>IF(ISNA(VLOOKUP(Table1[[#This Row],[Name]], 'Elec 18-19'!$A$4:$B$630, 2, FALSE)), "0", VLOOKUP(Table1[[#This Row],[Name]], 'Elec 18-19'!$A$4:$B$630, 2, FALSE))</f>
        <v>0</v>
      </c>
      <c r="F95" s="13" t="str">
        <f>IF(ISNA(VLOOKUP(Table1[[#This Row],[Name]], 'Gas 18-19'!$A$4:$B$395, 2, FALSE)), "0", (VLOOKUP(Table1[[#This Row],[Name]], 'Gas 18-19'!$A$4:$B$395, 2, FALSE)))</f>
        <v>0</v>
      </c>
      <c r="G95" s="7" t="str">
        <f>IF(ISNA(VLOOKUP(Table1[[#This Row],[Name]], 'Elec 19-20'!$A$4:$B$631, 2, FALSE)), "0", VLOOKUP(Table1[[#This Row],[Name]], 'Elec 19-20'!$A$4:$B$631, 2, FALSE))</f>
        <v>0</v>
      </c>
      <c r="H95" s="7" t="str">
        <f>IF(ISNA(VLOOKUP(Table1[[#This Row],[Name]], 'Gas 19-20'!$A$4:$B$395, 2, FALSE)), "0", (VLOOKUP(Table1[[#This Row],[Name]], 'Gas 19-20'!$A$4:$B$395, 2, FALSE)))</f>
        <v>0</v>
      </c>
      <c r="I95" s="13">
        <f>IFERROR((Table1[[#This Row],[Electricity 19-20]]*'Emissions Factors'!$C$2)+(Table1[[#This Row],[Gas 19-20]]*'Emissions Factors'!$B$2), "")</f>
        <v>0</v>
      </c>
      <c r="J95" s="7" t="str">
        <f>IF(ISNA(VLOOKUP(Table1[[#This Row],[Name]],'Elec 20-21'!$A$4:$B$641, 2, FALSE)), "0", VLOOKUP(Table1[[#This Row],[Name]], 'Elec 20-21'!$A$4:$B$641, 2, FALSE))</f>
        <v>0</v>
      </c>
      <c r="K95" s="7" t="str">
        <f>IF(ISNA(VLOOKUP(Table1[[#This Row],[Name]], 'Gas 20-21'!$A$4:$B$400, 2, FALSE)), "0", VLOOKUP(Table1[[#This Row],[Name]], 'Gas 20-21'!$A$4:$B$400, 2, FALSE))</f>
        <v>0</v>
      </c>
      <c r="L95" s="13">
        <f>IFERROR((Table1[[#This Row],[Electricity 20-21]]*'Emissions Factors'!$C$3)+(Table1[[#This Row],[Gas 20-21]]*'Emissions Factors'!$B$2), "0")</f>
        <v>0</v>
      </c>
      <c r="M95" s="11" t="str">
        <f>IF(ISNA(VLOOKUP(Table1[[#This Row],[Name]], 'Elec 21-22'!$A$4:$B$656, 2, FALSE)), "0", VLOOKUP(Table1[[#This Row],[Name]], 'Elec 21-22'!$A$4:$B$656, 2, FALSE))</f>
        <v>0</v>
      </c>
      <c r="N95" s="11" t="str">
        <f>IF(ISNA(VLOOKUP(Table1[[#This Row],[Name]], 'Gas 21-22'!$A$4:$B$408, 2, FALSE)), "0", VLOOKUP(Table1[[#This Row],[Name]], 'Gas 21-22'!$A$4:$B$408, 2, FALSE))</f>
        <v>0</v>
      </c>
      <c r="O95" s="8">
        <f>IFERROR((Table1[[#This Row],[Electricity 21-22]]*'Emissions Factors'!$C$4)+(Table1[[#This Row],[Gas 21-22]]*'Emissions Factors'!$B$4), "")</f>
        <v>0</v>
      </c>
      <c r="P95" s="12" t="str">
        <f>IFERROR(Table1[[#This Row],[Total Emissions 21-22]]/Table1[[#This Row],[Total Emissions 20-21]], "")</f>
        <v/>
      </c>
      <c r="Q95" s="11" t="str">
        <f>IF(ISNA(VLOOKUP(Table1[[#This Row],[Name]],'Elec 22-23'!$A$4:$B$680, 2, FALSE)), "", VLOOKUP(Table1[[#This Row],[Name]], 'Elec 22-23'!$A$4:$B$680, 2, FALSE))</f>
        <v/>
      </c>
      <c r="R95" s="7" t="str">
        <f>IF(ISNA(VLOOKUP(Table1[[#This Row],[Name]], 'Gas 22-23'!$A$4:$B$427, 2, FALSE)), "", (VLOOKUP(Table1[[#This Row],[Name]], 'Gas 22-23'!$A$4:$B$427, 2, FALSE)))</f>
        <v/>
      </c>
      <c r="S95" s="7" t="str">
        <f>IFERROR((Table1[[#This Row],[Electricity 22-23]]*'Emissions Factors'!$C$5)+('Emissions Factors'!$B$5*Table1[[#This Row],[Gas 22-23]]), "")</f>
        <v/>
      </c>
      <c r="T95" s="12" t="str">
        <f>IFERROR(Table1[[#This Row],[Total Emissions 22-23]]/Table1[[#This Row],[Total Emissions 21-22]], "")</f>
        <v/>
      </c>
      <c r="U95" s="7" t="str">
        <f>IF(ISNA(VLOOKUP(Table1[[#This Row],[Name]],'Electricity 23-24'!A96:D992,4,FALSE)),"",(VLOOKUP(Table1[[#This Row],[Name]],'Electricity 23-24'!A96:D992,4,FALSE)))</f>
        <v/>
      </c>
      <c r="V95" s="7" t="str">
        <f>IF(ISNA(VLOOKUP(Table1[[#This Row],[Name]],Table2[#All],2,FALSE)),"",(VLOOKUP(Table1[[#This Row],[Name]],Table2[#All],2,FALSE)))</f>
        <v/>
      </c>
      <c r="W95" s="7" t="str">
        <f>IFERROR((Table1[[#This Row],[Electricity 23-24 ]]*'Emissions Factors'!$C$6)+(Table1[[#This Row],[Gas 23-24 ]]*'Emissions Factors'!$B$6),"")</f>
        <v/>
      </c>
      <c r="X95" s="74" t="str">
        <f>IFERROR(Table1[[#This Row],[Total Emissions 23-24 ]]/Table1[[#This Row],[Total Emissions 22-23]],"")</f>
        <v/>
      </c>
      <c r="Y95" s="21"/>
    </row>
    <row r="96" spans="1:25" x14ac:dyDescent="0.25">
      <c r="A96" s="32"/>
      <c r="B96" s="21" t="e">
        <f>VLOOKUP(Table1[[#This Row],[Name]], 'Site Information'!$A$2:$D$46, 4, FALSE)</f>
        <v>#N/A</v>
      </c>
      <c r="C96" s="8" t="str">
        <f>IF(ISNA(VLOOKUP(Table1[[#This Row],[Name]], 'Elec 17-18'!$A$4:$B$630, 2, FALSE)), "0", VLOOKUP(Table1[[#This Row],[Name]], 'Elec 17-18'!$A$4:$B$630, 2, FALSE))</f>
        <v>0</v>
      </c>
      <c r="D96" s="13" t="str">
        <f>IF(ISNA(VLOOKUP(Table1[[#This Row],[Name]], 'Gas 17-18'!$A$4:$B$395, 2, FALSE)), "0", (VLOOKUP(Table1[[#This Row],[Name]], 'Gas 17-18'!$A$4:$B$395, 2, FALSE)))</f>
        <v>0</v>
      </c>
      <c r="E96" s="8" t="str">
        <f>IF(ISNA(VLOOKUP(Table1[[#This Row],[Name]], 'Elec 18-19'!$A$4:$B$630, 2, FALSE)), "0", VLOOKUP(Table1[[#This Row],[Name]], 'Elec 18-19'!$A$4:$B$630, 2, FALSE))</f>
        <v>0</v>
      </c>
      <c r="F96" s="13" t="str">
        <f>IF(ISNA(VLOOKUP(Table1[[#This Row],[Name]], 'Gas 18-19'!$A$4:$B$395, 2, FALSE)), "0", (VLOOKUP(Table1[[#This Row],[Name]], 'Gas 18-19'!$A$4:$B$395, 2, FALSE)))</f>
        <v>0</v>
      </c>
      <c r="G96" s="7" t="str">
        <f>IF(ISNA(VLOOKUP(Table1[[#This Row],[Name]], 'Elec 19-20'!$A$4:$B$631, 2, FALSE)), "0", VLOOKUP(Table1[[#This Row],[Name]], 'Elec 19-20'!$A$4:$B$631, 2, FALSE))</f>
        <v>0</v>
      </c>
      <c r="H96" s="7" t="str">
        <f>IF(ISNA(VLOOKUP(Table1[[#This Row],[Name]], 'Gas 19-20'!$A$4:$B$395, 2, FALSE)), "0", (VLOOKUP(Table1[[#This Row],[Name]], 'Gas 19-20'!$A$4:$B$395, 2, FALSE)))</f>
        <v>0</v>
      </c>
      <c r="I96" s="13">
        <f>IFERROR((Table1[[#This Row],[Electricity 19-20]]*'Emissions Factors'!$C$2)+(Table1[[#This Row],[Gas 19-20]]*'Emissions Factors'!$B$2), "")</f>
        <v>0</v>
      </c>
      <c r="J96" s="7" t="str">
        <f>IF(ISNA(VLOOKUP(Table1[[#This Row],[Name]],'Elec 20-21'!$A$4:$B$641, 2, FALSE)), "0", VLOOKUP(Table1[[#This Row],[Name]], 'Elec 20-21'!$A$4:$B$641, 2, FALSE))</f>
        <v>0</v>
      </c>
      <c r="K96" s="7" t="str">
        <f>IF(ISNA(VLOOKUP(Table1[[#This Row],[Name]], 'Gas 20-21'!$A$4:$B$400, 2, FALSE)), "0", VLOOKUP(Table1[[#This Row],[Name]], 'Gas 20-21'!$A$4:$B$400, 2, FALSE))</f>
        <v>0</v>
      </c>
      <c r="L96" s="13">
        <f>IFERROR((Table1[[#This Row],[Electricity 20-21]]*'Emissions Factors'!$C$3)+(Table1[[#This Row],[Gas 20-21]]*'Emissions Factors'!$B$2), "0")</f>
        <v>0</v>
      </c>
      <c r="M96" s="11" t="str">
        <f>IF(ISNA(VLOOKUP(Table1[[#This Row],[Name]], 'Elec 21-22'!$A$4:$B$656, 2, FALSE)), "0", VLOOKUP(Table1[[#This Row],[Name]], 'Elec 21-22'!$A$4:$B$656, 2, FALSE))</f>
        <v>0</v>
      </c>
      <c r="N96" s="11" t="str">
        <f>IF(ISNA(VLOOKUP(Table1[[#This Row],[Name]], 'Gas 21-22'!$A$4:$B$408, 2, FALSE)), "0", VLOOKUP(Table1[[#This Row],[Name]], 'Gas 21-22'!$A$4:$B$408, 2, FALSE))</f>
        <v>0</v>
      </c>
      <c r="O96" s="8">
        <f>IFERROR((Table1[[#This Row],[Electricity 21-22]]*'Emissions Factors'!$C$4)+(Table1[[#This Row],[Gas 21-22]]*'Emissions Factors'!$B$4), "")</f>
        <v>0</v>
      </c>
      <c r="P96" s="12" t="str">
        <f>IFERROR(Table1[[#This Row],[Total Emissions 21-22]]/Table1[[#This Row],[Total Emissions 20-21]], "")</f>
        <v/>
      </c>
      <c r="Q96" s="11" t="str">
        <f>IF(ISNA(VLOOKUP(Table1[[#This Row],[Name]],'Elec 22-23'!$A$4:$B$680, 2, FALSE)), "", VLOOKUP(Table1[[#This Row],[Name]], 'Elec 22-23'!$A$4:$B$680, 2, FALSE))</f>
        <v/>
      </c>
      <c r="R96" s="7" t="str">
        <f>IF(ISNA(VLOOKUP(Table1[[#This Row],[Name]], 'Gas 22-23'!$A$4:$B$427, 2, FALSE)), "", (VLOOKUP(Table1[[#This Row],[Name]], 'Gas 22-23'!$A$4:$B$427, 2, FALSE)))</f>
        <v/>
      </c>
      <c r="S96" s="7" t="str">
        <f>IFERROR((Table1[[#This Row],[Electricity 22-23]]*'Emissions Factors'!$C$5)+('Emissions Factors'!$B$5*Table1[[#This Row],[Gas 22-23]]), "")</f>
        <v/>
      </c>
      <c r="T96" s="12" t="str">
        <f>IFERROR(Table1[[#This Row],[Total Emissions 22-23]]/Table1[[#This Row],[Total Emissions 21-22]], "")</f>
        <v/>
      </c>
      <c r="U96" s="7" t="e">
        <f>VLOOKUP(Table1[[#This Row],[Name]],'Electricity 23-24'!A132:D154,4,FALSE)</f>
        <v>#N/A</v>
      </c>
      <c r="V96" s="7" t="str">
        <f>IF(ISNA(VLOOKUP(Table1[[#This Row],[Name]],Table2[#All],2,FALSE)),"",(VLOOKUP(Table1[[#This Row],[Name]],Table2[#All],2,FALSE)))</f>
        <v/>
      </c>
      <c r="W96" s="7" t="str">
        <f>IFERROR((Table1[[#This Row],[Electricity 23-24 ]]*'Emissions Factors'!$C$6)+(Table1[[#This Row],[Gas 23-24 ]]*'Emissions Factors'!$B$6),"")</f>
        <v/>
      </c>
      <c r="X96" s="74" t="str">
        <f>IFERROR(Table1[[#This Row],[Total Emissions 23-24 ]]/Table1[[#This Row],[Total Emissions 22-23]],"")</f>
        <v/>
      </c>
      <c r="Y96" s="21"/>
    </row>
    <row r="97" spans="1:25" x14ac:dyDescent="0.25">
      <c r="A97" s="32"/>
      <c r="B97" s="21" t="e">
        <f>VLOOKUP(Table1[[#This Row],[Name]], 'Site Information'!$A$2:$D$46, 4, FALSE)</f>
        <v>#N/A</v>
      </c>
      <c r="C97" s="8" t="str">
        <f>IF(ISNA(VLOOKUP(Table1[[#This Row],[Name]], 'Elec 17-18'!$A$4:$B$630, 2, FALSE)), "0", VLOOKUP(Table1[[#This Row],[Name]], 'Elec 17-18'!$A$4:$B$630, 2, FALSE))</f>
        <v>0</v>
      </c>
      <c r="D97" s="13" t="str">
        <f>IF(ISNA(VLOOKUP(Table1[[#This Row],[Name]], 'Gas 17-18'!$A$4:$B$395, 2, FALSE)), "0", (VLOOKUP(Table1[[#This Row],[Name]], 'Gas 17-18'!$A$4:$B$395, 2, FALSE)))</f>
        <v>0</v>
      </c>
      <c r="E97" s="8" t="str">
        <f>IF(ISNA(VLOOKUP(Table1[[#This Row],[Name]], 'Elec 18-19'!$A$4:$B$630, 2, FALSE)), "0", VLOOKUP(Table1[[#This Row],[Name]], 'Elec 18-19'!$A$4:$B$630, 2, FALSE))</f>
        <v>0</v>
      </c>
      <c r="F97" s="13" t="str">
        <f>IF(ISNA(VLOOKUP(Table1[[#This Row],[Name]], 'Gas 18-19'!$A$4:$B$395, 2, FALSE)), "0", (VLOOKUP(Table1[[#This Row],[Name]], 'Gas 18-19'!$A$4:$B$395, 2, FALSE)))</f>
        <v>0</v>
      </c>
      <c r="G97" s="7" t="str">
        <f>IF(ISNA(VLOOKUP(Table1[[#This Row],[Name]], 'Elec 19-20'!$A$4:$B$631, 2, FALSE)), "0", VLOOKUP(Table1[[#This Row],[Name]], 'Elec 19-20'!$A$4:$B$631, 2, FALSE))</f>
        <v>0</v>
      </c>
      <c r="H97" s="7" t="str">
        <f>IF(ISNA(VLOOKUP(Table1[[#This Row],[Name]], 'Gas 19-20'!$A$4:$B$395, 2, FALSE)), "0", (VLOOKUP(Table1[[#This Row],[Name]], 'Gas 19-20'!$A$4:$B$395, 2, FALSE)))</f>
        <v>0</v>
      </c>
      <c r="I97" s="13">
        <f>IFERROR((Table1[[#This Row],[Electricity 19-20]]*'Emissions Factors'!$C$2)+(Table1[[#This Row],[Gas 19-20]]*'Emissions Factors'!$B$2), "")</f>
        <v>0</v>
      </c>
      <c r="J97" s="7" t="str">
        <f>IF(ISNA(VLOOKUP(Table1[[#This Row],[Name]],'Elec 20-21'!$A$4:$B$641, 2, FALSE)), "0", VLOOKUP(Table1[[#This Row],[Name]], 'Elec 20-21'!$A$4:$B$641, 2, FALSE))</f>
        <v>0</v>
      </c>
      <c r="K97" s="7" t="str">
        <f>IF(ISNA(VLOOKUP(Table1[[#This Row],[Name]], 'Gas 20-21'!$A$4:$B$400, 2, FALSE)), "0", VLOOKUP(Table1[[#This Row],[Name]], 'Gas 20-21'!$A$4:$B$400, 2, FALSE))</f>
        <v>0</v>
      </c>
      <c r="L97" s="13">
        <f>IFERROR((Table1[[#This Row],[Electricity 20-21]]*'Emissions Factors'!$C$3)+(Table1[[#This Row],[Gas 20-21]]*'Emissions Factors'!$B$2), "0")</f>
        <v>0</v>
      </c>
      <c r="M97" s="11" t="str">
        <f>IF(ISNA(VLOOKUP(Table1[[#This Row],[Name]], 'Elec 21-22'!$A$4:$B$656, 2, FALSE)), "0", VLOOKUP(Table1[[#This Row],[Name]], 'Elec 21-22'!$A$4:$B$656, 2, FALSE))</f>
        <v>0</v>
      </c>
      <c r="N97" s="11" t="str">
        <f>IF(ISNA(VLOOKUP(Table1[[#This Row],[Name]], 'Gas 21-22'!$A$4:$B$408, 2, FALSE)), "0", VLOOKUP(Table1[[#This Row],[Name]], 'Gas 21-22'!$A$4:$B$408, 2, FALSE))</f>
        <v>0</v>
      </c>
      <c r="O97" s="8">
        <f>IFERROR((Table1[[#This Row],[Electricity 21-22]]*'Emissions Factors'!$C$4)+(Table1[[#This Row],[Gas 21-22]]*'Emissions Factors'!$B$4), "")</f>
        <v>0</v>
      </c>
      <c r="P97" s="12" t="str">
        <f>IFERROR(Table1[[#This Row],[Total Emissions 21-22]]/Table1[[#This Row],[Total Emissions 20-21]], "")</f>
        <v/>
      </c>
      <c r="Q97" s="11" t="str">
        <f>IF(ISNA(VLOOKUP(Table1[[#This Row],[Name]],'Elec 22-23'!$A$4:$B$680, 2, FALSE)), "", VLOOKUP(Table1[[#This Row],[Name]], 'Elec 22-23'!$A$4:$B$680, 2, FALSE))</f>
        <v/>
      </c>
      <c r="R97" s="7" t="str">
        <f>IF(ISNA(VLOOKUP(Table1[[#This Row],[Name]], 'Gas 22-23'!$A$4:$B$427, 2, FALSE)), "", (VLOOKUP(Table1[[#This Row],[Name]], 'Gas 22-23'!$A$4:$B$427, 2, FALSE)))</f>
        <v/>
      </c>
      <c r="S97" s="7" t="str">
        <f>IFERROR((Table1[[#This Row],[Electricity 22-23]]*'Emissions Factors'!$C$5)+('Emissions Factors'!$B$5*Table1[[#This Row],[Gas 22-23]]), "")</f>
        <v/>
      </c>
      <c r="T97" s="12" t="str">
        <f>IFERROR(Table1[[#This Row],[Total Emissions 22-23]]/Table1[[#This Row],[Total Emissions 21-22]], "")</f>
        <v/>
      </c>
      <c r="U97" s="7" t="e">
        <f>VLOOKUP(Table1[[#This Row],[Name]],'Electricity 23-24'!A20:D95,4,FALSE)</f>
        <v>#N/A</v>
      </c>
      <c r="V97" s="7" t="str">
        <f>IF(ISNA(VLOOKUP(Table1[[#This Row],[Name]],Table2[#All],2,FALSE)),"",(VLOOKUP(Table1[[#This Row],[Name]],Table2[#All],2,FALSE)))</f>
        <v/>
      </c>
      <c r="W97" s="7" t="str">
        <f>IFERROR((Table1[[#This Row],[Electricity 23-24 ]]*'Emissions Factors'!$C$6)+(Table1[[#This Row],[Gas 23-24 ]]*'Emissions Factors'!$B$6),"")</f>
        <v/>
      </c>
      <c r="X97" s="74" t="str">
        <f>IFERROR(Table1[[#This Row],[Total Emissions 23-24 ]]/Table1[[#This Row],[Total Emissions 22-23]],"")</f>
        <v/>
      </c>
      <c r="Y97" s="21"/>
    </row>
    <row r="98" spans="1:25" x14ac:dyDescent="0.25">
      <c r="A98" s="30"/>
      <c r="B98" s="21" t="e">
        <f>VLOOKUP(Table1[[#This Row],[Name]], 'Site Information'!$A$2:$D$46, 4, FALSE)</f>
        <v>#N/A</v>
      </c>
      <c r="C98" s="11" t="str">
        <f>IF(ISNA(VLOOKUP(Table1[[#This Row],[Name]], 'Elec 17-18'!$A$4:$B$630, 2, FALSE)), "0", VLOOKUP(Table1[[#This Row],[Name]], 'Elec 17-18'!$A$4:$B$630, 2, FALSE))</f>
        <v>0</v>
      </c>
      <c r="D98" s="47" t="str">
        <f>IF(ISNA(VLOOKUP(Table1[[#This Row],[Name]], 'Gas 17-18'!$A$4:$B$395, 2, FALSE)), "0", (VLOOKUP(Table1[[#This Row],[Name]], 'Gas 17-18'!$A$4:$B$395, 2, FALSE)))</f>
        <v>0</v>
      </c>
      <c r="E98" s="11" t="str">
        <f>IF(ISNA(VLOOKUP(Table1[[#This Row],[Name]], 'Elec 18-19'!$A$4:$B$630, 2, FALSE)), "0", VLOOKUP(Table1[[#This Row],[Name]], 'Elec 18-19'!$A$4:$B$630, 2, FALSE))</f>
        <v>0</v>
      </c>
      <c r="F98" s="47" t="str">
        <f>IF(ISNA(VLOOKUP(Table1[[#This Row],[Name]], 'Gas 18-19'!$A$4:$B$395, 2, FALSE)), "0", (VLOOKUP(Table1[[#This Row],[Name]], 'Gas 18-19'!$A$4:$B$395, 2, FALSE)))</f>
        <v>0</v>
      </c>
      <c r="G98" s="7" t="str">
        <f>IF(ISNA(VLOOKUP(Table1[[#This Row],[Name]], 'Elec 19-20'!$A$4:$B$631, 2, FALSE)), "0", VLOOKUP(Table1[[#This Row],[Name]], 'Elec 19-20'!$A$4:$B$631, 2, FALSE))</f>
        <v>0</v>
      </c>
      <c r="H98" s="7" t="str">
        <f>IF(ISNA(VLOOKUP(Table1[[#This Row],[Name]], 'Gas 19-20'!$A$4:$B$395, 2, FALSE)), "0", (VLOOKUP(Table1[[#This Row],[Name]], 'Gas 19-20'!$A$4:$B$395, 2, FALSE)))</f>
        <v>0</v>
      </c>
      <c r="I98" s="13">
        <f>IFERROR((Table1[[#This Row],[Electricity 19-20]]*'Emissions Factors'!$C$2)+(Table1[[#This Row],[Gas 19-20]]*'Emissions Factors'!$B$2), "")</f>
        <v>0</v>
      </c>
      <c r="J98" s="7" t="str">
        <f>IF(ISNA(VLOOKUP(Table1[[#This Row],[Name]],'Elec 20-21'!$A$4:$B$641, 2, FALSE)), "0", VLOOKUP(Table1[[#This Row],[Name]], 'Elec 20-21'!$A$4:$B$641, 2, FALSE))</f>
        <v>0</v>
      </c>
      <c r="K98" s="7" t="str">
        <f>IF(ISNA(VLOOKUP(Table1[[#This Row],[Name]], 'Gas 20-21'!$A$4:$B$400, 2, FALSE)), "0", VLOOKUP(Table1[[#This Row],[Name]], 'Gas 20-21'!$A$4:$B$400, 2, FALSE))</f>
        <v>0</v>
      </c>
      <c r="L98" s="13">
        <f>IFERROR((Table1[[#This Row],[Electricity 20-21]]*'Emissions Factors'!$C$3)+(Table1[[#This Row],[Gas 20-21]]*'Emissions Factors'!$B$2), "0")</f>
        <v>0</v>
      </c>
      <c r="M98" s="65" t="str">
        <f>IF(ISNA(VLOOKUP(Table1[[#This Row],[Name]], 'Elec 21-22'!$A$4:$B$656, 2, FALSE)), "0", VLOOKUP(Table1[[#This Row],[Name]], 'Elec 21-22'!$A$4:$B$656, 2, FALSE))</f>
        <v>0</v>
      </c>
      <c r="N98" s="7" t="str">
        <f>IF(ISNA(VLOOKUP(Table1[[#This Row],[Name]], 'Gas 21-22'!$A$4:$B$408, 2, FALSE)), "0", VLOOKUP(Table1[[#This Row],[Name]], 'Gas 21-22'!$A$4:$B$408, 2, FALSE))</f>
        <v>0</v>
      </c>
      <c r="O98" s="8">
        <f>IFERROR((Table1[[#This Row],[Electricity 21-22]]*'Emissions Factors'!$C$4)+(Table1[[#This Row],[Gas 21-22]]*'Emissions Factors'!$B$4), "")</f>
        <v>0</v>
      </c>
      <c r="P98" s="12" t="str">
        <f>IFERROR(Table1[[#This Row],[Total Emissions 21-22]]/Table1[[#This Row],[Total Emissions 20-21]], "")</f>
        <v/>
      </c>
      <c r="Q98" s="11" t="str">
        <f>IF(ISNA(VLOOKUP(Table1[[#This Row],[Name]],'Elec 22-23'!$A$4:$B$680, 2, FALSE)), "", VLOOKUP(Table1[[#This Row],[Name]], 'Elec 22-23'!$A$4:$B$680, 2, FALSE))</f>
        <v/>
      </c>
      <c r="R98" s="11" t="str">
        <f>IF(ISNA(VLOOKUP(Table1[[#This Row],[Name]], 'Gas 22-23'!$A$4:$B$427, 2, FALSE)), "", (VLOOKUP(Table1[[#This Row],[Name]], 'Gas 22-23'!$A$4:$B$427, 2, FALSE)))</f>
        <v/>
      </c>
      <c r="S98" s="11" t="str">
        <f>IFERROR((Table1[[#This Row],[Electricity 22-23]]*'Emissions Factors'!$C$5)+('Emissions Factors'!$B$5*Table1[[#This Row],[Gas 22-23]]), "")</f>
        <v/>
      </c>
      <c r="T98" s="12" t="str">
        <f>IFERROR(Table1[[#This Row],[Total Emissions 22-23]]/Table1[[#This Row],[Total Emissions 21-22]], "")</f>
        <v/>
      </c>
      <c r="U98" s="11" t="str">
        <f>IF(ISNA(VLOOKUP(Table1[[#This Row],[Name]],'Electricity 23-24'!A437:D1333,4,FALSE)),"",(VLOOKUP(Table1[[#This Row],[Name]],'Electricity 23-24'!A437:D1333,4,FALSE)))</f>
        <v/>
      </c>
      <c r="V98" s="11" t="str">
        <f>IF(ISNA(VLOOKUP(Table1[[#This Row],[Name]],Table2[#All],2,FALSE)),"",(VLOOKUP(Table1[[#This Row],[Name]],Table2[#All],2,FALSE)))</f>
        <v/>
      </c>
      <c r="W98" s="11" t="str">
        <f>IFERROR((Table1[[#This Row],[Electricity 23-24 ]]*'Emissions Factors'!$C$6)+(Table1[[#This Row],[Gas 23-24 ]]*'Emissions Factors'!$B$6),"")</f>
        <v/>
      </c>
      <c r="X98" s="74" t="str">
        <f>IFERROR(Table1[[#This Row],[Total Emissions 23-24 ]]/Table1[[#This Row],[Total Emissions 22-23]],"")</f>
        <v/>
      </c>
      <c r="Y98" s="21"/>
    </row>
    <row r="99" spans="1:25" x14ac:dyDescent="0.25">
      <c r="A99" s="32"/>
      <c r="B99" s="21" t="e">
        <f>VLOOKUP(Table1[[#This Row],[Name]], 'Site Information'!$A$2:$D$46, 4, FALSE)</f>
        <v>#N/A</v>
      </c>
      <c r="C99" s="8" t="str">
        <f>IF(ISNA(VLOOKUP(Table1[[#This Row],[Name]], 'Elec 17-18'!$A$4:$B$630, 2, FALSE)), "0", VLOOKUP(Table1[[#This Row],[Name]], 'Elec 17-18'!$A$4:$B$630, 2, FALSE))</f>
        <v>0</v>
      </c>
      <c r="D99" s="13" t="str">
        <f>IF(ISNA(VLOOKUP(Table1[[#This Row],[Name]], 'Gas 17-18'!$A$4:$B$395, 2, FALSE)), "0", (VLOOKUP(Table1[[#This Row],[Name]], 'Gas 17-18'!$A$4:$B$395, 2, FALSE)))</f>
        <v>0</v>
      </c>
      <c r="E99" s="8" t="str">
        <f>IF(ISNA(VLOOKUP(Table1[[#This Row],[Name]], 'Elec 18-19'!$A$4:$B$630, 2, FALSE)), "0", VLOOKUP(Table1[[#This Row],[Name]], 'Elec 18-19'!$A$4:$B$630, 2, FALSE))</f>
        <v>0</v>
      </c>
      <c r="F99" s="13" t="str">
        <f>IF(ISNA(VLOOKUP(Table1[[#This Row],[Name]], 'Gas 18-19'!$A$4:$B$395, 2, FALSE)), "0", (VLOOKUP(Table1[[#This Row],[Name]], 'Gas 18-19'!$A$4:$B$395, 2, FALSE)))</f>
        <v>0</v>
      </c>
      <c r="G99" s="7" t="str">
        <f>IF(ISNA(VLOOKUP(Table1[[#This Row],[Name]], 'Elec 19-20'!$A$4:$B$631, 2, FALSE)), "0", VLOOKUP(Table1[[#This Row],[Name]], 'Elec 19-20'!$A$4:$B$631, 2, FALSE))</f>
        <v>0</v>
      </c>
      <c r="H99" s="7" t="str">
        <f>IF(ISNA(VLOOKUP(Table1[[#This Row],[Name]], 'Gas 19-20'!$A$4:$B$395, 2, FALSE)), "0", (VLOOKUP(Table1[[#This Row],[Name]], 'Gas 19-20'!$A$4:$B$395, 2, FALSE)))</f>
        <v>0</v>
      </c>
      <c r="I99" s="13">
        <f>IFERROR((Table1[[#This Row],[Electricity 19-20]]*'Emissions Factors'!$C$2)+(Table1[[#This Row],[Gas 19-20]]*'Emissions Factors'!$B$2), "")</f>
        <v>0</v>
      </c>
      <c r="J99" s="7" t="str">
        <f>IF(ISNA(VLOOKUP(Table1[[#This Row],[Name]],'Elec 20-21'!$A$4:$B$641, 2, FALSE)), "0", VLOOKUP(Table1[[#This Row],[Name]], 'Elec 20-21'!$A$4:$B$641, 2, FALSE))</f>
        <v>0</v>
      </c>
      <c r="K99" s="7" t="str">
        <f>IF(ISNA(VLOOKUP(Table1[[#This Row],[Name]], 'Gas 20-21'!$A$4:$B$400, 2, FALSE)), "0", VLOOKUP(Table1[[#This Row],[Name]], 'Gas 20-21'!$A$4:$B$400, 2, FALSE))</f>
        <v>0</v>
      </c>
      <c r="L99" s="13">
        <f>IFERROR((Table1[[#This Row],[Electricity 20-21]]*'Emissions Factors'!$C$3)+(Table1[[#This Row],[Gas 20-21]]*'Emissions Factors'!$B$2), "0")</f>
        <v>0</v>
      </c>
      <c r="M99" s="11" t="str">
        <f>IF(ISNA(VLOOKUP(Table1[[#This Row],[Name]], 'Elec 21-22'!$A$4:$B$656, 2, FALSE)), "0", VLOOKUP(Table1[[#This Row],[Name]], 'Elec 21-22'!$A$4:$B$656, 2, FALSE))</f>
        <v>0</v>
      </c>
      <c r="N99" s="11" t="str">
        <f>IF(ISNA(VLOOKUP(Table1[[#This Row],[Name]], 'Gas 21-22'!$A$4:$B$408, 2, FALSE)), "0", VLOOKUP(Table1[[#This Row],[Name]], 'Gas 21-22'!$A$4:$B$408, 2, FALSE))</f>
        <v>0</v>
      </c>
      <c r="O99" s="8">
        <f>IFERROR((Table1[[#This Row],[Electricity 21-22]]*'Emissions Factors'!$C$4)+(Table1[[#This Row],[Gas 21-22]]*'Emissions Factors'!$B$4), "")</f>
        <v>0</v>
      </c>
      <c r="P99" s="13" t="str">
        <f>IFERROR(Table1[[#This Row],[Total Emissions 21-22]]/Table1[[#This Row],[Total Emissions 20-21]], "")</f>
        <v/>
      </c>
      <c r="Q99" s="11" t="str">
        <f>IF(ISNA(VLOOKUP(Table1[[#This Row],[Name]],'Elec 22-23'!$A$4:$B$680, 2, FALSE)), "", VLOOKUP(Table1[[#This Row],[Name]], 'Elec 22-23'!$A$4:$B$680, 2, FALSE))</f>
        <v/>
      </c>
      <c r="R99" s="7" t="str">
        <f>IF(ISNA(VLOOKUP(Table1[[#This Row],[Name]], 'Gas 22-23'!$A$4:$B$427, 2, FALSE)), "", (VLOOKUP(Table1[[#This Row],[Name]], 'Gas 22-23'!$A$4:$B$427, 2, FALSE)))</f>
        <v/>
      </c>
      <c r="S99" s="7" t="str">
        <f>IFERROR((Table1[[#This Row],[Electricity 22-23]]*'Emissions Factors'!$C$5)+('Emissions Factors'!$B$5*Table1[[#This Row],[Gas 22-23]]), "")</f>
        <v/>
      </c>
      <c r="T99" s="12" t="str">
        <f>IFERROR(Table1[[#This Row],[Total Emissions 22-23]]/Table1[[#This Row],[Total Emissions 21-22]], "")</f>
        <v/>
      </c>
      <c r="U99" s="7" t="str">
        <f>IF(ISNA(VLOOKUP(Table1[[#This Row],[Name]],'Electricity 23-24'!A100:D996,4,FALSE)),"",(VLOOKUP(Table1[[#This Row],[Name]],'Electricity 23-24'!A100:D996,4,FALSE)))</f>
        <v/>
      </c>
      <c r="V99" s="7" t="str">
        <f>IF(ISNA(VLOOKUP(Table1[[#This Row],[Name]],Table2[#All],2,FALSE)),"",(VLOOKUP(Table1[[#This Row],[Name]],Table2[#All],2,FALSE)))</f>
        <v/>
      </c>
      <c r="W99" s="7" t="str">
        <f>IFERROR((Table1[[#This Row],[Electricity 23-24 ]]*'Emissions Factors'!$C$6)+(Table1[[#This Row],[Gas 23-24 ]]*'Emissions Factors'!$B$6),"")</f>
        <v/>
      </c>
      <c r="X99" s="74" t="str">
        <f>IFERROR(Table1[[#This Row],[Total Emissions 23-24 ]]/Table1[[#This Row],[Total Emissions 22-23]],"")</f>
        <v/>
      </c>
      <c r="Y99" s="21"/>
    </row>
    <row r="100" spans="1:25" x14ac:dyDescent="0.25">
      <c r="A100" s="30"/>
      <c r="B100" s="21" t="e">
        <f>VLOOKUP(Table1[[#This Row],[Name]], 'Site Information'!$A$2:$D$46, 4, FALSE)</f>
        <v>#N/A</v>
      </c>
      <c r="C100" s="11" t="str">
        <f>IF(ISNA(VLOOKUP(Table1[[#This Row],[Name]], 'Elec 17-18'!$A$4:$B$630, 2, FALSE)), "0", VLOOKUP(Table1[[#This Row],[Name]], 'Elec 17-18'!$A$4:$B$630, 2, FALSE))</f>
        <v>0</v>
      </c>
      <c r="D100" s="47" t="str">
        <f>IF(ISNA(VLOOKUP(Table1[[#This Row],[Name]], 'Gas 17-18'!$A$4:$B$395, 2, FALSE)), "0", (VLOOKUP(Table1[[#This Row],[Name]], 'Gas 17-18'!$A$4:$B$395, 2, FALSE)))</f>
        <v>0</v>
      </c>
      <c r="E100" s="11" t="str">
        <f>IF(ISNA(VLOOKUP(Table1[[#This Row],[Name]], 'Elec 18-19'!$A$4:$B$630, 2, FALSE)), "0", VLOOKUP(Table1[[#This Row],[Name]], 'Elec 18-19'!$A$4:$B$630, 2, FALSE))</f>
        <v>0</v>
      </c>
      <c r="F100" s="47" t="str">
        <f>IF(ISNA(VLOOKUP(Table1[[#This Row],[Name]], 'Gas 18-19'!$A$4:$B$395, 2, FALSE)), "0", (VLOOKUP(Table1[[#This Row],[Name]], 'Gas 18-19'!$A$4:$B$395, 2, FALSE)))</f>
        <v>0</v>
      </c>
      <c r="G100" s="7" t="str">
        <f>IF(ISNA(VLOOKUP(Table1[[#This Row],[Name]], 'Elec 19-20'!$A$4:$B$631, 2, FALSE)), "0", VLOOKUP(Table1[[#This Row],[Name]], 'Elec 19-20'!$A$4:$B$631, 2, FALSE))</f>
        <v>0</v>
      </c>
      <c r="H100" s="7" t="str">
        <f>IF(ISNA(VLOOKUP(Table1[[#This Row],[Name]], 'Gas 19-20'!$A$4:$B$395, 2, FALSE)), "0", (VLOOKUP(Table1[[#This Row],[Name]], 'Gas 19-20'!$A$4:$B$395, 2, FALSE)))</f>
        <v>0</v>
      </c>
      <c r="I100" s="13">
        <f>IFERROR((Table1[[#This Row],[Electricity 19-20]]*'Emissions Factors'!$C$2)+(Table1[[#This Row],[Gas 19-20]]*'Emissions Factors'!$B$2), "")</f>
        <v>0</v>
      </c>
      <c r="J100" s="7" t="str">
        <f>IF(ISNA(VLOOKUP(Table1[[#This Row],[Name]],'Elec 20-21'!$A$4:$B$641, 2, FALSE)), "0", VLOOKUP(Table1[[#This Row],[Name]], 'Elec 20-21'!$A$4:$B$641, 2, FALSE))</f>
        <v>0</v>
      </c>
      <c r="K100" s="7" t="str">
        <f>IF(ISNA(VLOOKUP(Table1[[#This Row],[Name]], 'Gas 20-21'!$A$4:$B$400, 2, FALSE)), "0", VLOOKUP(Table1[[#This Row],[Name]], 'Gas 20-21'!$A$4:$B$400, 2, FALSE))</f>
        <v>0</v>
      </c>
      <c r="L100" s="13">
        <f>IFERROR((Table1[[#This Row],[Electricity 20-21]]*'Emissions Factors'!$C$3)+(Table1[[#This Row],[Gas 20-21]]*'Emissions Factors'!$B$2), "0")</f>
        <v>0</v>
      </c>
      <c r="M100" s="65" t="str">
        <f>IF(ISNA(VLOOKUP(Table1[[#This Row],[Name]], 'Elec 21-22'!$A$4:$B$656, 2, FALSE)), "0", VLOOKUP(Table1[[#This Row],[Name]], 'Elec 21-22'!$A$4:$B$656, 2, FALSE))</f>
        <v>0</v>
      </c>
      <c r="N100" s="11" t="str">
        <f>IF(ISNA(VLOOKUP(Table1[[#This Row],[Name]], 'Gas 21-22'!$A$4:$B$408, 2, FALSE)), "0", VLOOKUP(Table1[[#This Row],[Name]], 'Gas 21-22'!$A$4:$B$408, 2, FALSE))</f>
        <v>0</v>
      </c>
      <c r="O100" s="8">
        <f>IFERROR((Table1[[#This Row],[Electricity 21-22]]*'Emissions Factors'!$C$4)+(Table1[[#This Row],[Gas 21-22]]*'Emissions Factors'!$B$4), "")</f>
        <v>0</v>
      </c>
      <c r="P100" s="12" t="str">
        <f>IFERROR(Table1[[#This Row],[Total Emissions 21-22]]/Table1[[#This Row],[Total Emissions 20-21]], "")</f>
        <v/>
      </c>
      <c r="Q100" s="11" t="str">
        <f>IF(ISNA(VLOOKUP(Table1[[#This Row],[Name]],'Elec 22-23'!$A$4:$B$680, 2, FALSE)), "", VLOOKUP(Table1[[#This Row],[Name]], 'Elec 22-23'!$A$4:$B$680, 2, FALSE))</f>
        <v/>
      </c>
      <c r="R100" s="7" t="str">
        <f>IF(ISNA(VLOOKUP(Table1[[#This Row],[Name]], 'Gas 22-23'!$A$4:$B$427, 2, FALSE)), "", (VLOOKUP(Table1[[#This Row],[Name]], 'Gas 22-23'!$A$4:$B$427, 2, FALSE)))</f>
        <v/>
      </c>
      <c r="S100" s="7" t="str">
        <f>IFERROR((Table1[[#This Row],[Electricity 22-23]]*'Emissions Factors'!$C$5)+('Emissions Factors'!$B$5*Table1[[#This Row],[Gas 22-23]]), "")</f>
        <v/>
      </c>
      <c r="T100" s="12" t="str">
        <f>IFERROR(Table1[[#This Row],[Total Emissions 22-23]]/Table1[[#This Row],[Total Emissions 21-22]], "")</f>
        <v/>
      </c>
      <c r="U100" s="7" t="str">
        <f>IF(ISNA(VLOOKUP(Table1[[#This Row],[Name]],'Electricity 23-24'!A16:D740,4,FALSE)),"",(VLOOKUP(Table1[[#This Row],[Name]],'Electricity 23-24'!A16:D740,4,FALSE)))</f>
        <v/>
      </c>
      <c r="V100" s="7" t="str">
        <f>IF(ISNA(VLOOKUP(Table1[[#This Row],[Name]],Table2[#All],2,FALSE)),"",(VLOOKUP(Table1[[#This Row],[Name]],Table2[#All],2,FALSE)))</f>
        <v/>
      </c>
      <c r="W100" s="7" t="str">
        <f>IFERROR((Table1[[#This Row],[Electricity 23-24 ]]*'Emissions Factors'!$C$6)+(Table1[[#This Row],[Gas 23-24 ]]*'Emissions Factors'!$B$6),"")</f>
        <v/>
      </c>
      <c r="X100" s="74" t="str">
        <f>IFERROR(Table1[[#This Row],[Total Emissions 23-24 ]]/Table1[[#This Row],[Total Emissions 22-23]],"")</f>
        <v/>
      </c>
      <c r="Y100" s="21"/>
    </row>
    <row r="101" spans="1:25" x14ac:dyDescent="0.25">
      <c r="A101" s="32"/>
      <c r="B101" s="21" t="e">
        <f>VLOOKUP(Table1[[#This Row],[Name]], 'Site Information'!$A$2:$D$46, 4, FALSE)</f>
        <v>#N/A</v>
      </c>
      <c r="C101" s="8" t="str">
        <f>IF(ISNA(VLOOKUP(Table1[[#This Row],[Name]], 'Elec 17-18'!$A$4:$B$630, 2, FALSE)), "0", VLOOKUP(Table1[[#This Row],[Name]], 'Elec 17-18'!$A$4:$B$630, 2, FALSE))</f>
        <v>0</v>
      </c>
      <c r="D101" s="13" t="str">
        <f>IF(ISNA(VLOOKUP(Table1[[#This Row],[Name]], 'Gas 17-18'!$A$4:$B$395, 2, FALSE)), "0", (VLOOKUP(Table1[[#This Row],[Name]], 'Gas 17-18'!$A$4:$B$395, 2, FALSE)))</f>
        <v>0</v>
      </c>
      <c r="E101" s="8" t="str">
        <f>IF(ISNA(VLOOKUP(Table1[[#This Row],[Name]], 'Elec 18-19'!$A$4:$B$630, 2, FALSE)), "0", VLOOKUP(Table1[[#This Row],[Name]], 'Elec 18-19'!$A$4:$B$630, 2, FALSE))</f>
        <v>0</v>
      </c>
      <c r="F101" s="13" t="str">
        <f>IF(ISNA(VLOOKUP(Table1[[#This Row],[Name]], 'Gas 18-19'!$A$4:$B$395, 2, FALSE)), "0", (VLOOKUP(Table1[[#This Row],[Name]], 'Gas 18-19'!$A$4:$B$395, 2, FALSE)))</f>
        <v>0</v>
      </c>
      <c r="G101" s="7" t="str">
        <f>IF(ISNA(VLOOKUP(Table1[[#This Row],[Name]], 'Elec 19-20'!$A$4:$B$631, 2, FALSE)), "0", VLOOKUP(Table1[[#This Row],[Name]], 'Elec 19-20'!$A$4:$B$631, 2, FALSE))</f>
        <v>0</v>
      </c>
      <c r="H101" s="7" t="str">
        <f>IF(ISNA(VLOOKUP(Table1[[#This Row],[Name]], 'Gas 19-20'!$A$4:$B$395, 2, FALSE)), "0", (VLOOKUP(Table1[[#This Row],[Name]], 'Gas 19-20'!$A$4:$B$395, 2, FALSE)))</f>
        <v>0</v>
      </c>
      <c r="I101" s="13">
        <f>IFERROR((Table1[[#This Row],[Electricity 19-20]]*'Emissions Factors'!$C$2)+(Table1[[#This Row],[Gas 19-20]]*'Emissions Factors'!$B$2), "")</f>
        <v>0</v>
      </c>
      <c r="J101" s="7" t="str">
        <f>IF(ISNA(VLOOKUP(Table1[[#This Row],[Name]],'Elec 20-21'!$A$4:$B$641, 2, FALSE)), "0", VLOOKUP(Table1[[#This Row],[Name]], 'Elec 20-21'!$A$4:$B$641, 2, FALSE))</f>
        <v>0</v>
      </c>
      <c r="K101" s="7" t="str">
        <f>IF(ISNA(VLOOKUP(Table1[[#This Row],[Name]], 'Gas 20-21'!$A$4:$B$400, 2, FALSE)), "0", VLOOKUP(Table1[[#This Row],[Name]], 'Gas 20-21'!$A$4:$B$400, 2, FALSE))</f>
        <v>0</v>
      </c>
      <c r="L101" s="13">
        <f>IFERROR((Table1[[#This Row],[Electricity 20-21]]*'Emissions Factors'!$C$3)+(Table1[[#This Row],[Gas 20-21]]*'Emissions Factors'!$B$2), "0")</f>
        <v>0</v>
      </c>
      <c r="M101" s="11" t="str">
        <f>IF(ISNA(VLOOKUP(Table1[[#This Row],[Name]], 'Elec 21-22'!$A$4:$B$656, 2, FALSE)), "0", VLOOKUP(Table1[[#This Row],[Name]], 'Elec 21-22'!$A$4:$B$656, 2, FALSE))</f>
        <v>0</v>
      </c>
      <c r="N101" s="11" t="str">
        <f>IF(ISNA(VLOOKUP(Table1[[#This Row],[Name]], 'Gas 21-22'!$A$4:$B$408, 2, FALSE)), "0", VLOOKUP(Table1[[#This Row],[Name]], 'Gas 21-22'!$A$4:$B$408, 2, FALSE))</f>
        <v>0</v>
      </c>
      <c r="O101" s="8">
        <f>IFERROR((Table1[[#This Row],[Electricity 21-22]]*'Emissions Factors'!$C$4)+(Table1[[#This Row],[Gas 21-22]]*'Emissions Factors'!$B$4), "")</f>
        <v>0</v>
      </c>
      <c r="P101" s="13" t="str">
        <f>IFERROR(Table1[[#This Row],[Total Emissions 21-22]]/Table1[[#This Row],[Total Emissions 20-21]], "")</f>
        <v/>
      </c>
      <c r="Q101" s="11" t="str">
        <f>IF(ISNA(VLOOKUP(Table1[[#This Row],[Name]],'Elec 22-23'!$A$4:$B$680, 2, FALSE)), "", VLOOKUP(Table1[[#This Row],[Name]], 'Elec 22-23'!$A$4:$B$680, 2, FALSE))</f>
        <v/>
      </c>
      <c r="R101" s="7" t="str">
        <f>IF(ISNA(VLOOKUP(Table1[[#This Row],[Name]], 'Gas 22-23'!$A$4:$B$427, 2, FALSE)), "", (VLOOKUP(Table1[[#This Row],[Name]], 'Gas 22-23'!$A$4:$B$427, 2, FALSE)))</f>
        <v/>
      </c>
      <c r="S101" s="7" t="str">
        <f>IFERROR((Table1[[#This Row],[Electricity 22-23]]*'Emissions Factors'!$C$5)+('Emissions Factors'!$B$5*Table1[[#This Row],[Gas 22-23]]), "")</f>
        <v/>
      </c>
      <c r="T101" s="12" t="str">
        <f>IFERROR(Table1[[#This Row],[Total Emissions 22-23]]/Table1[[#This Row],[Total Emissions 21-22]], "")</f>
        <v/>
      </c>
      <c r="U101" s="7" t="str">
        <f>IF(ISNA(VLOOKUP(Table1[[#This Row],[Name]],'Electricity 23-24'!A102:D998,4,FALSE)),"",(VLOOKUP(Table1[[#This Row],[Name]],'Electricity 23-24'!A102:D998,4,FALSE)))</f>
        <v/>
      </c>
      <c r="V101" s="7" t="str">
        <f>IF(ISNA(VLOOKUP(Table1[[#This Row],[Name]],Table2[#All],2,FALSE)),"",(VLOOKUP(Table1[[#This Row],[Name]],Table2[#All],2,FALSE)))</f>
        <v/>
      </c>
      <c r="W101" s="7" t="str">
        <f>IFERROR((Table1[[#This Row],[Electricity 23-24 ]]*'Emissions Factors'!$C$6)+(Table1[[#This Row],[Gas 23-24 ]]*'Emissions Factors'!$B$6),"")</f>
        <v/>
      </c>
      <c r="X101" s="74" t="str">
        <f>IFERROR(Table1[[#This Row],[Total Emissions 23-24 ]]/Table1[[#This Row],[Total Emissions 22-23]],"")</f>
        <v/>
      </c>
      <c r="Y101" s="21"/>
    </row>
    <row r="102" spans="1:25" x14ac:dyDescent="0.25">
      <c r="A102" s="32"/>
      <c r="B102" s="21" t="e">
        <f>VLOOKUP(Table1[[#This Row],[Name]], 'Site Information'!$A$2:$D$46, 4, FALSE)</f>
        <v>#N/A</v>
      </c>
      <c r="C102" s="8" t="str">
        <f>IF(ISNA(VLOOKUP(Table1[[#This Row],[Name]], 'Elec 17-18'!$A$4:$B$630, 2, FALSE)), "0", VLOOKUP(Table1[[#This Row],[Name]], 'Elec 17-18'!$A$4:$B$630, 2, FALSE))</f>
        <v>0</v>
      </c>
      <c r="D102" s="13" t="str">
        <f>IF(ISNA(VLOOKUP(Table1[[#This Row],[Name]], 'Gas 17-18'!$A$4:$B$395, 2, FALSE)), "0", (VLOOKUP(Table1[[#This Row],[Name]], 'Gas 17-18'!$A$4:$B$395, 2, FALSE)))</f>
        <v>0</v>
      </c>
      <c r="E102" s="8" t="str">
        <f>IF(ISNA(VLOOKUP(Table1[[#This Row],[Name]], 'Elec 18-19'!$A$4:$B$630, 2, FALSE)), "0", VLOOKUP(Table1[[#This Row],[Name]], 'Elec 18-19'!$A$4:$B$630, 2, FALSE))</f>
        <v>0</v>
      </c>
      <c r="F102" s="13" t="str">
        <f>IF(ISNA(VLOOKUP(Table1[[#This Row],[Name]], 'Gas 18-19'!$A$4:$B$395, 2, FALSE)), "0", (VLOOKUP(Table1[[#This Row],[Name]], 'Gas 18-19'!$A$4:$B$395, 2, FALSE)))</f>
        <v>0</v>
      </c>
      <c r="G102" s="7" t="str">
        <f>IF(ISNA(VLOOKUP(Table1[[#This Row],[Name]], 'Elec 19-20'!$A$4:$B$631, 2, FALSE)), "0", VLOOKUP(Table1[[#This Row],[Name]], 'Elec 19-20'!$A$4:$B$631, 2, FALSE))</f>
        <v>0</v>
      </c>
      <c r="H102" s="7" t="str">
        <f>IF(ISNA(VLOOKUP(Table1[[#This Row],[Name]], 'Gas 19-20'!$A$4:$B$395, 2, FALSE)), "0", (VLOOKUP(Table1[[#This Row],[Name]], 'Gas 19-20'!$A$4:$B$395, 2, FALSE)))</f>
        <v>0</v>
      </c>
      <c r="I102" s="13">
        <f>IFERROR((Table1[[#This Row],[Electricity 19-20]]*'Emissions Factors'!$C$2)+(Table1[[#This Row],[Gas 19-20]]*'Emissions Factors'!$B$2), "")</f>
        <v>0</v>
      </c>
      <c r="J102" s="7" t="str">
        <f>IF(ISNA(VLOOKUP(Table1[[#This Row],[Name]],'Elec 20-21'!$A$4:$B$641, 2, FALSE)), "0", VLOOKUP(Table1[[#This Row],[Name]], 'Elec 20-21'!$A$4:$B$641, 2, FALSE))</f>
        <v>0</v>
      </c>
      <c r="K102" s="7" t="str">
        <f>IF(ISNA(VLOOKUP(Table1[[#This Row],[Name]], 'Gas 20-21'!$A$4:$B$400, 2, FALSE)), "0", VLOOKUP(Table1[[#This Row],[Name]], 'Gas 20-21'!$A$4:$B$400, 2, FALSE))</f>
        <v>0</v>
      </c>
      <c r="L102" s="13">
        <f>IFERROR((Table1[[#This Row],[Electricity 20-21]]*'Emissions Factors'!$C$3)+(Table1[[#This Row],[Gas 20-21]]*'Emissions Factors'!$B$2), "0")</f>
        <v>0</v>
      </c>
      <c r="M102" s="11" t="str">
        <f>IF(ISNA(VLOOKUP(Table1[[#This Row],[Name]], 'Elec 21-22'!$A$4:$B$656, 2, FALSE)), "0", VLOOKUP(Table1[[#This Row],[Name]], 'Elec 21-22'!$A$4:$B$656, 2, FALSE))</f>
        <v>0</v>
      </c>
      <c r="N102" s="11" t="str">
        <f>IF(ISNA(VLOOKUP(Table1[[#This Row],[Name]], 'Gas 21-22'!$A$4:$B$408, 2, FALSE)), "0", VLOOKUP(Table1[[#This Row],[Name]], 'Gas 21-22'!$A$4:$B$408, 2, FALSE))</f>
        <v>0</v>
      </c>
      <c r="O102" s="8">
        <f>IFERROR((Table1[[#This Row],[Electricity 21-22]]*'Emissions Factors'!$C$4)+(Table1[[#This Row],[Gas 21-22]]*'Emissions Factors'!$B$4), "")</f>
        <v>0</v>
      </c>
      <c r="P102" s="13" t="str">
        <f>IFERROR(Table1[[#This Row],[Total Emissions 21-22]]/Table1[[#This Row],[Total Emissions 20-21]], "")</f>
        <v/>
      </c>
      <c r="Q102" s="11" t="str">
        <f>IF(ISNA(VLOOKUP(Table1[[#This Row],[Name]],'Elec 22-23'!$A$4:$B$680, 2, FALSE)), "", VLOOKUP(Table1[[#This Row],[Name]], 'Elec 22-23'!$A$4:$B$680, 2, FALSE))</f>
        <v/>
      </c>
      <c r="R102" s="7" t="str">
        <f>IF(ISNA(VLOOKUP(Table1[[#This Row],[Name]], 'Gas 22-23'!$A$4:$B$427, 2, FALSE)), "", (VLOOKUP(Table1[[#This Row],[Name]], 'Gas 22-23'!$A$4:$B$427, 2, FALSE)))</f>
        <v/>
      </c>
      <c r="S102" s="7" t="str">
        <f>IFERROR((Table1[[#This Row],[Electricity 22-23]]*'Emissions Factors'!$C$5)+('Emissions Factors'!$B$5*Table1[[#This Row],[Gas 22-23]]), "")</f>
        <v/>
      </c>
      <c r="T102" s="12" t="str">
        <f>IFERROR(Table1[[#This Row],[Total Emissions 22-23]]/Table1[[#This Row],[Total Emissions 21-22]], "")</f>
        <v/>
      </c>
      <c r="U102" s="7" t="str">
        <f>IF(ISNA(VLOOKUP(Table1[[#This Row],[Name]],'Electricity 23-24'!A52:D59,4,FALSE)),"",(VLOOKUP(Table1[[#This Row],[Name]],'Electricity 23-24'!A52:D59,4,FALSE)))</f>
        <v/>
      </c>
      <c r="V102" s="7" t="str">
        <f>IF(ISNA(VLOOKUP(Table1[[#This Row],[Name]],Table2[#All],2,FALSE)),"",(VLOOKUP(Table1[[#This Row],[Name]],Table2[#All],2,FALSE)))</f>
        <v/>
      </c>
      <c r="W102" s="7" t="str">
        <f>IFERROR((Table1[[#This Row],[Electricity 23-24 ]]*'Emissions Factors'!$C$6)+(Table1[[#This Row],[Gas 23-24 ]]*'Emissions Factors'!$B$6),"")</f>
        <v/>
      </c>
      <c r="X102" s="74" t="str">
        <f>IFERROR(Table1[[#This Row],[Total Emissions 23-24 ]]/Table1[[#This Row],[Total Emissions 22-23]],"")</f>
        <v/>
      </c>
      <c r="Y102" s="21"/>
    </row>
    <row r="103" spans="1:25" x14ac:dyDescent="0.25">
      <c r="A103" s="30"/>
      <c r="B103" s="21" t="e">
        <f>VLOOKUP(Table1[[#This Row],[Name]], 'Site Information'!$A$2:$D$46, 4, FALSE)</f>
        <v>#N/A</v>
      </c>
      <c r="C103" s="11" t="str">
        <f>IF(ISNA(VLOOKUP(Table1[[#This Row],[Name]], 'Elec 17-18'!$A$4:$B$630, 2, FALSE)), "0", VLOOKUP(Table1[[#This Row],[Name]], 'Elec 17-18'!$A$4:$B$630, 2, FALSE))</f>
        <v>0</v>
      </c>
      <c r="D103" s="47" t="str">
        <f>IF(ISNA(VLOOKUP(Table1[[#This Row],[Name]], 'Gas 17-18'!$A$4:$B$395, 2, FALSE)), "0", (VLOOKUP(Table1[[#This Row],[Name]], 'Gas 17-18'!$A$4:$B$395, 2, FALSE)))</f>
        <v>0</v>
      </c>
      <c r="E103" s="11" t="str">
        <f>IF(ISNA(VLOOKUP(Table1[[#This Row],[Name]], 'Elec 18-19'!$A$4:$B$630, 2, FALSE)), "0", VLOOKUP(Table1[[#This Row],[Name]], 'Elec 18-19'!$A$4:$B$630, 2, FALSE))</f>
        <v>0</v>
      </c>
      <c r="F103" s="47" t="str">
        <f>IF(ISNA(VLOOKUP(Table1[[#This Row],[Name]], 'Gas 18-19'!$A$4:$B$395, 2, FALSE)), "0", (VLOOKUP(Table1[[#This Row],[Name]], 'Gas 18-19'!$A$4:$B$395, 2, FALSE)))</f>
        <v>0</v>
      </c>
      <c r="G103" s="7" t="str">
        <f>IF(ISNA(VLOOKUP(Table1[[#This Row],[Name]], 'Elec 19-20'!$A$4:$B$631, 2, FALSE)), "0", VLOOKUP(Table1[[#This Row],[Name]], 'Elec 19-20'!$A$4:$B$631, 2, FALSE))</f>
        <v>0</v>
      </c>
      <c r="H103" s="7" t="str">
        <f>IF(ISNA(VLOOKUP(Table1[[#This Row],[Name]], 'Gas 19-20'!$A$4:$B$395, 2, FALSE)), "0", (VLOOKUP(Table1[[#This Row],[Name]], 'Gas 19-20'!$A$4:$B$395, 2, FALSE)))</f>
        <v>0</v>
      </c>
      <c r="I103" s="13">
        <f>IFERROR((Table1[[#This Row],[Electricity 19-20]]*'Emissions Factors'!$C$2)+(Table1[[#This Row],[Gas 19-20]]*'Emissions Factors'!$B$2), "")</f>
        <v>0</v>
      </c>
      <c r="J103" s="7" t="str">
        <f>IF(ISNA(VLOOKUP(Table1[[#This Row],[Name]],'Elec 20-21'!$A$4:$B$641, 2, FALSE)), "0", VLOOKUP(Table1[[#This Row],[Name]], 'Elec 20-21'!$A$4:$B$641, 2, FALSE))</f>
        <v>0</v>
      </c>
      <c r="K103" s="7" t="str">
        <f>IF(ISNA(VLOOKUP(Table1[[#This Row],[Name]], 'Gas 20-21'!$A$4:$B$400, 2, FALSE)), "0", VLOOKUP(Table1[[#This Row],[Name]], 'Gas 20-21'!$A$4:$B$400, 2, FALSE))</f>
        <v>0</v>
      </c>
      <c r="L103" s="13">
        <f>IFERROR((Table1[[#This Row],[Electricity 20-21]]*'Emissions Factors'!$C$3)+(Table1[[#This Row],[Gas 20-21]]*'Emissions Factors'!$B$2), "0")</f>
        <v>0</v>
      </c>
      <c r="M103" s="65" t="str">
        <f>IF(ISNA(VLOOKUP(Table1[[#This Row],[Name]], 'Elec 21-22'!$A$4:$B$656, 2, FALSE)), "0", VLOOKUP(Table1[[#This Row],[Name]], 'Elec 21-22'!$A$4:$B$656, 2, FALSE))</f>
        <v>0</v>
      </c>
      <c r="N103" s="11" t="str">
        <f>IF(ISNA(VLOOKUP(Table1[[#This Row],[Name]], 'Gas 21-22'!$A$4:$B$408, 2, FALSE)), "0", VLOOKUP(Table1[[#This Row],[Name]], 'Gas 21-22'!$A$4:$B$408, 2, FALSE))</f>
        <v>0</v>
      </c>
      <c r="O103" s="8">
        <f>IFERROR((Table1[[#This Row],[Electricity 21-22]]*'Emissions Factors'!$C$4)+(Table1[[#This Row],[Gas 21-22]]*'Emissions Factors'!$B$4), "")</f>
        <v>0</v>
      </c>
      <c r="P103" s="12" t="str">
        <f>IFERROR(Table1[[#This Row],[Total Emissions 21-22]]/Table1[[#This Row],[Total Emissions 20-21]], "")</f>
        <v/>
      </c>
      <c r="Q103" s="11" t="str">
        <f>IF(ISNA(VLOOKUP(Table1[[#This Row],[Name]],'Elec 22-23'!$A$4:$B$680, 2, FALSE)), "", VLOOKUP(Table1[[#This Row],[Name]], 'Elec 22-23'!$A$4:$B$680, 2, FALSE))</f>
        <v/>
      </c>
      <c r="R103" s="7" t="str">
        <f>IF(ISNA(VLOOKUP(Table1[[#This Row],[Name]], 'Gas 22-23'!$A$4:$B$427, 2, FALSE)), "", (VLOOKUP(Table1[[#This Row],[Name]], 'Gas 22-23'!$A$4:$B$427, 2, FALSE)))</f>
        <v/>
      </c>
      <c r="S103" s="7" t="str">
        <f>IFERROR((Table1[[#This Row],[Electricity 22-23]]*'Emissions Factors'!$C$5)+('Emissions Factors'!$B$5*Table1[[#This Row],[Gas 22-23]]), "")</f>
        <v/>
      </c>
      <c r="T103" s="12" t="str">
        <f>IFERROR(Table1[[#This Row],[Total Emissions 22-23]]/Table1[[#This Row],[Total Emissions 21-22]], "")</f>
        <v/>
      </c>
      <c r="U103" s="7" t="e">
        <f>VLOOKUP(Table1[[#This Row],[Name]],'Electricity 23-24'!A168:D825,4,FALSE)</f>
        <v>#N/A</v>
      </c>
      <c r="V103" s="7" t="str">
        <f>IF(ISNA(VLOOKUP(Table1[[#This Row],[Name]],Table2[#All],2,FALSE)),"",(VLOOKUP(Table1[[#This Row],[Name]],Table2[#All],2,FALSE)))</f>
        <v/>
      </c>
      <c r="W103" s="7" t="str">
        <f>IFERROR((Table1[[#This Row],[Electricity 23-24 ]]*'Emissions Factors'!$C$6)+(Table1[[#This Row],[Gas 23-24 ]]*'Emissions Factors'!$B$6),"")</f>
        <v/>
      </c>
      <c r="X103" s="74" t="str">
        <f>IFERROR(Table1[[#This Row],[Total Emissions 23-24 ]]/Table1[[#This Row],[Total Emissions 22-23]],"")</f>
        <v/>
      </c>
      <c r="Y103" s="21"/>
    </row>
    <row r="104" spans="1:25" x14ac:dyDescent="0.25">
      <c r="A104" s="32"/>
      <c r="B104" s="21" t="e">
        <f>VLOOKUP(Table1[[#This Row],[Name]], 'Site Information'!$A$2:$D$46, 4, FALSE)</f>
        <v>#N/A</v>
      </c>
      <c r="C104" s="8" t="str">
        <f>IF(ISNA(VLOOKUP(Table1[[#This Row],[Name]], 'Elec 17-18'!$A$4:$B$630, 2, FALSE)), "0", VLOOKUP(Table1[[#This Row],[Name]], 'Elec 17-18'!$A$4:$B$630, 2, FALSE))</f>
        <v>0</v>
      </c>
      <c r="D104" s="13" t="str">
        <f>IF(ISNA(VLOOKUP(Table1[[#This Row],[Name]], 'Gas 17-18'!$A$4:$B$395, 2, FALSE)), "0", (VLOOKUP(Table1[[#This Row],[Name]], 'Gas 17-18'!$A$4:$B$395, 2, FALSE)))</f>
        <v>0</v>
      </c>
      <c r="E104" s="8" t="str">
        <f>IF(ISNA(VLOOKUP(Table1[[#This Row],[Name]], 'Elec 18-19'!$A$4:$B$630, 2, FALSE)), "0", VLOOKUP(Table1[[#This Row],[Name]], 'Elec 18-19'!$A$4:$B$630, 2, FALSE))</f>
        <v>0</v>
      </c>
      <c r="F104" s="13" t="str">
        <f>IF(ISNA(VLOOKUP(Table1[[#This Row],[Name]], 'Gas 18-19'!$A$4:$B$395, 2, FALSE)), "0", (VLOOKUP(Table1[[#This Row],[Name]], 'Gas 18-19'!$A$4:$B$395, 2, FALSE)))</f>
        <v>0</v>
      </c>
      <c r="G104" s="7" t="str">
        <f>IF(ISNA(VLOOKUP(Table1[[#This Row],[Name]], 'Elec 19-20'!$A$4:$B$631, 2, FALSE)), "0", VLOOKUP(Table1[[#This Row],[Name]], 'Elec 19-20'!$A$4:$B$631, 2, FALSE))</f>
        <v>0</v>
      </c>
      <c r="H104" s="7" t="str">
        <f>IF(ISNA(VLOOKUP(Table1[[#This Row],[Name]], 'Gas 19-20'!$A$4:$B$395, 2, FALSE)), "0", (VLOOKUP(Table1[[#This Row],[Name]], 'Gas 19-20'!$A$4:$B$395, 2, FALSE)))</f>
        <v>0</v>
      </c>
      <c r="I104" s="13">
        <f>IFERROR((Table1[[#This Row],[Electricity 19-20]]*'Emissions Factors'!$C$2)+(Table1[[#This Row],[Gas 19-20]]*'Emissions Factors'!$B$2), "")</f>
        <v>0</v>
      </c>
      <c r="J104" s="7" t="str">
        <f>IF(ISNA(VLOOKUP(Table1[[#This Row],[Name]],'Elec 20-21'!$A$4:$B$641, 2, FALSE)), "0", VLOOKUP(Table1[[#This Row],[Name]], 'Elec 20-21'!$A$4:$B$641, 2, FALSE))</f>
        <v>0</v>
      </c>
      <c r="K104" s="7" t="str">
        <f>IF(ISNA(VLOOKUP(Table1[[#This Row],[Name]], 'Gas 20-21'!$A$4:$B$400, 2, FALSE)), "0", VLOOKUP(Table1[[#This Row],[Name]], 'Gas 20-21'!$A$4:$B$400, 2, FALSE))</f>
        <v>0</v>
      </c>
      <c r="L104" s="13">
        <f>IFERROR((Table1[[#This Row],[Electricity 20-21]]*'Emissions Factors'!$C$3)+(Table1[[#This Row],[Gas 20-21]]*'Emissions Factors'!$B$2), "0")</f>
        <v>0</v>
      </c>
      <c r="M104" s="11" t="str">
        <f>IF(ISNA(VLOOKUP(Table1[[#This Row],[Name]], 'Elec 21-22'!$A$4:$B$656, 2, FALSE)), "0", VLOOKUP(Table1[[#This Row],[Name]], 'Elec 21-22'!$A$4:$B$656, 2, FALSE))</f>
        <v>0</v>
      </c>
      <c r="N104" s="11" t="str">
        <f>IF(ISNA(VLOOKUP(Table1[[#This Row],[Name]], 'Gas 21-22'!$A$4:$B$408, 2, FALSE)), "0", VLOOKUP(Table1[[#This Row],[Name]], 'Gas 21-22'!$A$4:$B$408, 2, FALSE))</f>
        <v>0</v>
      </c>
      <c r="O104" s="8">
        <f>IFERROR((Table1[[#This Row],[Electricity 21-22]]*'Emissions Factors'!$C$4)+(Table1[[#This Row],[Gas 21-22]]*'Emissions Factors'!$B$4), "")</f>
        <v>0</v>
      </c>
      <c r="P104" s="13" t="str">
        <f>IFERROR(Table1[[#This Row],[Total Emissions 21-22]]/Table1[[#This Row],[Total Emissions 20-21]], "")</f>
        <v/>
      </c>
      <c r="Q104" s="11" t="str">
        <f>IF(ISNA(VLOOKUP(Table1[[#This Row],[Name]],'Elec 22-23'!$A$4:$B$680, 2, FALSE)), "", VLOOKUP(Table1[[#This Row],[Name]], 'Elec 22-23'!$A$4:$B$680, 2, FALSE))</f>
        <v/>
      </c>
      <c r="R104" s="7" t="str">
        <f>IF(ISNA(VLOOKUP(Table1[[#This Row],[Name]], 'Gas 22-23'!$A$4:$B$427, 2, FALSE)), "", (VLOOKUP(Table1[[#This Row],[Name]], 'Gas 22-23'!$A$4:$B$427, 2, FALSE)))</f>
        <v/>
      </c>
      <c r="S104" s="7" t="str">
        <f>IFERROR((Table1[[#This Row],[Electricity 22-23]]*'Emissions Factors'!$C$5)+('Emissions Factors'!$B$5*Table1[[#This Row],[Gas 22-23]]), "")</f>
        <v/>
      </c>
      <c r="T104" s="12" t="str">
        <f>IFERROR(Table1[[#This Row],[Total Emissions 22-23]]/Table1[[#This Row],[Total Emissions 21-22]], "")</f>
        <v/>
      </c>
      <c r="U104" s="7" t="str">
        <f>IF(ISNA(VLOOKUP(Table1[[#This Row],[Name]],'Electricity 23-24'!A105:D1001,4,FALSE)),"",(VLOOKUP(Table1[[#This Row],[Name]],'Electricity 23-24'!A105:D1001,4,FALSE)))</f>
        <v/>
      </c>
      <c r="V104" s="7" t="str">
        <f>IF(ISNA(VLOOKUP(Table1[[#This Row],[Name]],Table2[#All],2,FALSE)),"",(VLOOKUP(Table1[[#This Row],[Name]],Table2[#All],2,FALSE)))</f>
        <v/>
      </c>
      <c r="W104" s="7" t="str">
        <f>IFERROR((Table1[[#This Row],[Electricity 23-24 ]]*'Emissions Factors'!$C$6)+(Table1[[#This Row],[Gas 23-24 ]]*'Emissions Factors'!$B$6),"")</f>
        <v/>
      </c>
      <c r="X104" s="74" t="str">
        <f>IFERROR(Table1[[#This Row],[Total Emissions 23-24 ]]/Table1[[#This Row],[Total Emissions 22-23]],"")</f>
        <v/>
      </c>
      <c r="Y104" s="21"/>
    </row>
    <row r="105" spans="1:25" x14ac:dyDescent="0.25">
      <c r="A105" s="32"/>
      <c r="B105" s="21" t="e">
        <f>VLOOKUP(Table1[[#This Row],[Name]], 'Site Information'!$A$2:$D$46, 4, FALSE)</f>
        <v>#N/A</v>
      </c>
      <c r="C105" s="8" t="str">
        <f>IF(ISNA(VLOOKUP(Table1[[#This Row],[Name]], 'Elec 17-18'!$A$4:$B$630, 2, FALSE)), "0", VLOOKUP(Table1[[#This Row],[Name]], 'Elec 17-18'!$A$4:$B$630, 2, FALSE))</f>
        <v>0</v>
      </c>
      <c r="D105" s="13" t="str">
        <f>IF(ISNA(VLOOKUP(Table1[[#This Row],[Name]], 'Gas 17-18'!$A$4:$B$395, 2, FALSE)), "0", (VLOOKUP(Table1[[#This Row],[Name]], 'Gas 17-18'!$A$4:$B$395, 2, FALSE)))</f>
        <v>0</v>
      </c>
      <c r="E105" s="8" t="str">
        <f>IF(ISNA(VLOOKUP(Table1[[#This Row],[Name]], 'Elec 18-19'!$A$4:$B$630, 2, FALSE)), "0", VLOOKUP(Table1[[#This Row],[Name]], 'Elec 18-19'!$A$4:$B$630, 2, FALSE))</f>
        <v>0</v>
      </c>
      <c r="F105" s="13" t="str">
        <f>IF(ISNA(VLOOKUP(Table1[[#This Row],[Name]], 'Gas 18-19'!$A$4:$B$395, 2, FALSE)), "0", (VLOOKUP(Table1[[#This Row],[Name]], 'Gas 18-19'!$A$4:$B$395, 2, FALSE)))</f>
        <v>0</v>
      </c>
      <c r="G105" s="7" t="str">
        <f>IF(ISNA(VLOOKUP(Table1[[#This Row],[Name]], 'Elec 19-20'!$A$4:$B$631, 2, FALSE)), "0", VLOOKUP(Table1[[#This Row],[Name]], 'Elec 19-20'!$A$4:$B$631, 2, FALSE))</f>
        <v>0</v>
      </c>
      <c r="H105" s="7" t="str">
        <f>IF(ISNA(VLOOKUP(Table1[[#This Row],[Name]], 'Gas 19-20'!$A$4:$B$395, 2, FALSE)), "0", (VLOOKUP(Table1[[#This Row],[Name]], 'Gas 19-20'!$A$4:$B$395, 2, FALSE)))</f>
        <v>0</v>
      </c>
      <c r="I105" s="13">
        <f>IFERROR((Table1[[#This Row],[Electricity 19-20]]*'Emissions Factors'!$C$2)+(Table1[[#This Row],[Gas 19-20]]*'Emissions Factors'!$B$2), "")</f>
        <v>0</v>
      </c>
      <c r="J105" s="7" t="str">
        <f>IF(ISNA(VLOOKUP(Table1[[#This Row],[Name]],'Elec 20-21'!$A$4:$B$641, 2, FALSE)), "0", VLOOKUP(Table1[[#This Row],[Name]], 'Elec 20-21'!$A$4:$B$641, 2, FALSE))</f>
        <v>0</v>
      </c>
      <c r="K105" s="7" t="str">
        <f>IF(ISNA(VLOOKUP(Table1[[#This Row],[Name]], 'Gas 20-21'!$A$4:$B$400, 2, FALSE)), "0", VLOOKUP(Table1[[#This Row],[Name]], 'Gas 20-21'!$A$4:$B$400, 2, FALSE))</f>
        <v>0</v>
      </c>
      <c r="L105" s="13">
        <f>IFERROR((Table1[[#This Row],[Electricity 20-21]]*'Emissions Factors'!$C$3)+(Table1[[#This Row],[Gas 20-21]]*'Emissions Factors'!$B$2), "0")</f>
        <v>0</v>
      </c>
      <c r="M105" s="11" t="str">
        <f>IF(ISNA(VLOOKUP(Table1[[#This Row],[Name]], 'Elec 21-22'!$A$4:$B$656, 2, FALSE)), "0", VLOOKUP(Table1[[#This Row],[Name]], 'Elec 21-22'!$A$4:$B$656, 2, FALSE))</f>
        <v>0</v>
      </c>
      <c r="N105" s="7" t="str">
        <f>IF(ISNA(VLOOKUP(Table1[[#This Row],[Name]], 'Gas 21-22'!$A$4:$B$408, 2, FALSE)), "0", VLOOKUP(Table1[[#This Row],[Name]], 'Gas 21-22'!$A$4:$B$408, 2, FALSE))</f>
        <v>0</v>
      </c>
      <c r="O105" s="8">
        <f>IFERROR((Table1[[#This Row],[Electricity 21-22]]*'Emissions Factors'!$C$4)+(Table1[[#This Row],[Gas 21-22]]*'Emissions Factors'!$B$4), "")</f>
        <v>0</v>
      </c>
      <c r="P105" s="74" t="str">
        <f>IFERROR(Table1[[#This Row],[Total Emissions 21-22]]/Table1[[#This Row],[Total Emissions 20-21]], "")</f>
        <v/>
      </c>
      <c r="Q105" s="11" t="str">
        <f>IF(ISNA(VLOOKUP(Table1[[#This Row],[Name]],'Elec 22-23'!$A$4:$B$680, 2, FALSE)), "", VLOOKUP(Table1[[#This Row],[Name]], 'Elec 22-23'!$A$4:$B$680, 2, FALSE))</f>
        <v/>
      </c>
      <c r="R105" s="7" t="str">
        <f>IF(ISNA(VLOOKUP(Table1[[#This Row],[Name]], 'Gas 22-23'!$A$4:$B$427, 2, FALSE)), "", (VLOOKUP(Table1[[#This Row],[Name]], 'Gas 22-23'!$A$4:$B$427, 2, FALSE)))</f>
        <v/>
      </c>
      <c r="S105" s="7" t="str">
        <f>IFERROR((Table1[[#This Row],[Electricity 22-23]]*'Emissions Factors'!$C$5)+('Emissions Factors'!$B$5*Table1[[#This Row],[Gas 22-23]]), "")</f>
        <v/>
      </c>
      <c r="T105" s="12" t="str">
        <f>IFERROR(Table1[[#This Row],[Total Emissions 22-23]]/Table1[[#This Row],[Total Emissions 21-22]], "")</f>
        <v/>
      </c>
      <c r="U105" s="7" t="str">
        <f>IF(ISNA(VLOOKUP(Table1[[#This Row],[Name]],'Electricity 23-24'!A106:D1002,4,FALSE)),"",(VLOOKUP(Table1[[#This Row],[Name]],'Electricity 23-24'!A106:D1002,4,FALSE)))</f>
        <v/>
      </c>
      <c r="V105" s="7" t="str">
        <f>IF(ISNA(VLOOKUP(Table1[[#This Row],[Name]],Table2[#All],2,FALSE)),"",(VLOOKUP(Table1[[#This Row],[Name]],Table2[#All],2,FALSE)))</f>
        <v/>
      </c>
      <c r="W105" s="7" t="str">
        <f>IFERROR((Table1[[#This Row],[Electricity 23-24 ]]*'Emissions Factors'!$C$6)+(Table1[[#This Row],[Gas 23-24 ]]*'Emissions Factors'!$B$6),"")</f>
        <v/>
      </c>
      <c r="X105" s="74" t="str">
        <f>IFERROR(Table1[[#This Row],[Total Emissions 23-24 ]]/Table1[[#This Row],[Total Emissions 22-23]],"")</f>
        <v/>
      </c>
      <c r="Y105" s="21"/>
    </row>
    <row r="106" spans="1:25" x14ac:dyDescent="0.25">
      <c r="A106" s="32"/>
      <c r="B106" s="21" t="e">
        <f>VLOOKUP(Table1[[#This Row],[Name]], 'Site Information'!$A$2:$D$46, 4, FALSE)</f>
        <v>#N/A</v>
      </c>
      <c r="C106" s="8" t="str">
        <f>IF(ISNA(VLOOKUP(Table1[[#This Row],[Name]], 'Elec 17-18'!$A$4:$B$630, 2, FALSE)), "0", VLOOKUP(Table1[[#This Row],[Name]], 'Elec 17-18'!$A$4:$B$630, 2, FALSE))</f>
        <v>0</v>
      </c>
      <c r="D106" s="13" t="str">
        <f>IF(ISNA(VLOOKUP(Table1[[#This Row],[Name]], 'Gas 17-18'!$A$4:$B$395, 2, FALSE)), "0", (VLOOKUP(Table1[[#This Row],[Name]], 'Gas 17-18'!$A$4:$B$395, 2, FALSE)))</f>
        <v>0</v>
      </c>
      <c r="E106" s="8" t="str">
        <f>IF(ISNA(VLOOKUP(Table1[[#This Row],[Name]], 'Elec 18-19'!$A$4:$B$630, 2, FALSE)), "0", VLOOKUP(Table1[[#This Row],[Name]], 'Elec 18-19'!$A$4:$B$630, 2, FALSE))</f>
        <v>0</v>
      </c>
      <c r="F106" s="13" t="str">
        <f>IF(ISNA(VLOOKUP(Table1[[#This Row],[Name]], 'Gas 18-19'!$A$4:$B$395, 2, FALSE)), "0", (VLOOKUP(Table1[[#This Row],[Name]], 'Gas 18-19'!$A$4:$B$395, 2, FALSE)))</f>
        <v>0</v>
      </c>
      <c r="G106" s="7" t="str">
        <f>IF(ISNA(VLOOKUP(Table1[[#This Row],[Name]], 'Elec 19-20'!$A$4:$B$631, 2, FALSE)), "0", VLOOKUP(Table1[[#This Row],[Name]], 'Elec 19-20'!$A$4:$B$631, 2, FALSE))</f>
        <v>0</v>
      </c>
      <c r="H106" s="7" t="str">
        <f>IF(ISNA(VLOOKUP(Table1[[#This Row],[Name]], 'Gas 19-20'!$A$4:$B$395, 2, FALSE)), "0", (VLOOKUP(Table1[[#This Row],[Name]], 'Gas 19-20'!$A$4:$B$395, 2, FALSE)))</f>
        <v>0</v>
      </c>
      <c r="I106" s="13">
        <f>IFERROR((Table1[[#This Row],[Electricity 19-20]]*'Emissions Factors'!$C$2)+(Table1[[#This Row],[Gas 19-20]]*'Emissions Factors'!$B$2), "")</f>
        <v>0</v>
      </c>
      <c r="J106" s="7" t="str">
        <f>IF(ISNA(VLOOKUP(Table1[[#This Row],[Name]],'Elec 20-21'!$A$4:$B$641, 2, FALSE)), "0", VLOOKUP(Table1[[#This Row],[Name]], 'Elec 20-21'!$A$4:$B$641, 2, FALSE))</f>
        <v>0</v>
      </c>
      <c r="K106" s="7" t="str">
        <f>IF(ISNA(VLOOKUP(Table1[[#This Row],[Name]], 'Gas 20-21'!$A$4:$B$400, 2, FALSE)), "0", VLOOKUP(Table1[[#This Row],[Name]], 'Gas 20-21'!$A$4:$B$400, 2, FALSE))</f>
        <v>0</v>
      </c>
      <c r="L106" s="13">
        <f>IFERROR((Table1[[#This Row],[Electricity 20-21]]*'Emissions Factors'!$C$3)+(Table1[[#This Row],[Gas 20-21]]*'Emissions Factors'!$B$2), "0")</f>
        <v>0</v>
      </c>
      <c r="M106" s="11" t="str">
        <f>IF(ISNA(VLOOKUP(Table1[[#This Row],[Name]], 'Elec 21-22'!$A$4:$B$656, 2, FALSE)), "0", VLOOKUP(Table1[[#This Row],[Name]], 'Elec 21-22'!$A$4:$B$656, 2, FALSE))</f>
        <v>0</v>
      </c>
      <c r="N106" s="7" t="str">
        <f>IF(ISNA(VLOOKUP(Table1[[#This Row],[Name]], 'Gas 21-22'!$A$4:$B$408, 2, FALSE)), "0", VLOOKUP(Table1[[#This Row],[Name]], 'Gas 21-22'!$A$4:$B$408, 2, FALSE))</f>
        <v>0</v>
      </c>
      <c r="O106" s="8">
        <f>IFERROR((Table1[[#This Row],[Electricity 21-22]]*'Emissions Factors'!$C$4)+(Table1[[#This Row],[Gas 21-22]]*'Emissions Factors'!$B$4), "")</f>
        <v>0</v>
      </c>
      <c r="P106" s="74" t="str">
        <f>IFERROR(Table1[[#This Row],[Total Emissions 21-22]]/Table1[[#This Row],[Total Emissions 20-21]], "")</f>
        <v/>
      </c>
      <c r="Q106" s="11" t="str">
        <f>IF(ISNA(VLOOKUP(Table1[[#This Row],[Name]],'Elec 22-23'!$A$4:$B$680, 2, FALSE)), "", VLOOKUP(Table1[[#This Row],[Name]], 'Elec 22-23'!$A$4:$B$680, 2, FALSE))</f>
        <v/>
      </c>
      <c r="R106" s="7" t="str">
        <f>IF(ISNA(VLOOKUP(Table1[[#This Row],[Name]], 'Gas 22-23'!$A$4:$B$427, 2, FALSE)), "", (VLOOKUP(Table1[[#This Row],[Name]], 'Gas 22-23'!$A$4:$B$427, 2, FALSE)))</f>
        <v/>
      </c>
      <c r="S106" s="7" t="str">
        <f>IFERROR((Table1[[#This Row],[Electricity 22-23]]*'Emissions Factors'!$C$5)+('Emissions Factors'!$B$5*Table1[[#This Row],[Gas 22-23]]), "")</f>
        <v/>
      </c>
      <c r="T106" s="12" t="str">
        <f>IFERROR(Table1[[#This Row],[Total Emissions 22-23]]/Table1[[#This Row],[Total Emissions 21-22]], "")</f>
        <v/>
      </c>
      <c r="U106" s="7" t="str">
        <f>IF(ISNA(VLOOKUP(Table1[[#This Row],[Name]],'Electricity 23-24'!A107:D1003,4,FALSE)),"",(VLOOKUP(Table1[[#This Row],[Name]],'Electricity 23-24'!A107:D1003,4,FALSE)))</f>
        <v/>
      </c>
      <c r="V106" s="7" t="str">
        <f>IF(ISNA(VLOOKUP(Table1[[#This Row],[Name]],Table2[#All],2,FALSE)),"",(VLOOKUP(Table1[[#This Row],[Name]],Table2[#All],2,FALSE)))</f>
        <v/>
      </c>
      <c r="W106" s="7" t="str">
        <f>IFERROR((Table1[[#This Row],[Electricity 23-24 ]]*'Emissions Factors'!$C$6)+(Table1[[#This Row],[Gas 23-24 ]]*'Emissions Factors'!$B$6),"")</f>
        <v/>
      </c>
      <c r="X106" s="74" t="str">
        <f>IFERROR(Table1[[#This Row],[Total Emissions 23-24 ]]/Table1[[#This Row],[Total Emissions 22-23]],"")</f>
        <v/>
      </c>
      <c r="Y106" s="21"/>
    </row>
    <row r="107" spans="1:25" x14ac:dyDescent="0.25">
      <c r="A107" s="32"/>
      <c r="B107" s="21" t="e">
        <f>VLOOKUP(Table1[[#This Row],[Name]], 'Site Information'!$A$2:$D$46, 4, FALSE)</f>
        <v>#N/A</v>
      </c>
      <c r="C107" s="8" t="str">
        <f>IF(ISNA(VLOOKUP(Table1[[#This Row],[Name]], 'Elec 17-18'!$A$4:$B$630, 2, FALSE)), "0", VLOOKUP(Table1[[#This Row],[Name]], 'Elec 17-18'!$A$4:$B$630, 2, FALSE))</f>
        <v>0</v>
      </c>
      <c r="D107" s="13" t="str">
        <f>IF(ISNA(VLOOKUP(Table1[[#This Row],[Name]], 'Gas 17-18'!$A$4:$B$395, 2, FALSE)), "0", (VLOOKUP(Table1[[#This Row],[Name]], 'Gas 17-18'!$A$4:$B$395, 2, FALSE)))</f>
        <v>0</v>
      </c>
      <c r="E107" s="8" t="str">
        <f>IF(ISNA(VLOOKUP(Table1[[#This Row],[Name]], 'Elec 18-19'!$A$4:$B$630, 2, FALSE)), "0", VLOOKUP(Table1[[#This Row],[Name]], 'Elec 18-19'!$A$4:$B$630, 2, FALSE))</f>
        <v>0</v>
      </c>
      <c r="F107" s="13" t="str">
        <f>IF(ISNA(VLOOKUP(Table1[[#This Row],[Name]], 'Gas 18-19'!$A$4:$B$395, 2, FALSE)), "0", (VLOOKUP(Table1[[#This Row],[Name]], 'Gas 18-19'!$A$4:$B$395, 2, FALSE)))</f>
        <v>0</v>
      </c>
      <c r="G107" s="7" t="str">
        <f>IF(ISNA(VLOOKUP(Table1[[#This Row],[Name]], 'Elec 19-20'!$A$4:$B$631, 2, FALSE)), "0", VLOOKUP(Table1[[#This Row],[Name]], 'Elec 19-20'!$A$4:$B$631, 2, FALSE))</f>
        <v>0</v>
      </c>
      <c r="H107" s="7" t="str">
        <f>IF(ISNA(VLOOKUP(Table1[[#This Row],[Name]], 'Gas 19-20'!$A$4:$B$395, 2, FALSE)), "0", (VLOOKUP(Table1[[#This Row],[Name]], 'Gas 19-20'!$A$4:$B$395, 2, FALSE)))</f>
        <v>0</v>
      </c>
      <c r="I107" s="13">
        <f>IFERROR((Table1[[#This Row],[Electricity 19-20]]*'Emissions Factors'!$C$2)+(Table1[[#This Row],[Gas 19-20]]*'Emissions Factors'!$B$2), "")</f>
        <v>0</v>
      </c>
      <c r="J107" s="7" t="str">
        <f>IF(ISNA(VLOOKUP(Table1[[#This Row],[Name]],'Elec 20-21'!$A$4:$B$641, 2, FALSE)), "0", VLOOKUP(Table1[[#This Row],[Name]], 'Elec 20-21'!$A$4:$B$641, 2, FALSE))</f>
        <v>0</v>
      </c>
      <c r="K107" s="7" t="str">
        <f>IF(ISNA(VLOOKUP(Table1[[#This Row],[Name]], 'Gas 20-21'!$A$4:$B$400, 2, FALSE)), "0", VLOOKUP(Table1[[#This Row],[Name]], 'Gas 20-21'!$A$4:$B$400, 2, FALSE))</f>
        <v>0</v>
      </c>
      <c r="L107" s="13">
        <f>IFERROR((Table1[[#This Row],[Electricity 20-21]]*'Emissions Factors'!$C$3)+(Table1[[#This Row],[Gas 20-21]]*'Emissions Factors'!$B$2), "0")</f>
        <v>0</v>
      </c>
      <c r="M107" s="11" t="str">
        <f>IF(ISNA(VLOOKUP(Table1[[#This Row],[Name]], 'Elec 21-22'!$A$4:$B$656, 2, FALSE)), "0", VLOOKUP(Table1[[#This Row],[Name]], 'Elec 21-22'!$A$4:$B$656, 2, FALSE))</f>
        <v>0</v>
      </c>
      <c r="N107" s="11" t="str">
        <f>IF(ISNA(VLOOKUP(Table1[[#This Row],[Name]], 'Gas 21-22'!$A$4:$B$408, 2, FALSE)), "0", VLOOKUP(Table1[[#This Row],[Name]], 'Gas 21-22'!$A$4:$B$408, 2, FALSE))</f>
        <v>0</v>
      </c>
      <c r="O107" s="8">
        <f>IFERROR((Table1[[#This Row],[Electricity 21-22]]*'Emissions Factors'!$C$4)+(Table1[[#This Row],[Gas 21-22]]*'Emissions Factors'!$B$4), "")</f>
        <v>0</v>
      </c>
      <c r="P107" s="13" t="str">
        <f>IFERROR(Table1[[#This Row],[Total Emissions 21-22]]/Table1[[#This Row],[Total Emissions 20-21]], "")</f>
        <v/>
      </c>
      <c r="Q107" s="11" t="str">
        <f>IF(ISNA(VLOOKUP(Table1[[#This Row],[Name]],'Elec 22-23'!$A$4:$B$680, 2, FALSE)), "", VLOOKUP(Table1[[#This Row],[Name]], 'Elec 22-23'!$A$4:$B$680, 2, FALSE))</f>
        <v/>
      </c>
      <c r="R107" s="7" t="str">
        <f>IF(ISNA(VLOOKUP(Table1[[#This Row],[Name]], 'Gas 22-23'!$A$4:$B$427, 2, FALSE)), "", (VLOOKUP(Table1[[#This Row],[Name]], 'Gas 22-23'!$A$4:$B$427, 2, FALSE)))</f>
        <v/>
      </c>
      <c r="S107" s="7" t="str">
        <f>IFERROR((Table1[[#This Row],[Electricity 22-23]]*'Emissions Factors'!$C$5)+('Emissions Factors'!$B$5*Table1[[#This Row],[Gas 22-23]]), "")</f>
        <v/>
      </c>
      <c r="T107" s="12" t="str">
        <f>IFERROR(Table1[[#This Row],[Total Emissions 22-23]]/Table1[[#This Row],[Total Emissions 21-22]], "")</f>
        <v/>
      </c>
      <c r="U107" s="7" t="str">
        <f>IF(ISNA(VLOOKUP(Table1[[#This Row],[Name]],'Electricity 23-24'!A108:D1004,4,FALSE)),"",(VLOOKUP(Table1[[#This Row],[Name]],'Electricity 23-24'!A108:D1004,4,FALSE)))</f>
        <v/>
      </c>
      <c r="V107" s="7" t="str">
        <f>IF(ISNA(VLOOKUP(Table1[[#This Row],[Name]],Table2[#All],2,FALSE)),"",(VLOOKUP(Table1[[#This Row],[Name]],Table2[#All],2,FALSE)))</f>
        <v/>
      </c>
      <c r="W107" s="7" t="str">
        <f>IFERROR((Table1[[#This Row],[Electricity 23-24 ]]*'Emissions Factors'!$C$6)+(Table1[[#This Row],[Gas 23-24 ]]*'Emissions Factors'!$B$6),"")</f>
        <v/>
      </c>
      <c r="X107" s="74" t="str">
        <f>IFERROR(Table1[[#This Row],[Total Emissions 23-24 ]]/Table1[[#This Row],[Total Emissions 22-23]],"")</f>
        <v/>
      </c>
      <c r="Y107" s="21"/>
    </row>
    <row r="108" spans="1:25" x14ac:dyDescent="0.25">
      <c r="A108" s="32"/>
      <c r="B108" s="21" t="e">
        <f>VLOOKUP(Table1[[#This Row],[Name]], 'Site Information'!$A$2:$D$46, 4, FALSE)</f>
        <v>#N/A</v>
      </c>
      <c r="C108" s="8" t="str">
        <f>IF(ISNA(VLOOKUP(Table1[[#This Row],[Name]], 'Elec 17-18'!$A$4:$B$630, 2, FALSE)), "0", VLOOKUP(Table1[[#This Row],[Name]], 'Elec 17-18'!$A$4:$B$630, 2, FALSE))</f>
        <v>0</v>
      </c>
      <c r="D108" s="13" t="str">
        <f>IF(ISNA(VLOOKUP(Table1[[#This Row],[Name]], 'Gas 17-18'!$A$4:$B$395, 2, FALSE)), "0", (VLOOKUP(Table1[[#This Row],[Name]], 'Gas 17-18'!$A$4:$B$395, 2, FALSE)))</f>
        <v>0</v>
      </c>
      <c r="E108" s="8" t="str">
        <f>IF(ISNA(VLOOKUP(Table1[[#This Row],[Name]], 'Elec 18-19'!$A$4:$B$630, 2, FALSE)), "0", VLOOKUP(Table1[[#This Row],[Name]], 'Elec 18-19'!$A$4:$B$630, 2, FALSE))</f>
        <v>0</v>
      </c>
      <c r="F108" s="13" t="str">
        <f>IF(ISNA(VLOOKUP(Table1[[#This Row],[Name]], 'Gas 18-19'!$A$4:$B$395, 2, FALSE)), "0", (VLOOKUP(Table1[[#This Row],[Name]], 'Gas 18-19'!$A$4:$B$395, 2, FALSE)))</f>
        <v>0</v>
      </c>
      <c r="G108" s="7" t="str">
        <f>IF(ISNA(VLOOKUP(Table1[[#This Row],[Name]], 'Elec 19-20'!$A$4:$B$631, 2, FALSE)), "0", VLOOKUP(Table1[[#This Row],[Name]], 'Elec 19-20'!$A$4:$B$631, 2, FALSE))</f>
        <v>0</v>
      </c>
      <c r="H108" s="7" t="str">
        <f>IF(ISNA(VLOOKUP(Table1[[#This Row],[Name]], 'Gas 19-20'!$A$4:$B$395, 2, FALSE)), "0", (VLOOKUP(Table1[[#This Row],[Name]], 'Gas 19-20'!$A$4:$B$395, 2, FALSE)))</f>
        <v>0</v>
      </c>
      <c r="I108" s="13">
        <f>IFERROR((Table1[[#This Row],[Electricity 19-20]]*'Emissions Factors'!$C$2)+(Table1[[#This Row],[Gas 19-20]]*'Emissions Factors'!$B$2), "")</f>
        <v>0</v>
      </c>
      <c r="J108" s="7" t="str">
        <f>IF(ISNA(VLOOKUP(Table1[[#This Row],[Name]],'Elec 20-21'!$A$4:$B$641, 2, FALSE)), "0", VLOOKUP(Table1[[#This Row],[Name]], 'Elec 20-21'!$A$4:$B$641, 2, FALSE))</f>
        <v>0</v>
      </c>
      <c r="K108" s="7" t="str">
        <f>IF(ISNA(VLOOKUP(Table1[[#This Row],[Name]], 'Gas 20-21'!$A$4:$B$400, 2, FALSE)), "0", VLOOKUP(Table1[[#This Row],[Name]], 'Gas 20-21'!$A$4:$B$400, 2, FALSE))</f>
        <v>0</v>
      </c>
      <c r="L108" s="13">
        <f>IFERROR((Table1[[#This Row],[Electricity 20-21]]*'Emissions Factors'!$C$3)+(Table1[[#This Row],[Gas 20-21]]*'Emissions Factors'!$B$2), "0")</f>
        <v>0</v>
      </c>
      <c r="M108" s="11" t="str">
        <f>IF(ISNA(VLOOKUP(Table1[[#This Row],[Name]], 'Elec 21-22'!$A$4:$B$656, 2, FALSE)), "0", VLOOKUP(Table1[[#This Row],[Name]], 'Elec 21-22'!$A$4:$B$656, 2, FALSE))</f>
        <v>0</v>
      </c>
      <c r="N108" s="11" t="str">
        <f>IF(ISNA(VLOOKUP(Table1[[#This Row],[Name]], 'Gas 21-22'!$A$4:$B$408, 2, FALSE)), "0", VLOOKUP(Table1[[#This Row],[Name]], 'Gas 21-22'!$A$4:$B$408, 2, FALSE))</f>
        <v>0</v>
      </c>
      <c r="O108" s="8">
        <f>IFERROR((Table1[[#This Row],[Electricity 21-22]]*'Emissions Factors'!$C$4)+(Table1[[#This Row],[Gas 21-22]]*'Emissions Factors'!$B$4), "")</f>
        <v>0</v>
      </c>
      <c r="P108" s="12" t="str">
        <f>IFERROR(Table1[[#This Row],[Total Emissions 21-22]]/Table1[[#This Row],[Total Emissions 20-21]], "")</f>
        <v/>
      </c>
      <c r="Q108" s="11" t="str">
        <f>IF(ISNA(VLOOKUP(Table1[[#This Row],[Name]],'Elec 22-23'!$A$4:$B$680, 2, FALSE)), "", VLOOKUP(Table1[[#This Row],[Name]], 'Elec 22-23'!$A$4:$B$680, 2, FALSE))</f>
        <v/>
      </c>
      <c r="R108" s="7" t="str">
        <f>IF(ISNA(VLOOKUP(Table1[[#This Row],[Name]], 'Gas 22-23'!$A$4:$B$427, 2, FALSE)), "", (VLOOKUP(Table1[[#This Row],[Name]], 'Gas 22-23'!$A$4:$B$427, 2, FALSE)))</f>
        <v/>
      </c>
      <c r="S108" s="7" t="str">
        <f>IFERROR((Table1[[#This Row],[Electricity 22-23]]*'Emissions Factors'!$C$5)+('Emissions Factors'!$B$5*Table1[[#This Row],[Gas 22-23]]), "")</f>
        <v/>
      </c>
      <c r="T108" s="12" t="str">
        <f>IFERROR(Table1[[#This Row],[Total Emissions 22-23]]/Table1[[#This Row],[Total Emissions 21-22]], "")</f>
        <v/>
      </c>
      <c r="U108" s="7" t="str">
        <f>IF(ISNA(VLOOKUP(Table1[[#This Row],[Name]],'Electricity 23-24'!A58:D65,4,FALSE)),"",(VLOOKUP(Table1[[#This Row],[Name]],'Electricity 23-24'!A58:D65,4,FALSE)))</f>
        <v/>
      </c>
      <c r="V108" s="7" t="str">
        <f>IF(ISNA(VLOOKUP(Table1[[#This Row],[Name]],Table2[#All],2,FALSE)),"",(VLOOKUP(Table1[[#This Row],[Name]],Table2[#All],2,FALSE)))</f>
        <v/>
      </c>
      <c r="W108" s="7" t="str">
        <f>IFERROR((Table1[[#This Row],[Electricity 23-24 ]]*'Emissions Factors'!$C$6)+(Table1[[#This Row],[Gas 23-24 ]]*'Emissions Factors'!$B$6),"")</f>
        <v/>
      </c>
      <c r="X108" s="74" t="str">
        <f>IFERROR(Table1[[#This Row],[Total Emissions 23-24 ]]/Table1[[#This Row],[Total Emissions 22-23]],"")</f>
        <v/>
      </c>
      <c r="Y108" s="21"/>
    </row>
    <row r="109" spans="1:25" x14ac:dyDescent="0.25">
      <c r="A109" s="32"/>
      <c r="B109" s="21" t="e">
        <f>VLOOKUP(Table1[[#This Row],[Name]], 'Site Information'!$A$2:$D$46, 4, FALSE)</f>
        <v>#N/A</v>
      </c>
      <c r="C109" s="8" t="str">
        <f>IF(ISNA(VLOOKUP(Table1[[#This Row],[Name]], 'Elec 17-18'!$A$4:$B$630, 2, FALSE)), "0", VLOOKUP(Table1[[#This Row],[Name]], 'Elec 17-18'!$A$4:$B$630, 2, FALSE))</f>
        <v>0</v>
      </c>
      <c r="D109" s="13" t="str">
        <f>IF(ISNA(VLOOKUP(Table1[[#This Row],[Name]], 'Gas 17-18'!$A$4:$B$395, 2, FALSE)), "0", (VLOOKUP(Table1[[#This Row],[Name]], 'Gas 17-18'!$A$4:$B$395, 2, FALSE)))</f>
        <v>0</v>
      </c>
      <c r="E109" s="8" t="str">
        <f>IF(ISNA(VLOOKUP(Table1[[#This Row],[Name]], 'Elec 18-19'!$A$4:$B$630, 2, FALSE)), "0", VLOOKUP(Table1[[#This Row],[Name]], 'Elec 18-19'!$A$4:$B$630, 2, FALSE))</f>
        <v>0</v>
      </c>
      <c r="F109" s="13" t="str">
        <f>IF(ISNA(VLOOKUP(Table1[[#This Row],[Name]], 'Gas 18-19'!$A$4:$B$395, 2, FALSE)), "0", (VLOOKUP(Table1[[#This Row],[Name]], 'Gas 18-19'!$A$4:$B$395, 2, FALSE)))</f>
        <v>0</v>
      </c>
      <c r="G109" s="7" t="str">
        <f>IF(ISNA(VLOOKUP(Table1[[#This Row],[Name]], 'Elec 19-20'!$A$4:$B$631, 2, FALSE)), "0", VLOOKUP(Table1[[#This Row],[Name]], 'Elec 19-20'!$A$4:$B$631, 2, FALSE))</f>
        <v>0</v>
      </c>
      <c r="H109" s="7" t="str">
        <f>IF(ISNA(VLOOKUP(Table1[[#This Row],[Name]], 'Gas 19-20'!$A$4:$B$395, 2, FALSE)), "0", (VLOOKUP(Table1[[#This Row],[Name]], 'Gas 19-20'!$A$4:$B$395, 2, FALSE)))</f>
        <v>0</v>
      </c>
      <c r="I109" s="13">
        <f>IFERROR((Table1[[#This Row],[Electricity 19-20]]*'Emissions Factors'!$C$2)+(Table1[[#This Row],[Gas 19-20]]*'Emissions Factors'!$B$2), "")</f>
        <v>0</v>
      </c>
      <c r="J109" s="7" t="str">
        <f>IF(ISNA(VLOOKUP(Table1[[#This Row],[Name]],'Elec 20-21'!$A$4:$B$641, 2, FALSE)), "0", VLOOKUP(Table1[[#This Row],[Name]], 'Elec 20-21'!$A$4:$B$641, 2, FALSE))</f>
        <v>0</v>
      </c>
      <c r="K109" s="7" t="str">
        <f>IF(ISNA(VLOOKUP(Table1[[#This Row],[Name]], 'Gas 20-21'!$A$4:$B$400, 2, FALSE)), "0", VLOOKUP(Table1[[#This Row],[Name]], 'Gas 20-21'!$A$4:$B$400, 2, FALSE))</f>
        <v>0</v>
      </c>
      <c r="L109" s="13">
        <f>IFERROR((Table1[[#This Row],[Electricity 20-21]]*'Emissions Factors'!$C$3)+(Table1[[#This Row],[Gas 20-21]]*'Emissions Factors'!$B$2), "0")</f>
        <v>0</v>
      </c>
      <c r="M109" s="11" t="str">
        <f>IF(ISNA(VLOOKUP(Table1[[#This Row],[Name]], 'Elec 21-22'!$A$4:$B$656, 2, FALSE)), "0", VLOOKUP(Table1[[#This Row],[Name]], 'Elec 21-22'!$A$4:$B$656, 2, FALSE))</f>
        <v>0</v>
      </c>
      <c r="N109" s="11" t="str">
        <f>IF(ISNA(VLOOKUP(Table1[[#This Row],[Name]], 'Gas 21-22'!$A$4:$B$408, 2, FALSE)), "0", VLOOKUP(Table1[[#This Row],[Name]], 'Gas 21-22'!$A$4:$B$408, 2, FALSE))</f>
        <v>0</v>
      </c>
      <c r="O109" s="8">
        <f>IFERROR((Table1[[#This Row],[Electricity 21-22]]*'Emissions Factors'!$C$4)+(Table1[[#This Row],[Gas 21-22]]*'Emissions Factors'!$B$4), "")</f>
        <v>0</v>
      </c>
      <c r="P109" s="13" t="str">
        <f>IFERROR(Table1[[#This Row],[Total Emissions 21-22]]/Table1[[#This Row],[Total Emissions 20-21]], "")</f>
        <v/>
      </c>
      <c r="Q109" s="11" t="str">
        <f>IF(ISNA(VLOOKUP(Table1[[#This Row],[Name]],'Elec 22-23'!$A$4:$B$680, 2, FALSE)), "", VLOOKUP(Table1[[#This Row],[Name]], 'Elec 22-23'!$A$4:$B$680, 2, FALSE))</f>
        <v/>
      </c>
      <c r="R109" s="7" t="str">
        <f>IF(ISNA(VLOOKUP(Table1[[#This Row],[Name]], 'Gas 22-23'!$A$4:$B$427, 2, FALSE)), "", (VLOOKUP(Table1[[#This Row],[Name]], 'Gas 22-23'!$A$4:$B$427, 2, FALSE)))</f>
        <v/>
      </c>
      <c r="S109" s="7" t="str">
        <f>IFERROR((Table1[[#This Row],[Electricity 22-23]]*'Emissions Factors'!$C$5)+('Emissions Factors'!$B$5*Table1[[#This Row],[Gas 22-23]]), "")</f>
        <v/>
      </c>
      <c r="T109" s="12" t="str">
        <f>IFERROR(Table1[[#This Row],[Total Emissions 22-23]]/Table1[[#This Row],[Total Emissions 21-22]], "")</f>
        <v/>
      </c>
      <c r="U109" s="7" t="str">
        <f>IF(ISNA(VLOOKUP(Table1[[#This Row],[Name]],'Electricity 23-24'!A110:D1006,4,FALSE)),"",(VLOOKUP(Table1[[#This Row],[Name]],'Electricity 23-24'!A110:D1006,4,FALSE)))</f>
        <v/>
      </c>
      <c r="V109" s="7" t="str">
        <f>IF(ISNA(VLOOKUP(Table1[[#This Row],[Name]],Table2[#All],2,FALSE)),"",(VLOOKUP(Table1[[#This Row],[Name]],Table2[#All],2,FALSE)))</f>
        <v/>
      </c>
      <c r="W109" s="7" t="str">
        <f>IFERROR((Table1[[#This Row],[Electricity 23-24 ]]*'Emissions Factors'!$C$6)+(Table1[[#This Row],[Gas 23-24 ]]*'Emissions Factors'!$B$6),"")</f>
        <v/>
      </c>
      <c r="X109" s="74" t="str">
        <f>IFERROR(Table1[[#This Row],[Total Emissions 23-24 ]]/Table1[[#This Row],[Total Emissions 22-23]],"")</f>
        <v/>
      </c>
      <c r="Y109" s="21"/>
    </row>
    <row r="110" spans="1:25" x14ac:dyDescent="0.25">
      <c r="A110" s="32"/>
      <c r="B110" s="21" t="e">
        <f>VLOOKUP(Table1[[#This Row],[Name]], 'Site Information'!$A$2:$D$46, 4, FALSE)</f>
        <v>#N/A</v>
      </c>
      <c r="C110" s="8" t="str">
        <f>IF(ISNA(VLOOKUP(Table1[[#This Row],[Name]], 'Elec 17-18'!$A$4:$B$630, 2, FALSE)), "0", VLOOKUP(Table1[[#This Row],[Name]], 'Elec 17-18'!$A$4:$B$630, 2, FALSE))</f>
        <v>0</v>
      </c>
      <c r="D110" s="13" t="str">
        <f>IF(ISNA(VLOOKUP(Table1[[#This Row],[Name]], 'Gas 17-18'!$A$4:$B$395, 2, FALSE)), "0", (VLOOKUP(Table1[[#This Row],[Name]], 'Gas 17-18'!$A$4:$B$395, 2, FALSE)))</f>
        <v>0</v>
      </c>
      <c r="E110" s="8" t="str">
        <f>IF(ISNA(VLOOKUP(Table1[[#This Row],[Name]], 'Elec 18-19'!$A$4:$B$630, 2, FALSE)), "0", VLOOKUP(Table1[[#This Row],[Name]], 'Elec 18-19'!$A$4:$B$630, 2, FALSE))</f>
        <v>0</v>
      </c>
      <c r="F110" s="13" t="str">
        <f>IF(ISNA(VLOOKUP(Table1[[#This Row],[Name]], 'Gas 18-19'!$A$4:$B$395, 2, FALSE)), "0", (VLOOKUP(Table1[[#This Row],[Name]], 'Gas 18-19'!$A$4:$B$395, 2, FALSE)))</f>
        <v>0</v>
      </c>
      <c r="G110" s="7" t="str">
        <f>IF(ISNA(VLOOKUP(Table1[[#This Row],[Name]], 'Elec 19-20'!$A$4:$B$631, 2, FALSE)), "0", VLOOKUP(Table1[[#This Row],[Name]], 'Elec 19-20'!$A$4:$B$631, 2, FALSE))</f>
        <v>0</v>
      </c>
      <c r="H110" s="7" t="str">
        <f>IF(ISNA(VLOOKUP(Table1[[#This Row],[Name]], 'Gas 19-20'!$A$4:$B$395, 2, FALSE)), "0", (VLOOKUP(Table1[[#This Row],[Name]], 'Gas 19-20'!$A$4:$B$395, 2, FALSE)))</f>
        <v>0</v>
      </c>
      <c r="I110" s="13">
        <f>IFERROR((Table1[[#This Row],[Electricity 19-20]]*'Emissions Factors'!$C$2)+(Table1[[#This Row],[Gas 19-20]]*'Emissions Factors'!$B$2), "")</f>
        <v>0</v>
      </c>
      <c r="J110" s="7" t="str">
        <f>IF(ISNA(VLOOKUP(Table1[[#This Row],[Name]],'Elec 20-21'!$A$4:$B$641, 2, FALSE)), "0", VLOOKUP(Table1[[#This Row],[Name]], 'Elec 20-21'!$A$4:$B$641, 2, FALSE))</f>
        <v>0</v>
      </c>
      <c r="K110" s="7" t="str">
        <f>IF(ISNA(VLOOKUP(Table1[[#This Row],[Name]], 'Gas 20-21'!$A$4:$B$400, 2, FALSE)), "0", VLOOKUP(Table1[[#This Row],[Name]], 'Gas 20-21'!$A$4:$B$400, 2, FALSE))</f>
        <v>0</v>
      </c>
      <c r="L110" s="13">
        <f>IFERROR((Table1[[#This Row],[Electricity 20-21]]*'Emissions Factors'!$C$3)+(Table1[[#This Row],[Gas 20-21]]*'Emissions Factors'!$B$2), "0")</f>
        <v>0</v>
      </c>
      <c r="M110" s="11" t="str">
        <f>IF(ISNA(VLOOKUP(Table1[[#This Row],[Name]], 'Elec 21-22'!$A$4:$B$656, 2, FALSE)), "0", VLOOKUP(Table1[[#This Row],[Name]], 'Elec 21-22'!$A$4:$B$656, 2, FALSE))</f>
        <v>0</v>
      </c>
      <c r="N110" s="11" t="str">
        <f>IF(ISNA(VLOOKUP(Table1[[#This Row],[Name]], 'Gas 21-22'!$A$4:$B$408, 2, FALSE)), "0", VLOOKUP(Table1[[#This Row],[Name]], 'Gas 21-22'!$A$4:$B$408, 2, FALSE))</f>
        <v>0</v>
      </c>
      <c r="O110" s="8">
        <f>IFERROR((Table1[[#This Row],[Electricity 21-22]]*'Emissions Factors'!$C$4)+(Table1[[#This Row],[Gas 21-22]]*'Emissions Factors'!$B$4), "")</f>
        <v>0</v>
      </c>
      <c r="P110" s="12" t="str">
        <f>IFERROR(Table1[[#This Row],[Total Emissions 21-22]]/Table1[[#This Row],[Total Emissions 20-21]], "")</f>
        <v/>
      </c>
      <c r="Q110" s="11" t="str">
        <f>IF(ISNA(VLOOKUP(Table1[[#This Row],[Name]],'Elec 22-23'!$A$4:$B$680, 2, FALSE)), "", VLOOKUP(Table1[[#This Row],[Name]], 'Elec 22-23'!$A$4:$B$680, 2, FALSE))</f>
        <v/>
      </c>
      <c r="R110" s="7" t="str">
        <f>IF(ISNA(VLOOKUP(Table1[[#This Row],[Name]], 'Gas 22-23'!$A$4:$B$427, 2, FALSE)), "", (VLOOKUP(Table1[[#This Row],[Name]], 'Gas 22-23'!$A$4:$B$427, 2, FALSE)))</f>
        <v/>
      </c>
      <c r="S110" s="7" t="str">
        <f>IFERROR((Table1[[#This Row],[Electricity 22-23]]*'Emissions Factors'!$C$5)+('Emissions Factors'!$B$5*Table1[[#This Row],[Gas 22-23]]), "")</f>
        <v/>
      </c>
      <c r="T110" s="12" t="str">
        <f>IFERROR(Table1[[#This Row],[Total Emissions 22-23]]/Table1[[#This Row],[Total Emissions 21-22]], "")</f>
        <v/>
      </c>
      <c r="U110" s="7" t="str">
        <f>IF(ISNA(VLOOKUP(Table1[[#This Row],[Name]],'Electricity 23-24'!A111:D1007,4,FALSE)),"",(VLOOKUP(Table1[[#This Row],[Name]],'Electricity 23-24'!A111:D1007,4,FALSE)))</f>
        <v/>
      </c>
      <c r="V110" s="7" t="str">
        <f>IF(ISNA(VLOOKUP(Table1[[#This Row],[Name]],Table2[#All],2,FALSE)),"",(VLOOKUP(Table1[[#This Row],[Name]],Table2[#All],2,FALSE)))</f>
        <v/>
      </c>
      <c r="W110" s="7" t="str">
        <f>IFERROR((Table1[[#This Row],[Electricity 23-24 ]]*'Emissions Factors'!$C$6)+(Table1[[#This Row],[Gas 23-24 ]]*'Emissions Factors'!$B$6),"")</f>
        <v/>
      </c>
      <c r="X110" s="74" t="str">
        <f>IFERROR(Table1[[#This Row],[Total Emissions 23-24 ]]/Table1[[#This Row],[Total Emissions 22-23]],"")</f>
        <v/>
      </c>
      <c r="Y110" s="21"/>
    </row>
    <row r="111" spans="1:25" x14ac:dyDescent="0.25">
      <c r="A111" s="32"/>
      <c r="B111" s="21" t="e">
        <f>VLOOKUP(Table1[[#This Row],[Name]], 'Site Information'!$A$2:$D$46, 4, FALSE)</f>
        <v>#N/A</v>
      </c>
      <c r="C111" s="8" t="str">
        <f>IF(ISNA(VLOOKUP(Table1[[#This Row],[Name]], 'Elec 17-18'!$A$4:$B$630, 2, FALSE)), "0", VLOOKUP(Table1[[#This Row],[Name]], 'Elec 17-18'!$A$4:$B$630, 2, FALSE))</f>
        <v>0</v>
      </c>
      <c r="D111" s="13" t="str">
        <f>IF(ISNA(VLOOKUP(Table1[[#This Row],[Name]], 'Gas 17-18'!$A$4:$B$395, 2, FALSE)), "0", (VLOOKUP(Table1[[#This Row],[Name]], 'Gas 17-18'!$A$4:$B$395, 2, FALSE)))</f>
        <v>0</v>
      </c>
      <c r="E111" s="8" t="str">
        <f>IF(ISNA(VLOOKUP(Table1[[#This Row],[Name]], 'Elec 18-19'!$A$4:$B$630, 2, FALSE)), "0", VLOOKUP(Table1[[#This Row],[Name]], 'Elec 18-19'!$A$4:$B$630, 2, FALSE))</f>
        <v>0</v>
      </c>
      <c r="F111" s="13" t="str">
        <f>IF(ISNA(VLOOKUP(Table1[[#This Row],[Name]], 'Gas 18-19'!$A$4:$B$395, 2, FALSE)), "0", (VLOOKUP(Table1[[#This Row],[Name]], 'Gas 18-19'!$A$4:$B$395, 2, FALSE)))</f>
        <v>0</v>
      </c>
      <c r="G111" s="7" t="str">
        <f>IF(ISNA(VLOOKUP(Table1[[#This Row],[Name]], 'Elec 19-20'!$A$4:$B$631, 2, FALSE)), "0", VLOOKUP(Table1[[#This Row],[Name]], 'Elec 19-20'!$A$4:$B$631, 2, FALSE))</f>
        <v>0</v>
      </c>
      <c r="H111" s="7" t="str">
        <f>IF(ISNA(VLOOKUP(Table1[[#This Row],[Name]], 'Gas 19-20'!$A$4:$B$395, 2, FALSE)), "0", (VLOOKUP(Table1[[#This Row],[Name]], 'Gas 19-20'!$A$4:$B$395, 2, FALSE)))</f>
        <v>0</v>
      </c>
      <c r="I111" s="13">
        <f>IFERROR((Table1[[#This Row],[Electricity 19-20]]*'Emissions Factors'!$C$2)+(Table1[[#This Row],[Gas 19-20]]*'Emissions Factors'!$B$2), "")</f>
        <v>0</v>
      </c>
      <c r="J111" s="7" t="str">
        <f>IF(ISNA(VLOOKUP(Table1[[#This Row],[Name]],'Elec 20-21'!$A$4:$B$641, 2, FALSE)), "0", VLOOKUP(Table1[[#This Row],[Name]], 'Elec 20-21'!$A$4:$B$641, 2, FALSE))</f>
        <v>0</v>
      </c>
      <c r="K111" s="7" t="str">
        <f>IF(ISNA(VLOOKUP(Table1[[#This Row],[Name]], 'Gas 20-21'!$A$4:$B$400, 2, FALSE)), "0", VLOOKUP(Table1[[#This Row],[Name]], 'Gas 20-21'!$A$4:$B$400, 2, FALSE))</f>
        <v>0</v>
      </c>
      <c r="L111" s="13">
        <f>IFERROR((Table1[[#This Row],[Electricity 20-21]]*'Emissions Factors'!$C$3)+(Table1[[#This Row],[Gas 20-21]]*'Emissions Factors'!$B$2), "0")</f>
        <v>0</v>
      </c>
      <c r="M111" s="11" t="str">
        <f>IF(ISNA(VLOOKUP(Table1[[#This Row],[Name]], 'Elec 21-22'!$A$4:$B$656, 2, FALSE)), "0", VLOOKUP(Table1[[#This Row],[Name]], 'Elec 21-22'!$A$4:$B$656, 2, FALSE))</f>
        <v>0</v>
      </c>
      <c r="N111" s="11" t="str">
        <f>IF(ISNA(VLOOKUP(Table1[[#This Row],[Name]], 'Gas 21-22'!$A$4:$B$408, 2, FALSE)), "0", VLOOKUP(Table1[[#This Row],[Name]], 'Gas 21-22'!$A$4:$B$408, 2, FALSE))</f>
        <v>0</v>
      </c>
      <c r="O111" s="8">
        <f>IFERROR((Table1[[#This Row],[Electricity 21-22]]*'Emissions Factors'!$C$4)+(Table1[[#This Row],[Gas 21-22]]*'Emissions Factors'!$B$4), "")</f>
        <v>0</v>
      </c>
      <c r="P111" s="12" t="str">
        <f>IFERROR(Table1[[#This Row],[Total Emissions 21-22]]/Table1[[#This Row],[Total Emissions 20-21]], "")</f>
        <v/>
      </c>
      <c r="Q111" s="11" t="str">
        <f>IF(ISNA(VLOOKUP(Table1[[#This Row],[Name]],'Elec 22-23'!$A$4:$B$680, 2, FALSE)), "", VLOOKUP(Table1[[#This Row],[Name]], 'Elec 22-23'!$A$4:$B$680, 2, FALSE))</f>
        <v/>
      </c>
      <c r="R111" s="7" t="str">
        <f>IF(ISNA(VLOOKUP(Table1[[#This Row],[Name]], 'Gas 22-23'!$A$4:$B$427, 2, FALSE)), "", (VLOOKUP(Table1[[#This Row],[Name]], 'Gas 22-23'!$A$4:$B$427, 2, FALSE)))</f>
        <v/>
      </c>
      <c r="S111" s="7" t="str">
        <f>IFERROR((Table1[[#This Row],[Electricity 22-23]]*'Emissions Factors'!$C$5)+('Emissions Factors'!$B$5*Table1[[#This Row],[Gas 22-23]]), "")</f>
        <v/>
      </c>
      <c r="T111" s="12" t="str">
        <f>IFERROR(Table1[[#This Row],[Total Emissions 22-23]]/Table1[[#This Row],[Total Emissions 21-22]], "")</f>
        <v/>
      </c>
      <c r="U111" s="7" t="str">
        <f>IF(ISNA(VLOOKUP(Table1[[#This Row],[Name]],'Electricity 23-24'!A112:D1008,4,FALSE)),"",(VLOOKUP(Table1[[#This Row],[Name]],'Electricity 23-24'!A112:D1008,4,FALSE)))</f>
        <v/>
      </c>
      <c r="V111" s="7" t="str">
        <f>IF(ISNA(VLOOKUP(Table1[[#This Row],[Name]],Table2[#All],2,FALSE)),"",(VLOOKUP(Table1[[#This Row],[Name]],Table2[#All],2,FALSE)))</f>
        <v/>
      </c>
      <c r="W111" s="7" t="str">
        <f>IFERROR((Table1[[#This Row],[Electricity 23-24 ]]*'Emissions Factors'!$C$6)+(Table1[[#This Row],[Gas 23-24 ]]*'Emissions Factors'!$B$6),"")</f>
        <v/>
      </c>
      <c r="X111" s="74" t="str">
        <f>IFERROR(Table1[[#This Row],[Total Emissions 23-24 ]]/Table1[[#This Row],[Total Emissions 22-23]],"")</f>
        <v/>
      </c>
      <c r="Y111" s="21"/>
    </row>
    <row r="112" spans="1:25" x14ac:dyDescent="0.25">
      <c r="A112" s="30"/>
      <c r="B112" s="21" t="e">
        <f>VLOOKUP(Table1[[#This Row],[Name]], 'Site Information'!$A$2:$D$46, 4, FALSE)</f>
        <v>#N/A</v>
      </c>
      <c r="C112" s="11" t="str">
        <f>IF(ISNA(VLOOKUP(Table1[[#This Row],[Name]], 'Elec 17-18'!$A$4:$B$630, 2, FALSE)), "0", VLOOKUP(Table1[[#This Row],[Name]], 'Elec 17-18'!$A$4:$B$630, 2, FALSE))</f>
        <v>0</v>
      </c>
      <c r="D112" s="47" t="str">
        <f>IF(ISNA(VLOOKUP(Table1[[#This Row],[Name]], 'Gas 17-18'!$A$4:$B$395, 2, FALSE)), "0", (VLOOKUP(Table1[[#This Row],[Name]], 'Gas 17-18'!$A$4:$B$395, 2, FALSE)))</f>
        <v>0</v>
      </c>
      <c r="E112" s="11" t="str">
        <f>IF(ISNA(VLOOKUP(Table1[[#This Row],[Name]], 'Elec 18-19'!$A$4:$B$630, 2, FALSE)), "0", VLOOKUP(Table1[[#This Row],[Name]], 'Elec 18-19'!$A$4:$B$630, 2, FALSE))</f>
        <v>0</v>
      </c>
      <c r="F112" s="47" t="str">
        <f>IF(ISNA(VLOOKUP(Table1[[#This Row],[Name]], 'Gas 18-19'!$A$4:$B$395, 2, FALSE)), "0", (VLOOKUP(Table1[[#This Row],[Name]], 'Gas 18-19'!$A$4:$B$395, 2, FALSE)))</f>
        <v>0</v>
      </c>
      <c r="G112" s="7" t="str">
        <f>IF(ISNA(VLOOKUP(Table1[[#This Row],[Name]], 'Elec 19-20'!$A$4:$B$631, 2, FALSE)), "0", VLOOKUP(Table1[[#This Row],[Name]], 'Elec 19-20'!$A$4:$B$631, 2, FALSE))</f>
        <v>0</v>
      </c>
      <c r="H112" s="7" t="str">
        <f>IF(ISNA(VLOOKUP(Table1[[#This Row],[Name]], 'Gas 19-20'!$A$4:$B$395, 2, FALSE)), "0", (VLOOKUP(Table1[[#This Row],[Name]], 'Gas 19-20'!$A$4:$B$395, 2, FALSE)))</f>
        <v>0</v>
      </c>
      <c r="I112" s="13">
        <f>IFERROR((Table1[[#This Row],[Electricity 19-20]]*'Emissions Factors'!$C$2)+(Table1[[#This Row],[Gas 19-20]]*'Emissions Factors'!$B$2), "")</f>
        <v>0</v>
      </c>
      <c r="J112" s="7" t="str">
        <f>IF(ISNA(VLOOKUP(Table1[[#This Row],[Name]],'Elec 20-21'!$A$4:$B$641, 2, FALSE)), "0", VLOOKUP(Table1[[#This Row],[Name]], 'Elec 20-21'!$A$4:$B$641, 2, FALSE))</f>
        <v>0</v>
      </c>
      <c r="K112" s="7" t="str">
        <f>IF(ISNA(VLOOKUP(Table1[[#This Row],[Name]], 'Gas 20-21'!$A$4:$B$400, 2, FALSE)), "0", VLOOKUP(Table1[[#This Row],[Name]], 'Gas 20-21'!$A$4:$B$400, 2, FALSE))</f>
        <v>0</v>
      </c>
      <c r="L112" s="13">
        <f>IFERROR((Table1[[#This Row],[Electricity 20-21]]*'Emissions Factors'!$C$3)+(Table1[[#This Row],[Gas 20-21]]*'Emissions Factors'!$B$2), "0")</f>
        <v>0</v>
      </c>
      <c r="M112" s="65" t="str">
        <f>IF(ISNA(VLOOKUP(Table1[[#This Row],[Name]], 'Elec 21-22'!$A$4:$B$656, 2, FALSE)), "0", VLOOKUP(Table1[[#This Row],[Name]], 'Elec 21-22'!$A$4:$B$656, 2, FALSE))</f>
        <v>0</v>
      </c>
      <c r="N112" s="11" t="str">
        <f>IF(ISNA(VLOOKUP(Table1[[#This Row],[Name]], 'Gas 21-22'!$A$4:$B$408, 2, FALSE)), "0", VLOOKUP(Table1[[#This Row],[Name]], 'Gas 21-22'!$A$4:$B$408, 2, FALSE))</f>
        <v>0</v>
      </c>
      <c r="O112" s="8">
        <f>IFERROR((Table1[[#This Row],[Electricity 21-22]]*'Emissions Factors'!$C$4)+(Table1[[#This Row],[Gas 21-22]]*'Emissions Factors'!$B$4), "")</f>
        <v>0</v>
      </c>
      <c r="P112" s="12" t="str">
        <f>IFERROR(Table1[[#This Row],[Total Emissions 21-22]]/Table1[[#This Row],[Total Emissions 20-21]], "")</f>
        <v/>
      </c>
      <c r="Q112" s="11" t="str">
        <f>IF(ISNA(VLOOKUP(Table1[[#This Row],[Name]],'Elec 22-23'!$A$4:$B$680, 2, FALSE)), "", VLOOKUP(Table1[[#This Row],[Name]], 'Elec 22-23'!$A$4:$B$680, 2, FALSE))</f>
        <v/>
      </c>
      <c r="R112" s="7" t="str">
        <f>IF(ISNA(VLOOKUP(Table1[[#This Row],[Name]], 'Gas 22-23'!$A$4:$B$427, 2, FALSE)), "", (VLOOKUP(Table1[[#This Row],[Name]], 'Gas 22-23'!$A$4:$B$427, 2, FALSE)))</f>
        <v/>
      </c>
      <c r="S112" s="7" t="str">
        <f>IFERROR((Table1[[#This Row],[Electricity 22-23]]*'Emissions Factors'!$C$5)+('Emissions Factors'!$B$5*Table1[[#This Row],[Gas 22-23]]), "")</f>
        <v/>
      </c>
      <c r="T112" s="12" t="str">
        <f>IFERROR(Table1[[#This Row],[Total Emissions 22-23]]/Table1[[#This Row],[Total Emissions 21-22]], "")</f>
        <v/>
      </c>
      <c r="U112" s="7" t="e">
        <f>VLOOKUP(Table1[[#This Row],[Name]],'Electricity 23-24'!A169:D826,4,FALSE)</f>
        <v>#N/A</v>
      </c>
      <c r="V112" s="7" t="str">
        <f>IF(ISNA(VLOOKUP(Table1[[#This Row],[Name]],Table2[#All],2,FALSE)),"",(VLOOKUP(Table1[[#This Row],[Name]],Table2[#All],2,FALSE)))</f>
        <v/>
      </c>
      <c r="W112" s="7" t="str">
        <f>IFERROR((Table1[[#This Row],[Electricity 23-24 ]]*'Emissions Factors'!$C$6)+(Table1[[#This Row],[Gas 23-24 ]]*'Emissions Factors'!$B$6),"")</f>
        <v/>
      </c>
      <c r="X112" s="74" t="str">
        <f>IFERROR(Table1[[#This Row],[Total Emissions 23-24 ]]/Table1[[#This Row],[Total Emissions 22-23]],"")</f>
        <v/>
      </c>
      <c r="Y112" s="21"/>
    </row>
    <row r="113" spans="1:25" x14ac:dyDescent="0.25">
      <c r="A113" s="32"/>
      <c r="B113" s="21" t="e">
        <f>VLOOKUP(Table1[[#This Row],[Name]], 'Site Information'!$A$2:$D$46, 4, FALSE)</f>
        <v>#N/A</v>
      </c>
      <c r="C113" s="8" t="str">
        <f>IF(ISNA(VLOOKUP(Table1[[#This Row],[Name]], 'Elec 17-18'!$A$4:$B$630, 2, FALSE)), "0", VLOOKUP(Table1[[#This Row],[Name]], 'Elec 17-18'!$A$4:$B$630, 2, FALSE))</f>
        <v>0</v>
      </c>
      <c r="D113" s="13" t="str">
        <f>IF(ISNA(VLOOKUP(Table1[[#This Row],[Name]], 'Gas 17-18'!$A$4:$B$395, 2, FALSE)), "0", (VLOOKUP(Table1[[#This Row],[Name]], 'Gas 17-18'!$A$4:$B$395, 2, FALSE)))</f>
        <v>0</v>
      </c>
      <c r="E113" s="8" t="str">
        <f>IF(ISNA(VLOOKUP(Table1[[#This Row],[Name]], 'Elec 18-19'!$A$4:$B$630, 2, FALSE)), "0", VLOOKUP(Table1[[#This Row],[Name]], 'Elec 18-19'!$A$4:$B$630, 2, FALSE))</f>
        <v>0</v>
      </c>
      <c r="F113" s="13" t="str">
        <f>IF(ISNA(VLOOKUP(Table1[[#This Row],[Name]], 'Gas 18-19'!$A$4:$B$395, 2, FALSE)), "0", (VLOOKUP(Table1[[#This Row],[Name]], 'Gas 18-19'!$A$4:$B$395, 2, FALSE)))</f>
        <v>0</v>
      </c>
      <c r="G113" s="7" t="str">
        <f>IF(ISNA(VLOOKUP(Table1[[#This Row],[Name]], 'Elec 19-20'!$A$4:$B$631, 2, FALSE)), "0", VLOOKUP(Table1[[#This Row],[Name]], 'Elec 19-20'!$A$4:$B$631, 2, FALSE))</f>
        <v>0</v>
      </c>
      <c r="H113" s="7" t="str">
        <f>IF(ISNA(VLOOKUP(Table1[[#This Row],[Name]], 'Gas 19-20'!$A$4:$B$395, 2, FALSE)), "0", (VLOOKUP(Table1[[#This Row],[Name]], 'Gas 19-20'!$A$4:$B$395, 2, FALSE)))</f>
        <v>0</v>
      </c>
      <c r="I113" s="13">
        <f>IFERROR((Table1[[#This Row],[Electricity 19-20]]*'Emissions Factors'!$C$2)+(Table1[[#This Row],[Gas 19-20]]*'Emissions Factors'!$B$2), "")</f>
        <v>0</v>
      </c>
      <c r="J113" s="7" t="str">
        <f>IF(ISNA(VLOOKUP(Table1[[#This Row],[Name]],'Elec 20-21'!$A$4:$B$641, 2, FALSE)), "0", VLOOKUP(Table1[[#This Row],[Name]], 'Elec 20-21'!$A$4:$B$641, 2, FALSE))</f>
        <v>0</v>
      </c>
      <c r="K113" s="7" t="str">
        <f>IF(ISNA(VLOOKUP(Table1[[#This Row],[Name]], 'Gas 20-21'!$A$4:$B$400, 2, FALSE)), "0", VLOOKUP(Table1[[#This Row],[Name]], 'Gas 20-21'!$A$4:$B$400, 2, FALSE))</f>
        <v>0</v>
      </c>
      <c r="L113" s="13">
        <f>IFERROR((Table1[[#This Row],[Electricity 20-21]]*'Emissions Factors'!$C$3)+(Table1[[#This Row],[Gas 20-21]]*'Emissions Factors'!$B$2), "0")</f>
        <v>0</v>
      </c>
      <c r="M113" s="11" t="str">
        <f>IF(ISNA(VLOOKUP(Table1[[#This Row],[Name]], 'Elec 21-22'!$A$4:$B$656, 2, FALSE)), "0", VLOOKUP(Table1[[#This Row],[Name]], 'Elec 21-22'!$A$4:$B$656, 2, FALSE))</f>
        <v>0</v>
      </c>
      <c r="N113" s="7" t="str">
        <f>IF(ISNA(VLOOKUP(Table1[[#This Row],[Name]], 'Gas 21-22'!$A$4:$B$408, 2, FALSE)), "0", VLOOKUP(Table1[[#This Row],[Name]], 'Gas 21-22'!$A$4:$B$408, 2, FALSE))</f>
        <v>0</v>
      </c>
      <c r="O113" s="8">
        <f>IFERROR((Table1[[#This Row],[Electricity 21-22]]*'Emissions Factors'!$C$4)+(Table1[[#This Row],[Gas 21-22]]*'Emissions Factors'!$B$4), "")</f>
        <v>0</v>
      </c>
      <c r="P113" s="74" t="str">
        <f>IFERROR(Table1[[#This Row],[Total Emissions 21-22]]/Table1[[#This Row],[Total Emissions 20-21]], "")</f>
        <v/>
      </c>
      <c r="Q113" s="11" t="str">
        <f>IF(ISNA(VLOOKUP(Table1[[#This Row],[Name]],'Elec 22-23'!$A$4:$B$680, 2, FALSE)), "", VLOOKUP(Table1[[#This Row],[Name]], 'Elec 22-23'!$A$4:$B$680, 2, FALSE))</f>
        <v/>
      </c>
      <c r="R113" s="7" t="str">
        <f>IF(ISNA(VLOOKUP(Table1[[#This Row],[Name]], 'Gas 22-23'!$A$4:$B$427, 2, FALSE)), "", (VLOOKUP(Table1[[#This Row],[Name]], 'Gas 22-23'!$A$4:$B$427, 2, FALSE)))</f>
        <v/>
      </c>
      <c r="S113" s="7" t="str">
        <f>IFERROR((Table1[[#This Row],[Electricity 22-23]]*'Emissions Factors'!$C$5)+('Emissions Factors'!$B$5*Table1[[#This Row],[Gas 22-23]]), "")</f>
        <v/>
      </c>
      <c r="T113" s="12" t="str">
        <f>IFERROR(Table1[[#This Row],[Total Emissions 22-23]]/Table1[[#This Row],[Total Emissions 21-22]], "")</f>
        <v/>
      </c>
      <c r="U113" s="7" t="str">
        <f>IF(ISNA(VLOOKUP(Table1[[#This Row],[Name]],'Electricity 23-24'!A114:D1010,4,FALSE)),"",(VLOOKUP(Table1[[#This Row],[Name]],'Electricity 23-24'!A114:D1010,4,FALSE)))</f>
        <v/>
      </c>
      <c r="V113" s="7" t="str">
        <f>IF(ISNA(VLOOKUP(Table1[[#This Row],[Name]],Table2[#All],2,FALSE)),"",(VLOOKUP(Table1[[#This Row],[Name]],Table2[#All],2,FALSE)))</f>
        <v/>
      </c>
      <c r="W113" s="7" t="str">
        <f>IFERROR((Table1[[#This Row],[Electricity 23-24 ]]*'Emissions Factors'!$C$6)+(Table1[[#This Row],[Gas 23-24 ]]*'Emissions Factors'!$B$6),"")</f>
        <v/>
      </c>
      <c r="X113" s="74" t="str">
        <f>IFERROR(Table1[[#This Row],[Total Emissions 23-24 ]]/Table1[[#This Row],[Total Emissions 22-23]],"")</f>
        <v/>
      </c>
      <c r="Y113" s="21"/>
    </row>
    <row r="114" spans="1:25" x14ac:dyDescent="0.25">
      <c r="A114" s="32"/>
      <c r="B114" s="21" t="e">
        <f>VLOOKUP(Table1[[#This Row],[Name]], 'Site Information'!$A$2:$D$46, 4, FALSE)</f>
        <v>#N/A</v>
      </c>
      <c r="C114" s="8" t="str">
        <f>IF(ISNA(VLOOKUP(Table1[[#This Row],[Name]], 'Elec 17-18'!$A$4:$B$630, 2, FALSE)), "0", VLOOKUP(Table1[[#This Row],[Name]], 'Elec 17-18'!$A$4:$B$630, 2, FALSE))</f>
        <v>0</v>
      </c>
      <c r="D114" s="13" t="str">
        <f>IF(ISNA(VLOOKUP(Table1[[#This Row],[Name]], 'Gas 17-18'!$A$4:$B$395, 2, FALSE)), "0", (VLOOKUP(Table1[[#This Row],[Name]], 'Gas 17-18'!$A$4:$B$395, 2, FALSE)))</f>
        <v>0</v>
      </c>
      <c r="E114" s="8" t="str">
        <f>IF(ISNA(VLOOKUP(Table1[[#This Row],[Name]], 'Elec 18-19'!$A$4:$B$630, 2, FALSE)), "0", VLOOKUP(Table1[[#This Row],[Name]], 'Elec 18-19'!$A$4:$B$630, 2, FALSE))</f>
        <v>0</v>
      </c>
      <c r="F114" s="13" t="str">
        <f>IF(ISNA(VLOOKUP(Table1[[#This Row],[Name]], 'Gas 18-19'!$A$4:$B$395, 2, FALSE)), "0", (VLOOKUP(Table1[[#This Row],[Name]], 'Gas 18-19'!$A$4:$B$395, 2, FALSE)))</f>
        <v>0</v>
      </c>
      <c r="G114" s="7" t="str">
        <f>IF(ISNA(VLOOKUP(Table1[[#This Row],[Name]], 'Elec 19-20'!$A$4:$B$631, 2, FALSE)), "0", VLOOKUP(Table1[[#This Row],[Name]], 'Elec 19-20'!$A$4:$B$631, 2, FALSE))</f>
        <v>0</v>
      </c>
      <c r="H114" s="7" t="str">
        <f>IF(ISNA(VLOOKUP(Table1[[#This Row],[Name]], 'Gas 19-20'!$A$4:$B$395, 2, FALSE)), "0", (VLOOKUP(Table1[[#This Row],[Name]], 'Gas 19-20'!$A$4:$B$395, 2, FALSE)))</f>
        <v>0</v>
      </c>
      <c r="I114" s="13">
        <f>IFERROR((Table1[[#This Row],[Electricity 19-20]]*'Emissions Factors'!$C$2)+(Table1[[#This Row],[Gas 19-20]]*'Emissions Factors'!$B$2), "")</f>
        <v>0</v>
      </c>
      <c r="J114" s="7" t="str">
        <f>IF(ISNA(VLOOKUP(Table1[[#This Row],[Name]],'Elec 20-21'!$A$4:$B$641, 2, FALSE)), "0", VLOOKUP(Table1[[#This Row],[Name]], 'Elec 20-21'!$A$4:$B$641, 2, FALSE))</f>
        <v>0</v>
      </c>
      <c r="K114" s="7" t="str">
        <f>IF(ISNA(VLOOKUP(Table1[[#This Row],[Name]], 'Gas 20-21'!$A$4:$B$400, 2, FALSE)), "0", VLOOKUP(Table1[[#This Row],[Name]], 'Gas 20-21'!$A$4:$B$400, 2, FALSE))</f>
        <v>0</v>
      </c>
      <c r="L114" s="13">
        <f>IFERROR((Table1[[#This Row],[Electricity 20-21]]*'Emissions Factors'!$C$3)+(Table1[[#This Row],[Gas 20-21]]*'Emissions Factors'!$B$2), "0")</f>
        <v>0</v>
      </c>
      <c r="M114" s="11" t="str">
        <f>IF(ISNA(VLOOKUP(Table1[[#This Row],[Name]], 'Elec 21-22'!$A$4:$B$656, 2, FALSE)), "0", VLOOKUP(Table1[[#This Row],[Name]], 'Elec 21-22'!$A$4:$B$656, 2, FALSE))</f>
        <v>0</v>
      </c>
      <c r="N114" s="11" t="str">
        <f>IF(ISNA(VLOOKUP(Table1[[#This Row],[Name]], 'Gas 21-22'!$A$4:$B$408, 2, FALSE)), "0", VLOOKUP(Table1[[#This Row],[Name]], 'Gas 21-22'!$A$4:$B$408, 2, FALSE))</f>
        <v>0</v>
      </c>
      <c r="O114" s="8">
        <f>IFERROR((Table1[[#This Row],[Electricity 21-22]]*'Emissions Factors'!$C$4)+(Table1[[#This Row],[Gas 21-22]]*'Emissions Factors'!$B$4), "")</f>
        <v>0</v>
      </c>
      <c r="P114" s="12" t="str">
        <f>IFERROR(Table1[[#This Row],[Total Emissions 21-22]]/Table1[[#This Row],[Total Emissions 20-21]], "")</f>
        <v/>
      </c>
      <c r="Q114" s="11" t="str">
        <f>IF(ISNA(VLOOKUP(Table1[[#This Row],[Name]],'Elec 22-23'!$A$4:$B$680, 2, FALSE)), "", VLOOKUP(Table1[[#This Row],[Name]], 'Elec 22-23'!$A$4:$B$680, 2, FALSE))</f>
        <v/>
      </c>
      <c r="R114" s="7" t="str">
        <f>IF(ISNA(VLOOKUP(Table1[[#This Row],[Name]], 'Gas 22-23'!$A$4:$B$427, 2, FALSE)), "", (VLOOKUP(Table1[[#This Row],[Name]], 'Gas 22-23'!$A$4:$B$427, 2, FALSE)))</f>
        <v/>
      </c>
      <c r="S114" s="7" t="str">
        <f>IFERROR((Table1[[#This Row],[Electricity 22-23]]*'Emissions Factors'!$C$5)+('Emissions Factors'!$B$5*Table1[[#This Row],[Gas 22-23]]), "")</f>
        <v/>
      </c>
      <c r="T114" s="12" t="str">
        <f>IFERROR(Table1[[#This Row],[Total Emissions 22-23]]/Table1[[#This Row],[Total Emissions 21-22]], "")</f>
        <v/>
      </c>
      <c r="U114" s="7" t="str">
        <f>IF(ISNA(VLOOKUP(Table1[[#This Row],[Name]],'Electricity 23-24'!A115:D1011,4,FALSE)),"",(VLOOKUP(Table1[[#This Row],[Name]],'Electricity 23-24'!A115:D1011,4,FALSE)))</f>
        <v/>
      </c>
      <c r="V114" s="7" t="str">
        <f>IF(ISNA(VLOOKUP(Table1[[#This Row],[Name]],Table2[#All],2,FALSE)),"",(VLOOKUP(Table1[[#This Row],[Name]],Table2[#All],2,FALSE)))</f>
        <v/>
      </c>
      <c r="W114" s="7" t="str">
        <f>IFERROR((Table1[[#This Row],[Electricity 23-24 ]]*'Emissions Factors'!$C$6)+(Table1[[#This Row],[Gas 23-24 ]]*'Emissions Factors'!$B$6),"")</f>
        <v/>
      </c>
      <c r="X114" s="74" t="str">
        <f>IFERROR(Table1[[#This Row],[Total Emissions 23-24 ]]/Table1[[#This Row],[Total Emissions 22-23]],"")</f>
        <v/>
      </c>
      <c r="Y114" s="21"/>
    </row>
    <row r="115" spans="1:25" x14ac:dyDescent="0.25">
      <c r="A115" s="30"/>
      <c r="B115" s="21" t="e">
        <f>VLOOKUP(Table1[[#This Row],[Name]], 'Site Information'!$A$2:$D$46, 4, FALSE)</f>
        <v>#N/A</v>
      </c>
      <c r="C115" s="11" t="str">
        <f>IF(ISNA(VLOOKUP(Table1[[#This Row],[Name]], 'Elec 17-18'!$A$4:$B$630, 2, FALSE)), "0", VLOOKUP(Table1[[#This Row],[Name]], 'Elec 17-18'!$A$4:$B$630, 2, FALSE))</f>
        <v>0</v>
      </c>
      <c r="D115" s="47" t="str">
        <f>IF(ISNA(VLOOKUP(Table1[[#This Row],[Name]], 'Gas 17-18'!$A$4:$B$395, 2, FALSE)), "0", (VLOOKUP(Table1[[#This Row],[Name]], 'Gas 17-18'!$A$4:$B$395, 2, FALSE)))</f>
        <v>0</v>
      </c>
      <c r="E115" s="11" t="str">
        <f>IF(ISNA(VLOOKUP(Table1[[#This Row],[Name]], 'Elec 18-19'!$A$4:$B$630, 2, FALSE)), "0", VLOOKUP(Table1[[#This Row],[Name]], 'Elec 18-19'!$A$4:$B$630, 2, FALSE))</f>
        <v>0</v>
      </c>
      <c r="F115" s="47" t="str">
        <f>IF(ISNA(VLOOKUP(Table1[[#This Row],[Name]], 'Gas 18-19'!$A$4:$B$395, 2, FALSE)), "0", (VLOOKUP(Table1[[#This Row],[Name]], 'Gas 18-19'!$A$4:$B$395, 2, FALSE)))</f>
        <v>0</v>
      </c>
      <c r="G115" s="7" t="str">
        <f>IF(ISNA(VLOOKUP(Table1[[#This Row],[Name]], 'Elec 19-20'!$A$4:$B$631, 2, FALSE)), "0", VLOOKUP(Table1[[#This Row],[Name]], 'Elec 19-20'!$A$4:$B$631, 2, FALSE))</f>
        <v>0</v>
      </c>
      <c r="H115" s="7" t="str">
        <f>IF(ISNA(VLOOKUP(Table1[[#This Row],[Name]], 'Gas 19-20'!$A$4:$B$395, 2, FALSE)), "0", (VLOOKUP(Table1[[#This Row],[Name]], 'Gas 19-20'!$A$4:$B$395, 2, FALSE)))</f>
        <v>0</v>
      </c>
      <c r="I115" s="13">
        <f>IFERROR((Table1[[#This Row],[Electricity 19-20]]*'Emissions Factors'!$C$2)+(Table1[[#This Row],[Gas 19-20]]*'Emissions Factors'!$B$2), "")</f>
        <v>0</v>
      </c>
      <c r="J115" s="7" t="str">
        <f>IF(ISNA(VLOOKUP(Table1[[#This Row],[Name]],'Elec 20-21'!$A$4:$B$641, 2, FALSE)), "0", VLOOKUP(Table1[[#This Row],[Name]], 'Elec 20-21'!$A$4:$B$641, 2, FALSE))</f>
        <v>0</v>
      </c>
      <c r="K115" s="7" t="str">
        <f>IF(ISNA(VLOOKUP(Table1[[#This Row],[Name]], 'Gas 20-21'!$A$4:$B$400, 2, FALSE)), "0", VLOOKUP(Table1[[#This Row],[Name]], 'Gas 20-21'!$A$4:$B$400, 2, FALSE))</f>
        <v>0</v>
      </c>
      <c r="L115" s="13">
        <f>IFERROR((Table1[[#This Row],[Electricity 20-21]]*'Emissions Factors'!$C$3)+(Table1[[#This Row],[Gas 20-21]]*'Emissions Factors'!$B$2), "0")</f>
        <v>0</v>
      </c>
      <c r="M115" s="65" t="str">
        <f>IF(ISNA(VLOOKUP(Table1[[#This Row],[Name]], 'Elec 21-22'!$A$4:$B$656, 2, FALSE)), "0", VLOOKUP(Table1[[#This Row],[Name]], 'Elec 21-22'!$A$4:$B$656, 2, FALSE))</f>
        <v>0</v>
      </c>
      <c r="N115" s="11" t="str">
        <f>IF(ISNA(VLOOKUP(Table1[[#This Row],[Name]], 'Gas 21-22'!$A$4:$B$408, 2, FALSE)), "0", VLOOKUP(Table1[[#This Row],[Name]], 'Gas 21-22'!$A$4:$B$408, 2, FALSE))</f>
        <v>0</v>
      </c>
      <c r="O115" s="8">
        <f>IFERROR((Table1[[#This Row],[Electricity 21-22]]*'Emissions Factors'!$C$4)+(Table1[[#This Row],[Gas 21-22]]*'Emissions Factors'!$B$4), "")</f>
        <v>0</v>
      </c>
      <c r="P115" s="12" t="str">
        <f>IFERROR(Table1[[#This Row],[Total Emissions 21-22]]/Table1[[#This Row],[Total Emissions 20-21]], "")</f>
        <v/>
      </c>
      <c r="Q115" s="11" t="str">
        <f>IF(ISNA(VLOOKUP(Table1[[#This Row],[Name]],'Elec 22-23'!$A$4:$B$680, 2, FALSE)), "", VLOOKUP(Table1[[#This Row],[Name]], 'Elec 22-23'!$A$4:$B$680, 2, FALSE))</f>
        <v/>
      </c>
      <c r="R115" s="7" t="str">
        <f>IF(ISNA(VLOOKUP(Table1[[#This Row],[Name]], 'Gas 22-23'!$A$4:$B$427, 2, FALSE)), "", (VLOOKUP(Table1[[#This Row],[Name]], 'Gas 22-23'!$A$4:$B$427, 2, FALSE)))</f>
        <v/>
      </c>
      <c r="S115" s="7" t="str">
        <f>IFERROR((Table1[[#This Row],[Electricity 22-23]]*'Emissions Factors'!$C$5)+('Emissions Factors'!$B$5*Table1[[#This Row],[Gas 22-23]]), "")</f>
        <v/>
      </c>
      <c r="T115" s="12" t="str">
        <f>IFERROR(Table1[[#This Row],[Total Emissions 22-23]]/Table1[[#This Row],[Total Emissions 21-22]], "")</f>
        <v/>
      </c>
      <c r="U115" s="7" t="e">
        <f>VLOOKUP(Table1[[#This Row],[Name]],'Electricity 23-24'!A170:D827,4,FALSE)</f>
        <v>#N/A</v>
      </c>
      <c r="V115" s="7" t="str">
        <f>IF(ISNA(VLOOKUP(Table1[[#This Row],[Name]],Table2[#All],2,FALSE)),"",(VLOOKUP(Table1[[#This Row],[Name]],Table2[#All],2,FALSE)))</f>
        <v/>
      </c>
      <c r="W115" s="7" t="str">
        <f>IFERROR((Table1[[#This Row],[Electricity 23-24 ]]*'Emissions Factors'!$C$6)+(Table1[[#This Row],[Gas 23-24 ]]*'Emissions Factors'!$B$6),"")</f>
        <v/>
      </c>
      <c r="X115" s="74" t="str">
        <f>IFERROR(Table1[[#This Row],[Total Emissions 23-24 ]]/Table1[[#This Row],[Total Emissions 22-23]],"")</f>
        <v/>
      </c>
      <c r="Y115" s="21"/>
    </row>
    <row r="116" spans="1:25" x14ac:dyDescent="0.25">
      <c r="A116" s="32"/>
      <c r="B116" s="21" t="e">
        <f>VLOOKUP(Table1[[#This Row],[Name]], 'Site Information'!$A$2:$D$46, 4, FALSE)</f>
        <v>#N/A</v>
      </c>
      <c r="C116" s="8" t="str">
        <f>IF(ISNA(VLOOKUP(Table1[[#This Row],[Name]], 'Elec 17-18'!$A$4:$B$630, 2, FALSE)), "0", VLOOKUP(Table1[[#This Row],[Name]], 'Elec 17-18'!$A$4:$B$630, 2, FALSE))</f>
        <v>0</v>
      </c>
      <c r="D116" s="13" t="str">
        <f>IF(ISNA(VLOOKUP(Table1[[#This Row],[Name]], 'Gas 17-18'!$A$4:$B$395, 2, FALSE)), "0", (VLOOKUP(Table1[[#This Row],[Name]], 'Gas 17-18'!$A$4:$B$395, 2, FALSE)))</f>
        <v>0</v>
      </c>
      <c r="E116" s="8" t="str">
        <f>IF(ISNA(VLOOKUP(Table1[[#This Row],[Name]], 'Elec 18-19'!$A$4:$B$630, 2, FALSE)), "0", VLOOKUP(Table1[[#This Row],[Name]], 'Elec 18-19'!$A$4:$B$630, 2, FALSE))</f>
        <v>0</v>
      </c>
      <c r="F116" s="13" t="str">
        <f>IF(ISNA(VLOOKUP(Table1[[#This Row],[Name]], 'Gas 18-19'!$A$4:$B$395, 2, FALSE)), "0", (VLOOKUP(Table1[[#This Row],[Name]], 'Gas 18-19'!$A$4:$B$395, 2, FALSE)))</f>
        <v>0</v>
      </c>
      <c r="G116" s="7" t="str">
        <f>IF(ISNA(VLOOKUP(Table1[[#This Row],[Name]], 'Elec 19-20'!$A$4:$B$631, 2, FALSE)), "0", VLOOKUP(Table1[[#This Row],[Name]], 'Elec 19-20'!$A$4:$B$631, 2, FALSE))</f>
        <v>0</v>
      </c>
      <c r="H116" s="7" t="str">
        <f>IF(ISNA(VLOOKUP(Table1[[#This Row],[Name]], 'Gas 19-20'!$A$4:$B$395, 2, FALSE)), "0", (VLOOKUP(Table1[[#This Row],[Name]], 'Gas 19-20'!$A$4:$B$395, 2, FALSE)))</f>
        <v>0</v>
      </c>
      <c r="I116" s="13">
        <f>IFERROR((Table1[[#This Row],[Electricity 19-20]]*'Emissions Factors'!$C$2)+(Table1[[#This Row],[Gas 19-20]]*'Emissions Factors'!$B$2), "")</f>
        <v>0</v>
      </c>
      <c r="J116" s="7" t="str">
        <f>IF(ISNA(VLOOKUP(Table1[[#This Row],[Name]],'Elec 20-21'!$A$4:$B$641, 2, FALSE)), "0", VLOOKUP(Table1[[#This Row],[Name]], 'Elec 20-21'!$A$4:$B$641, 2, FALSE))</f>
        <v>0</v>
      </c>
      <c r="K116" s="7" t="str">
        <f>IF(ISNA(VLOOKUP(Table1[[#This Row],[Name]], 'Gas 20-21'!$A$4:$B$400, 2, FALSE)), "0", VLOOKUP(Table1[[#This Row],[Name]], 'Gas 20-21'!$A$4:$B$400, 2, FALSE))</f>
        <v>0</v>
      </c>
      <c r="L116" s="13">
        <f>IFERROR((Table1[[#This Row],[Electricity 20-21]]*'Emissions Factors'!$C$3)+(Table1[[#This Row],[Gas 20-21]]*'Emissions Factors'!$B$2), "0")</f>
        <v>0</v>
      </c>
      <c r="M116" s="11" t="str">
        <f>IF(ISNA(VLOOKUP(Table1[[#This Row],[Name]], 'Elec 21-22'!$A$4:$B$656, 2, FALSE)), "0", VLOOKUP(Table1[[#This Row],[Name]], 'Elec 21-22'!$A$4:$B$656, 2, FALSE))</f>
        <v>0</v>
      </c>
      <c r="N116" s="7" t="str">
        <f>IF(ISNA(VLOOKUP(Table1[[#This Row],[Name]], 'Gas 21-22'!$A$4:$B$408, 2, FALSE)), "0", VLOOKUP(Table1[[#This Row],[Name]], 'Gas 21-22'!$A$4:$B$408, 2, FALSE))</f>
        <v>0</v>
      </c>
      <c r="O116" s="8">
        <f>IFERROR((Table1[[#This Row],[Electricity 21-22]]*'Emissions Factors'!$C$4)+(Table1[[#This Row],[Gas 21-22]]*'Emissions Factors'!$B$4), "")</f>
        <v>0</v>
      </c>
      <c r="P116" s="74" t="str">
        <f>IFERROR(Table1[[#This Row],[Total Emissions 21-22]]/Table1[[#This Row],[Total Emissions 20-21]], "")</f>
        <v/>
      </c>
      <c r="Q116" s="11" t="str">
        <f>IF(ISNA(VLOOKUP(Table1[[#This Row],[Name]],'Elec 22-23'!$A$4:$B$680, 2, FALSE)), "", VLOOKUP(Table1[[#This Row],[Name]], 'Elec 22-23'!$A$4:$B$680, 2, FALSE))</f>
        <v/>
      </c>
      <c r="R116" s="11" t="str">
        <f>IF(ISNA(VLOOKUP(Table1[[#This Row],[Name]], 'Gas 22-23'!$A$4:$B$427, 2, FALSE)), "", (VLOOKUP(Table1[[#This Row],[Name]], 'Gas 22-23'!$A$4:$B$427, 2, FALSE)))</f>
        <v/>
      </c>
      <c r="S116" s="11" t="str">
        <f>IFERROR((Table1[[#This Row],[Electricity 22-23]]*'Emissions Factors'!$C$5)+('Emissions Factors'!$B$5*Table1[[#This Row],[Gas 22-23]]), "")</f>
        <v/>
      </c>
      <c r="T116" s="12" t="str">
        <f>IFERROR(Table1[[#This Row],[Total Emissions 22-23]]/Table1[[#This Row],[Total Emissions 21-22]], "")</f>
        <v/>
      </c>
      <c r="U116" s="11" t="str">
        <f>IF(ISNA(VLOOKUP(Table1[[#This Row],[Name]],'Electricity 23-24'!A117:D1013,4,FALSE)),"",(VLOOKUP(Table1[[#This Row],[Name]],'Electricity 23-24'!A117:D1013,4,FALSE)))</f>
        <v/>
      </c>
      <c r="V116" s="11" t="str">
        <f>IF(ISNA(VLOOKUP(Table1[[#This Row],[Name]],Table2[#All],2,FALSE)),"",(VLOOKUP(Table1[[#This Row],[Name]],Table2[#All],2,FALSE)))</f>
        <v/>
      </c>
      <c r="W116" s="11" t="str">
        <f>IFERROR((Table1[[#This Row],[Electricity 23-24 ]]*'Emissions Factors'!$C$6)+(Table1[[#This Row],[Gas 23-24 ]]*'Emissions Factors'!$B$6),"")</f>
        <v/>
      </c>
      <c r="X116" s="74" t="str">
        <f>IFERROR(Table1[[#This Row],[Total Emissions 23-24 ]]/Table1[[#This Row],[Total Emissions 22-23]],"")</f>
        <v/>
      </c>
      <c r="Y116" s="21"/>
    </row>
    <row r="117" spans="1:25" x14ac:dyDescent="0.25">
      <c r="A117" s="30"/>
      <c r="B117" s="21" t="e">
        <f>VLOOKUP(Table1[[#This Row],[Name]], 'Site Information'!$A$2:$D$46, 4, FALSE)</f>
        <v>#N/A</v>
      </c>
      <c r="C117" s="11" t="str">
        <f>IF(ISNA(VLOOKUP(Table1[[#This Row],[Name]], 'Elec 17-18'!$A$4:$B$630, 2, FALSE)), "0", VLOOKUP(Table1[[#This Row],[Name]], 'Elec 17-18'!$A$4:$B$630, 2, FALSE))</f>
        <v>0</v>
      </c>
      <c r="D117" s="47" t="str">
        <f>IF(ISNA(VLOOKUP(Table1[[#This Row],[Name]], 'Gas 17-18'!$A$4:$B$395, 2, FALSE)), "0", (VLOOKUP(Table1[[#This Row],[Name]], 'Gas 17-18'!$A$4:$B$395, 2, FALSE)))</f>
        <v>0</v>
      </c>
      <c r="E117" s="11" t="str">
        <f>IF(ISNA(VLOOKUP(Table1[[#This Row],[Name]], 'Elec 18-19'!$A$4:$B$630, 2, FALSE)), "0", VLOOKUP(Table1[[#This Row],[Name]], 'Elec 18-19'!$A$4:$B$630, 2, FALSE))</f>
        <v>0</v>
      </c>
      <c r="F117" s="47" t="str">
        <f>IF(ISNA(VLOOKUP(Table1[[#This Row],[Name]], 'Gas 18-19'!$A$4:$B$395, 2, FALSE)), "0", (VLOOKUP(Table1[[#This Row],[Name]], 'Gas 18-19'!$A$4:$B$395, 2, FALSE)))</f>
        <v>0</v>
      </c>
      <c r="G117" s="7" t="str">
        <f>IF(ISNA(VLOOKUP(Table1[[#This Row],[Name]], 'Elec 19-20'!$A$4:$B$631, 2, FALSE)), "0", VLOOKUP(Table1[[#This Row],[Name]], 'Elec 19-20'!$A$4:$B$631, 2, FALSE))</f>
        <v>0</v>
      </c>
      <c r="H117" s="7" t="str">
        <f>IF(ISNA(VLOOKUP(Table1[[#This Row],[Name]], 'Gas 19-20'!$A$4:$B$395, 2, FALSE)), "0", (VLOOKUP(Table1[[#This Row],[Name]], 'Gas 19-20'!$A$4:$B$395, 2, FALSE)))</f>
        <v>0</v>
      </c>
      <c r="I117" s="13">
        <f>IFERROR((Table1[[#This Row],[Electricity 19-20]]*'Emissions Factors'!$C$2)+(Table1[[#This Row],[Gas 19-20]]*'Emissions Factors'!$B$2), "")</f>
        <v>0</v>
      </c>
      <c r="J117" s="7" t="str">
        <f>IF(ISNA(VLOOKUP(Table1[[#This Row],[Name]],'Elec 20-21'!$A$4:$B$641, 2, FALSE)), "0", VLOOKUP(Table1[[#This Row],[Name]], 'Elec 20-21'!$A$4:$B$641, 2, FALSE))</f>
        <v>0</v>
      </c>
      <c r="K117" s="7" t="str">
        <f>IF(ISNA(VLOOKUP(Table1[[#This Row],[Name]], 'Gas 20-21'!$A$4:$B$400, 2, FALSE)), "0", VLOOKUP(Table1[[#This Row],[Name]], 'Gas 20-21'!$A$4:$B$400, 2, FALSE))</f>
        <v>0</v>
      </c>
      <c r="L117" s="13">
        <f>IFERROR((Table1[[#This Row],[Electricity 20-21]]*'Emissions Factors'!$C$3)+(Table1[[#This Row],[Gas 20-21]]*'Emissions Factors'!$B$2), "0")</f>
        <v>0</v>
      </c>
      <c r="M117" s="65" t="str">
        <f>IF(ISNA(VLOOKUP(Table1[[#This Row],[Name]], 'Elec 21-22'!$A$4:$B$656, 2, FALSE)), "0", VLOOKUP(Table1[[#This Row],[Name]], 'Elec 21-22'!$A$4:$B$656, 2, FALSE))</f>
        <v>0</v>
      </c>
      <c r="N117" s="11" t="str">
        <f>IF(ISNA(VLOOKUP(Table1[[#This Row],[Name]], 'Gas 21-22'!$A$4:$B$408, 2, FALSE)), "0", VLOOKUP(Table1[[#This Row],[Name]], 'Gas 21-22'!$A$4:$B$408, 2, FALSE))</f>
        <v>0</v>
      </c>
      <c r="O117" s="8">
        <f>IFERROR((Table1[[#This Row],[Electricity 21-22]]*'Emissions Factors'!$C$4)+(Table1[[#This Row],[Gas 21-22]]*'Emissions Factors'!$B$4), "")</f>
        <v>0</v>
      </c>
      <c r="P117" s="12" t="str">
        <f>IFERROR(Table1[[#This Row],[Total Emissions 21-22]]/Table1[[#This Row],[Total Emissions 20-21]], "")</f>
        <v/>
      </c>
      <c r="Q117" s="11" t="str">
        <f>IF(ISNA(VLOOKUP(Table1[[#This Row],[Name]],'Elec 22-23'!$A$4:$B$680, 2, FALSE)), "", VLOOKUP(Table1[[#This Row],[Name]], 'Elec 22-23'!$A$4:$B$680, 2, FALSE))</f>
        <v/>
      </c>
      <c r="R117" s="7" t="str">
        <f>IF(ISNA(VLOOKUP(Table1[[#This Row],[Name]], 'Gas 22-23'!$A$4:$B$427, 2, FALSE)), "", (VLOOKUP(Table1[[#This Row],[Name]], 'Gas 22-23'!$A$4:$B$427, 2, FALSE)))</f>
        <v/>
      </c>
      <c r="S117" s="7" t="str">
        <f>IFERROR((Table1[[#This Row],[Electricity 22-23]]*'Emissions Factors'!$C$5)+('Emissions Factors'!$B$5*Table1[[#This Row],[Gas 22-23]]), "")</f>
        <v/>
      </c>
      <c r="T117" s="12" t="str">
        <f>IFERROR(Table1[[#This Row],[Total Emissions 22-23]]/Table1[[#This Row],[Total Emissions 21-22]], "")</f>
        <v/>
      </c>
      <c r="U117" s="7" t="str">
        <f>IF(ISNA(VLOOKUP(Table1[[#This Row],[Name]],'Electricity 23-24'!A451:D1347,4,FALSE)),"",(VLOOKUP(Table1[[#This Row],[Name]],'Electricity 23-24'!A451:D1347,4,FALSE)))</f>
        <v/>
      </c>
      <c r="V117" s="7" t="str">
        <f>IF(ISNA(VLOOKUP(Table1[[#This Row],[Name]],Table2[#All],2,FALSE)),"",(VLOOKUP(Table1[[#This Row],[Name]],Table2[#All],2,FALSE)))</f>
        <v/>
      </c>
      <c r="W117" s="7" t="str">
        <f>IFERROR((Table1[[#This Row],[Electricity 23-24 ]]*'Emissions Factors'!$C$6)+(Table1[[#This Row],[Gas 23-24 ]]*'Emissions Factors'!$B$6),"")</f>
        <v/>
      </c>
      <c r="X117" s="74" t="str">
        <f>IFERROR(Table1[[#This Row],[Total Emissions 23-24 ]]/Table1[[#This Row],[Total Emissions 22-23]],"")</f>
        <v/>
      </c>
      <c r="Y117" s="21"/>
    </row>
    <row r="118" spans="1:25" x14ac:dyDescent="0.25">
      <c r="A118" s="30"/>
      <c r="B118" s="21" t="e">
        <f>VLOOKUP(Table1[[#This Row],[Name]], 'Site Information'!$A$2:$D$46, 4, FALSE)</f>
        <v>#N/A</v>
      </c>
      <c r="C118" s="11" t="str">
        <f>IF(ISNA(VLOOKUP(Table1[[#This Row],[Name]], 'Elec 17-18'!$A$4:$B$630, 2, FALSE)), "0", VLOOKUP(Table1[[#This Row],[Name]], 'Elec 17-18'!$A$4:$B$630, 2, FALSE))</f>
        <v>0</v>
      </c>
      <c r="D118" s="47" t="str">
        <f>IF(ISNA(VLOOKUP(Table1[[#This Row],[Name]], 'Gas 17-18'!$A$4:$B$395, 2, FALSE)), "0", (VLOOKUP(Table1[[#This Row],[Name]], 'Gas 17-18'!$A$4:$B$395, 2, FALSE)))</f>
        <v>0</v>
      </c>
      <c r="E118" s="11" t="str">
        <f>IF(ISNA(VLOOKUP(Table1[[#This Row],[Name]], 'Elec 18-19'!$A$4:$B$630, 2, FALSE)), "0", VLOOKUP(Table1[[#This Row],[Name]], 'Elec 18-19'!$A$4:$B$630, 2, FALSE))</f>
        <v>0</v>
      </c>
      <c r="F118" s="47" t="str">
        <f>IF(ISNA(VLOOKUP(Table1[[#This Row],[Name]], 'Gas 18-19'!$A$4:$B$395, 2, FALSE)), "0", (VLOOKUP(Table1[[#This Row],[Name]], 'Gas 18-19'!$A$4:$B$395, 2, FALSE)))</f>
        <v>0</v>
      </c>
      <c r="G118" s="7" t="str">
        <f>IF(ISNA(VLOOKUP(Table1[[#This Row],[Name]], 'Elec 19-20'!$A$4:$B$631, 2, FALSE)), "0", VLOOKUP(Table1[[#This Row],[Name]], 'Elec 19-20'!$A$4:$B$631, 2, FALSE))</f>
        <v>0</v>
      </c>
      <c r="H118" s="7" t="str">
        <f>IF(ISNA(VLOOKUP(Table1[[#This Row],[Name]], 'Gas 19-20'!$A$4:$B$395, 2, FALSE)), "0", (VLOOKUP(Table1[[#This Row],[Name]], 'Gas 19-20'!$A$4:$B$395, 2, FALSE)))</f>
        <v>0</v>
      </c>
      <c r="I118" s="13">
        <f>IFERROR((Table1[[#This Row],[Electricity 19-20]]*'Emissions Factors'!$C$2)+(Table1[[#This Row],[Gas 19-20]]*'Emissions Factors'!$B$2), "")</f>
        <v>0</v>
      </c>
      <c r="J118" s="7" t="str">
        <f>IF(ISNA(VLOOKUP(Table1[[#This Row],[Name]],'Elec 20-21'!$A$4:$B$641, 2, FALSE)), "0", VLOOKUP(Table1[[#This Row],[Name]], 'Elec 20-21'!$A$4:$B$641, 2, FALSE))</f>
        <v>0</v>
      </c>
      <c r="K118" s="7" t="str">
        <f>IF(ISNA(VLOOKUP(Table1[[#This Row],[Name]], 'Gas 20-21'!$A$4:$B$400, 2, FALSE)), "0", VLOOKUP(Table1[[#This Row],[Name]], 'Gas 20-21'!$A$4:$B$400, 2, FALSE))</f>
        <v>0</v>
      </c>
      <c r="L118" s="13">
        <f>IFERROR((Table1[[#This Row],[Electricity 20-21]]*'Emissions Factors'!$C$3)+(Table1[[#This Row],[Gas 20-21]]*'Emissions Factors'!$B$2), "0")</f>
        <v>0</v>
      </c>
      <c r="M118" s="65" t="str">
        <f>IF(ISNA(VLOOKUP(Table1[[#This Row],[Name]], 'Elec 21-22'!$A$4:$B$656, 2, FALSE)), "0", VLOOKUP(Table1[[#This Row],[Name]], 'Elec 21-22'!$A$4:$B$656, 2, FALSE))</f>
        <v>0</v>
      </c>
      <c r="N118" s="7" t="str">
        <f>IF(ISNA(VLOOKUP(Table1[[#This Row],[Name]], 'Gas 21-22'!$A$4:$B$408, 2, FALSE)), "0", VLOOKUP(Table1[[#This Row],[Name]], 'Gas 21-22'!$A$4:$B$408, 2, FALSE))</f>
        <v>0</v>
      </c>
      <c r="O118" s="8">
        <f>IFERROR((Table1[[#This Row],[Electricity 21-22]]*'Emissions Factors'!$C$4)+(Table1[[#This Row],[Gas 21-22]]*'Emissions Factors'!$B$4), "")</f>
        <v>0</v>
      </c>
      <c r="P118" s="12" t="str">
        <f>IFERROR(Table1[[#This Row],[Total Emissions 21-22]]/Table1[[#This Row],[Total Emissions 20-21]], "")</f>
        <v/>
      </c>
      <c r="Q118" s="11" t="str">
        <f>IF(ISNA(VLOOKUP(Table1[[#This Row],[Name]],'Elec 22-23'!$A$4:$B$680, 2, FALSE)), "", VLOOKUP(Table1[[#This Row],[Name]], 'Elec 22-23'!$A$4:$B$680, 2, FALSE))</f>
        <v/>
      </c>
      <c r="R118" s="7" t="str">
        <f>IF(ISNA(VLOOKUP(Table1[[#This Row],[Name]], 'Gas 22-23'!$A$4:$B$427, 2, FALSE)), "", (VLOOKUP(Table1[[#This Row],[Name]], 'Gas 22-23'!$A$4:$B$427, 2, FALSE)))</f>
        <v/>
      </c>
      <c r="S118" s="7" t="str">
        <f>IFERROR((Table1[[#This Row],[Electricity 22-23]]*'Emissions Factors'!$C$5)+('Emissions Factors'!$B$5*Table1[[#This Row],[Gas 22-23]]), "")</f>
        <v/>
      </c>
      <c r="T118" s="12" t="str">
        <f>IFERROR(Table1[[#This Row],[Total Emissions 22-23]]/Table1[[#This Row],[Total Emissions 21-22]], "")</f>
        <v/>
      </c>
      <c r="U118" s="7" t="str">
        <f>IF(ISNA(VLOOKUP(Table1[[#This Row],[Name]],'Electricity 23-24'!A457:D1353,4,FALSE)),"",(VLOOKUP(Table1[[#This Row],[Name]],'Electricity 23-24'!A457:D1353,4,FALSE)))</f>
        <v/>
      </c>
      <c r="V118" s="7" t="str">
        <f>IF(ISNA(VLOOKUP(Table1[[#This Row],[Name]],Table2[#All],2,FALSE)),"",(VLOOKUP(Table1[[#This Row],[Name]],Table2[#All],2,FALSE)))</f>
        <v/>
      </c>
      <c r="W118" s="7" t="str">
        <f>IFERROR((Table1[[#This Row],[Electricity 23-24 ]]*'Emissions Factors'!$C$6)+(Table1[[#This Row],[Gas 23-24 ]]*'Emissions Factors'!$B$6),"")</f>
        <v/>
      </c>
      <c r="X118" s="74" t="str">
        <f>IFERROR(Table1[[#This Row],[Total Emissions 23-24 ]]/Table1[[#This Row],[Total Emissions 22-23]],"")</f>
        <v/>
      </c>
      <c r="Y118" s="21"/>
    </row>
    <row r="119" spans="1:25" x14ac:dyDescent="0.25">
      <c r="A119" s="32"/>
      <c r="B119" s="21" t="e">
        <f>VLOOKUP(Table1[[#This Row],[Name]], 'Site Information'!$A$2:$D$46, 4, FALSE)</f>
        <v>#N/A</v>
      </c>
      <c r="C119" s="8" t="str">
        <f>IF(ISNA(VLOOKUP(Table1[[#This Row],[Name]], 'Elec 17-18'!$A$4:$B$630, 2, FALSE)), "0", VLOOKUP(Table1[[#This Row],[Name]], 'Elec 17-18'!$A$4:$B$630, 2, FALSE))</f>
        <v>0</v>
      </c>
      <c r="D119" s="13" t="str">
        <f>IF(ISNA(VLOOKUP(Table1[[#This Row],[Name]], 'Gas 17-18'!$A$4:$B$395, 2, FALSE)), "0", (VLOOKUP(Table1[[#This Row],[Name]], 'Gas 17-18'!$A$4:$B$395, 2, FALSE)))</f>
        <v>0</v>
      </c>
      <c r="E119" s="8" t="str">
        <f>IF(ISNA(VLOOKUP(Table1[[#This Row],[Name]], 'Elec 18-19'!$A$4:$B$630, 2, FALSE)), "0", VLOOKUP(Table1[[#This Row],[Name]], 'Elec 18-19'!$A$4:$B$630, 2, FALSE))</f>
        <v>0</v>
      </c>
      <c r="F119" s="13" t="str">
        <f>IF(ISNA(VLOOKUP(Table1[[#This Row],[Name]], 'Gas 18-19'!$A$4:$B$395, 2, FALSE)), "0", (VLOOKUP(Table1[[#This Row],[Name]], 'Gas 18-19'!$A$4:$B$395, 2, FALSE)))</f>
        <v>0</v>
      </c>
      <c r="G119" s="7" t="str">
        <f>IF(ISNA(VLOOKUP(Table1[[#This Row],[Name]], 'Elec 19-20'!$A$4:$B$631, 2, FALSE)), "0", VLOOKUP(Table1[[#This Row],[Name]], 'Elec 19-20'!$A$4:$B$631, 2, FALSE))</f>
        <v>0</v>
      </c>
      <c r="H119" s="7" t="str">
        <f>IF(ISNA(VLOOKUP(Table1[[#This Row],[Name]], 'Gas 19-20'!$A$4:$B$395, 2, FALSE)), "0", (VLOOKUP(Table1[[#This Row],[Name]], 'Gas 19-20'!$A$4:$B$395, 2, FALSE)))</f>
        <v>0</v>
      </c>
      <c r="I119" s="13">
        <f>IFERROR((Table1[[#This Row],[Electricity 19-20]]*'Emissions Factors'!$C$2)+(Table1[[#This Row],[Gas 19-20]]*'Emissions Factors'!$B$2), "")</f>
        <v>0</v>
      </c>
      <c r="J119" s="7" t="str">
        <f>IF(ISNA(VLOOKUP(Table1[[#This Row],[Name]],'Elec 20-21'!$A$4:$B$641, 2, FALSE)), "0", VLOOKUP(Table1[[#This Row],[Name]], 'Elec 20-21'!$A$4:$B$641, 2, FALSE))</f>
        <v>0</v>
      </c>
      <c r="K119" s="7" t="str">
        <f>IF(ISNA(VLOOKUP(Table1[[#This Row],[Name]], 'Gas 20-21'!$A$4:$B$400, 2, FALSE)), "0", VLOOKUP(Table1[[#This Row],[Name]], 'Gas 20-21'!$A$4:$B$400, 2, FALSE))</f>
        <v>0</v>
      </c>
      <c r="L119" s="13">
        <f>IFERROR((Table1[[#This Row],[Electricity 20-21]]*'Emissions Factors'!$C$3)+(Table1[[#This Row],[Gas 20-21]]*'Emissions Factors'!$B$2), "0")</f>
        <v>0</v>
      </c>
      <c r="M119" s="11" t="str">
        <f>IF(ISNA(VLOOKUP(Table1[[#This Row],[Name]], 'Elec 21-22'!$A$4:$B$656, 2, FALSE)), "0", VLOOKUP(Table1[[#This Row],[Name]], 'Elec 21-22'!$A$4:$B$656, 2, FALSE))</f>
        <v>0</v>
      </c>
      <c r="N119" s="11" t="str">
        <f>IF(ISNA(VLOOKUP(Table1[[#This Row],[Name]], 'Gas 21-22'!$A$4:$B$408, 2, FALSE)), "0", VLOOKUP(Table1[[#This Row],[Name]], 'Gas 21-22'!$A$4:$B$408, 2, FALSE))</f>
        <v>0</v>
      </c>
      <c r="O119" s="8">
        <f>IFERROR((Table1[[#This Row],[Electricity 21-22]]*'Emissions Factors'!$C$4)+(Table1[[#This Row],[Gas 21-22]]*'Emissions Factors'!$B$4), "")</f>
        <v>0</v>
      </c>
      <c r="P119" s="12" t="str">
        <f>IFERROR(Table1[[#This Row],[Total Emissions 21-22]]/Table1[[#This Row],[Total Emissions 20-21]], "")</f>
        <v/>
      </c>
      <c r="Q119" s="11" t="str">
        <f>IF(ISNA(VLOOKUP(Table1[[#This Row],[Name]],'Elec 22-23'!$A$4:$B$680, 2, FALSE)), "", VLOOKUP(Table1[[#This Row],[Name]], 'Elec 22-23'!$A$4:$B$680, 2, FALSE))</f>
        <v/>
      </c>
      <c r="R119" s="7" t="str">
        <f>IF(ISNA(VLOOKUP(Table1[[#This Row],[Name]], 'Gas 22-23'!$A$4:$B$427, 2, FALSE)), "", (VLOOKUP(Table1[[#This Row],[Name]], 'Gas 22-23'!$A$4:$B$427, 2, FALSE)))</f>
        <v/>
      </c>
      <c r="S119" s="7" t="str">
        <f>IFERROR((Table1[[#This Row],[Electricity 22-23]]*'Emissions Factors'!$C$5)+('Emissions Factors'!$B$5*Table1[[#This Row],[Gas 22-23]]), "")</f>
        <v/>
      </c>
      <c r="T119" s="12" t="str">
        <f>IFERROR(Table1[[#This Row],[Total Emissions 22-23]]/Table1[[#This Row],[Total Emissions 21-22]], "")</f>
        <v/>
      </c>
      <c r="U119" s="7" t="str">
        <f>IF(ISNA(VLOOKUP(Table1[[#This Row],[Name]],'Electricity 23-24'!A120:D1016,4,FALSE)),"",(VLOOKUP(Table1[[#This Row],[Name]],'Electricity 23-24'!A120:D1016,4,FALSE)))</f>
        <v/>
      </c>
      <c r="V119" s="7" t="str">
        <f>IF(ISNA(VLOOKUP(Table1[[#This Row],[Name]],Table2[#All],2,FALSE)),"",(VLOOKUP(Table1[[#This Row],[Name]],Table2[#All],2,FALSE)))</f>
        <v/>
      </c>
      <c r="W119" s="7" t="str">
        <f>IFERROR((Table1[[#This Row],[Electricity 23-24 ]]*'Emissions Factors'!$C$6)+(Table1[[#This Row],[Gas 23-24 ]]*'Emissions Factors'!$B$6),"")</f>
        <v/>
      </c>
      <c r="X119" s="74" t="str">
        <f>IFERROR(Table1[[#This Row],[Total Emissions 23-24 ]]/Table1[[#This Row],[Total Emissions 22-23]],"")</f>
        <v/>
      </c>
      <c r="Y119" s="21"/>
    </row>
    <row r="120" spans="1:25" x14ac:dyDescent="0.25">
      <c r="A120" s="32"/>
      <c r="B120" s="21" t="e">
        <f>VLOOKUP(Table1[[#This Row],[Name]], 'Site Information'!$A$2:$D$46, 4, FALSE)</f>
        <v>#N/A</v>
      </c>
      <c r="C120" s="8" t="str">
        <f>IF(ISNA(VLOOKUP(Table1[[#This Row],[Name]], 'Elec 17-18'!$A$4:$B$630, 2, FALSE)), "0", VLOOKUP(Table1[[#This Row],[Name]], 'Elec 17-18'!$A$4:$B$630, 2, FALSE))</f>
        <v>0</v>
      </c>
      <c r="D120" s="13" t="str">
        <f>IF(ISNA(VLOOKUP(Table1[[#This Row],[Name]], 'Gas 17-18'!$A$4:$B$395, 2, FALSE)), "0", (VLOOKUP(Table1[[#This Row],[Name]], 'Gas 17-18'!$A$4:$B$395, 2, FALSE)))</f>
        <v>0</v>
      </c>
      <c r="E120" s="8" t="str">
        <f>IF(ISNA(VLOOKUP(Table1[[#This Row],[Name]], 'Elec 18-19'!$A$4:$B$630, 2, FALSE)), "0", VLOOKUP(Table1[[#This Row],[Name]], 'Elec 18-19'!$A$4:$B$630, 2, FALSE))</f>
        <v>0</v>
      </c>
      <c r="F120" s="13" t="str">
        <f>IF(ISNA(VLOOKUP(Table1[[#This Row],[Name]], 'Gas 18-19'!$A$4:$B$395, 2, FALSE)), "0", (VLOOKUP(Table1[[#This Row],[Name]], 'Gas 18-19'!$A$4:$B$395, 2, FALSE)))</f>
        <v>0</v>
      </c>
      <c r="G120" s="7" t="str">
        <f>IF(ISNA(VLOOKUP(Table1[[#This Row],[Name]], 'Elec 19-20'!$A$4:$B$631, 2, FALSE)), "0", VLOOKUP(Table1[[#This Row],[Name]], 'Elec 19-20'!$A$4:$B$631, 2, FALSE))</f>
        <v>0</v>
      </c>
      <c r="H120" s="7" t="str">
        <f>IF(ISNA(VLOOKUP(Table1[[#This Row],[Name]], 'Gas 19-20'!$A$4:$B$395, 2, FALSE)), "0", (VLOOKUP(Table1[[#This Row],[Name]], 'Gas 19-20'!$A$4:$B$395, 2, FALSE)))</f>
        <v>0</v>
      </c>
      <c r="I120" s="13">
        <f>IFERROR((Table1[[#This Row],[Electricity 19-20]]*'Emissions Factors'!$C$2)+(Table1[[#This Row],[Gas 19-20]]*'Emissions Factors'!$B$2), "")</f>
        <v>0</v>
      </c>
      <c r="J120" s="7" t="str">
        <f>IF(ISNA(VLOOKUP(Table1[[#This Row],[Name]],'Elec 20-21'!$A$4:$B$641, 2, FALSE)), "0", VLOOKUP(Table1[[#This Row],[Name]], 'Elec 20-21'!$A$4:$B$641, 2, FALSE))</f>
        <v>0</v>
      </c>
      <c r="K120" s="7" t="str">
        <f>IF(ISNA(VLOOKUP(Table1[[#This Row],[Name]], 'Gas 20-21'!$A$4:$B$400, 2, FALSE)), "0", VLOOKUP(Table1[[#This Row],[Name]], 'Gas 20-21'!$A$4:$B$400, 2, FALSE))</f>
        <v>0</v>
      </c>
      <c r="L120" s="13">
        <f>IFERROR((Table1[[#This Row],[Electricity 20-21]]*'Emissions Factors'!$C$3)+(Table1[[#This Row],[Gas 20-21]]*'Emissions Factors'!$B$2), "0")</f>
        <v>0</v>
      </c>
      <c r="M120" s="11" t="str">
        <f>IF(ISNA(VLOOKUP(Table1[[#This Row],[Name]], 'Elec 21-22'!$A$4:$B$656, 2, FALSE)), "0", VLOOKUP(Table1[[#This Row],[Name]], 'Elec 21-22'!$A$4:$B$656, 2, FALSE))</f>
        <v>0</v>
      </c>
      <c r="N120" s="11" t="str">
        <f>IF(ISNA(VLOOKUP(Table1[[#This Row],[Name]], 'Gas 21-22'!$A$4:$B$408, 2, FALSE)), "0", VLOOKUP(Table1[[#This Row],[Name]], 'Gas 21-22'!$A$4:$B$408, 2, FALSE))</f>
        <v>0</v>
      </c>
      <c r="O120" s="8">
        <f>IFERROR((Table1[[#This Row],[Electricity 21-22]]*'Emissions Factors'!$C$4)+(Table1[[#This Row],[Gas 21-22]]*'Emissions Factors'!$B$4), "")</f>
        <v>0</v>
      </c>
      <c r="P120" s="12" t="str">
        <f>IFERROR(Table1[[#This Row],[Total Emissions 21-22]]/Table1[[#This Row],[Total Emissions 20-21]], "")</f>
        <v/>
      </c>
      <c r="Q120" s="11" t="str">
        <f>IF(ISNA(VLOOKUP(Table1[[#This Row],[Name]],'Elec 22-23'!$A$4:$B$680, 2, FALSE)), "", VLOOKUP(Table1[[#This Row],[Name]], 'Elec 22-23'!$A$4:$B$680, 2, FALSE))</f>
        <v/>
      </c>
      <c r="R120" s="7" t="str">
        <f>IF(ISNA(VLOOKUP(Table1[[#This Row],[Name]], 'Gas 22-23'!$A$4:$B$427, 2, FALSE)), "", (VLOOKUP(Table1[[#This Row],[Name]], 'Gas 22-23'!$A$4:$B$427, 2, FALSE)))</f>
        <v/>
      </c>
      <c r="S120" s="7" t="str">
        <f>IFERROR((Table1[[#This Row],[Electricity 22-23]]*'Emissions Factors'!$C$5)+('Emissions Factors'!$B$5*Table1[[#This Row],[Gas 22-23]]), "")</f>
        <v/>
      </c>
      <c r="T120" s="12" t="str">
        <f>IFERROR(Table1[[#This Row],[Total Emissions 22-23]]/Table1[[#This Row],[Total Emissions 21-22]], "")</f>
        <v/>
      </c>
      <c r="U120" s="7" t="str">
        <f>IF(ISNA(VLOOKUP(Table1[[#This Row],[Name]],'Electricity 23-24'!A121:D1017,4,FALSE)),"",(VLOOKUP(Table1[[#This Row],[Name]],'Electricity 23-24'!A121:D1017,4,FALSE)))</f>
        <v/>
      </c>
      <c r="V120" s="7" t="str">
        <f>IF(ISNA(VLOOKUP(Table1[[#This Row],[Name]],Table2[#All],2,FALSE)),"",(VLOOKUP(Table1[[#This Row],[Name]],Table2[#All],2,FALSE)))</f>
        <v/>
      </c>
      <c r="W120" s="7" t="str">
        <f>IFERROR((Table1[[#This Row],[Electricity 23-24 ]]*'Emissions Factors'!$C$6)+(Table1[[#This Row],[Gas 23-24 ]]*'Emissions Factors'!$B$6),"")</f>
        <v/>
      </c>
      <c r="X120" s="74" t="str">
        <f>IFERROR(Table1[[#This Row],[Total Emissions 23-24 ]]/Table1[[#This Row],[Total Emissions 22-23]],"")</f>
        <v/>
      </c>
      <c r="Y120" s="21"/>
    </row>
    <row r="121" spans="1:25" x14ac:dyDescent="0.25">
      <c r="A121" s="32"/>
      <c r="B121" s="21" t="e">
        <f>VLOOKUP(Table1[[#This Row],[Name]], 'Site Information'!$A$2:$D$46, 4, FALSE)</f>
        <v>#N/A</v>
      </c>
      <c r="C121" s="8" t="str">
        <f>IF(ISNA(VLOOKUP(Table1[[#This Row],[Name]], 'Elec 17-18'!$A$4:$B$630, 2, FALSE)), "0", VLOOKUP(Table1[[#This Row],[Name]], 'Elec 17-18'!$A$4:$B$630, 2, FALSE))</f>
        <v>0</v>
      </c>
      <c r="D121" s="13" t="str">
        <f>IF(ISNA(VLOOKUP(Table1[[#This Row],[Name]], 'Gas 17-18'!$A$4:$B$395, 2, FALSE)), "0", (VLOOKUP(Table1[[#This Row],[Name]], 'Gas 17-18'!$A$4:$B$395, 2, FALSE)))</f>
        <v>0</v>
      </c>
      <c r="E121" s="8" t="str">
        <f>IF(ISNA(VLOOKUP(Table1[[#This Row],[Name]], 'Elec 18-19'!$A$4:$B$630, 2, FALSE)), "0", VLOOKUP(Table1[[#This Row],[Name]], 'Elec 18-19'!$A$4:$B$630, 2, FALSE))</f>
        <v>0</v>
      </c>
      <c r="F121" s="13" t="str">
        <f>IF(ISNA(VLOOKUP(Table1[[#This Row],[Name]], 'Gas 18-19'!$A$4:$B$395, 2, FALSE)), "0", (VLOOKUP(Table1[[#This Row],[Name]], 'Gas 18-19'!$A$4:$B$395, 2, FALSE)))</f>
        <v>0</v>
      </c>
      <c r="G121" s="7" t="str">
        <f>IF(ISNA(VLOOKUP(Table1[[#This Row],[Name]], 'Elec 19-20'!$A$4:$B$631, 2, FALSE)), "0", VLOOKUP(Table1[[#This Row],[Name]], 'Elec 19-20'!$A$4:$B$631, 2, FALSE))</f>
        <v>0</v>
      </c>
      <c r="H121" s="7" t="str">
        <f>IF(ISNA(VLOOKUP(Table1[[#This Row],[Name]], 'Gas 19-20'!$A$4:$B$395, 2, FALSE)), "0", (VLOOKUP(Table1[[#This Row],[Name]], 'Gas 19-20'!$A$4:$B$395, 2, FALSE)))</f>
        <v>0</v>
      </c>
      <c r="I121" s="13">
        <f>IFERROR((Table1[[#This Row],[Electricity 19-20]]*'Emissions Factors'!$C$2)+(Table1[[#This Row],[Gas 19-20]]*'Emissions Factors'!$B$2), "")</f>
        <v>0</v>
      </c>
      <c r="J121" s="7" t="str">
        <f>IF(ISNA(VLOOKUP(Table1[[#This Row],[Name]],'Elec 20-21'!$A$4:$B$641, 2, FALSE)), "0", VLOOKUP(Table1[[#This Row],[Name]], 'Elec 20-21'!$A$4:$B$641, 2, FALSE))</f>
        <v>0</v>
      </c>
      <c r="K121" s="7" t="str">
        <f>IF(ISNA(VLOOKUP(Table1[[#This Row],[Name]], 'Gas 20-21'!$A$4:$B$400, 2, FALSE)), "0", VLOOKUP(Table1[[#This Row],[Name]], 'Gas 20-21'!$A$4:$B$400, 2, FALSE))</f>
        <v>0</v>
      </c>
      <c r="L121" s="13">
        <f>IFERROR((Table1[[#This Row],[Electricity 20-21]]*'Emissions Factors'!$C$3)+(Table1[[#This Row],[Gas 20-21]]*'Emissions Factors'!$B$2), "0")</f>
        <v>0</v>
      </c>
      <c r="M121" s="11" t="str">
        <f>IF(ISNA(VLOOKUP(Table1[[#This Row],[Name]], 'Elec 21-22'!$A$4:$B$656, 2, FALSE)), "0", VLOOKUP(Table1[[#This Row],[Name]], 'Elec 21-22'!$A$4:$B$656, 2, FALSE))</f>
        <v>0</v>
      </c>
      <c r="N121" s="7" t="str">
        <f>IF(ISNA(VLOOKUP(Table1[[#This Row],[Name]], 'Gas 21-22'!$A$4:$B$408, 2, FALSE)), "0", VLOOKUP(Table1[[#This Row],[Name]], 'Gas 21-22'!$A$4:$B$408, 2, FALSE))</f>
        <v>0</v>
      </c>
      <c r="O121" s="8">
        <f>IFERROR((Table1[[#This Row],[Electricity 21-22]]*'Emissions Factors'!$C$4)+(Table1[[#This Row],[Gas 21-22]]*'Emissions Factors'!$B$4), "")</f>
        <v>0</v>
      </c>
      <c r="P121" s="74" t="str">
        <f>IFERROR(Table1[[#This Row],[Total Emissions 21-22]]/Table1[[#This Row],[Total Emissions 20-21]], "")</f>
        <v/>
      </c>
      <c r="Q121" s="11" t="str">
        <f>IF(ISNA(VLOOKUP(Table1[[#This Row],[Name]],'Elec 22-23'!$A$4:$B$680, 2, FALSE)), "", VLOOKUP(Table1[[#This Row],[Name]], 'Elec 22-23'!$A$4:$B$680, 2, FALSE))</f>
        <v/>
      </c>
      <c r="R121" s="7" t="str">
        <f>IF(ISNA(VLOOKUP(Table1[[#This Row],[Name]], 'Gas 22-23'!$A$4:$B$427, 2, FALSE)), "", (VLOOKUP(Table1[[#This Row],[Name]], 'Gas 22-23'!$A$4:$B$427, 2, FALSE)))</f>
        <v/>
      </c>
      <c r="S121" s="7" t="str">
        <f>IFERROR((Table1[[#This Row],[Electricity 22-23]]*'Emissions Factors'!$C$5)+('Emissions Factors'!$B$5*Table1[[#This Row],[Gas 22-23]]), "")</f>
        <v/>
      </c>
      <c r="T121" s="12" t="str">
        <f>IFERROR(Table1[[#This Row],[Total Emissions 22-23]]/Table1[[#This Row],[Total Emissions 21-22]], "")</f>
        <v/>
      </c>
      <c r="U121" s="7" t="str">
        <f>IF(ISNA(VLOOKUP(Table1[[#This Row],[Name]],'Electricity 23-24'!A122:D1018,4,FALSE)),"",(VLOOKUP(Table1[[#This Row],[Name]],'Electricity 23-24'!A122:D1018,4,FALSE)))</f>
        <v/>
      </c>
      <c r="V121" s="7" t="str">
        <f>IF(ISNA(VLOOKUP(Table1[[#This Row],[Name]],Table2[#All],2,FALSE)),"",(VLOOKUP(Table1[[#This Row],[Name]],Table2[#All],2,FALSE)))</f>
        <v/>
      </c>
      <c r="W121" s="7" t="str">
        <f>IFERROR((Table1[[#This Row],[Electricity 23-24 ]]*'Emissions Factors'!$C$6)+(Table1[[#This Row],[Gas 23-24 ]]*'Emissions Factors'!$B$6),"")</f>
        <v/>
      </c>
      <c r="X121" s="74" t="str">
        <f>IFERROR(Table1[[#This Row],[Total Emissions 23-24 ]]/Table1[[#This Row],[Total Emissions 22-23]],"")</f>
        <v/>
      </c>
      <c r="Y121" s="21"/>
    </row>
    <row r="122" spans="1:25" x14ac:dyDescent="0.25">
      <c r="A122" s="32"/>
      <c r="B122" s="21" t="e">
        <f>VLOOKUP(Table1[[#This Row],[Name]], 'Site Information'!$A$2:$D$46, 4, FALSE)</f>
        <v>#N/A</v>
      </c>
      <c r="C122" s="8" t="str">
        <f>IF(ISNA(VLOOKUP(Table1[[#This Row],[Name]], 'Elec 17-18'!$A$4:$B$630, 2, FALSE)), "0", VLOOKUP(Table1[[#This Row],[Name]], 'Elec 17-18'!$A$4:$B$630, 2, FALSE))</f>
        <v>0</v>
      </c>
      <c r="D122" s="13" t="str">
        <f>IF(ISNA(VLOOKUP(Table1[[#This Row],[Name]], 'Gas 17-18'!$A$4:$B$395, 2, FALSE)), "0", (VLOOKUP(Table1[[#This Row],[Name]], 'Gas 17-18'!$A$4:$B$395, 2, FALSE)))</f>
        <v>0</v>
      </c>
      <c r="E122" s="8" t="str">
        <f>IF(ISNA(VLOOKUP(Table1[[#This Row],[Name]], 'Elec 18-19'!$A$4:$B$630, 2, FALSE)), "0", VLOOKUP(Table1[[#This Row],[Name]], 'Elec 18-19'!$A$4:$B$630, 2, FALSE))</f>
        <v>0</v>
      </c>
      <c r="F122" s="13" t="str">
        <f>IF(ISNA(VLOOKUP(Table1[[#This Row],[Name]], 'Gas 18-19'!$A$4:$B$395, 2, FALSE)), "0", (VLOOKUP(Table1[[#This Row],[Name]], 'Gas 18-19'!$A$4:$B$395, 2, FALSE)))</f>
        <v>0</v>
      </c>
      <c r="G122" s="7" t="str">
        <f>IF(ISNA(VLOOKUP(Table1[[#This Row],[Name]], 'Elec 19-20'!$A$4:$B$631, 2, FALSE)), "0", VLOOKUP(Table1[[#This Row],[Name]], 'Elec 19-20'!$A$4:$B$631, 2, FALSE))</f>
        <v>0</v>
      </c>
      <c r="H122" s="7" t="str">
        <f>IF(ISNA(VLOOKUP(Table1[[#This Row],[Name]], 'Gas 19-20'!$A$4:$B$395, 2, FALSE)), "0", (VLOOKUP(Table1[[#This Row],[Name]], 'Gas 19-20'!$A$4:$B$395, 2, FALSE)))</f>
        <v>0</v>
      </c>
      <c r="I122" s="13">
        <f>IFERROR((Table1[[#This Row],[Electricity 19-20]]*'Emissions Factors'!$C$2)+(Table1[[#This Row],[Gas 19-20]]*'Emissions Factors'!$B$2), "")</f>
        <v>0</v>
      </c>
      <c r="J122" s="7" t="str">
        <f>IF(ISNA(VLOOKUP(Table1[[#This Row],[Name]],'Elec 20-21'!$A$4:$B$641, 2, FALSE)), "0", VLOOKUP(Table1[[#This Row],[Name]], 'Elec 20-21'!$A$4:$B$641, 2, FALSE))</f>
        <v>0</v>
      </c>
      <c r="K122" s="7" t="str">
        <f>IF(ISNA(VLOOKUP(Table1[[#This Row],[Name]], 'Gas 20-21'!$A$4:$B$400, 2, FALSE)), "0", VLOOKUP(Table1[[#This Row],[Name]], 'Gas 20-21'!$A$4:$B$400, 2, FALSE))</f>
        <v>0</v>
      </c>
      <c r="L122" s="13">
        <f>IFERROR((Table1[[#This Row],[Electricity 20-21]]*'Emissions Factors'!$C$3)+(Table1[[#This Row],[Gas 20-21]]*'Emissions Factors'!$B$2), "0")</f>
        <v>0</v>
      </c>
      <c r="M122" s="11" t="str">
        <f>IF(ISNA(VLOOKUP(Table1[[#This Row],[Name]], 'Elec 21-22'!$A$4:$B$656, 2, FALSE)), "0", VLOOKUP(Table1[[#This Row],[Name]], 'Elec 21-22'!$A$4:$B$656, 2, FALSE))</f>
        <v>0</v>
      </c>
      <c r="N122" s="11" t="str">
        <f>IF(ISNA(VLOOKUP(Table1[[#This Row],[Name]], 'Gas 21-22'!$A$4:$B$408, 2, FALSE)), "0", VLOOKUP(Table1[[#This Row],[Name]], 'Gas 21-22'!$A$4:$B$408, 2, FALSE))</f>
        <v>0</v>
      </c>
      <c r="O122" s="8">
        <f>IFERROR((Table1[[#This Row],[Electricity 21-22]]*'Emissions Factors'!$C$4)+(Table1[[#This Row],[Gas 21-22]]*'Emissions Factors'!$B$4), "")</f>
        <v>0</v>
      </c>
      <c r="P122" s="12" t="str">
        <f>IFERROR(Table1[[#This Row],[Total Emissions 21-22]]/Table1[[#This Row],[Total Emissions 20-21]], "")</f>
        <v/>
      </c>
      <c r="Q122" s="11" t="str">
        <f>IF(ISNA(VLOOKUP(Table1[[#This Row],[Name]],'Elec 22-23'!$A$4:$B$680, 2, FALSE)), "", VLOOKUP(Table1[[#This Row],[Name]], 'Elec 22-23'!$A$4:$B$680, 2, FALSE))</f>
        <v/>
      </c>
      <c r="R122" s="7" t="str">
        <f>IF(ISNA(VLOOKUP(Table1[[#This Row],[Name]], 'Gas 22-23'!$A$4:$B$427, 2, FALSE)), "", (VLOOKUP(Table1[[#This Row],[Name]], 'Gas 22-23'!$A$4:$B$427, 2, FALSE)))</f>
        <v/>
      </c>
      <c r="S122" s="7" t="str">
        <f>IFERROR((Table1[[#This Row],[Electricity 22-23]]*'Emissions Factors'!$C$5)+('Emissions Factors'!$B$5*Table1[[#This Row],[Gas 22-23]]), "")</f>
        <v/>
      </c>
      <c r="T122" s="12" t="str">
        <f>IFERROR(Table1[[#This Row],[Total Emissions 22-23]]/Table1[[#This Row],[Total Emissions 21-22]], "")</f>
        <v/>
      </c>
      <c r="U122" s="7" t="str">
        <f>IF(ISNA(VLOOKUP(Table1[[#This Row],[Name]],'Electricity 23-24'!A123:D1019,4,FALSE)),"",(VLOOKUP(Table1[[#This Row],[Name]],'Electricity 23-24'!A123:D1019,4,FALSE)))</f>
        <v/>
      </c>
      <c r="V122" s="7" t="str">
        <f>IF(ISNA(VLOOKUP(Table1[[#This Row],[Name]],Table2[#All],2,FALSE)),"",(VLOOKUP(Table1[[#This Row],[Name]],Table2[#All],2,FALSE)))</f>
        <v/>
      </c>
      <c r="W122" s="7" t="str">
        <f>IFERROR((Table1[[#This Row],[Electricity 23-24 ]]*'Emissions Factors'!$C$6)+(Table1[[#This Row],[Gas 23-24 ]]*'Emissions Factors'!$B$6),"")</f>
        <v/>
      </c>
      <c r="X122" s="74" t="str">
        <f>IFERROR(Table1[[#This Row],[Total Emissions 23-24 ]]/Table1[[#This Row],[Total Emissions 22-23]],"")</f>
        <v/>
      </c>
      <c r="Y122" s="21"/>
    </row>
    <row r="123" spans="1:25" x14ac:dyDescent="0.25">
      <c r="A123" s="30"/>
      <c r="B123" s="21" t="e">
        <f>VLOOKUP(Table1[[#This Row],[Name]], 'Site Information'!$A$2:$D$46, 4, FALSE)</f>
        <v>#N/A</v>
      </c>
      <c r="C123" s="11" t="str">
        <f>IF(ISNA(VLOOKUP(Table1[[#This Row],[Name]], 'Elec 17-18'!$A$4:$B$630, 2, FALSE)), "0", VLOOKUP(Table1[[#This Row],[Name]], 'Elec 17-18'!$A$4:$B$630, 2, FALSE))</f>
        <v>0</v>
      </c>
      <c r="D123" s="47" t="str">
        <f>IF(ISNA(VLOOKUP(Table1[[#This Row],[Name]], 'Gas 17-18'!$A$4:$B$395, 2, FALSE)), "0", (VLOOKUP(Table1[[#This Row],[Name]], 'Gas 17-18'!$A$4:$B$395, 2, FALSE)))</f>
        <v>0</v>
      </c>
      <c r="E123" s="11" t="str">
        <f>IF(ISNA(VLOOKUP(Table1[[#This Row],[Name]], 'Elec 18-19'!$A$4:$B$630, 2, FALSE)), "0", VLOOKUP(Table1[[#This Row],[Name]], 'Elec 18-19'!$A$4:$B$630, 2, FALSE))</f>
        <v>0</v>
      </c>
      <c r="F123" s="47" t="str">
        <f>IF(ISNA(VLOOKUP(Table1[[#This Row],[Name]], 'Gas 18-19'!$A$4:$B$395, 2, FALSE)), "0", (VLOOKUP(Table1[[#This Row],[Name]], 'Gas 18-19'!$A$4:$B$395, 2, FALSE)))</f>
        <v>0</v>
      </c>
      <c r="G123" s="7" t="str">
        <f>IF(ISNA(VLOOKUP(Table1[[#This Row],[Name]], 'Elec 19-20'!$A$4:$B$631, 2, FALSE)), "0", VLOOKUP(Table1[[#This Row],[Name]], 'Elec 19-20'!$A$4:$B$631, 2, FALSE))</f>
        <v>0</v>
      </c>
      <c r="H123" s="7" t="str">
        <f>IF(ISNA(VLOOKUP(Table1[[#This Row],[Name]], 'Gas 19-20'!$A$4:$B$395, 2, FALSE)), "0", (VLOOKUP(Table1[[#This Row],[Name]], 'Gas 19-20'!$A$4:$B$395, 2, FALSE)))</f>
        <v>0</v>
      </c>
      <c r="I123" s="13">
        <f>IFERROR((Table1[[#This Row],[Electricity 19-20]]*'Emissions Factors'!$C$2)+(Table1[[#This Row],[Gas 19-20]]*'Emissions Factors'!$B$2), "")</f>
        <v>0</v>
      </c>
      <c r="J123" s="7" t="str">
        <f>IF(ISNA(VLOOKUP(Table1[[#This Row],[Name]],'Elec 20-21'!$A$4:$B$641, 2, FALSE)), "0", VLOOKUP(Table1[[#This Row],[Name]], 'Elec 20-21'!$A$4:$B$641, 2, FALSE))</f>
        <v>0</v>
      </c>
      <c r="K123" s="7" t="str">
        <f>IF(ISNA(VLOOKUP(Table1[[#This Row],[Name]], 'Gas 20-21'!$A$4:$B$400, 2, FALSE)), "0", VLOOKUP(Table1[[#This Row],[Name]], 'Gas 20-21'!$A$4:$B$400, 2, FALSE))</f>
        <v>0</v>
      </c>
      <c r="L123" s="13">
        <f>IFERROR((Table1[[#This Row],[Electricity 20-21]]*'Emissions Factors'!$C$3)+(Table1[[#This Row],[Gas 20-21]]*'Emissions Factors'!$B$2), "0")</f>
        <v>0</v>
      </c>
      <c r="M123" s="65" t="str">
        <f>IF(ISNA(VLOOKUP(Table1[[#This Row],[Name]], 'Elec 21-22'!$A$4:$B$656, 2, FALSE)), "0", VLOOKUP(Table1[[#This Row],[Name]], 'Elec 21-22'!$A$4:$B$656, 2, FALSE))</f>
        <v>0</v>
      </c>
      <c r="N123" s="7" t="str">
        <f>IF(ISNA(VLOOKUP(Table1[[#This Row],[Name]], 'Gas 21-22'!$A$4:$B$408, 2, FALSE)), "0", VLOOKUP(Table1[[#This Row],[Name]], 'Gas 21-22'!$A$4:$B$408, 2, FALSE))</f>
        <v>0</v>
      </c>
      <c r="O123" s="8">
        <f>IFERROR((Table1[[#This Row],[Electricity 21-22]]*'Emissions Factors'!$C$4)+(Table1[[#This Row],[Gas 21-22]]*'Emissions Factors'!$B$4), "")</f>
        <v>0</v>
      </c>
      <c r="P123" s="12" t="str">
        <f>IFERROR(Table1[[#This Row],[Total Emissions 21-22]]/Table1[[#This Row],[Total Emissions 20-21]], "")</f>
        <v/>
      </c>
      <c r="Q123" s="11" t="str">
        <f>IF(ISNA(VLOOKUP(Table1[[#This Row],[Name]],'Elec 22-23'!$A$4:$B$680, 2, FALSE)), "", VLOOKUP(Table1[[#This Row],[Name]], 'Elec 22-23'!$A$4:$B$680, 2, FALSE))</f>
        <v/>
      </c>
      <c r="R123" s="7" t="str">
        <f>IF(ISNA(VLOOKUP(Table1[[#This Row],[Name]], 'Gas 22-23'!$A$4:$B$427, 2, FALSE)), "", (VLOOKUP(Table1[[#This Row],[Name]], 'Gas 22-23'!$A$4:$B$427, 2, FALSE)))</f>
        <v/>
      </c>
      <c r="S123" s="7" t="str">
        <f>IFERROR((Table1[[#This Row],[Electricity 22-23]]*'Emissions Factors'!$C$5)+('Emissions Factors'!$B$5*Table1[[#This Row],[Gas 22-23]]), "")</f>
        <v/>
      </c>
      <c r="T123" s="12" t="str">
        <f>IFERROR(Table1[[#This Row],[Total Emissions 22-23]]/Table1[[#This Row],[Total Emissions 21-22]], "")</f>
        <v/>
      </c>
      <c r="U123" s="7" t="str">
        <f>IF(ISNA(VLOOKUP(Table1[[#This Row],[Name]],'Electricity 23-24'!A458:D1354,4,FALSE)),"",(VLOOKUP(Table1[[#This Row],[Name]],'Electricity 23-24'!A458:D1354,4,FALSE)))</f>
        <v/>
      </c>
      <c r="V123" s="7" t="str">
        <f>IF(ISNA(VLOOKUP(Table1[[#This Row],[Name]],Table2[#All],2,FALSE)),"",(VLOOKUP(Table1[[#This Row],[Name]],Table2[#All],2,FALSE)))</f>
        <v/>
      </c>
      <c r="W123" s="7" t="str">
        <f>IFERROR((Table1[[#This Row],[Electricity 23-24 ]]*'Emissions Factors'!$C$6)+(Table1[[#This Row],[Gas 23-24 ]]*'Emissions Factors'!$B$6),"")</f>
        <v/>
      </c>
      <c r="X123" s="74" t="str">
        <f>IFERROR(Table1[[#This Row],[Total Emissions 23-24 ]]/Table1[[#This Row],[Total Emissions 22-23]],"")</f>
        <v/>
      </c>
      <c r="Y123" s="21"/>
    </row>
    <row r="124" spans="1:25" x14ac:dyDescent="0.25">
      <c r="A124" s="32"/>
      <c r="B124" s="21" t="e">
        <f>VLOOKUP(Table1[[#This Row],[Name]], 'Site Information'!$A$2:$D$46, 4, FALSE)</f>
        <v>#N/A</v>
      </c>
      <c r="C124" s="8" t="str">
        <f>IF(ISNA(VLOOKUP(Table1[[#This Row],[Name]], 'Elec 17-18'!$A$4:$B$630, 2, FALSE)), "0", VLOOKUP(Table1[[#This Row],[Name]], 'Elec 17-18'!$A$4:$B$630, 2, FALSE))</f>
        <v>0</v>
      </c>
      <c r="D124" s="13" t="str">
        <f>IF(ISNA(VLOOKUP(Table1[[#This Row],[Name]], 'Gas 17-18'!$A$4:$B$395, 2, FALSE)), "0", (VLOOKUP(Table1[[#This Row],[Name]], 'Gas 17-18'!$A$4:$B$395, 2, FALSE)))</f>
        <v>0</v>
      </c>
      <c r="E124" s="8" t="str">
        <f>IF(ISNA(VLOOKUP(Table1[[#This Row],[Name]], 'Elec 18-19'!$A$4:$B$630, 2, FALSE)), "0", VLOOKUP(Table1[[#This Row],[Name]], 'Elec 18-19'!$A$4:$B$630, 2, FALSE))</f>
        <v>0</v>
      </c>
      <c r="F124" s="13" t="str">
        <f>IF(ISNA(VLOOKUP(Table1[[#This Row],[Name]], 'Gas 18-19'!$A$4:$B$395, 2, FALSE)), "0", (VLOOKUP(Table1[[#This Row],[Name]], 'Gas 18-19'!$A$4:$B$395, 2, FALSE)))</f>
        <v>0</v>
      </c>
      <c r="G124" s="7" t="str">
        <f>IF(ISNA(VLOOKUP(Table1[[#This Row],[Name]], 'Elec 19-20'!$A$4:$B$631, 2, FALSE)), "0", VLOOKUP(Table1[[#This Row],[Name]], 'Elec 19-20'!$A$4:$B$631, 2, FALSE))</f>
        <v>0</v>
      </c>
      <c r="H124" s="7" t="str">
        <f>IF(ISNA(VLOOKUP(Table1[[#This Row],[Name]], 'Gas 19-20'!$A$4:$B$395, 2, FALSE)), "0", (VLOOKUP(Table1[[#This Row],[Name]], 'Gas 19-20'!$A$4:$B$395, 2, FALSE)))</f>
        <v>0</v>
      </c>
      <c r="I124" s="13">
        <f>IFERROR((Table1[[#This Row],[Electricity 19-20]]*'Emissions Factors'!$C$2)+(Table1[[#This Row],[Gas 19-20]]*'Emissions Factors'!$B$2), "")</f>
        <v>0</v>
      </c>
      <c r="J124" s="7" t="str">
        <f>IF(ISNA(VLOOKUP(Table1[[#This Row],[Name]],'Elec 20-21'!$A$4:$B$641, 2, FALSE)), "0", VLOOKUP(Table1[[#This Row],[Name]], 'Elec 20-21'!$A$4:$B$641, 2, FALSE))</f>
        <v>0</v>
      </c>
      <c r="K124" s="7" t="str">
        <f>IF(ISNA(VLOOKUP(Table1[[#This Row],[Name]], 'Gas 20-21'!$A$4:$B$400, 2, FALSE)), "0", VLOOKUP(Table1[[#This Row],[Name]], 'Gas 20-21'!$A$4:$B$400, 2, FALSE))</f>
        <v>0</v>
      </c>
      <c r="L124" s="13">
        <f>IFERROR((Table1[[#This Row],[Electricity 20-21]]*'Emissions Factors'!$C$3)+(Table1[[#This Row],[Gas 20-21]]*'Emissions Factors'!$B$2), "0")</f>
        <v>0</v>
      </c>
      <c r="M124" s="11" t="str">
        <f>IF(ISNA(VLOOKUP(Table1[[#This Row],[Name]], 'Elec 21-22'!$A$4:$B$656, 2, FALSE)), "0", VLOOKUP(Table1[[#This Row],[Name]], 'Elec 21-22'!$A$4:$B$656, 2, FALSE))</f>
        <v>0</v>
      </c>
      <c r="N124" s="7" t="str">
        <f>IF(ISNA(VLOOKUP(Table1[[#This Row],[Name]], 'Gas 21-22'!$A$4:$B$408, 2, FALSE)), "0", VLOOKUP(Table1[[#This Row],[Name]], 'Gas 21-22'!$A$4:$B$408, 2, FALSE))</f>
        <v>0</v>
      </c>
      <c r="O124" s="8">
        <f>IFERROR((Table1[[#This Row],[Electricity 21-22]]*'Emissions Factors'!$C$4)+(Table1[[#This Row],[Gas 21-22]]*'Emissions Factors'!$B$4), "")</f>
        <v>0</v>
      </c>
      <c r="P124" s="74" t="str">
        <f>IFERROR(Table1[[#This Row],[Total Emissions 21-22]]/Table1[[#This Row],[Total Emissions 20-21]], "")</f>
        <v/>
      </c>
      <c r="Q124" s="11" t="str">
        <f>IF(ISNA(VLOOKUP(Table1[[#This Row],[Name]],'Elec 22-23'!$A$4:$B$680, 2, FALSE)), "", VLOOKUP(Table1[[#This Row],[Name]], 'Elec 22-23'!$A$4:$B$680, 2, FALSE))</f>
        <v/>
      </c>
      <c r="R124" s="7" t="str">
        <f>IF(ISNA(VLOOKUP(Table1[[#This Row],[Name]], 'Gas 22-23'!$A$4:$B$427, 2, FALSE)), "", (VLOOKUP(Table1[[#This Row],[Name]], 'Gas 22-23'!$A$4:$B$427, 2, FALSE)))</f>
        <v/>
      </c>
      <c r="S124" s="7" t="str">
        <f>IFERROR((Table1[[#This Row],[Electricity 22-23]]*'Emissions Factors'!$C$5)+('Emissions Factors'!$B$5*Table1[[#This Row],[Gas 22-23]]), "")</f>
        <v/>
      </c>
      <c r="T124" s="12" t="str">
        <f>IFERROR(Table1[[#This Row],[Total Emissions 22-23]]/Table1[[#This Row],[Total Emissions 21-22]], "")</f>
        <v/>
      </c>
      <c r="U124" s="7" t="str">
        <f>IF(ISNA(VLOOKUP(Table1[[#This Row],[Name]],'Electricity 23-24'!A125:D1021,4,FALSE)),"",(VLOOKUP(Table1[[#This Row],[Name]],'Electricity 23-24'!A125:D1021,4,FALSE)))</f>
        <v/>
      </c>
      <c r="V124" s="7" t="str">
        <f>IF(ISNA(VLOOKUP(Table1[[#This Row],[Name]],Table2[#All],2,FALSE)),"",(VLOOKUP(Table1[[#This Row],[Name]],Table2[#All],2,FALSE)))</f>
        <v/>
      </c>
      <c r="W124" s="7" t="str">
        <f>IFERROR((Table1[[#This Row],[Electricity 23-24 ]]*'Emissions Factors'!$C$6)+(Table1[[#This Row],[Gas 23-24 ]]*'Emissions Factors'!$B$6),"")</f>
        <v/>
      </c>
      <c r="X124" s="74" t="str">
        <f>IFERROR(Table1[[#This Row],[Total Emissions 23-24 ]]/Table1[[#This Row],[Total Emissions 22-23]],"")</f>
        <v/>
      </c>
      <c r="Y124" s="21"/>
    </row>
    <row r="125" spans="1:25" x14ac:dyDescent="0.25">
      <c r="A125" s="32"/>
      <c r="B125" s="21" t="e">
        <f>VLOOKUP(Table1[[#This Row],[Name]], 'Site Information'!$A$2:$D$46, 4, FALSE)</f>
        <v>#N/A</v>
      </c>
      <c r="C125" s="8" t="str">
        <f>IF(ISNA(VLOOKUP(Table1[[#This Row],[Name]], 'Elec 17-18'!$A$4:$B$630, 2, FALSE)), "0", VLOOKUP(Table1[[#This Row],[Name]], 'Elec 17-18'!$A$4:$B$630, 2, FALSE))</f>
        <v>0</v>
      </c>
      <c r="D125" s="13" t="str">
        <f>IF(ISNA(VLOOKUP(Table1[[#This Row],[Name]], 'Gas 17-18'!$A$4:$B$395, 2, FALSE)), "0", (VLOOKUP(Table1[[#This Row],[Name]], 'Gas 17-18'!$A$4:$B$395, 2, FALSE)))</f>
        <v>0</v>
      </c>
      <c r="E125" s="8" t="str">
        <f>IF(ISNA(VLOOKUP(Table1[[#This Row],[Name]], 'Elec 18-19'!$A$4:$B$630, 2, FALSE)), "0", VLOOKUP(Table1[[#This Row],[Name]], 'Elec 18-19'!$A$4:$B$630, 2, FALSE))</f>
        <v>0</v>
      </c>
      <c r="F125" s="13" t="str">
        <f>IF(ISNA(VLOOKUP(Table1[[#This Row],[Name]], 'Gas 18-19'!$A$4:$B$395, 2, FALSE)), "0", (VLOOKUP(Table1[[#This Row],[Name]], 'Gas 18-19'!$A$4:$B$395, 2, FALSE)))</f>
        <v>0</v>
      </c>
      <c r="G125" s="7" t="str">
        <f>IF(ISNA(VLOOKUP(Table1[[#This Row],[Name]], 'Elec 19-20'!$A$4:$B$631, 2, FALSE)), "0", VLOOKUP(Table1[[#This Row],[Name]], 'Elec 19-20'!$A$4:$B$631, 2, FALSE))</f>
        <v>0</v>
      </c>
      <c r="H125" s="7" t="str">
        <f>IF(ISNA(VLOOKUP(Table1[[#This Row],[Name]], 'Gas 19-20'!$A$4:$B$395, 2, FALSE)), "0", (VLOOKUP(Table1[[#This Row],[Name]], 'Gas 19-20'!$A$4:$B$395, 2, FALSE)))</f>
        <v>0</v>
      </c>
      <c r="I125" s="13">
        <f>IFERROR((Table1[[#This Row],[Electricity 19-20]]*'Emissions Factors'!$C$2)+(Table1[[#This Row],[Gas 19-20]]*'Emissions Factors'!$B$2), "")</f>
        <v>0</v>
      </c>
      <c r="J125" s="7" t="str">
        <f>IF(ISNA(VLOOKUP(Table1[[#This Row],[Name]],'Elec 20-21'!$A$4:$B$641, 2, FALSE)), "0", VLOOKUP(Table1[[#This Row],[Name]], 'Elec 20-21'!$A$4:$B$641, 2, FALSE))</f>
        <v>0</v>
      </c>
      <c r="K125" s="7" t="str">
        <f>IF(ISNA(VLOOKUP(Table1[[#This Row],[Name]], 'Gas 20-21'!$A$4:$B$400, 2, FALSE)), "0", VLOOKUP(Table1[[#This Row],[Name]], 'Gas 20-21'!$A$4:$B$400, 2, FALSE))</f>
        <v>0</v>
      </c>
      <c r="L125" s="13">
        <f>IFERROR((Table1[[#This Row],[Electricity 20-21]]*'Emissions Factors'!$C$3)+(Table1[[#This Row],[Gas 20-21]]*'Emissions Factors'!$B$2), "0")</f>
        <v>0</v>
      </c>
      <c r="M125" s="11" t="str">
        <f>IF(ISNA(VLOOKUP(Table1[[#This Row],[Name]], 'Elec 21-22'!$A$4:$B$656, 2, FALSE)), "0", VLOOKUP(Table1[[#This Row],[Name]], 'Elec 21-22'!$A$4:$B$656, 2, FALSE))</f>
        <v>0</v>
      </c>
      <c r="N125" s="7" t="str">
        <f>IF(ISNA(VLOOKUP(Table1[[#This Row],[Name]], 'Gas 21-22'!$A$4:$B$408, 2, FALSE)), "0", VLOOKUP(Table1[[#This Row],[Name]], 'Gas 21-22'!$A$4:$B$408, 2, FALSE))</f>
        <v>0</v>
      </c>
      <c r="O125" s="8">
        <f>IFERROR((Table1[[#This Row],[Electricity 21-22]]*'Emissions Factors'!$C$4)+(Table1[[#This Row],[Gas 21-22]]*'Emissions Factors'!$B$4), "")</f>
        <v>0</v>
      </c>
      <c r="P125" s="74" t="str">
        <f>IFERROR(Table1[[#This Row],[Total Emissions 21-22]]/Table1[[#This Row],[Total Emissions 20-21]], "")</f>
        <v/>
      </c>
      <c r="Q125" s="11" t="str">
        <f>IF(ISNA(VLOOKUP(Table1[[#This Row],[Name]],'Elec 22-23'!$A$4:$B$680, 2, FALSE)), "", VLOOKUP(Table1[[#This Row],[Name]], 'Elec 22-23'!$A$4:$B$680, 2, FALSE))</f>
        <v/>
      </c>
      <c r="R125" s="7" t="str">
        <f>IF(ISNA(VLOOKUP(Table1[[#This Row],[Name]], 'Gas 22-23'!$A$4:$B$427, 2, FALSE)), "", (VLOOKUP(Table1[[#This Row],[Name]], 'Gas 22-23'!$A$4:$B$427, 2, FALSE)))</f>
        <v/>
      </c>
      <c r="S125" s="7" t="str">
        <f>IFERROR((Table1[[#This Row],[Electricity 22-23]]*'Emissions Factors'!$C$5)+('Emissions Factors'!$B$5*Table1[[#This Row],[Gas 22-23]]), "")</f>
        <v/>
      </c>
      <c r="T125" s="12" t="str">
        <f>IFERROR(Table1[[#This Row],[Total Emissions 22-23]]/Table1[[#This Row],[Total Emissions 21-22]], "")</f>
        <v/>
      </c>
      <c r="U125" s="7" t="str">
        <f>IF(ISNA(VLOOKUP(Table1[[#This Row],[Name]],'Electricity 23-24'!A126:D1022,4,FALSE)),"",(VLOOKUP(Table1[[#This Row],[Name]],'Electricity 23-24'!A126:D1022,4,FALSE)))</f>
        <v/>
      </c>
      <c r="V125" s="7" t="str">
        <f>IF(ISNA(VLOOKUP(Table1[[#This Row],[Name]],Table2[#All],2,FALSE)),"",(VLOOKUP(Table1[[#This Row],[Name]],Table2[#All],2,FALSE)))</f>
        <v/>
      </c>
      <c r="W125" s="7" t="str">
        <f>IFERROR((Table1[[#This Row],[Electricity 23-24 ]]*'Emissions Factors'!$C$6)+(Table1[[#This Row],[Gas 23-24 ]]*'Emissions Factors'!$B$6),"")</f>
        <v/>
      </c>
      <c r="X125" s="74" t="str">
        <f>IFERROR(Table1[[#This Row],[Total Emissions 23-24 ]]/Table1[[#This Row],[Total Emissions 22-23]],"")</f>
        <v/>
      </c>
      <c r="Y125" s="21"/>
    </row>
    <row r="126" spans="1:25" x14ac:dyDescent="0.25">
      <c r="A126" s="32"/>
      <c r="B126" s="21" t="e">
        <f>VLOOKUP(Table1[[#This Row],[Name]], 'Site Information'!$A$2:$D$46, 4, FALSE)</f>
        <v>#N/A</v>
      </c>
      <c r="C126" s="8" t="str">
        <f>IF(ISNA(VLOOKUP(Table1[[#This Row],[Name]], 'Elec 17-18'!$A$4:$B$630, 2, FALSE)), "0", VLOOKUP(Table1[[#This Row],[Name]], 'Elec 17-18'!$A$4:$B$630, 2, FALSE))</f>
        <v>0</v>
      </c>
      <c r="D126" s="13" t="str">
        <f>IF(ISNA(VLOOKUP(Table1[[#This Row],[Name]], 'Gas 17-18'!$A$4:$B$395, 2, FALSE)), "0", (VLOOKUP(Table1[[#This Row],[Name]], 'Gas 17-18'!$A$4:$B$395, 2, FALSE)))</f>
        <v>0</v>
      </c>
      <c r="E126" s="8" t="str">
        <f>IF(ISNA(VLOOKUP(Table1[[#This Row],[Name]], 'Elec 18-19'!$A$4:$B$630, 2, FALSE)), "0", VLOOKUP(Table1[[#This Row],[Name]], 'Elec 18-19'!$A$4:$B$630, 2, FALSE))</f>
        <v>0</v>
      </c>
      <c r="F126" s="13" t="str">
        <f>IF(ISNA(VLOOKUP(Table1[[#This Row],[Name]], 'Gas 18-19'!$A$4:$B$395, 2, FALSE)), "0", (VLOOKUP(Table1[[#This Row],[Name]], 'Gas 18-19'!$A$4:$B$395, 2, FALSE)))</f>
        <v>0</v>
      </c>
      <c r="G126" s="7" t="str">
        <f>IF(ISNA(VLOOKUP(Table1[[#This Row],[Name]], 'Elec 19-20'!$A$4:$B$631, 2, FALSE)), "0", VLOOKUP(Table1[[#This Row],[Name]], 'Elec 19-20'!$A$4:$B$631, 2, FALSE))</f>
        <v>0</v>
      </c>
      <c r="H126" s="7" t="str">
        <f>IF(ISNA(VLOOKUP(Table1[[#This Row],[Name]], 'Gas 19-20'!$A$4:$B$395, 2, FALSE)), "0", (VLOOKUP(Table1[[#This Row],[Name]], 'Gas 19-20'!$A$4:$B$395, 2, FALSE)))</f>
        <v>0</v>
      </c>
      <c r="I126" s="13">
        <f>IFERROR((Table1[[#This Row],[Electricity 19-20]]*'Emissions Factors'!$C$2)+(Table1[[#This Row],[Gas 19-20]]*'Emissions Factors'!$B$2), "")</f>
        <v>0</v>
      </c>
      <c r="J126" s="7" t="str">
        <f>IF(ISNA(VLOOKUP(Table1[[#This Row],[Name]],'Elec 20-21'!$A$4:$B$641, 2, FALSE)), "0", VLOOKUP(Table1[[#This Row],[Name]], 'Elec 20-21'!$A$4:$B$641, 2, FALSE))</f>
        <v>0</v>
      </c>
      <c r="K126" s="7" t="str">
        <f>IF(ISNA(VLOOKUP(Table1[[#This Row],[Name]], 'Gas 20-21'!$A$4:$B$400, 2, FALSE)), "0", VLOOKUP(Table1[[#This Row],[Name]], 'Gas 20-21'!$A$4:$B$400, 2, FALSE))</f>
        <v>0</v>
      </c>
      <c r="L126" s="13">
        <f>IFERROR((Table1[[#This Row],[Electricity 20-21]]*'Emissions Factors'!$C$3)+(Table1[[#This Row],[Gas 20-21]]*'Emissions Factors'!$B$2), "0")</f>
        <v>0</v>
      </c>
      <c r="M126" s="11" t="str">
        <f>IF(ISNA(VLOOKUP(Table1[[#This Row],[Name]], 'Elec 21-22'!$A$4:$B$656, 2, FALSE)), "0", VLOOKUP(Table1[[#This Row],[Name]], 'Elec 21-22'!$A$4:$B$656, 2, FALSE))</f>
        <v>0</v>
      </c>
      <c r="N126" s="11" t="str">
        <f>IF(ISNA(VLOOKUP(Table1[[#This Row],[Name]], 'Gas 21-22'!$A$4:$B$408, 2, FALSE)), "0", VLOOKUP(Table1[[#This Row],[Name]], 'Gas 21-22'!$A$4:$B$408, 2, FALSE))</f>
        <v>0</v>
      </c>
      <c r="O126" s="8">
        <f>IFERROR((Table1[[#This Row],[Electricity 21-22]]*'Emissions Factors'!$C$4)+(Table1[[#This Row],[Gas 21-22]]*'Emissions Factors'!$B$4), "")</f>
        <v>0</v>
      </c>
      <c r="P126" s="12" t="str">
        <f>IFERROR(Table1[[#This Row],[Total Emissions 21-22]]/Table1[[#This Row],[Total Emissions 20-21]], "")</f>
        <v/>
      </c>
      <c r="Q126" s="11" t="str">
        <f>IF(ISNA(VLOOKUP(Table1[[#This Row],[Name]],'Elec 22-23'!$A$4:$B$680, 2, FALSE)), "", VLOOKUP(Table1[[#This Row],[Name]], 'Elec 22-23'!$A$4:$B$680, 2, FALSE))</f>
        <v/>
      </c>
      <c r="R126" s="7" t="str">
        <f>IF(ISNA(VLOOKUP(Table1[[#This Row],[Name]], 'Gas 22-23'!$A$4:$B$427, 2, FALSE)), "", (VLOOKUP(Table1[[#This Row],[Name]], 'Gas 22-23'!$A$4:$B$427, 2, FALSE)))</f>
        <v/>
      </c>
      <c r="S126" s="7" t="str">
        <f>IFERROR((Table1[[#This Row],[Electricity 22-23]]*'Emissions Factors'!$C$5)+('Emissions Factors'!$B$5*Table1[[#This Row],[Gas 22-23]]), "")</f>
        <v/>
      </c>
      <c r="T126" s="12" t="str">
        <f>IFERROR(Table1[[#This Row],[Total Emissions 22-23]]/Table1[[#This Row],[Total Emissions 21-22]], "")</f>
        <v/>
      </c>
      <c r="U126" s="7" t="str">
        <f>IF(ISNA(VLOOKUP(Table1[[#This Row],[Name]],'Electricity 23-24'!A29:D274,4,FALSE)),"",(VLOOKUP(Table1[[#This Row],[Name]],'Electricity 23-24'!A29:D274,4,FALSE)))</f>
        <v/>
      </c>
      <c r="V126" s="7" t="str">
        <f>IF(ISNA(VLOOKUP(Table1[[#This Row],[Name]],Table2[#All],2,FALSE)),"",(VLOOKUP(Table1[[#This Row],[Name]],Table2[#All],2,FALSE)))</f>
        <v/>
      </c>
      <c r="W126" s="7" t="str">
        <f>IFERROR((Table1[[#This Row],[Electricity 23-24 ]]*'Emissions Factors'!$C$6)+(Table1[[#This Row],[Gas 23-24 ]]*'Emissions Factors'!$B$6),"")</f>
        <v/>
      </c>
      <c r="X126" s="74" t="str">
        <f>IFERROR(Table1[[#This Row],[Total Emissions 23-24 ]]/Table1[[#This Row],[Total Emissions 22-23]],"")</f>
        <v/>
      </c>
      <c r="Y126" s="21"/>
    </row>
    <row r="127" spans="1:25" x14ac:dyDescent="0.25">
      <c r="A127" s="32"/>
      <c r="B127" s="21" t="e">
        <f>VLOOKUP(Table1[[#This Row],[Name]], 'Site Information'!$A$2:$D$46, 4, FALSE)</f>
        <v>#N/A</v>
      </c>
      <c r="C127" s="8" t="str">
        <f>IF(ISNA(VLOOKUP(Table1[[#This Row],[Name]], 'Elec 17-18'!$A$4:$B$630, 2, FALSE)), "0", VLOOKUP(Table1[[#This Row],[Name]], 'Elec 17-18'!$A$4:$B$630, 2, FALSE))</f>
        <v>0</v>
      </c>
      <c r="D127" s="13" t="str">
        <f>IF(ISNA(VLOOKUP(Table1[[#This Row],[Name]], 'Gas 17-18'!$A$4:$B$395, 2, FALSE)), "0", (VLOOKUP(Table1[[#This Row],[Name]], 'Gas 17-18'!$A$4:$B$395, 2, FALSE)))</f>
        <v>0</v>
      </c>
      <c r="E127" s="8" t="str">
        <f>IF(ISNA(VLOOKUP(Table1[[#This Row],[Name]], 'Elec 18-19'!$A$4:$B$630, 2, FALSE)), "0", VLOOKUP(Table1[[#This Row],[Name]], 'Elec 18-19'!$A$4:$B$630, 2, FALSE))</f>
        <v>0</v>
      </c>
      <c r="F127" s="13" t="str">
        <f>IF(ISNA(VLOOKUP(Table1[[#This Row],[Name]], 'Gas 18-19'!$A$4:$B$395, 2, FALSE)), "0", (VLOOKUP(Table1[[#This Row],[Name]], 'Gas 18-19'!$A$4:$B$395, 2, FALSE)))</f>
        <v>0</v>
      </c>
      <c r="G127" s="7" t="str">
        <f>IF(ISNA(VLOOKUP(Table1[[#This Row],[Name]], 'Elec 19-20'!$A$4:$B$631, 2, FALSE)), "0", VLOOKUP(Table1[[#This Row],[Name]], 'Elec 19-20'!$A$4:$B$631, 2, FALSE))</f>
        <v>0</v>
      </c>
      <c r="H127" s="7" t="str">
        <f>IF(ISNA(VLOOKUP(Table1[[#This Row],[Name]], 'Gas 19-20'!$A$4:$B$395, 2, FALSE)), "0", (VLOOKUP(Table1[[#This Row],[Name]], 'Gas 19-20'!$A$4:$B$395, 2, FALSE)))</f>
        <v>0</v>
      </c>
      <c r="I127" s="13">
        <f>IFERROR((Table1[[#This Row],[Electricity 19-20]]*'Emissions Factors'!$C$2)+(Table1[[#This Row],[Gas 19-20]]*'Emissions Factors'!$B$2), "")</f>
        <v>0</v>
      </c>
      <c r="J127" s="7" t="str">
        <f>IF(ISNA(VLOOKUP(Table1[[#This Row],[Name]],'Elec 20-21'!$A$4:$B$641, 2, FALSE)), "0", VLOOKUP(Table1[[#This Row],[Name]], 'Elec 20-21'!$A$4:$B$641, 2, FALSE))</f>
        <v>0</v>
      </c>
      <c r="K127" s="7" t="str">
        <f>IF(ISNA(VLOOKUP(Table1[[#This Row],[Name]], 'Gas 20-21'!$A$4:$B$400, 2, FALSE)), "0", VLOOKUP(Table1[[#This Row],[Name]], 'Gas 20-21'!$A$4:$B$400, 2, FALSE))</f>
        <v>0</v>
      </c>
      <c r="L127" s="13">
        <f>IFERROR((Table1[[#This Row],[Electricity 20-21]]*'Emissions Factors'!$C$3)+(Table1[[#This Row],[Gas 20-21]]*'Emissions Factors'!$B$2), "0")</f>
        <v>0</v>
      </c>
      <c r="M127" s="11" t="str">
        <f>IF(ISNA(VLOOKUP(Table1[[#This Row],[Name]], 'Elec 21-22'!$A$4:$B$656, 2, FALSE)), "0", VLOOKUP(Table1[[#This Row],[Name]], 'Elec 21-22'!$A$4:$B$656, 2, FALSE))</f>
        <v>0</v>
      </c>
      <c r="N127" s="7" t="str">
        <f>IF(ISNA(VLOOKUP(Table1[[#This Row],[Name]], 'Gas 21-22'!$A$4:$B$408, 2, FALSE)), "0", VLOOKUP(Table1[[#This Row],[Name]], 'Gas 21-22'!$A$4:$B$408, 2, FALSE))</f>
        <v>0</v>
      </c>
      <c r="O127" s="8">
        <f>IFERROR((Table1[[#This Row],[Electricity 21-22]]*'Emissions Factors'!$C$4)+(Table1[[#This Row],[Gas 21-22]]*'Emissions Factors'!$B$4), "")</f>
        <v>0</v>
      </c>
      <c r="P127" s="74" t="str">
        <f>IFERROR(Table1[[#This Row],[Total Emissions 21-22]]/Table1[[#This Row],[Total Emissions 20-21]], "")</f>
        <v/>
      </c>
      <c r="Q127" s="11" t="str">
        <f>IF(ISNA(VLOOKUP(Table1[[#This Row],[Name]],'Elec 22-23'!$A$4:$B$680, 2, FALSE)), "", VLOOKUP(Table1[[#This Row],[Name]], 'Elec 22-23'!$A$4:$B$680, 2, FALSE))</f>
        <v/>
      </c>
      <c r="R127" s="7" t="str">
        <f>IF(ISNA(VLOOKUP(Table1[[#This Row],[Name]], 'Gas 22-23'!$A$4:$B$427, 2, FALSE)), "", (VLOOKUP(Table1[[#This Row],[Name]], 'Gas 22-23'!$A$4:$B$427, 2, FALSE)))</f>
        <v/>
      </c>
      <c r="S127" s="7" t="str">
        <f>IFERROR((Table1[[#This Row],[Electricity 22-23]]*'Emissions Factors'!$C$5)+('Emissions Factors'!$B$5*Table1[[#This Row],[Gas 22-23]]), "")</f>
        <v/>
      </c>
      <c r="T127" s="12" t="str">
        <f>IFERROR(Table1[[#This Row],[Total Emissions 22-23]]/Table1[[#This Row],[Total Emissions 21-22]], "")</f>
        <v/>
      </c>
      <c r="U127" s="7" t="str">
        <f>IF(ISNA(VLOOKUP(Table1[[#This Row],[Name]],'Electricity 23-24'!A128:D1024,4,FALSE)),"",(VLOOKUP(Table1[[#This Row],[Name]],'Electricity 23-24'!A128:D1024,4,FALSE)))</f>
        <v/>
      </c>
      <c r="V127" s="7" t="str">
        <f>IF(ISNA(VLOOKUP(Table1[[#This Row],[Name]],Table2[#All],2,FALSE)),"",(VLOOKUP(Table1[[#This Row],[Name]],Table2[#All],2,FALSE)))</f>
        <v/>
      </c>
      <c r="W127" s="7" t="str">
        <f>IFERROR((Table1[[#This Row],[Electricity 23-24 ]]*'Emissions Factors'!$C$6)+(Table1[[#This Row],[Gas 23-24 ]]*'Emissions Factors'!$B$6),"")</f>
        <v/>
      </c>
      <c r="X127" s="74" t="str">
        <f>IFERROR(Table1[[#This Row],[Total Emissions 23-24 ]]/Table1[[#This Row],[Total Emissions 22-23]],"")</f>
        <v/>
      </c>
      <c r="Y127" s="21"/>
    </row>
    <row r="128" spans="1:25" x14ac:dyDescent="0.25">
      <c r="A128" s="32"/>
      <c r="B128" s="21" t="e">
        <f>VLOOKUP(Table1[[#This Row],[Name]], 'Site Information'!$A$2:$D$46, 4, FALSE)</f>
        <v>#N/A</v>
      </c>
      <c r="C128" s="8" t="str">
        <f>IF(ISNA(VLOOKUP(Table1[[#This Row],[Name]], 'Elec 17-18'!$A$4:$B$630, 2, FALSE)), "0", VLOOKUP(Table1[[#This Row],[Name]], 'Elec 17-18'!$A$4:$B$630, 2, FALSE))</f>
        <v>0</v>
      </c>
      <c r="D128" s="13" t="str">
        <f>IF(ISNA(VLOOKUP(Table1[[#This Row],[Name]], 'Gas 17-18'!$A$4:$B$395, 2, FALSE)), "0", (VLOOKUP(Table1[[#This Row],[Name]], 'Gas 17-18'!$A$4:$B$395, 2, FALSE)))</f>
        <v>0</v>
      </c>
      <c r="E128" s="8" t="str">
        <f>IF(ISNA(VLOOKUP(Table1[[#This Row],[Name]], 'Elec 18-19'!$A$4:$B$630, 2, FALSE)), "0", VLOOKUP(Table1[[#This Row],[Name]], 'Elec 18-19'!$A$4:$B$630, 2, FALSE))</f>
        <v>0</v>
      </c>
      <c r="F128" s="13" t="str">
        <f>IF(ISNA(VLOOKUP(Table1[[#This Row],[Name]], 'Gas 18-19'!$A$4:$B$395, 2, FALSE)), "0", (VLOOKUP(Table1[[#This Row],[Name]], 'Gas 18-19'!$A$4:$B$395, 2, FALSE)))</f>
        <v>0</v>
      </c>
      <c r="G128" s="7" t="str">
        <f>IF(ISNA(VLOOKUP(Table1[[#This Row],[Name]], 'Elec 19-20'!$A$4:$B$631, 2, FALSE)), "0", VLOOKUP(Table1[[#This Row],[Name]], 'Elec 19-20'!$A$4:$B$631, 2, FALSE))</f>
        <v>0</v>
      </c>
      <c r="H128" s="7" t="str">
        <f>IF(ISNA(VLOOKUP(Table1[[#This Row],[Name]], 'Gas 19-20'!$A$4:$B$395, 2, FALSE)), "0", (VLOOKUP(Table1[[#This Row],[Name]], 'Gas 19-20'!$A$4:$B$395, 2, FALSE)))</f>
        <v>0</v>
      </c>
      <c r="I128" s="13">
        <f>IFERROR((Table1[[#This Row],[Electricity 19-20]]*'Emissions Factors'!$C$2)+(Table1[[#This Row],[Gas 19-20]]*'Emissions Factors'!$B$2), "")</f>
        <v>0</v>
      </c>
      <c r="J128" s="7" t="str">
        <f>IF(ISNA(VLOOKUP(Table1[[#This Row],[Name]],'Elec 20-21'!$A$4:$B$641, 2, FALSE)), "0", VLOOKUP(Table1[[#This Row],[Name]], 'Elec 20-21'!$A$4:$B$641, 2, FALSE))</f>
        <v>0</v>
      </c>
      <c r="K128" s="7" t="str">
        <f>IF(ISNA(VLOOKUP(Table1[[#This Row],[Name]], 'Gas 20-21'!$A$4:$B$400, 2, FALSE)), "0", VLOOKUP(Table1[[#This Row],[Name]], 'Gas 20-21'!$A$4:$B$400, 2, FALSE))</f>
        <v>0</v>
      </c>
      <c r="L128" s="13">
        <f>IFERROR((Table1[[#This Row],[Electricity 20-21]]*'Emissions Factors'!$C$3)+(Table1[[#This Row],[Gas 20-21]]*'Emissions Factors'!$B$2), "0")</f>
        <v>0</v>
      </c>
      <c r="M128" s="11" t="str">
        <f>IF(ISNA(VLOOKUP(Table1[[#This Row],[Name]], 'Elec 21-22'!$A$4:$B$656, 2, FALSE)), "0", VLOOKUP(Table1[[#This Row],[Name]], 'Elec 21-22'!$A$4:$B$656, 2, FALSE))</f>
        <v>0</v>
      </c>
      <c r="N128" s="7" t="str">
        <f>IF(ISNA(VLOOKUP(Table1[[#This Row],[Name]], 'Gas 21-22'!$A$4:$B$408, 2, FALSE)), "0", VLOOKUP(Table1[[#This Row],[Name]], 'Gas 21-22'!$A$4:$B$408, 2, FALSE))</f>
        <v>0</v>
      </c>
      <c r="O128" s="8">
        <f>IFERROR((Table1[[#This Row],[Electricity 21-22]]*'Emissions Factors'!$C$4)+(Table1[[#This Row],[Gas 21-22]]*'Emissions Factors'!$B$4), "")</f>
        <v>0</v>
      </c>
      <c r="P128" s="74" t="str">
        <f>IFERROR(Table1[[#This Row],[Total Emissions 21-22]]/Table1[[#This Row],[Total Emissions 20-21]], "")</f>
        <v/>
      </c>
      <c r="Q128" s="11" t="str">
        <f>IF(ISNA(VLOOKUP(Table1[[#This Row],[Name]],'Elec 22-23'!$A$4:$B$680, 2, FALSE)), "", VLOOKUP(Table1[[#This Row],[Name]], 'Elec 22-23'!$A$4:$B$680, 2, FALSE))</f>
        <v/>
      </c>
      <c r="R128" s="7" t="str">
        <f>IF(ISNA(VLOOKUP(Table1[[#This Row],[Name]], 'Gas 22-23'!$A$4:$B$427, 2, FALSE)), "", (VLOOKUP(Table1[[#This Row],[Name]], 'Gas 22-23'!$A$4:$B$427, 2, FALSE)))</f>
        <v/>
      </c>
      <c r="S128" s="7" t="str">
        <f>IFERROR((Table1[[#This Row],[Electricity 22-23]]*'Emissions Factors'!$C$5)+('Emissions Factors'!$B$5*Table1[[#This Row],[Gas 22-23]]), "")</f>
        <v/>
      </c>
      <c r="T128" s="12" t="str">
        <f>IFERROR(Table1[[#This Row],[Total Emissions 22-23]]/Table1[[#This Row],[Total Emissions 21-22]], "")</f>
        <v/>
      </c>
      <c r="U128" s="7" t="str">
        <f>IF(ISNA(VLOOKUP(Table1[[#This Row],[Name]],'Electricity 23-24'!A129:D1025,4,FALSE)),"",(VLOOKUP(Table1[[#This Row],[Name]],'Electricity 23-24'!A129:D1025,4,FALSE)))</f>
        <v/>
      </c>
      <c r="V128" s="7" t="str">
        <f>IF(ISNA(VLOOKUP(Table1[[#This Row],[Name]],Table2[#All],2,FALSE)),"",(VLOOKUP(Table1[[#This Row],[Name]],Table2[#All],2,FALSE)))</f>
        <v/>
      </c>
      <c r="W128" s="7" t="str">
        <f>IFERROR((Table1[[#This Row],[Electricity 23-24 ]]*'Emissions Factors'!$C$6)+(Table1[[#This Row],[Gas 23-24 ]]*'Emissions Factors'!$B$6),"")</f>
        <v/>
      </c>
      <c r="X128" s="74" t="str">
        <f>IFERROR(Table1[[#This Row],[Total Emissions 23-24 ]]/Table1[[#This Row],[Total Emissions 22-23]],"")</f>
        <v/>
      </c>
      <c r="Y128" s="21"/>
    </row>
    <row r="129" spans="1:25" x14ac:dyDescent="0.25">
      <c r="A129" s="32"/>
      <c r="B129" s="21" t="e">
        <f>VLOOKUP(Table1[[#This Row],[Name]], 'Site Information'!$A$2:$D$46, 4, FALSE)</f>
        <v>#N/A</v>
      </c>
      <c r="C129" s="8" t="str">
        <f>IF(ISNA(VLOOKUP(Table1[[#This Row],[Name]], 'Elec 17-18'!$A$4:$B$630, 2, FALSE)), "0", VLOOKUP(Table1[[#This Row],[Name]], 'Elec 17-18'!$A$4:$B$630, 2, FALSE))</f>
        <v>0</v>
      </c>
      <c r="D129" s="13" t="str">
        <f>IF(ISNA(VLOOKUP(Table1[[#This Row],[Name]], 'Gas 17-18'!$A$4:$B$395, 2, FALSE)), "0", (VLOOKUP(Table1[[#This Row],[Name]], 'Gas 17-18'!$A$4:$B$395, 2, FALSE)))</f>
        <v>0</v>
      </c>
      <c r="E129" s="8" t="str">
        <f>IF(ISNA(VLOOKUP(Table1[[#This Row],[Name]], 'Elec 18-19'!$A$4:$B$630, 2, FALSE)), "0", VLOOKUP(Table1[[#This Row],[Name]], 'Elec 18-19'!$A$4:$B$630, 2, FALSE))</f>
        <v>0</v>
      </c>
      <c r="F129" s="13" t="str">
        <f>IF(ISNA(VLOOKUP(Table1[[#This Row],[Name]], 'Gas 18-19'!$A$4:$B$395, 2, FALSE)), "0", (VLOOKUP(Table1[[#This Row],[Name]], 'Gas 18-19'!$A$4:$B$395, 2, FALSE)))</f>
        <v>0</v>
      </c>
      <c r="G129" s="7" t="str">
        <f>IF(ISNA(VLOOKUP(Table1[[#This Row],[Name]], 'Elec 19-20'!$A$4:$B$631, 2, FALSE)), "0", VLOOKUP(Table1[[#This Row],[Name]], 'Elec 19-20'!$A$4:$B$631, 2, FALSE))</f>
        <v>0</v>
      </c>
      <c r="H129" s="7" t="str">
        <f>IF(ISNA(VLOOKUP(Table1[[#This Row],[Name]], 'Gas 19-20'!$A$4:$B$395, 2, FALSE)), "0", (VLOOKUP(Table1[[#This Row],[Name]], 'Gas 19-20'!$A$4:$B$395, 2, FALSE)))</f>
        <v>0</v>
      </c>
      <c r="I129" s="13">
        <f>IFERROR((Table1[[#This Row],[Electricity 19-20]]*'Emissions Factors'!$C$2)+(Table1[[#This Row],[Gas 19-20]]*'Emissions Factors'!$B$2), "")</f>
        <v>0</v>
      </c>
      <c r="J129" s="7" t="str">
        <f>IF(ISNA(VLOOKUP(Table1[[#This Row],[Name]],'Elec 20-21'!$A$4:$B$641, 2, FALSE)), "0", VLOOKUP(Table1[[#This Row],[Name]], 'Elec 20-21'!$A$4:$B$641, 2, FALSE))</f>
        <v>0</v>
      </c>
      <c r="K129" s="7" t="str">
        <f>IF(ISNA(VLOOKUP(Table1[[#This Row],[Name]], 'Gas 20-21'!$A$4:$B$400, 2, FALSE)), "0", VLOOKUP(Table1[[#This Row],[Name]], 'Gas 20-21'!$A$4:$B$400, 2, FALSE))</f>
        <v>0</v>
      </c>
      <c r="L129" s="13">
        <f>IFERROR((Table1[[#This Row],[Electricity 20-21]]*'Emissions Factors'!$C$3)+(Table1[[#This Row],[Gas 20-21]]*'Emissions Factors'!$B$2), "0")</f>
        <v>0</v>
      </c>
      <c r="M129" s="11" t="str">
        <f>IF(ISNA(VLOOKUP(Table1[[#This Row],[Name]], 'Elec 21-22'!$A$4:$B$656, 2, FALSE)), "0", VLOOKUP(Table1[[#This Row],[Name]], 'Elec 21-22'!$A$4:$B$656, 2, FALSE))</f>
        <v>0</v>
      </c>
      <c r="N129" s="11" t="str">
        <f>IF(ISNA(VLOOKUP(Table1[[#This Row],[Name]], 'Gas 21-22'!$A$4:$B$408, 2, FALSE)), "0", VLOOKUP(Table1[[#This Row],[Name]], 'Gas 21-22'!$A$4:$B$408, 2, FALSE))</f>
        <v>0</v>
      </c>
      <c r="O129" s="8">
        <f>IFERROR((Table1[[#This Row],[Electricity 21-22]]*'Emissions Factors'!$C$4)+(Table1[[#This Row],[Gas 21-22]]*'Emissions Factors'!$B$4), "")</f>
        <v>0</v>
      </c>
      <c r="P129" s="12" t="str">
        <f>IFERROR(Table1[[#This Row],[Total Emissions 21-22]]/Table1[[#This Row],[Total Emissions 20-21]], "")</f>
        <v/>
      </c>
      <c r="Q129" s="11" t="str">
        <f>IF(ISNA(VLOOKUP(Table1[[#This Row],[Name]],'Elec 22-23'!$A$4:$B$680, 2, FALSE)), "", VLOOKUP(Table1[[#This Row],[Name]], 'Elec 22-23'!$A$4:$B$680, 2, FALSE))</f>
        <v/>
      </c>
      <c r="R129" s="7" t="str">
        <f>IF(ISNA(VLOOKUP(Table1[[#This Row],[Name]], 'Gas 22-23'!$A$4:$B$427, 2, FALSE)), "", (VLOOKUP(Table1[[#This Row],[Name]], 'Gas 22-23'!$A$4:$B$427, 2, FALSE)))</f>
        <v/>
      </c>
      <c r="S129" s="7" t="str">
        <f>IFERROR((Table1[[#This Row],[Electricity 22-23]]*'Emissions Factors'!$C$5)+('Emissions Factors'!$B$5*Table1[[#This Row],[Gas 22-23]]), "")</f>
        <v/>
      </c>
      <c r="T129" s="12" t="str">
        <f>IFERROR(Table1[[#This Row],[Total Emissions 22-23]]/Table1[[#This Row],[Total Emissions 21-22]], "")</f>
        <v/>
      </c>
      <c r="U129" s="7" t="str">
        <f>IF(ISNA(VLOOKUP(Table1[[#This Row],[Name]],'Electricity 23-24'!A130:D1026,4,FALSE)),"",(VLOOKUP(Table1[[#This Row],[Name]],'Electricity 23-24'!A130:D1026,4,FALSE)))</f>
        <v/>
      </c>
      <c r="V129" s="7" t="str">
        <f>IF(ISNA(VLOOKUP(Table1[[#This Row],[Name]],Table2[#All],2,FALSE)),"",(VLOOKUP(Table1[[#This Row],[Name]],Table2[#All],2,FALSE)))</f>
        <v/>
      </c>
      <c r="W129" s="7" t="str">
        <f>IFERROR((Table1[[#This Row],[Electricity 23-24 ]]*'Emissions Factors'!$C$6)+(Table1[[#This Row],[Gas 23-24 ]]*'Emissions Factors'!$B$6),"")</f>
        <v/>
      </c>
      <c r="X129" s="74" t="str">
        <f>IFERROR(Table1[[#This Row],[Total Emissions 23-24 ]]/Table1[[#This Row],[Total Emissions 22-23]],"")</f>
        <v/>
      </c>
      <c r="Y129" s="21"/>
    </row>
    <row r="130" spans="1:25" x14ac:dyDescent="0.25">
      <c r="A130" s="32"/>
      <c r="B130" s="21" t="e">
        <f>VLOOKUP(Table1[[#This Row],[Name]], 'Site Information'!$A$2:$D$46, 4, FALSE)</f>
        <v>#N/A</v>
      </c>
      <c r="C130" s="8" t="str">
        <f>IF(ISNA(VLOOKUP(Table1[[#This Row],[Name]], 'Elec 17-18'!$A$4:$B$630, 2, FALSE)), "0", VLOOKUP(Table1[[#This Row],[Name]], 'Elec 17-18'!$A$4:$B$630, 2, FALSE))</f>
        <v>0</v>
      </c>
      <c r="D130" s="13" t="str">
        <f>IF(ISNA(VLOOKUP(Table1[[#This Row],[Name]], 'Gas 17-18'!$A$4:$B$395, 2, FALSE)), "0", (VLOOKUP(Table1[[#This Row],[Name]], 'Gas 17-18'!$A$4:$B$395, 2, FALSE)))</f>
        <v>0</v>
      </c>
      <c r="E130" s="8" t="str">
        <f>IF(ISNA(VLOOKUP(Table1[[#This Row],[Name]], 'Elec 18-19'!$A$4:$B$630, 2, FALSE)), "0", VLOOKUP(Table1[[#This Row],[Name]], 'Elec 18-19'!$A$4:$B$630, 2, FALSE))</f>
        <v>0</v>
      </c>
      <c r="F130" s="13" t="str">
        <f>IF(ISNA(VLOOKUP(Table1[[#This Row],[Name]], 'Gas 18-19'!$A$4:$B$395, 2, FALSE)), "0", (VLOOKUP(Table1[[#This Row],[Name]], 'Gas 18-19'!$A$4:$B$395, 2, FALSE)))</f>
        <v>0</v>
      </c>
      <c r="G130" s="7" t="str">
        <f>IF(ISNA(VLOOKUP(Table1[[#This Row],[Name]], 'Elec 19-20'!$A$4:$B$631, 2, FALSE)), "0", VLOOKUP(Table1[[#This Row],[Name]], 'Elec 19-20'!$A$4:$B$631, 2, FALSE))</f>
        <v>0</v>
      </c>
      <c r="H130" s="7" t="str">
        <f>IF(ISNA(VLOOKUP(Table1[[#This Row],[Name]], 'Gas 19-20'!$A$4:$B$395, 2, FALSE)), "0", (VLOOKUP(Table1[[#This Row],[Name]], 'Gas 19-20'!$A$4:$B$395, 2, FALSE)))</f>
        <v>0</v>
      </c>
      <c r="I130" s="13">
        <f>IFERROR((Table1[[#This Row],[Electricity 19-20]]*'Emissions Factors'!$C$2)+(Table1[[#This Row],[Gas 19-20]]*'Emissions Factors'!$B$2), "")</f>
        <v>0</v>
      </c>
      <c r="J130" s="7" t="str">
        <f>IF(ISNA(VLOOKUP(Table1[[#This Row],[Name]],'Elec 20-21'!$A$4:$B$641, 2, FALSE)), "0", VLOOKUP(Table1[[#This Row],[Name]], 'Elec 20-21'!$A$4:$B$641, 2, FALSE))</f>
        <v>0</v>
      </c>
      <c r="K130" s="7" t="str">
        <f>IF(ISNA(VLOOKUP(Table1[[#This Row],[Name]], 'Gas 20-21'!$A$4:$B$400, 2, FALSE)), "0", VLOOKUP(Table1[[#This Row],[Name]], 'Gas 20-21'!$A$4:$B$400, 2, FALSE))</f>
        <v>0</v>
      </c>
      <c r="L130" s="13">
        <f>IFERROR((Table1[[#This Row],[Electricity 20-21]]*'Emissions Factors'!$C$3)+(Table1[[#This Row],[Gas 20-21]]*'Emissions Factors'!$B$2), "0")</f>
        <v>0</v>
      </c>
      <c r="M130" s="11" t="str">
        <f>IF(ISNA(VLOOKUP(Table1[[#This Row],[Name]], 'Elec 21-22'!$A$4:$B$656, 2, FALSE)), "0", VLOOKUP(Table1[[#This Row],[Name]], 'Elec 21-22'!$A$4:$B$656, 2, FALSE))</f>
        <v>0</v>
      </c>
      <c r="N130" s="11" t="str">
        <f>IF(ISNA(VLOOKUP(Table1[[#This Row],[Name]], 'Gas 21-22'!$A$4:$B$408, 2, FALSE)), "0", VLOOKUP(Table1[[#This Row],[Name]], 'Gas 21-22'!$A$4:$B$408, 2, FALSE))</f>
        <v>0</v>
      </c>
      <c r="O130" s="8">
        <f>IFERROR((Table1[[#This Row],[Electricity 21-22]]*'Emissions Factors'!$C$4)+(Table1[[#This Row],[Gas 21-22]]*'Emissions Factors'!$B$4), "")</f>
        <v>0</v>
      </c>
      <c r="P130" s="13" t="str">
        <f>IFERROR(Table1[[#This Row],[Total Emissions 21-22]]/Table1[[#This Row],[Total Emissions 20-21]], "")</f>
        <v/>
      </c>
      <c r="Q130" s="11" t="str">
        <f>IF(ISNA(VLOOKUP(Table1[[#This Row],[Name]],'Elec 22-23'!$A$4:$B$680, 2, FALSE)), "", VLOOKUP(Table1[[#This Row],[Name]], 'Elec 22-23'!$A$4:$B$680, 2, FALSE))</f>
        <v/>
      </c>
      <c r="R130" s="7" t="str">
        <f>IF(ISNA(VLOOKUP(Table1[[#This Row],[Name]], 'Gas 22-23'!$A$4:$B$427, 2, FALSE)), "", (VLOOKUP(Table1[[#This Row],[Name]], 'Gas 22-23'!$A$4:$B$427, 2, FALSE)))</f>
        <v/>
      </c>
      <c r="S130" s="7" t="str">
        <f>IFERROR((Table1[[#This Row],[Electricity 22-23]]*'Emissions Factors'!$C$5)+('Emissions Factors'!$B$5*Table1[[#This Row],[Gas 22-23]]), "")</f>
        <v/>
      </c>
      <c r="T130" s="12" t="str">
        <f>IFERROR(Table1[[#This Row],[Total Emissions 22-23]]/Table1[[#This Row],[Total Emissions 21-22]], "")</f>
        <v/>
      </c>
      <c r="U130" s="7" t="str">
        <f>IF(ISNA(VLOOKUP(Table1[[#This Row],[Name]],'Electricity 23-24'!A33:D278,4,FALSE)),"",(VLOOKUP(Table1[[#This Row],[Name]],'Electricity 23-24'!A33:D278,4,FALSE)))</f>
        <v/>
      </c>
      <c r="V130" s="7" t="str">
        <f>IF(ISNA(VLOOKUP(Table1[[#This Row],[Name]],Table2[#All],2,FALSE)),"",(VLOOKUP(Table1[[#This Row],[Name]],Table2[#All],2,FALSE)))</f>
        <v/>
      </c>
      <c r="W130" s="7" t="str">
        <f>IFERROR((Table1[[#This Row],[Electricity 23-24 ]]*'Emissions Factors'!$C$6)+(Table1[[#This Row],[Gas 23-24 ]]*'Emissions Factors'!$B$6),"")</f>
        <v/>
      </c>
      <c r="X130" s="74" t="str">
        <f>IFERROR(Table1[[#This Row],[Total Emissions 23-24 ]]/Table1[[#This Row],[Total Emissions 22-23]],"")</f>
        <v/>
      </c>
      <c r="Y130" s="21"/>
    </row>
    <row r="131" spans="1:25" x14ac:dyDescent="0.25">
      <c r="A131" s="32"/>
      <c r="B131" s="21" t="e">
        <f>VLOOKUP(Table1[[#This Row],[Name]], 'Site Information'!$A$2:$D$46, 4, FALSE)</f>
        <v>#N/A</v>
      </c>
      <c r="C131" s="8" t="str">
        <f>IF(ISNA(VLOOKUP(Table1[[#This Row],[Name]], 'Elec 17-18'!$A$4:$B$630, 2, FALSE)), "0", VLOOKUP(Table1[[#This Row],[Name]], 'Elec 17-18'!$A$4:$B$630, 2, FALSE))</f>
        <v>0</v>
      </c>
      <c r="D131" s="13" t="str">
        <f>IF(ISNA(VLOOKUP(Table1[[#This Row],[Name]], 'Gas 17-18'!$A$4:$B$395, 2, FALSE)), "0", (VLOOKUP(Table1[[#This Row],[Name]], 'Gas 17-18'!$A$4:$B$395, 2, FALSE)))</f>
        <v>0</v>
      </c>
      <c r="E131" s="8" t="str">
        <f>IF(ISNA(VLOOKUP(Table1[[#This Row],[Name]], 'Elec 18-19'!$A$4:$B$630, 2, FALSE)), "0", VLOOKUP(Table1[[#This Row],[Name]], 'Elec 18-19'!$A$4:$B$630, 2, FALSE))</f>
        <v>0</v>
      </c>
      <c r="F131" s="13" t="str">
        <f>IF(ISNA(VLOOKUP(Table1[[#This Row],[Name]], 'Gas 18-19'!$A$4:$B$395, 2, FALSE)), "0", (VLOOKUP(Table1[[#This Row],[Name]], 'Gas 18-19'!$A$4:$B$395, 2, FALSE)))</f>
        <v>0</v>
      </c>
      <c r="G131" s="7" t="str">
        <f>IF(ISNA(VLOOKUP(Table1[[#This Row],[Name]], 'Elec 19-20'!$A$4:$B$631, 2, FALSE)), "0", VLOOKUP(Table1[[#This Row],[Name]], 'Elec 19-20'!$A$4:$B$631, 2, FALSE))</f>
        <v>0</v>
      </c>
      <c r="H131" s="7" t="str">
        <f>IF(ISNA(VLOOKUP(Table1[[#This Row],[Name]], 'Gas 19-20'!$A$4:$B$395, 2, FALSE)), "0", (VLOOKUP(Table1[[#This Row],[Name]], 'Gas 19-20'!$A$4:$B$395, 2, FALSE)))</f>
        <v>0</v>
      </c>
      <c r="I131" s="13">
        <f>IFERROR((Table1[[#This Row],[Electricity 19-20]]*'Emissions Factors'!$C$2)+(Table1[[#This Row],[Gas 19-20]]*'Emissions Factors'!$B$2), "")</f>
        <v>0</v>
      </c>
      <c r="J131" s="7" t="str">
        <f>IF(ISNA(VLOOKUP(Table1[[#This Row],[Name]],'Elec 20-21'!$A$4:$B$641, 2, FALSE)), "0", VLOOKUP(Table1[[#This Row],[Name]], 'Elec 20-21'!$A$4:$B$641, 2, FALSE))</f>
        <v>0</v>
      </c>
      <c r="K131" s="7" t="str">
        <f>IF(ISNA(VLOOKUP(Table1[[#This Row],[Name]], 'Gas 20-21'!$A$4:$B$400, 2, FALSE)), "0", VLOOKUP(Table1[[#This Row],[Name]], 'Gas 20-21'!$A$4:$B$400, 2, FALSE))</f>
        <v>0</v>
      </c>
      <c r="L131" s="13">
        <f>IFERROR((Table1[[#This Row],[Electricity 20-21]]*'Emissions Factors'!$C$3)+(Table1[[#This Row],[Gas 20-21]]*'Emissions Factors'!$B$2), "0")</f>
        <v>0</v>
      </c>
      <c r="M131" s="11" t="str">
        <f>IF(ISNA(VLOOKUP(Table1[[#This Row],[Name]], 'Elec 21-22'!$A$4:$B$656, 2, FALSE)), "0", VLOOKUP(Table1[[#This Row],[Name]], 'Elec 21-22'!$A$4:$B$656, 2, FALSE))</f>
        <v>0</v>
      </c>
      <c r="N131" s="7" t="str">
        <f>IF(ISNA(VLOOKUP(Table1[[#This Row],[Name]], 'Gas 21-22'!$A$4:$B$408, 2, FALSE)), "0", VLOOKUP(Table1[[#This Row],[Name]], 'Gas 21-22'!$A$4:$B$408, 2, FALSE))</f>
        <v>0</v>
      </c>
      <c r="O131" s="8">
        <f>IFERROR((Table1[[#This Row],[Electricity 21-22]]*'Emissions Factors'!$C$4)+(Table1[[#This Row],[Gas 21-22]]*'Emissions Factors'!$B$4), "")</f>
        <v>0</v>
      </c>
      <c r="P131" s="74" t="str">
        <f>IFERROR(Table1[[#This Row],[Total Emissions 21-22]]/Table1[[#This Row],[Total Emissions 20-21]], "")</f>
        <v/>
      </c>
      <c r="Q131" s="11" t="str">
        <f>IF(ISNA(VLOOKUP(Table1[[#This Row],[Name]],'Elec 22-23'!$A$4:$B$680, 2, FALSE)), "", VLOOKUP(Table1[[#This Row],[Name]], 'Elec 22-23'!$A$4:$B$680, 2, FALSE))</f>
        <v/>
      </c>
      <c r="R131" s="7" t="str">
        <f>IF(ISNA(VLOOKUP(Table1[[#This Row],[Name]], 'Gas 22-23'!$A$4:$B$427, 2, FALSE)), "", (VLOOKUP(Table1[[#This Row],[Name]], 'Gas 22-23'!$A$4:$B$427, 2, FALSE)))</f>
        <v/>
      </c>
      <c r="S131" s="7" t="str">
        <f>IFERROR((Table1[[#This Row],[Electricity 22-23]]*'Emissions Factors'!$C$5)+('Emissions Factors'!$B$5*Table1[[#This Row],[Gas 22-23]]), "")</f>
        <v/>
      </c>
      <c r="T131" s="12" t="str">
        <f>IFERROR(Table1[[#This Row],[Total Emissions 22-23]]/Table1[[#This Row],[Total Emissions 21-22]], "")</f>
        <v/>
      </c>
      <c r="U131" s="7" t="str">
        <f>IF(ISNA(VLOOKUP(Table1[[#This Row],[Name]],'Electricity 23-24'!A132:D1028,4,FALSE)),"",(VLOOKUP(Table1[[#This Row],[Name]],'Electricity 23-24'!A132:D1028,4,FALSE)))</f>
        <v/>
      </c>
      <c r="V131" s="7" t="str">
        <f>IF(ISNA(VLOOKUP(Table1[[#This Row],[Name]],Table2[#All],2,FALSE)),"",(VLOOKUP(Table1[[#This Row],[Name]],Table2[#All],2,FALSE)))</f>
        <v/>
      </c>
      <c r="W131" s="7" t="str">
        <f>IFERROR((Table1[[#This Row],[Electricity 23-24 ]]*'Emissions Factors'!$C$6)+(Table1[[#This Row],[Gas 23-24 ]]*'Emissions Factors'!$B$6),"")</f>
        <v/>
      </c>
      <c r="X131" s="74" t="str">
        <f>IFERROR(Table1[[#This Row],[Total Emissions 23-24 ]]/Table1[[#This Row],[Total Emissions 22-23]],"")</f>
        <v/>
      </c>
      <c r="Y131" s="21"/>
    </row>
    <row r="132" spans="1:25" x14ac:dyDescent="0.25">
      <c r="A132" s="32"/>
      <c r="B132" s="21" t="e">
        <f>VLOOKUP(Table1[[#This Row],[Name]], 'Site Information'!$A$2:$D$46, 4, FALSE)</f>
        <v>#N/A</v>
      </c>
      <c r="C132" s="8" t="str">
        <f>IF(ISNA(VLOOKUP(Table1[[#This Row],[Name]], 'Elec 17-18'!$A$4:$B$630, 2, FALSE)), "0", VLOOKUP(Table1[[#This Row],[Name]], 'Elec 17-18'!$A$4:$B$630, 2, FALSE))</f>
        <v>0</v>
      </c>
      <c r="D132" s="13" t="str">
        <f>IF(ISNA(VLOOKUP(Table1[[#This Row],[Name]], 'Gas 17-18'!$A$4:$B$395, 2, FALSE)), "0", (VLOOKUP(Table1[[#This Row],[Name]], 'Gas 17-18'!$A$4:$B$395, 2, FALSE)))</f>
        <v>0</v>
      </c>
      <c r="E132" s="8" t="str">
        <f>IF(ISNA(VLOOKUP(Table1[[#This Row],[Name]], 'Elec 18-19'!$A$4:$B$630, 2, FALSE)), "0", VLOOKUP(Table1[[#This Row],[Name]], 'Elec 18-19'!$A$4:$B$630, 2, FALSE))</f>
        <v>0</v>
      </c>
      <c r="F132" s="13" t="str">
        <f>IF(ISNA(VLOOKUP(Table1[[#This Row],[Name]], 'Gas 18-19'!$A$4:$B$395, 2, FALSE)), "0", (VLOOKUP(Table1[[#This Row],[Name]], 'Gas 18-19'!$A$4:$B$395, 2, FALSE)))</f>
        <v>0</v>
      </c>
      <c r="G132" s="7" t="str">
        <f>IF(ISNA(VLOOKUP(Table1[[#This Row],[Name]], 'Elec 19-20'!$A$4:$B$631, 2, FALSE)), "0", VLOOKUP(Table1[[#This Row],[Name]], 'Elec 19-20'!$A$4:$B$631, 2, FALSE))</f>
        <v>0</v>
      </c>
      <c r="H132" s="7" t="str">
        <f>IF(ISNA(VLOOKUP(Table1[[#This Row],[Name]], 'Gas 19-20'!$A$4:$B$395, 2, FALSE)), "0", (VLOOKUP(Table1[[#This Row],[Name]], 'Gas 19-20'!$A$4:$B$395, 2, FALSE)))</f>
        <v>0</v>
      </c>
      <c r="I132" s="13">
        <f>IFERROR((Table1[[#This Row],[Electricity 19-20]]*'Emissions Factors'!$C$2)+(Table1[[#This Row],[Gas 19-20]]*'Emissions Factors'!$B$2), "")</f>
        <v>0</v>
      </c>
      <c r="J132" s="7" t="str">
        <f>IF(ISNA(VLOOKUP(Table1[[#This Row],[Name]],'Elec 20-21'!$A$4:$B$641, 2, FALSE)), "0", VLOOKUP(Table1[[#This Row],[Name]], 'Elec 20-21'!$A$4:$B$641, 2, FALSE))</f>
        <v>0</v>
      </c>
      <c r="K132" s="7" t="str">
        <f>IF(ISNA(VLOOKUP(Table1[[#This Row],[Name]], 'Gas 20-21'!$A$4:$B$400, 2, FALSE)), "0", VLOOKUP(Table1[[#This Row],[Name]], 'Gas 20-21'!$A$4:$B$400, 2, FALSE))</f>
        <v>0</v>
      </c>
      <c r="L132" s="13">
        <f>IFERROR((Table1[[#This Row],[Electricity 20-21]]*'Emissions Factors'!$C$3)+(Table1[[#This Row],[Gas 20-21]]*'Emissions Factors'!$B$2), "0")</f>
        <v>0</v>
      </c>
      <c r="M132" s="11" t="str">
        <f>IF(ISNA(VLOOKUP(Table1[[#This Row],[Name]], 'Elec 21-22'!$A$4:$B$656, 2, FALSE)), "0", VLOOKUP(Table1[[#This Row],[Name]], 'Elec 21-22'!$A$4:$B$656, 2, FALSE))</f>
        <v>0</v>
      </c>
      <c r="N132" s="11" t="str">
        <f>IF(ISNA(VLOOKUP(Table1[[#This Row],[Name]], 'Gas 21-22'!$A$4:$B$408, 2, FALSE)), "0", VLOOKUP(Table1[[#This Row],[Name]], 'Gas 21-22'!$A$4:$B$408, 2, FALSE))</f>
        <v>0</v>
      </c>
      <c r="O132" s="8">
        <f>IFERROR((Table1[[#This Row],[Electricity 21-22]]*'Emissions Factors'!$C$4)+(Table1[[#This Row],[Gas 21-22]]*'Emissions Factors'!$B$4), "")</f>
        <v>0</v>
      </c>
      <c r="P132" s="12" t="str">
        <f>IFERROR(Table1[[#This Row],[Total Emissions 21-22]]/Table1[[#This Row],[Total Emissions 20-21]], "")</f>
        <v/>
      </c>
      <c r="Q132" s="11" t="str">
        <f>IF(ISNA(VLOOKUP(Table1[[#This Row],[Name]],'Elec 22-23'!$A$4:$B$680, 2, FALSE)), "", VLOOKUP(Table1[[#This Row],[Name]], 'Elec 22-23'!$A$4:$B$680, 2, FALSE))</f>
        <v/>
      </c>
      <c r="R132" s="7" t="str">
        <f>IF(ISNA(VLOOKUP(Table1[[#This Row],[Name]], 'Gas 22-23'!$A$4:$B$427, 2, FALSE)), "", (VLOOKUP(Table1[[#This Row],[Name]], 'Gas 22-23'!$A$4:$B$427, 2, FALSE)))</f>
        <v/>
      </c>
      <c r="S132" s="7" t="str">
        <f>IFERROR((Table1[[#This Row],[Electricity 22-23]]*'Emissions Factors'!$C$5)+('Emissions Factors'!$B$5*Table1[[#This Row],[Gas 22-23]]), "")</f>
        <v/>
      </c>
      <c r="T132" s="12" t="str">
        <f>IFERROR(Table1[[#This Row],[Total Emissions 22-23]]/Table1[[#This Row],[Total Emissions 21-22]], "")</f>
        <v/>
      </c>
      <c r="U132" s="7" t="str">
        <f>IF(ISNA(VLOOKUP(Table1[[#This Row],[Name]],'Electricity 23-24'!A133:D1029,4,FALSE)),"",(VLOOKUP(Table1[[#This Row],[Name]],'Electricity 23-24'!A133:D1029,4,FALSE)))</f>
        <v/>
      </c>
      <c r="V132" s="7" t="str">
        <f>IF(ISNA(VLOOKUP(Table1[[#This Row],[Name]],Table2[#All],2,FALSE)),"",(VLOOKUP(Table1[[#This Row],[Name]],Table2[#All],2,FALSE)))</f>
        <v/>
      </c>
      <c r="W132" s="7" t="str">
        <f>IFERROR((Table1[[#This Row],[Electricity 23-24 ]]*'Emissions Factors'!$C$6)+(Table1[[#This Row],[Gas 23-24 ]]*'Emissions Factors'!$B$6),"")</f>
        <v/>
      </c>
      <c r="X132" s="74" t="str">
        <f>IFERROR(Table1[[#This Row],[Total Emissions 23-24 ]]/Table1[[#This Row],[Total Emissions 22-23]],"")</f>
        <v/>
      </c>
      <c r="Y132" s="21"/>
    </row>
    <row r="133" spans="1:25" x14ac:dyDescent="0.25">
      <c r="A133" s="32"/>
      <c r="B133" s="21" t="e">
        <f>VLOOKUP(Table1[[#This Row],[Name]], 'Site Information'!$A$2:$D$46, 4, FALSE)</f>
        <v>#N/A</v>
      </c>
      <c r="C133" s="8" t="str">
        <f>IF(ISNA(VLOOKUP(Table1[[#This Row],[Name]], 'Elec 17-18'!$A$4:$B$630, 2, FALSE)), "0", VLOOKUP(Table1[[#This Row],[Name]], 'Elec 17-18'!$A$4:$B$630, 2, FALSE))</f>
        <v>0</v>
      </c>
      <c r="D133" s="13" t="str">
        <f>IF(ISNA(VLOOKUP(Table1[[#This Row],[Name]], 'Gas 17-18'!$A$4:$B$395, 2, FALSE)), "0", (VLOOKUP(Table1[[#This Row],[Name]], 'Gas 17-18'!$A$4:$B$395, 2, FALSE)))</f>
        <v>0</v>
      </c>
      <c r="E133" s="8" t="str">
        <f>IF(ISNA(VLOOKUP(Table1[[#This Row],[Name]], 'Elec 18-19'!$A$4:$B$630, 2, FALSE)), "0", VLOOKUP(Table1[[#This Row],[Name]], 'Elec 18-19'!$A$4:$B$630, 2, FALSE))</f>
        <v>0</v>
      </c>
      <c r="F133" s="13" t="str">
        <f>IF(ISNA(VLOOKUP(Table1[[#This Row],[Name]], 'Gas 18-19'!$A$4:$B$395, 2, FALSE)), "0", (VLOOKUP(Table1[[#This Row],[Name]], 'Gas 18-19'!$A$4:$B$395, 2, FALSE)))</f>
        <v>0</v>
      </c>
      <c r="G133" s="7" t="str">
        <f>IF(ISNA(VLOOKUP(Table1[[#This Row],[Name]], 'Elec 19-20'!$A$4:$B$631, 2, FALSE)), "0", VLOOKUP(Table1[[#This Row],[Name]], 'Elec 19-20'!$A$4:$B$631, 2, FALSE))</f>
        <v>0</v>
      </c>
      <c r="H133" s="7" t="str">
        <f>IF(ISNA(VLOOKUP(Table1[[#This Row],[Name]], 'Gas 19-20'!$A$4:$B$395, 2, FALSE)), "0", (VLOOKUP(Table1[[#This Row],[Name]], 'Gas 19-20'!$A$4:$B$395, 2, FALSE)))</f>
        <v>0</v>
      </c>
      <c r="I133" s="13">
        <f>IFERROR((Table1[[#This Row],[Electricity 19-20]]*'Emissions Factors'!$C$2)+(Table1[[#This Row],[Gas 19-20]]*'Emissions Factors'!$B$2), "")</f>
        <v>0</v>
      </c>
      <c r="J133" s="7" t="str">
        <f>IF(ISNA(VLOOKUP(Table1[[#This Row],[Name]],'Elec 20-21'!$A$4:$B$641, 2, FALSE)), "0", VLOOKUP(Table1[[#This Row],[Name]], 'Elec 20-21'!$A$4:$B$641, 2, FALSE))</f>
        <v>0</v>
      </c>
      <c r="K133" s="7" t="str">
        <f>IF(ISNA(VLOOKUP(Table1[[#This Row],[Name]], 'Gas 20-21'!$A$4:$B$400, 2, FALSE)), "0", VLOOKUP(Table1[[#This Row],[Name]], 'Gas 20-21'!$A$4:$B$400, 2, FALSE))</f>
        <v>0</v>
      </c>
      <c r="L133" s="13">
        <f>IFERROR((Table1[[#This Row],[Electricity 20-21]]*'Emissions Factors'!$C$3)+(Table1[[#This Row],[Gas 20-21]]*'Emissions Factors'!$B$2), "0")</f>
        <v>0</v>
      </c>
      <c r="M133" s="11" t="str">
        <f>IF(ISNA(VLOOKUP(Table1[[#This Row],[Name]], 'Elec 21-22'!$A$4:$B$656, 2, FALSE)), "0", VLOOKUP(Table1[[#This Row],[Name]], 'Elec 21-22'!$A$4:$B$656, 2, FALSE))</f>
        <v>0</v>
      </c>
      <c r="N133" s="11" t="str">
        <f>IF(ISNA(VLOOKUP(Table1[[#This Row],[Name]], 'Gas 21-22'!$A$4:$B$408, 2, FALSE)), "0", VLOOKUP(Table1[[#This Row],[Name]], 'Gas 21-22'!$A$4:$B$408, 2, FALSE))</f>
        <v>0</v>
      </c>
      <c r="O133" s="8">
        <f>IFERROR((Table1[[#This Row],[Electricity 21-22]]*'Emissions Factors'!$C$4)+(Table1[[#This Row],[Gas 21-22]]*'Emissions Factors'!$B$4), "")</f>
        <v>0</v>
      </c>
      <c r="P133" s="13" t="str">
        <f>IFERROR(Table1[[#This Row],[Total Emissions 21-22]]/Table1[[#This Row],[Total Emissions 20-21]], "")</f>
        <v/>
      </c>
      <c r="Q133" s="11" t="str">
        <f>IF(ISNA(VLOOKUP(Table1[[#This Row],[Name]],'Elec 22-23'!$A$4:$B$680, 2, FALSE)), "", VLOOKUP(Table1[[#This Row],[Name]], 'Elec 22-23'!$A$4:$B$680, 2, FALSE))</f>
        <v/>
      </c>
      <c r="R133" s="7" t="str">
        <f>IF(ISNA(VLOOKUP(Table1[[#This Row],[Name]], 'Gas 22-23'!$A$4:$B$427, 2, FALSE)), "", (VLOOKUP(Table1[[#This Row],[Name]], 'Gas 22-23'!$A$4:$B$427, 2, FALSE)))</f>
        <v/>
      </c>
      <c r="S133" s="7" t="str">
        <f>IFERROR((Table1[[#This Row],[Electricity 22-23]]*'Emissions Factors'!$C$5)+('Emissions Factors'!$B$5*Table1[[#This Row],[Gas 22-23]]), "")</f>
        <v/>
      </c>
      <c r="T133" s="12" t="str">
        <f>IFERROR(Table1[[#This Row],[Total Emissions 22-23]]/Table1[[#This Row],[Total Emissions 21-22]], "")</f>
        <v/>
      </c>
      <c r="U133" s="7" t="e">
        <f>VLOOKUP(Table1[[#This Row],[Name]],'Electricity 23-24'!A56:D131,4,FALSE)</f>
        <v>#N/A</v>
      </c>
      <c r="V133" s="7" t="str">
        <f>IF(ISNA(VLOOKUP(Table1[[#This Row],[Name]],Table2[#All],2,FALSE)),"",(VLOOKUP(Table1[[#This Row],[Name]],Table2[#All],2,FALSE)))</f>
        <v/>
      </c>
      <c r="W133" s="7" t="str">
        <f>IFERROR((Table1[[#This Row],[Electricity 23-24 ]]*'Emissions Factors'!$C$6)+(Table1[[#This Row],[Gas 23-24 ]]*'Emissions Factors'!$B$6),"")</f>
        <v/>
      </c>
      <c r="X133" s="74" t="str">
        <f>IFERROR(Table1[[#This Row],[Total Emissions 23-24 ]]/Table1[[#This Row],[Total Emissions 22-23]],"")</f>
        <v/>
      </c>
      <c r="Y133" s="21"/>
    </row>
    <row r="134" spans="1:25" x14ac:dyDescent="0.25">
      <c r="A134" s="32"/>
      <c r="B134" s="21" t="e">
        <f>VLOOKUP(Table1[[#This Row],[Name]], 'Site Information'!$A$2:$D$46, 4, FALSE)</f>
        <v>#N/A</v>
      </c>
      <c r="C134" s="8" t="str">
        <f>IF(ISNA(VLOOKUP(Table1[[#This Row],[Name]], 'Elec 17-18'!$A$4:$B$630, 2, FALSE)), "0", VLOOKUP(Table1[[#This Row],[Name]], 'Elec 17-18'!$A$4:$B$630, 2, FALSE))</f>
        <v>0</v>
      </c>
      <c r="D134" s="13" t="str">
        <f>IF(ISNA(VLOOKUP(Table1[[#This Row],[Name]], 'Gas 17-18'!$A$4:$B$395, 2, FALSE)), "0", (VLOOKUP(Table1[[#This Row],[Name]], 'Gas 17-18'!$A$4:$B$395, 2, FALSE)))</f>
        <v>0</v>
      </c>
      <c r="E134" s="8" t="str">
        <f>IF(ISNA(VLOOKUP(Table1[[#This Row],[Name]], 'Elec 18-19'!$A$4:$B$630, 2, FALSE)), "0", VLOOKUP(Table1[[#This Row],[Name]], 'Elec 18-19'!$A$4:$B$630, 2, FALSE))</f>
        <v>0</v>
      </c>
      <c r="F134" s="13" t="str">
        <f>IF(ISNA(VLOOKUP(Table1[[#This Row],[Name]], 'Gas 18-19'!$A$4:$B$395, 2, FALSE)), "0", (VLOOKUP(Table1[[#This Row],[Name]], 'Gas 18-19'!$A$4:$B$395, 2, FALSE)))</f>
        <v>0</v>
      </c>
      <c r="G134" s="7" t="str">
        <f>IF(ISNA(VLOOKUP(Table1[[#This Row],[Name]], 'Elec 19-20'!$A$4:$B$631, 2, FALSE)), "0", VLOOKUP(Table1[[#This Row],[Name]], 'Elec 19-20'!$A$4:$B$631, 2, FALSE))</f>
        <v>0</v>
      </c>
      <c r="H134" s="7" t="str">
        <f>IF(ISNA(VLOOKUP(Table1[[#This Row],[Name]], 'Gas 19-20'!$A$4:$B$395, 2, FALSE)), "0", (VLOOKUP(Table1[[#This Row],[Name]], 'Gas 19-20'!$A$4:$B$395, 2, FALSE)))</f>
        <v>0</v>
      </c>
      <c r="I134" s="13">
        <f>IFERROR((Table1[[#This Row],[Electricity 19-20]]*'Emissions Factors'!$C$2)+(Table1[[#This Row],[Gas 19-20]]*'Emissions Factors'!$B$2), "")</f>
        <v>0</v>
      </c>
      <c r="J134" s="7" t="str">
        <f>IF(ISNA(VLOOKUP(Table1[[#This Row],[Name]],'Elec 20-21'!$A$4:$B$641, 2, FALSE)), "0", VLOOKUP(Table1[[#This Row],[Name]], 'Elec 20-21'!$A$4:$B$641, 2, FALSE))</f>
        <v>0</v>
      </c>
      <c r="K134" s="7" t="str">
        <f>IF(ISNA(VLOOKUP(Table1[[#This Row],[Name]], 'Gas 20-21'!$A$4:$B$400, 2, FALSE)), "0", VLOOKUP(Table1[[#This Row],[Name]], 'Gas 20-21'!$A$4:$B$400, 2, FALSE))</f>
        <v>0</v>
      </c>
      <c r="L134" s="13">
        <f>IFERROR((Table1[[#This Row],[Electricity 20-21]]*'Emissions Factors'!$C$3)+(Table1[[#This Row],[Gas 20-21]]*'Emissions Factors'!$B$2), "0")</f>
        <v>0</v>
      </c>
      <c r="M134" s="11" t="str">
        <f>IF(ISNA(VLOOKUP(Table1[[#This Row],[Name]], 'Elec 21-22'!$A$4:$B$656, 2, FALSE)), "0", VLOOKUP(Table1[[#This Row],[Name]], 'Elec 21-22'!$A$4:$B$656, 2, FALSE))</f>
        <v>0</v>
      </c>
      <c r="N134" s="11" t="str">
        <f>IF(ISNA(VLOOKUP(Table1[[#This Row],[Name]], 'Gas 21-22'!$A$4:$B$408, 2, FALSE)), "0", VLOOKUP(Table1[[#This Row],[Name]], 'Gas 21-22'!$A$4:$B$408, 2, FALSE))</f>
        <v>0</v>
      </c>
      <c r="O134" s="8">
        <f>IFERROR((Table1[[#This Row],[Electricity 21-22]]*'Emissions Factors'!$C$4)+(Table1[[#This Row],[Gas 21-22]]*'Emissions Factors'!$B$4), "")</f>
        <v>0</v>
      </c>
      <c r="P134" s="13" t="str">
        <f>IFERROR(Table1[[#This Row],[Total Emissions 21-22]]/Table1[[#This Row],[Total Emissions 20-21]], "")</f>
        <v/>
      </c>
      <c r="Q134" s="11" t="str">
        <f>IF(ISNA(VLOOKUP(Table1[[#This Row],[Name]],'Elec 22-23'!$A$4:$B$680, 2, FALSE)), "", VLOOKUP(Table1[[#This Row],[Name]], 'Elec 22-23'!$A$4:$B$680, 2, FALSE))</f>
        <v/>
      </c>
      <c r="R134" s="7" t="str">
        <f>IF(ISNA(VLOOKUP(Table1[[#This Row],[Name]], 'Gas 22-23'!$A$4:$B$427, 2, FALSE)), "", (VLOOKUP(Table1[[#This Row],[Name]], 'Gas 22-23'!$A$4:$B$427, 2, FALSE)))</f>
        <v/>
      </c>
      <c r="S134" s="7" t="str">
        <f>IFERROR((Table1[[#This Row],[Electricity 22-23]]*'Emissions Factors'!$C$5)+('Emissions Factors'!$B$5*Table1[[#This Row],[Gas 22-23]]), "")</f>
        <v/>
      </c>
      <c r="T134" s="12" t="str">
        <f>IFERROR(Table1[[#This Row],[Total Emissions 22-23]]/Table1[[#This Row],[Total Emissions 21-22]], "")</f>
        <v/>
      </c>
      <c r="U134" s="7" t="str">
        <f>IF(ISNA(VLOOKUP(Table1[[#This Row],[Name]],'Electricity 23-24'!A135:D1031,4,FALSE)),"",(VLOOKUP(Table1[[#This Row],[Name]],'Electricity 23-24'!A135:D1031,4,FALSE)))</f>
        <v/>
      </c>
      <c r="V134" s="7" t="str">
        <f>IF(ISNA(VLOOKUP(Table1[[#This Row],[Name]],Table2[#All],2,FALSE)),"",(VLOOKUP(Table1[[#This Row],[Name]],Table2[#All],2,FALSE)))</f>
        <v/>
      </c>
      <c r="W134" s="7" t="str">
        <f>IFERROR((Table1[[#This Row],[Electricity 23-24 ]]*'Emissions Factors'!$C$6)+(Table1[[#This Row],[Gas 23-24 ]]*'Emissions Factors'!$B$6),"")</f>
        <v/>
      </c>
      <c r="X134" s="74" t="str">
        <f>IFERROR(Table1[[#This Row],[Total Emissions 23-24 ]]/Table1[[#This Row],[Total Emissions 22-23]],"")</f>
        <v/>
      </c>
      <c r="Y134" s="21"/>
    </row>
    <row r="135" spans="1:25" x14ac:dyDescent="0.25">
      <c r="A135" s="32"/>
      <c r="B135" s="21" t="e">
        <f>VLOOKUP(Table1[[#This Row],[Name]], 'Site Information'!$A$2:$D$46, 4, FALSE)</f>
        <v>#N/A</v>
      </c>
      <c r="C135" s="8" t="str">
        <f>IF(ISNA(VLOOKUP(Table1[[#This Row],[Name]], 'Elec 17-18'!$A$4:$B$630, 2, FALSE)), "0", VLOOKUP(Table1[[#This Row],[Name]], 'Elec 17-18'!$A$4:$B$630, 2, FALSE))</f>
        <v>0</v>
      </c>
      <c r="D135" s="13" t="str">
        <f>IF(ISNA(VLOOKUP(Table1[[#This Row],[Name]], 'Gas 17-18'!$A$4:$B$395, 2, FALSE)), "0", (VLOOKUP(Table1[[#This Row],[Name]], 'Gas 17-18'!$A$4:$B$395, 2, FALSE)))</f>
        <v>0</v>
      </c>
      <c r="E135" s="8" t="str">
        <f>IF(ISNA(VLOOKUP(Table1[[#This Row],[Name]], 'Elec 18-19'!$A$4:$B$630, 2, FALSE)), "0", VLOOKUP(Table1[[#This Row],[Name]], 'Elec 18-19'!$A$4:$B$630, 2, FALSE))</f>
        <v>0</v>
      </c>
      <c r="F135" s="13" t="str">
        <f>IF(ISNA(VLOOKUP(Table1[[#This Row],[Name]], 'Gas 18-19'!$A$4:$B$395, 2, FALSE)), "0", (VLOOKUP(Table1[[#This Row],[Name]], 'Gas 18-19'!$A$4:$B$395, 2, FALSE)))</f>
        <v>0</v>
      </c>
      <c r="G135" s="7" t="str">
        <f>IF(ISNA(VLOOKUP(Table1[[#This Row],[Name]], 'Elec 19-20'!$A$4:$B$631, 2, FALSE)), "0", VLOOKUP(Table1[[#This Row],[Name]], 'Elec 19-20'!$A$4:$B$631, 2, FALSE))</f>
        <v>0</v>
      </c>
      <c r="H135" s="7" t="str">
        <f>IF(ISNA(VLOOKUP(Table1[[#This Row],[Name]], 'Gas 19-20'!$A$4:$B$395, 2, FALSE)), "0", (VLOOKUP(Table1[[#This Row],[Name]], 'Gas 19-20'!$A$4:$B$395, 2, FALSE)))</f>
        <v>0</v>
      </c>
      <c r="I135" s="13">
        <f>IFERROR((Table1[[#This Row],[Electricity 19-20]]*'Emissions Factors'!$C$2)+(Table1[[#This Row],[Gas 19-20]]*'Emissions Factors'!$B$2), "")</f>
        <v>0</v>
      </c>
      <c r="J135" s="7" t="str">
        <f>IF(ISNA(VLOOKUP(Table1[[#This Row],[Name]],'Elec 20-21'!$A$4:$B$641, 2, FALSE)), "0", VLOOKUP(Table1[[#This Row],[Name]], 'Elec 20-21'!$A$4:$B$641, 2, FALSE))</f>
        <v>0</v>
      </c>
      <c r="K135" s="7" t="str">
        <f>IF(ISNA(VLOOKUP(Table1[[#This Row],[Name]], 'Gas 20-21'!$A$4:$B$400, 2, FALSE)), "0", VLOOKUP(Table1[[#This Row],[Name]], 'Gas 20-21'!$A$4:$B$400, 2, FALSE))</f>
        <v>0</v>
      </c>
      <c r="L135" s="13">
        <f>IFERROR((Table1[[#This Row],[Electricity 20-21]]*'Emissions Factors'!$C$3)+(Table1[[#This Row],[Gas 20-21]]*'Emissions Factors'!$B$2), "0")</f>
        <v>0</v>
      </c>
      <c r="M135" s="11" t="str">
        <f>IF(ISNA(VLOOKUP(Table1[[#This Row],[Name]], 'Elec 21-22'!$A$4:$B$656, 2, FALSE)), "0", VLOOKUP(Table1[[#This Row],[Name]], 'Elec 21-22'!$A$4:$B$656, 2, FALSE))</f>
        <v>0</v>
      </c>
      <c r="N135" s="11" t="str">
        <f>IF(ISNA(VLOOKUP(Table1[[#This Row],[Name]], 'Gas 21-22'!$A$4:$B$408, 2, FALSE)), "0", VLOOKUP(Table1[[#This Row],[Name]], 'Gas 21-22'!$A$4:$B$408, 2, FALSE))</f>
        <v>0</v>
      </c>
      <c r="O135" s="8">
        <f>IFERROR((Table1[[#This Row],[Electricity 21-22]]*'Emissions Factors'!$C$4)+(Table1[[#This Row],[Gas 21-22]]*'Emissions Factors'!$B$4), "")</f>
        <v>0</v>
      </c>
      <c r="P135" s="13" t="str">
        <f>IFERROR(Table1[[#This Row],[Total Emissions 21-22]]/Table1[[#This Row],[Total Emissions 20-21]], "")</f>
        <v/>
      </c>
      <c r="Q135" s="11" t="str">
        <f>IF(ISNA(VLOOKUP(Table1[[#This Row],[Name]],'Elec 22-23'!$A$4:$B$680, 2, FALSE)), "", VLOOKUP(Table1[[#This Row],[Name]], 'Elec 22-23'!$A$4:$B$680, 2, FALSE))</f>
        <v/>
      </c>
      <c r="R135" s="7" t="str">
        <f>IF(ISNA(VLOOKUP(Table1[[#This Row],[Name]], 'Gas 22-23'!$A$4:$B$427, 2, FALSE)), "", (VLOOKUP(Table1[[#This Row],[Name]], 'Gas 22-23'!$A$4:$B$427, 2, FALSE)))</f>
        <v/>
      </c>
      <c r="S135" s="7" t="str">
        <f>IFERROR((Table1[[#This Row],[Electricity 22-23]]*'Emissions Factors'!$C$5)+('Emissions Factors'!$B$5*Table1[[#This Row],[Gas 22-23]]), "")</f>
        <v/>
      </c>
      <c r="T135" s="12" t="str">
        <f>IFERROR(Table1[[#This Row],[Total Emissions 22-23]]/Table1[[#This Row],[Total Emissions 21-22]], "")</f>
        <v/>
      </c>
      <c r="U135" s="7" t="str">
        <f>IF(ISNA(VLOOKUP(Table1[[#This Row],[Name]],'Electricity 23-24'!A136:D1032,4,FALSE)),"",(VLOOKUP(Table1[[#This Row],[Name]],'Electricity 23-24'!A136:D1032,4,FALSE)))</f>
        <v/>
      </c>
      <c r="V135" s="7" t="str">
        <f>IF(ISNA(VLOOKUP(Table1[[#This Row],[Name]],Table2[#All],2,FALSE)),"",(VLOOKUP(Table1[[#This Row],[Name]],Table2[#All],2,FALSE)))</f>
        <v/>
      </c>
      <c r="W135" s="7" t="str">
        <f>IFERROR((Table1[[#This Row],[Electricity 23-24 ]]*'Emissions Factors'!$C$6)+(Table1[[#This Row],[Gas 23-24 ]]*'Emissions Factors'!$B$6),"")</f>
        <v/>
      </c>
      <c r="X135" s="74" t="str">
        <f>IFERROR(Table1[[#This Row],[Total Emissions 23-24 ]]/Table1[[#This Row],[Total Emissions 22-23]],"")</f>
        <v/>
      </c>
      <c r="Y135" s="21"/>
    </row>
    <row r="136" spans="1:25" x14ac:dyDescent="0.25">
      <c r="A136" s="32"/>
      <c r="B136" s="21" t="e">
        <f>VLOOKUP(Table1[[#This Row],[Name]], 'Site Information'!$A$2:$D$46, 4, FALSE)</f>
        <v>#N/A</v>
      </c>
      <c r="C136" s="8" t="str">
        <f>IF(ISNA(VLOOKUP(Table1[[#This Row],[Name]], 'Elec 17-18'!$A$4:$B$630, 2, FALSE)), "0", VLOOKUP(Table1[[#This Row],[Name]], 'Elec 17-18'!$A$4:$B$630, 2, FALSE))</f>
        <v>0</v>
      </c>
      <c r="D136" s="13" t="str">
        <f>IF(ISNA(VLOOKUP(Table1[[#This Row],[Name]], 'Gas 17-18'!$A$4:$B$395, 2, FALSE)), "0", (VLOOKUP(Table1[[#This Row],[Name]], 'Gas 17-18'!$A$4:$B$395, 2, FALSE)))</f>
        <v>0</v>
      </c>
      <c r="E136" s="8" t="str">
        <f>IF(ISNA(VLOOKUP(Table1[[#This Row],[Name]], 'Elec 18-19'!$A$4:$B$630, 2, FALSE)), "0", VLOOKUP(Table1[[#This Row],[Name]], 'Elec 18-19'!$A$4:$B$630, 2, FALSE))</f>
        <v>0</v>
      </c>
      <c r="F136" s="13" t="str">
        <f>IF(ISNA(VLOOKUP(Table1[[#This Row],[Name]], 'Gas 18-19'!$A$4:$B$395, 2, FALSE)), "0", (VLOOKUP(Table1[[#This Row],[Name]], 'Gas 18-19'!$A$4:$B$395, 2, FALSE)))</f>
        <v>0</v>
      </c>
      <c r="G136" s="7" t="str">
        <f>IF(ISNA(VLOOKUP(Table1[[#This Row],[Name]], 'Elec 19-20'!$A$4:$B$631, 2, FALSE)), "0", VLOOKUP(Table1[[#This Row],[Name]], 'Elec 19-20'!$A$4:$B$631, 2, FALSE))</f>
        <v>0</v>
      </c>
      <c r="H136" s="7" t="str">
        <f>IF(ISNA(VLOOKUP(Table1[[#This Row],[Name]], 'Gas 19-20'!$A$4:$B$395, 2, FALSE)), "0", (VLOOKUP(Table1[[#This Row],[Name]], 'Gas 19-20'!$A$4:$B$395, 2, FALSE)))</f>
        <v>0</v>
      </c>
      <c r="I136" s="13">
        <f>IFERROR((Table1[[#This Row],[Electricity 19-20]]*'Emissions Factors'!$C$2)+(Table1[[#This Row],[Gas 19-20]]*'Emissions Factors'!$B$2), "")</f>
        <v>0</v>
      </c>
      <c r="J136" s="7" t="str">
        <f>IF(ISNA(VLOOKUP(Table1[[#This Row],[Name]],'Elec 20-21'!$A$4:$B$641, 2, FALSE)), "0", VLOOKUP(Table1[[#This Row],[Name]], 'Elec 20-21'!$A$4:$B$641, 2, FALSE))</f>
        <v>0</v>
      </c>
      <c r="K136" s="7" t="str">
        <f>IF(ISNA(VLOOKUP(Table1[[#This Row],[Name]], 'Gas 20-21'!$A$4:$B$400, 2, FALSE)), "0", VLOOKUP(Table1[[#This Row],[Name]], 'Gas 20-21'!$A$4:$B$400, 2, FALSE))</f>
        <v>0</v>
      </c>
      <c r="L136" s="13">
        <f>IFERROR((Table1[[#This Row],[Electricity 20-21]]*'Emissions Factors'!$C$3)+(Table1[[#This Row],[Gas 20-21]]*'Emissions Factors'!$B$2), "0")</f>
        <v>0</v>
      </c>
      <c r="M136" s="11" t="str">
        <f>IF(ISNA(VLOOKUP(Table1[[#This Row],[Name]], 'Elec 21-22'!$A$4:$B$656, 2, FALSE)), "0", VLOOKUP(Table1[[#This Row],[Name]], 'Elec 21-22'!$A$4:$B$656, 2, FALSE))</f>
        <v>0</v>
      </c>
      <c r="N136" s="7" t="str">
        <f>IF(ISNA(VLOOKUP(Table1[[#This Row],[Name]], 'Gas 21-22'!$A$4:$B$408, 2, FALSE)), "0", VLOOKUP(Table1[[#This Row],[Name]], 'Gas 21-22'!$A$4:$B$408, 2, FALSE))</f>
        <v>0</v>
      </c>
      <c r="O136" s="8">
        <f>IFERROR((Table1[[#This Row],[Electricity 21-22]]*'Emissions Factors'!$C$4)+(Table1[[#This Row],[Gas 21-22]]*'Emissions Factors'!$B$4), "")</f>
        <v>0</v>
      </c>
      <c r="P136" s="74" t="str">
        <f>IFERROR(Table1[[#This Row],[Total Emissions 21-22]]/Table1[[#This Row],[Total Emissions 20-21]], "")</f>
        <v/>
      </c>
      <c r="Q136" s="11" t="str">
        <f>IF(ISNA(VLOOKUP(Table1[[#This Row],[Name]],'Elec 22-23'!$A$4:$B$680, 2, FALSE)), "", VLOOKUP(Table1[[#This Row],[Name]], 'Elec 22-23'!$A$4:$B$680, 2, FALSE))</f>
        <v/>
      </c>
      <c r="R136" s="11" t="str">
        <f>IF(ISNA(VLOOKUP(Table1[[#This Row],[Name]], 'Gas 22-23'!$A$4:$B$427, 2, FALSE)), "", (VLOOKUP(Table1[[#This Row],[Name]], 'Gas 22-23'!$A$4:$B$427, 2, FALSE)))</f>
        <v/>
      </c>
      <c r="S136" s="11" t="str">
        <f>IFERROR((Table1[[#This Row],[Electricity 22-23]]*'Emissions Factors'!$C$5)+('Emissions Factors'!$B$5*Table1[[#This Row],[Gas 22-23]]), "")</f>
        <v/>
      </c>
      <c r="T136" s="12" t="str">
        <f>IFERROR(Table1[[#This Row],[Total Emissions 22-23]]/Table1[[#This Row],[Total Emissions 21-22]], "")</f>
        <v/>
      </c>
      <c r="U136" s="11" t="str">
        <f>IF(ISNA(VLOOKUP(Table1[[#This Row],[Name]],'Electricity 23-24'!A137:D1033,4,FALSE)),"",(VLOOKUP(Table1[[#This Row],[Name]],'Electricity 23-24'!A137:D1033,4,FALSE)))</f>
        <v/>
      </c>
      <c r="V136" s="11" t="str">
        <f>IF(ISNA(VLOOKUP(Table1[[#This Row],[Name]],Table2[#All],2,FALSE)),"",(VLOOKUP(Table1[[#This Row],[Name]],Table2[#All],2,FALSE)))</f>
        <v/>
      </c>
      <c r="W136" s="11" t="str">
        <f>IFERROR((Table1[[#This Row],[Electricity 23-24 ]]*'Emissions Factors'!$C$6)+(Table1[[#This Row],[Gas 23-24 ]]*'Emissions Factors'!$B$6),"")</f>
        <v/>
      </c>
      <c r="X136" s="74" t="str">
        <f>IFERROR(Table1[[#This Row],[Total Emissions 23-24 ]]/Table1[[#This Row],[Total Emissions 22-23]],"")</f>
        <v/>
      </c>
      <c r="Y136" s="21"/>
    </row>
    <row r="137" spans="1:25" x14ac:dyDescent="0.25">
      <c r="A137" s="32"/>
      <c r="B137" s="21" t="e">
        <f>VLOOKUP(Table1[[#This Row],[Name]], 'Site Information'!$A$2:$D$46, 4, FALSE)</f>
        <v>#N/A</v>
      </c>
      <c r="C137" s="8" t="str">
        <f>IF(ISNA(VLOOKUP(Table1[[#This Row],[Name]], 'Elec 17-18'!$A$4:$B$630, 2, FALSE)), "0", VLOOKUP(Table1[[#This Row],[Name]], 'Elec 17-18'!$A$4:$B$630, 2, FALSE))</f>
        <v>0</v>
      </c>
      <c r="D137" s="13" t="str">
        <f>IF(ISNA(VLOOKUP(Table1[[#This Row],[Name]], 'Gas 17-18'!$A$4:$B$395, 2, FALSE)), "0", (VLOOKUP(Table1[[#This Row],[Name]], 'Gas 17-18'!$A$4:$B$395, 2, FALSE)))</f>
        <v>0</v>
      </c>
      <c r="E137" s="8" t="str">
        <f>IF(ISNA(VLOOKUP(Table1[[#This Row],[Name]], 'Elec 18-19'!$A$4:$B$630, 2, FALSE)), "0", VLOOKUP(Table1[[#This Row],[Name]], 'Elec 18-19'!$A$4:$B$630, 2, FALSE))</f>
        <v>0</v>
      </c>
      <c r="F137" s="13" t="str">
        <f>IF(ISNA(VLOOKUP(Table1[[#This Row],[Name]], 'Gas 18-19'!$A$4:$B$395, 2, FALSE)), "0", (VLOOKUP(Table1[[#This Row],[Name]], 'Gas 18-19'!$A$4:$B$395, 2, FALSE)))</f>
        <v>0</v>
      </c>
      <c r="G137" s="7" t="str">
        <f>IF(ISNA(VLOOKUP(Table1[[#This Row],[Name]], 'Elec 19-20'!$A$4:$B$631, 2, FALSE)), "0", VLOOKUP(Table1[[#This Row],[Name]], 'Elec 19-20'!$A$4:$B$631, 2, FALSE))</f>
        <v>0</v>
      </c>
      <c r="H137" s="7" t="str">
        <f>IF(ISNA(VLOOKUP(Table1[[#This Row],[Name]], 'Gas 19-20'!$A$4:$B$395, 2, FALSE)), "0", (VLOOKUP(Table1[[#This Row],[Name]], 'Gas 19-20'!$A$4:$B$395, 2, FALSE)))</f>
        <v>0</v>
      </c>
      <c r="I137" s="13">
        <f>IFERROR((Table1[[#This Row],[Electricity 19-20]]*'Emissions Factors'!$C$2)+(Table1[[#This Row],[Gas 19-20]]*'Emissions Factors'!$B$2), "")</f>
        <v>0</v>
      </c>
      <c r="J137" s="7" t="str">
        <f>IF(ISNA(VLOOKUP(Table1[[#This Row],[Name]],'Elec 20-21'!$A$4:$B$641, 2, FALSE)), "0", VLOOKUP(Table1[[#This Row],[Name]], 'Elec 20-21'!$A$4:$B$641, 2, FALSE))</f>
        <v>0</v>
      </c>
      <c r="K137" s="7" t="str">
        <f>IF(ISNA(VLOOKUP(Table1[[#This Row],[Name]], 'Gas 20-21'!$A$4:$B$400, 2, FALSE)), "0", VLOOKUP(Table1[[#This Row],[Name]], 'Gas 20-21'!$A$4:$B$400, 2, FALSE))</f>
        <v>0</v>
      </c>
      <c r="L137" s="13">
        <f>IFERROR((Table1[[#This Row],[Electricity 20-21]]*'Emissions Factors'!$C$3)+(Table1[[#This Row],[Gas 20-21]]*'Emissions Factors'!$B$2), "0")</f>
        <v>0</v>
      </c>
      <c r="M137" s="11" t="str">
        <f>IF(ISNA(VLOOKUP(Table1[[#This Row],[Name]], 'Elec 21-22'!$A$4:$B$656, 2, FALSE)), "0", VLOOKUP(Table1[[#This Row],[Name]], 'Elec 21-22'!$A$4:$B$656, 2, FALSE))</f>
        <v>0</v>
      </c>
      <c r="N137" s="7" t="str">
        <f>IF(ISNA(VLOOKUP(Table1[[#This Row],[Name]], 'Gas 21-22'!$A$4:$B$408, 2, FALSE)), "0", VLOOKUP(Table1[[#This Row],[Name]], 'Gas 21-22'!$A$4:$B$408, 2, FALSE))</f>
        <v>0</v>
      </c>
      <c r="O137" s="8">
        <f>IFERROR((Table1[[#This Row],[Electricity 21-22]]*'Emissions Factors'!$C$4)+(Table1[[#This Row],[Gas 21-22]]*'Emissions Factors'!$B$4), "")</f>
        <v>0</v>
      </c>
      <c r="P137" s="74" t="str">
        <f>IFERROR(Table1[[#This Row],[Total Emissions 21-22]]/Table1[[#This Row],[Total Emissions 20-21]], "")</f>
        <v/>
      </c>
      <c r="Q137" s="11" t="str">
        <f>IF(ISNA(VLOOKUP(Table1[[#This Row],[Name]],'Elec 22-23'!$A$4:$B$680, 2, FALSE)), "", VLOOKUP(Table1[[#This Row],[Name]], 'Elec 22-23'!$A$4:$B$680, 2, FALSE))</f>
        <v/>
      </c>
      <c r="R137" s="7" t="str">
        <f>IF(ISNA(VLOOKUP(Table1[[#This Row],[Name]], 'Gas 22-23'!$A$4:$B$427, 2, FALSE)), "", (VLOOKUP(Table1[[#This Row],[Name]], 'Gas 22-23'!$A$4:$B$427, 2, FALSE)))</f>
        <v/>
      </c>
      <c r="S137" s="7" t="str">
        <f>IFERROR((Table1[[#This Row],[Electricity 22-23]]*'Emissions Factors'!$C$5)+('Emissions Factors'!$B$5*Table1[[#This Row],[Gas 22-23]]), "")</f>
        <v/>
      </c>
      <c r="T137" s="12" t="str">
        <f>IFERROR(Table1[[#This Row],[Total Emissions 22-23]]/Table1[[#This Row],[Total Emissions 21-22]], "")</f>
        <v/>
      </c>
      <c r="U137" s="7" t="str">
        <f>IF(ISNA(VLOOKUP(Table1[[#This Row],[Name]],'Electricity 23-24'!A138:D1034,4,FALSE)),"",(VLOOKUP(Table1[[#This Row],[Name]],'Electricity 23-24'!A138:D1034,4,FALSE)))</f>
        <v/>
      </c>
      <c r="V137" s="7" t="str">
        <f>IF(ISNA(VLOOKUP(Table1[[#This Row],[Name]],Table2[#All],2,FALSE)),"",(VLOOKUP(Table1[[#This Row],[Name]],Table2[#All],2,FALSE)))</f>
        <v/>
      </c>
      <c r="W137" s="7" t="str">
        <f>IFERROR((Table1[[#This Row],[Electricity 23-24 ]]*'Emissions Factors'!$C$6)+(Table1[[#This Row],[Gas 23-24 ]]*'Emissions Factors'!$B$6),"")</f>
        <v/>
      </c>
      <c r="X137" s="74" t="str">
        <f>IFERROR(Table1[[#This Row],[Total Emissions 23-24 ]]/Table1[[#This Row],[Total Emissions 22-23]],"")</f>
        <v/>
      </c>
      <c r="Y137" s="21"/>
    </row>
    <row r="138" spans="1:25" x14ac:dyDescent="0.25">
      <c r="A138" s="32"/>
      <c r="B138" s="21" t="e">
        <f>VLOOKUP(Table1[[#This Row],[Name]], 'Site Information'!$A$2:$D$46, 4, FALSE)</f>
        <v>#N/A</v>
      </c>
      <c r="C138" s="8" t="str">
        <f>IF(ISNA(VLOOKUP(Table1[[#This Row],[Name]], 'Elec 17-18'!$A$4:$B$630, 2, FALSE)), "0", VLOOKUP(Table1[[#This Row],[Name]], 'Elec 17-18'!$A$4:$B$630, 2, FALSE))</f>
        <v>0</v>
      </c>
      <c r="D138" s="13" t="str">
        <f>IF(ISNA(VLOOKUP(Table1[[#This Row],[Name]], 'Gas 17-18'!$A$4:$B$395, 2, FALSE)), "0", (VLOOKUP(Table1[[#This Row],[Name]], 'Gas 17-18'!$A$4:$B$395, 2, FALSE)))</f>
        <v>0</v>
      </c>
      <c r="E138" s="8" t="str">
        <f>IF(ISNA(VLOOKUP(Table1[[#This Row],[Name]], 'Elec 18-19'!$A$4:$B$630, 2, FALSE)), "0", VLOOKUP(Table1[[#This Row],[Name]], 'Elec 18-19'!$A$4:$B$630, 2, FALSE))</f>
        <v>0</v>
      </c>
      <c r="F138" s="13" t="str">
        <f>IF(ISNA(VLOOKUP(Table1[[#This Row],[Name]], 'Gas 18-19'!$A$4:$B$395, 2, FALSE)), "0", (VLOOKUP(Table1[[#This Row],[Name]], 'Gas 18-19'!$A$4:$B$395, 2, FALSE)))</f>
        <v>0</v>
      </c>
      <c r="G138" s="7" t="str">
        <f>IF(ISNA(VLOOKUP(Table1[[#This Row],[Name]], 'Elec 19-20'!$A$4:$B$631, 2, FALSE)), "0", VLOOKUP(Table1[[#This Row],[Name]], 'Elec 19-20'!$A$4:$B$631, 2, FALSE))</f>
        <v>0</v>
      </c>
      <c r="H138" s="7" t="str">
        <f>IF(ISNA(VLOOKUP(Table1[[#This Row],[Name]], 'Gas 19-20'!$A$4:$B$395, 2, FALSE)), "0", (VLOOKUP(Table1[[#This Row],[Name]], 'Gas 19-20'!$A$4:$B$395, 2, FALSE)))</f>
        <v>0</v>
      </c>
      <c r="I138" s="13">
        <f>IFERROR((Table1[[#This Row],[Electricity 19-20]]*'Emissions Factors'!$C$2)+(Table1[[#This Row],[Gas 19-20]]*'Emissions Factors'!$B$2), "")</f>
        <v>0</v>
      </c>
      <c r="J138" s="7" t="str">
        <f>IF(ISNA(VLOOKUP(Table1[[#This Row],[Name]],'Elec 20-21'!$A$4:$B$641, 2, FALSE)), "0", VLOOKUP(Table1[[#This Row],[Name]], 'Elec 20-21'!$A$4:$B$641, 2, FALSE))</f>
        <v>0</v>
      </c>
      <c r="K138" s="7" t="str">
        <f>IF(ISNA(VLOOKUP(Table1[[#This Row],[Name]], 'Gas 20-21'!$A$4:$B$400, 2, FALSE)), "0", VLOOKUP(Table1[[#This Row],[Name]], 'Gas 20-21'!$A$4:$B$400, 2, FALSE))</f>
        <v>0</v>
      </c>
      <c r="L138" s="13">
        <f>IFERROR((Table1[[#This Row],[Electricity 20-21]]*'Emissions Factors'!$C$3)+(Table1[[#This Row],[Gas 20-21]]*'Emissions Factors'!$B$2), "0")</f>
        <v>0</v>
      </c>
      <c r="M138" s="11" t="str">
        <f>IF(ISNA(VLOOKUP(Table1[[#This Row],[Name]], 'Elec 21-22'!$A$4:$B$656, 2, FALSE)), "0", VLOOKUP(Table1[[#This Row],[Name]], 'Elec 21-22'!$A$4:$B$656, 2, FALSE))</f>
        <v>0</v>
      </c>
      <c r="N138" s="11" t="str">
        <f>IF(ISNA(VLOOKUP(Table1[[#This Row],[Name]], 'Gas 21-22'!$A$4:$B$408, 2, FALSE)), "0", VLOOKUP(Table1[[#This Row],[Name]], 'Gas 21-22'!$A$4:$B$408, 2, FALSE))</f>
        <v>0</v>
      </c>
      <c r="O138" s="8">
        <f>IFERROR((Table1[[#This Row],[Electricity 21-22]]*'Emissions Factors'!$C$4)+(Table1[[#This Row],[Gas 21-22]]*'Emissions Factors'!$B$4), "")</f>
        <v>0</v>
      </c>
      <c r="P138" s="13" t="str">
        <f>IFERROR(Table1[[#This Row],[Total Emissions 21-22]]/Table1[[#This Row],[Total Emissions 20-21]], "")</f>
        <v/>
      </c>
      <c r="Q138" s="11" t="str">
        <f>IF(ISNA(VLOOKUP(Table1[[#This Row],[Name]],'Elec 22-23'!$A$4:$B$680, 2, FALSE)), "", VLOOKUP(Table1[[#This Row],[Name]], 'Elec 22-23'!$A$4:$B$680, 2, FALSE))</f>
        <v/>
      </c>
      <c r="R138" s="7" t="str">
        <f>IF(ISNA(VLOOKUP(Table1[[#This Row],[Name]], 'Gas 22-23'!$A$4:$B$427, 2, FALSE)), "", (VLOOKUP(Table1[[#This Row],[Name]], 'Gas 22-23'!$A$4:$B$427, 2, FALSE)))</f>
        <v/>
      </c>
      <c r="S138" s="7" t="str">
        <f>IFERROR((Table1[[#This Row],[Electricity 22-23]]*'Emissions Factors'!$C$5)+('Emissions Factors'!$B$5*Table1[[#This Row],[Gas 22-23]]), "")</f>
        <v/>
      </c>
      <c r="T138" s="12" t="str">
        <f>IFERROR(Table1[[#This Row],[Total Emissions 22-23]]/Table1[[#This Row],[Total Emissions 21-22]], "")</f>
        <v/>
      </c>
      <c r="U138" s="7" t="str">
        <f>IF(ISNA(VLOOKUP(Table1[[#This Row],[Name]],'Electricity 23-24'!A139:D1035,4,FALSE)),"",(VLOOKUP(Table1[[#This Row],[Name]],'Electricity 23-24'!A139:D1035,4,FALSE)))</f>
        <v/>
      </c>
      <c r="V138" s="7" t="str">
        <f>IF(ISNA(VLOOKUP(Table1[[#This Row],[Name]],Table2[#All],2,FALSE)),"",(VLOOKUP(Table1[[#This Row],[Name]],Table2[#All],2,FALSE)))</f>
        <v/>
      </c>
      <c r="W138" s="7" t="str">
        <f>IFERROR((Table1[[#This Row],[Electricity 23-24 ]]*'Emissions Factors'!$C$6)+(Table1[[#This Row],[Gas 23-24 ]]*'Emissions Factors'!$B$6),"")</f>
        <v/>
      </c>
      <c r="X138" s="74" t="str">
        <f>IFERROR(Table1[[#This Row],[Total Emissions 23-24 ]]/Table1[[#This Row],[Total Emissions 22-23]],"")</f>
        <v/>
      </c>
      <c r="Y138" s="21"/>
    </row>
    <row r="139" spans="1:25" x14ac:dyDescent="0.25">
      <c r="A139" s="32"/>
      <c r="B139" s="21" t="e">
        <f>VLOOKUP(Table1[[#This Row],[Name]], 'Site Information'!$A$2:$D$46, 4, FALSE)</f>
        <v>#N/A</v>
      </c>
      <c r="C139" s="8" t="str">
        <f>IF(ISNA(VLOOKUP(Table1[[#This Row],[Name]], 'Elec 17-18'!$A$4:$B$630, 2, FALSE)), "0", VLOOKUP(Table1[[#This Row],[Name]], 'Elec 17-18'!$A$4:$B$630, 2, FALSE))</f>
        <v>0</v>
      </c>
      <c r="D139" s="13" t="str">
        <f>IF(ISNA(VLOOKUP(Table1[[#This Row],[Name]], 'Gas 17-18'!$A$4:$B$395, 2, FALSE)), "0", (VLOOKUP(Table1[[#This Row],[Name]], 'Gas 17-18'!$A$4:$B$395, 2, FALSE)))</f>
        <v>0</v>
      </c>
      <c r="E139" s="8" t="str">
        <f>IF(ISNA(VLOOKUP(Table1[[#This Row],[Name]], 'Elec 18-19'!$A$4:$B$630, 2, FALSE)), "0", VLOOKUP(Table1[[#This Row],[Name]], 'Elec 18-19'!$A$4:$B$630, 2, FALSE))</f>
        <v>0</v>
      </c>
      <c r="F139" s="13" t="str">
        <f>IF(ISNA(VLOOKUP(Table1[[#This Row],[Name]], 'Gas 18-19'!$A$4:$B$395, 2, FALSE)), "0", (VLOOKUP(Table1[[#This Row],[Name]], 'Gas 18-19'!$A$4:$B$395, 2, FALSE)))</f>
        <v>0</v>
      </c>
      <c r="G139" s="7" t="str">
        <f>IF(ISNA(VLOOKUP(Table1[[#This Row],[Name]], 'Elec 19-20'!$A$4:$B$631, 2, FALSE)), "0", VLOOKUP(Table1[[#This Row],[Name]], 'Elec 19-20'!$A$4:$B$631, 2, FALSE))</f>
        <v>0</v>
      </c>
      <c r="H139" s="7" t="str">
        <f>IF(ISNA(VLOOKUP(Table1[[#This Row],[Name]], 'Gas 19-20'!$A$4:$B$395, 2, FALSE)), "0", (VLOOKUP(Table1[[#This Row],[Name]], 'Gas 19-20'!$A$4:$B$395, 2, FALSE)))</f>
        <v>0</v>
      </c>
      <c r="I139" s="13">
        <f>IFERROR((Table1[[#This Row],[Electricity 19-20]]*'Emissions Factors'!$C$2)+(Table1[[#This Row],[Gas 19-20]]*'Emissions Factors'!$B$2), "")</f>
        <v>0</v>
      </c>
      <c r="J139" s="7" t="str">
        <f>IF(ISNA(VLOOKUP(Table1[[#This Row],[Name]],'Elec 20-21'!$A$4:$B$641, 2, FALSE)), "0", VLOOKUP(Table1[[#This Row],[Name]], 'Elec 20-21'!$A$4:$B$641, 2, FALSE))</f>
        <v>0</v>
      </c>
      <c r="K139" s="7" t="str">
        <f>IF(ISNA(VLOOKUP(Table1[[#This Row],[Name]], 'Gas 20-21'!$A$4:$B$400, 2, FALSE)), "0", VLOOKUP(Table1[[#This Row],[Name]], 'Gas 20-21'!$A$4:$B$400, 2, FALSE))</f>
        <v>0</v>
      </c>
      <c r="L139" s="13">
        <f>IFERROR((Table1[[#This Row],[Electricity 20-21]]*'Emissions Factors'!$C$3)+(Table1[[#This Row],[Gas 20-21]]*'Emissions Factors'!$B$2), "0")</f>
        <v>0</v>
      </c>
      <c r="M139" s="11" t="str">
        <f>IF(ISNA(VLOOKUP(Table1[[#This Row],[Name]], 'Elec 21-22'!$A$4:$B$656, 2, FALSE)), "0", VLOOKUP(Table1[[#This Row],[Name]], 'Elec 21-22'!$A$4:$B$656, 2, FALSE))</f>
        <v>0</v>
      </c>
      <c r="N139" s="11" t="str">
        <f>IF(ISNA(VLOOKUP(Table1[[#This Row],[Name]], 'Gas 21-22'!$A$4:$B$408, 2, FALSE)), "0", VLOOKUP(Table1[[#This Row],[Name]], 'Gas 21-22'!$A$4:$B$408, 2, FALSE))</f>
        <v>0</v>
      </c>
      <c r="O139" s="8">
        <f>IFERROR((Table1[[#This Row],[Electricity 21-22]]*'Emissions Factors'!$C$4)+(Table1[[#This Row],[Gas 21-22]]*'Emissions Factors'!$B$4), "")</f>
        <v>0</v>
      </c>
      <c r="P139" s="13" t="str">
        <f>IFERROR(Table1[[#This Row],[Total Emissions 21-22]]/Table1[[#This Row],[Total Emissions 20-21]], "")</f>
        <v/>
      </c>
      <c r="Q139" s="11" t="str">
        <f>IF(ISNA(VLOOKUP(Table1[[#This Row],[Name]],'Elec 22-23'!$A$4:$B$680, 2, FALSE)), "", VLOOKUP(Table1[[#This Row],[Name]], 'Elec 22-23'!$A$4:$B$680, 2, FALSE))</f>
        <v/>
      </c>
      <c r="R139" s="7" t="str">
        <f>IF(ISNA(VLOOKUP(Table1[[#This Row],[Name]], 'Gas 22-23'!$A$4:$B$427, 2, FALSE)), "", (VLOOKUP(Table1[[#This Row],[Name]], 'Gas 22-23'!$A$4:$B$427, 2, FALSE)))</f>
        <v/>
      </c>
      <c r="S139" s="7" t="str">
        <f>IFERROR((Table1[[#This Row],[Electricity 22-23]]*'Emissions Factors'!$C$5)+('Emissions Factors'!$B$5*Table1[[#This Row],[Gas 22-23]]), "")</f>
        <v/>
      </c>
      <c r="T139" s="12" t="str">
        <f>IFERROR(Table1[[#This Row],[Total Emissions 22-23]]/Table1[[#This Row],[Total Emissions 21-22]], "")</f>
        <v/>
      </c>
      <c r="U139" s="7" t="e">
        <f>VLOOKUP(Table1[[#This Row],[Name]],'Electricity 23-24'!A62:D137,4,FALSE)</f>
        <v>#N/A</v>
      </c>
      <c r="V139" s="7" t="str">
        <f>IF(ISNA(VLOOKUP(Table1[[#This Row],[Name]],Table2[#All],2,FALSE)),"",(VLOOKUP(Table1[[#This Row],[Name]],Table2[#All],2,FALSE)))</f>
        <v/>
      </c>
      <c r="W139" s="7" t="str">
        <f>IFERROR((Table1[[#This Row],[Electricity 23-24 ]]*'Emissions Factors'!$C$6)+(Table1[[#This Row],[Gas 23-24 ]]*'Emissions Factors'!$B$6),"")</f>
        <v/>
      </c>
      <c r="X139" s="74" t="str">
        <f>IFERROR(Table1[[#This Row],[Total Emissions 23-24 ]]/Table1[[#This Row],[Total Emissions 22-23]],"")</f>
        <v/>
      </c>
      <c r="Y139" s="21"/>
    </row>
    <row r="140" spans="1:25" x14ac:dyDescent="0.25">
      <c r="A140" s="30"/>
      <c r="B140" s="21" t="e">
        <f>VLOOKUP(Table1[[#This Row],[Name]], 'Site Information'!$A$2:$D$46, 4, FALSE)</f>
        <v>#N/A</v>
      </c>
      <c r="C140" s="11" t="str">
        <f>IF(ISNA(VLOOKUP(Table1[[#This Row],[Name]], 'Elec 17-18'!$A$4:$B$630, 2, FALSE)), "0", VLOOKUP(Table1[[#This Row],[Name]], 'Elec 17-18'!$A$4:$B$630, 2, FALSE))</f>
        <v>0</v>
      </c>
      <c r="D140" s="47" t="str">
        <f>IF(ISNA(VLOOKUP(Table1[[#This Row],[Name]], 'Gas 17-18'!$A$4:$B$395, 2, FALSE)), "0", (VLOOKUP(Table1[[#This Row],[Name]], 'Gas 17-18'!$A$4:$B$395, 2, FALSE)))</f>
        <v>0</v>
      </c>
      <c r="E140" s="11" t="str">
        <f>IF(ISNA(VLOOKUP(Table1[[#This Row],[Name]], 'Elec 18-19'!$A$4:$B$630, 2, FALSE)), "0", VLOOKUP(Table1[[#This Row],[Name]], 'Elec 18-19'!$A$4:$B$630, 2, FALSE))</f>
        <v>0</v>
      </c>
      <c r="F140" s="47" t="str">
        <f>IF(ISNA(VLOOKUP(Table1[[#This Row],[Name]], 'Gas 18-19'!$A$4:$B$395, 2, FALSE)), "0", (VLOOKUP(Table1[[#This Row],[Name]], 'Gas 18-19'!$A$4:$B$395, 2, FALSE)))</f>
        <v>0</v>
      </c>
      <c r="G140" s="7" t="str">
        <f>IF(ISNA(VLOOKUP(Table1[[#This Row],[Name]], 'Elec 19-20'!$A$4:$B$631, 2, FALSE)), "0", VLOOKUP(Table1[[#This Row],[Name]], 'Elec 19-20'!$A$4:$B$631, 2, FALSE))</f>
        <v>0</v>
      </c>
      <c r="H140" s="7" t="str">
        <f>IF(ISNA(VLOOKUP(Table1[[#This Row],[Name]], 'Gas 19-20'!$A$4:$B$395, 2, FALSE)), "0", (VLOOKUP(Table1[[#This Row],[Name]], 'Gas 19-20'!$A$4:$B$395, 2, FALSE)))</f>
        <v>0</v>
      </c>
      <c r="I140" s="13">
        <f>IFERROR((Table1[[#This Row],[Electricity 19-20]]*'Emissions Factors'!$C$2)+(Table1[[#This Row],[Gas 19-20]]*'Emissions Factors'!$B$2), "")</f>
        <v>0</v>
      </c>
      <c r="J140" s="7" t="str">
        <f>IF(ISNA(VLOOKUP(Table1[[#This Row],[Name]],'Elec 20-21'!$A$4:$B$641, 2, FALSE)), "0", VLOOKUP(Table1[[#This Row],[Name]], 'Elec 20-21'!$A$4:$B$641, 2, FALSE))</f>
        <v>0</v>
      </c>
      <c r="K140" s="7" t="str">
        <f>IF(ISNA(VLOOKUP(Table1[[#This Row],[Name]], 'Gas 20-21'!$A$4:$B$400, 2, FALSE)), "0", VLOOKUP(Table1[[#This Row],[Name]], 'Gas 20-21'!$A$4:$B$400, 2, FALSE))</f>
        <v>0</v>
      </c>
      <c r="L140" s="13">
        <f>IFERROR((Table1[[#This Row],[Electricity 20-21]]*'Emissions Factors'!$C$3)+(Table1[[#This Row],[Gas 20-21]]*'Emissions Factors'!$B$2), "0")</f>
        <v>0</v>
      </c>
      <c r="M140" s="65" t="str">
        <f>IF(ISNA(VLOOKUP(Table1[[#This Row],[Name]], 'Elec 21-22'!$A$4:$B$656, 2, FALSE)), "0", VLOOKUP(Table1[[#This Row],[Name]], 'Elec 21-22'!$A$4:$B$656, 2, FALSE))</f>
        <v>0</v>
      </c>
      <c r="N140" s="11" t="str">
        <f>IF(ISNA(VLOOKUP(Table1[[#This Row],[Name]], 'Gas 21-22'!$A$4:$B$408, 2, FALSE)), "0", VLOOKUP(Table1[[#This Row],[Name]], 'Gas 21-22'!$A$4:$B$408, 2, FALSE))</f>
        <v>0</v>
      </c>
      <c r="O140" s="8">
        <f>IFERROR((Table1[[#This Row],[Electricity 21-22]]*'Emissions Factors'!$C$4)+(Table1[[#This Row],[Gas 21-22]]*'Emissions Factors'!$B$4), "")</f>
        <v>0</v>
      </c>
      <c r="P140" s="12" t="str">
        <f>IFERROR(Table1[[#This Row],[Total Emissions 21-22]]/Table1[[#This Row],[Total Emissions 20-21]], "")</f>
        <v/>
      </c>
      <c r="Q140" s="11" t="str">
        <f>IF(ISNA(VLOOKUP(Table1[[#This Row],[Name]],'Elec 22-23'!$A$4:$B$680, 2, FALSE)), "", VLOOKUP(Table1[[#This Row],[Name]], 'Elec 22-23'!$A$4:$B$680, 2, FALSE))</f>
        <v/>
      </c>
      <c r="R140" s="7" t="str">
        <f>IF(ISNA(VLOOKUP(Table1[[#This Row],[Name]], 'Gas 22-23'!$A$4:$B$427, 2, FALSE)), "", (VLOOKUP(Table1[[#This Row],[Name]], 'Gas 22-23'!$A$4:$B$427, 2, FALSE)))</f>
        <v/>
      </c>
      <c r="S140" s="7" t="str">
        <f>IFERROR((Table1[[#This Row],[Electricity 22-23]]*'Emissions Factors'!$C$5)+('Emissions Factors'!$B$5*Table1[[#This Row],[Gas 22-23]]), "")</f>
        <v/>
      </c>
      <c r="T140" s="12" t="str">
        <f>IFERROR(Table1[[#This Row],[Total Emissions 22-23]]/Table1[[#This Row],[Total Emissions 21-22]], "")</f>
        <v/>
      </c>
      <c r="U140" s="7" t="e">
        <f>VLOOKUP(Table1[[#This Row],[Name]],'Electricity 23-24'!A266:D291,4,FALSE)</f>
        <v>#N/A</v>
      </c>
      <c r="V140" s="7" t="str">
        <f>IF(ISNA(VLOOKUP(Table1[[#This Row],[Name]],Table2[#All],2,FALSE)),"",(VLOOKUP(Table1[[#This Row],[Name]],Table2[#All],2,FALSE)))</f>
        <v/>
      </c>
      <c r="W140" s="7" t="str">
        <f>IFERROR((Table1[[#This Row],[Electricity 23-24 ]]*'Emissions Factors'!$C$6)+(Table1[[#This Row],[Gas 23-24 ]]*'Emissions Factors'!$B$6),"")</f>
        <v/>
      </c>
      <c r="X140" s="74" t="str">
        <f>IFERROR(Table1[[#This Row],[Total Emissions 23-24 ]]/Table1[[#This Row],[Total Emissions 22-23]],"")</f>
        <v/>
      </c>
      <c r="Y140" s="21"/>
    </row>
    <row r="141" spans="1:25" x14ac:dyDescent="0.25">
      <c r="A141" s="32"/>
      <c r="B141" s="21" t="e">
        <f>VLOOKUP(Table1[[#This Row],[Name]], 'Site Information'!$A$2:$D$46, 4, FALSE)</f>
        <v>#N/A</v>
      </c>
      <c r="C141" s="8" t="str">
        <f>IF(ISNA(VLOOKUP(Table1[[#This Row],[Name]], 'Elec 17-18'!$A$4:$B$630, 2, FALSE)), "0", VLOOKUP(Table1[[#This Row],[Name]], 'Elec 17-18'!$A$4:$B$630, 2, FALSE))</f>
        <v>0</v>
      </c>
      <c r="D141" s="13" t="str">
        <f>IF(ISNA(VLOOKUP(Table1[[#This Row],[Name]], 'Gas 17-18'!$A$4:$B$395, 2, FALSE)), "0", (VLOOKUP(Table1[[#This Row],[Name]], 'Gas 17-18'!$A$4:$B$395, 2, FALSE)))</f>
        <v>0</v>
      </c>
      <c r="E141" s="8" t="str">
        <f>IF(ISNA(VLOOKUP(Table1[[#This Row],[Name]], 'Elec 18-19'!$A$4:$B$630, 2, FALSE)), "0", VLOOKUP(Table1[[#This Row],[Name]], 'Elec 18-19'!$A$4:$B$630, 2, FALSE))</f>
        <v>0</v>
      </c>
      <c r="F141" s="13" t="str">
        <f>IF(ISNA(VLOOKUP(Table1[[#This Row],[Name]], 'Gas 18-19'!$A$4:$B$395, 2, FALSE)), "0", (VLOOKUP(Table1[[#This Row],[Name]], 'Gas 18-19'!$A$4:$B$395, 2, FALSE)))</f>
        <v>0</v>
      </c>
      <c r="G141" s="7" t="str">
        <f>IF(ISNA(VLOOKUP(Table1[[#This Row],[Name]], 'Elec 19-20'!$A$4:$B$631, 2, FALSE)), "0", VLOOKUP(Table1[[#This Row],[Name]], 'Elec 19-20'!$A$4:$B$631, 2, FALSE))</f>
        <v>0</v>
      </c>
      <c r="H141" s="7" t="str">
        <f>IF(ISNA(VLOOKUP(Table1[[#This Row],[Name]], 'Gas 19-20'!$A$4:$B$395, 2, FALSE)), "0", (VLOOKUP(Table1[[#This Row],[Name]], 'Gas 19-20'!$A$4:$B$395, 2, FALSE)))</f>
        <v>0</v>
      </c>
      <c r="I141" s="13">
        <f>IFERROR((Table1[[#This Row],[Electricity 19-20]]*'Emissions Factors'!$C$2)+(Table1[[#This Row],[Gas 19-20]]*'Emissions Factors'!$B$2), "")</f>
        <v>0</v>
      </c>
      <c r="J141" s="7" t="str">
        <f>IF(ISNA(VLOOKUP(Table1[[#This Row],[Name]],'Elec 20-21'!$A$4:$B$641, 2, FALSE)), "0", VLOOKUP(Table1[[#This Row],[Name]], 'Elec 20-21'!$A$4:$B$641, 2, FALSE))</f>
        <v>0</v>
      </c>
      <c r="K141" s="7" t="str">
        <f>IF(ISNA(VLOOKUP(Table1[[#This Row],[Name]], 'Gas 20-21'!$A$4:$B$400, 2, FALSE)), "0", VLOOKUP(Table1[[#This Row],[Name]], 'Gas 20-21'!$A$4:$B$400, 2, FALSE))</f>
        <v>0</v>
      </c>
      <c r="L141" s="13">
        <f>IFERROR((Table1[[#This Row],[Electricity 20-21]]*'Emissions Factors'!$C$3)+(Table1[[#This Row],[Gas 20-21]]*'Emissions Factors'!$B$2), "0")</f>
        <v>0</v>
      </c>
      <c r="M141" s="11" t="str">
        <f>IF(ISNA(VLOOKUP(Table1[[#This Row],[Name]], 'Elec 21-22'!$A$4:$B$656, 2, FALSE)), "0", VLOOKUP(Table1[[#This Row],[Name]], 'Elec 21-22'!$A$4:$B$656, 2, FALSE))</f>
        <v>0</v>
      </c>
      <c r="N141" s="11" t="str">
        <f>IF(ISNA(VLOOKUP(Table1[[#This Row],[Name]], 'Gas 21-22'!$A$4:$B$408, 2, FALSE)), "0", VLOOKUP(Table1[[#This Row],[Name]], 'Gas 21-22'!$A$4:$B$408, 2, FALSE))</f>
        <v>0</v>
      </c>
      <c r="O141" s="8">
        <f>IFERROR((Table1[[#This Row],[Electricity 21-22]]*'Emissions Factors'!$C$4)+(Table1[[#This Row],[Gas 21-22]]*'Emissions Factors'!$B$4), "")</f>
        <v>0</v>
      </c>
      <c r="P141" s="12" t="str">
        <f>IFERROR(Table1[[#This Row],[Total Emissions 21-22]]/Table1[[#This Row],[Total Emissions 20-21]], "")</f>
        <v/>
      </c>
      <c r="Q141" s="11" t="str">
        <f>IF(ISNA(VLOOKUP(Table1[[#This Row],[Name]],'Elec 22-23'!$A$4:$B$680, 2, FALSE)), "", VLOOKUP(Table1[[#This Row],[Name]], 'Elec 22-23'!$A$4:$B$680, 2, FALSE))</f>
        <v/>
      </c>
      <c r="R141" s="7" t="str">
        <f>IF(ISNA(VLOOKUP(Table1[[#This Row],[Name]], 'Gas 22-23'!$A$4:$B$427, 2, FALSE)), "", (VLOOKUP(Table1[[#This Row],[Name]], 'Gas 22-23'!$A$4:$B$427, 2, FALSE)))</f>
        <v/>
      </c>
      <c r="S141" s="7" t="str">
        <f>IFERROR((Table1[[#This Row],[Electricity 22-23]]*'Emissions Factors'!$C$5)+('Emissions Factors'!$B$5*Table1[[#This Row],[Gas 22-23]]), "")</f>
        <v/>
      </c>
      <c r="T141" s="12" t="str">
        <f>IFERROR(Table1[[#This Row],[Total Emissions 22-23]]/Table1[[#This Row],[Total Emissions 21-22]], "")</f>
        <v/>
      </c>
      <c r="U141" s="7" t="e">
        <f>VLOOKUP(Table1[[#This Row],[Name]],'Electricity 23-24'!A297:D373,4,FALSE)</f>
        <v>#N/A</v>
      </c>
      <c r="V141" s="7" t="str">
        <f>IF(ISNA(VLOOKUP(Table1[[#This Row],[Name]],Table2[#All],2,FALSE)),"",(VLOOKUP(Table1[[#This Row],[Name]],Table2[#All],2,FALSE)))</f>
        <v/>
      </c>
      <c r="W141" s="7" t="str">
        <f>IFERROR((Table1[[#This Row],[Electricity 23-24 ]]*'Emissions Factors'!$C$6)+(Table1[[#This Row],[Gas 23-24 ]]*'Emissions Factors'!$B$6),"")</f>
        <v/>
      </c>
      <c r="X141" s="74" t="str">
        <f>IFERROR(Table1[[#This Row],[Total Emissions 23-24 ]]/Table1[[#This Row],[Total Emissions 22-23]],"")</f>
        <v/>
      </c>
      <c r="Y141" s="21"/>
    </row>
    <row r="142" spans="1:25" x14ac:dyDescent="0.25">
      <c r="A142" s="30"/>
      <c r="B142" s="21" t="e">
        <f>VLOOKUP(Table1[[#This Row],[Name]], 'Site Information'!$A$2:$D$46, 4, FALSE)</f>
        <v>#N/A</v>
      </c>
      <c r="C142" s="11" t="str">
        <f>IF(ISNA(VLOOKUP(Table1[[#This Row],[Name]], 'Elec 17-18'!$A$4:$B$630, 2, FALSE)), "0", VLOOKUP(Table1[[#This Row],[Name]], 'Elec 17-18'!$A$4:$B$630, 2, FALSE))</f>
        <v>0</v>
      </c>
      <c r="D142" s="47" t="str">
        <f>IF(ISNA(VLOOKUP(Table1[[#This Row],[Name]], 'Gas 17-18'!$A$4:$B$395, 2, FALSE)), "0", (VLOOKUP(Table1[[#This Row],[Name]], 'Gas 17-18'!$A$4:$B$395, 2, FALSE)))</f>
        <v>0</v>
      </c>
      <c r="E142" s="11" t="str">
        <f>IF(ISNA(VLOOKUP(Table1[[#This Row],[Name]], 'Elec 18-19'!$A$4:$B$630, 2, FALSE)), "0", VLOOKUP(Table1[[#This Row],[Name]], 'Elec 18-19'!$A$4:$B$630, 2, FALSE))</f>
        <v>0</v>
      </c>
      <c r="F142" s="47" t="str">
        <f>IF(ISNA(VLOOKUP(Table1[[#This Row],[Name]], 'Gas 18-19'!$A$4:$B$395, 2, FALSE)), "0", (VLOOKUP(Table1[[#This Row],[Name]], 'Gas 18-19'!$A$4:$B$395, 2, FALSE)))</f>
        <v>0</v>
      </c>
      <c r="G142" s="7" t="str">
        <f>IF(ISNA(VLOOKUP(Table1[[#This Row],[Name]], 'Elec 19-20'!$A$4:$B$631, 2, FALSE)), "0", VLOOKUP(Table1[[#This Row],[Name]], 'Elec 19-20'!$A$4:$B$631, 2, FALSE))</f>
        <v>0</v>
      </c>
      <c r="H142" s="7" t="str">
        <f>IF(ISNA(VLOOKUP(Table1[[#This Row],[Name]], 'Gas 19-20'!$A$4:$B$395, 2, FALSE)), "0", (VLOOKUP(Table1[[#This Row],[Name]], 'Gas 19-20'!$A$4:$B$395, 2, FALSE)))</f>
        <v>0</v>
      </c>
      <c r="I142" s="13">
        <f>IFERROR((Table1[[#This Row],[Electricity 19-20]]*'Emissions Factors'!$C$2)+(Table1[[#This Row],[Gas 19-20]]*'Emissions Factors'!$B$2), "")</f>
        <v>0</v>
      </c>
      <c r="J142" s="7" t="str">
        <f>IF(ISNA(VLOOKUP(Table1[[#This Row],[Name]],'Elec 20-21'!$A$4:$B$641, 2, FALSE)), "0", VLOOKUP(Table1[[#This Row],[Name]], 'Elec 20-21'!$A$4:$B$641, 2, FALSE))</f>
        <v>0</v>
      </c>
      <c r="K142" s="7" t="str">
        <f>IF(ISNA(VLOOKUP(Table1[[#This Row],[Name]], 'Gas 20-21'!$A$4:$B$400, 2, FALSE)), "0", VLOOKUP(Table1[[#This Row],[Name]], 'Gas 20-21'!$A$4:$B$400, 2, FALSE))</f>
        <v>0</v>
      </c>
      <c r="L142" s="13">
        <f>IFERROR((Table1[[#This Row],[Electricity 20-21]]*'Emissions Factors'!$C$3)+(Table1[[#This Row],[Gas 20-21]]*'Emissions Factors'!$B$2), "0")</f>
        <v>0</v>
      </c>
      <c r="M142" s="65" t="str">
        <f>IF(ISNA(VLOOKUP(Table1[[#This Row],[Name]], 'Elec 21-22'!$A$4:$B$656, 2, FALSE)), "0", VLOOKUP(Table1[[#This Row],[Name]], 'Elec 21-22'!$A$4:$B$656, 2, FALSE))</f>
        <v>0</v>
      </c>
      <c r="N142" s="11" t="str">
        <f>IF(ISNA(VLOOKUP(Table1[[#This Row],[Name]], 'Gas 21-22'!$A$4:$B$408, 2, FALSE)), "0", VLOOKUP(Table1[[#This Row],[Name]], 'Gas 21-22'!$A$4:$B$408, 2, FALSE))</f>
        <v>0</v>
      </c>
      <c r="O142" s="8">
        <f>IFERROR((Table1[[#This Row],[Electricity 21-22]]*'Emissions Factors'!$C$4)+(Table1[[#This Row],[Gas 21-22]]*'Emissions Factors'!$B$4), "")</f>
        <v>0</v>
      </c>
      <c r="P142" s="12" t="str">
        <f>IFERROR(Table1[[#This Row],[Total Emissions 21-22]]/Table1[[#This Row],[Total Emissions 20-21]], "")</f>
        <v/>
      </c>
      <c r="Q142" s="11" t="str">
        <f>IF(ISNA(VLOOKUP(Table1[[#This Row],[Name]],'Elec 22-23'!$A$4:$B$680, 2, FALSE)), "", VLOOKUP(Table1[[#This Row],[Name]], 'Elec 22-23'!$A$4:$B$680, 2, FALSE))</f>
        <v/>
      </c>
      <c r="R142" s="7" t="str">
        <f>IF(ISNA(VLOOKUP(Table1[[#This Row],[Name]], 'Gas 22-23'!$A$4:$B$427, 2, FALSE)), "", (VLOOKUP(Table1[[#This Row],[Name]], 'Gas 22-23'!$A$4:$B$427, 2, FALSE)))</f>
        <v/>
      </c>
      <c r="S142" s="7" t="str">
        <f>IFERROR((Table1[[#This Row],[Electricity 22-23]]*'Emissions Factors'!$C$5)+('Emissions Factors'!$B$5*Table1[[#This Row],[Gas 22-23]]), "")</f>
        <v/>
      </c>
      <c r="T142" s="12" t="str">
        <f>IFERROR(Table1[[#This Row],[Total Emissions 22-23]]/Table1[[#This Row],[Total Emissions 21-22]], "")</f>
        <v/>
      </c>
      <c r="U142" s="7" t="e">
        <f>VLOOKUP(Table1[[#This Row],[Name]],'Electricity 23-24'!A162:D184,4,FALSE)</f>
        <v>#N/A</v>
      </c>
      <c r="V142" s="7" t="str">
        <f>IF(ISNA(VLOOKUP(Table1[[#This Row],[Name]],Table2[#All],2,FALSE)),"",(VLOOKUP(Table1[[#This Row],[Name]],Table2[#All],2,FALSE)))</f>
        <v/>
      </c>
      <c r="W142" s="7" t="str">
        <f>IFERROR((Table1[[#This Row],[Electricity 23-24 ]]*'Emissions Factors'!$C$6)+(Table1[[#This Row],[Gas 23-24 ]]*'Emissions Factors'!$B$6),"")</f>
        <v/>
      </c>
      <c r="X142" s="74" t="str">
        <f>IFERROR(Table1[[#This Row],[Total Emissions 23-24 ]]/Table1[[#This Row],[Total Emissions 22-23]],"")</f>
        <v/>
      </c>
      <c r="Y142" s="21"/>
    </row>
    <row r="143" spans="1:25" x14ac:dyDescent="0.25">
      <c r="A143" s="32"/>
      <c r="B143" s="21" t="e">
        <f>VLOOKUP(Table1[[#This Row],[Name]], 'Site Information'!$A$2:$D$46, 4, FALSE)</f>
        <v>#N/A</v>
      </c>
      <c r="C143" s="8" t="str">
        <f>IF(ISNA(VLOOKUP(Table1[[#This Row],[Name]], 'Elec 17-18'!$A$4:$B$630, 2, FALSE)), "0", VLOOKUP(Table1[[#This Row],[Name]], 'Elec 17-18'!$A$4:$B$630, 2, FALSE))</f>
        <v>0</v>
      </c>
      <c r="D143" s="13" t="str">
        <f>IF(ISNA(VLOOKUP(Table1[[#This Row],[Name]], 'Gas 17-18'!$A$4:$B$395, 2, FALSE)), "0", (VLOOKUP(Table1[[#This Row],[Name]], 'Gas 17-18'!$A$4:$B$395, 2, FALSE)))</f>
        <v>0</v>
      </c>
      <c r="E143" s="8" t="str">
        <f>IF(ISNA(VLOOKUP(Table1[[#This Row],[Name]], 'Elec 18-19'!$A$4:$B$630, 2, FALSE)), "0", VLOOKUP(Table1[[#This Row],[Name]], 'Elec 18-19'!$A$4:$B$630, 2, FALSE))</f>
        <v>0</v>
      </c>
      <c r="F143" s="13" t="str">
        <f>IF(ISNA(VLOOKUP(Table1[[#This Row],[Name]], 'Gas 18-19'!$A$4:$B$395, 2, FALSE)), "0", (VLOOKUP(Table1[[#This Row],[Name]], 'Gas 18-19'!$A$4:$B$395, 2, FALSE)))</f>
        <v>0</v>
      </c>
      <c r="G143" s="7" t="str">
        <f>IF(ISNA(VLOOKUP(Table1[[#This Row],[Name]], 'Elec 19-20'!$A$4:$B$631, 2, FALSE)), "0", VLOOKUP(Table1[[#This Row],[Name]], 'Elec 19-20'!$A$4:$B$631, 2, FALSE))</f>
        <v>0</v>
      </c>
      <c r="H143" s="7" t="str">
        <f>IF(ISNA(VLOOKUP(Table1[[#This Row],[Name]], 'Gas 19-20'!$A$4:$B$395, 2, FALSE)), "0", (VLOOKUP(Table1[[#This Row],[Name]], 'Gas 19-20'!$A$4:$B$395, 2, FALSE)))</f>
        <v>0</v>
      </c>
      <c r="I143" s="13">
        <f>IFERROR((Table1[[#This Row],[Electricity 19-20]]*'Emissions Factors'!$C$2)+(Table1[[#This Row],[Gas 19-20]]*'Emissions Factors'!$B$2), "")</f>
        <v>0</v>
      </c>
      <c r="J143" s="7" t="str">
        <f>IF(ISNA(VLOOKUP(Table1[[#This Row],[Name]],'Elec 20-21'!$A$4:$B$641, 2, FALSE)), "0", VLOOKUP(Table1[[#This Row],[Name]], 'Elec 20-21'!$A$4:$B$641, 2, FALSE))</f>
        <v>0</v>
      </c>
      <c r="K143" s="7" t="str">
        <f>IF(ISNA(VLOOKUP(Table1[[#This Row],[Name]], 'Gas 20-21'!$A$4:$B$400, 2, FALSE)), "0", VLOOKUP(Table1[[#This Row],[Name]], 'Gas 20-21'!$A$4:$B$400, 2, FALSE))</f>
        <v>0</v>
      </c>
      <c r="L143" s="13">
        <f>IFERROR((Table1[[#This Row],[Electricity 20-21]]*'Emissions Factors'!$C$3)+(Table1[[#This Row],[Gas 20-21]]*'Emissions Factors'!$B$2), "0")</f>
        <v>0</v>
      </c>
      <c r="M143" s="11" t="str">
        <f>IF(ISNA(VLOOKUP(Table1[[#This Row],[Name]], 'Elec 21-22'!$A$4:$B$656, 2, FALSE)), "0", VLOOKUP(Table1[[#This Row],[Name]], 'Elec 21-22'!$A$4:$B$656, 2, FALSE))</f>
        <v>0</v>
      </c>
      <c r="N143" s="7" t="str">
        <f>IF(ISNA(VLOOKUP(Table1[[#This Row],[Name]], 'Gas 21-22'!$A$4:$B$408, 2, FALSE)), "0", VLOOKUP(Table1[[#This Row],[Name]], 'Gas 21-22'!$A$4:$B$408, 2, FALSE))</f>
        <v>0</v>
      </c>
      <c r="O143" s="8">
        <f>IFERROR((Table1[[#This Row],[Electricity 21-22]]*'Emissions Factors'!$C$4)+(Table1[[#This Row],[Gas 21-22]]*'Emissions Factors'!$B$4), "")</f>
        <v>0</v>
      </c>
      <c r="P143" s="74" t="str">
        <f>IFERROR(Table1[[#This Row],[Total Emissions 21-22]]/Table1[[#This Row],[Total Emissions 20-21]], "")</f>
        <v/>
      </c>
      <c r="Q143" s="11" t="str">
        <f>IF(ISNA(VLOOKUP(Table1[[#This Row],[Name]],'Elec 22-23'!$A$4:$B$680, 2, FALSE)), "", VLOOKUP(Table1[[#This Row],[Name]], 'Elec 22-23'!$A$4:$B$680, 2, FALSE))</f>
        <v/>
      </c>
      <c r="R143" s="11" t="str">
        <f>IF(ISNA(VLOOKUP(Table1[[#This Row],[Name]], 'Gas 22-23'!$A$4:$B$427, 2, FALSE)), "", (VLOOKUP(Table1[[#This Row],[Name]], 'Gas 22-23'!$A$4:$B$427, 2, FALSE)))</f>
        <v/>
      </c>
      <c r="S143" s="11" t="str">
        <f>IFERROR((Table1[[#This Row],[Electricity 22-23]]*'Emissions Factors'!$C$5)+('Emissions Factors'!$B$5*Table1[[#This Row],[Gas 22-23]]), "")</f>
        <v/>
      </c>
      <c r="T143" s="12" t="str">
        <f>IFERROR(Table1[[#This Row],[Total Emissions 22-23]]/Table1[[#This Row],[Total Emissions 21-22]], "")</f>
        <v/>
      </c>
      <c r="U143" s="11" t="str">
        <f>IF(ISNA(VLOOKUP(Table1[[#This Row],[Name]],'Electricity 23-24'!A144:D1040,4,FALSE)),"",(VLOOKUP(Table1[[#This Row],[Name]],'Electricity 23-24'!A144:D1040,4,FALSE)))</f>
        <v/>
      </c>
      <c r="V143" s="11" t="str">
        <f>IF(ISNA(VLOOKUP(Table1[[#This Row],[Name]],Table2[#All],2,FALSE)),"",(VLOOKUP(Table1[[#This Row],[Name]],Table2[#All],2,FALSE)))</f>
        <v/>
      </c>
      <c r="W143" s="11" t="str">
        <f>IFERROR((Table1[[#This Row],[Electricity 23-24 ]]*'Emissions Factors'!$C$6)+(Table1[[#This Row],[Gas 23-24 ]]*'Emissions Factors'!$B$6),"")</f>
        <v/>
      </c>
      <c r="X143" s="74" t="str">
        <f>IFERROR(Table1[[#This Row],[Total Emissions 23-24 ]]/Table1[[#This Row],[Total Emissions 22-23]],"")</f>
        <v/>
      </c>
      <c r="Y143" s="21"/>
    </row>
    <row r="144" spans="1:25" x14ac:dyDescent="0.25">
      <c r="A144" s="32"/>
      <c r="B144" s="21" t="e">
        <f>VLOOKUP(Table1[[#This Row],[Name]], 'Site Information'!$A$2:$D$46, 4, FALSE)</f>
        <v>#N/A</v>
      </c>
      <c r="C144" s="8" t="str">
        <f>IF(ISNA(VLOOKUP(Table1[[#This Row],[Name]], 'Elec 17-18'!$A$4:$B$630, 2, FALSE)), "0", VLOOKUP(Table1[[#This Row],[Name]], 'Elec 17-18'!$A$4:$B$630, 2, FALSE))</f>
        <v>0</v>
      </c>
      <c r="D144" s="13" t="str">
        <f>IF(ISNA(VLOOKUP(Table1[[#This Row],[Name]], 'Gas 17-18'!$A$4:$B$395, 2, FALSE)), "0", (VLOOKUP(Table1[[#This Row],[Name]], 'Gas 17-18'!$A$4:$B$395, 2, FALSE)))</f>
        <v>0</v>
      </c>
      <c r="E144" s="8" t="str">
        <f>IF(ISNA(VLOOKUP(Table1[[#This Row],[Name]], 'Elec 18-19'!$A$4:$B$630, 2, FALSE)), "0", VLOOKUP(Table1[[#This Row],[Name]], 'Elec 18-19'!$A$4:$B$630, 2, FALSE))</f>
        <v>0</v>
      </c>
      <c r="F144" s="13" t="str">
        <f>IF(ISNA(VLOOKUP(Table1[[#This Row],[Name]], 'Gas 18-19'!$A$4:$B$395, 2, FALSE)), "0", (VLOOKUP(Table1[[#This Row],[Name]], 'Gas 18-19'!$A$4:$B$395, 2, FALSE)))</f>
        <v>0</v>
      </c>
      <c r="G144" s="7" t="str">
        <f>IF(ISNA(VLOOKUP(Table1[[#This Row],[Name]], 'Elec 19-20'!$A$4:$B$631, 2, FALSE)), "0", VLOOKUP(Table1[[#This Row],[Name]], 'Elec 19-20'!$A$4:$B$631, 2, FALSE))</f>
        <v>0</v>
      </c>
      <c r="H144" s="7" t="str">
        <f>IF(ISNA(VLOOKUP(Table1[[#This Row],[Name]], 'Gas 19-20'!$A$4:$B$395, 2, FALSE)), "0", (VLOOKUP(Table1[[#This Row],[Name]], 'Gas 19-20'!$A$4:$B$395, 2, FALSE)))</f>
        <v>0</v>
      </c>
      <c r="I144" s="13">
        <f>IFERROR((Table1[[#This Row],[Electricity 19-20]]*'Emissions Factors'!$C$2)+(Table1[[#This Row],[Gas 19-20]]*'Emissions Factors'!$B$2), "")</f>
        <v>0</v>
      </c>
      <c r="J144" s="7" t="str">
        <f>IF(ISNA(VLOOKUP(Table1[[#This Row],[Name]],'Elec 20-21'!$A$4:$B$641, 2, FALSE)), "0", VLOOKUP(Table1[[#This Row],[Name]], 'Elec 20-21'!$A$4:$B$641, 2, FALSE))</f>
        <v>0</v>
      </c>
      <c r="K144" s="7" t="str">
        <f>IF(ISNA(VLOOKUP(Table1[[#This Row],[Name]], 'Gas 20-21'!$A$4:$B$400, 2, FALSE)), "0", VLOOKUP(Table1[[#This Row],[Name]], 'Gas 20-21'!$A$4:$B$400, 2, FALSE))</f>
        <v>0</v>
      </c>
      <c r="L144" s="13">
        <f>IFERROR((Table1[[#This Row],[Electricity 20-21]]*'Emissions Factors'!$C$3)+(Table1[[#This Row],[Gas 20-21]]*'Emissions Factors'!$B$2), "0")</f>
        <v>0</v>
      </c>
      <c r="M144" s="11" t="str">
        <f>IF(ISNA(VLOOKUP(Table1[[#This Row],[Name]], 'Elec 21-22'!$A$4:$B$656, 2, FALSE)), "0", VLOOKUP(Table1[[#This Row],[Name]], 'Elec 21-22'!$A$4:$B$656, 2, FALSE))</f>
        <v>0</v>
      </c>
      <c r="N144" s="7" t="str">
        <f>IF(ISNA(VLOOKUP(Table1[[#This Row],[Name]], 'Gas 21-22'!$A$4:$B$408, 2, FALSE)), "0", VLOOKUP(Table1[[#This Row],[Name]], 'Gas 21-22'!$A$4:$B$408, 2, FALSE))</f>
        <v>0</v>
      </c>
      <c r="O144" s="8">
        <f>IFERROR((Table1[[#This Row],[Electricity 21-22]]*'Emissions Factors'!$C$4)+(Table1[[#This Row],[Gas 21-22]]*'Emissions Factors'!$B$4), "")</f>
        <v>0</v>
      </c>
      <c r="P144" s="74" t="str">
        <f>IFERROR(Table1[[#This Row],[Total Emissions 21-22]]/Table1[[#This Row],[Total Emissions 20-21]], "")</f>
        <v/>
      </c>
      <c r="Q144" s="11" t="str">
        <f>IF(ISNA(VLOOKUP(Table1[[#This Row],[Name]],'Elec 22-23'!$A$4:$B$680, 2, FALSE)), "", VLOOKUP(Table1[[#This Row],[Name]], 'Elec 22-23'!$A$4:$B$680, 2, FALSE))</f>
        <v/>
      </c>
      <c r="R144" s="7" t="str">
        <f>IF(ISNA(VLOOKUP(Table1[[#This Row],[Name]], 'Gas 22-23'!$A$4:$B$427, 2, FALSE)), "", (VLOOKUP(Table1[[#This Row],[Name]], 'Gas 22-23'!$A$4:$B$427, 2, FALSE)))</f>
        <v/>
      </c>
      <c r="S144" s="7" t="str">
        <f>IFERROR((Table1[[#This Row],[Electricity 22-23]]*'Emissions Factors'!$C$5)+('Emissions Factors'!$B$5*Table1[[#This Row],[Gas 22-23]]), "")</f>
        <v/>
      </c>
      <c r="T144" s="12" t="str">
        <f>IFERROR(Table1[[#This Row],[Total Emissions 22-23]]/Table1[[#This Row],[Total Emissions 21-22]], "")</f>
        <v/>
      </c>
      <c r="U144" s="7" t="str">
        <f>IF(ISNA(VLOOKUP(Table1[[#This Row],[Name]],'Electricity 23-24'!A145:D1041,4,FALSE)),"",(VLOOKUP(Table1[[#This Row],[Name]],'Electricity 23-24'!A145:D1041,4,FALSE)))</f>
        <v/>
      </c>
      <c r="V144" s="7" t="str">
        <f>IF(ISNA(VLOOKUP(Table1[[#This Row],[Name]],Table2[#All],2,FALSE)),"",(VLOOKUP(Table1[[#This Row],[Name]],Table2[#All],2,FALSE)))</f>
        <v/>
      </c>
      <c r="W144" s="7" t="str">
        <f>IFERROR((Table1[[#This Row],[Electricity 23-24 ]]*'Emissions Factors'!$C$6)+(Table1[[#This Row],[Gas 23-24 ]]*'Emissions Factors'!$B$6),"")</f>
        <v/>
      </c>
      <c r="X144" s="74" t="str">
        <f>IFERROR(Table1[[#This Row],[Total Emissions 23-24 ]]/Table1[[#This Row],[Total Emissions 22-23]],"")</f>
        <v/>
      </c>
      <c r="Y144" s="21"/>
    </row>
    <row r="145" spans="1:25" x14ac:dyDescent="0.25">
      <c r="A145" s="30"/>
      <c r="B145" s="21" t="e">
        <f>VLOOKUP(Table1[[#This Row],[Name]], 'Site Information'!$A$2:$D$46, 4, FALSE)</f>
        <v>#N/A</v>
      </c>
      <c r="C145" s="11" t="str">
        <f>IF(ISNA(VLOOKUP(Table1[[#This Row],[Name]], 'Elec 17-18'!$A$4:$B$630, 2, FALSE)), "0", VLOOKUP(Table1[[#This Row],[Name]], 'Elec 17-18'!$A$4:$B$630, 2, FALSE))</f>
        <v>0</v>
      </c>
      <c r="D145" s="47" t="str">
        <f>IF(ISNA(VLOOKUP(Table1[[#This Row],[Name]], 'Gas 17-18'!$A$4:$B$395, 2, FALSE)), "0", (VLOOKUP(Table1[[#This Row],[Name]], 'Gas 17-18'!$A$4:$B$395, 2, FALSE)))</f>
        <v>0</v>
      </c>
      <c r="E145" s="11" t="str">
        <f>IF(ISNA(VLOOKUP(Table1[[#This Row],[Name]], 'Elec 18-19'!$A$4:$B$630, 2, FALSE)), "0", VLOOKUP(Table1[[#This Row],[Name]], 'Elec 18-19'!$A$4:$B$630, 2, FALSE))</f>
        <v>0</v>
      </c>
      <c r="F145" s="47" t="str">
        <f>IF(ISNA(VLOOKUP(Table1[[#This Row],[Name]], 'Gas 18-19'!$A$4:$B$395, 2, FALSE)), "0", (VLOOKUP(Table1[[#This Row],[Name]], 'Gas 18-19'!$A$4:$B$395, 2, FALSE)))</f>
        <v>0</v>
      </c>
      <c r="G145" s="7" t="str">
        <f>IF(ISNA(VLOOKUP(Table1[[#This Row],[Name]], 'Elec 19-20'!$A$4:$B$631, 2, FALSE)), "0", VLOOKUP(Table1[[#This Row],[Name]], 'Elec 19-20'!$A$4:$B$631, 2, FALSE))</f>
        <v>0</v>
      </c>
      <c r="H145" s="7" t="str">
        <f>IF(ISNA(VLOOKUP(Table1[[#This Row],[Name]], 'Gas 19-20'!$A$4:$B$395, 2, FALSE)), "0", (VLOOKUP(Table1[[#This Row],[Name]], 'Gas 19-20'!$A$4:$B$395, 2, FALSE)))</f>
        <v>0</v>
      </c>
      <c r="I145" s="13">
        <f>IFERROR((Table1[[#This Row],[Electricity 19-20]]*'Emissions Factors'!$C$2)+(Table1[[#This Row],[Gas 19-20]]*'Emissions Factors'!$B$2), "")</f>
        <v>0</v>
      </c>
      <c r="J145" s="7" t="str">
        <f>IF(ISNA(VLOOKUP(Table1[[#This Row],[Name]],'Elec 20-21'!$A$4:$B$641, 2, FALSE)), "0", VLOOKUP(Table1[[#This Row],[Name]], 'Elec 20-21'!$A$4:$B$641, 2, FALSE))</f>
        <v>0</v>
      </c>
      <c r="K145" s="7" t="str">
        <f>IF(ISNA(VLOOKUP(Table1[[#This Row],[Name]], 'Gas 20-21'!$A$4:$B$400, 2, FALSE)), "0", VLOOKUP(Table1[[#This Row],[Name]], 'Gas 20-21'!$A$4:$B$400, 2, FALSE))</f>
        <v>0</v>
      </c>
      <c r="L145" s="13">
        <f>IFERROR((Table1[[#This Row],[Electricity 20-21]]*'Emissions Factors'!$C$3)+(Table1[[#This Row],[Gas 20-21]]*'Emissions Factors'!$B$2), "0")</f>
        <v>0</v>
      </c>
      <c r="M145" s="65" t="str">
        <f>IF(ISNA(VLOOKUP(Table1[[#This Row],[Name]], 'Elec 21-22'!$A$4:$B$656, 2, FALSE)), "0", VLOOKUP(Table1[[#This Row],[Name]], 'Elec 21-22'!$A$4:$B$656, 2, FALSE))</f>
        <v>0</v>
      </c>
      <c r="N145" s="11" t="str">
        <f>IF(ISNA(VLOOKUP(Table1[[#This Row],[Name]], 'Gas 21-22'!$A$4:$B$408, 2, FALSE)), "0", VLOOKUP(Table1[[#This Row],[Name]], 'Gas 21-22'!$A$4:$B$408, 2, FALSE))</f>
        <v>0</v>
      </c>
      <c r="O145" s="8">
        <f>IFERROR((Table1[[#This Row],[Electricity 21-22]]*'Emissions Factors'!$C$4)+(Table1[[#This Row],[Gas 21-22]]*'Emissions Factors'!$B$4), "")</f>
        <v>0</v>
      </c>
      <c r="P145" s="12" t="str">
        <f>IFERROR(Table1[[#This Row],[Total Emissions 21-22]]/Table1[[#This Row],[Total Emissions 20-21]], "")</f>
        <v/>
      </c>
      <c r="Q145" s="11" t="str">
        <f>IF(ISNA(VLOOKUP(Table1[[#This Row],[Name]],'Elec 22-23'!$A$4:$B$680, 2, FALSE)), "", VLOOKUP(Table1[[#This Row],[Name]], 'Elec 22-23'!$A$4:$B$680, 2, FALSE))</f>
        <v/>
      </c>
      <c r="R145" s="7" t="str">
        <f>IF(ISNA(VLOOKUP(Table1[[#This Row],[Name]], 'Gas 22-23'!$A$4:$B$427, 2, FALSE)), "", (VLOOKUP(Table1[[#This Row],[Name]], 'Gas 22-23'!$A$4:$B$427, 2, FALSE)))</f>
        <v/>
      </c>
      <c r="S145" s="7" t="str">
        <f>IFERROR((Table1[[#This Row],[Electricity 22-23]]*'Emissions Factors'!$C$5)+('Emissions Factors'!$B$5*Table1[[#This Row],[Gas 22-23]]), "")</f>
        <v/>
      </c>
      <c r="T145" s="12" t="str">
        <f>IFERROR(Table1[[#This Row],[Total Emissions 22-23]]/Table1[[#This Row],[Total Emissions 21-22]], "")</f>
        <v/>
      </c>
      <c r="U145" s="7" t="str">
        <f>IF(ISNA(VLOOKUP(Table1[[#This Row],[Name]],'Electricity 23-24'!A468:D1364,4,FALSE)),"",(VLOOKUP(Table1[[#This Row],[Name]],'Electricity 23-24'!A468:D1364,4,FALSE)))</f>
        <v/>
      </c>
      <c r="V145" s="7" t="str">
        <f>IF(ISNA(VLOOKUP(Table1[[#This Row],[Name]],Table2[#All],2,FALSE)),"",(VLOOKUP(Table1[[#This Row],[Name]],Table2[#All],2,FALSE)))</f>
        <v/>
      </c>
      <c r="W145" s="7" t="str">
        <f>IFERROR((Table1[[#This Row],[Electricity 23-24 ]]*'Emissions Factors'!$C$6)+(Table1[[#This Row],[Gas 23-24 ]]*'Emissions Factors'!$B$6),"")</f>
        <v/>
      </c>
      <c r="X145" s="74" t="str">
        <f>IFERROR(Table1[[#This Row],[Total Emissions 23-24 ]]/Table1[[#This Row],[Total Emissions 22-23]],"")</f>
        <v/>
      </c>
      <c r="Y145" s="21"/>
    </row>
    <row r="146" spans="1:25" x14ac:dyDescent="0.25">
      <c r="A146" s="32"/>
      <c r="B146" s="21" t="e">
        <f>VLOOKUP(Table1[[#This Row],[Name]], 'Site Information'!$A$2:$D$46, 4, FALSE)</f>
        <v>#N/A</v>
      </c>
      <c r="C146" s="8" t="str">
        <f>IF(ISNA(VLOOKUP(Table1[[#This Row],[Name]], 'Elec 17-18'!$A$4:$B$630, 2, FALSE)), "0", VLOOKUP(Table1[[#This Row],[Name]], 'Elec 17-18'!$A$4:$B$630, 2, FALSE))</f>
        <v>0</v>
      </c>
      <c r="D146" s="13" t="str">
        <f>IF(ISNA(VLOOKUP(Table1[[#This Row],[Name]], 'Gas 17-18'!$A$4:$B$395, 2, FALSE)), "0", (VLOOKUP(Table1[[#This Row],[Name]], 'Gas 17-18'!$A$4:$B$395, 2, FALSE)))</f>
        <v>0</v>
      </c>
      <c r="E146" s="8" t="str">
        <f>IF(ISNA(VLOOKUP(Table1[[#This Row],[Name]], 'Elec 18-19'!$A$4:$B$630, 2, FALSE)), "0", VLOOKUP(Table1[[#This Row],[Name]], 'Elec 18-19'!$A$4:$B$630, 2, FALSE))</f>
        <v>0</v>
      </c>
      <c r="F146" s="13" t="str">
        <f>IF(ISNA(VLOOKUP(Table1[[#This Row],[Name]], 'Gas 18-19'!$A$4:$B$395, 2, FALSE)), "0", (VLOOKUP(Table1[[#This Row],[Name]], 'Gas 18-19'!$A$4:$B$395, 2, FALSE)))</f>
        <v>0</v>
      </c>
      <c r="G146" s="7" t="str">
        <f>IF(ISNA(VLOOKUP(Table1[[#This Row],[Name]], 'Elec 19-20'!$A$4:$B$631, 2, FALSE)), "0", VLOOKUP(Table1[[#This Row],[Name]], 'Elec 19-20'!$A$4:$B$631, 2, FALSE))</f>
        <v>0</v>
      </c>
      <c r="H146" s="7" t="str">
        <f>IF(ISNA(VLOOKUP(Table1[[#This Row],[Name]], 'Gas 19-20'!$A$4:$B$395, 2, FALSE)), "0", (VLOOKUP(Table1[[#This Row],[Name]], 'Gas 19-20'!$A$4:$B$395, 2, FALSE)))</f>
        <v>0</v>
      </c>
      <c r="I146" s="13">
        <f>IFERROR((Table1[[#This Row],[Electricity 19-20]]*'Emissions Factors'!$C$2)+(Table1[[#This Row],[Gas 19-20]]*'Emissions Factors'!$B$2), "")</f>
        <v>0</v>
      </c>
      <c r="J146" s="7" t="str">
        <f>IF(ISNA(VLOOKUP(Table1[[#This Row],[Name]],'Elec 20-21'!$A$4:$B$641, 2, FALSE)), "0", VLOOKUP(Table1[[#This Row],[Name]], 'Elec 20-21'!$A$4:$B$641, 2, FALSE))</f>
        <v>0</v>
      </c>
      <c r="K146" s="7" t="str">
        <f>IF(ISNA(VLOOKUP(Table1[[#This Row],[Name]], 'Gas 20-21'!$A$4:$B$400, 2, FALSE)), "0", VLOOKUP(Table1[[#This Row],[Name]], 'Gas 20-21'!$A$4:$B$400, 2, FALSE))</f>
        <v>0</v>
      </c>
      <c r="L146" s="13">
        <f>IFERROR((Table1[[#This Row],[Electricity 20-21]]*'Emissions Factors'!$C$3)+(Table1[[#This Row],[Gas 20-21]]*'Emissions Factors'!$B$2), "0")</f>
        <v>0</v>
      </c>
      <c r="M146" s="11" t="str">
        <f>IF(ISNA(VLOOKUP(Table1[[#This Row],[Name]], 'Elec 21-22'!$A$4:$B$656, 2, FALSE)), "0", VLOOKUP(Table1[[#This Row],[Name]], 'Elec 21-22'!$A$4:$B$656, 2, FALSE))</f>
        <v>0</v>
      </c>
      <c r="N146" s="11" t="str">
        <f>IF(ISNA(VLOOKUP(Table1[[#This Row],[Name]], 'Gas 21-22'!$A$4:$B$408, 2, FALSE)), "0", VLOOKUP(Table1[[#This Row],[Name]], 'Gas 21-22'!$A$4:$B$408, 2, FALSE))</f>
        <v>0</v>
      </c>
      <c r="O146" s="8">
        <f>IFERROR((Table1[[#This Row],[Electricity 21-22]]*'Emissions Factors'!$C$4)+(Table1[[#This Row],[Gas 21-22]]*'Emissions Factors'!$B$4), "")</f>
        <v>0</v>
      </c>
      <c r="P146" s="13" t="str">
        <f>IFERROR(Table1[[#This Row],[Total Emissions 21-22]]/Table1[[#This Row],[Total Emissions 20-21]], "")</f>
        <v/>
      </c>
      <c r="Q146" s="11" t="str">
        <f>IF(ISNA(VLOOKUP(Table1[[#This Row],[Name]],'Elec 22-23'!$A$4:$B$680, 2, FALSE)), "", VLOOKUP(Table1[[#This Row],[Name]], 'Elec 22-23'!$A$4:$B$680, 2, FALSE))</f>
        <v/>
      </c>
      <c r="R146" s="7" t="str">
        <f>IF(ISNA(VLOOKUP(Table1[[#This Row],[Name]], 'Gas 22-23'!$A$4:$B$427, 2, FALSE)), "", (VLOOKUP(Table1[[#This Row],[Name]], 'Gas 22-23'!$A$4:$B$427, 2, FALSE)))</f>
        <v/>
      </c>
      <c r="S146" s="7" t="str">
        <f>IFERROR((Table1[[#This Row],[Electricity 22-23]]*'Emissions Factors'!$C$5)+('Emissions Factors'!$B$5*Table1[[#This Row],[Gas 22-23]]), "")</f>
        <v/>
      </c>
      <c r="T146" s="12" t="str">
        <f>IFERROR(Table1[[#This Row],[Total Emissions 22-23]]/Table1[[#This Row],[Total Emissions 21-22]], "")</f>
        <v/>
      </c>
      <c r="U146" s="7" t="str">
        <f>IF(ISNA(VLOOKUP(Table1[[#This Row],[Name]],'Electricity 23-24'!A147:D1043,4,FALSE)),"",(VLOOKUP(Table1[[#This Row],[Name]],'Electricity 23-24'!A147:D1043,4,FALSE)))</f>
        <v/>
      </c>
      <c r="V146" s="7" t="str">
        <f>IF(ISNA(VLOOKUP(Table1[[#This Row],[Name]],Table2[#All],2,FALSE)),"",(VLOOKUP(Table1[[#This Row],[Name]],Table2[#All],2,FALSE)))</f>
        <v/>
      </c>
      <c r="W146" s="7" t="str">
        <f>IFERROR((Table1[[#This Row],[Electricity 23-24 ]]*'Emissions Factors'!$C$6)+(Table1[[#This Row],[Gas 23-24 ]]*'Emissions Factors'!$B$6),"")</f>
        <v/>
      </c>
      <c r="X146" s="74" t="str">
        <f>IFERROR(Table1[[#This Row],[Total Emissions 23-24 ]]/Table1[[#This Row],[Total Emissions 22-23]],"")</f>
        <v/>
      </c>
      <c r="Y146" s="21"/>
    </row>
    <row r="147" spans="1:25" x14ac:dyDescent="0.25">
      <c r="A147" s="32"/>
      <c r="B147" s="21" t="e">
        <f>VLOOKUP(Table1[[#This Row],[Name]], 'Site Information'!$A$2:$D$46, 4, FALSE)</f>
        <v>#N/A</v>
      </c>
      <c r="C147" s="8" t="str">
        <f>IF(ISNA(VLOOKUP(Table1[[#This Row],[Name]], 'Elec 17-18'!$A$4:$B$630, 2, FALSE)), "0", VLOOKUP(Table1[[#This Row],[Name]], 'Elec 17-18'!$A$4:$B$630, 2, FALSE))</f>
        <v>0</v>
      </c>
      <c r="D147" s="13" t="str">
        <f>IF(ISNA(VLOOKUP(Table1[[#This Row],[Name]], 'Gas 17-18'!$A$4:$B$395, 2, FALSE)), "0", (VLOOKUP(Table1[[#This Row],[Name]], 'Gas 17-18'!$A$4:$B$395, 2, FALSE)))</f>
        <v>0</v>
      </c>
      <c r="E147" s="8" t="str">
        <f>IF(ISNA(VLOOKUP(Table1[[#This Row],[Name]], 'Elec 18-19'!$A$4:$B$630, 2, FALSE)), "0", VLOOKUP(Table1[[#This Row],[Name]], 'Elec 18-19'!$A$4:$B$630, 2, FALSE))</f>
        <v>0</v>
      </c>
      <c r="F147" s="13" t="str">
        <f>IF(ISNA(VLOOKUP(Table1[[#This Row],[Name]], 'Gas 18-19'!$A$4:$B$395, 2, FALSE)), "0", (VLOOKUP(Table1[[#This Row],[Name]], 'Gas 18-19'!$A$4:$B$395, 2, FALSE)))</f>
        <v>0</v>
      </c>
      <c r="G147" s="7" t="str">
        <f>IF(ISNA(VLOOKUP(Table1[[#This Row],[Name]], 'Elec 19-20'!$A$4:$B$631, 2, FALSE)), "0", VLOOKUP(Table1[[#This Row],[Name]], 'Elec 19-20'!$A$4:$B$631, 2, FALSE))</f>
        <v>0</v>
      </c>
      <c r="H147" s="7" t="str">
        <f>IF(ISNA(VLOOKUP(Table1[[#This Row],[Name]], 'Gas 19-20'!$A$4:$B$395, 2, FALSE)), "0", (VLOOKUP(Table1[[#This Row],[Name]], 'Gas 19-20'!$A$4:$B$395, 2, FALSE)))</f>
        <v>0</v>
      </c>
      <c r="I147" s="13">
        <f>IFERROR((Table1[[#This Row],[Electricity 19-20]]*'Emissions Factors'!$C$2)+(Table1[[#This Row],[Gas 19-20]]*'Emissions Factors'!$B$2), "")</f>
        <v>0</v>
      </c>
      <c r="J147" s="7" t="str">
        <f>IF(ISNA(VLOOKUP(Table1[[#This Row],[Name]],'Elec 20-21'!$A$4:$B$641, 2, FALSE)), "0", VLOOKUP(Table1[[#This Row],[Name]], 'Elec 20-21'!$A$4:$B$641, 2, FALSE))</f>
        <v>0</v>
      </c>
      <c r="K147" s="7" t="str">
        <f>IF(ISNA(VLOOKUP(Table1[[#This Row],[Name]], 'Gas 20-21'!$A$4:$B$400, 2, FALSE)), "0", VLOOKUP(Table1[[#This Row],[Name]], 'Gas 20-21'!$A$4:$B$400, 2, FALSE))</f>
        <v>0</v>
      </c>
      <c r="L147" s="13">
        <f>IFERROR((Table1[[#This Row],[Electricity 20-21]]*'Emissions Factors'!$C$3)+(Table1[[#This Row],[Gas 20-21]]*'Emissions Factors'!$B$2), "0")</f>
        <v>0</v>
      </c>
      <c r="M147" s="11" t="str">
        <f>IF(ISNA(VLOOKUP(Table1[[#This Row],[Name]], 'Elec 21-22'!$A$4:$B$656, 2, FALSE)), "0", VLOOKUP(Table1[[#This Row],[Name]], 'Elec 21-22'!$A$4:$B$656, 2, FALSE))</f>
        <v>0</v>
      </c>
      <c r="N147" s="11" t="str">
        <f>IF(ISNA(VLOOKUP(Table1[[#This Row],[Name]], 'Gas 21-22'!$A$4:$B$408, 2, FALSE)), "0", VLOOKUP(Table1[[#This Row],[Name]], 'Gas 21-22'!$A$4:$B$408, 2, FALSE))</f>
        <v>0</v>
      </c>
      <c r="O147" s="8">
        <f>IFERROR((Table1[[#This Row],[Electricity 21-22]]*'Emissions Factors'!$C$4)+(Table1[[#This Row],[Gas 21-22]]*'Emissions Factors'!$B$4), "")</f>
        <v>0</v>
      </c>
      <c r="P147" s="12" t="str">
        <f>IFERROR(Table1[[#This Row],[Total Emissions 21-22]]/Table1[[#This Row],[Total Emissions 20-21]], "")</f>
        <v/>
      </c>
      <c r="Q147" s="11" t="str">
        <f>IF(ISNA(VLOOKUP(Table1[[#This Row],[Name]],'Elec 22-23'!$A$4:$B$680, 2, FALSE)), "", VLOOKUP(Table1[[#This Row],[Name]], 'Elec 22-23'!$A$4:$B$680, 2, FALSE))</f>
        <v/>
      </c>
      <c r="R147" s="7" t="str">
        <f>IF(ISNA(VLOOKUP(Table1[[#This Row],[Name]], 'Gas 22-23'!$A$4:$B$427, 2, FALSE)), "", (VLOOKUP(Table1[[#This Row],[Name]], 'Gas 22-23'!$A$4:$B$427, 2, FALSE)))</f>
        <v/>
      </c>
      <c r="S147" s="7" t="str">
        <f>IFERROR((Table1[[#This Row],[Electricity 22-23]]*'Emissions Factors'!$C$5)+('Emissions Factors'!$B$5*Table1[[#This Row],[Gas 22-23]]), "")</f>
        <v/>
      </c>
      <c r="T147" s="12" t="str">
        <f>IFERROR(Table1[[#This Row],[Total Emissions 22-23]]/Table1[[#This Row],[Total Emissions 21-22]], "")</f>
        <v/>
      </c>
      <c r="U147" s="7" t="str">
        <f>IF(ISNA(VLOOKUP(Table1[[#This Row],[Name]],'Electricity 23-24'!A148:D1044,4,FALSE)),"",(VLOOKUP(Table1[[#This Row],[Name]],'Electricity 23-24'!A148:D1044,4,FALSE)))</f>
        <v/>
      </c>
      <c r="V147" s="7" t="str">
        <f>IF(ISNA(VLOOKUP(Table1[[#This Row],[Name]],Table2[#All],2,FALSE)),"",(VLOOKUP(Table1[[#This Row],[Name]],Table2[#All],2,FALSE)))</f>
        <v/>
      </c>
      <c r="W147" s="7" t="str">
        <f>IFERROR((Table1[[#This Row],[Electricity 23-24 ]]*'Emissions Factors'!$C$6)+(Table1[[#This Row],[Gas 23-24 ]]*'Emissions Factors'!$B$6),"")</f>
        <v/>
      </c>
      <c r="X147" s="74" t="str">
        <f>IFERROR(Table1[[#This Row],[Total Emissions 23-24 ]]/Table1[[#This Row],[Total Emissions 22-23]],"")</f>
        <v/>
      </c>
      <c r="Y147" s="21"/>
    </row>
    <row r="148" spans="1:25" x14ac:dyDescent="0.25">
      <c r="A148" s="32"/>
      <c r="B148" s="21" t="e">
        <f>VLOOKUP(Table1[[#This Row],[Name]], 'Site Information'!$A$2:$D$46, 4, FALSE)</f>
        <v>#N/A</v>
      </c>
      <c r="C148" s="8" t="str">
        <f>IF(ISNA(VLOOKUP(Table1[[#This Row],[Name]], 'Elec 17-18'!$A$4:$B$630, 2, FALSE)), "0", VLOOKUP(Table1[[#This Row],[Name]], 'Elec 17-18'!$A$4:$B$630, 2, FALSE))</f>
        <v>0</v>
      </c>
      <c r="D148" s="13" t="str">
        <f>IF(ISNA(VLOOKUP(Table1[[#This Row],[Name]], 'Gas 17-18'!$A$4:$B$395, 2, FALSE)), "0", (VLOOKUP(Table1[[#This Row],[Name]], 'Gas 17-18'!$A$4:$B$395, 2, FALSE)))</f>
        <v>0</v>
      </c>
      <c r="E148" s="8" t="str">
        <f>IF(ISNA(VLOOKUP(Table1[[#This Row],[Name]], 'Elec 18-19'!$A$4:$B$630, 2, FALSE)), "0", VLOOKUP(Table1[[#This Row],[Name]], 'Elec 18-19'!$A$4:$B$630, 2, FALSE))</f>
        <v>0</v>
      </c>
      <c r="F148" s="13" t="str">
        <f>IF(ISNA(VLOOKUP(Table1[[#This Row],[Name]], 'Gas 18-19'!$A$4:$B$395, 2, FALSE)), "0", (VLOOKUP(Table1[[#This Row],[Name]], 'Gas 18-19'!$A$4:$B$395, 2, FALSE)))</f>
        <v>0</v>
      </c>
      <c r="G148" s="7" t="str">
        <f>IF(ISNA(VLOOKUP(Table1[[#This Row],[Name]], 'Elec 19-20'!$A$4:$B$631, 2, FALSE)), "0", VLOOKUP(Table1[[#This Row],[Name]], 'Elec 19-20'!$A$4:$B$631, 2, FALSE))</f>
        <v>0</v>
      </c>
      <c r="H148" s="7" t="str">
        <f>IF(ISNA(VLOOKUP(Table1[[#This Row],[Name]], 'Gas 19-20'!$A$4:$B$395, 2, FALSE)), "0", (VLOOKUP(Table1[[#This Row],[Name]], 'Gas 19-20'!$A$4:$B$395, 2, FALSE)))</f>
        <v>0</v>
      </c>
      <c r="I148" s="13">
        <f>IFERROR((Table1[[#This Row],[Electricity 19-20]]*'Emissions Factors'!$C$2)+(Table1[[#This Row],[Gas 19-20]]*'Emissions Factors'!$B$2), "")</f>
        <v>0</v>
      </c>
      <c r="J148" s="7" t="str">
        <f>IF(ISNA(VLOOKUP(Table1[[#This Row],[Name]],'Elec 20-21'!$A$4:$B$641, 2, FALSE)), "0", VLOOKUP(Table1[[#This Row],[Name]], 'Elec 20-21'!$A$4:$B$641, 2, FALSE))</f>
        <v>0</v>
      </c>
      <c r="K148" s="7" t="str">
        <f>IF(ISNA(VLOOKUP(Table1[[#This Row],[Name]], 'Gas 20-21'!$A$4:$B$400, 2, FALSE)), "0", VLOOKUP(Table1[[#This Row],[Name]], 'Gas 20-21'!$A$4:$B$400, 2, FALSE))</f>
        <v>0</v>
      </c>
      <c r="L148" s="13">
        <f>IFERROR((Table1[[#This Row],[Electricity 20-21]]*'Emissions Factors'!$C$3)+(Table1[[#This Row],[Gas 20-21]]*'Emissions Factors'!$B$2), "0")</f>
        <v>0</v>
      </c>
      <c r="M148" s="11" t="str">
        <f>IF(ISNA(VLOOKUP(Table1[[#This Row],[Name]], 'Elec 21-22'!$A$4:$B$656, 2, FALSE)), "0", VLOOKUP(Table1[[#This Row],[Name]], 'Elec 21-22'!$A$4:$B$656, 2, FALSE))</f>
        <v>0</v>
      </c>
      <c r="N148" s="7" t="str">
        <f>IF(ISNA(VLOOKUP(Table1[[#This Row],[Name]], 'Gas 21-22'!$A$4:$B$408, 2, FALSE)), "0", VLOOKUP(Table1[[#This Row],[Name]], 'Gas 21-22'!$A$4:$B$408, 2, FALSE))</f>
        <v>0</v>
      </c>
      <c r="O148" s="8">
        <f>IFERROR((Table1[[#This Row],[Electricity 21-22]]*'Emissions Factors'!$C$4)+(Table1[[#This Row],[Gas 21-22]]*'Emissions Factors'!$B$4), "")</f>
        <v>0</v>
      </c>
      <c r="P148" s="74" t="str">
        <f>IFERROR(Table1[[#This Row],[Total Emissions 21-22]]/Table1[[#This Row],[Total Emissions 20-21]], "")</f>
        <v/>
      </c>
      <c r="Q148" s="11" t="str">
        <f>IF(ISNA(VLOOKUP(Table1[[#This Row],[Name]],'Elec 22-23'!$A$4:$B$680, 2, FALSE)), "", VLOOKUP(Table1[[#This Row],[Name]], 'Elec 22-23'!$A$4:$B$680, 2, FALSE))</f>
        <v/>
      </c>
      <c r="R148" s="11" t="str">
        <f>IF(ISNA(VLOOKUP(Table1[[#This Row],[Name]], 'Gas 22-23'!$A$4:$B$427, 2, FALSE)), "", (VLOOKUP(Table1[[#This Row],[Name]], 'Gas 22-23'!$A$4:$B$427, 2, FALSE)))</f>
        <v/>
      </c>
      <c r="S148" s="11" t="str">
        <f>IFERROR((Table1[[#This Row],[Electricity 22-23]]*'Emissions Factors'!$C$5)+('Emissions Factors'!$B$5*Table1[[#This Row],[Gas 22-23]]), "")</f>
        <v/>
      </c>
      <c r="T148" s="12" t="str">
        <f>IFERROR(Table1[[#This Row],[Total Emissions 22-23]]/Table1[[#This Row],[Total Emissions 21-22]], "")</f>
        <v/>
      </c>
      <c r="U148" s="11" t="str">
        <f>IF(ISNA(VLOOKUP(Table1[[#This Row],[Name]],'Electricity 23-24'!A149:D1045,4,FALSE)),"",(VLOOKUP(Table1[[#This Row],[Name]],'Electricity 23-24'!A149:D1045,4,FALSE)))</f>
        <v/>
      </c>
      <c r="V148" s="11" t="str">
        <f>IF(ISNA(VLOOKUP(Table1[[#This Row],[Name]],Table2[#All],2,FALSE)),"",(VLOOKUP(Table1[[#This Row],[Name]],Table2[#All],2,FALSE)))</f>
        <v/>
      </c>
      <c r="W148" s="11" t="str">
        <f>IFERROR((Table1[[#This Row],[Electricity 23-24 ]]*'Emissions Factors'!$C$6)+(Table1[[#This Row],[Gas 23-24 ]]*'Emissions Factors'!$B$6),"")</f>
        <v/>
      </c>
      <c r="X148" s="74" t="str">
        <f>IFERROR(Table1[[#This Row],[Total Emissions 23-24 ]]/Table1[[#This Row],[Total Emissions 22-23]],"")</f>
        <v/>
      </c>
      <c r="Y148" s="21"/>
    </row>
    <row r="149" spans="1:25" x14ac:dyDescent="0.25">
      <c r="A149" s="32"/>
      <c r="B149" s="21" t="e">
        <f>VLOOKUP(Table1[[#This Row],[Name]], 'Site Information'!$A$2:$D$46, 4, FALSE)</f>
        <v>#N/A</v>
      </c>
      <c r="C149" s="8" t="str">
        <f>IF(ISNA(VLOOKUP(Table1[[#This Row],[Name]], 'Elec 17-18'!$A$4:$B$630, 2, FALSE)), "0", VLOOKUP(Table1[[#This Row],[Name]], 'Elec 17-18'!$A$4:$B$630, 2, FALSE))</f>
        <v>0</v>
      </c>
      <c r="D149" s="13" t="str">
        <f>IF(ISNA(VLOOKUP(Table1[[#This Row],[Name]], 'Gas 17-18'!$A$4:$B$395, 2, FALSE)), "0", (VLOOKUP(Table1[[#This Row],[Name]], 'Gas 17-18'!$A$4:$B$395, 2, FALSE)))</f>
        <v>0</v>
      </c>
      <c r="E149" s="8" t="str">
        <f>IF(ISNA(VLOOKUP(Table1[[#This Row],[Name]], 'Elec 18-19'!$A$4:$B$630, 2, FALSE)), "0", VLOOKUP(Table1[[#This Row],[Name]], 'Elec 18-19'!$A$4:$B$630, 2, FALSE))</f>
        <v>0</v>
      </c>
      <c r="F149" s="13" t="str">
        <f>IF(ISNA(VLOOKUP(Table1[[#This Row],[Name]], 'Gas 18-19'!$A$4:$B$395, 2, FALSE)), "0", (VLOOKUP(Table1[[#This Row],[Name]], 'Gas 18-19'!$A$4:$B$395, 2, FALSE)))</f>
        <v>0</v>
      </c>
      <c r="G149" s="7" t="str">
        <f>IF(ISNA(VLOOKUP(Table1[[#This Row],[Name]], 'Elec 19-20'!$A$4:$B$631, 2, FALSE)), "0", VLOOKUP(Table1[[#This Row],[Name]], 'Elec 19-20'!$A$4:$B$631, 2, FALSE))</f>
        <v>0</v>
      </c>
      <c r="H149" s="7" t="str">
        <f>IF(ISNA(VLOOKUP(Table1[[#This Row],[Name]], 'Gas 19-20'!$A$4:$B$395, 2, FALSE)), "0", (VLOOKUP(Table1[[#This Row],[Name]], 'Gas 19-20'!$A$4:$B$395, 2, FALSE)))</f>
        <v>0</v>
      </c>
      <c r="I149" s="13">
        <f>IFERROR((Table1[[#This Row],[Electricity 19-20]]*'Emissions Factors'!$C$2)+(Table1[[#This Row],[Gas 19-20]]*'Emissions Factors'!$B$2), "")</f>
        <v>0</v>
      </c>
      <c r="J149" s="7" t="str">
        <f>IF(ISNA(VLOOKUP(Table1[[#This Row],[Name]],'Elec 20-21'!$A$4:$B$641, 2, FALSE)), "0", VLOOKUP(Table1[[#This Row],[Name]], 'Elec 20-21'!$A$4:$B$641, 2, FALSE))</f>
        <v>0</v>
      </c>
      <c r="K149" s="7" t="str">
        <f>IF(ISNA(VLOOKUP(Table1[[#This Row],[Name]], 'Gas 20-21'!$A$4:$B$400, 2, FALSE)), "0", VLOOKUP(Table1[[#This Row],[Name]], 'Gas 20-21'!$A$4:$B$400, 2, FALSE))</f>
        <v>0</v>
      </c>
      <c r="L149" s="13">
        <f>IFERROR((Table1[[#This Row],[Electricity 20-21]]*'Emissions Factors'!$C$3)+(Table1[[#This Row],[Gas 20-21]]*'Emissions Factors'!$B$2), "0")</f>
        <v>0</v>
      </c>
      <c r="M149" s="11" t="str">
        <f>IF(ISNA(VLOOKUP(Table1[[#This Row],[Name]], 'Elec 21-22'!$A$4:$B$656, 2, FALSE)), "0", VLOOKUP(Table1[[#This Row],[Name]], 'Elec 21-22'!$A$4:$B$656, 2, FALSE))</f>
        <v>0</v>
      </c>
      <c r="N149" s="11" t="str">
        <f>IF(ISNA(VLOOKUP(Table1[[#This Row],[Name]], 'Gas 21-22'!$A$4:$B$408, 2, FALSE)), "0", VLOOKUP(Table1[[#This Row],[Name]], 'Gas 21-22'!$A$4:$B$408, 2, FALSE))</f>
        <v>0</v>
      </c>
      <c r="O149" s="8">
        <f>IFERROR((Table1[[#This Row],[Electricity 21-22]]*'Emissions Factors'!$C$4)+(Table1[[#This Row],[Gas 21-22]]*'Emissions Factors'!$B$4), "")</f>
        <v>0</v>
      </c>
      <c r="P149" s="13" t="str">
        <f>IFERROR(Table1[[#This Row],[Total Emissions 21-22]]/Table1[[#This Row],[Total Emissions 20-21]], "")</f>
        <v/>
      </c>
      <c r="Q149" s="11" t="str">
        <f>IF(ISNA(VLOOKUP(Table1[[#This Row],[Name]],'Elec 22-23'!$A$4:$B$680, 2, FALSE)), "", VLOOKUP(Table1[[#This Row],[Name]], 'Elec 22-23'!$A$4:$B$680, 2, FALSE))</f>
        <v/>
      </c>
      <c r="R149" s="7" t="str">
        <f>IF(ISNA(VLOOKUP(Table1[[#This Row],[Name]], 'Gas 22-23'!$A$4:$B$427, 2, FALSE)), "", (VLOOKUP(Table1[[#This Row],[Name]], 'Gas 22-23'!$A$4:$B$427, 2, FALSE)))</f>
        <v/>
      </c>
      <c r="S149" s="7" t="str">
        <f>IFERROR((Table1[[#This Row],[Electricity 22-23]]*'Emissions Factors'!$C$5)+('Emissions Factors'!$B$5*Table1[[#This Row],[Gas 22-23]]), "")</f>
        <v/>
      </c>
      <c r="T149" s="12" t="str">
        <f>IFERROR(Table1[[#This Row],[Total Emissions 22-23]]/Table1[[#This Row],[Total Emissions 21-22]], "")</f>
        <v/>
      </c>
      <c r="U149" s="7" t="str">
        <f>IF(ISNA(VLOOKUP(Table1[[#This Row],[Name]],'Electricity 23-24'!A150:D1046,4,FALSE)),"",(VLOOKUP(Table1[[#This Row],[Name]],'Electricity 23-24'!A150:D1046,4,FALSE)))</f>
        <v/>
      </c>
      <c r="V149" s="7" t="str">
        <f>IF(ISNA(VLOOKUP(Table1[[#This Row],[Name]],Table2[#All],2,FALSE)),"",(VLOOKUP(Table1[[#This Row],[Name]],Table2[#All],2,FALSE)))</f>
        <v/>
      </c>
      <c r="W149" s="7" t="str">
        <f>IFERROR((Table1[[#This Row],[Electricity 23-24 ]]*'Emissions Factors'!$C$6)+(Table1[[#This Row],[Gas 23-24 ]]*'Emissions Factors'!$B$6),"")</f>
        <v/>
      </c>
      <c r="X149" s="74" t="str">
        <f>IFERROR(Table1[[#This Row],[Total Emissions 23-24 ]]/Table1[[#This Row],[Total Emissions 22-23]],"")</f>
        <v/>
      </c>
      <c r="Y149" s="21"/>
    </row>
    <row r="150" spans="1:25" x14ac:dyDescent="0.25">
      <c r="A150" s="32"/>
      <c r="B150" s="21" t="e">
        <f>VLOOKUP(Table1[[#This Row],[Name]], 'Site Information'!$A$2:$D$46, 4, FALSE)</f>
        <v>#N/A</v>
      </c>
      <c r="C150" s="8" t="str">
        <f>IF(ISNA(VLOOKUP(Table1[[#This Row],[Name]], 'Elec 17-18'!$A$4:$B$630, 2, FALSE)), "0", VLOOKUP(Table1[[#This Row],[Name]], 'Elec 17-18'!$A$4:$B$630, 2, FALSE))</f>
        <v>0</v>
      </c>
      <c r="D150" s="13" t="str">
        <f>IF(ISNA(VLOOKUP(Table1[[#This Row],[Name]], 'Gas 17-18'!$A$4:$B$395, 2, FALSE)), "0", (VLOOKUP(Table1[[#This Row],[Name]], 'Gas 17-18'!$A$4:$B$395, 2, FALSE)))</f>
        <v>0</v>
      </c>
      <c r="E150" s="8" t="str">
        <f>IF(ISNA(VLOOKUP(Table1[[#This Row],[Name]], 'Elec 18-19'!$A$4:$B$630, 2, FALSE)), "0", VLOOKUP(Table1[[#This Row],[Name]], 'Elec 18-19'!$A$4:$B$630, 2, FALSE))</f>
        <v>0</v>
      </c>
      <c r="F150" s="13" t="str">
        <f>IF(ISNA(VLOOKUP(Table1[[#This Row],[Name]], 'Gas 18-19'!$A$4:$B$395, 2, FALSE)), "0", (VLOOKUP(Table1[[#This Row],[Name]], 'Gas 18-19'!$A$4:$B$395, 2, FALSE)))</f>
        <v>0</v>
      </c>
      <c r="G150" s="7" t="str">
        <f>IF(ISNA(VLOOKUP(Table1[[#This Row],[Name]], 'Elec 19-20'!$A$4:$B$631, 2, FALSE)), "0", VLOOKUP(Table1[[#This Row],[Name]], 'Elec 19-20'!$A$4:$B$631, 2, FALSE))</f>
        <v>0</v>
      </c>
      <c r="H150" s="7" t="str">
        <f>IF(ISNA(VLOOKUP(Table1[[#This Row],[Name]], 'Gas 19-20'!$A$4:$B$395, 2, FALSE)), "0", (VLOOKUP(Table1[[#This Row],[Name]], 'Gas 19-20'!$A$4:$B$395, 2, FALSE)))</f>
        <v>0</v>
      </c>
      <c r="I150" s="13">
        <f>IFERROR((Table1[[#This Row],[Electricity 19-20]]*'Emissions Factors'!$C$2)+(Table1[[#This Row],[Gas 19-20]]*'Emissions Factors'!$B$2), "")</f>
        <v>0</v>
      </c>
      <c r="J150" s="7" t="str">
        <f>IF(ISNA(VLOOKUP(Table1[[#This Row],[Name]],'Elec 20-21'!$A$4:$B$641, 2, FALSE)), "0", VLOOKUP(Table1[[#This Row],[Name]], 'Elec 20-21'!$A$4:$B$641, 2, FALSE))</f>
        <v>0</v>
      </c>
      <c r="K150" s="7" t="str">
        <f>IF(ISNA(VLOOKUP(Table1[[#This Row],[Name]], 'Gas 20-21'!$A$4:$B$400, 2, FALSE)), "0", VLOOKUP(Table1[[#This Row],[Name]], 'Gas 20-21'!$A$4:$B$400, 2, FALSE))</f>
        <v>0</v>
      </c>
      <c r="L150" s="13">
        <f>IFERROR((Table1[[#This Row],[Electricity 20-21]]*'Emissions Factors'!$C$3)+(Table1[[#This Row],[Gas 20-21]]*'Emissions Factors'!$B$2), "0")</f>
        <v>0</v>
      </c>
      <c r="M150" s="11" t="str">
        <f>IF(ISNA(VLOOKUP(Table1[[#This Row],[Name]], 'Elec 21-22'!$A$4:$B$656, 2, FALSE)), "0", VLOOKUP(Table1[[#This Row],[Name]], 'Elec 21-22'!$A$4:$B$656, 2, FALSE))</f>
        <v>0</v>
      </c>
      <c r="N150" s="11" t="str">
        <f>IF(ISNA(VLOOKUP(Table1[[#This Row],[Name]], 'Gas 21-22'!$A$4:$B$408, 2, FALSE)), "0", VLOOKUP(Table1[[#This Row],[Name]], 'Gas 21-22'!$A$4:$B$408, 2, FALSE))</f>
        <v>0</v>
      </c>
      <c r="O150" s="8">
        <f>IFERROR((Table1[[#This Row],[Electricity 21-22]]*'Emissions Factors'!$C$4)+(Table1[[#This Row],[Gas 21-22]]*'Emissions Factors'!$B$4), "")</f>
        <v>0</v>
      </c>
      <c r="P150" s="12" t="str">
        <f>IFERROR(Table1[[#This Row],[Total Emissions 21-22]]/Table1[[#This Row],[Total Emissions 20-21]], "")</f>
        <v/>
      </c>
      <c r="Q150" s="11" t="str">
        <f>IF(ISNA(VLOOKUP(Table1[[#This Row],[Name]],'Elec 22-23'!$A$4:$B$680, 2, FALSE)), "", VLOOKUP(Table1[[#This Row],[Name]], 'Elec 22-23'!$A$4:$B$680, 2, FALSE))</f>
        <v/>
      </c>
      <c r="R150" s="7" t="str">
        <f>IF(ISNA(VLOOKUP(Table1[[#This Row],[Name]], 'Gas 22-23'!$A$4:$B$427, 2, FALSE)), "", (VLOOKUP(Table1[[#This Row],[Name]], 'Gas 22-23'!$A$4:$B$427, 2, FALSE)))</f>
        <v/>
      </c>
      <c r="S150" s="7" t="str">
        <f>IFERROR((Table1[[#This Row],[Electricity 22-23]]*'Emissions Factors'!$C$5)+('Emissions Factors'!$B$5*Table1[[#This Row],[Gas 22-23]]), "")</f>
        <v/>
      </c>
      <c r="T150" s="12" t="str">
        <f>IFERROR(Table1[[#This Row],[Total Emissions 22-23]]/Table1[[#This Row],[Total Emissions 21-22]], "")</f>
        <v/>
      </c>
      <c r="U150" s="7" t="e">
        <f>VLOOKUP(Table1[[#This Row],[Name]],'Electricity 23-24'!A73:D148,4,FALSE)</f>
        <v>#N/A</v>
      </c>
      <c r="V150" s="7" t="str">
        <f>IF(ISNA(VLOOKUP(Table1[[#This Row],[Name]],Table2[#All],2,FALSE)),"",(VLOOKUP(Table1[[#This Row],[Name]],Table2[#All],2,FALSE)))</f>
        <v/>
      </c>
      <c r="W150" s="7" t="str">
        <f>IFERROR((Table1[[#This Row],[Electricity 23-24 ]]*'Emissions Factors'!$C$6)+(Table1[[#This Row],[Gas 23-24 ]]*'Emissions Factors'!$B$6),"")</f>
        <v/>
      </c>
      <c r="X150" s="74" t="str">
        <f>IFERROR(Table1[[#This Row],[Total Emissions 23-24 ]]/Table1[[#This Row],[Total Emissions 22-23]],"")</f>
        <v/>
      </c>
      <c r="Y150" s="21"/>
    </row>
    <row r="151" spans="1:25" x14ac:dyDescent="0.25">
      <c r="A151" s="32"/>
      <c r="B151" s="21" t="e">
        <f>VLOOKUP(Table1[[#This Row],[Name]], 'Site Information'!$A$2:$D$46, 4, FALSE)</f>
        <v>#N/A</v>
      </c>
      <c r="C151" s="8" t="str">
        <f>IF(ISNA(VLOOKUP(Table1[[#This Row],[Name]], 'Elec 17-18'!$A$4:$B$630, 2, FALSE)), "0", VLOOKUP(Table1[[#This Row],[Name]], 'Elec 17-18'!$A$4:$B$630, 2, FALSE))</f>
        <v>0</v>
      </c>
      <c r="D151" s="13" t="str">
        <f>IF(ISNA(VLOOKUP(Table1[[#This Row],[Name]], 'Gas 17-18'!$A$4:$B$395, 2, FALSE)), "0", (VLOOKUP(Table1[[#This Row],[Name]], 'Gas 17-18'!$A$4:$B$395, 2, FALSE)))</f>
        <v>0</v>
      </c>
      <c r="E151" s="8" t="str">
        <f>IF(ISNA(VLOOKUP(Table1[[#This Row],[Name]], 'Elec 18-19'!$A$4:$B$630, 2, FALSE)), "0", VLOOKUP(Table1[[#This Row],[Name]], 'Elec 18-19'!$A$4:$B$630, 2, FALSE))</f>
        <v>0</v>
      </c>
      <c r="F151" s="13" t="str">
        <f>IF(ISNA(VLOOKUP(Table1[[#This Row],[Name]], 'Gas 18-19'!$A$4:$B$395, 2, FALSE)), "0", (VLOOKUP(Table1[[#This Row],[Name]], 'Gas 18-19'!$A$4:$B$395, 2, FALSE)))</f>
        <v>0</v>
      </c>
      <c r="G151" s="7" t="str">
        <f>IF(ISNA(VLOOKUP(Table1[[#This Row],[Name]], 'Elec 19-20'!$A$4:$B$631, 2, FALSE)), "0", VLOOKUP(Table1[[#This Row],[Name]], 'Elec 19-20'!$A$4:$B$631, 2, FALSE))</f>
        <v>0</v>
      </c>
      <c r="H151" s="7" t="str">
        <f>IF(ISNA(VLOOKUP(Table1[[#This Row],[Name]], 'Gas 19-20'!$A$4:$B$395, 2, FALSE)), "0", (VLOOKUP(Table1[[#This Row],[Name]], 'Gas 19-20'!$A$4:$B$395, 2, FALSE)))</f>
        <v>0</v>
      </c>
      <c r="I151" s="13">
        <f>IFERROR((Table1[[#This Row],[Electricity 19-20]]*'Emissions Factors'!$C$2)+(Table1[[#This Row],[Gas 19-20]]*'Emissions Factors'!$B$2), "")</f>
        <v>0</v>
      </c>
      <c r="J151" s="7" t="str">
        <f>IF(ISNA(VLOOKUP(Table1[[#This Row],[Name]],'Elec 20-21'!$A$4:$B$641, 2, FALSE)), "0", VLOOKUP(Table1[[#This Row],[Name]], 'Elec 20-21'!$A$4:$B$641, 2, FALSE))</f>
        <v>0</v>
      </c>
      <c r="K151" s="7" t="str">
        <f>IF(ISNA(VLOOKUP(Table1[[#This Row],[Name]], 'Gas 20-21'!$A$4:$B$400, 2, FALSE)), "0", VLOOKUP(Table1[[#This Row],[Name]], 'Gas 20-21'!$A$4:$B$400, 2, FALSE))</f>
        <v>0</v>
      </c>
      <c r="L151" s="13">
        <f>IFERROR((Table1[[#This Row],[Electricity 20-21]]*'Emissions Factors'!$C$3)+(Table1[[#This Row],[Gas 20-21]]*'Emissions Factors'!$B$2), "0")</f>
        <v>0</v>
      </c>
      <c r="M151" s="11" t="str">
        <f>IF(ISNA(VLOOKUP(Table1[[#This Row],[Name]], 'Elec 21-22'!$A$4:$B$656, 2, FALSE)), "0", VLOOKUP(Table1[[#This Row],[Name]], 'Elec 21-22'!$A$4:$B$656, 2, FALSE))</f>
        <v>0</v>
      </c>
      <c r="N151" s="11" t="str">
        <f>IF(ISNA(VLOOKUP(Table1[[#This Row],[Name]], 'Gas 21-22'!$A$4:$B$408, 2, FALSE)), "0", VLOOKUP(Table1[[#This Row],[Name]], 'Gas 21-22'!$A$4:$B$408, 2, FALSE))</f>
        <v>0</v>
      </c>
      <c r="O151" s="8">
        <f>IFERROR((Table1[[#This Row],[Electricity 21-22]]*'Emissions Factors'!$C$4)+(Table1[[#This Row],[Gas 21-22]]*'Emissions Factors'!$B$4), "")</f>
        <v>0</v>
      </c>
      <c r="P151" s="12" t="str">
        <f>IFERROR(Table1[[#This Row],[Total Emissions 21-22]]/Table1[[#This Row],[Total Emissions 20-21]], "")</f>
        <v/>
      </c>
      <c r="Q151" s="11" t="str">
        <f>IF(ISNA(VLOOKUP(Table1[[#This Row],[Name]],'Elec 22-23'!$A$4:$B$680, 2, FALSE)), "", VLOOKUP(Table1[[#This Row],[Name]], 'Elec 22-23'!$A$4:$B$680, 2, FALSE))</f>
        <v/>
      </c>
      <c r="R151" s="7" t="str">
        <f>IF(ISNA(VLOOKUP(Table1[[#This Row],[Name]], 'Gas 22-23'!$A$4:$B$427, 2, FALSE)), "", (VLOOKUP(Table1[[#This Row],[Name]], 'Gas 22-23'!$A$4:$B$427, 2, FALSE)))</f>
        <v/>
      </c>
      <c r="S151" s="7" t="str">
        <f>IFERROR((Table1[[#This Row],[Electricity 22-23]]*'Emissions Factors'!$C$5)+('Emissions Factors'!$B$5*Table1[[#This Row],[Gas 22-23]]), "")</f>
        <v/>
      </c>
      <c r="T151" s="12" t="str">
        <f>IFERROR(Table1[[#This Row],[Total Emissions 22-23]]/Table1[[#This Row],[Total Emissions 21-22]], "")</f>
        <v/>
      </c>
      <c r="U151" s="7" t="str">
        <f>IF(ISNA(VLOOKUP(Table1[[#This Row],[Name]],'Electricity 23-24'!A152:D1048,4,FALSE)),"",(VLOOKUP(Table1[[#This Row],[Name]],'Electricity 23-24'!A152:D1048,4,FALSE)))</f>
        <v/>
      </c>
      <c r="V151" s="7" t="str">
        <f>IF(ISNA(VLOOKUP(Table1[[#This Row],[Name]],Table2[#All],2,FALSE)),"",(VLOOKUP(Table1[[#This Row],[Name]],Table2[#All],2,FALSE)))</f>
        <v/>
      </c>
      <c r="W151" s="7" t="str">
        <f>IFERROR((Table1[[#This Row],[Electricity 23-24 ]]*'Emissions Factors'!$C$6)+(Table1[[#This Row],[Gas 23-24 ]]*'Emissions Factors'!$B$6),"")</f>
        <v/>
      </c>
      <c r="X151" s="74" t="str">
        <f>IFERROR(Table1[[#This Row],[Total Emissions 23-24 ]]/Table1[[#This Row],[Total Emissions 22-23]],"")</f>
        <v/>
      </c>
      <c r="Y151" s="21"/>
    </row>
    <row r="152" spans="1:25" x14ac:dyDescent="0.25">
      <c r="A152" s="32"/>
      <c r="B152" s="21" t="e">
        <f>VLOOKUP(Table1[[#This Row],[Name]], 'Site Information'!$A$2:$D$46, 4, FALSE)</f>
        <v>#N/A</v>
      </c>
      <c r="C152" s="8" t="str">
        <f>IF(ISNA(VLOOKUP(Table1[[#This Row],[Name]], 'Elec 17-18'!$A$4:$B$630, 2, FALSE)), "0", VLOOKUP(Table1[[#This Row],[Name]], 'Elec 17-18'!$A$4:$B$630, 2, FALSE))</f>
        <v>0</v>
      </c>
      <c r="D152" s="13" t="str">
        <f>IF(ISNA(VLOOKUP(Table1[[#This Row],[Name]], 'Gas 17-18'!$A$4:$B$395, 2, FALSE)), "0", (VLOOKUP(Table1[[#This Row],[Name]], 'Gas 17-18'!$A$4:$B$395, 2, FALSE)))</f>
        <v>0</v>
      </c>
      <c r="E152" s="8" t="str">
        <f>IF(ISNA(VLOOKUP(Table1[[#This Row],[Name]], 'Elec 18-19'!$A$4:$B$630, 2, FALSE)), "0", VLOOKUP(Table1[[#This Row],[Name]], 'Elec 18-19'!$A$4:$B$630, 2, FALSE))</f>
        <v>0</v>
      </c>
      <c r="F152" s="13" t="str">
        <f>IF(ISNA(VLOOKUP(Table1[[#This Row],[Name]], 'Gas 18-19'!$A$4:$B$395, 2, FALSE)), "0", (VLOOKUP(Table1[[#This Row],[Name]], 'Gas 18-19'!$A$4:$B$395, 2, FALSE)))</f>
        <v>0</v>
      </c>
      <c r="G152" s="7" t="str">
        <f>IF(ISNA(VLOOKUP(Table1[[#This Row],[Name]], 'Elec 19-20'!$A$4:$B$631, 2, FALSE)), "0", VLOOKUP(Table1[[#This Row],[Name]], 'Elec 19-20'!$A$4:$B$631, 2, FALSE))</f>
        <v>0</v>
      </c>
      <c r="H152" s="7" t="str">
        <f>IF(ISNA(VLOOKUP(Table1[[#This Row],[Name]], 'Gas 19-20'!$A$4:$B$395, 2, FALSE)), "0", (VLOOKUP(Table1[[#This Row],[Name]], 'Gas 19-20'!$A$4:$B$395, 2, FALSE)))</f>
        <v>0</v>
      </c>
      <c r="I152" s="13">
        <f>IFERROR((Table1[[#This Row],[Electricity 19-20]]*'Emissions Factors'!$C$2)+(Table1[[#This Row],[Gas 19-20]]*'Emissions Factors'!$B$2), "")</f>
        <v>0</v>
      </c>
      <c r="J152" s="7" t="str">
        <f>IF(ISNA(VLOOKUP(Table1[[#This Row],[Name]],'Elec 20-21'!$A$4:$B$641, 2, FALSE)), "0", VLOOKUP(Table1[[#This Row],[Name]], 'Elec 20-21'!$A$4:$B$641, 2, FALSE))</f>
        <v>0</v>
      </c>
      <c r="K152" s="7" t="str">
        <f>IF(ISNA(VLOOKUP(Table1[[#This Row],[Name]], 'Gas 20-21'!$A$4:$B$400, 2, FALSE)), "0", VLOOKUP(Table1[[#This Row],[Name]], 'Gas 20-21'!$A$4:$B$400, 2, FALSE))</f>
        <v>0</v>
      </c>
      <c r="L152" s="13">
        <f>IFERROR((Table1[[#This Row],[Electricity 20-21]]*'Emissions Factors'!$C$3)+(Table1[[#This Row],[Gas 20-21]]*'Emissions Factors'!$B$2), "0")</f>
        <v>0</v>
      </c>
      <c r="M152" s="11" t="str">
        <f>IF(ISNA(VLOOKUP(Table1[[#This Row],[Name]], 'Elec 21-22'!$A$4:$B$656, 2, FALSE)), "0", VLOOKUP(Table1[[#This Row],[Name]], 'Elec 21-22'!$A$4:$B$656, 2, FALSE))</f>
        <v>0</v>
      </c>
      <c r="N152" s="7" t="str">
        <f>IF(ISNA(VLOOKUP(Table1[[#This Row],[Name]], 'Gas 21-22'!$A$4:$B$408, 2, FALSE)), "0", VLOOKUP(Table1[[#This Row],[Name]], 'Gas 21-22'!$A$4:$B$408, 2, FALSE))</f>
        <v>0</v>
      </c>
      <c r="O152" s="8">
        <f>IFERROR((Table1[[#This Row],[Electricity 21-22]]*'Emissions Factors'!$C$4)+(Table1[[#This Row],[Gas 21-22]]*'Emissions Factors'!$B$4), "")</f>
        <v>0</v>
      </c>
      <c r="P152" s="74" t="str">
        <f>IFERROR(Table1[[#This Row],[Total Emissions 21-22]]/Table1[[#This Row],[Total Emissions 20-21]], "")</f>
        <v/>
      </c>
      <c r="Q152" s="11" t="str">
        <f>IF(ISNA(VLOOKUP(Table1[[#This Row],[Name]],'Elec 22-23'!$A$4:$B$680, 2, FALSE)), "", VLOOKUP(Table1[[#This Row],[Name]], 'Elec 22-23'!$A$4:$B$680, 2, FALSE))</f>
        <v/>
      </c>
      <c r="R152" s="11" t="str">
        <f>IF(ISNA(VLOOKUP(Table1[[#This Row],[Name]], 'Gas 22-23'!$A$4:$B$427, 2, FALSE)), "", (VLOOKUP(Table1[[#This Row],[Name]], 'Gas 22-23'!$A$4:$B$427, 2, FALSE)))</f>
        <v/>
      </c>
      <c r="S152" s="11" t="str">
        <f>IFERROR((Table1[[#This Row],[Electricity 22-23]]*'Emissions Factors'!$C$5)+('Emissions Factors'!$B$5*Table1[[#This Row],[Gas 22-23]]), "")</f>
        <v/>
      </c>
      <c r="T152" s="12" t="str">
        <f>IFERROR(Table1[[#This Row],[Total Emissions 22-23]]/Table1[[#This Row],[Total Emissions 21-22]], "")</f>
        <v/>
      </c>
      <c r="U152" s="11" t="str">
        <f>IF(ISNA(VLOOKUP(Table1[[#This Row],[Name]],'Electricity 23-24'!A153:D1049,4,FALSE)),"",(VLOOKUP(Table1[[#This Row],[Name]],'Electricity 23-24'!A153:D1049,4,FALSE)))</f>
        <v/>
      </c>
      <c r="V152" s="11" t="str">
        <f>IF(ISNA(VLOOKUP(Table1[[#This Row],[Name]],Table2[#All],2,FALSE)),"",(VLOOKUP(Table1[[#This Row],[Name]],Table2[#All],2,FALSE)))</f>
        <v/>
      </c>
      <c r="W152" s="11" t="str">
        <f>IFERROR((Table1[[#This Row],[Electricity 23-24 ]]*'Emissions Factors'!$C$6)+(Table1[[#This Row],[Gas 23-24 ]]*'Emissions Factors'!$B$6),"")</f>
        <v/>
      </c>
      <c r="X152" s="74" t="str">
        <f>IFERROR(Table1[[#This Row],[Total Emissions 23-24 ]]/Table1[[#This Row],[Total Emissions 22-23]],"")</f>
        <v/>
      </c>
      <c r="Y152" s="21"/>
    </row>
    <row r="153" spans="1:25" x14ac:dyDescent="0.25">
      <c r="A153" s="32"/>
      <c r="B153" s="21" t="e">
        <f>VLOOKUP(Table1[[#This Row],[Name]], 'Site Information'!$A$2:$D$46, 4, FALSE)</f>
        <v>#N/A</v>
      </c>
      <c r="C153" s="8" t="str">
        <f>IF(ISNA(VLOOKUP(Table1[[#This Row],[Name]], 'Elec 17-18'!$A$4:$B$630, 2, FALSE)), "0", VLOOKUP(Table1[[#This Row],[Name]], 'Elec 17-18'!$A$4:$B$630, 2, FALSE))</f>
        <v>0</v>
      </c>
      <c r="D153" s="13" t="str">
        <f>IF(ISNA(VLOOKUP(Table1[[#This Row],[Name]], 'Gas 17-18'!$A$4:$B$395, 2, FALSE)), "0", (VLOOKUP(Table1[[#This Row],[Name]], 'Gas 17-18'!$A$4:$B$395, 2, FALSE)))</f>
        <v>0</v>
      </c>
      <c r="E153" s="8" t="str">
        <f>IF(ISNA(VLOOKUP(Table1[[#This Row],[Name]], 'Elec 18-19'!$A$4:$B$630, 2, FALSE)), "0", VLOOKUP(Table1[[#This Row],[Name]], 'Elec 18-19'!$A$4:$B$630, 2, FALSE))</f>
        <v>0</v>
      </c>
      <c r="F153" s="13" t="str">
        <f>IF(ISNA(VLOOKUP(Table1[[#This Row],[Name]], 'Gas 18-19'!$A$4:$B$395, 2, FALSE)), "0", (VLOOKUP(Table1[[#This Row],[Name]], 'Gas 18-19'!$A$4:$B$395, 2, FALSE)))</f>
        <v>0</v>
      </c>
      <c r="G153" s="7" t="str">
        <f>IF(ISNA(VLOOKUP(Table1[[#This Row],[Name]], 'Elec 19-20'!$A$4:$B$631, 2, FALSE)), "0", VLOOKUP(Table1[[#This Row],[Name]], 'Elec 19-20'!$A$4:$B$631, 2, FALSE))</f>
        <v>0</v>
      </c>
      <c r="H153" s="7" t="str">
        <f>IF(ISNA(VLOOKUP(Table1[[#This Row],[Name]], 'Gas 19-20'!$A$4:$B$395, 2, FALSE)), "0", (VLOOKUP(Table1[[#This Row],[Name]], 'Gas 19-20'!$A$4:$B$395, 2, FALSE)))</f>
        <v>0</v>
      </c>
      <c r="I153" s="13">
        <f>IFERROR((Table1[[#This Row],[Electricity 19-20]]*'Emissions Factors'!$C$2)+(Table1[[#This Row],[Gas 19-20]]*'Emissions Factors'!$B$2), "")</f>
        <v>0</v>
      </c>
      <c r="J153" s="7" t="str">
        <f>IF(ISNA(VLOOKUP(Table1[[#This Row],[Name]],'Elec 20-21'!$A$4:$B$641, 2, FALSE)), "0", VLOOKUP(Table1[[#This Row],[Name]], 'Elec 20-21'!$A$4:$B$641, 2, FALSE))</f>
        <v>0</v>
      </c>
      <c r="K153" s="7" t="str">
        <f>IF(ISNA(VLOOKUP(Table1[[#This Row],[Name]], 'Gas 20-21'!$A$4:$B$400, 2, FALSE)), "0", VLOOKUP(Table1[[#This Row],[Name]], 'Gas 20-21'!$A$4:$B$400, 2, FALSE))</f>
        <v>0</v>
      </c>
      <c r="L153" s="13">
        <f>IFERROR((Table1[[#This Row],[Electricity 20-21]]*'Emissions Factors'!$C$3)+(Table1[[#This Row],[Gas 20-21]]*'Emissions Factors'!$B$2), "0")</f>
        <v>0</v>
      </c>
      <c r="M153" s="11" t="str">
        <f>IF(ISNA(VLOOKUP(Table1[[#This Row],[Name]], 'Elec 21-22'!$A$4:$B$656, 2, FALSE)), "0", VLOOKUP(Table1[[#This Row],[Name]], 'Elec 21-22'!$A$4:$B$656, 2, FALSE))</f>
        <v>0</v>
      </c>
      <c r="N153" s="11" t="str">
        <f>IF(ISNA(VLOOKUP(Table1[[#This Row],[Name]], 'Gas 21-22'!$A$4:$B$408, 2, FALSE)), "0", VLOOKUP(Table1[[#This Row],[Name]], 'Gas 21-22'!$A$4:$B$408, 2, FALSE))</f>
        <v>0</v>
      </c>
      <c r="O153" s="8">
        <f>IFERROR((Table1[[#This Row],[Electricity 21-22]]*'Emissions Factors'!$C$4)+(Table1[[#This Row],[Gas 21-22]]*'Emissions Factors'!$B$4), "")</f>
        <v>0</v>
      </c>
      <c r="P153" s="13" t="str">
        <f>IFERROR(Table1[[#This Row],[Total Emissions 21-22]]/Table1[[#This Row],[Total Emissions 20-21]], "")</f>
        <v/>
      </c>
      <c r="Q153" s="11" t="str">
        <f>IF(ISNA(VLOOKUP(Table1[[#This Row],[Name]],'Elec 22-23'!$A$4:$B$680, 2, FALSE)), "", VLOOKUP(Table1[[#This Row],[Name]], 'Elec 22-23'!$A$4:$B$680, 2, FALSE))</f>
        <v/>
      </c>
      <c r="R153" s="7" t="str">
        <f>IF(ISNA(VLOOKUP(Table1[[#This Row],[Name]], 'Gas 22-23'!$A$4:$B$427, 2, FALSE)), "", (VLOOKUP(Table1[[#This Row],[Name]], 'Gas 22-23'!$A$4:$B$427, 2, FALSE)))</f>
        <v/>
      </c>
      <c r="S153" s="7" t="str">
        <f>IFERROR((Table1[[#This Row],[Electricity 22-23]]*'Emissions Factors'!$C$5)+('Emissions Factors'!$B$5*Table1[[#This Row],[Gas 22-23]]), "")</f>
        <v/>
      </c>
      <c r="T153" s="12" t="str">
        <f>IFERROR(Table1[[#This Row],[Total Emissions 22-23]]/Table1[[#This Row],[Total Emissions 21-22]], "")</f>
        <v/>
      </c>
      <c r="U153" s="7" t="str">
        <f>IF(ISNA(VLOOKUP(Table1[[#This Row],[Name]],'Electricity 23-24'!A154:D1050,4,FALSE)),"",(VLOOKUP(Table1[[#This Row],[Name]],'Electricity 23-24'!A154:D1050,4,FALSE)))</f>
        <v/>
      </c>
      <c r="V153" s="7" t="str">
        <f>IF(ISNA(VLOOKUP(Table1[[#This Row],[Name]],Table2[#All],2,FALSE)),"",(VLOOKUP(Table1[[#This Row],[Name]],Table2[#All],2,FALSE)))</f>
        <v/>
      </c>
      <c r="W153" s="7" t="str">
        <f>IFERROR((Table1[[#This Row],[Electricity 23-24 ]]*'Emissions Factors'!$C$6)+(Table1[[#This Row],[Gas 23-24 ]]*'Emissions Factors'!$B$6),"")</f>
        <v/>
      </c>
      <c r="X153" s="74" t="str">
        <f>IFERROR(Table1[[#This Row],[Total Emissions 23-24 ]]/Table1[[#This Row],[Total Emissions 22-23]],"")</f>
        <v/>
      </c>
      <c r="Y153" s="21"/>
    </row>
    <row r="154" spans="1:25" x14ac:dyDescent="0.25">
      <c r="A154" s="30"/>
      <c r="B154" s="21" t="e">
        <f>VLOOKUP(Table1[[#This Row],[Name]], 'Site Information'!$A$2:$D$46, 4, FALSE)</f>
        <v>#N/A</v>
      </c>
      <c r="C154" s="11" t="str">
        <f>IF(ISNA(VLOOKUP(Table1[[#This Row],[Name]], 'Elec 17-18'!$A$4:$B$630, 2, FALSE)), "0", VLOOKUP(Table1[[#This Row],[Name]], 'Elec 17-18'!$A$4:$B$630, 2, FALSE))</f>
        <v>0</v>
      </c>
      <c r="D154" s="47" t="str">
        <f>IF(ISNA(VLOOKUP(Table1[[#This Row],[Name]], 'Gas 17-18'!$A$4:$B$395, 2, FALSE)), "0", (VLOOKUP(Table1[[#This Row],[Name]], 'Gas 17-18'!$A$4:$B$395, 2, FALSE)))</f>
        <v>0</v>
      </c>
      <c r="E154" s="11" t="str">
        <f>IF(ISNA(VLOOKUP(Table1[[#This Row],[Name]], 'Elec 18-19'!$A$4:$B$630, 2, FALSE)), "0", VLOOKUP(Table1[[#This Row],[Name]], 'Elec 18-19'!$A$4:$B$630, 2, FALSE))</f>
        <v>0</v>
      </c>
      <c r="F154" s="47" t="str">
        <f>IF(ISNA(VLOOKUP(Table1[[#This Row],[Name]], 'Gas 18-19'!$A$4:$B$395, 2, FALSE)), "0", (VLOOKUP(Table1[[#This Row],[Name]], 'Gas 18-19'!$A$4:$B$395, 2, FALSE)))</f>
        <v>0</v>
      </c>
      <c r="G154" s="7" t="str">
        <f>IF(ISNA(VLOOKUP(Table1[[#This Row],[Name]], 'Elec 19-20'!$A$4:$B$631, 2, FALSE)), "0", VLOOKUP(Table1[[#This Row],[Name]], 'Elec 19-20'!$A$4:$B$631, 2, FALSE))</f>
        <v>0</v>
      </c>
      <c r="H154" s="7" t="str">
        <f>IF(ISNA(VLOOKUP(Table1[[#This Row],[Name]], 'Gas 19-20'!$A$4:$B$395, 2, FALSE)), "0", (VLOOKUP(Table1[[#This Row],[Name]], 'Gas 19-20'!$A$4:$B$395, 2, FALSE)))</f>
        <v>0</v>
      </c>
      <c r="I154" s="13">
        <f>IFERROR((Table1[[#This Row],[Electricity 19-20]]*'Emissions Factors'!$C$2)+(Table1[[#This Row],[Gas 19-20]]*'Emissions Factors'!$B$2), "")</f>
        <v>0</v>
      </c>
      <c r="J154" s="7" t="str">
        <f>IF(ISNA(VLOOKUP(Table1[[#This Row],[Name]],'Elec 20-21'!$A$4:$B$641, 2, FALSE)), "0", VLOOKUP(Table1[[#This Row],[Name]], 'Elec 20-21'!$A$4:$B$641, 2, FALSE))</f>
        <v>0</v>
      </c>
      <c r="K154" s="7" t="str">
        <f>IF(ISNA(VLOOKUP(Table1[[#This Row],[Name]], 'Gas 20-21'!$A$4:$B$400, 2, FALSE)), "0", VLOOKUP(Table1[[#This Row],[Name]], 'Gas 20-21'!$A$4:$B$400, 2, FALSE))</f>
        <v>0</v>
      </c>
      <c r="L154" s="13">
        <f>IFERROR((Table1[[#This Row],[Electricity 20-21]]*'Emissions Factors'!$C$3)+(Table1[[#This Row],[Gas 20-21]]*'Emissions Factors'!$B$2), "0")</f>
        <v>0</v>
      </c>
      <c r="M154" s="65" t="str">
        <f>IF(ISNA(VLOOKUP(Table1[[#This Row],[Name]], 'Elec 21-22'!$A$4:$B$656, 2, FALSE)), "0", VLOOKUP(Table1[[#This Row],[Name]], 'Elec 21-22'!$A$4:$B$656, 2, FALSE))</f>
        <v>0</v>
      </c>
      <c r="N154" s="11" t="str">
        <f>IF(ISNA(VLOOKUP(Table1[[#This Row],[Name]], 'Gas 21-22'!$A$4:$B$408, 2, FALSE)), "0", VLOOKUP(Table1[[#This Row],[Name]], 'Gas 21-22'!$A$4:$B$408, 2, FALSE))</f>
        <v>0</v>
      </c>
      <c r="O154" s="8">
        <f>IFERROR((Table1[[#This Row],[Electricity 21-22]]*'Emissions Factors'!$C$4)+(Table1[[#This Row],[Gas 21-22]]*'Emissions Factors'!$B$4), "")</f>
        <v>0</v>
      </c>
      <c r="P154" s="12" t="str">
        <f>IFERROR(Table1[[#This Row],[Total Emissions 21-22]]/Table1[[#This Row],[Total Emissions 20-21]], "")</f>
        <v/>
      </c>
      <c r="Q154" s="11" t="str">
        <f>IF(ISNA(VLOOKUP(Table1[[#This Row],[Name]],'Elec 22-23'!$A$4:$B$680, 2, FALSE)), "", VLOOKUP(Table1[[#This Row],[Name]], 'Elec 22-23'!$A$4:$B$680, 2, FALSE))</f>
        <v/>
      </c>
      <c r="R154" s="7" t="str">
        <f>IF(ISNA(VLOOKUP(Table1[[#This Row],[Name]], 'Gas 22-23'!$A$4:$B$427, 2, FALSE)), "", (VLOOKUP(Table1[[#This Row],[Name]], 'Gas 22-23'!$A$4:$B$427, 2, FALSE)))</f>
        <v/>
      </c>
      <c r="S154" s="7" t="str">
        <f>IFERROR((Table1[[#This Row],[Electricity 22-23]]*'Emissions Factors'!$C$5)+('Emissions Factors'!$B$5*Table1[[#This Row],[Gas 22-23]]), "")</f>
        <v/>
      </c>
      <c r="T154" s="12" t="str">
        <f>IFERROR(Table1[[#This Row],[Total Emissions 22-23]]/Table1[[#This Row],[Total Emissions 21-22]], "")</f>
        <v/>
      </c>
      <c r="U154" s="7" t="str">
        <f>IF(ISNA(VLOOKUP(Table1[[#This Row],[Name]],'Electricity 23-24'!A1:D633,4,FALSE)),"",(VLOOKUP(Table1[[#This Row],[Name]],'Electricity 23-24'!A1:D633,4,FALSE)))</f>
        <v/>
      </c>
      <c r="V154" s="7" t="str">
        <f>IF(ISNA(VLOOKUP(Table1[[#This Row],[Name]],Table2[#All],2,FALSE)),"",(VLOOKUP(Table1[[#This Row],[Name]],Table2[#All],2,FALSE)))</f>
        <v/>
      </c>
      <c r="W154" s="7" t="str">
        <f>IFERROR((Table1[[#This Row],[Electricity 23-24 ]]*'Emissions Factors'!$C$6)+(Table1[[#This Row],[Gas 23-24 ]]*'Emissions Factors'!$B$6),"")</f>
        <v/>
      </c>
      <c r="X154" s="74" t="str">
        <f>IFERROR(Table1[[#This Row],[Total Emissions 23-24 ]]/Table1[[#This Row],[Total Emissions 22-23]],"")</f>
        <v/>
      </c>
      <c r="Y154" s="21"/>
    </row>
    <row r="155" spans="1:25" x14ac:dyDescent="0.25">
      <c r="A155" s="32"/>
      <c r="B155" s="21" t="e">
        <f>VLOOKUP(Table1[[#This Row],[Name]], 'Site Information'!$A$2:$D$46, 4, FALSE)</f>
        <v>#N/A</v>
      </c>
      <c r="C155" s="8" t="str">
        <f>IF(ISNA(VLOOKUP(Table1[[#This Row],[Name]], 'Elec 17-18'!$A$4:$B$630, 2, FALSE)), "0", VLOOKUP(Table1[[#This Row],[Name]], 'Elec 17-18'!$A$4:$B$630, 2, FALSE))</f>
        <v>0</v>
      </c>
      <c r="D155" s="13" t="str">
        <f>IF(ISNA(VLOOKUP(Table1[[#This Row],[Name]], 'Gas 17-18'!$A$4:$B$395, 2, FALSE)), "0", (VLOOKUP(Table1[[#This Row],[Name]], 'Gas 17-18'!$A$4:$B$395, 2, FALSE)))</f>
        <v>0</v>
      </c>
      <c r="E155" s="8" t="str">
        <f>IF(ISNA(VLOOKUP(Table1[[#This Row],[Name]], 'Elec 18-19'!$A$4:$B$630, 2, FALSE)), "0", VLOOKUP(Table1[[#This Row],[Name]], 'Elec 18-19'!$A$4:$B$630, 2, FALSE))</f>
        <v>0</v>
      </c>
      <c r="F155" s="13" t="str">
        <f>IF(ISNA(VLOOKUP(Table1[[#This Row],[Name]], 'Gas 18-19'!$A$4:$B$395, 2, FALSE)), "0", (VLOOKUP(Table1[[#This Row],[Name]], 'Gas 18-19'!$A$4:$B$395, 2, FALSE)))</f>
        <v>0</v>
      </c>
      <c r="G155" s="7" t="str">
        <f>IF(ISNA(VLOOKUP(Table1[[#This Row],[Name]], 'Elec 19-20'!$A$4:$B$631, 2, FALSE)), "0", VLOOKUP(Table1[[#This Row],[Name]], 'Elec 19-20'!$A$4:$B$631, 2, FALSE))</f>
        <v>0</v>
      </c>
      <c r="H155" s="7" t="str">
        <f>IF(ISNA(VLOOKUP(Table1[[#This Row],[Name]], 'Gas 19-20'!$A$4:$B$395, 2, FALSE)), "0", (VLOOKUP(Table1[[#This Row],[Name]], 'Gas 19-20'!$A$4:$B$395, 2, FALSE)))</f>
        <v>0</v>
      </c>
      <c r="I155" s="13">
        <f>IFERROR((Table1[[#This Row],[Electricity 19-20]]*'Emissions Factors'!$C$2)+(Table1[[#This Row],[Gas 19-20]]*'Emissions Factors'!$B$2), "")</f>
        <v>0</v>
      </c>
      <c r="J155" s="7" t="str">
        <f>IF(ISNA(VLOOKUP(Table1[[#This Row],[Name]],'Elec 20-21'!$A$4:$B$641, 2, FALSE)), "0", VLOOKUP(Table1[[#This Row],[Name]], 'Elec 20-21'!$A$4:$B$641, 2, FALSE))</f>
        <v>0</v>
      </c>
      <c r="K155" s="7" t="str">
        <f>IF(ISNA(VLOOKUP(Table1[[#This Row],[Name]], 'Gas 20-21'!$A$4:$B$400, 2, FALSE)), "0", VLOOKUP(Table1[[#This Row],[Name]], 'Gas 20-21'!$A$4:$B$400, 2, FALSE))</f>
        <v>0</v>
      </c>
      <c r="L155" s="13">
        <f>IFERROR((Table1[[#This Row],[Electricity 20-21]]*'Emissions Factors'!$C$3)+(Table1[[#This Row],[Gas 20-21]]*'Emissions Factors'!$B$2), "0")</f>
        <v>0</v>
      </c>
      <c r="M155" s="11" t="str">
        <f>IF(ISNA(VLOOKUP(Table1[[#This Row],[Name]], 'Elec 21-22'!$A$4:$B$656, 2, FALSE)), "0", VLOOKUP(Table1[[#This Row],[Name]], 'Elec 21-22'!$A$4:$B$656, 2, FALSE))</f>
        <v>0</v>
      </c>
      <c r="N155" s="7" t="str">
        <f>IF(ISNA(VLOOKUP(Table1[[#This Row],[Name]], 'Gas 21-22'!$A$4:$B$408, 2, FALSE)), "0", VLOOKUP(Table1[[#This Row],[Name]], 'Gas 21-22'!$A$4:$B$408, 2, FALSE))</f>
        <v>0</v>
      </c>
      <c r="O155" s="8">
        <f>IFERROR((Table1[[#This Row],[Electricity 21-22]]*'Emissions Factors'!$C$4)+(Table1[[#This Row],[Gas 21-22]]*'Emissions Factors'!$B$4), "")</f>
        <v>0</v>
      </c>
      <c r="P155" s="74" t="str">
        <f>IFERROR(Table1[[#This Row],[Total Emissions 21-22]]/Table1[[#This Row],[Total Emissions 20-21]], "")</f>
        <v/>
      </c>
      <c r="Q155" s="11" t="str">
        <f>IF(ISNA(VLOOKUP(Table1[[#This Row],[Name]],'Elec 22-23'!$A$4:$B$680, 2, FALSE)), "", VLOOKUP(Table1[[#This Row],[Name]], 'Elec 22-23'!$A$4:$B$680, 2, FALSE))</f>
        <v/>
      </c>
      <c r="R155" s="7" t="str">
        <f>IF(ISNA(VLOOKUP(Table1[[#This Row],[Name]], 'Gas 22-23'!$A$4:$B$427, 2, FALSE)), "", (VLOOKUP(Table1[[#This Row],[Name]], 'Gas 22-23'!$A$4:$B$427, 2, FALSE)))</f>
        <v/>
      </c>
      <c r="S155" s="7" t="str">
        <f>IFERROR((Table1[[#This Row],[Electricity 22-23]]*'Emissions Factors'!$C$5)+('Emissions Factors'!$B$5*Table1[[#This Row],[Gas 22-23]]), "")</f>
        <v/>
      </c>
      <c r="T155" s="12" t="str">
        <f>IFERROR(Table1[[#This Row],[Total Emissions 22-23]]/Table1[[#This Row],[Total Emissions 21-22]], "")</f>
        <v/>
      </c>
      <c r="U155" s="7" t="str">
        <f>IF(ISNA(VLOOKUP(Table1[[#This Row],[Name]],'Electricity 23-24'!A156:D1052,4,FALSE)),"",(VLOOKUP(Table1[[#This Row],[Name]],'Electricity 23-24'!A156:D1052,4,FALSE)))</f>
        <v/>
      </c>
      <c r="V155" s="7" t="str">
        <f>IF(ISNA(VLOOKUP(Table1[[#This Row],[Name]],Table2[#All],2,FALSE)),"",(VLOOKUP(Table1[[#This Row],[Name]],Table2[#All],2,FALSE)))</f>
        <v/>
      </c>
      <c r="W155" s="7" t="str">
        <f>IFERROR((Table1[[#This Row],[Electricity 23-24 ]]*'Emissions Factors'!$C$6)+(Table1[[#This Row],[Gas 23-24 ]]*'Emissions Factors'!$B$6),"")</f>
        <v/>
      </c>
      <c r="X155" s="74" t="str">
        <f>IFERROR(Table1[[#This Row],[Total Emissions 23-24 ]]/Table1[[#This Row],[Total Emissions 22-23]],"")</f>
        <v/>
      </c>
      <c r="Y155" s="21"/>
    </row>
    <row r="156" spans="1:25" x14ac:dyDescent="0.25">
      <c r="A156" s="32"/>
      <c r="B156" s="21" t="e">
        <f>VLOOKUP(Table1[[#This Row],[Name]], 'Site Information'!$A$2:$D$46, 4, FALSE)</f>
        <v>#N/A</v>
      </c>
      <c r="C156" s="8" t="str">
        <f>IF(ISNA(VLOOKUP(Table1[[#This Row],[Name]], 'Elec 17-18'!$A$4:$B$630, 2, FALSE)), "0", VLOOKUP(Table1[[#This Row],[Name]], 'Elec 17-18'!$A$4:$B$630, 2, FALSE))</f>
        <v>0</v>
      </c>
      <c r="D156" s="13" t="str">
        <f>IF(ISNA(VLOOKUP(Table1[[#This Row],[Name]], 'Gas 17-18'!$A$4:$B$395, 2, FALSE)), "0", (VLOOKUP(Table1[[#This Row],[Name]], 'Gas 17-18'!$A$4:$B$395, 2, FALSE)))</f>
        <v>0</v>
      </c>
      <c r="E156" s="8" t="str">
        <f>IF(ISNA(VLOOKUP(Table1[[#This Row],[Name]], 'Elec 18-19'!$A$4:$B$630, 2, FALSE)), "0", VLOOKUP(Table1[[#This Row],[Name]], 'Elec 18-19'!$A$4:$B$630, 2, FALSE))</f>
        <v>0</v>
      </c>
      <c r="F156" s="13" t="str">
        <f>IF(ISNA(VLOOKUP(Table1[[#This Row],[Name]], 'Gas 18-19'!$A$4:$B$395, 2, FALSE)), "0", (VLOOKUP(Table1[[#This Row],[Name]], 'Gas 18-19'!$A$4:$B$395, 2, FALSE)))</f>
        <v>0</v>
      </c>
      <c r="G156" s="7" t="str">
        <f>IF(ISNA(VLOOKUP(Table1[[#This Row],[Name]], 'Elec 19-20'!$A$4:$B$631, 2, FALSE)), "0", VLOOKUP(Table1[[#This Row],[Name]], 'Elec 19-20'!$A$4:$B$631, 2, FALSE))</f>
        <v>0</v>
      </c>
      <c r="H156" s="7" t="str">
        <f>IF(ISNA(VLOOKUP(Table1[[#This Row],[Name]], 'Gas 19-20'!$A$4:$B$395, 2, FALSE)), "0", (VLOOKUP(Table1[[#This Row],[Name]], 'Gas 19-20'!$A$4:$B$395, 2, FALSE)))</f>
        <v>0</v>
      </c>
      <c r="I156" s="13">
        <f>IFERROR((Table1[[#This Row],[Electricity 19-20]]*'Emissions Factors'!$C$2)+(Table1[[#This Row],[Gas 19-20]]*'Emissions Factors'!$B$2), "")</f>
        <v>0</v>
      </c>
      <c r="J156" s="7" t="str">
        <f>IF(ISNA(VLOOKUP(Table1[[#This Row],[Name]],'Elec 20-21'!$A$4:$B$641, 2, FALSE)), "0", VLOOKUP(Table1[[#This Row],[Name]], 'Elec 20-21'!$A$4:$B$641, 2, FALSE))</f>
        <v>0</v>
      </c>
      <c r="K156" s="7" t="str">
        <f>IF(ISNA(VLOOKUP(Table1[[#This Row],[Name]], 'Gas 20-21'!$A$4:$B$400, 2, FALSE)), "0", VLOOKUP(Table1[[#This Row],[Name]], 'Gas 20-21'!$A$4:$B$400, 2, FALSE))</f>
        <v>0</v>
      </c>
      <c r="L156" s="13">
        <f>IFERROR((Table1[[#This Row],[Electricity 20-21]]*'Emissions Factors'!$C$3)+(Table1[[#This Row],[Gas 20-21]]*'Emissions Factors'!$B$2), "0")</f>
        <v>0</v>
      </c>
      <c r="M156" s="11" t="str">
        <f>IF(ISNA(VLOOKUP(Table1[[#This Row],[Name]], 'Elec 21-22'!$A$4:$B$656, 2, FALSE)), "0", VLOOKUP(Table1[[#This Row],[Name]], 'Elec 21-22'!$A$4:$B$656, 2, FALSE))</f>
        <v>0</v>
      </c>
      <c r="N156" s="11" t="str">
        <f>IF(ISNA(VLOOKUP(Table1[[#This Row],[Name]], 'Gas 21-22'!$A$4:$B$408, 2, FALSE)), "0", VLOOKUP(Table1[[#This Row],[Name]], 'Gas 21-22'!$A$4:$B$408, 2, FALSE))</f>
        <v>0</v>
      </c>
      <c r="O156" s="8">
        <f>IFERROR((Table1[[#This Row],[Electricity 21-22]]*'Emissions Factors'!$C$4)+(Table1[[#This Row],[Gas 21-22]]*'Emissions Factors'!$B$4), "")</f>
        <v>0</v>
      </c>
      <c r="P156" s="12" t="str">
        <f>IFERROR(Table1[[#This Row],[Total Emissions 21-22]]/Table1[[#This Row],[Total Emissions 20-21]], "")</f>
        <v/>
      </c>
      <c r="Q156" s="11" t="str">
        <f>IF(ISNA(VLOOKUP(Table1[[#This Row],[Name]],'Elec 22-23'!$A$4:$B$680, 2, FALSE)), "", VLOOKUP(Table1[[#This Row],[Name]], 'Elec 22-23'!$A$4:$B$680, 2, FALSE))</f>
        <v/>
      </c>
      <c r="R156" s="7" t="str">
        <f>IF(ISNA(VLOOKUP(Table1[[#This Row],[Name]], 'Gas 22-23'!$A$4:$B$427, 2, FALSE)), "", (VLOOKUP(Table1[[#This Row],[Name]], 'Gas 22-23'!$A$4:$B$427, 2, FALSE)))</f>
        <v/>
      </c>
      <c r="S156" s="7" t="str">
        <f>IFERROR((Table1[[#This Row],[Electricity 22-23]]*'Emissions Factors'!$C$5)+('Emissions Factors'!$B$5*Table1[[#This Row],[Gas 22-23]]), "")</f>
        <v/>
      </c>
      <c r="T156" s="12" t="str">
        <f>IFERROR(Table1[[#This Row],[Total Emissions 22-23]]/Table1[[#This Row],[Total Emissions 21-22]], "")</f>
        <v/>
      </c>
      <c r="U156" s="7" t="str">
        <f>IF(ISNA(VLOOKUP(Table1[[#This Row],[Name]],'Electricity 23-24'!A157:D1053,4,FALSE)),"",(VLOOKUP(Table1[[#This Row],[Name]],'Electricity 23-24'!A157:D1053,4,FALSE)))</f>
        <v/>
      </c>
      <c r="V156" s="7" t="str">
        <f>IF(ISNA(VLOOKUP(Table1[[#This Row],[Name]],Table2[#All],2,FALSE)),"",(VLOOKUP(Table1[[#This Row],[Name]],Table2[#All],2,FALSE)))</f>
        <v/>
      </c>
      <c r="W156" s="7" t="str">
        <f>IFERROR((Table1[[#This Row],[Electricity 23-24 ]]*'Emissions Factors'!$C$6)+(Table1[[#This Row],[Gas 23-24 ]]*'Emissions Factors'!$B$6),"")</f>
        <v/>
      </c>
      <c r="X156" s="74" t="str">
        <f>IFERROR(Table1[[#This Row],[Total Emissions 23-24 ]]/Table1[[#This Row],[Total Emissions 22-23]],"")</f>
        <v/>
      </c>
      <c r="Y156" s="21" t="s">
        <v>897</v>
      </c>
    </row>
    <row r="157" spans="1:25" x14ac:dyDescent="0.25">
      <c r="A157" s="30"/>
      <c r="B157" s="21" t="e">
        <f>VLOOKUP(Table1[[#This Row],[Name]], 'Site Information'!$A$2:$D$46, 4, FALSE)</f>
        <v>#N/A</v>
      </c>
      <c r="C157" s="11" t="str">
        <f>IF(ISNA(VLOOKUP(Table1[[#This Row],[Name]], 'Elec 17-18'!$A$4:$B$630, 2, FALSE)), "0", VLOOKUP(Table1[[#This Row],[Name]], 'Elec 17-18'!$A$4:$B$630, 2, FALSE))</f>
        <v>0</v>
      </c>
      <c r="D157" s="47" t="str">
        <f>IF(ISNA(VLOOKUP(Table1[[#This Row],[Name]], 'Gas 17-18'!$A$4:$B$395, 2, FALSE)), "0", (VLOOKUP(Table1[[#This Row],[Name]], 'Gas 17-18'!$A$4:$B$395, 2, FALSE)))</f>
        <v>0</v>
      </c>
      <c r="E157" s="11" t="str">
        <f>IF(ISNA(VLOOKUP(Table1[[#This Row],[Name]], 'Elec 18-19'!$A$4:$B$630, 2, FALSE)), "0", VLOOKUP(Table1[[#This Row],[Name]], 'Elec 18-19'!$A$4:$B$630, 2, FALSE))</f>
        <v>0</v>
      </c>
      <c r="F157" s="47" t="str">
        <f>IF(ISNA(VLOOKUP(Table1[[#This Row],[Name]], 'Gas 18-19'!$A$4:$B$395, 2, FALSE)), "0", (VLOOKUP(Table1[[#This Row],[Name]], 'Gas 18-19'!$A$4:$B$395, 2, FALSE)))</f>
        <v>0</v>
      </c>
      <c r="G157" s="7" t="str">
        <f>IF(ISNA(VLOOKUP(Table1[[#This Row],[Name]], 'Elec 19-20'!$A$4:$B$631, 2, FALSE)), "0", VLOOKUP(Table1[[#This Row],[Name]], 'Elec 19-20'!$A$4:$B$631, 2, FALSE))</f>
        <v>0</v>
      </c>
      <c r="H157" s="7" t="str">
        <f>IF(ISNA(VLOOKUP(Table1[[#This Row],[Name]], 'Gas 19-20'!$A$4:$B$395, 2, FALSE)), "0", (VLOOKUP(Table1[[#This Row],[Name]], 'Gas 19-20'!$A$4:$B$395, 2, FALSE)))</f>
        <v>0</v>
      </c>
      <c r="I157" s="13">
        <f>IFERROR((Table1[[#This Row],[Electricity 19-20]]*'Emissions Factors'!$C$2)+(Table1[[#This Row],[Gas 19-20]]*'Emissions Factors'!$B$2), "")</f>
        <v>0</v>
      </c>
      <c r="J157" s="7" t="str">
        <f>IF(ISNA(VLOOKUP(Table1[[#This Row],[Name]],'Elec 20-21'!$A$4:$B$641, 2, FALSE)), "0", VLOOKUP(Table1[[#This Row],[Name]], 'Elec 20-21'!$A$4:$B$641, 2, FALSE))</f>
        <v>0</v>
      </c>
      <c r="K157" s="7" t="str">
        <f>IF(ISNA(VLOOKUP(Table1[[#This Row],[Name]], 'Gas 20-21'!$A$4:$B$400, 2, FALSE)), "0", VLOOKUP(Table1[[#This Row],[Name]], 'Gas 20-21'!$A$4:$B$400, 2, FALSE))</f>
        <v>0</v>
      </c>
      <c r="L157" s="13">
        <f>IFERROR((Table1[[#This Row],[Electricity 20-21]]*'Emissions Factors'!$C$3)+(Table1[[#This Row],[Gas 20-21]]*'Emissions Factors'!$B$2), "0")</f>
        <v>0</v>
      </c>
      <c r="M157" s="65" t="str">
        <f>IF(ISNA(VLOOKUP(Table1[[#This Row],[Name]], 'Elec 21-22'!$A$4:$B$656, 2, FALSE)), "0", VLOOKUP(Table1[[#This Row],[Name]], 'Elec 21-22'!$A$4:$B$656, 2, FALSE))</f>
        <v>0</v>
      </c>
      <c r="N157" s="7" t="str">
        <f>IF(ISNA(VLOOKUP(Table1[[#This Row],[Name]], 'Gas 21-22'!$A$4:$B$408, 2, FALSE)), "0", VLOOKUP(Table1[[#This Row],[Name]], 'Gas 21-22'!$A$4:$B$408, 2, FALSE))</f>
        <v>0</v>
      </c>
      <c r="O157" s="8">
        <f>IFERROR((Table1[[#This Row],[Electricity 21-22]]*'Emissions Factors'!$C$4)+(Table1[[#This Row],[Gas 21-22]]*'Emissions Factors'!$B$4), "")</f>
        <v>0</v>
      </c>
      <c r="P157" s="12" t="str">
        <f>IFERROR(Table1[[#This Row],[Total Emissions 21-22]]/Table1[[#This Row],[Total Emissions 20-21]], "")</f>
        <v/>
      </c>
      <c r="Q157" s="11" t="str">
        <f>IF(ISNA(VLOOKUP(Table1[[#This Row],[Name]],'Elec 22-23'!$A$4:$B$680, 2, FALSE)), "", VLOOKUP(Table1[[#This Row],[Name]], 'Elec 22-23'!$A$4:$B$680, 2, FALSE))</f>
        <v/>
      </c>
      <c r="R157" s="7" t="str">
        <f>IF(ISNA(VLOOKUP(Table1[[#This Row],[Name]], 'Gas 22-23'!$A$4:$B$427, 2, FALSE)), "", (VLOOKUP(Table1[[#This Row],[Name]], 'Gas 22-23'!$A$4:$B$427, 2, FALSE)))</f>
        <v/>
      </c>
      <c r="S157" s="7" t="str">
        <f>IFERROR((Table1[[#This Row],[Electricity 22-23]]*'Emissions Factors'!$C$5)+('Emissions Factors'!$B$5*Table1[[#This Row],[Gas 22-23]]), "")</f>
        <v/>
      </c>
      <c r="T157" s="12" t="str">
        <f>IFERROR(Table1[[#This Row],[Total Emissions 22-23]]/Table1[[#This Row],[Total Emissions 21-22]], "")</f>
        <v/>
      </c>
      <c r="U157" s="7" t="str">
        <f>IF(ISNA(VLOOKUP(Table1[[#This Row],[Name]],'Electricity 23-24'!A473:D1369,4,FALSE)),"",(VLOOKUP(Table1[[#This Row],[Name]],'Electricity 23-24'!A473:D1369,4,FALSE)))</f>
        <v/>
      </c>
      <c r="V157" s="7" t="str">
        <f>IF(ISNA(VLOOKUP(Table1[[#This Row],[Name]],Table2[#All],2,FALSE)),"",(VLOOKUP(Table1[[#This Row],[Name]],Table2[#All],2,FALSE)))</f>
        <v/>
      </c>
      <c r="W157" s="7" t="str">
        <f>IFERROR((Table1[[#This Row],[Electricity 23-24 ]]*'Emissions Factors'!$C$6)+(Table1[[#This Row],[Gas 23-24 ]]*'Emissions Factors'!$B$6),"")</f>
        <v/>
      </c>
      <c r="X157" s="74" t="str">
        <f>IFERROR(Table1[[#This Row],[Total Emissions 23-24 ]]/Table1[[#This Row],[Total Emissions 22-23]],"")</f>
        <v/>
      </c>
      <c r="Y157" s="21"/>
    </row>
    <row r="158" spans="1:25" x14ac:dyDescent="0.25">
      <c r="A158" s="30"/>
      <c r="B158" s="21" t="e">
        <f>VLOOKUP(Table1[[#This Row],[Name]], 'Site Information'!$A$2:$D$46, 4, FALSE)</f>
        <v>#N/A</v>
      </c>
      <c r="C158" s="11" t="str">
        <f>IF(ISNA(VLOOKUP(Table1[[#This Row],[Name]], 'Elec 17-18'!$A$4:$B$630, 2, FALSE)), "0", VLOOKUP(Table1[[#This Row],[Name]], 'Elec 17-18'!$A$4:$B$630, 2, FALSE))</f>
        <v>0</v>
      </c>
      <c r="D158" s="47" t="str">
        <f>IF(ISNA(VLOOKUP(Table1[[#This Row],[Name]], 'Gas 17-18'!$A$4:$B$395, 2, FALSE)), "0", (VLOOKUP(Table1[[#This Row],[Name]], 'Gas 17-18'!$A$4:$B$395, 2, FALSE)))</f>
        <v>0</v>
      </c>
      <c r="E158" s="11" t="str">
        <f>IF(ISNA(VLOOKUP(Table1[[#This Row],[Name]], 'Elec 18-19'!$A$4:$B$630, 2, FALSE)), "0", VLOOKUP(Table1[[#This Row],[Name]], 'Elec 18-19'!$A$4:$B$630, 2, FALSE))</f>
        <v>0</v>
      </c>
      <c r="F158" s="47" t="str">
        <f>IF(ISNA(VLOOKUP(Table1[[#This Row],[Name]], 'Gas 18-19'!$A$4:$B$395, 2, FALSE)), "0", (VLOOKUP(Table1[[#This Row],[Name]], 'Gas 18-19'!$A$4:$B$395, 2, FALSE)))</f>
        <v>0</v>
      </c>
      <c r="G158" s="7" t="str">
        <f>IF(ISNA(VLOOKUP(Table1[[#This Row],[Name]], 'Elec 19-20'!$A$4:$B$631, 2, FALSE)), "0", VLOOKUP(Table1[[#This Row],[Name]], 'Elec 19-20'!$A$4:$B$631, 2, FALSE))</f>
        <v>0</v>
      </c>
      <c r="H158" s="7" t="str">
        <f>IF(ISNA(VLOOKUP(Table1[[#This Row],[Name]], 'Gas 19-20'!$A$4:$B$395, 2, FALSE)), "0", (VLOOKUP(Table1[[#This Row],[Name]], 'Gas 19-20'!$A$4:$B$395, 2, FALSE)))</f>
        <v>0</v>
      </c>
      <c r="I158" s="13">
        <f>IFERROR((Table1[[#This Row],[Electricity 19-20]]*'Emissions Factors'!$C$2)+(Table1[[#This Row],[Gas 19-20]]*'Emissions Factors'!$B$2), "")</f>
        <v>0</v>
      </c>
      <c r="J158" s="7" t="str">
        <f>IF(ISNA(VLOOKUP(Table1[[#This Row],[Name]],'Elec 20-21'!$A$4:$B$641, 2, FALSE)), "0", VLOOKUP(Table1[[#This Row],[Name]], 'Elec 20-21'!$A$4:$B$641, 2, FALSE))</f>
        <v>0</v>
      </c>
      <c r="K158" s="7" t="str">
        <f>IF(ISNA(VLOOKUP(Table1[[#This Row],[Name]], 'Gas 20-21'!$A$4:$B$400, 2, FALSE)), "0", VLOOKUP(Table1[[#This Row],[Name]], 'Gas 20-21'!$A$4:$B$400, 2, FALSE))</f>
        <v>0</v>
      </c>
      <c r="L158" s="13">
        <f>IFERROR((Table1[[#This Row],[Electricity 20-21]]*'Emissions Factors'!$C$3)+(Table1[[#This Row],[Gas 20-21]]*'Emissions Factors'!$B$2), "0")</f>
        <v>0</v>
      </c>
      <c r="M158" s="65" t="str">
        <f>IF(ISNA(VLOOKUP(Table1[[#This Row],[Name]], 'Elec 21-22'!$A$4:$B$656, 2, FALSE)), "0", VLOOKUP(Table1[[#This Row],[Name]], 'Elec 21-22'!$A$4:$B$656, 2, FALSE))</f>
        <v>0</v>
      </c>
      <c r="N158" s="11" t="str">
        <f>IF(ISNA(VLOOKUP(Table1[[#This Row],[Name]], 'Gas 21-22'!$A$4:$B$408, 2, FALSE)), "0", VLOOKUP(Table1[[#This Row],[Name]], 'Gas 21-22'!$A$4:$B$408, 2, FALSE))</f>
        <v>0</v>
      </c>
      <c r="O158" s="8">
        <f>IFERROR((Table1[[#This Row],[Electricity 21-22]]*'Emissions Factors'!$C$4)+(Table1[[#This Row],[Gas 21-22]]*'Emissions Factors'!$B$4), "")</f>
        <v>0</v>
      </c>
      <c r="P158" s="12" t="str">
        <f>IFERROR(Table1[[#This Row],[Total Emissions 21-22]]/Table1[[#This Row],[Total Emissions 20-21]], "")</f>
        <v/>
      </c>
      <c r="Q158" s="11" t="str">
        <f>IF(ISNA(VLOOKUP(Table1[[#This Row],[Name]],'Elec 22-23'!$A$4:$B$680, 2, FALSE)), "", VLOOKUP(Table1[[#This Row],[Name]], 'Elec 22-23'!$A$4:$B$680, 2, FALSE))</f>
        <v/>
      </c>
      <c r="R158" s="7" t="str">
        <f>IF(ISNA(VLOOKUP(Table1[[#This Row],[Name]], 'Gas 22-23'!$A$4:$B$427, 2, FALSE)), "", (VLOOKUP(Table1[[#This Row],[Name]], 'Gas 22-23'!$A$4:$B$427, 2, FALSE)))</f>
        <v/>
      </c>
      <c r="S158" s="7" t="str">
        <f>IFERROR((Table1[[#This Row],[Electricity 22-23]]*'Emissions Factors'!$C$5)+('Emissions Factors'!$B$5*Table1[[#This Row],[Gas 22-23]]), "")</f>
        <v/>
      </c>
      <c r="T158" s="12" t="str">
        <f>IFERROR(Table1[[#This Row],[Total Emissions 22-23]]/Table1[[#This Row],[Total Emissions 21-22]], "")</f>
        <v/>
      </c>
      <c r="U158" s="7" t="str">
        <f>IF(ISNA(VLOOKUP(Table1[[#This Row],[Name]],'Electricity 23-24'!A73:D195,4,FALSE)),"",(VLOOKUP(Table1[[#This Row],[Name]],'Electricity 23-24'!A73:D195,4,FALSE)))</f>
        <v/>
      </c>
      <c r="V158" s="7" t="str">
        <f>IF(ISNA(VLOOKUP(Table1[[#This Row],[Name]],Table2[#All],2,FALSE)),"",(VLOOKUP(Table1[[#This Row],[Name]],Table2[#All],2,FALSE)))</f>
        <v/>
      </c>
      <c r="W158" s="7" t="str">
        <f>IFERROR((Table1[[#This Row],[Electricity 23-24 ]]*'Emissions Factors'!$C$6)+(Table1[[#This Row],[Gas 23-24 ]]*'Emissions Factors'!$B$6),"")</f>
        <v/>
      </c>
      <c r="X158" s="74" t="str">
        <f>IFERROR(Table1[[#This Row],[Total Emissions 23-24 ]]/Table1[[#This Row],[Total Emissions 22-23]],"")</f>
        <v/>
      </c>
      <c r="Y158" s="21"/>
    </row>
    <row r="159" spans="1:25" x14ac:dyDescent="0.25">
      <c r="A159" s="32"/>
      <c r="B159" s="21" t="e">
        <f>VLOOKUP(Table1[[#This Row],[Name]], 'Site Information'!$A$2:$D$46, 4, FALSE)</f>
        <v>#N/A</v>
      </c>
      <c r="C159" s="8" t="str">
        <f>IF(ISNA(VLOOKUP(Table1[[#This Row],[Name]], 'Elec 17-18'!$A$4:$B$630, 2, FALSE)), "0", VLOOKUP(Table1[[#This Row],[Name]], 'Elec 17-18'!$A$4:$B$630, 2, FALSE))</f>
        <v>0</v>
      </c>
      <c r="D159" s="13" t="str">
        <f>IF(ISNA(VLOOKUP(Table1[[#This Row],[Name]], 'Gas 17-18'!$A$4:$B$395, 2, FALSE)), "0", (VLOOKUP(Table1[[#This Row],[Name]], 'Gas 17-18'!$A$4:$B$395, 2, FALSE)))</f>
        <v>0</v>
      </c>
      <c r="E159" s="8" t="str">
        <f>IF(ISNA(VLOOKUP(Table1[[#This Row],[Name]], 'Elec 18-19'!$A$4:$B$630, 2, FALSE)), "0", VLOOKUP(Table1[[#This Row],[Name]], 'Elec 18-19'!$A$4:$B$630, 2, FALSE))</f>
        <v>0</v>
      </c>
      <c r="F159" s="13" t="str">
        <f>IF(ISNA(VLOOKUP(Table1[[#This Row],[Name]], 'Gas 18-19'!$A$4:$B$395, 2, FALSE)), "0", (VLOOKUP(Table1[[#This Row],[Name]], 'Gas 18-19'!$A$4:$B$395, 2, FALSE)))</f>
        <v>0</v>
      </c>
      <c r="G159" s="7" t="str">
        <f>IF(ISNA(VLOOKUP(Table1[[#This Row],[Name]], 'Elec 19-20'!$A$4:$B$631, 2, FALSE)), "0", VLOOKUP(Table1[[#This Row],[Name]], 'Elec 19-20'!$A$4:$B$631, 2, FALSE))</f>
        <v>0</v>
      </c>
      <c r="H159" s="7" t="str">
        <f>IF(ISNA(VLOOKUP(Table1[[#This Row],[Name]], 'Gas 19-20'!$A$4:$B$395, 2, FALSE)), "0", (VLOOKUP(Table1[[#This Row],[Name]], 'Gas 19-20'!$A$4:$B$395, 2, FALSE)))</f>
        <v>0</v>
      </c>
      <c r="I159" s="13">
        <f>IFERROR((Table1[[#This Row],[Electricity 19-20]]*'Emissions Factors'!$C$2)+(Table1[[#This Row],[Gas 19-20]]*'Emissions Factors'!$B$2), "")</f>
        <v>0</v>
      </c>
      <c r="J159" s="7" t="str">
        <f>IF(ISNA(VLOOKUP(Table1[[#This Row],[Name]],'Elec 20-21'!$A$4:$B$641, 2, FALSE)), "0", VLOOKUP(Table1[[#This Row],[Name]], 'Elec 20-21'!$A$4:$B$641, 2, FALSE))</f>
        <v>0</v>
      </c>
      <c r="K159" s="7" t="str">
        <f>IF(ISNA(VLOOKUP(Table1[[#This Row],[Name]], 'Gas 20-21'!$A$4:$B$400, 2, FALSE)), "0", VLOOKUP(Table1[[#This Row],[Name]], 'Gas 20-21'!$A$4:$B$400, 2, FALSE))</f>
        <v>0</v>
      </c>
      <c r="L159" s="13">
        <f>IFERROR((Table1[[#This Row],[Electricity 20-21]]*'Emissions Factors'!$C$3)+(Table1[[#This Row],[Gas 20-21]]*'Emissions Factors'!$B$2), "0")</f>
        <v>0</v>
      </c>
      <c r="M159" s="11" t="str">
        <f>IF(ISNA(VLOOKUP(Table1[[#This Row],[Name]], 'Elec 21-22'!$A$4:$B$656, 2, FALSE)), "0", VLOOKUP(Table1[[#This Row],[Name]], 'Elec 21-22'!$A$4:$B$656, 2, FALSE))</f>
        <v>0</v>
      </c>
      <c r="N159" s="11" t="str">
        <f>IF(ISNA(VLOOKUP(Table1[[#This Row],[Name]], 'Gas 21-22'!$A$4:$B$408, 2, FALSE)), "0", VLOOKUP(Table1[[#This Row],[Name]], 'Gas 21-22'!$A$4:$B$408, 2, FALSE))</f>
        <v>0</v>
      </c>
      <c r="O159" s="8">
        <f>IFERROR((Table1[[#This Row],[Electricity 21-22]]*'Emissions Factors'!$C$4)+(Table1[[#This Row],[Gas 21-22]]*'Emissions Factors'!$B$4), "")</f>
        <v>0</v>
      </c>
      <c r="P159" s="12" t="str">
        <f>IFERROR(Table1[[#This Row],[Total Emissions 21-22]]/Table1[[#This Row],[Total Emissions 20-21]], "")</f>
        <v/>
      </c>
      <c r="Q159" s="11" t="str">
        <f>IF(ISNA(VLOOKUP(Table1[[#This Row],[Name]],'Elec 22-23'!$A$4:$B$680, 2, FALSE)), "", VLOOKUP(Table1[[#This Row],[Name]], 'Elec 22-23'!$A$4:$B$680, 2, FALSE))</f>
        <v/>
      </c>
      <c r="R159" s="7" t="str">
        <f>IF(ISNA(VLOOKUP(Table1[[#This Row],[Name]], 'Gas 22-23'!$A$4:$B$427, 2, FALSE)), "", (VLOOKUP(Table1[[#This Row],[Name]], 'Gas 22-23'!$A$4:$B$427, 2, FALSE)))</f>
        <v/>
      </c>
      <c r="S159" s="7" t="str">
        <f>IFERROR((Table1[[#This Row],[Electricity 22-23]]*'Emissions Factors'!$C$5)+('Emissions Factors'!$B$5*Table1[[#This Row],[Gas 22-23]]), "")</f>
        <v/>
      </c>
      <c r="T159" s="12" t="str">
        <f>IFERROR(Table1[[#This Row],[Total Emissions 22-23]]/Table1[[#This Row],[Total Emissions 21-22]], "")</f>
        <v/>
      </c>
      <c r="U159" s="7" t="str">
        <f>IF(ISNA(VLOOKUP(Table1[[#This Row],[Name]],'Electricity 23-24'!A84:D117,4,FALSE)),"",(VLOOKUP(Table1[[#This Row],[Name]],'Electricity 23-24'!A84:D117,4,FALSE)))</f>
        <v/>
      </c>
      <c r="V159" s="7" t="str">
        <f>IF(ISNA(VLOOKUP(Table1[[#This Row],[Name]],Table2[#All],2,FALSE)),"",(VLOOKUP(Table1[[#This Row],[Name]],Table2[#All],2,FALSE)))</f>
        <v/>
      </c>
      <c r="W159" s="7" t="str">
        <f>IFERROR((Table1[[#This Row],[Electricity 23-24 ]]*'Emissions Factors'!$C$6)+(Table1[[#This Row],[Gas 23-24 ]]*'Emissions Factors'!$B$6),"")</f>
        <v/>
      </c>
      <c r="X159" s="74" t="str">
        <f>IFERROR(Table1[[#This Row],[Total Emissions 23-24 ]]/Table1[[#This Row],[Total Emissions 22-23]],"")</f>
        <v/>
      </c>
      <c r="Y159" s="21"/>
    </row>
    <row r="160" spans="1:25" x14ac:dyDescent="0.25">
      <c r="A160" s="32"/>
      <c r="B160" s="21" t="e">
        <f>VLOOKUP(Table1[[#This Row],[Name]], 'Site Information'!$A$2:$D$46, 4, FALSE)</f>
        <v>#N/A</v>
      </c>
      <c r="C160" s="8" t="str">
        <f>IF(ISNA(VLOOKUP(Table1[[#This Row],[Name]], 'Elec 17-18'!$A$4:$B$630, 2, FALSE)), "0", VLOOKUP(Table1[[#This Row],[Name]], 'Elec 17-18'!$A$4:$B$630, 2, FALSE))</f>
        <v>0</v>
      </c>
      <c r="D160" s="13" t="str">
        <f>IF(ISNA(VLOOKUP(Table1[[#This Row],[Name]], 'Gas 17-18'!$A$4:$B$395, 2, FALSE)), "0", (VLOOKUP(Table1[[#This Row],[Name]], 'Gas 17-18'!$A$4:$B$395, 2, FALSE)))</f>
        <v>0</v>
      </c>
      <c r="E160" s="8" t="str">
        <f>IF(ISNA(VLOOKUP(Table1[[#This Row],[Name]], 'Elec 18-19'!$A$4:$B$630, 2, FALSE)), "0", VLOOKUP(Table1[[#This Row],[Name]], 'Elec 18-19'!$A$4:$B$630, 2, FALSE))</f>
        <v>0</v>
      </c>
      <c r="F160" s="13" t="str">
        <f>IF(ISNA(VLOOKUP(Table1[[#This Row],[Name]], 'Gas 18-19'!$A$4:$B$395, 2, FALSE)), "0", (VLOOKUP(Table1[[#This Row],[Name]], 'Gas 18-19'!$A$4:$B$395, 2, FALSE)))</f>
        <v>0</v>
      </c>
      <c r="G160" s="7" t="str">
        <f>IF(ISNA(VLOOKUP(Table1[[#This Row],[Name]], 'Elec 19-20'!$A$4:$B$631, 2, FALSE)), "0", VLOOKUP(Table1[[#This Row],[Name]], 'Elec 19-20'!$A$4:$B$631, 2, FALSE))</f>
        <v>0</v>
      </c>
      <c r="H160" s="7" t="str">
        <f>IF(ISNA(VLOOKUP(Table1[[#This Row],[Name]], 'Gas 19-20'!$A$4:$B$395, 2, FALSE)), "0", (VLOOKUP(Table1[[#This Row],[Name]], 'Gas 19-20'!$A$4:$B$395, 2, FALSE)))</f>
        <v>0</v>
      </c>
      <c r="I160" s="13">
        <f>IFERROR((Table1[[#This Row],[Electricity 19-20]]*'Emissions Factors'!$C$2)+(Table1[[#This Row],[Gas 19-20]]*'Emissions Factors'!$B$2), "")</f>
        <v>0</v>
      </c>
      <c r="J160" s="7" t="str">
        <f>IF(ISNA(VLOOKUP(Table1[[#This Row],[Name]],'Elec 20-21'!$A$4:$B$641, 2, FALSE)), "0", VLOOKUP(Table1[[#This Row],[Name]], 'Elec 20-21'!$A$4:$B$641, 2, FALSE))</f>
        <v>0</v>
      </c>
      <c r="K160" s="7" t="str">
        <f>IF(ISNA(VLOOKUP(Table1[[#This Row],[Name]], 'Gas 20-21'!$A$4:$B$400, 2, FALSE)), "0", VLOOKUP(Table1[[#This Row],[Name]], 'Gas 20-21'!$A$4:$B$400, 2, FALSE))</f>
        <v>0</v>
      </c>
      <c r="L160" s="13">
        <f>IFERROR((Table1[[#This Row],[Electricity 20-21]]*'Emissions Factors'!$C$3)+(Table1[[#This Row],[Gas 20-21]]*'Emissions Factors'!$B$2), "0")</f>
        <v>0</v>
      </c>
      <c r="M160" s="11" t="str">
        <f>IF(ISNA(VLOOKUP(Table1[[#This Row],[Name]], 'Elec 21-22'!$A$4:$B$656, 2, FALSE)), "0", VLOOKUP(Table1[[#This Row],[Name]], 'Elec 21-22'!$A$4:$B$656, 2, FALSE))</f>
        <v>0</v>
      </c>
      <c r="N160" s="7" t="str">
        <f>IF(ISNA(VLOOKUP(Table1[[#This Row],[Name]], 'Gas 21-22'!$A$4:$B$408, 2, FALSE)), "0", VLOOKUP(Table1[[#This Row],[Name]], 'Gas 21-22'!$A$4:$B$408, 2, FALSE))</f>
        <v>0</v>
      </c>
      <c r="O160" s="8">
        <f>IFERROR((Table1[[#This Row],[Electricity 21-22]]*'Emissions Factors'!$C$4)+(Table1[[#This Row],[Gas 21-22]]*'Emissions Factors'!$B$4), "")</f>
        <v>0</v>
      </c>
      <c r="P160" s="74" t="str">
        <f>IFERROR(Table1[[#This Row],[Total Emissions 21-22]]/Table1[[#This Row],[Total Emissions 20-21]], "")</f>
        <v/>
      </c>
      <c r="Q160" s="11" t="str">
        <f>IF(ISNA(VLOOKUP(Table1[[#This Row],[Name]],'Elec 22-23'!$A$4:$B$680, 2, FALSE)), "", VLOOKUP(Table1[[#This Row],[Name]], 'Elec 22-23'!$A$4:$B$680, 2, FALSE))</f>
        <v/>
      </c>
      <c r="R160" s="11" t="str">
        <f>IF(ISNA(VLOOKUP(Table1[[#This Row],[Name]], 'Gas 22-23'!$A$4:$B$427, 2, FALSE)), "", (VLOOKUP(Table1[[#This Row],[Name]], 'Gas 22-23'!$A$4:$B$427, 2, FALSE)))</f>
        <v/>
      </c>
      <c r="S160" s="11" t="str">
        <f>IFERROR((Table1[[#This Row],[Electricity 22-23]]*'Emissions Factors'!$C$5)+('Emissions Factors'!$B$5*Table1[[#This Row],[Gas 22-23]]), "")</f>
        <v/>
      </c>
      <c r="T160" s="12" t="str">
        <f>IFERROR(Table1[[#This Row],[Total Emissions 22-23]]/Table1[[#This Row],[Total Emissions 21-22]], "")</f>
        <v/>
      </c>
      <c r="U160" s="11" t="str">
        <f>IF(ISNA(VLOOKUP(Table1[[#This Row],[Name]],'Electricity 23-24'!A161:D1057,4,FALSE)),"",(VLOOKUP(Table1[[#This Row],[Name]],'Electricity 23-24'!A161:D1057,4,FALSE)))</f>
        <v/>
      </c>
      <c r="V160" s="11" t="str">
        <f>IF(ISNA(VLOOKUP(Table1[[#This Row],[Name]],Table2[#All],2,FALSE)),"",(VLOOKUP(Table1[[#This Row],[Name]],Table2[#All],2,FALSE)))</f>
        <v/>
      </c>
      <c r="W160" s="11" t="str">
        <f>IFERROR((Table1[[#This Row],[Electricity 23-24 ]]*'Emissions Factors'!$C$6)+(Table1[[#This Row],[Gas 23-24 ]]*'Emissions Factors'!$B$6),"")</f>
        <v/>
      </c>
      <c r="X160" s="74" t="str">
        <f>IFERROR(Table1[[#This Row],[Total Emissions 23-24 ]]/Table1[[#This Row],[Total Emissions 22-23]],"")</f>
        <v/>
      </c>
      <c r="Y160" s="21"/>
    </row>
    <row r="161" spans="1:25" x14ac:dyDescent="0.25">
      <c r="A161" s="32"/>
      <c r="B161" s="21" t="e">
        <f>VLOOKUP(Table1[[#This Row],[Name]], 'Site Information'!$A$2:$D$46, 4, FALSE)</f>
        <v>#N/A</v>
      </c>
      <c r="C161" s="8" t="str">
        <f>IF(ISNA(VLOOKUP(Table1[[#This Row],[Name]], 'Elec 17-18'!$A$4:$B$630, 2, FALSE)), "0", VLOOKUP(Table1[[#This Row],[Name]], 'Elec 17-18'!$A$4:$B$630, 2, FALSE))</f>
        <v>0</v>
      </c>
      <c r="D161" s="13" t="str">
        <f>IF(ISNA(VLOOKUP(Table1[[#This Row],[Name]], 'Gas 17-18'!$A$4:$B$395, 2, FALSE)), "0", (VLOOKUP(Table1[[#This Row],[Name]], 'Gas 17-18'!$A$4:$B$395, 2, FALSE)))</f>
        <v>0</v>
      </c>
      <c r="E161" s="8" t="str">
        <f>IF(ISNA(VLOOKUP(Table1[[#This Row],[Name]], 'Elec 18-19'!$A$4:$B$630, 2, FALSE)), "0", VLOOKUP(Table1[[#This Row],[Name]], 'Elec 18-19'!$A$4:$B$630, 2, FALSE))</f>
        <v>0</v>
      </c>
      <c r="F161" s="13" t="str">
        <f>IF(ISNA(VLOOKUP(Table1[[#This Row],[Name]], 'Gas 18-19'!$A$4:$B$395, 2, FALSE)), "0", (VLOOKUP(Table1[[#This Row],[Name]], 'Gas 18-19'!$A$4:$B$395, 2, FALSE)))</f>
        <v>0</v>
      </c>
      <c r="G161" s="7" t="str">
        <f>IF(ISNA(VLOOKUP(Table1[[#This Row],[Name]], 'Elec 19-20'!$A$4:$B$631, 2, FALSE)), "0", VLOOKUP(Table1[[#This Row],[Name]], 'Elec 19-20'!$A$4:$B$631, 2, FALSE))</f>
        <v>0</v>
      </c>
      <c r="H161" s="7" t="str">
        <f>IF(ISNA(VLOOKUP(Table1[[#This Row],[Name]], 'Gas 19-20'!$A$4:$B$395, 2, FALSE)), "0", (VLOOKUP(Table1[[#This Row],[Name]], 'Gas 19-20'!$A$4:$B$395, 2, FALSE)))</f>
        <v>0</v>
      </c>
      <c r="I161" s="13">
        <f>IFERROR((Table1[[#This Row],[Electricity 19-20]]*'Emissions Factors'!$C$2)+(Table1[[#This Row],[Gas 19-20]]*'Emissions Factors'!$B$2), "")</f>
        <v>0</v>
      </c>
      <c r="J161" s="7" t="str">
        <f>IF(ISNA(VLOOKUP(Table1[[#This Row],[Name]],'Elec 20-21'!$A$4:$B$641, 2, FALSE)), "0", VLOOKUP(Table1[[#This Row],[Name]], 'Elec 20-21'!$A$4:$B$641, 2, FALSE))</f>
        <v>0</v>
      </c>
      <c r="K161" s="7" t="str">
        <f>IF(ISNA(VLOOKUP(Table1[[#This Row],[Name]], 'Gas 20-21'!$A$4:$B$400, 2, FALSE)), "0", VLOOKUP(Table1[[#This Row],[Name]], 'Gas 20-21'!$A$4:$B$400, 2, FALSE))</f>
        <v>0</v>
      </c>
      <c r="L161" s="13">
        <f>IFERROR((Table1[[#This Row],[Electricity 20-21]]*'Emissions Factors'!$C$3)+(Table1[[#This Row],[Gas 20-21]]*'Emissions Factors'!$B$2), "0")</f>
        <v>0</v>
      </c>
      <c r="M161" s="11" t="str">
        <f>IF(ISNA(VLOOKUP(Table1[[#This Row],[Name]], 'Elec 21-22'!$A$4:$B$656, 2, FALSE)), "0", VLOOKUP(Table1[[#This Row],[Name]], 'Elec 21-22'!$A$4:$B$656, 2, FALSE))</f>
        <v>0</v>
      </c>
      <c r="N161" s="11" t="str">
        <f>IF(ISNA(VLOOKUP(Table1[[#This Row],[Name]], 'Gas 21-22'!$A$4:$B$408, 2, FALSE)), "0", VLOOKUP(Table1[[#This Row],[Name]], 'Gas 21-22'!$A$4:$B$408, 2, FALSE))</f>
        <v>0</v>
      </c>
      <c r="O161" s="8">
        <f>IFERROR((Table1[[#This Row],[Electricity 21-22]]*'Emissions Factors'!$C$4)+(Table1[[#This Row],[Gas 21-22]]*'Emissions Factors'!$B$4), "")</f>
        <v>0</v>
      </c>
      <c r="P161" s="12" t="str">
        <f>IFERROR(Table1[[#This Row],[Total Emissions 21-22]]/Table1[[#This Row],[Total Emissions 20-21]], "")</f>
        <v/>
      </c>
      <c r="Q161" s="11" t="str">
        <f>IF(ISNA(VLOOKUP(Table1[[#This Row],[Name]],'Elec 22-23'!$A$4:$B$680, 2, FALSE)), "", VLOOKUP(Table1[[#This Row],[Name]], 'Elec 22-23'!$A$4:$B$680, 2, FALSE))</f>
        <v/>
      </c>
      <c r="R161" s="7" t="str">
        <f>IF(ISNA(VLOOKUP(Table1[[#This Row],[Name]], 'Gas 22-23'!$A$4:$B$427, 2, FALSE)), "", (VLOOKUP(Table1[[#This Row],[Name]], 'Gas 22-23'!$A$4:$B$427, 2, FALSE)))</f>
        <v/>
      </c>
      <c r="S161" s="7" t="str">
        <f>IFERROR((Table1[[#This Row],[Electricity 22-23]]*'Emissions Factors'!$C$5)+('Emissions Factors'!$B$5*Table1[[#This Row],[Gas 22-23]]), "")</f>
        <v/>
      </c>
      <c r="T161" s="12" t="str">
        <f>IFERROR(Table1[[#This Row],[Total Emissions 22-23]]/Table1[[#This Row],[Total Emissions 21-22]], "")</f>
        <v/>
      </c>
      <c r="U161" s="7" t="str">
        <f>IF(ISNA(VLOOKUP(Table1[[#This Row],[Name]],'Electricity 23-24'!A162:D1058,4,FALSE)),"",(VLOOKUP(Table1[[#This Row],[Name]],'Electricity 23-24'!A162:D1058,4,FALSE)))</f>
        <v/>
      </c>
      <c r="V161" s="7" t="str">
        <f>IF(ISNA(VLOOKUP(Table1[[#This Row],[Name]],Table2[#All],2,FALSE)),"",(VLOOKUP(Table1[[#This Row],[Name]],Table2[#All],2,FALSE)))</f>
        <v/>
      </c>
      <c r="W161" s="7" t="str">
        <f>IFERROR((Table1[[#This Row],[Electricity 23-24 ]]*'Emissions Factors'!$C$6)+(Table1[[#This Row],[Gas 23-24 ]]*'Emissions Factors'!$B$6),"")</f>
        <v/>
      </c>
      <c r="X161" s="74" t="str">
        <f>IFERROR(Table1[[#This Row],[Total Emissions 23-24 ]]/Table1[[#This Row],[Total Emissions 22-23]],"")</f>
        <v/>
      </c>
      <c r="Y161" s="21"/>
    </row>
    <row r="162" spans="1:25" x14ac:dyDescent="0.25">
      <c r="A162" s="32"/>
      <c r="B162" s="21" t="e">
        <f>VLOOKUP(Table1[[#This Row],[Name]], 'Site Information'!$A$2:$D$46, 4, FALSE)</f>
        <v>#N/A</v>
      </c>
      <c r="C162" s="8" t="str">
        <f>IF(ISNA(VLOOKUP(Table1[[#This Row],[Name]], 'Elec 17-18'!$A$4:$B$630, 2, FALSE)), "0", VLOOKUP(Table1[[#This Row],[Name]], 'Elec 17-18'!$A$4:$B$630, 2, FALSE))</f>
        <v>0</v>
      </c>
      <c r="D162" s="13" t="str">
        <f>IF(ISNA(VLOOKUP(Table1[[#This Row],[Name]], 'Gas 17-18'!$A$4:$B$395, 2, FALSE)), "0", (VLOOKUP(Table1[[#This Row],[Name]], 'Gas 17-18'!$A$4:$B$395, 2, FALSE)))</f>
        <v>0</v>
      </c>
      <c r="E162" s="8" t="str">
        <f>IF(ISNA(VLOOKUP(Table1[[#This Row],[Name]], 'Elec 18-19'!$A$4:$B$630, 2, FALSE)), "0", VLOOKUP(Table1[[#This Row],[Name]], 'Elec 18-19'!$A$4:$B$630, 2, FALSE))</f>
        <v>0</v>
      </c>
      <c r="F162" s="13" t="str">
        <f>IF(ISNA(VLOOKUP(Table1[[#This Row],[Name]], 'Gas 18-19'!$A$4:$B$395, 2, FALSE)), "0", (VLOOKUP(Table1[[#This Row],[Name]], 'Gas 18-19'!$A$4:$B$395, 2, FALSE)))</f>
        <v>0</v>
      </c>
      <c r="G162" s="7" t="str">
        <f>IF(ISNA(VLOOKUP(Table1[[#This Row],[Name]], 'Elec 19-20'!$A$4:$B$631, 2, FALSE)), "0", VLOOKUP(Table1[[#This Row],[Name]], 'Elec 19-20'!$A$4:$B$631, 2, FALSE))</f>
        <v>0</v>
      </c>
      <c r="H162" s="7" t="str">
        <f>IF(ISNA(VLOOKUP(Table1[[#This Row],[Name]], 'Gas 19-20'!$A$4:$B$395, 2, FALSE)), "0", (VLOOKUP(Table1[[#This Row],[Name]], 'Gas 19-20'!$A$4:$B$395, 2, FALSE)))</f>
        <v>0</v>
      </c>
      <c r="I162" s="13">
        <f>IFERROR((Table1[[#This Row],[Electricity 19-20]]*'Emissions Factors'!$C$2)+(Table1[[#This Row],[Gas 19-20]]*'Emissions Factors'!$B$2), "")</f>
        <v>0</v>
      </c>
      <c r="J162" s="7" t="str">
        <f>IF(ISNA(VLOOKUP(Table1[[#This Row],[Name]],'Elec 20-21'!$A$4:$B$641, 2, FALSE)), "0", VLOOKUP(Table1[[#This Row],[Name]], 'Elec 20-21'!$A$4:$B$641, 2, FALSE))</f>
        <v>0</v>
      </c>
      <c r="K162" s="7" t="str">
        <f>IF(ISNA(VLOOKUP(Table1[[#This Row],[Name]], 'Gas 20-21'!$A$4:$B$400, 2, FALSE)), "0", VLOOKUP(Table1[[#This Row],[Name]], 'Gas 20-21'!$A$4:$B$400, 2, FALSE))</f>
        <v>0</v>
      </c>
      <c r="L162" s="13">
        <f>IFERROR((Table1[[#This Row],[Electricity 20-21]]*'Emissions Factors'!$C$3)+(Table1[[#This Row],[Gas 20-21]]*'Emissions Factors'!$B$2), "0")</f>
        <v>0</v>
      </c>
      <c r="M162" s="11" t="str">
        <f>IF(ISNA(VLOOKUP(Table1[[#This Row],[Name]], 'Elec 21-22'!$A$4:$B$656, 2, FALSE)), "0", VLOOKUP(Table1[[#This Row],[Name]], 'Elec 21-22'!$A$4:$B$656, 2, FALSE))</f>
        <v>0</v>
      </c>
      <c r="N162" s="7" t="str">
        <f>IF(ISNA(VLOOKUP(Table1[[#This Row],[Name]], 'Gas 21-22'!$A$4:$B$408, 2, FALSE)), "0", VLOOKUP(Table1[[#This Row],[Name]], 'Gas 21-22'!$A$4:$B$408, 2, FALSE))</f>
        <v>0</v>
      </c>
      <c r="O162" s="8">
        <f>IFERROR((Table1[[#This Row],[Electricity 21-22]]*'Emissions Factors'!$C$4)+(Table1[[#This Row],[Gas 21-22]]*'Emissions Factors'!$B$4), "")</f>
        <v>0</v>
      </c>
      <c r="P162" s="74" t="str">
        <f>IFERROR(Table1[[#This Row],[Total Emissions 21-22]]/Table1[[#This Row],[Total Emissions 20-21]], "")</f>
        <v/>
      </c>
      <c r="Q162" s="11" t="str">
        <f>IF(ISNA(VLOOKUP(Table1[[#This Row],[Name]],'Elec 22-23'!$A$4:$B$680, 2, FALSE)), "", VLOOKUP(Table1[[#This Row],[Name]], 'Elec 22-23'!$A$4:$B$680, 2, FALSE))</f>
        <v/>
      </c>
      <c r="R162" s="7" t="str">
        <f>IF(ISNA(VLOOKUP(Table1[[#This Row],[Name]], 'Gas 22-23'!$A$4:$B$427, 2, FALSE)), "", (VLOOKUP(Table1[[#This Row],[Name]], 'Gas 22-23'!$A$4:$B$427, 2, FALSE)))</f>
        <v/>
      </c>
      <c r="S162" s="7" t="str">
        <f>IFERROR((Table1[[#This Row],[Electricity 22-23]]*'Emissions Factors'!$C$5)+('Emissions Factors'!$B$5*Table1[[#This Row],[Gas 22-23]]), "")</f>
        <v/>
      </c>
      <c r="T162" s="12" t="str">
        <f>IFERROR(Table1[[#This Row],[Total Emissions 22-23]]/Table1[[#This Row],[Total Emissions 21-22]], "")</f>
        <v/>
      </c>
      <c r="U162" s="7" t="str">
        <f>IF(ISNA(VLOOKUP(Table1[[#This Row],[Name]],'Electricity 23-24'!A163:D1059,4,FALSE)),"",(VLOOKUP(Table1[[#This Row],[Name]],'Electricity 23-24'!A163:D1059,4,FALSE)))</f>
        <v/>
      </c>
      <c r="V162" s="7" t="str">
        <f>IF(ISNA(VLOOKUP(Table1[[#This Row],[Name]],Table2[#All],2,FALSE)),"",(VLOOKUP(Table1[[#This Row],[Name]],Table2[#All],2,FALSE)))</f>
        <v/>
      </c>
      <c r="W162" s="7" t="str">
        <f>IFERROR((Table1[[#This Row],[Electricity 23-24 ]]*'Emissions Factors'!$C$6)+(Table1[[#This Row],[Gas 23-24 ]]*'Emissions Factors'!$B$6),"")</f>
        <v/>
      </c>
      <c r="X162" s="74" t="str">
        <f>IFERROR(Table1[[#This Row],[Total Emissions 23-24 ]]/Table1[[#This Row],[Total Emissions 22-23]],"")</f>
        <v/>
      </c>
      <c r="Y162" s="21"/>
    </row>
    <row r="163" spans="1:25" x14ac:dyDescent="0.25">
      <c r="A163" s="32"/>
      <c r="B163" s="21" t="e">
        <f>VLOOKUP(Table1[[#This Row],[Name]], 'Site Information'!$A$2:$D$46, 4, FALSE)</f>
        <v>#N/A</v>
      </c>
      <c r="C163" s="8" t="str">
        <f>IF(ISNA(VLOOKUP(Table1[[#This Row],[Name]], 'Elec 17-18'!$A$4:$B$630, 2, FALSE)), "0", VLOOKUP(Table1[[#This Row],[Name]], 'Elec 17-18'!$A$4:$B$630, 2, FALSE))</f>
        <v>0</v>
      </c>
      <c r="D163" s="13" t="str">
        <f>IF(ISNA(VLOOKUP(Table1[[#This Row],[Name]], 'Gas 17-18'!$A$4:$B$395, 2, FALSE)), "0", (VLOOKUP(Table1[[#This Row],[Name]], 'Gas 17-18'!$A$4:$B$395, 2, FALSE)))</f>
        <v>0</v>
      </c>
      <c r="E163" s="8" t="str">
        <f>IF(ISNA(VLOOKUP(Table1[[#This Row],[Name]], 'Elec 18-19'!$A$4:$B$630, 2, FALSE)), "0", VLOOKUP(Table1[[#This Row],[Name]], 'Elec 18-19'!$A$4:$B$630, 2, FALSE))</f>
        <v>0</v>
      </c>
      <c r="F163" s="13" t="str">
        <f>IF(ISNA(VLOOKUP(Table1[[#This Row],[Name]], 'Gas 18-19'!$A$4:$B$395, 2, FALSE)), "0", (VLOOKUP(Table1[[#This Row],[Name]], 'Gas 18-19'!$A$4:$B$395, 2, FALSE)))</f>
        <v>0</v>
      </c>
      <c r="G163" s="7" t="str">
        <f>IF(ISNA(VLOOKUP(Table1[[#This Row],[Name]], 'Elec 19-20'!$A$4:$B$631, 2, FALSE)), "0", VLOOKUP(Table1[[#This Row],[Name]], 'Elec 19-20'!$A$4:$B$631, 2, FALSE))</f>
        <v>0</v>
      </c>
      <c r="H163" s="7" t="str">
        <f>IF(ISNA(VLOOKUP(Table1[[#This Row],[Name]], 'Gas 19-20'!$A$4:$B$395, 2, FALSE)), "0", (VLOOKUP(Table1[[#This Row],[Name]], 'Gas 19-20'!$A$4:$B$395, 2, FALSE)))</f>
        <v>0</v>
      </c>
      <c r="I163" s="13">
        <f>IFERROR((Table1[[#This Row],[Electricity 19-20]]*'Emissions Factors'!$C$2)+(Table1[[#This Row],[Gas 19-20]]*'Emissions Factors'!$B$2), "")</f>
        <v>0</v>
      </c>
      <c r="J163" s="7" t="str">
        <f>IF(ISNA(VLOOKUP(Table1[[#This Row],[Name]],'Elec 20-21'!$A$4:$B$641, 2, FALSE)), "0", VLOOKUP(Table1[[#This Row],[Name]], 'Elec 20-21'!$A$4:$B$641, 2, FALSE))</f>
        <v>0</v>
      </c>
      <c r="K163" s="7" t="str">
        <f>IF(ISNA(VLOOKUP(Table1[[#This Row],[Name]], 'Gas 20-21'!$A$4:$B$400, 2, FALSE)), "0", VLOOKUP(Table1[[#This Row],[Name]], 'Gas 20-21'!$A$4:$B$400, 2, FALSE))</f>
        <v>0</v>
      </c>
      <c r="L163" s="13">
        <f>IFERROR((Table1[[#This Row],[Electricity 20-21]]*'Emissions Factors'!$C$3)+(Table1[[#This Row],[Gas 20-21]]*'Emissions Factors'!$B$2), "0")</f>
        <v>0</v>
      </c>
      <c r="M163" s="11" t="str">
        <f>IF(ISNA(VLOOKUP(Table1[[#This Row],[Name]], 'Elec 21-22'!$A$4:$B$656, 2, FALSE)), "0", VLOOKUP(Table1[[#This Row],[Name]], 'Elec 21-22'!$A$4:$B$656, 2, FALSE))</f>
        <v>0</v>
      </c>
      <c r="N163" s="7" t="str">
        <f>IF(ISNA(VLOOKUP(Table1[[#This Row],[Name]], 'Gas 21-22'!$A$4:$B$408, 2, FALSE)), "0", VLOOKUP(Table1[[#This Row],[Name]], 'Gas 21-22'!$A$4:$B$408, 2, FALSE))</f>
        <v>0</v>
      </c>
      <c r="O163" s="8">
        <f>IFERROR((Table1[[#This Row],[Electricity 21-22]]*'Emissions Factors'!$C$4)+(Table1[[#This Row],[Gas 21-22]]*'Emissions Factors'!$B$4), "")</f>
        <v>0</v>
      </c>
      <c r="P163" s="74" t="str">
        <f>IFERROR(Table1[[#This Row],[Total Emissions 21-22]]/Table1[[#This Row],[Total Emissions 20-21]], "")</f>
        <v/>
      </c>
      <c r="Q163" s="11" t="str">
        <f>IF(ISNA(VLOOKUP(Table1[[#This Row],[Name]],'Elec 22-23'!$A$4:$B$680, 2, FALSE)), "", VLOOKUP(Table1[[#This Row],[Name]], 'Elec 22-23'!$A$4:$B$680, 2, FALSE))</f>
        <v/>
      </c>
      <c r="R163" s="7" t="str">
        <f>IF(ISNA(VLOOKUP(Table1[[#This Row],[Name]], 'Gas 22-23'!$A$4:$B$427, 2, FALSE)), "", (VLOOKUP(Table1[[#This Row],[Name]], 'Gas 22-23'!$A$4:$B$427, 2, FALSE)))</f>
        <v/>
      </c>
      <c r="S163" s="7" t="str">
        <f>IFERROR((Table1[[#This Row],[Electricity 22-23]]*'Emissions Factors'!$C$5)+('Emissions Factors'!$B$5*Table1[[#This Row],[Gas 22-23]]), "")</f>
        <v/>
      </c>
      <c r="T163" s="12" t="str">
        <f>IFERROR(Table1[[#This Row],[Total Emissions 22-23]]/Table1[[#This Row],[Total Emissions 21-22]], "")</f>
        <v/>
      </c>
      <c r="U163" s="7" t="str">
        <f>IF(ISNA(VLOOKUP(Table1[[#This Row],[Name]],'Electricity 23-24'!A164:D1060,4,FALSE)),"",(VLOOKUP(Table1[[#This Row],[Name]],'Electricity 23-24'!A164:D1060,4,FALSE)))</f>
        <v/>
      </c>
      <c r="V163" s="7" t="str">
        <f>IF(ISNA(VLOOKUP(Table1[[#This Row],[Name]],Table2[#All],2,FALSE)),"",(VLOOKUP(Table1[[#This Row],[Name]],Table2[#All],2,FALSE)))</f>
        <v/>
      </c>
      <c r="W163" s="7" t="str">
        <f>IFERROR((Table1[[#This Row],[Electricity 23-24 ]]*'Emissions Factors'!$C$6)+(Table1[[#This Row],[Gas 23-24 ]]*'Emissions Factors'!$B$6),"")</f>
        <v/>
      </c>
      <c r="X163" s="74" t="str">
        <f>IFERROR(Table1[[#This Row],[Total Emissions 23-24 ]]/Table1[[#This Row],[Total Emissions 22-23]],"")</f>
        <v/>
      </c>
      <c r="Y163" s="21"/>
    </row>
    <row r="164" spans="1:25" x14ac:dyDescent="0.25">
      <c r="A164" s="32"/>
      <c r="B164" s="21" t="e">
        <f>VLOOKUP(Table1[[#This Row],[Name]], 'Site Information'!$A$2:$D$46, 4, FALSE)</f>
        <v>#N/A</v>
      </c>
      <c r="C164" s="8" t="str">
        <f>IF(ISNA(VLOOKUP(Table1[[#This Row],[Name]], 'Elec 17-18'!$A$4:$B$630, 2, FALSE)), "0", VLOOKUP(Table1[[#This Row],[Name]], 'Elec 17-18'!$A$4:$B$630, 2, FALSE))</f>
        <v>0</v>
      </c>
      <c r="D164" s="13" t="str">
        <f>IF(ISNA(VLOOKUP(Table1[[#This Row],[Name]], 'Gas 17-18'!$A$4:$B$395, 2, FALSE)), "0", (VLOOKUP(Table1[[#This Row],[Name]], 'Gas 17-18'!$A$4:$B$395, 2, FALSE)))</f>
        <v>0</v>
      </c>
      <c r="E164" s="8" t="str">
        <f>IF(ISNA(VLOOKUP(Table1[[#This Row],[Name]], 'Elec 18-19'!$A$4:$B$630, 2, FALSE)), "0", VLOOKUP(Table1[[#This Row],[Name]], 'Elec 18-19'!$A$4:$B$630, 2, FALSE))</f>
        <v>0</v>
      </c>
      <c r="F164" s="13" t="str">
        <f>IF(ISNA(VLOOKUP(Table1[[#This Row],[Name]], 'Gas 18-19'!$A$4:$B$395, 2, FALSE)), "0", (VLOOKUP(Table1[[#This Row],[Name]], 'Gas 18-19'!$A$4:$B$395, 2, FALSE)))</f>
        <v>0</v>
      </c>
      <c r="G164" s="7" t="str">
        <f>IF(ISNA(VLOOKUP(Table1[[#This Row],[Name]], 'Elec 19-20'!$A$4:$B$631, 2, FALSE)), "0", VLOOKUP(Table1[[#This Row],[Name]], 'Elec 19-20'!$A$4:$B$631, 2, FALSE))</f>
        <v>0</v>
      </c>
      <c r="H164" s="7" t="str">
        <f>IF(ISNA(VLOOKUP(Table1[[#This Row],[Name]], 'Gas 19-20'!$A$4:$B$395, 2, FALSE)), "0", (VLOOKUP(Table1[[#This Row],[Name]], 'Gas 19-20'!$A$4:$B$395, 2, FALSE)))</f>
        <v>0</v>
      </c>
      <c r="I164" s="13">
        <f>IFERROR((Table1[[#This Row],[Electricity 19-20]]*'Emissions Factors'!$C$2)+(Table1[[#This Row],[Gas 19-20]]*'Emissions Factors'!$B$2), "")</f>
        <v>0</v>
      </c>
      <c r="J164" s="7" t="str">
        <f>IF(ISNA(VLOOKUP(Table1[[#This Row],[Name]],'Elec 20-21'!$A$4:$B$641, 2, FALSE)), "0", VLOOKUP(Table1[[#This Row],[Name]], 'Elec 20-21'!$A$4:$B$641, 2, FALSE))</f>
        <v>0</v>
      </c>
      <c r="K164" s="7" t="str">
        <f>IF(ISNA(VLOOKUP(Table1[[#This Row],[Name]], 'Gas 20-21'!$A$4:$B$400, 2, FALSE)), "0", VLOOKUP(Table1[[#This Row],[Name]], 'Gas 20-21'!$A$4:$B$400, 2, FALSE))</f>
        <v>0</v>
      </c>
      <c r="L164" s="13">
        <f>IFERROR((Table1[[#This Row],[Electricity 20-21]]*'Emissions Factors'!$C$3)+(Table1[[#This Row],[Gas 20-21]]*'Emissions Factors'!$B$2), "0")</f>
        <v>0</v>
      </c>
      <c r="M164" s="11" t="str">
        <f>IF(ISNA(VLOOKUP(Table1[[#This Row],[Name]], 'Elec 21-22'!$A$4:$B$656, 2, FALSE)), "0", VLOOKUP(Table1[[#This Row],[Name]], 'Elec 21-22'!$A$4:$B$656, 2, FALSE))</f>
        <v>0</v>
      </c>
      <c r="N164" s="11" t="str">
        <f>IF(ISNA(VLOOKUP(Table1[[#This Row],[Name]], 'Gas 21-22'!$A$4:$B$408, 2, FALSE)), "0", VLOOKUP(Table1[[#This Row],[Name]], 'Gas 21-22'!$A$4:$B$408, 2, FALSE))</f>
        <v>0</v>
      </c>
      <c r="O164" s="8">
        <f>IFERROR((Table1[[#This Row],[Electricity 21-22]]*'Emissions Factors'!$C$4)+(Table1[[#This Row],[Gas 21-22]]*'Emissions Factors'!$B$4), "")</f>
        <v>0</v>
      </c>
      <c r="P164" s="13" t="str">
        <f>IFERROR(Table1[[#This Row],[Total Emissions 21-22]]/Table1[[#This Row],[Total Emissions 20-21]], "")</f>
        <v/>
      </c>
      <c r="Q164" s="11" t="str">
        <f>IF(ISNA(VLOOKUP(Table1[[#This Row],[Name]],'Elec 22-23'!$A$4:$B$680, 2, FALSE)), "", VLOOKUP(Table1[[#This Row],[Name]], 'Elec 22-23'!$A$4:$B$680, 2, FALSE))</f>
        <v/>
      </c>
      <c r="R164" s="7" t="str">
        <f>IF(ISNA(VLOOKUP(Table1[[#This Row],[Name]], 'Gas 22-23'!$A$4:$B$427, 2, FALSE)), "", (VLOOKUP(Table1[[#This Row],[Name]], 'Gas 22-23'!$A$4:$B$427, 2, FALSE)))</f>
        <v/>
      </c>
      <c r="S164" s="7" t="str">
        <f>IFERROR((Table1[[#This Row],[Electricity 22-23]]*'Emissions Factors'!$C$5)+('Emissions Factors'!$B$5*Table1[[#This Row],[Gas 22-23]]), "")</f>
        <v/>
      </c>
      <c r="T164" s="12" t="str">
        <f>IFERROR(Table1[[#This Row],[Total Emissions 22-23]]/Table1[[#This Row],[Total Emissions 21-22]], "")</f>
        <v/>
      </c>
      <c r="U164" s="7" t="str">
        <f>IF(ISNA(VLOOKUP(Table1[[#This Row],[Name]],'Electricity 23-24'!A165:D1061,4,FALSE)),"",(VLOOKUP(Table1[[#This Row],[Name]],'Electricity 23-24'!A165:D1061,4,FALSE)))</f>
        <v/>
      </c>
      <c r="V164" s="7" t="str">
        <f>IF(ISNA(VLOOKUP(Table1[[#This Row],[Name]],Table2[#All],2,FALSE)),"",(VLOOKUP(Table1[[#This Row],[Name]],Table2[#All],2,FALSE)))</f>
        <v/>
      </c>
      <c r="W164" s="7" t="str">
        <f>IFERROR((Table1[[#This Row],[Electricity 23-24 ]]*'Emissions Factors'!$C$6)+(Table1[[#This Row],[Gas 23-24 ]]*'Emissions Factors'!$B$6),"")</f>
        <v/>
      </c>
      <c r="X164" s="74" t="str">
        <f>IFERROR(Table1[[#This Row],[Total Emissions 23-24 ]]/Table1[[#This Row],[Total Emissions 22-23]],"")</f>
        <v/>
      </c>
      <c r="Y164" s="21"/>
    </row>
    <row r="165" spans="1:25" x14ac:dyDescent="0.25">
      <c r="A165" s="32"/>
      <c r="B165" s="21" t="e">
        <f>VLOOKUP(Table1[[#This Row],[Name]], 'Site Information'!$A$2:$D$46, 4, FALSE)</f>
        <v>#N/A</v>
      </c>
      <c r="C165" s="8" t="str">
        <f>IF(ISNA(VLOOKUP(Table1[[#This Row],[Name]], 'Elec 17-18'!$A$4:$B$630, 2, FALSE)), "0", VLOOKUP(Table1[[#This Row],[Name]], 'Elec 17-18'!$A$4:$B$630, 2, FALSE))</f>
        <v>0</v>
      </c>
      <c r="D165" s="13" t="str">
        <f>IF(ISNA(VLOOKUP(Table1[[#This Row],[Name]], 'Gas 17-18'!$A$4:$B$395, 2, FALSE)), "0", (VLOOKUP(Table1[[#This Row],[Name]], 'Gas 17-18'!$A$4:$B$395, 2, FALSE)))</f>
        <v>0</v>
      </c>
      <c r="E165" s="8" t="str">
        <f>IF(ISNA(VLOOKUP(Table1[[#This Row],[Name]], 'Elec 18-19'!$A$4:$B$630, 2, FALSE)), "0", VLOOKUP(Table1[[#This Row],[Name]], 'Elec 18-19'!$A$4:$B$630, 2, FALSE))</f>
        <v>0</v>
      </c>
      <c r="F165" s="13" t="str">
        <f>IF(ISNA(VLOOKUP(Table1[[#This Row],[Name]], 'Gas 18-19'!$A$4:$B$395, 2, FALSE)), "0", (VLOOKUP(Table1[[#This Row],[Name]], 'Gas 18-19'!$A$4:$B$395, 2, FALSE)))</f>
        <v>0</v>
      </c>
      <c r="G165" s="7" t="str">
        <f>IF(ISNA(VLOOKUP(Table1[[#This Row],[Name]], 'Elec 19-20'!$A$4:$B$631, 2, FALSE)), "0", VLOOKUP(Table1[[#This Row],[Name]], 'Elec 19-20'!$A$4:$B$631, 2, FALSE))</f>
        <v>0</v>
      </c>
      <c r="H165" s="7" t="str">
        <f>IF(ISNA(VLOOKUP(Table1[[#This Row],[Name]], 'Gas 19-20'!$A$4:$B$395, 2, FALSE)), "0", (VLOOKUP(Table1[[#This Row],[Name]], 'Gas 19-20'!$A$4:$B$395, 2, FALSE)))</f>
        <v>0</v>
      </c>
      <c r="I165" s="13">
        <f>IFERROR((Table1[[#This Row],[Electricity 19-20]]*'Emissions Factors'!$C$2)+(Table1[[#This Row],[Gas 19-20]]*'Emissions Factors'!$B$2), "")</f>
        <v>0</v>
      </c>
      <c r="J165" s="7" t="str">
        <f>IF(ISNA(VLOOKUP(Table1[[#This Row],[Name]],'Elec 20-21'!$A$4:$B$641, 2, FALSE)), "0", VLOOKUP(Table1[[#This Row],[Name]], 'Elec 20-21'!$A$4:$B$641, 2, FALSE))</f>
        <v>0</v>
      </c>
      <c r="K165" s="7" t="str">
        <f>IF(ISNA(VLOOKUP(Table1[[#This Row],[Name]], 'Gas 20-21'!$A$4:$B$400, 2, FALSE)), "0", VLOOKUP(Table1[[#This Row],[Name]], 'Gas 20-21'!$A$4:$B$400, 2, FALSE))</f>
        <v>0</v>
      </c>
      <c r="L165" s="13">
        <f>IFERROR((Table1[[#This Row],[Electricity 20-21]]*'Emissions Factors'!$C$3)+(Table1[[#This Row],[Gas 20-21]]*'Emissions Factors'!$B$2), "0")</f>
        <v>0</v>
      </c>
      <c r="M165" s="11" t="str">
        <f>IF(ISNA(VLOOKUP(Table1[[#This Row],[Name]], 'Elec 21-22'!$A$4:$B$656, 2, FALSE)), "0", VLOOKUP(Table1[[#This Row],[Name]], 'Elec 21-22'!$A$4:$B$656, 2, FALSE))</f>
        <v>0</v>
      </c>
      <c r="N165" s="11" t="str">
        <f>IF(ISNA(VLOOKUP(Table1[[#This Row],[Name]], 'Gas 21-22'!$A$4:$B$408, 2, FALSE)), "0", VLOOKUP(Table1[[#This Row],[Name]], 'Gas 21-22'!$A$4:$B$408, 2, FALSE))</f>
        <v>0</v>
      </c>
      <c r="O165" s="8">
        <f>IFERROR((Table1[[#This Row],[Electricity 21-22]]*'Emissions Factors'!$C$4)+(Table1[[#This Row],[Gas 21-22]]*'Emissions Factors'!$B$4), "")</f>
        <v>0</v>
      </c>
      <c r="P165" s="13" t="str">
        <f>IFERROR(Table1[[#This Row],[Total Emissions 21-22]]/Table1[[#This Row],[Total Emissions 20-21]], "")</f>
        <v/>
      </c>
      <c r="Q165" s="11" t="str">
        <f>IF(ISNA(VLOOKUP(Table1[[#This Row],[Name]],'Elec 22-23'!$A$4:$B$680, 2, FALSE)), "", VLOOKUP(Table1[[#This Row],[Name]], 'Elec 22-23'!$A$4:$B$680, 2, FALSE))</f>
        <v/>
      </c>
      <c r="R165" s="7" t="str">
        <f>IF(ISNA(VLOOKUP(Table1[[#This Row],[Name]], 'Gas 22-23'!$A$4:$B$427, 2, FALSE)), "", (VLOOKUP(Table1[[#This Row],[Name]], 'Gas 22-23'!$A$4:$B$427, 2, FALSE)))</f>
        <v/>
      </c>
      <c r="S165" s="7" t="str">
        <f>IFERROR((Table1[[#This Row],[Electricity 22-23]]*'Emissions Factors'!$C$5)+('Emissions Factors'!$B$5*Table1[[#This Row],[Gas 22-23]]), "")</f>
        <v/>
      </c>
      <c r="T165" s="12" t="str">
        <f>IFERROR(Table1[[#This Row],[Total Emissions 22-23]]/Table1[[#This Row],[Total Emissions 21-22]], "")</f>
        <v/>
      </c>
      <c r="U165" s="7" t="str">
        <f>IF(ISNA(VLOOKUP(Table1[[#This Row],[Name]],'Electricity 23-24'!A166:D1062,4,FALSE)),"",(VLOOKUP(Table1[[#This Row],[Name]],'Electricity 23-24'!A166:D1062,4,FALSE)))</f>
        <v/>
      </c>
      <c r="V165" s="7" t="str">
        <f>IF(ISNA(VLOOKUP(Table1[[#This Row],[Name]],Table2[#All],2,FALSE)),"",(VLOOKUP(Table1[[#This Row],[Name]],Table2[#All],2,FALSE)))</f>
        <v/>
      </c>
      <c r="W165" s="7" t="str">
        <f>IFERROR((Table1[[#This Row],[Electricity 23-24 ]]*'Emissions Factors'!$C$6)+(Table1[[#This Row],[Gas 23-24 ]]*'Emissions Factors'!$B$6),"")</f>
        <v/>
      </c>
      <c r="X165" s="74" t="str">
        <f>IFERROR(Table1[[#This Row],[Total Emissions 23-24 ]]/Table1[[#This Row],[Total Emissions 22-23]],"")</f>
        <v/>
      </c>
      <c r="Y165" s="21"/>
    </row>
    <row r="166" spans="1:25" x14ac:dyDescent="0.25">
      <c r="A166" s="32"/>
      <c r="B166" s="21" t="e">
        <f>VLOOKUP(Table1[[#This Row],[Name]], 'Site Information'!$A$2:$D$46, 4, FALSE)</f>
        <v>#N/A</v>
      </c>
      <c r="C166" s="8" t="str">
        <f>IF(ISNA(VLOOKUP(Table1[[#This Row],[Name]], 'Elec 17-18'!$A$4:$B$630, 2, FALSE)), "0", VLOOKUP(Table1[[#This Row],[Name]], 'Elec 17-18'!$A$4:$B$630, 2, FALSE))</f>
        <v>0</v>
      </c>
      <c r="D166" s="13" t="str">
        <f>IF(ISNA(VLOOKUP(Table1[[#This Row],[Name]], 'Gas 17-18'!$A$4:$B$395, 2, FALSE)), "0", (VLOOKUP(Table1[[#This Row],[Name]], 'Gas 17-18'!$A$4:$B$395, 2, FALSE)))</f>
        <v>0</v>
      </c>
      <c r="E166" s="8" t="str">
        <f>IF(ISNA(VLOOKUP(Table1[[#This Row],[Name]], 'Elec 18-19'!$A$4:$B$630, 2, FALSE)), "0", VLOOKUP(Table1[[#This Row],[Name]], 'Elec 18-19'!$A$4:$B$630, 2, FALSE))</f>
        <v>0</v>
      </c>
      <c r="F166" s="13" t="str">
        <f>IF(ISNA(VLOOKUP(Table1[[#This Row],[Name]], 'Gas 18-19'!$A$4:$B$395, 2, FALSE)), "0", (VLOOKUP(Table1[[#This Row],[Name]], 'Gas 18-19'!$A$4:$B$395, 2, FALSE)))</f>
        <v>0</v>
      </c>
      <c r="G166" s="7" t="str">
        <f>IF(ISNA(VLOOKUP(Table1[[#This Row],[Name]], 'Elec 19-20'!$A$4:$B$631, 2, FALSE)), "0", VLOOKUP(Table1[[#This Row],[Name]], 'Elec 19-20'!$A$4:$B$631, 2, FALSE))</f>
        <v>0</v>
      </c>
      <c r="H166" s="7" t="str">
        <f>IF(ISNA(VLOOKUP(Table1[[#This Row],[Name]], 'Gas 19-20'!$A$4:$B$395, 2, FALSE)), "0", (VLOOKUP(Table1[[#This Row],[Name]], 'Gas 19-20'!$A$4:$B$395, 2, FALSE)))</f>
        <v>0</v>
      </c>
      <c r="I166" s="13">
        <f>IFERROR((Table1[[#This Row],[Electricity 19-20]]*'Emissions Factors'!$C$2)+(Table1[[#This Row],[Gas 19-20]]*'Emissions Factors'!$B$2), "")</f>
        <v>0</v>
      </c>
      <c r="J166" s="7" t="str">
        <f>IF(ISNA(VLOOKUP(Table1[[#This Row],[Name]],'Elec 20-21'!$A$4:$B$641, 2, FALSE)), "0", VLOOKUP(Table1[[#This Row],[Name]], 'Elec 20-21'!$A$4:$B$641, 2, FALSE))</f>
        <v>0</v>
      </c>
      <c r="K166" s="7" t="str">
        <f>IF(ISNA(VLOOKUP(Table1[[#This Row],[Name]], 'Gas 20-21'!$A$4:$B$400, 2, FALSE)), "0", VLOOKUP(Table1[[#This Row],[Name]], 'Gas 20-21'!$A$4:$B$400, 2, FALSE))</f>
        <v>0</v>
      </c>
      <c r="L166" s="13">
        <f>IFERROR((Table1[[#This Row],[Electricity 20-21]]*'Emissions Factors'!$C$3)+(Table1[[#This Row],[Gas 20-21]]*'Emissions Factors'!$B$2), "0")</f>
        <v>0</v>
      </c>
      <c r="M166" s="11" t="str">
        <f>IF(ISNA(VLOOKUP(Table1[[#This Row],[Name]], 'Elec 21-22'!$A$4:$B$656, 2, FALSE)), "0", VLOOKUP(Table1[[#This Row],[Name]], 'Elec 21-22'!$A$4:$B$656, 2, FALSE))</f>
        <v>0</v>
      </c>
      <c r="N166" s="11" t="str">
        <f>IF(ISNA(VLOOKUP(Table1[[#This Row],[Name]], 'Gas 21-22'!$A$4:$B$408, 2, FALSE)), "0", VLOOKUP(Table1[[#This Row],[Name]], 'Gas 21-22'!$A$4:$B$408, 2, FALSE))</f>
        <v>0</v>
      </c>
      <c r="O166" s="8">
        <f>IFERROR((Table1[[#This Row],[Electricity 21-22]]*'Emissions Factors'!$C$4)+(Table1[[#This Row],[Gas 21-22]]*'Emissions Factors'!$B$4), "")</f>
        <v>0</v>
      </c>
      <c r="P166" s="13" t="str">
        <f>IFERROR(Table1[[#This Row],[Total Emissions 21-22]]/Table1[[#This Row],[Total Emissions 20-21]], "")</f>
        <v/>
      </c>
      <c r="Q166" s="11" t="str">
        <f>IF(ISNA(VLOOKUP(Table1[[#This Row],[Name]],'Elec 22-23'!$A$4:$B$680, 2, FALSE)), "", VLOOKUP(Table1[[#This Row],[Name]], 'Elec 22-23'!$A$4:$B$680, 2, FALSE))</f>
        <v/>
      </c>
      <c r="R166" s="7" t="str">
        <f>IF(ISNA(VLOOKUP(Table1[[#This Row],[Name]], 'Gas 22-23'!$A$4:$B$427, 2, FALSE)), "", (VLOOKUP(Table1[[#This Row],[Name]], 'Gas 22-23'!$A$4:$B$427, 2, FALSE)))</f>
        <v/>
      </c>
      <c r="S166" s="7" t="str">
        <f>IFERROR((Table1[[#This Row],[Electricity 22-23]]*'Emissions Factors'!$C$5)+('Emissions Factors'!$B$5*Table1[[#This Row],[Gas 22-23]]), "")</f>
        <v/>
      </c>
      <c r="T166" s="12" t="str">
        <f>IFERROR(Table1[[#This Row],[Total Emissions 22-23]]/Table1[[#This Row],[Total Emissions 21-22]], "")</f>
        <v/>
      </c>
      <c r="U166" s="7" t="str">
        <f>IF(ISNA(VLOOKUP(Table1[[#This Row],[Name]],'Electricity 23-24'!A69:D314,4,FALSE)),"",(VLOOKUP(Table1[[#This Row],[Name]],'Electricity 23-24'!A69:D314,4,FALSE)))</f>
        <v/>
      </c>
      <c r="V166" s="7" t="str">
        <f>IF(ISNA(VLOOKUP(Table1[[#This Row],[Name]],Table2[#All],2,FALSE)),"",(VLOOKUP(Table1[[#This Row],[Name]],Table2[#All],2,FALSE)))</f>
        <v/>
      </c>
      <c r="W166" s="7" t="str">
        <f>IFERROR((Table1[[#This Row],[Electricity 23-24 ]]*'Emissions Factors'!$C$6)+(Table1[[#This Row],[Gas 23-24 ]]*'Emissions Factors'!$B$6),"")</f>
        <v/>
      </c>
      <c r="X166" s="74" t="str">
        <f>IFERROR(Table1[[#This Row],[Total Emissions 23-24 ]]/Table1[[#This Row],[Total Emissions 22-23]],"")</f>
        <v/>
      </c>
      <c r="Y166" s="21"/>
    </row>
    <row r="167" spans="1:25" x14ac:dyDescent="0.25">
      <c r="A167" s="32"/>
      <c r="B167" s="21" t="e">
        <f>VLOOKUP(Table1[[#This Row],[Name]], 'Site Information'!$A$2:$D$46, 4, FALSE)</f>
        <v>#N/A</v>
      </c>
      <c r="C167" s="8" t="str">
        <f>IF(ISNA(VLOOKUP(Table1[[#This Row],[Name]], 'Elec 17-18'!$A$4:$B$630, 2, FALSE)), "0", VLOOKUP(Table1[[#This Row],[Name]], 'Elec 17-18'!$A$4:$B$630, 2, FALSE))</f>
        <v>0</v>
      </c>
      <c r="D167" s="13" t="str">
        <f>IF(ISNA(VLOOKUP(Table1[[#This Row],[Name]], 'Gas 17-18'!$A$4:$B$395, 2, FALSE)), "0", (VLOOKUP(Table1[[#This Row],[Name]], 'Gas 17-18'!$A$4:$B$395, 2, FALSE)))</f>
        <v>0</v>
      </c>
      <c r="E167" s="8" t="str">
        <f>IF(ISNA(VLOOKUP(Table1[[#This Row],[Name]], 'Elec 18-19'!$A$4:$B$630, 2, FALSE)), "0", VLOOKUP(Table1[[#This Row],[Name]], 'Elec 18-19'!$A$4:$B$630, 2, FALSE))</f>
        <v>0</v>
      </c>
      <c r="F167" s="13" t="str">
        <f>IF(ISNA(VLOOKUP(Table1[[#This Row],[Name]], 'Gas 18-19'!$A$4:$B$395, 2, FALSE)), "0", (VLOOKUP(Table1[[#This Row],[Name]], 'Gas 18-19'!$A$4:$B$395, 2, FALSE)))</f>
        <v>0</v>
      </c>
      <c r="G167" s="7" t="str">
        <f>IF(ISNA(VLOOKUP(Table1[[#This Row],[Name]], 'Elec 19-20'!$A$4:$B$631, 2, FALSE)), "0", VLOOKUP(Table1[[#This Row],[Name]], 'Elec 19-20'!$A$4:$B$631, 2, FALSE))</f>
        <v>0</v>
      </c>
      <c r="H167" s="7" t="str">
        <f>IF(ISNA(VLOOKUP(Table1[[#This Row],[Name]], 'Gas 19-20'!$A$4:$B$395, 2, FALSE)), "0", (VLOOKUP(Table1[[#This Row],[Name]], 'Gas 19-20'!$A$4:$B$395, 2, FALSE)))</f>
        <v>0</v>
      </c>
      <c r="I167" s="13">
        <f>IFERROR((Table1[[#This Row],[Electricity 19-20]]*'Emissions Factors'!$C$2)+(Table1[[#This Row],[Gas 19-20]]*'Emissions Factors'!$B$2), "")</f>
        <v>0</v>
      </c>
      <c r="J167" s="7" t="str">
        <f>IF(ISNA(VLOOKUP(Table1[[#This Row],[Name]],'Elec 20-21'!$A$4:$B$641, 2, FALSE)), "0", VLOOKUP(Table1[[#This Row],[Name]], 'Elec 20-21'!$A$4:$B$641, 2, FALSE))</f>
        <v>0</v>
      </c>
      <c r="K167" s="7" t="str">
        <f>IF(ISNA(VLOOKUP(Table1[[#This Row],[Name]], 'Gas 20-21'!$A$4:$B$400, 2, FALSE)), "0", VLOOKUP(Table1[[#This Row],[Name]], 'Gas 20-21'!$A$4:$B$400, 2, FALSE))</f>
        <v>0</v>
      </c>
      <c r="L167" s="13">
        <f>IFERROR((Table1[[#This Row],[Electricity 20-21]]*'Emissions Factors'!$C$3)+(Table1[[#This Row],[Gas 20-21]]*'Emissions Factors'!$B$2), "0")</f>
        <v>0</v>
      </c>
      <c r="M167" s="11" t="str">
        <f>IF(ISNA(VLOOKUP(Table1[[#This Row],[Name]], 'Elec 21-22'!$A$4:$B$656, 2, FALSE)), "0", VLOOKUP(Table1[[#This Row],[Name]], 'Elec 21-22'!$A$4:$B$656, 2, FALSE))</f>
        <v>0</v>
      </c>
      <c r="N167" s="11" t="str">
        <f>IF(ISNA(VLOOKUP(Table1[[#This Row],[Name]], 'Gas 21-22'!$A$4:$B$408, 2, FALSE)), "0", VLOOKUP(Table1[[#This Row],[Name]], 'Gas 21-22'!$A$4:$B$408, 2, FALSE))</f>
        <v>0</v>
      </c>
      <c r="O167" s="8">
        <f>IFERROR((Table1[[#This Row],[Electricity 21-22]]*'Emissions Factors'!$C$4)+(Table1[[#This Row],[Gas 21-22]]*'Emissions Factors'!$B$4), "")</f>
        <v>0</v>
      </c>
      <c r="P167" s="12" t="str">
        <f>IFERROR(Table1[[#This Row],[Total Emissions 21-22]]/Table1[[#This Row],[Total Emissions 20-21]], "")</f>
        <v/>
      </c>
      <c r="Q167" s="11" t="str">
        <f>IF(ISNA(VLOOKUP(Table1[[#This Row],[Name]],'Elec 22-23'!$A$4:$B$680, 2, FALSE)), "", VLOOKUP(Table1[[#This Row],[Name]], 'Elec 22-23'!$A$4:$B$680, 2, FALSE))</f>
        <v/>
      </c>
      <c r="R167" s="7" t="str">
        <f>IF(ISNA(VLOOKUP(Table1[[#This Row],[Name]], 'Gas 22-23'!$A$4:$B$427, 2, FALSE)), "", (VLOOKUP(Table1[[#This Row],[Name]], 'Gas 22-23'!$A$4:$B$427, 2, FALSE)))</f>
        <v/>
      </c>
      <c r="S167" s="7" t="str">
        <f>IFERROR((Table1[[#This Row],[Electricity 22-23]]*'Emissions Factors'!$C$5)+('Emissions Factors'!$B$5*Table1[[#This Row],[Gas 22-23]]), "")</f>
        <v/>
      </c>
      <c r="T167" s="12" t="str">
        <f>IFERROR(Table1[[#This Row],[Total Emissions 22-23]]/Table1[[#This Row],[Total Emissions 21-22]], "")</f>
        <v/>
      </c>
      <c r="U167" s="7" t="e">
        <f>VLOOKUP(Table1[[#This Row],[Name]],'Electricity 23-24'!A3:D79,4,FALSE)</f>
        <v>#N/A</v>
      </c>
      <c r="V167" s="7" t="str">
        <f>IF(ISNA(VLOOKUP(Table1[[#This Row],[Name]],Table2[#All],2,FALSE)),"",(VLOOKUP(Table1[[#This Row],[Name]],Table2[#All],2,FALSE)))</f>
        <v/>
      </c>
      <c r="W167" s="7" t="str">
        <f>IFERROR((Table1[[#This Row],[Electricity 23-24 ]]*'Emissions Factors'!$C$6)+(Table1[[#This Row],[Gas 23-24 ]]*'Emissions Factors'!$B$6),"")</f>
        <v/>
      </c>
      <c r="X167" s="74" t="str">
        <f>IFERROR(Table1[[#This Row],[Total Emissions 23-24 ]]/Table1[[#This Row],[Total Emissions 22-23]],"")</f>
        <v/>
      </c>
      <c r="Y167" s="21"/>
    </row>
    <row r="168" spans="1:25" x14ac:dyDescent="0.25">
      <c r="A168" s="30"/>
      <c r="B168" s="21" t="e">
        <f>VLOOKUP(Table1[[#This Row],[Name]], 'Site Information'!$A$2:$D$46, 4, FALSE)</f>
        <v>#N/A</v>
      </c>
      <c r="C168" s="11" t="str">
        <f>IF(ISNA(VLOOKUP(Table1[[#This Row],[Name]], 'Elec 17-18'!$A$4:$B$630, 2, FALSE)), "0", VLOOKUP(Table1[[#This Row],[Name]], 'Elec 17-18'!$A$4:$B$630, 2, FALSE))</f>
        <v>0</v>
      </c>
      <c r="D168" s="47" t="str">
        <f>IF(ISNA(VLOOKUP(Table1[[#This Row],[Name]], 'Gas 17-18'!$A$4:$B$395, 2, FALSE)), "0", (VLOOKUP(Table1[[#This Row],[Name]], 'Gas 17-18'!$A$4:$B$395, 2, FALSE)))</f>
        <v>0</v>
      </c>
      <c r="E168" s="11" t="str">
        <f>IF(ISNA(VLOOKUP(Table1[[#This Row],[Name]], 'Elec 18-19'!$A$4:$B$630, 2, FALSE)), "0", VLOOKUP(Table1[[#This Row],[Name]], 'Elec 18-19'!$A$4:$B$630, 2, FALSE))</f>
        <v>0</v>
      </c>
      <c r="F168" s="47" t="str">
        <f>IF(ISNA(VLOOKUP(Table1[[#This Row],[Name]], 'Gas 18-19'!$A$4:$B$395, 2, FALSE)), "0", (VLOOKUP(Table1[[#This Row],[Name]], 'Gas 18-19'!$A$4:$B$395, 2, FALSE)))</f>
        <v>0</v>
      </c>
      <c r="G168" s="7" t="str">
        <f>IF(ISNA(VLOOKUP(Table1[[#This Row],[Name]], 'Elec 19-20'!$A$4:$B$631, 2, FALSE)), "0", VLOOKUP(Table1[[#This Row],[Name]], 'Elec 19-20'!$A$4:$B$631, 2, FALSE))</f>
        <v>0</v>
      </c>
      <c r="H168" s="7" t="str">
        <f>IF(ISNA(VLOOKUP(Table1[[#This Row],[Name]], 'Gas 19-20'!$A$4:$B$395, 2, FALSE)), "0", (VLOOKUP(Table1[[#This Row],[Name]], 'Gas 19-20'!$A$4:$B$395, 2, FALSE)))</f>
        <v>0</v>
      </c>
      <c r="I168" s="13">
        <f>IFERROR((Table1[[#This Row],[Electricity 19-20]]*'Emissions Factors'!$C$2)+(Table1[[#This Row],[Gas 19-20]]*'Emissions Factors'!$B$2), "")</f>
        <v>0</v>
      </c>
      <c r="J168" s="7" t="str">
        <f>IF(ISNA(VLOOKUP(Table1[[#This Row],[Name]],'Elec 20-21'!$A$4:$B$641, 2, FALSE)), "0", VLOOKUP(Table1[[#This Row],[Name]], 'Elec 20-21'!$A$4:$B$641, 2, FALSE))</f>
        <v>0</v>
      </c>
      <c r="K168" s="7" t="str">
        <f>IF(ISNA(VLOOKUP(Table1[[#This Row],[Name]], 'Gas 20-21'!$A$4:$B$400, 2, FALSE)), "0", VLOOKUP(Table1[[#This Row],[Name]], 'Gas 20-21'!$A$4:$B$400, 2, FALSE))</f>
        <v>0</v>
      </c>
      <c r="L168" s="13">
        <f>IFERROR((Table1[[#This Row],[Electricity 20-21]]*'Emissions Factors'!$C$3)+(Table1[[#This Row],[Gas 20-21]]*'Emissions Factors'!$B$2), "0")</f>
        <v>0</v>
      </c>
      <c r="M168" s="65" t="str">
        <f>IF(ISNA(VLOOKUP(Table1[[#This Row],[Name]], 'Elec 21-22'!$A$4:$B$656, 2, FALSE)), "0", VLOOKUP(Table1[[#This Row],[Name]], 'Elec 21-22'!$A$4:$B$656, 2, FALSE))</f>
        <v>0</v>
      </c>
      <c r="N168" s="7" t="str">
        <f>IF(ISNA(VLOOKUP(Table1[[#This Row],[Name]], 'Gas 21-22'!$A$4:$B$408, 2, FALSE)), "0", VLOOKUP(Table1[[#This Row],[Name]], 'Gas 21-22'!$A$4:$B$408, 2, FALSE))</f>
        <v>0</v>
      </c>
      <c r="O168" s="8">
        <f>IFERROR((Table1[[#This Row],[Electricity 21-22]]*'Emissions Factors'!$C$4)+(Table1[[#This Row],[Gas 21-22]]*'Emissions Factors'!$B$4), "")</f>
        <v>0</v>
      </c>
      <c r="P168" s="12" t="str">
        <f>IFERROR(Table1[[#This Row],[Total Emissions 21-22]]/Table1[[#This Row],[Total Emissions 20-21]], "")</f>
        <v/>
      </c>
      <c r="Q168" s="11" t="str">
        <f>IF(ISNA(VLOOKUP(Table1[[#This Row],[Name]],'Elec 22-23'!$A$4:$B$680, 2, FALSE)), "", VLOOKUP(Table1[[#This Row],[Name]], 'Elec 22-23'!$A$4:$B$680, 2, FALSE))</f>
        <v/>
      </c>
      <c r="R168" s="11" t="str">
        <f>IF(ISNA(VLOOKUP(Table1[[#This Row],[Name]], 'Gas 22-23'!$A$4:$B$427, 2, FALSE)), "", (VLOOKUP(Table1[[#This Row],[Name]], 'Gas 22-23'!$A$4:$B$427, 2, FALSE)))</f>
        <v/>
      </c>
      <c r="S168" s="11" t="str">
        <f>IFERROR((Table1[[#This Row],[Electricity 22-23]]*'Emissions Factors'!$C$5)+('Emissions Factors'!$B$5*Table1[[#This Row],[Gas 22-23]]), "")</f>
        <v/>
      </c>
      <c r="T168" s="12" t="str">
        <f>IFERROR(Table1[[#This Row],[Total Emissions 22-23]]/Table1[[#This Row],[Total Emissions 21-22]], "")</f>
        <v/>
      </c>
      <c r="U168" s="11" t="str">
        <f>IF(ISNA(VLOOKUP(Table1[[#This Row],[Name]],'Electricity 23-24'!A169:D1065,4,FALSE)),"",(VLOOKUP(Table1[[#This Row],[Name]],'Electricity 23-24'!A169:D1065,4,FALSE)))</f>
        <v/>
      </c>
      <c r="V168" s="11" t="str">
        <f>IF(ISNA(VLOOKUP(Table1[[#This Row],[Name]],Table2[#All],2,FALSE)),"",(VLOOKUP(Table1[[#This Row],[Name]],Table2[#All],2,FALSE)))</f>
        <v/>
      </c>
      <c r="W168" s="11" t="str">
        <f>IFERROR((Table1[[#This Row],[Electricity 23-24 ]]*'Emissions Factors'!$C$6)+(Table1[[#This Row],[Gas 23-24 ]]*'Emissions Factors'!$B$6),"")</f>
        <v/>
      </c>
      <c r="X168" s="74" t="str">
        <f>IFERROR(Table1[[#This Row],[Total Emissions 23-24 ]]/Table1[[#This Row],[Total Emissions 22-23]],"")</f>
        <v/>
      </c>
      <c r="Y168" s="21"/>
    </row>
    <row r="169" spans="1:25" x14ac:dyDescent="0.25">
      <c r="A169" s="32"/>
      <c r="B169" s="21" t="e">
        <f>VLOOKUP(Table1[[#This Row],[Name]], 'Site Information'!$A$2:$D$46, 4, FALSE)</f>
        <v>#N/A</v>
      </c>
      <c r="C169" s="8" t="str">
        <f>IF(ISNA(VLOOKUP(Table1[[#This Row],[Name]], 'Elec 17-18'!$A$4:$B$630, 2, FALSE)), "0", VLOOKUP(Table1[[#This Row],[Name]], 'Elec 17-18'!$A$4:$B$630, 2, FALSE))</f>
        <v>0</v>
      </c>
      <c r="D169" s="13" t="str">
        <f>IF(ISNA(VLOOKUP(Table1[[#This Row],[Name]], 'Gas 17-18'!$A$4:$B$395, 2, FALSE)), "0", (VLOOKUP(Table1[[#This Row],[Name]], 'Gas 17-18'!$A$4:$B$395, 2, FALSE)))</f>
        <v>0</v>
      </c>
      <c r="E169" s="8" t="str">
        <f>IF(ISNA(VLOOKUP(Table1[[#This Row],[Name]], 'Elec 18-19'!$A$4:$B$630, 2, FALSE)), "0", VLOOKUP(Table1[[#This Row],[Name]], 'Elec 18-19'!$A$4:$B$630, 2, FALSE))</f>
        <v>0</v>
      </c>
      <c r="F169" s="13" t="str">
        <f>IF(ISNA(VLOOKUP(Table1[[#This Row],[Name]], 'Gas 18-19'!$A$4:$B$395, 2, FALSE)), "0", (VLOOKUP(Table1[[#This Row],[Name]], 'Gas 18-19'!$A$4:$B$395, 2, FALSE)))</f>
        <v>0</v>
      </c>
      <c r="G169" s="7" t="str">
        <f>IF(ISNA(VLOOKUP(Table1[[#This Row],[Name]], 'Elec 19-20'!$A$4:$B$631, 2, FALSE)), "0", VLOOKUP(Table1[[#This Row],[Name]], 'Elec 19-20'!$A$4:$B$631, 2, FALSE))</f>
        <v>0</v>
      </c>
      <c r="H169" s="7" t="str">
        <f>IF(ISNA(VLOOKUP(Table1[[#This Row],[Name]], 'Gas 19-20'!$A$4:$B$395, 2, FALSE)), "0", (VLOOKUP(Table1[[#This Row],[Name]], 'Gas 19-20'!$A$4:$B$395, 2, FALSE)))</f>
        <v>0</v>
      </c>
      <c r="I169" s="13">
        <f>IFERROR((Table1[[#This Row],[Electricity 19-20]]*'Emissions Factors'!$C$2)+(Table1[[#This Row],[Gas 19-20]]*'Emissions Factors'!$B$2), "")</f>
        <v>0</v>
      </c>
      <c r="J169" s="7" t="str">
        <f>IF(ISNA(VLOOKUP(Table1[[#This Row],[Name]],'Elec 20-21'!$A$4:$B$641, 2, FALSE)), "0", VLOOKUP(Table1[[#This Row],[Name]], 'Elec 20-21'!$A$4:$B$641, 2, FALSE))</f>
        <v>0</v>
      </c>
      <c r="K169" s="7" t="str">
        <f>IF(ISNA(VLOOKUP(Table1[[#This Row],[Name]], 'Gas 20-21'!$A$4:$B$400, 2, FALSE)), "0", VLOOKUP(Table1[[#This Row],[Name]], 'Gas 20-21'!$A$4:$B$400, 2, FALSE))</f>
        <v>0</v>
      </c>
      <c r="L169" s="13">
        <f>IFERROR((Table1[[#This Row],[Electricity 20-21]]*'Emissions Factors'!$C$3)+(Table1[[#This Row],[Gas 20-21]]*'Emissions Factors'!$B$2), "0")</f>
        <v>0</v>
      </c>
      <c r="M169" s="11" t="str">
        <f>IF(ISNA(VLOOKUP(Table1[[#This Row],[Name]], 'Elec 21-22'!$A$4:$B$656, 2, FALSE)), "0", VLOOKUP(Table1[[#This Row],[Name]], 'Elec 21-22'!$A$4:$B$656, 2, FALSE))</f>
        <v>0</v>
      </c>
      <c r="N169" s="7" t="str">
        <f>IF(ISNA(VLOOKUP(Table1[[#This Row],[Name]], 'Gas 21-22'!$A$4:$B$408, 2, FALSE)), "0", VLOOKUP(Table1[[#This Row],[Name]], 'Gas 21-22'!$A$4:$B$408, 2, FALSE))</f>
        <v>0</v>
      </c>
      <c r="O169" s="8">
        <f>IFERROR((Table1[[#This Row],[Electricity 21-22]]*'Emissions Factors'!$C$4)+(Table1[[#This Row],[Gas 21-22]]*'Emissions Factors'!$B$4), "")</f>
        <v>0</v>
      </c>
      <c r="P169" s="74" t="str">
        <f>IFERROR(Table1[[#This Row],[Total Emissions 21-22]]/Table1[[#This Row],[Total Emissions 20-21]], "")</f>
        <v/>
      </c>
      <c r="Q169" s="11" t="str">
        <f>IF(ISNA(VLOOKUP(Table1[[#This Row],[Name]],'Elec 22-23'!$A$4:$B$680, 2, FALSE)), "", VLOOKUP(Table1[[#This Row],[Name]], 'Elec 22-23'!$A$4:$B$680, 2, FALSE))</f>
        <v/>
      </c>
      <c r="R169" s="11" t="str">
        <f>IF(ISNA(VLOOKUP(Table1[[#This Row],[Name]], 'Gas 22-23'!$A$4:$B$427, 2, FALSE)), "", (VLOOKUP(Table1[[#This Row],[Name]], 'Gas 22-23'!$A$4:$B$427, 2, FALSE)))</f>
        <v/>
      </c>
      <c r="S169" s="11" t="str">
        <f>IFERROR((Table1[[#This Row],[Electricity 22-23]]*'Emissions Factors'!$C$5)+('Emissions Factors'!$B$5*Table1[[#This Row],[Gas 22-23]]), "")</f>
        <v/>
      </c>
      <c r="T169" s="12" t="str">
        <f>IFERROR(Table1[[#This Row],[Total Emissions 22-23]]/Table1[[#This Row],[Total Emissions 21-22]], "")</f>
        <v/>
      </c>
      <c r="U169" s="11" t="str">
        <f>IF(ISNA(VLOOKUP(Table1[[#This Row],[Name]],'Electricity 23-24'!A170:D1066,4,FALSE)),"",(VLOOKUP(Table1[[#This Row],[Name]],'Electricity 23-24'!A170:D1066,4,FALSE)))</f>
        <v/>
      </c>
      <c r="V169" s="11" t="str">
        <f>IF(ISNA(VLOOKUP(Table1[[#This Row],[Name]],Table2[#All],2,FALSE)),"",(VLOOKUP(Table1[[#This Row],[Name]],Table2[#All],2,FALSE)))</f>
        <v/>
      </c>
      <c r="W169" s="11" t="str">
        <f>IFERROR((Table1[[#This Row],[Electricity 23-24 ]]*'Emissions Factors'!$C$6)+(Table1[[#This Row],[Gas 23-24 ]]*'Emissions Factors'!$B$6),"")</f>
        <v/>
      </c>
      <c r="X169" s="74" t="str">
        <f>IFERROR(Table1[[#This Row],[Total Emissions 23-24 ]]/Table1[[#This Row],[Total Emissions 22-23]],"")</f>
        <v/>
      </c>
      <c r="Y169" s="21"/>
    </row>
    <row r="170" spans="1:25" x14ac:dyDescent="0.25">
      <c r="A170" s="32"/>
      <c r="B170" s="21" t="e">
        <f>VLOOKUP(Table1[[#This Row],[Name]], 'Site Information'!$A$2:$D$46, 4, FALSE)</f>
        <v>#N/A</v>
      </c>
      <c r="C170" s="8" t="str">
        <f>IF(ISNA(VLOOKUP(Table1[[#This Row],[Name]], 'Elec 17-18'!$A$4:$B$630, 2, FALSE)), "0", VLOOKUP(Table1[[#This Row],[Name]], 'Elec 17-18'!$A$4:$B$630, 2, FALSE))</f>
        <v>0</v>
      </c>
      <c r="D170" s="13" t="str">
        <f>IF(ISNA(VLOOKUP(Table1[[#This Row],[Name]], 'Gas 17-18'!$A$4:$B$395, 2, FALSE)), "0", (VLOOKUP(Table1[[#This Row],[Name]], 'Gas 17-18'!$A$4:$B$395, 2, FALSE)))</f>
        <v>0</v>
      </c>
      <c r="E170" s="8" t="str">
        <f>IF(ISNA(VLOOKUP(Table1[[#This Row],[Name]], 'Elec 18-19'!$A$4:$B$630, 2, FALSE)), "0", VLOOKUP(Table1[[#This Row],[Name]], 'Elec 18-19'!$A$4:$B$630, 2, FALSE))</f>
        <v>0</v>
      </c>
      <c r="F170" s="13" t="str">
        <f>IF(ISNA(VLOOKUP(Table1[[#This Row],[Name]], 'Gas 18-19'!$A$4:$B$395, 2, FALSE)), "0", (VLOOKUP(Table1[[#This Row],[Name]], 'Gas 18-19'!$A$4:$B$395, 2, FALSE)))</f>
        <v>0</v>
      </c>
      <c r="G170" s="7" t="str">
        <f>IF(ISNA(VLOOKUP(Table1[[#This Row],[Name]], 'Elec 19-20'!$A$4:$B$631, 2, FALSE)), "0", VLOOKUP(Table1[[#This Row],[Name]], 'Elec 19-20'!$A$4:$B$631, 2, FALSE))</f>
        <v>0</v>
      </c>
      <c r="H170" s="7" t="str">
        <f>IF(ISNA(VLOOKUP(Table1[[#This Row],[Name]], 'Gas 19-20'!$A$4:$B$395, 2, FALSE)), "0", (VLOOKUP(Table1[[#This Row],[Name]], 'Gas 19-20'!$A$4:$B$395, 2, FALSE)))</f>
        <v>0</v>
      </c>
      <c r="I170" s="13">
        <f>IFERROR((Table1[[#This Row],[Electricity 19-20]]*'Emissions Factors'!$C$2)+(Table1[[#This Row],[Gas 19-20]]*'Emissions Factors'!$B$2), "")</f>
        <v>0</v>
      </c>
      <c r="J170" s="7" t="str">
        <f>IF(ISNA(VLOOKUP(Table1[[#This Row],[Name]],'Elec 20-21'!$A$4:$B$641, 2, FALSE)), "0", VLOOKUP(Table1[[#This Row],[Name]], 'Elec 20-21'!$A$4:$B$641, 2, FALSE))</f>
        <v>0</v>
      </c>
      <c r="K170" s="7" t="str">
        <f>IF(ISNA(VLOOKUP(Table1[[#This Row],[Name]], 'Gas 20-21'!$A$4:$B$400, 2, FALSE)), "0", VLOOKUP(Table1[[#This Row],[Name]], 'Gas 20-21'!$A$4:$B$400, 2, FALSE))</f>
        <v>0</v>
      </c>
      <c r="L170" s="13">
        <f>IFERROR((Table1[[#This Row],[Electricity 20-21]]*'Emissions Factors'!$C$3)+(Table1[[#This Row],[Gas 20-21]]*'Emissions Factors'!$B$2), "0")</f>
        <v>0</v>
      </c>
      <c r="M170" s="11" t="str">
        <f>IF(ISNA(VLOOKUP(Table1[[#This Row],[Name]], 'Elec 21-22'!$A$4:$B$656, 2, FALSE)), "0", VLOOKUP(Table1[[#This Row],[Name]], 'Elec 21-22'!$A$4:$B$656, 2, FALSE))</f>
        <v>0</v>
      </c>
      <c r="N170" s="11" t="str">
        <f>IF(ISNA(VLOOKUP(Table1[[#This Row],[Name]], 'Gas 21-22'!$A$4:$B$408, 2, FALSE)), "0", VLOOKUP(Table1[[#This Row],[Name]], 'Gas 21-22'!$A$4:$B$408, 2, FALSE))</f>
        <v>0</v>
      </c>
      <c r="O170" s="8">
        <f>IFERROR((Table1[[#This Row],[Electricity 21-22]]*'Emissions Factors'!$C$4)+(Table1[[#This Row],[Gas 21-22]]*'Emissions Factors'!$B$4), "")</f>
        <v>0</v>
      </c>
      <c r="P170" s="13" t="str">
        <f>IFERROR(Table1[[#This Row],[Total Emissions 21-22]]/Table1[[#This Row],[Total Emissions 20-21]], "")</f>
        <v/>
      </c>
      <c r="Q170" s="11" t="str">
        <f>IF(ISNA(VLOOKUP(Table1[[#This Row],[Name]],'Elec 22-23'!$A$4:$B$680, 2, FALSE)), "", VLOOKUP(Table1[[#This Row],[Name]], 'Elec 22-23'!$A$4:$B$680, 2, FALSE))</f>
        <v/>
      </c>
      <c r="R170" s="7" t="str">
        <f>IF(ISNA(VLOOKUP(Table1[[#This Row],[Name]], 'Gas 22-23'!$A$4:$B$427, 2, FALSE)), "", (VLOOKUP(Table1[[#This Row],[Name]], 'Gas 22-23'!$A$4:$B$427, 2, FALSE)))</f>
        <v/>
      </c>
      <c r="S170" s="7" t="str">
        <f>IFERROR((Table1[[#This Row],[Electricity 22-23]]*'Emissions Factors'!$C$5)+('Emissions Factors'!$B$5*Table1[[#This Row],[Gas 22-23]]), "")</f>
        <v/>
      </c>
      <c r="T170" s="12" t="str">
        <f>IFERROR(Table1[[#This Row],[Total Emissions 22-23]]/Table1[[#This Row],[Total Emissions 21-22]], "")</f>
        <v/>
      </c>
      <c r="U170" s="7" t="str">
        <f>IF(ISNA(VLOOKUP(Table1[[#This Row],[Name]],'Electricity 23-24'!A171:D1067,4,FALSE)),"",(VLOOKUP(Table1[[#This Row],[Name]],'Electricity 23-24'!A171:D1067,4,FALSE)))</f>
        <v/>
      </c>
      <c r="V170" s="7" t="str">
        <f>IF(ISNA(VLOOKUP(Table1[[#This Row],[Name]],Table2[#All],2,FALSE)),"",(VLOOKUP(Table1[[#This Row],[Name]],Table2[#All],2,FALSE)))</f>
        <v/>
      </c>
      <c r="W170" s="7" t="str">
        <f>IFERROR((Table1[[#This Row],[Electricity 23-24 ]]*'Emissions Factors'!$C$6)+(Table1[[#This Row],[Gas 23-24 ]]*'Emissions Factors'!$B$6),"")</f>
        <v/>
      </c>
      <c r="X170" s="74" t="str">
        <f>IFERROR(Table1[[#This Row],[Total Emissions 23-24 ]]/Table1[[#This Row],[Total Emissions 22-23]],"")</f>
        <v/>
      </c>
      <c r="Y170" s="21"/>
    </row>
    <row r="171" spans="1:25" x14ac:dyDescent="0.25">
      <c r="A171" s="32"/>
      <c r="B171" s="21" t="e">
        <f>VLOOKUP(Table1[[#This Row],[Name]], 'Site Information'!$A$2:$D$46, 4, FALSE)</f>
        <v>#N/A</v>
      </c>
      <c r="C171" s="8" t="str">
        <f>IF(ISNA(VLOOKUP(Table1[[#This Row],[Name]], 'Elec 17-18'!$A$4:$B$630, 2, FALSE)), "0", VLOOKUP(Table1[[#This Row],[Name]], 'Elec 17-18'!$A$4:$B$630, 2, FALSE))</f>
        <v>0</v>
      </c>
      <c r="D171" s="13" t="str">
        <f>IF(ISNA(VLOOKUP(Table1[[#This Row],[Name]], 'Gas 17-18'!$A$4:$B$395, 2, FALSE)), "0", (VLOOKUP(Table1[[#This Row],[Name]], 'Gas 17-18'!$A$4:$B$395, 2, FALSE)))</f>
        <v>0</v>
      </c>
      <c r="E171" s="8" t="str">
        <f>IF(ISNA(VLOOKUP(Table1[[#This Row],[Name]], 'Elec 18-19'!$A$4:$B$630, 2, FALSE)), "0", VLOOKUP(Table1[[#This Row],[Name]], 'Elec 18-19'!$A$4:$B$630, 2, FALSE))</f>
        <v>0</v>
      </c>
      <c r="F171" s="13" t="str">
        <f>IF(ISNA(VLOOKUP(Table1[[#This Row],[Name]], 'Gas 18-19'!$A$4:$B$395, 2, FALSE)), "0", (VLOOKUP(Table1[[#This Row],[Name]], 'Gas 18-19'!$A$4:$B$395, 2, FALSE)))</f>
        <v>0</v>
      </c>
      <c r="G171" s="7" t="str">
        <f>IF(ISNA(VLOOKUP(Table1[[#This Row],[Name]], 'Elec 19-20'!$A$4:$B$631, 2, FALSE)), "0", VLOOKUP(Table1[[#This Row],[Name]], 'Elec 19-20'!$A$4:$B$631, 2, FALSE))</f>
        <v>0</v>
      </c>
      <c r="H171" s="7" t="str">
        <f>IF(ISNA(VLOOKUP(Table1[[#This Row],[Name]], 'Gas 19-20'!$A$4:$B$395, 2, FALSE)), "0", (VLOOKUP(Table1[[#This Row],[Name]], 'Gas 19-20'!$A$4:$B$395, 2, FALSE)))</f>
        <v>0</v>
      </c>
      <c r="I171" s="13">
        <f>IFERROR((Table1[[#This Row],[Electricity 19-20]]*'Emissions Factors'!$C$2)+(Table1[[#This Row],[Gas 19-20]]*'Emissions Factors'!$B$2), "")</f>
        <v>0</v>
      </c>
      <c r="J171" s="7" t="str">
        <f>IF(ISNA(VLOOKUP(Table1[[#This Row],[Name]],'Elec 20-21'!$A$4:$B$641, 2, FALSE)), "0", VLOOKUP(Table1[[#This Row],[Name]], 'Elec 20-21'!$A$4:$B$641, 2, FALSE))</f>
        <v>0</v>
      </c>
      <c r="K171" s="7" t="str">
        <f>IF(ISNA(VLOOKUP(Table1[[#This Row],[Name]], 'Gas 20-21'!$A$4:$B$400, 2, FALSE)), "0", VLOOKUP(Table1[[#This Row],[Name]], 'Gas 20-21'!$A$4:$B$400, 2, FALSE))</f>
        <v>0</v>
      </c>
      <c r="L171" s="13">
        <f>IFERROR((Table1[[#This Row],[Electricity 20-21]]*'Emissions Factors'!$C$3)+(Table1[[#This Row],[Gas 20-21]]*'Emissions Factors'!$B$2), "0")</f>
        <v>0</v>
      </c>
      <c r="M171" s="11" t="str">
        <f>IF(ISNA(VLOOKUP(Table1[[#This Row],[Name]], 'Elec 21-22'!$A$4:$B$656, 2, FALSE)), "0", VLOOKUP(Table1[[#This Row],[Name]], 'Elec 21-22'!$A$4:$B$656, 2, FALSE))</f>
        <v>0</v>
      </c>
      <c r="N171" s="11" t="str">
        <f>IF(ISNA(VLOOKUP(Table1[[#This Row],[Name]], 'Gas 21-22'!$A$4:$B$408, 2, FALSE)), "0", VLOOKUP(Table1[[#This Row],[Name]], 'Gas 21-22'!$A$4:$B$408, 2, FALSE))</f>
        <v>0</v>
      </c>
      <c r="O171" s="8">
        <f>IFERROR((Table1[[#This Row],[Electricity 21-22]]*'Emissions Factors'!$C$4)+(Table1[[#This Row],[Gas 21-22]]*'Emissions Factors'!$B$4), "")</f>
        <v>0</v>
      </c>
      <c r="P171" s="13" t="str">
        <f>IFERROR(Table1[[#This Row],[Total Emissions 21-22]]/Table1[[#This Row],[Total Emissions 20-21]], "")</f>
        <v/>
      </c>
      <c r="Q171" s="11" t="str">
        <f>IF(ISNA(VLOOKUP(Table1[[#This Row],[Name]],'Elec 22-23'!$A$4:$B$680, 2, FALSE)), "", VLOOKUP(Table1[[#This Row],[Name]], 'Elec 22-23'!$A$4:$B$680, 2, FALSE))</f>
        <v/>
      </c>
      <c r="R171" s="7" t="str">
        <f>IF(ISNA(VLOOKUP(Table1[[#This Row],[Name]], 'Gas 22-23'!$A$4:$B$427, 2, FALSE)), "", (VLOOKUP(Table1[[#This Row],[Name]], 'Gas 22-23'!$A$4:$B$427, 2, FALSE)))</f>
        <v/>
      </c>
      <c r="S171" s="7" t="str">
        <f>IFERROR((Table1[[#This Row],[Electricity 22-23]]*'Emissions Factors'!$C$5)+('Emissions Factors'!$B$5*Table1[[#This Row],[Gas 22-23]]), "")</f>
        <v/>
      </c>
      <c r="T171" s="12" t="str">
        <f>IFERROR(Table1[[#This Row],[Total Emissions 22-23]]/Table1[[#This Row],[Total Emissions 21-22]], "")</f>
        <v/>
      </c>
      <c r="U171" s="7" t="str">
        <f>IF(ISNA(VLOOKUP(Table1[[#This Row],[Name]],'Electricity 23-24'!A172:D1068,4,FALSE)),"",(VLOOKUP(Table1[[#This Row],[Name]],'Electricity 23-24'!A172:D1068,4,FALSE)))</f>
        <v/>
      </c>
      <c r="V171" s="7" t="str">
        <f>IF(ISNA(VLOOKUP(Table1[[#This Row],[Name]],Table2[#All],2,FALSE)),"",(VLOOKUP(Table1[[#This Row],[Name]],Table2[#All],2,FALSE)))</f>
        <v/>
      </c>
      <c r="W171" s="7" t="str">
        <f>IFERROR((Table1[[#This Row],[Electricity 23-24 ]]*'Emissions Factors'!$C$6)+(Table1[[#This Row],[Gas 23-24 ]]*'Emissions Factors'!$B$6),"")</f>
        <v/>
      </c>
      <c r="X171" s="74" t="str">
        <f>IFERROR(Table1[[#This Row],[Total Emissions 23-24 ]]/Table1[[#This Row],[Total Emissions 22-23]],"")</f>
        <v/>
      </c>
      <c r="Y171" s="21"/>
    </row>
    <row r="172" spans="1:25" x14ac:dyDescent="0.25">
      <c r="A172" s="32"/>
      <c r="B172" s="21" t="e">
        <f>VLOOKUP(Table1[[#This Row],[Name]], 'Site Information'!$A$2:$D$46, 4, FALSE)</f>
        <v>#N/A</v>
      </c>
      <c r="C172" s="8" t="str">
        <f>IF(ISNA(VLOOKUP(Table1[[#This Row],[Name]], 'Elec 17-18'!$A$4:$B$630, 2, FALSE)), "0", VLOOKUP(Table1[[#This Row],[Name]], 'Elec 17-18'!$A$4:$B$630, 2, FALSE))</f>
        <v>0</v>
      </c>
      <c r="D172" s="13" t="str">
        <f>IF(ISNA(VLOOKUP(Table1[[#This Row],[Name]], 'Gas 17-18'!$A$4:$B$395, 2, FALSE)), "0", (VLOOKUP(Table1[[#This Row],[Name]], 'Gas 17-18'!$A$4:$B$395, 2, FALSE)))</f>
        <v>0</v>
      </c>
      <c r="E172" s="8" t="str">
        <f>IF(ISNA(VLOOKUP(Table1[[#This Row],[Name]], 'Elec 18-19'!$A$4:$B$630, 2, FALSE)), "0", VLOOKUP(Table1[[#This Row],[Name]], 'Elec 18-19'!$A$4:$B$630, 2, FALSE))</f>
        <v>0</v>
      </c>
      <c r="F172" s="13" t="str">
        <f>IF(ISNA(VLOOKUP(Table1[[#This Row],[Name]], 'Gas 18-19'!$A$4:$B$395, 2, FALSE)), "0", (VLOOKUP(Table1[[#This Row],[Name]], 'Gas 18-19'!$A$4:$B$395, 2, FALSE)))</f>
        <v>0</v>
      </c>
      <c r="G172" s="7" t="str">
        <f>IF(ISNA(VLOOKUP(Table1[[#This Row],[Name]], 'Elec 19-20'!$A$4:$B$631, 2, FALSE)), "0", VLOOKUP(Table1[[#This Row],[Name]], 'Elec 19-20'!$A$4:$B$631, 2, FALSE))</f>
        <v>0</v>
      </c>
      <c r="H172" s="7" t="str">
        <f>IF(ISNA(VLOOKUP(Table1[[#This Row],[Name]], 'Gas 19-20'!$A$4:$B$395, 2, FALSE)), "0", (VLOOKUP(Table1[[#This Row],[Name]], 'Gas 19-20'!$A$4:$B$395, 2, FALSE)))</f>
        <v>0</v>
      </c>
      <c r="I172" s="13">
        <f>IFERROR((Table1[[#This Row],[Electricity 19-20]]*'Emissions Factors'!$C$2)+(Table1[[#This Row],[Gas 19-20]]*'Emissions Factors'!$B$2), "")</f>
        <v>0</v>
      </c>
      <c r="J172" s="7" t="str">
        <f>IF(ISNA(VLOOKUP(Table1[[#This Row],[Name]],'Elec 20-21'!$A$4:$B$641, 2, FALSE)), "0", VLOOKUP(Table1[[#This Row],[Name]], 'Elec 20-21'!$A$4:$B$641, 2, FALSE))</f>
        <v>0</v>
      </c>
      <c r="K172" s="7" t="str">
        <f>IF(ISNA(VLOOKUP(Table1[[#This Row],[Name]], 'Gas 20-21'!$A$4:$B$400, 2, FALSE)), "0", VLOOKUP(Table1[[#This Row],[Name]], 'Gas 20-21'!$A$4:$B$400, 2, FALSE))</f>
        <v>0</v>
      </c>
      <c r="L172" s="13">
        <f>IFERROR((Table1[[#This Row],[Electricity 20-21]]*'Emissions Factors'!$C$3)+(Table1[[#This Row],[Gas 20-21]]*'Emissions Factors'!$B$2), "0")</f>
        <v>0</v>
      </c>
      <c r="M172" s="11" t="str">
        <f>IF(ISNA(VLOOKUP(Table1[[#This Row],[Name]], 'Elec 21-22'!$A$4:$B$656, 2, FALSE)), "0", VLOOKUP(Table1[[#This Row],[Name]], 'Elec 21-22'!$A$4:$B$656, 2, FALSE))</f>
        <v>0</v>
      </c>
      <c r="N172" s="11" t="str">
        <f>IF(ISNA(VLOOKUP(Table1[[#This Row],[Name]], 'Gas 21-22'!$A$4:$B$408, 2, FALSE)), "0", VLOOKUP(Table1[[#This Row],[Name]], 'Gas 21-22'!$A$4:$B$408, 2, FALSE))</f>
        <v>0</v>
      </c>
      <c r="O172" s="8">
        <f>IFERROR((Table1[[#This Row],[Electricity 21-22]]*'Emissions Factors'!$C$4)+(Table1[[#This Row],[Gas 21-22]]*'Emissions Factors'!$B$4), "")</f>
        <v>0</v>
      </c>
      <c r="P172" s="12" t="str">
        <f>IFERROR(Table1[[#This Row],[Total Emissions 21-22]]/Table1[[#This Row],[Total Emissions 20-21]], "")</f>
        <v/>
      </c>
      <c r="Q172" s="11" t="str">
        <f>IF(ISNA(VLOOKUP(Table1[[#This Row],[Name]],'Elec 22-23'!$A$4:$B$680, 2, FALSE)), "", VLOOKUP(Table1[[#This Row],[Name]], 'Elec 22-23'!$A$4:$B$680, 2, FALSE))</f>
        <v/>
      </c>
      <c r="R172" s="7" t="str">
        <f>IF(ISNA(VLOOKUP(Table1[[#This Row],[Name]], 'Gas 22-23'!$A$4:$B$427, 2, FALSE)), "", (VLOOKUP(Table1[[#This Row],[Name]], 'Gas 22-23'!$A$4:$B$427, 2, FALSE)))</f>
        <v/>
      </c>
      <c r="S172" s="7" t="str">
        <f>IFERROR((Table1[[#This Row],[Electricity 22-23]]*'Emissions Factors'!$C$5)+('Emissions Factors'!$B$5*Table1[[#This Row],[Gas 22-23]]), "")</f>
        <v/>
      </c>
      <c r="T172" s="12" t="str">
        <f>IFERROR(Table1[[#This Row],[Total Emissions 22-23]]/Table1[[#This Row],[Total Emissions 21-22]], "")</f>
        <v/>
      </c>
      <c r="U172" s="7" t="str">
        <f>IF(ISNA(VLOOKUP(Table1[[#This Row],[Name]],'Electricity 23-24'!A74:D196,4,FALSE)),"",(VLOOKUP(Table1[[#This Row],[Name]],'Electricity 23-24'!A74:D196,4,FALSE)))</f>
        <v/>
      </c>
      <c r="V172" s="7" t="str">
        <f>IF(ISNA(VLOOKUP(Table1[[#This Row],[Name]],Table2[#All],2,FALSE)),"",(VLOOKUP(Table1[[#This Row],[Name]],Table2[#All],2,FALSE)))</f>
        <v/>
      </c>
      <c r="W172" s="7" t="str">
        <f>IFERROR((Table1[[#This Row],[Electricity 23-24 ]]*'Emissions Factors'!$C$6)+(Table1[[#This Row],[Gas 23-24 ]]*'Emissions Factors'!$B$6),"")</f>
        <v/>
      </c>
      <c r="X172" s="74" t="str">
        <f>IFERROR(Table1[[#This Row],[Total Emissions 23-24 ]]/Table1[[#This Row],[Total Emissions 22-23]],"")</f>
        <v/>
      </c>
      <c r="Y172" s="21"/>
    </row>
    <row r="173" spans="1:25" x14ac:dyDescent="0.25">
      <c r="A173" s="32"/>
      <c r="B173" s="21" t="e">
        <f>VLOOKUP(Table1[[#This Row],[Name]], 'Site Information'!$A$2:$D$46, 4, FALSE)</f>
        <v>#N/A</v>
      </c>
      <c r="C173" s="8" t="str">
        <f>IF(ISNA(VLOOKUP(Table1[[#This Row],[Name]], 'Elec 17-18'!$A$4:$B$630, 2, FALSE)), "0", VLOOKUP(Table1[[#This Row],[Name]], 'Elec 17-18'!$A$4:$B$630, 2, FALSE))</f>
        <v>0</v>
      </c>
      <c r="D173" s="13" t="str">
        <f>IF(ISNA(VLOOKUP(Table1[[#This Row],[Name]], 'Gas 17-18'!$A$4:$B$395, 2, FALSE)), "0", (VLOOKUP(Table1[[#This Row],[Name]], 'Gas 17-18'!$A$4:$B$395, 2, FALSE)))</f>
        <v>0</v>
      </c>
      <c r="E173" s="8" t="str">
        <f>IF(ISNA(VLOOKUP(Table1[[#This Row],[Name]], 'Elec 18-19'!$A$4:$B$630, 2, FALSE)), "0", VLOOKUP(Table1[[#This Row],[Name]], 'Elec 18-19'!$A$4:$B$630, 2, FALSE))</f>
        <v>0</v>
      </c>
      <c r="F173" s="13" t="str">
        <f>IF(ISNA(VLOOKUP(Table1[[#This Row],[Name]], 'Gas 18-19'!$A$4:$B$395, 2, FALSE)), "0", (VLOOKUP(Table1[[#This Row],[Name]], 'Gas 18-19'!$A$4:$B$395, 2, FALSE)))</f>
        <v>0</v>
      </c>
      <c r="G173" s="7" t="str">
        <f>IF(ISNA(VLOOKUP(Table1[[#This Row],[Name]], 'Elec 19-20'!$A$4:$B$631, 2, FALSE)), "0", VLOOKUP(Table1[[#This Row],[Name]], 'Elec 19-20'!$A$4:$B$631, 2, FALSE))</f>
        <v>0</v>
      </c>
      <c r="H173" s="7" t="str">
        <f>IF(ISNA(VLOOKUP(Table1[[#This Row],[Name]], 'Gas 19-20'!$A$4:$B$395, 2, FALSE)), "0", (VLOOKUP(Table1[[#This Row],[Name]], 'Gas 19-20'!$A$4:$B$395, 2, FALSE)))</f>
        <v>0</v>
      </c>
      <c r="I173" s="13">
        <f>IFERROR((Table1[[#This Row],[Electricity 19-20]]*'Emissions Factors'!$C$2)+(Table1[[#This Row],[Gas 19-20]]*'Emissions Factors'!$B$2), "")</f>
        <v>0</v>
      </c>
      <c r="J173" s="7" t="str">
        <f>IF(ISNA(VLOOKUP(Table1[[#This Row],[Name]],'Elec 20-21'!$A$4:$B$641, 2, FALSE)), "0", VLOOKUP(Table1[[#This Row],[Name]], 'Elec 20-21'!$A$4:$B$641, 2, FALSE))</f>
        <v>0</v>
      </c>
      <c r="K173" s="7" t="str">
        <f>IF(ISNA(VLOOKUP(Table1[[#This Row],[Name]], 'Gas 20-21'!$A$4:$B$400, 2, FALSE)), "0", VLOOKUP(Table1[[#This Row],[Name]], 'Gas 20-21'!$A$4:$B$400, 2, FALSE))</f>
        <v>0</v>
      </c>
      <c r="L173" s="13">
        <f>IFERROR((Table1[[#This Row],[Electricity 20-21]]*'Emissions Factors'!$C$3)+(Table1[[#This Row],[Gas 20-21]]*'Emissions Factors'!$B$2), "0")</f>
        <v>0</v>
      </c>
      <c r="M173" s="11" t="str">
        <f>IF(ISNA(VLOOKUP(Table1[[#This Row],[Name]], 'Elec 21-22'!$A$4:$B$656, 2, FALSE)), "0", VLOOKUP(Table1[[#This Row],[Name]], 'Elec 21-22'!$A$4:$B$656, 2, FALSE))</f>
        <v>0</v>
      </c>
      <c r="N173" s="7" t="str">
        <f>IF(ISNA(VLOOKUP(Table1[[#This Row],[Name]], 'Gas 21-22'!$A$4:$B$408, 2, FALSE)), "0", VLOOKUP(Table1[[#This Row],[Name]], 'Gas 21-22'!$A$4:$B$408, 2, FALSE))</f>
        <v>0</v>
      </c>
      <c r="O173" s="8">
        <f>IFERROR((Table1[[#This Row],[Electricity 21-22]]*'Emissions Factors'!$C$4)+(Table1[[#This Row],[Gas 21-22]]*'Emissions Factors'!$B$4), "")</f>
        <v>0</v>
      </c>
      <c r="P173" s="74" t="str">
        <f>IFERROR(Table1[[#This Row],[Total Emissions 21-22]]/Table1[[#This Row],[Total Emissions 20-21]], "")</f>
        <v/>
      </c>
      <c r="Q173" s="11" t="str">
        <f>IF(ISNA(VLOOKUP(Table1[[#This Row],[Name]],'Elec 22-23'!$A$4:$B$680, 2, FALSE)), "", VLOOKUP(Table1[[#This Row],[Name]], 'Elec 22-23'!$A$4:$B$680, 2, FALSE))</f>
        <v/>
      </c>
      <c r="R173" s="7" t="str">
        <f>IF(ISNA(VLOOKUP(Table1[[#This Row],[Name]], 'Gas 22-23'!$A$4:$B$427, 2, FALSE)), "", (VLOOKUP(Table1[[#This Row],[Name]], 'Gas 22-23'!$A$4:$B$427, 2, FALSE)))</f>
        <v/>
      </c>
      <c r="S173" s="7" t="str">
        <f>IFERROR((Table1[[#This Row],[Electricity 22-23]]*'Emissions Factors'!$C$5)+('Emissions Factors'!$B$5*Table1[[#This Row],[Gas 22-23]]), "")</f>
        <v/>
      </c>
      <c r="T173" s="12" t="str">
        <f>IFERROR(Table1[[#This Row],[Total Emissions 22-23]]/Table1[[#This Row],[Total Emissions 21-22]], "")</f>
        <v/>
      </c>
      <c r="U173" s="7" t="str">
        <f>IF(ISNA(VLOOKUP(Table1[[#This Row],[Name]],'Electricity 23-24'!A174:D1070,4,FALSE)),"",(VLOOKUP(Table1[[#This Row],[Name]],'Electricity 23-24'!A174:D1070,4,FALSE)))</f>
        <v/>
      </c>
      <c r="V173" s="7" t="str">
        <f>IF(ISNA(VLOOKUP(Table1[[#This Row],[Name]],Table2[#All],2,FALSE)),"",(VLOOKUP(Table1[[#This Row],[Name]],Table2[#All],2,FALSE)))</f>
        <v/>
      </c>
      <c r="W173" s="7" t="str">
        <f>IFERROR((Table1[[#This Row],[Electricity 23-24 ]]*'Emissions Factors'!$C$6)+(Table1[[#This Row],[Gas 23-24 ]]*'Emissions Factors'!$B$6),"")</f>
        <v/>
      </c>
      <c r="X173" s="74" t="str">
        <f>IFERROR(Table1[[#This Row],[Total Emissions 23-24 ]]/Table1[[#This Row],[Total Emissions 22-23]],"")</f>
        <v/>
      </c>
      <c r="Y173" s="21"/>
    </row>
    <row r="174" spans="1:25" x14ac:dyDescent="0.25">
      <c r="A174" s="32"/>
      <c r="B174" s="21" t="e">
        <f>VLOOKUP(Table1[[#This Row],[Name]], 'Site Information'!$A$2:$D$46, 4, FALSE)</f>
        <v>#N/A</v>
      </c>
      <c r="C174" s="8" t="str">
        <f>IF(ISNA(VLOOKUP(Table1[[#This Row],[Name]], 'Elec 17-18'!$A$4:$B$630, 2, FALSE)), "0", VLOOKUP(Table1[[#This Row],[Name]], 'Elec 17-18'!$A$4:$B$630, 2, FALSE))</f>
        <v>0</v>
      </c>
      <c r="D174" s="13" t="str">
        <f>IF(ISNA(VLOOKUP(Table1[[#This Row],[Name]], 'Gas 17-18'!$A$4:$B$395, 2, FALSE)), "0", (VLOOKUP(Table1[[#This Row],[Name]], 'Gas 17-18'!$A$4:$B$395, 2, FALSE)))</f>
        <v>0</v>
      </c>
      <c r="E174" s="8" t="str">
        <f>IF(ISNA(VLOOKUP(Table1[[#This Row],[Name]], 'Elec 18-19'!$A$4:$B$630, 2, FALSE)), "0", VLOOKUP(Table1[[#This Row],[Name]], 'Elec 18-19'!$A$4:$B$630, 2, FALSE))</f>
        <v>0</v>
      </c>
      <c r="F174" s="13" t="str">
        <f>IF(ISNA(VLOOKUP(Table1[[#This Row],[Name]], 'Gas 18-19'!$A$4:$B$395, 2, FALSE)), "0", (VLOOKUP(Table1[[#This Row],[Name]], 'Gas 18-19'!$A$4:$B$395, 2, FALSE)))</f>
        <v>0</v>
      </c>
      <c r="G174" s="7" t="str">
        <f>IF(ISNA(VLOOKUP(Table1[[#This Row],[Name]], 'Elec 19-20'!$A$4:$B$631, 2, FALSE)), "0", VLOOKUP(Table1[[#This Row],[Name]], 'Elec 19-20'!$A$4:$B$631, 2, FALSE))</f>
        <v>0</v>
      </c>
      <c r="H174" s="7" t="str">
        <f>IF(ISNA(VLOOKUP(Table1[[#This Row],[Name]], 'Gas 19-20'!$A$4:$B$395, 2, FALSE)), "0", (VLOOKUP(Table1[[#This Row],[Name]], 'Gas 19-20'!$A$4:$B$395, 2, FALSE)))</f>
        <v>0</v>
      </c>
      <c r="I174" s="13">
        <f>IFERROR((Table1[[#This Row],[Electricity 19-20]]*'Emissions Factors'!$C$2)+(Table1[[#This Row],[Gas 19-20]]*'Emissions Factors'!$B$2), "")</f>
        <v>0</v>
      </c>
      <c r="J174" s="7" t="str">
        <f>IF(ISNA(VLOOKUP(Table1[[#This Row],[Name]],'Elec 20-21'!$A$4:$B$641, 2, FALSE)), "0", VLOOKUP(Table1[[#This Row],[Name]], 'Elec 20-21'!$A$4:$B$641, 2, FALSE))</f>
        <v>0</v>
      </c>
      <c r="K174" s="7" t="str">
        <f>IF(ISNA(VLOOKUP(Table1[[#This Row],[Name]], 'Gas 20-21'!$A$4:$B$400, 2, FALSE)), "0", VLOOKUP(Table1[[#This Row],[Name]], 'Gas 20-21'!$A$4:$B$400, 2, FALSE))</f>
        <v>0</v>
      </c>
      <c r="L174" s="13">
        <f>IFERROR((Table1[[#This Row],[Electricity 20-21]]*'Emissions Factors'!$C$3)+(Table1[[#This Row],[Gas 20-21]]*'Emissions Factors'!$B$2), "0")</f>
        <v>0</v>
      </c>
      <c r="M174" s="11" t="str">
        <f>IF(ISNA(VLOOKUP(Table1[[#This Row],[Name]], 'Elec 21-22'!$A$4:$B$656, 2, FALSE)), "0", VLOOKUP(Table1[[#This Row],[Name]], 'Elec 21-22'!$A$4:$B$656, 2, FALSE))</f>
        <v>0</v>
      </c>
      <c r="N174" s="7" t="str">
        <f>IF(ISNA(VLOOKUP(Table1[[#This Row],[Name]], 'Gas 21-22'!$A$4:$B$408, 2, FALSE)), "0", VLOOKUP(Table1[[#This Row],[Name]], 'Gas 21-22'!$A$4:$B$408, 2, FALSE))</f>
        <v>0</v>
      </c>
      <c r="O174" s="8">
        <f>IFERROR((Table1[[#This Row],[Electricity 21-22]]*'Emissions Factors'!$C$4)+(Table1[[#This Row],[Gas 21-22]]*'Emissions Factors'!$B$4), "")</f>
        <v>0</v>
      </c>
      <c r="P174" s="74" t="str">
        <f>IFERROR(Table1[[#This Row],[Total Emissions 21-22]]/Table1[[#This Row],[Total Emissions 20-21]], "")</f>
        <v/>
      </c>
      <c r="Q174" s="11" t="str">
        <f>IF(ISNA(VLOOKUP(Table1[[#This Row],[Name]],'Elec 22-23'!$A$4:$B$680, 2, FALSE)), "", VLOOKUP(Table1[[#This Row],[Name]], 'Elec 22-23'!$A$4:$B$680, 2, FALSE))</f>
        <v/>
      </c>
      <c r="R174" s="7" t="str">
        <f>IF(ISNA(VLOOKUP(Table1[[#This Row],[Name]], 'Gas 22-23'!$A$4:$B$427, 2, FALSE)), "", (VLOOKUP(Table1[[#This Row],[Name]], 'Gas 22-23'!$A$4:$B$427, 2, FALSE)))</f>
        <v/>
      </c>
      <c r="S174" s="7" t="str">
        <f>IFERROR((Table1[[#This Row],[Electricity 22-23]]*'Emissions Factors'!$C$5)+('Emissions Factors'!$B$5*Table1[[#This Row],[Gas 22-23]]), "")</f>
        <v/>
      </c>
      <c r="T174" s="12" t="str">
        <f>IFERROR(Table1[[#This Row],[Total Emissions 22-23]]/Table1[[#This Row],[Total Emissions 21-22]], "")</f>
        <v/>
      </c>
      <c r="U174" s="7" t="str">
        <f>IF(ISNA(VLOOKUP(Table1[[#This Row],[Name]],'Electricity 23-24'!A175:D1071,4,FALSE)),"",(VLOOKUP(Table1[[#This Row],[Name]],'Electricity 23-24'!A175:D1071,4,FALSE)))</f>
        <v/>
      </c>
      <c r="V174" s="7" t="str">
        <f>IF(ISNA(VLOOKUP(Table1[[#This Row],[Name]],Table2[#All],2,FALSE)),"",(VLOOKUP(Table1[[#This Row],[Name]],Table2[#All],2,FALSE)))</f>
        <v/>
      </c>
      <c r="W174" s="7" t="str">
        <f>IFERROR((Table1[[#This Row],[Electricity 23-24 ]]*'Emissions Factors'!$C$6)+(Table1[[#This Row],[Gas 23-24 ]]*'Emissions Factors'!$B$6),"")</f>
        <v/>
      </c>
      <c r="X174" s="74" t="str">
        <f>IFERROR(Table1[[#This Row],[Total Emissions 23-24 ]]/Table1[[#This Row],[Total Emissions 22-23]],"")</f>
        <v/>
      </c>
      <c r="Y174" s="21"/>
    </row>
    <row r="175" spans="1:25" x14ac:dyDescent="0.25">
      <c r="A175" s="32"/>
      <c r="B175" s="21" t="e">
        <f>VLOOKUP(Table1[[#This Row],[Name]], 'Site Information'!$A$2:$D$46, 4, FALSE)</f>
        <v>#N/A</v>
      </c>
      <c r="C175" s="8" t="str">
        <f>IF(ISNA(VLOOKUP(Table1[[#This Row],[Name]], 'Elec 17-18'!$A$4:$B$630, 2, FALSE)), "0", VLOOKUP(Table1[[#This Row],[Name]], 'Elec 17-18'!$A$4:$B$630, 2, FALSE))</f>
        <v>0</v>
      </c>
      <c r="D175" s="13" t="str">
        <f>IF(ISNA(VLOOKUP(Table1[[#This Row],[Name]], 'Gas 17-18'!$A$4:$B$395, 2, FALSE)), "0", (VLOOKUP(Table1[[#This Row],[Name]], 'Gas 17-18'!$A$4:$B$395, 2, FALSE)))</f>
        <v>0</v>
      </c>
      <c r="E175" s="8" t="str">
        <f>IF(ISNA(VLOOKUP(Table1[[#This Row],[Name]], 'Elec 18-19'!$A$4:$B$630, 2, FALSE)), "0", VLOOKUP(Table1[[#This Row],[Name]], 'Elec 18-19'!$A$4:$B$630, 2, FALSE))</f>
        <v>0</v>
      </c>
      <c r="F175" s="13" t="str">
        <f>IF(ISNA(VLOOKUP(Table1[[#This Row],[Name]], 'Gas 18-19'!$A$4:$B$395, 2, FALSE)), "0", (VLOOKUP(Table1[[#This Row],[Name]], 'Gas 18-19'!$A$4:$B$395, 2, FALSE)))</f>
        <v>0</v>
      </c>
      <c r="G175" s="7" t="str">
        <f>IF(ISNA(VLOOKUP(Table1[[#This Row],[Name]], 'Elec 19-20'!$A$4:$B$631, 2, FALSE)), "0", VLOOKUP(Table1[[#This Row],[Name]], 'Elec 19-20'!$A$4:$B$631, 2, FALSE))</f>
        <v>0</v>
      </c>
      <c r="H175" s="7" t="str">
        <f>IF(ISNA(VLOOKUP(Table1[[#This Row],[Name]], 'Gas 19-20'!$A$4:$B$395, 2, FALSE)), "0", (VLOOKUP(Table1[[#This Row],[Name]], 'Gas 19-20'!$A$4:$B$395, 2, FALSE)))</f>
        <v>0</v>
      </c>
      <c r="I175" s="13">
        <f>IFERROR((Table1[[#This Row],[Electricity 19-20]]*'Emissions Factors'!$C$2)+(Table1[[#This Row],[Gas 19-20]]*'Emissions Factors'!$B$2), "")</f>
        <v>0</v>
      </c>
      <c r="J175" s="7" t="str">
        <f>IF(ISNA(VLOOKUP(Table1[[#This Row],[Name]],'Elec 20-21'!$A$4:$B$641, 2, FALSE)), "0", VLOOKUP(Table1[[#This Row],[Name]], 'Elec 20-21'!$A$4:$B$641, 2, FALSE))</f>
        <v>0</v>
      </c>
      <c r="K175" s="7" t="str">
        <f>IF(ISNA(VLOOKUP(Table1[[#This Row],[Name]], 'Gas 20-21'!$A$4:$B$400, 2, FALSE)), "0", VLOOKUP(Table1[[#This Row],[Name]], 'Gas 20-21'!$A$4:$B$400, 2, FALSE))</f>
        <v>0</v>
      </c>
      <c r="L175" s="13">
        <f>IFERROR((Table1[[#This Row],[Electricity 20-21]]*'Emissions Factors'!$C$3)+(Table1[[#This Row],[Gas 20-21]]*'Emissions Factors'!$B$2), "0")</f>
        <v>0</v>
      </c>
      <c r="M175" s="11" t="str">
        <f>IF(ISNA(VLOOKUP(Table1[[#This Row],[Name]], 'Elec 21-22'!$A$4:$B$656, 2, FALSE)), "0", VLOOKUP(Table1[[#This Row],[Name]], 'Elec 21-22'!$A$4:$B$656, 2, FALSE))</f>
        <v>0</v>
      </c>
      <c r="N175" s="11" t="str">
        <f>IF(ISNA(VLOOKUP(Table1[[#This Row],[Name]], 'Gas 21-22'!$A$4:$B$408, 2, FALSE)), "0", VLOOKUP(Table1[[#This Row],[Name]], 'Gas 21-22'!$A$4:$B$408, 2, FALSE))</f>
        <v>0</v>
      </c>
      <c r="O175" s="8">
        <f>IFERROR((Table1[[#This Row],[Electricity 21-22]]*'Emissions Factors'!$C$4)+(Table1[[#This Row],[Gas 21-22]]*'Emissions Factors'!$B$4), "")</f>
        <v>0</v>
      </c>
      <c r="P175" s="13" t="str">
        <f>IFERROR(Table1[[#This Row],[Total Emissions 21-22]]/Table1[[#This Row],[Total Emissions 20-21]], "")</f>
        <v/>
      </c>
      <c r="Q175" s="11" t="str">
        <f>IF(ISNA(VLOOKUP(Table1[[#This Row],[Name]],'Elec 22-23'!$A$4:$B$680, 2, FALSE)), "", VLOOKUP(Table1[[#This Row],[Name]], 'Elec 22-23'!$A$4:$B$680, 2, FALSE))</f>
        <v/>
      </c>
      <c r="R175" s="7" t="str">
        <f>IF(ISNA(VLOOKUP(Table1[[#This Row],[Name]], 'Gas 22-23'!$A$4:$B$427, 2, FALSE)), "", (VLOOKUP(Table1[[#This Row],[Name]], 'Gas 22-23'!$A$4:$B$427, 2, FALSE)))</f>
        <v/>
      </c>
      <c r="S175" s="7" t="str">
        <f>IFERROR((Table1[[#This Row],[Electricity 22-23]]*'Emissions Factors'!$C$5)+('Emissions Factors'!$B$5*Table1[[#This Row],[Gas 22-23]]), "")</f>
        <v/>
      </c>
      <c r="T175" s="12" t="str">
        <f>IFERROR(Table1[[#This Row],[Total Emissions 22-23]]/Table1[[#This Row],[Total Emissions 21-22]], "")</f>
        <v/>
      </c>
      <c r="U175" s="7" t="str">
        <f>IF(ISNA(VLOOKUP(Table1[[#This Row],[Name]],'Electricity 23-24'!A176:D1072,4,FALSE)),"",(VLOOKUP(Table1[[#This Row],[Name]],'Electricity 23-24'!A176:D1072,4,FALSE)))</f>
        <v/>
      </c>
      <c r="V175" s="7" t="str">
        <f>IF(ISNA(VLOOKUP(Table1[[#This Row],[Name]],Table2[#All],2,FALSE)),"",(VLOOKUP(Table1[[#This Row],[Name]],Table2[#All],2,FALSE)))</f>
        <v/>
      </c>
      <c r="W175" s="7" t="str">
        <f>IFERROR((Table1[[#This Row],[Electricity 23-24 ]]*'Emissions Factors'!$C$6)+(Table1[[#This Row],[Gas 23-24 ]]*'Emissions Factors'!$B$6),"")</f>
        <v/>
      </c>
      <c r="X175" s="74" t="str">
        <f>IFERROR(Table1[[#This Row],[Total Emissions 23-24 ]]/Table1[[#This Row],[Total Emissions 22-23]],"")</f>
        <v/>
      </c>
      <c r="Y175" s="21"/>
    </row>
    <row r="176" spans="1:25" x14ac:dyDescent="0.25">
      <c r="A176" s="32"/>
      <c r="B176" s="21" t="e">
        <f>VLOOKUP(Table1[[#This Row],[Name]], 'Site Information'!$A$2:$D$46, 4, FALSE)</f>
        <v>#N/A</v>
      </c>
      <c r="C176" s="8" t="str">
        <f>IF(ISNA(VLOOKUP(Table1[[#This Row],[Name]], 'Elec 17-18'!$A$4:$B$630, 2, FALSE)), "0", VLOOKUP(Table1[[#This Row],[Name]], 'Elec 17-18'!$A$4:$B$630, 2, FALSE))</f>
        <v>0</v>
      </c>
      <c r="D176" s="13" t="str">
        <f>IF(ISNA(VLOOKUP(Table1[[#This Row],[Name]], 'Gas 17-18'!$A$4:$B$395, 2, FALSE)), "0", (VLOOKUP(Table1[[#This Row],[Name]], 'Gas 17-18'!$A$4:$B$395, 2, FALSE)))</f>
        <v>0</v>
      </c>
      <c r="E176" s="8" t="str">
        <f>IF(ISNA(VLOOKUP(Table1[[#This Row],[Name]], 'Elec 18-19'!$A$4:$B$630, 2, FALSE)), "0", VLOOKUP(Table1[[#This Row],[Name]], 'Elec 18-19'!$A$4:$B$630, 2, FALSE))</f>
        <v>0</v>
      </c>
      <c r="F176" s="13" t="str">
        <f>IF(ISNA(VLOOKUP(Table1[[#This Row],[Name]], 'Gas 18-19'!$A$4:$B$395, 2, FALSE)), "0", (VLOOKUP(Table1[[#This Row],[Name]], 'Gas 18-19'!$A$4:$B$395, 2, FALSE)))</f>
        <v>0</v>
      </c>
      <c r="G176" s="7" t="str">
        <f>IF(ISNA(VLOOKUP(Table1[[#This Row],[Name]], 'Elec 19-20'!$A$4:$B$631, 2, FALSE)), "0", VLOOKUP(Table1[[#This Row],[Name]], 'Elec 19-20'!$A$4:$B$631, 2, FALSE))</f>
        <v>0</v>
      </c>
      <c r="H176" s="7" t="str">
        <f>IF(ISNA(VLOOKUP(Table1[[#This Row],[Name]], 'Gas 19-20'!$A$4:$B$395, 2, FALSE)), "0", (VLOOKUP(Table1[[#This Row],[Name]], 'Gas 19-20'!$A$4:$B$395, 2, FALSE)))</f>
        <v>0</v>
      </c>
      <c r="I176" s="13">
        <f>IFERROR((Table1[[#This Row],[Electricity 19-20]]*'Emissions Factors'!$C$2)+(Table1[[#This Row],[Gas 19-20]]*'Emissions Factors'!$B$2), "")</f>
        <v>0</v>
      </c>
      <c r="J176" s="7" t="str">
        <f>IF(ISNA(VLOOKUP(Table1[[#This Row],[Name]],'Elec 20-21'!$A$4:$B$641, 2, FALSE)), "0", VLOOKUP(Table1[[#This Row],[Name]], 'Elec 20-21'!$A$4:$B$641, 2, FALSE))</f>
        <v>0</v>
      </c>
      <c r="K176" s="7" t="str">
        <f>IF(ISNA(VLOOKUP(Table1[[#This Row],[Name]], 'Gas 20-21'!$A$4:$B$400, 2, FALSE)), "0", VLOOKUP(Table1[[#This Row],[Name]], 'Gas 20-21'!$A$4:$B$400, 2, FALSE))</f>
        <v>0</v>
      </c>
      <c r="L176" s="13">
        <f>IFERROR((Table1[[#This Row],[Electricity 20-21]]*'Emissions Factors'!$C$3)+(Table1[[#This Row],[Gas 20-21]]*'Emissions Factors'!$B$2), "0")</f>
        <v>0</v>
      </c>
      <c r="M176" s="11" t="str">
        <f>IF(ISNA(VLOOKUP(Table1[[#This Row],[Name]], 'Elec 21-22'!$A$4:$B$656, 2, FALSE)), "0", VLOOKUP(Table1[[#This Row],[Name]], 'Elec 21-22'!$A$4:$B$656, 2, FALSE))</f>
        <v>0</v>
      </c>
      <c r="N176" s="11" t="str">
        <f>IF(ISNA(VLOOKUP(Table1[[#This Row],[Name]], 'Gas 21-22'!$A$4:$B$408, 2, FALSE)), "0", VLOOKUP(Table1[[#This Row],[Name]], 'Gas 21-22'!$A$4:$B$408, 2, FALSE))</f>
        <v>0</v>
      </c>
      <c r="O176" s="8">
        <f>IFERROR((Table1[[#This Row],[Electricity 21-22]]*'Emissions Factors'!$C$4)+(Table1[[#This Row],[Gas 21-22]]*'Emissions Factors'!$B$4), "")</f>
        <v>0</v>
      </c>
      <c r="P176" s="13" t="str">
        <f>IFERROR(Table1[[#This Row],[Total Emissions 21-22]]/Table1[[#This Row],[Total Emissions 20-21]], "")</f>
        <v/>
      </c>
      <c r="Q176" s="11" t="str">
        <f>IF(ISNA(VLOOKUP(Table1[[#This Row],[Name]],'Elec 22-23'!$A$4:$B$680, 2, FALSE)), "", VLOOKUP(Table1[[#This Row],[Name]], 'Elec 22-23'!$A$4:$B$680, 2, FALSE))</f>
        <v/>
      </c>
      <c r="R176" s="7" t="str">
        <f>IF(ISNA(VLOOKUP(Table1[[#This Row],[Name]], 'Gas 22-23'!$A$4:$B$427, 2, FALSE)), "", (VLOOKUP(Table1[[#This Row],[Name]], 'Gas 22-23'!$A$4:$B$427, 2, FALSE)))</f>
        <v/>
      </c>
      <c r="S176" s="7" t="str">
        <f>IFERROR((Table1[[#This Row],[Electricity 22-23]]*'Emissions Factors'!$C$5)+('Emissions Factors'!$B$5*Table1[[#This Row],[Gas 22-23]]), "")</f>
        <v/>
      </c>
      <c r="T176" s="12" t="str">
        <f>IFERROR(Table1[[#This Row],[Total Emissions 22-23]]/Table1[[#This Row],[Total Emissions 21-22]], "")</f>
        <v/>
      </c>
      <c r="U176" s="7" t="str">
        <f>IF(ISNA(VLOOKUP(Table1[[#This Row],[Name]],'Electricity 23-24'!A177:D1073,4,FALSE)),"",(VLOOKUP(Table1[[#This Row],[Name]],'Electricity 23-24'!A177:D1073,4,FALSE)))</f>
        <v/>
      </c>
      <c r="V176" s="7" t="str">
        <f>IF(ISNA(VLOOKUP(Table1[[#This Row],[Name]],Table2[#All],2,FALSE)),"",(VLOOKUP(Table1[[#This Row],[Name]],Table2[#All],2,FALSE)))</f>
        <v/>
      </c>
      <c r="W176" s="7" t="str">
        <f>IFERROR((Table1[[#This Row],[Electricity 23-24 ]]*'Emissions Factors'!$C$6)+(Table1[[#This Row],[Gas 23-24 ]]*'Emissions Factors'!$B$6),"")</f>
        <v/>
      </c>
      <c r="X176" s="74" t="str">
        <f>IFERROR(Table1[[#This Row],[Total Emissions 23-24 ]]/Table1[[#This Row],[Total Emissions 22-23]],"")</f>
        <v/>
      </c>
      <c r="Y176" s="21"/>
    </row>
    <row r="177" spans="1:25" x14ac:dyDescent="0.25">
      <c r="A177" s="32"/>
      <c r="B177" s="21" t="e">
        <f>VLOOKUP(Table1[[#This Row],[Name]], 'Site Information'!$A$2:$D$46, 4, FALSE)</f>
        <v>#N/A</v>
      </c>
      <c r="C177" s="8" t="str">
        <f>IF(ISNA(VLOOKUP(Table1[[#This Row],[Name]], 'Elec 17-18'!$A$4:$B$630, 2, FALSE)), "0", VLOOKUP(Table1[[#This Row],[Name]], 'Elec 17-18'!$A$4:$B$630, 2, FALSE))</f>
        <v>0</v>
      </c>
      <c r="D177" s="13" t="str">
        <f>IF(ISNA(VLOOKUP(Table1[[#This Row],[Name]], 'Gas 17-18'!$A$4:$B$395, 2, FALSE)), "0", (VLOOKUP(Table1[[#This Row],[Name]], 'Gas 17-18'!$A$4:$B$395, 2, FALSE)))</f>
        <v>0</v>
      </c>
      <c r="E177" s="8" t="str">
        <f>IF(ISNA(VLOOKUP(Table1[[#This Row],[Name]], 'Elec 18-19'!$A$4:$B$630, 2, FALSE)), "0", VLOOKUP(Table1[[#This Row],[Name]], 'Elec 18-19'!$A$4:$B$630, 2, FALSE))</f>
        <v>0</v>
      </c>
      <c r="F177" s="13" t="str">
        <f>IF(ISNA(VLOOKUP(Table1[[#This Row],[Name]], 'Gas 18-19'!$A$4:$B$395, 2, FALSE)), "0", (VLOOKUP(Table1[[#This Row],[Name]], 'Gas 18-19'!$A$4:$B$395, 2, FALSE)))</f>
        <v>0</v>
      </c>
      <c r="G177" s="7" t="str">
        <f>IF(ISNA(VLOOKUP(Table1[[#This Row],[Name]], 'Elec 19-20'!$A$4:$B$631, 2, FALSE)), "0", VLOOKUP(Table1[[#This Row],[Name]], 'Elec 19-20'!$A$4:$B$631, 2, FALSE))</f>
        <v>0</v>
      </c>
      <c r="H177" s="7" t="str">
        <f>IF(ISNA(VLOOKUP(Table1[[#This Row],[Name]], 'Gas 19-20'!$A$4:$B$395, 2, FALSE)), "0", (VLOOKUP(Table1[[#This Row],[Name]], 'Gas 19-20'!$A$4:$B$395, 2, FALSE)))</f>
        <v>0</v>
      </c>
      <c r="I177" s="13">
        <f>IFERROR((Table1[[#This Row],[Electricity 19-20]]*'Emissions Factors'!$C$2)+(Table1[[#This Row],[Gas 19-20]]*'Emissions Factors'!$B$2), "")</f>
        <v>0</v>
      </c>
      <c r="J177" s="7" t="str">
        <f>IF(ISNA(VLOOKUP(Table1[[#This Row],[Name]],'Elec 20-21'!$A$4:$B$641, 2, FALSE)), "0", VLOOKUP(Table1[[#This Row],[Name]], 'Elec 20-21'!$A$4:$B$641, 2, FALSE))</f>
        <v>0</v>
      </c>
      <c r="K177" s="7" t="str">
        <f>IF(ISNA(VLOOKUP(Table1[[#This Row],[Name]], 'Gas 20-21'!$A$4:$B$400, 2, FALSE)), "0", VLOOKUP(Table1[[#This Row],[Name]], 'Gas 20-21'!$A$4:$B$400, 2, FALSE))</f>
        <v>0</v>
      </c>
      <c r="L177" s="13">
        <f>IFERROR((Table1[[#This Row],[Electricity 20-21]]*'Emissions Factors'!$C$3)+(Table1[[#This Row],[Gas 20-21]]*'Emissions Factors'!$B$2), "0")</f>
        <v>0</v>
      </c>
      <c r="M177" s="11" t="str">
        <f>IF(ISNA(VLOOKUP(Table1[[#This Row],[Name]], 'Elec 21-22'!$A$4:$B$656, 2, FALSE)), "0", VLOOKUP(Table1[[#This Row],[Name]], 'Elec 21-22'!$A$4:$B$656, 2, FALSE))</f>
        <v>0</v>
      </c>
      <c r="N177" s="11" t="str">
        <f>IF(ISNA(VLOOKUP(Table1[[#This Row],[Name]], 'Gas 21-22'!$A$4:$B$408, 2, FALSE)), "0", VLOOKUP(Table1[[#This Row],[Name]], 'Gas 21-22'!$A$4:$B$408, 2, FALSE))</f>
        <v>0</v>
      </c>
      <c r="O177" s="8">
        <f>IFERROR((Table1[[#This Row],[Electricity 21-22]]*'Emissions Factors'!$C$4)+(Table1[[#This Row],[Gas 21-22]]*'Emissions Factors'!$B$4), "")</f>
        <v>0</v>
      </c>
      <c r="P177" s="13" t="str">
        <f>IFERROR(Table1[[#This Row],[Total Emissions 21-22]]/Table1[[#This Row],[Total Emissions 20-21]], "")</f>
        <v/>
      </c>
      <c r="Q177" s="11" t="str">
        <f>IF(ISNA(VLOOKUP(Table1[[#This Row],[Name]],'Elec 22-23'!$A$4:$B$680, 2, FALSE)), "", VLOOKUP(Table1[[#This Row],[Name]], 'Elec 22-23'!$A$4:$B$680, 2, FALSE))</f>
        <v/>
      </c>
      <c r="R177" s="7" t="str">
        <f>IF(ISNA(VLOOKUP(Table1[[#This Row],[Name]], 'Gas 22-23'!$A$4:$B$427, 2, FALSE)), "", (VLOOKUP(Table1[[#This Row],[Name]], 'Gas 22-23'!$A$4:$B$427, 2, FALSE)))</f>
        <v/>
      </c>
      <c r="S177" s="7" t="str">
        <f>IFERROR((Table1[[#This Row],[Electricity 22-23]]*'Emissions Factors'!$C$5)+('Emissions Factors'!$B$5*Table1[[#This Row],[Gas 22-23]]), "")</f>
        <v/>
      </c>
      <c r="T177" s="12" t="str">
        <f>IFERROR(Table1[[#This Row],[Total Emissions 22-23]]/Table1[[#This Row],[Total Emissions 21-22]], "")</f>
        <v/>
      </c>
      <c r="U177" s="7" t="e">
        <f>VLOOKUP(Table1[[#This Row],[Name]],'Electricity 23-24'!A100:D175,4,FALSE)</f>
        <v>#N/A</v>
      </c>
      <c r="V177" s="7" t="str">
        <f>IF(ISNA(VLOOKUP(Table1[[#This Row],[Name]],Table2[#All],2,FALSE)),"",(VLOOKUP(Table1[[#This Row],[Name]],Table2[#All],2,FALSE)))</f>
        <v/>
      </c>
      <c r="W177" s="7" t="str">
        <f>IFERROR((Table1[[#This Row],[Electricity 23-24 ]]*'Emissions Factors'!$C$6)+(Table1[[#This Row],[Gas 23-24 ]]*'Emissions Factors'!$B$6),"")</f>
        <v/>
      </c>
      <c r="X177" s="74" t="str">
        <f>IFERROR(Table1[[#This Row],[Total Emissions 23-24 ]]/Table1[[#This Row],[Total Emissions 22-23]],"")</f>
        <v/>
      </c>
      <c r="Y177" s="21"/>
    </row>
    <row r="178" spans="1:25" x14ac:dyDescent="0.25">
      <c r="A178" s="32"/>
      <c r="B178" s="21" t="e">
        <f>VLOOKUP(Table1[[#This Row],[Name]], 'Site Information'!$A$2:$D$46, 4, FALSE)</f>
        <v>#N/A</v>
      </c>
      <c r="C178" s="8" t="str">
        <f>IF(ISNA(VLOOKUP(Table1[[#This Row],[Name]], 'Elec 17-18'!$A$4:$B$630, 2, FALSE)), "0", VLOOKUP(Table1[[#This Row],[Name]], 'Elec 17-18'!$A$4:$B$630, 2, FALSE))</f>
        <v>0</v>
      </c>
      <c r="D178" s="13" t="str">
        <f>IF(ISNA(VLOOKUP(Table1[[#This Row],[Name]], 'Gas 17-18'!$A$4:$B$395, 2, FALSE)), "0", (VLOOKUP(Table1[[#This Row],[Name]], 'Gas 17-18'!$A$4:$B$395, 2, FALSE)))</f>
        <v>0</v>
      </c>
      <c r="E178" s="8" t="str">
        <f>IF(ISNA(VLOOKUP(Table1[[#This Row],[Name]], 'Elec 18-19'!$A$4:$B$630, 2, FALSE)), "0", VLOOKUP(Table1[[#This Row],[Name]], 'Elec 18-19'!$A$4:$B$630, 2, FALSE))</f>
        <v>0</v>
      </c>
      <c r="F178" s="13" t="str">
        <f>IF(ISNA(VLOOKUP(Table1[[#This Row],[Name]], 'Gas 18-19'!$A$4:$B$395, 2, FALSE)), "0", (VLOOKUP(Table1[[#This Row],[Name]], 'Gas 18-19'!$A$4:$B$395, 2, FALSE)))</f>
        <v>0</v>
      </c>
      <c r="G178" s="7" t="str">
        <f>IF(ISNA(VLOOKUP(Table1[[#This Row],[Name]], 'Elec 19-20'!$A$4:$B$631, 2, FALSE)), "0", VLOOKUP(Table1[[#This Row],[Name]], 'Elec 19-20'!$A$4:$B$631, 2, FALSE))</f>
        <v>0</v>
      </c>
      <c r="H178" s="7" t="str">
        <f>IF(ISNA(VLOOKUP(Table1[[#This Row],[Name]], 'Gas 19-20'!$A$4:$B$395, 2, FALSE)), "0", (VLOOKUP(Table1[[#This Row],[Name]], 'Gas 19-20'!$A$4:$B$395, 2, FALSE)))</f>
        <v>0</v>
      </c>
      <c r="I178" s="13">
        <f>IFERROR((Table1[[#This Row],[Electricity 19-20]]*'Emissions Factors'!$C$2)+(Table1[[#This Row],[Gas 19-20]]*'Emissions Factors'!$B$2), "")</f>
        <v>0</v>
      </c>
      <c r="J178" s="7" t="str">
        <f>IF(ISNA(VLOOKUP(Table1[[#This Row],[Name]],'Elec 20-21'!$A$4:$B$641, 2, FALSE)), "0", VLOOKUP(Table1[[#This Row],[Name]], 'Elec 20-21'!$A$4:$B$641, 2, FALSE))</f>
        <v>0</v>
      </c>
      <c r="K178" s="7" t="str">
        <f>IF(ISNA(VLOOKUP(Table1[[#This Row],[Name]], 'Gas 20-21'!$A$4:$B$400, 2, FALSE)), "0", VLOOKUP(Table1[[#This Row],[Name]], 'Gas 20-21'!$A$4:$B$400, 2, FALSE))</f>
        <v>0</v>
      </c>
      <c r="L178" s="13">
        <f>IFERROR((Table1[[#This Row],[Electricity 20-21]]*'Emissions Factors'!$C$3)+(Table1[[#This Row],[Gas 20-21]]*'Emissions Factors'!$B$2), "0")</f>
        <v>0</v>
      </c>
      <c r="M178" s="11" t="str">
        <f>IF(ISNA(VLOOKUP(Table1[[#This Row],[Name]], 'Elec 21-22'!$A$4:$B$656, 2, FALSE)), "0", VLOOKUP(Table1[[#This Row],[Name]], 'Elec 21-22'!$A$4:$B$656, 2, FALSE))</f>
        <v>0</v>
      </c>
      <c r="N178" s="11" t="str">
        <f>IF(ISNA(VLOOKUP(Table1[[#This Row],[Name]], 'Gas 21-22'!$A$4:$B$408, 2, FALSE)), "0", VLOOKUP(Table1[[#This Row],[Name]], 'Gas 21-22'!$A$4:$B$408, 2, FALSE))</f>
        <v>0</v>
      </c>
      <c r="O178" s="8">
        <f>IFERROR((Table1[[#This Row],[Electricity 21-22]]*'Emissions Factors'!$C$4)+(Table1[[#This Row],[Gas 21-22]]*'Emissions Factors'!$B$4), "")</f>
        <v>0</v>
      </c>
      <c r="P178" s="12" t="str">
        <f>IFERROR(Table1[[#This Row],[Total Emissions 21-22]]/Table1[[#This Row],[Total Emissions 20-21]], "")</f>
        <v/>
      </c>
      <c r="Q178" s="11" t="str">
        <f>IF(ISNA(VLOOKUP(Table1[[#This Row],[Name]],'Elec 22-23'!$A$4:$B$680, 2, FALSE)), "", VLOOKUP(Table1[[#This Row],[Name]], 'Elec 22-23'!$A$4:$B$680, 2, FALSE))</f>
        <v/>
      </c>
      <c r="R178" s="7" t="str">
        <f>IF(ISNA(VLOOKUP(Table1[[#This Row],[Name]], 'Gas 22-23'!$A$4:$B$427, 2, FALSE)), "", (VLOOKUP(Table1[[#This Row],[Name]], 'Gas 22-23'!$A$4:$B$427, 2, FALSE)))</f>
        <v/>
      </c>
      <c r="S178" s="7" t="str">
        <f>IFERROR((Table1[[#This Row],[Electricity 22-23]]*'Emissions Factors'!$C$5)+('Emissions Factors'!$B$5*Table1[[#This Row],[Gas 22-23]]), "")</f>
        <v/>
      </c>
      <c r="T178" s="12" t="str">
        <f>IFERROR(Table1[[#This Row],[Total Emissions 22-23]]/Table1[[#This Row],[Total Emissions 21-22]], "")</f>
        <v/>
      </c>
      <c r="U178" s="7" t="str">
        <f>IF(ISNA(VLOOKUP(Table1[[#This Row],[Name]],'Electricity 23-24'!A179:D1075,4,FALSE)),"",(VLOOKUP(Table1[[#This Row],[Name]],'Electricity 23-24'!A179:D1075,4,FALSE)))</f>
        <v/>
      </c>
      <c r="V178" s="7" t="str">
        <f>IF(ISNA(VLOOKUP(Table1[[#This Row],[Name]],Table2[#All],2,FALSE)),"",(VLOOKUP(Table1[[#This Row],[Name]],Table2[#All],2,FALSE)))</f>
        <v/>
      </c>
      <c r="W178" s="7" t="str">
        <f>IFERROR((Table1[[#This Row],[Electricity 23-24 ]]*'Emissions Factors'!$C$6)+(Table1[[#This Row],[Gas 23-24 ]]*'Emissions Factors'!$B$6),"")</f>
        <v/>
      </c>
      <c r="X178" s="74" t="str">
        <f>IFERROR(Table1[[#This Row],[Total Emissions 23-24 ]]/Table1[[#This Row],[Total Emissions 22-23]],"")</f>
        <v/>
      </c>
      <c r="Y178" s="21"/>
    </row>
    <row r="179" spans="1:25" x14ac:dyDescent="0.25">
      <c r="A179" s="32"/>
      <c r="B179" s="21" t="e">
        <f>VLOOKUP(Table1[[#This Row],[Name]], 'Site Information'!$A$2:$D$46, 4, FALSE)</f>
        <v>#N/A</v>
      </c>
      <c r="C179" s="8" t="str">
        <f>IF(ISNA(VLOOKUP(Table1[[#This Row],[Name]], 'Elec 17-18'!$A$4:$B$630, 2, FALSE)), "0", VLOOKUP(Table1[[#This Row],[Name]], 'Elec 17-18'!$A$4:$B$630, 2, FALSE))</f>
        <v>0</v>
      </c>
      <c r="D179" s="13" t="str">
        <f>IF(ISNA(VLOOKUP(Table1[[#This Row],[Name]], 'Gas 17-18'!$A$4:$B$395, 2, FALSE)), "0", (VLOOKUP(Table1[[#This Row],[Name]], 'Gas 17-18'!$A$4:$B$395, 2, FALSE)))</f>
        <v>0</v>
      </c>
      <c r="E179" s="8" t="str">
        <f>IF(ISNA(VLOOKUP(Table1[[#This Row],[Name]], 'Elec 18-19'!$A$4:$B$630, 2, FALSE)), "0", VLOOKUP(Table1[[#This Row],[Name]], 'Elec 18-19'!$A$4:$B$630, 2, FALSE))</f>
        <v>0</v>
      </c>
      <c r="F179" s="13" t="str">
        <f>IF(ISNA(VLOOKUP(Table1[[#This Row],[Name]], 'Gas 18-19'!$A$4:$B$395, 2, FALSE)), "0", (VLOOKUP(Table1[[#This Row],[Name]], 'Gas 18-19'!$A$4:$B$395, 2, FALSE)))</f>
        <v>0</v>
      </c>
      <c r="G179" s="7" t="str">
        <f>IF(ISNA(VLOOKUP(Table1[[#This Row],[Name]], 'Elec 19-20'!$A$4:$B$631, 2, FALSE)), "0", VLOOKUP(Table1[[#This Row],[Name]], 'Elec 19-20'!$A$4:$B$631, 2, FALSE))</f>
        <v>0</v>
      </c>
      <c r="H179" s="7" t="str">
        <f>IF(ISNA(VLOOKUP(Table1[[#This Row],[Name]], 'Gas 19-20'!$A$4:$B$395, 2, FALSE)), "0", (VLOOKUP(Table1[[#This Row],[Name]], 'Gas 19-20'!$A$4:$B$395, 2, FALSE)))</f>
        <v>0</v>
      </c>
      <c r="I179" s="13">
        <f>IFERROR((Table1[[#This Row],[Electricity 19-20]]*'Emissions Factors'!$C$2)+(Table1[[#This Row],[Gas 19-20]]*'Emissions Factors'!$B$2), "")</f>
        <v>0</v>
      </c>
      <c r="J179" s="7" t="str">
        <f>IF(ISNA(VLOOKUP(Table1[[#This Row],[Name]],'Elec 20-21'!$A$4:$B$641, 2, FALSE)), "0", VLOOKUP(Table1[[#This Row],[Name]], 'Elec 20-21'!$A$4:$B$641, 2, FALSE))</f>
        <v>0</v>
      </c>
      <c r="K179" s="7" t="str">
        <f>IF(ISNA(VLOOKUP(Table1[[#This Row],[Name]], 'Gas 20-21'!$A$4:$B$400, 2, FALSE)), "0", VLOOKUP(Table1[[#This Row],[Name]], 'Gas 20-21'!$A$4:$B$400, 2, FALSE))</f>
        <v>0</v>
      </c>
      <c r="L179" s="13">
        <f>IFERROR((Table1[[#This Row],[Electricity 20-21]]*'Emissions Factors'!$C$3)+(Table1[[#This Row],[Gas 20-21]]*'Emissions Factors'!$B$2), "0")</f>
        <v>0</v>
      </c>
      <c r="M179" s="11" t="str">
        <f>IF(ISNA(VLOOKUP(Table1[[#This Row],[Name]], 'Elec 21-22'!$A$4:$B$656, 2, FALSE)), "0", VLOOKUP(Table1[[#This Row],[Name]], 'Elec 21-22'!$A$4:$B$656, 2, FALSE))</f>
        <v>0</v>
      </c>
      <c r="N179" s="11" t="str">
        <f>IF(ISNA(VLOOKUP(Table1[[#This Row],[Name]], 'Gas 21-22'!$A$4:$B$408, 2, FALSE)), "0", VLOOKUP(Table1[[#This Row],[Name]], 'Gas 21-22'!$A$4:$B$408, 2, FALSE))</f>
        <v>0</v>
      </c>
      <c r="O179" s="8">
        <f>IFERROR((Table1[[#This Row],[Electricity 21-22]]*'Emissions Factors'!$C$4)+(Table1[[#This Row],[Gas 21-22]]*'Emissions Factors'!$B$4), "")</f>
        <v>0</v>
      </c>
      <c r="P179" s="13" t="str">
        <f>IFERROR(Table1[[#This Row],[Total Emissions 21-22]]/Table1[[#This Row],[Total Emissions 20-21]], "")</f>
        <v/>
      </c>
      <c r="Q179" s="11" t="str">
        <f>IF(ISNA(VLOOKUP(Table1[[#This Row],[Name]],'Elec 22-23'!$A$4:$B$680, 2, FALSE)), "", VLOOKUP(Table1[[#This Row],[Name]], 'Elec 22-23'!$A$4:$B$680, 2, FALSE))</f>
        <v/>
      </c>
      <c r="R179" s="7" t="str">
        <f>IF(ISNA(VLOOKUP(Table1[[#This Row],[Name]], 'Gas 22-23'!$A$4:$B$427, 2, FALSE)), "", (VLOOKUP(Table1[[#This Row],[Name]], 'Gas 22-23'!$A$4:$B$427, 2, FALSE)))</f>
        <v/>
      </c>
      <c r="S179" s="7" t="str">
        <f>IFERROR((Table1[[#This Row],[Electricity 22-23]]*'Emissions Factors'!$C$5)+('Emissions Factors'!$B$5*Table1[[#This Row],[Gas 22-23]]), "")</f>
        <v/>
      </c>
      <c r="T179" s="12" t="str">
        <f>IFERROR(Table1[[#This Row],[Total Emissions 22-23]]/Table1[[#This Row],[Total Emissions 21-22]], "")</f>
        <v/>
      </c>
      <c r="U179" s="7" t="str">
        <f>IF(ISNA(VLOOKUP(Table1[[#This Row],[Name]],'Electricity 23-24'!A180:D1076,4,FALSE)),"",(VLOOKUP(Table1[[#This Row],[Name]],'Electricity 23-24'!A180:D1076,4,FALSE)))</f>
        <v/>
      </c>
      <c r="V179" s="7" t="str">
        <f>IF(ISNA(VLOOKUP(Table1[[#This Row],[Name]],Table2[#All],2,FALSE)),"",(VLOOKUP(Table1[[#This Row],[Name]],Table2[#All],2,FALSE)))</f>
        <v/>
      </c>
      <c r="W179" s="7" t="str">
        <f>IFERROR((Table1[[#This Row],[Electricity 23-24 ]]*'Emissions Factors'!$C$6)+(Table1[[#This Row],[Gas 23-24 ]]*'Emissions Factors'!$B$6),"")</f>
        <v/>
      </c>
      <c r="X179" s="74" t="str">
        <f>IFERROR(Table1[[#This Row],[Total Emissions 23-24 ]]/Table1[[#This Row],[Total Emissions 22-23]],"")</f>
        <v/>
      </c>
      <c r="Y179" s="21"/>
    </row>
    <row r="180" spans="1:25" x14ac:dyDescent="0.25">
      <c r="A180" s="32"/>
      <c r="B180" s="21" t="e">
        <f>VLOOKUP(Table1[[#This Row],[Name]], 'Site Information'!$A$2:$D$46, 4, FALSE)</f>
        <v>#N/A</v>
      </c>
      <c r="C180" s="8" t="str">
        <f>IF(ISNA(VLOOKUP(Table1[[#This Row],[Name]], 'Elec 17-18'!$A$4:$B$630, 2, FALSE)), "0", VLOOKUP(Table1[[#This Row],[Name]], 'Elec 17-18'!$A$4:$B$630, 2, FALSE))</f>
        <v>0</v>
      </c>
      <c r="D180" s="13" t="str">
        <f>IF(ISNA(VLOOKUP(Table1[[#This Row],[Name]], 'Gas 17-18'!$A$4:$B$395, 2, FALSE)), "0", (VLOOKUP(Table1[[#This Row],[Name]], 'Gas 17-18'!$A$4:$B$395, 2, FALSE)))</f>
        <v>0</v>
      </c>
      <c r="E180" s="8" t="str">
        <f>IF(ISNA(VLOOKUP(Table1[[#This Row],[Name]], 'Elec 18-19'!$A$4:$B$630, 2, FALSE)), "0", VLOOKUP(Table1[[#This Row],[Name]], 'Elec 18-19'!$A$4:$B$630, 2, FALSE))</f>
        <v>0</v>
      </c>
      <c r="F180" s="13" t="str">
        <f>IF(ISNA(VLOOKUP(Table1[[#This Row],[Name]], 'Gas 18-19'!$A$4:$B$395, 2, FALSE)), "0", (VLOOKUP(Table1[[#This Row],[Name]], 'Gas 18-19'!$A$4:$B$395, 2, FALSE)))</f>
        <v>0</v>
      </c>
      <c r="G180" s="7" t="str">
        <f>IF(ISNA(VLOOKUP(Table1[[#This Row],[Name]], 'Elec 19-20'!$A$4:$B$631, 2, FALSE)), "0", VLOOKUP(Table1[[#This Row],[Name]], 'Elec 19-20'!$A$4:$B$631, 2, FALSE))</f>
        <v>0</v>
      </c>
      <c r="H180" s="7" t="str">
        <f>IF(ISNA(VLOOKUP(Table1[[#This Row],[Name]], 'Gas 19-20'!$A$4:$B$395, 2, FALSE)), "0", (VLOOKUP(Table1[[#This Row],[Name]], 'Gas 19-20'!$A$4:$B$395, 2, FALSE)))</f>
        <v>0</v>
      </c>
      <c r="I180" s="13">
        <f>IFERROR((Table1[[#This Row],[Electricity 19-20]]*'Emissions Factors'!$C$2)+(Table1[[#This Row],[Gas 19-20]]*'Emissions Factors'!$B$2), "")</f>
        <v>0</v>
      </c>
      <c r="J180" s="7" t="str">
        <f>IF(ISNA(VLOOKUP(Table1[[#This Row],[Name]],'Elec 20-21'!$A$4:$B$641, 2, FALSE)), "0", VLOOKUP(Table1[[#This Row],[Name]], 'Elec 20-21'!$A$4:$B$641, 2, FALSE))</f>
        <v>0</v>
      </c>
      <c r="K180" s="7" t="str">
        <f>IF(ISNA(VLOOKUP(Table1[[#This Row],[Name]], 'Gas 20-21'!$A$4:$B$400, 2, FALSE)), "0", VLOOKUP(Table1[[#This Row],[Name]], 'Gas 20-21'!$A$4:$B$400, 2, FALSE))</f>
        <v>0</v>
      </c>
      <c r="L180" s="13">
        <f>IFERROR((Table1[[#This Row],[Electricity 20-21]]*'Emissions Factors'!$C$3)+(Table1[[#This Row],[Gas 20-21]]*'Emissions Factors'!$B$2), "0")</f>
        <v>0</v>
      </c>
      <c r="M180" s="11" t="str">
        <f>IF(ISNA(VLOOKUP(Table1[[#This Row],[Name]], 'Elec 21-22'!$A$4:$B$656, 2, FALSE)), "0", VLOOKUP(Table1[[#This Row],[Name]], 'Elec 21-22'!$A$4:$B$656, 2, FALSE))</f>
        <v>0</v>
      </c>
      <c r="N180" s="11" t="str">
        <f>IF(ISNA(VLOOKUP(Table1[[#This Row],[Name]], 'Gas 21-22'!$A$4:$B$408, 2, FALSE)), "0", VLOOKUP(Table1[[#This Row],[Name]], 'Gas 21-22'!$A$4:$B$408, 2, FALSE))</f>
        <v>0</v>
      </c>
      <c r="O180" s="8">
        <f>IFERROR((Table1[[#This Row],[Electricity 21-22]]*'Emissions Factors'!$C$4)+(Table1[[#This Row],[Gas 21-22]]*'Emissions Factors'!$B$4), "")</f>
        <v>0</v>
      </c>
      <c r="P180" s="12" t="str">
        <f>IFERROR(Table1[[#This Row],[Total Emissions 21-22]]/Table1[[#This Row],[Total Emissions 20-21]], "")</f>
        <v/>
      </c>
      <c r="Q180" s="11" t="str">
        <f>IF(ISNA(VLOOKUP(Table1[[#This Row],[Name]],'Elec 22-23'!$A$4:$B$680, 2, FALSE)), "", VLOOKUP(Table1[[#This Row],[Name]], 'Elec 22-23'!$A$4:$B$680, 2, FALSE))</f>
        <v/>
      </c>
      <c r="R180" s="7" t="str">
        <f>IF(ISNA(VLOOKUP(Table1[[#This Row],[Name]], 'Gas 22-23'!$A$4:$B$427, 2, FALSE)), "", (VLOOKUP(Table1[[#This Row],[Name]], 'Gas 22-23'!$A$4:$B$427, 2, FALSE)))</f>
        <v/>
      </c>
      <c r="S180" s="7" t="str">
        <f>IFERROR((Table1[[#This Row],[Electricity 22-23]]*'Emissions Factors'!$C$5)+('Emissions Factors'!$B$5*Table1[[#This Row],[Gas 22-23]]), "")</f>
        <v/>
      </c>
      <c r="T180" s="12" t="str">
        <f>IFERROR(Table1[[#This Row],[Total Emissions 22-23]]/Table1[[#This Row],[Total Emissions 21-22]], "")</f>
        <v/>
      </c>
      <c r="U180" s="7" t="str">
        <f>IF(ISNA(VLOOKUP(Table1[[#This Row],[Name]],'Electricity 23-24'!A181:D1077,4,FALSE)),"",(VLOOKUP(Table1[[#This Row],[Name]],'Electricity 23-24'!A181:D1077,4,FALSE)))</f>
        <v/>
      </c>
      <c r="V180" s="7" t="str">
        <f>IF(ISNA(VLOOKUP(Table1[[#This Row],[Name]],Table2[#All],2,FALSE)),"",(VLOOKUP(Table1[[#This Row],[Name]],Table2[#All],2,FALSE)))</f>
        <v/>
      </c>
      <c r="W180" s="7" t="str">
        <f>IFERROR((Table1[[#This Row],[Electricity 23-24 ]]*'Emissions Factors'!$C$6)+(Table1[[#This Row],[Gas 23-24 ]]*'Emissions Factors'!$B$6),"")</f>
        <v/>
      </c>
      <c r="X180" s="74" t="str">
        <f>IFERROR(Table1[[#This Row],[Total Emissions 23-24 ]]/Table1[[#This Row],[Total Emissions 22-23]],"")</f>
        <v/>
      </c>
      <c r="Y180" s="21"/>
    </row>
    <row r="181" spans="1:25" x14ac:dyDescent="0.25">
      <c r="A181" s="32"/>
      <c r="B181" s="21" t="e">
        <f>VLOOKUP(Table1[[#This Row],[Name]], 'Site Information'!$A$2:$D$46, 4, FALSE)</f>
        <v>#N/A</v>
      </c>
      <c r="C181" s="8" t="str">
        <f>IF(ISNA(VLOOKUP(Table1[[#This Row],[Name]], 'Elec 17-18'!$A$4:$B$630, 2, FALSE)), "0", VLOOKUP(Table1[[#This Row],[Name]], 'Elec 17-18'!$A$4:$B$630, 2, FALSE))</f>
        <v>0</v>
      </c>
      <c r="D181" s="13" t="str">
        <f>IF(ISNA(VLOOKUP(Table1[[#This Row],[Name]], 'Gas 17-18'!$A$4:$B$395, 2, FALSE)), "0", (VLOOKUP(Table1[[#This Row],[Name]], 'Gas 17-18'!$A$4:$B$395, 2, FALSE)))</f>
        <v>0</v>
      </c>
      <c r="E181" s="8" t="str">
        <f>IF(ISNA(VLOOKUP(Table1[[#This Row],[Name]], 'Elec 18-19'!$A$4:$B$630, 2, FALSE)), "0", VLOOKUP(Table1[[#This Row],[Name]], 'Elec 18-19'!$A$4:$B$630, 2, FALSE))</f>
        <v>0</v>
      </c>
      <c r="F181" s="13" t="str">
        <f>IF(ISNA(VLOOKUP(Table1[[#This Row],[Name]], 'Gas 18-19'!$A$4:$B$395, 2, FALSE)), "0", (VLOOKUP(Table1[[#This Row],[Name]], 'Gas 18-19'!$A$4:$B$395, 2, FALSE)))</f>
        <v>0</v>
      </c>
      <c r="G181" s="7" t="str">
        <f>IF(ISNA(VLOOKUP(Table1[[#This Row],[Name]], 'Elec 19-20'!$A$4:$B$631, 2, FALSE)), "0", VLOOKUP(Table1[[#This Row],[Name]], 'Elec 19-20'!$A$4:$B$631, 2, FALSE))</f>
        <v>0</v>
      </c>
      <c r="H181" s="7" t="str">
        <f>IF(ISNA(VLOOKUP(Table1[[#This Row],[Name]], 'Gas 19-20'!$A$4:$B$395, 2, FALSE)), "0", (VLOOKUP(Table1[[#This Row],[Name]], 'Gas 19-20'!$A$4:$B$395, 2, FALSE)))</f>
        <v>0</v>
      </c>
      <c r="I181" s="13">
        <f>IFERROR((Table1[[#This Row],[Electricity 19-20]]*'Emissions Factors'!$C$2)+(Table1[[#This Row],[Gas 19-20]]*'Emissions Factors'!$B$2), "")</f>
        <v>0</v>
      </c>
      <c r="J181" s="7" t="str">
        <f>IF(ISNA(VLOOKUP(Table1[[#This Row],[Name]],'Elec 20-21'!$A$4:$B$641, 2, FALSE)), "0", VLOOKUP(Table1[[#This Row],[Name]], 'Elec 20-21'!$A$4:$B$641, 2, FALSE))</f>
        <v>0</v>
      </c>
      <c r="K181" s="7" t="str">
        <f>IF(ISNA(VLOOKUP(Table1[[#This Row],[Name]], 'Gas 20-21'!$A$4:$B$400, 2, FALSE)), "0", VLOOKUP(Table1[[#This Row],[Name]], 'Gas 20-21'!$A$4:$B$400, 2, FALSE))</f>
        <v>0</v>
      </c>
      <c r="L181" s="13">
        <f>IFERROR((Table1[[#This Row],[Electricity 20-21]]*'Emissions Factors'!$C$3)+(Table1[[#This Row],[Gas 20-21]]*'Emissions Factors'!$B$2), "0")</f>
        <v>0</v>
      </c>
      <c r="M181" s="11" t="str">
        <f>IF(ISNA(VLOOKUP(Table1[[#This Row],[Name]], 'Elec 21-22'!$A$4:$B$656, 2, FALSE)), "0", VLOOKUP(Table1[[#This Row],[Name]], 'Elec 21-22'!$A$4:$B$656, 2, FALSE))</f>
        <v>0</v>
      </c>
      <c r="N181" s="7" t="str">
        <f>IF(ISNA(VLOOKUP(Table1[[#This Row],[Name]], 'Gas 21-22'!$A$4:$B$408, 2, FALSE)), "0", VLOOKUP(Table1[[#This Row],[Name]], 'Gas 21-22'!$A$4:$B$408, 2, FALSE))</f>
        <v>0</v>
      </c>
      <c r="O181" s="8">
        <f>IFERROR((Table1[[#This Row],[Electricity 21-22]]*'Emissions Factors'!$C$4)+(Table1[[#This Row],[Gas 21-22]]*'Emissions Factors'!$B$4), "")</f>
        <v>0</v>
      </c>
      <c r="P181" s="74" t="str">
        <f>IFERROR(Table1[[#This Row],[Total Emissions 21-22]]/Table1[[#This Row],[Total Emissions 20-21]], "")</f>
        <v/>
      </c>
      <c r="Q181" s="11" t="str">
        <f>IF(ISNA(VLOOKUP(Table1[[#This Row],[Name]],'Elec 22-23'!$A$4:$B$680, 2, FALSE)), "", VLOOKUP(Table1[[#This Row],[Name]], 'Elec 22-23'!$A$4:$B$680, 2, FALSE))</f>
        <v/>
      </c>
      <c r="R181" s="11" t="str">
        <f>IF(ISNA(VLOOKUP(Table1[[#This Row],[Name]], 'Gas 22-23'!$A$4:$B$427, 2, FALSE)), "", (VLOOKUP(Table1[[#This Row],[Name]], 'Gas 22-23'!$A$4:$B$427, 2, FALSE)))</f>
        <v/>
      </c>
      <c r="S181" s="11" t="str">
        <f>IFERROR((Table1[[#This Row],[Electricity 22-23]]*'Emissions Factors'!$C$5)+('Emissions Factors'!$B$5*Table1[[#This Row],[Gas 22-23]]), "")</f>
        <v/>
      </c>
      <c r="T181" s="12" t="str">
        <f>IFERROR(Table1[[#This Row],[Total Emissions 22-23]]/Table1[[#This Row],[Total Emissions 21-22]], "")</f>
        <v/>
      </c>
      <c r="U181" s="11" t="str">
        <f>IF(ISNA(VLOOKUP(Table1[[#This Row],[Name]],'Electricity 23-24'!A182:D1078,4,FALSE)),"",(VLOOKUP(Table1[[#This Row],[Name]],'Electricity 23-24'!A182:D1078,4,FALSE)))</f>
        <v/>
      </c>
      <c r="V181" s="11" t="str">
        <f>IF(ISNA(VLOOKUP(Table1[[#This Row],[Name]],Table2[#All],2,FALSE)),"",(VLOOKUP(Table1[[#This Row],[Name]],Table2[#All],2,FALSE)))</f>
        <v/>
      </c>
      <c r="W181" s="11" t="str">
        <f>IFERROR((Table1[[#This Row],[Electricity 23-24 ]]*'Emissions Factors'!$C$6)+(Table1[[#This Row],[Gas 23-24 ]]*'Emissions Factors'!$B$6),"")</f>
        <v/>
      </c>
      <c r="X181" s="74" t="str">
        <f>IFERROR(Table1[[#This Row],[Total Emissions 23-24 ]]/Table1[[#This Row],[Total Emissions 22-23]],"")</f>
        <v/>
      </c>
      <c r="Y181" s="21"/>
    </row>
    <row r="182" spans="1:25" x14ac:dyDescent="0.25">
      <c r="A182" s="32"/>
      <c r="B182" s="21" t="e">
        <f>VLOOKUP(Table1[[#This Row],[Name]], 'Site Information'!$A$2:$D$46, 4, FALSE)</f>
        <v>#N/A</v>
      </c>
      <c r="C182" s="8" t="str">
        <f>IF(ISNA(VLOOKUP(Table1[[#This Row],[Name]], 'Elec 17-18'!$A$4:$B$630, 2, FALSE)), "0", VLOOKUP(Table1[[#This Row],[Name]], 'Elec 17-18'!$A$4:$B$630, 2, FALSE))</f>
        <v>0</v>
      </c>
      <c r="D182" s="13" t="str">
        <f>IF(ISNA(VLOOKUP(Table1[[#This Row],[Name]], 'Gas 17-18'!$A$4:$B$395, 2, FALSE)), "0", (VLOOKUP(Table1[[#This Row],[Name]], 'Gas 17-18'!$A$4:$B$395, 2, FALSE)))</f>
        <v>0</v>
      </c>
      <c r="E182" s="8" t="str">
        <f>IF(ISNA(VLOOKUP(Table1[[#This Row],[Name]], 'Elec 18-19'!$A$4:$B$630, 2, FALSE)), "0", VLOOKUP(Table1[[#This Row],[Name]], 'Elec 18-19'!$A$4:$B$630, 2, FALSE))</f>
        <v>0</v>
      </c>
      <c r="F182" s="13" t="str">
        <f>IF(ISNA(VLOOKUP(Table1[[#This Row],[Name]], 'Gas 18-19'!$A$4:$B$395, 2, FALSE)), "0", (VLOOKUP(Table1[[#This Row],[Name]], 'Gas 18-19'!$A$4:$B$395, 2, FALSE)))</f>
        <v>0</v>
      </c>
      <c r="G182" s="7" t="str">
        <f>IF(ISNA(VLOOKUP(Table1[[#This Row],[Name]], 'Elec 19-20'!$A$4:$B$631, 2, FALSE)), "0", VLOOKUP(Table1[[#This Row],[Name]], 'Elec 19-20'!$A$4:$B$631, 2, FALSE))</f>
        <v>0</v>
      </c>
      <c r="H182" s="7" t="str">
        <f>IF(ISNA(VLOOKUP(Table1[[#This Row],[Name]], 'Gas 19-20'!$A$4:$B$395, 2, FALSE)), "0", (VLOOKUP(Table1[[#This Row],[Name]], 'Gas 19-20'!$A$4:$B$395, 2, FALSE)))</f>
        <v>0</v>
      </c>
      <c r="I182" s="13">
        <f>IFERROR((Table1[[#This Row],[Electricity 19-20]]*'Emissions Factors'!$C$2)+(Table1[[#This Row],[Gas 19-20]]*'Emissions Factors'!$B$2), "")</f>
        <v>0</v>
      </c>
      <c r="J182" s="7" t="str">
        <f>IF(ISNA(VLOOKUP(Table1[[#This Row],[Name]],'Elec 20-21'!$A$4:$B$641, 2, FALSE)), "0", VLOOKUP(Table1[[#This Row],[Name]], 'Elec 20-21'!$A$4:$B$641, 2, FALSE))</f>
        <v>0</v>
      </c>
      <c r="K182" s="7" t="str">
        <f>IF(ISNA(VLOOKUP(Table1[[#This Row],[Name]], 'Gas 20-21'!$A$4:$B$400, 2, FALSE)), "0", VLOOKUP(Table1[[#This Row],[Name]], 'Gas 20-21'!$A$4:$B$400, 2, FALSE))</f>
        <v>0</v>
      </c>
      <c r="L182" s="13">
        <f>IFERROR((Table1[[#This Row],[Electricity 20-21]]*'Emissions Factors'!$C$3)+(Table1[[#This Row],[Gas 20-21]]*'Emissions Factors'!$B$2), "0")</f>
        <v>0</v>
      </c>
      <c r="M182" s="11" t="str">
        <f>IF(ISNA(VLOOKUP(Table1[[#This Row],[Name]], 'Elec 21-22'!$A$4:$B$656, 2, FALSE)), "0", VLOOKUP(Table1[[#This Row],[Name]], 'Elec 21-22'!$A$4:$B$656, 2, FALSE))</f>
        <v>0</v>
      </c>
      <c r="N182" s="7" t="str">
        <f>IF(ISNA(VLOOKUP(Table1[[#This Row],[Name]], 'Gas 21-22'!$A$4:$B$408, 2, FALSE)), "0", VLOOKUP(Table1[[#This Row],[Name]], 'Gas 21-22'!$A$4:$B$408, 2, FALSE))</f>
        <v>0</v>
      </c>
      <c r="O182" s="8">
        <f>IFERROR((Table1[[#This Row],[Electricity 21-22]]*'Emissions Factors'!$C$4)+(Table1[[#This Row],[Gas 21-22]]*'Emissions Factors'!$B$4), "")</f>
        <v>0</v>
      </c>
      <c r="P182" s="74" t="str">
        <f>IFERROR(Table1[[#This Row],[Total Emissions 21-22]]/Table1[[#This Row],[Total Emissions 20-21]], "")</f>
        <v/>
      </c>
      <c r="Q182" s="11" t="str">
        <f>IF(ISNA(VLOOKUP(Table1[[#This Row],[Name]],'Elec 22-23'!$A$4:$B$680, 2, FALSE)), "", VLOOKUP(Table1[[#This Row],[Name]], 'Elec 22-23'!$A$4:$B$680, 2, FALSE))</f>
        <v/>
      </c>
      <c r="R182" s="7" t="str">
        <f>IF(ISNA(VLOOKUP(Table1[[#This Row],[Name]], 'Gas 22-23'!$A$4:$B$427, 2, FALSE)), "", (VLOOKUP(Table1[[#This Row],[Name]], 'Gas 22-23'!$A$4:$B$427, 2, FALSE)))</f>
        <v/>
      </c>
      <c r="S182" s="7" t="str">
        <f>IFERROR((Table1[[#This Row],[Electricity 22-23]]*'Emissions Factors'!$C$5)+('Emissions Factors'!$B$5*Table1[[#This Row],[Gas 22-23]]), "")</f>
        <v/>
      </c>
      <c r="T182" s="12" t="str">
        <f>IFERROR(Table1[[#This Row],[Total Emissions 22-23]]/Table1[[#This Row],[Total Emissions 21-22]], "")</f>
        <v/>
      </c>
      <c r="U182" s="7" t="str">
        <f>IF(ISNA(VLOOKUP(Table1[[#This Row],[Name]],'Electricity 23-24'!A183:D1079,4,FALSE)),"",(VLOOKUP(Table1[[#This Row],[Name]],'Electricity 23-24'!A183:D1079,4,FALSE)))</f>
        <v/>
      </c>
      <c r="V182" s="7" t="str">
        <f>IF(ISNA(VLOOKUP(Table1[[#This Row],[Name]],Table2[#All],2,FALSE)),"",(VLOOKUP(Table1[[#This Row],[Name]],Table2[#All],2,FALSE)))</f>
        <v/>
      </c>
      <c r="W182" s="7" t="str">
        <f>IFERROR((Table1[[#This Row],[Electricity 23-24 ]]*'Emissions Factors'!$C$6)+(Table1[[#This Row],[Gas 23-24 ]]*'Emissions Factors'!$B$6),"")</f>
        <v/>
      </c>
      <c r="X182" s="74" t="str">
        <f>IFERROR(Table1[[#This Row],[Total Emissions 23-24 ]]/Table1[[#This Row],[Total Emissions 22-23]],"")</f>
        <v/>
      </c>
      <c r="Y182" s="21"/>
    </row>
    <row r="183" spans="1:25" x14ac:dyDescent="0.25">
      <c r="A183" s="32"/>
      <c r="B183" s="21" t="e">
        <f>VLOOKUP(Table1[[#This Row],[Name]], 'Site Information'!$A$2:$D$46, 4, FALSE)</f>
        <v>#N/A</v>
      </c>
      <c r="C183" s="8" t="str">
        <f>IF(ISNA(VLOOKUP(Table1[[#This Row],[Name]], 'Elec 17-18'!$A$4:$B$630, 2, FALSE)), "0", VLOOKUP(Table1[[#This Row],[Name]], 'Elec 17-18'!$A$4:$B$630, 2, FALSE))</f>
        <v>0</v>
      </c>
      <c r="D183" s="13" t="str">
        <f>IF(ISNA(VLOOKUP(Table1[[#This Row],[Name]], 'Gas 17-18'!$A$4:$B$395, 2, FALSE)), "0", (VLOOKUP(Table1[[#This Row],[Name]], 'Gas 17-18'!$A$4:$B$395, 2, FALSE)))</f>
        <v>0</v>
      </c>
      <c r="E183" s="8" t="str">
        <f>IF(ISNA(VLOOKUP(Table1[[#This Row],[Name]], 'Elec 18-19'!$A$4:$B$630, 2, FALSE)), "0", VLOOKUP(Table1[[#This Row],[Name]], 'Elec 18-19'!$A$4:$B$630, 2, FALSE))</f>
        <v>0</v>
      </c>
      <c r="F183" s="13" t="str">
        <f>IF(ISNA(VLOOKUP(Table1[[#This Row],[Name]], 'Gas 18-19'!$A$4:$B$395, 2, FALSE)), "0", (VLOOKUP(Table1[[#This Row],[Name]], 'Gas 18-19'!$A$4:$B$395, 2, FALSE)))</f>
        <v>0</v>
      </c>
      <c r="G183" s="7" t="str">
        <f>IF(ISNA(VLOOKUP(Table1[[#This Row],[Name]], 'Elec 19-20'!$A$4:$B$631, 2, FALSE)), "0", VLOOKUP(Table1[[#This Row],[Name]], 'Elec 19-20'!$A$4:$B$631, 2, FALSE))</f>
        <v>0</v>
      </c>
      <c r="H183" s="7" t="str">
        <f>IF(ISNA(VLOOKUP(Table1[[#This Row],[Name]], 'Gas 19-20'!$A$4:$B$395, 2, FALSE)), "0", (VLOOKUP(Table1[[#This Row],[Name]], 'Gas 19-20'!$A$4:$B$395, 2, FALSE)))</f>
        <v>0</v>
      </c>
      <c r="I183" s="13">
        <f>IFERROR((Table1[[#This Row],[Electricity 19-20]]*'Emissions Factors'!$C$2)+(Table1[[#This Row],[Gas 19-20]]*'Emissions Factors'!$B$2), "")</f>
        <v>0</v>
      </c>
      <c r="J183" s="7" t="str">
        <f>IF(ISNA(VLOOKUP(Table1[[#This Row],[Name]],'Elec 20-21'!$A$4:$B$641, 2, FALSE)), "0", VLOOKUP(Table1[[#This Row],[Name]], 'Elec 20-21'!$A$4:$B$641, 2, FALSE))</f>
        <v>0</v>
      </c>
      <c r="K183" s="7" t="str">
        <f>IF(ISNA(VLOOKUP(Table1[[#This Row],[Name]], 'Gas 20-21'!$A$4:$B$400, 2, FALSE)), "0", VLOOKUP(Table1[[#This Row],[Name]], 'Gas 20-21'!$A$4:$B$400, 2, FALSE))</f>
        <v>0</v>
      </c>
      <c r="L183" s="13">
        <f>IFERROR((Table1[[#This Row],[Electricity 20-21]]*'Emissions Factors'!$C$3)+(Table1[[#This Row],[Gas 20-21]]*'Emissions Factors'!$B$2), "0")</f>
        <v>0</v>
      </c>
      <c r="M183" s="11" t="str">
        <f>IF(ISNA(VLOOKUP(Table1[[#This Row],[Name]], 'Elec 21-22'!$A$4:$B$656, 2, FALSE)), "0", VLOOKUP(Table1[[#This Row],[Name]], 'Elec 21-22'!$A$4:$B$656, 2, FALSE))</f>
        <v>0</v>
      </c>
      <c r="N183" s="11" t="str">
        <f>IF(ISNA(VLOOKUP(Table1[[#This Row],[Name]], 'Gas 21-22'!$A$4:$B$408, 2, FALSE)), "0", VLOOKUP(Table1[[#This Row],[Name]], 'Gas 21-22'!$A$4:$B$408, 2, FALSE))</f>
        <v>0</v>
      </c>
      <c r="O183" s="8">
        <f>IFERROR((Table1[[#This Row],[Electricity 21-22]]*'Emissions Factors'!$C$4)+(Table1[[#This Row],[Gas 21-22]]*'Emissions Factors'!$B$4), "")</f>
        <v>0</v>
      </c>
      <c r="P183" s="13" t="str">
        <f>IFERROR(Table1[[#This Row],[Total Emissions 21-22]]/Table1[[#This Row],[Total Emissions 20-21]], "")</f>
        <v/>
      </c>
      <c r="Q183" s="11" t="str">
        <f>IF(ISNA(VLOOKUP(Table1[[#This Row],[Name]],'Elec 22-23'!$A$4:$B$680, 2, FALSE)), "", VLOOKUP(Table1[[#This Row],[Name]], 'Elec 22-23'!$A$4:$B$680, 2, FALSE))</f>
        <v/>
      </c>
      <c r="R183" s="7" t="str">
        <f>IF(ISNA(VLOOKUP(Table1[[#This Row],[Name]], 'Gas 22-23'!$A$4:$B$427, 2, FALSE)), "", (VLOOKUP(Table1[[#This Row],[Name]], 'Gas 22-23'!$A$4:$B$427, 2, FALSE)))</f>
        <v/>
      </c>
      <c r="S183" s="7" t="str">
        <f>IFERROR((Table1[[#This Row],[Electricity 22-23]]*'Emissions Factors'!$C$5)+('Emissions Factors'!$B$5*Table1[[#This Row],[Gas 22-23]]), "")</f>
        <v/>
      </c>
      <c r="T183" s="12" t="str">
        <f>IFERROR(Table1[[#This Row],[Total Emissions 22-23]]/Table1[[#This Row],[Total Emissions 21-22]], "")</f>
        <v/>
      </c>
      <c r="U183" s="7" t="str">
        <f>IF(ISNA(VLOOKUP(Table1[[#This Row],[Name]],'Electricity 23-24'!A184:D1080,4,FALSE)),"",(VLOOKUP(Table1[[#This Row],[Name]],'Electricity 23-24'!A184:D1080,4,FALSE)))</f>
        <v/>
      </c>
      <c r="V183" s="7" t="str">
        <f>IF(ISNA(VLOOKUP(Table1[[#This Row],[Name]],Table2[#All],2,FALSE)),"",(VLOOKUP(Table1[[#This Row],[Name]],Table2[#All],2,FALSE)))</f>
        <v/>
      </c>
      <c r="W183" s="7" t="str">
        <f>IFERROR((Table1[[#This Row],[Electricity 23-24 ]]*'Emissions Factors'!$C$6)+(Table1[[#This Row],[Gas 23-24 ]]*'Emissions Factors'!$B$6),"")</f>
        <v/>
      </c>
      <c r="X183" s="74" t="str">
        <f>IFERROR(Table1[[#This Row],[Total Emissions 23-24 ]]/Table1[[#This Row],[Total Emissions 22-23]],"")</f>
        <v/>
      </c>
      <c r="Y183" s="21"/>
    </row>
    <row r="184" spans="1:25" x14ac:dyDescent="0.25">
      <c r="A184" s="32"/>
      <c r="B184" s="21" t="e">
        <f>VLOOKUP(Table1[[#This Row],[Name]], 'Site Information'!$A$2:$D$46, 4, FALSE)</f>
        <v>#N/A</v>
      </c>
      <c r="C184" s="8" t="str">
        <f>IF(ISNA(VLOOKUP(Table1[[#This Row],[Name]], 'Elec 17-18'!$A$4:$B$630, 2, FALSE)), "0", VLOOKUP(Table1[[#This Row],[Name]], 'Elec 17-18'!$A$4:$B$630, 2, FALSE))</f>
        <v>0</v>
      </c>
      <c r="D184" s="13" t="str">
        <f>IF(ISNA(VLOOKUP(Table1[[#This Row],[Name]], 'Gas 17-18'!$A$4:$B$395, 2, FALSE)), "0", (VLOOKUP(Table1[[#This Row],[Name]], 'Gas 17-18'!$A$4:$B$395, 2, FALSE)))</f>
        <v>0</v>
      </c>
      <c r="E184" s="8" t="str">
        <f>IF(ISNA(VLOOKUP(Table1[[#This Row],[Name]], 'Elec 18-19'!$A$4:$B$630, 2, FALSE)), "0", VLOOKUP(Table1[[#This Row],[Name]], 'Elec 18-19'!$A$4:$B$630, 2, FALSE))</f>
        <v>0</v>
      </c>
      <c r="F184" s="13" t="str">
        <f>IF(ISNA(VLOOKUP(Table1[[#This Row],[Name]], 'Gas 18-19'!$A$4:$B$395, 2, FALSE)), "0", (VLOOKUP(Table1[[#This Row],[Name]], 'Gas 18-19'!$A$4:$B$395, 2, FALSE)))</f>
        <v>0</v>
      </c>
      <c r="G184" s="7" t="str">
        <f>IF(ISNA(VLOOKUP(Table1[[#This Row],[Name]], 'Elec 19-20'!$A$4:$B$631, 2, FALSE)), "0", VLOOKUP(Table1[[#This Row],[Name]], 'Elec 19-20'!$A$4:$B$631, 2, FALSE))</f>
        <v>0</v>
      </c>
      <c r="H184" s="7" t="str">
        <f>IF(ISNA(VLOOKUP(Table1[[#This Row],[Name]], 'Gas 19-20'!$A$4:$B$395, 2, FALSE)), "0", (VLOOKUP(Table1[[#This Row],[Name]], 'Gas 19-20'!$A$4:$B$395, 2, FALSE)))</f>
        <v>0</v>
      </c>
      <c r="I184" s="13">
        <f>IFERROR((Table1[[#This Row],[Electricity 19-20]]*'Emissions Factors'!$C$2)+(Table1[[#This Row],[Gas 19-20]]*'Emissions Factors'!$B$2), "")</f>
        <v>0</v>
      </c>
      <c r="J184" s="7" t="str">
        <f>IF(ISNA(VLOOKUP(Table1[[#This Row],[Name]],'Elec 20-21'!$A$4:$B$641, 2, FALSE)), "0", VLOOKUP(Table1[[#This Row],[Name]], 'Elec 20-21'!$A$4:$B$641, 2, FALSE))</f>
        <v>0</v>
      </c>
      <c r="K184" s="7" t="str">
        <f>IF(ISNA(VLOOKUP(Table1[[#This Row],[Name]], 'Gas 20-21'!$A$4:$B$400, 2, FALSE)), "0", VLOOKUP(Table1[[#This Row],[Name]], 'Gas 20-21'!$A$4:$B$400, 2, FALSE))</f>
        <v>0</v>
      </c>
      <c r="L184" s="13">
        <f>IFERROR((Table1[[#This Row],[Electricity 20-21]]*'Emissions Factors'!$C$3)+(Table1[[#This Row],[Gas 20-21]]*'Emissions Factors'!$B$2), "0")</f>
        <v>0</v>
      </c>
      <c r="M184" s="11" t="str">
        <f>IF(ISNA(VLOOKUP(Table1[[#This Row],[Name]], 'Elec 21-22'!$A$4:$B$656, 2, FALSE)), "0", VLOOKUP(Table1[[#This Row],[Name]], 'Elec 21-22'!$A$4:$B$656, 2, FALSE))</f>
        <v>0</v>
      </c>
      <c r="N184" s="7" t="str">
        <f>IF(ISNA(VLOOKUP(Table1[[#This Row],[Name]], 'Gas 21-22'!$A$4:$B$408, 2, FALSE)), "0", VLOOKUP(Table1[[#This Row],[Name]], 'Gas 21-22'!$A$4:$B$408, 2, FALSE))</f>
        <v>0</v>
      </c>
      <c r="O184" s="8">
        <f>IFERROR((Table1[[#This Row],[Electricity 21-22]]*'Emissions Factors'!$C$4)+(Table1[[#This Row],[Gas 21-22]]*'Emissions Factors'!$B$4), "")</f>
        <v>0</v>
      </c>
      <c r="P184" s="74" t="str">
        <f>IFERROR(Table1[[#This Row],[Total Emissions 21-22]]/Table1[[#This Row],[Total Emissions 20-21]], "")</f>
        <v/>
      </c>
      <c r="Q184" s="11" t="str">
        <f>IF(ISNA(VLOOKUP(Table1[[#This Row],[Name]],'Elec 22-23'!$A$4:$B$680, 2, FALSE)), "", VLOOKUP(Table1[[#This Row],[Name]], 'Elec 22-23'!$A$4:$B$680, 2, FALSE))</f>
        <v/>
      </c>
      <c r="R184" s="7" t="str">
        <f>IF(ISNA(VLOOKUP(Table1[[#This Row],[Name]], 'Gas 22-23'!$A$4:$B$427, 2, FALSE)), "", (VLOOKUP(Table1[[#This Row],[Name]], 'Gas 22-23'!$A$4:$B$427, 2, FALSE)))</f>
        <v/>
      </c>
      <c r="S184" s="7" t="str">
        <f>IFERROR((Table1[[#This Row],[Electricity 22-23]]*'Emissions Factors'!$C$5)+('Emissions Factors'!$B$5*Table1[[#This Row],[Gas 22-23]]), "")</f>
        <v/>
      </c>
      <c r="T184" s="12" t="str">
        <f>IFERROR(Table1[[#This Row],[Total Emissions 22-23]]/Table1[[#This Row],[Total Emissions 21-22]], "")</f>
        <v/>
      </c>
      <c r="U184" s="7" t="str">
        <f>IF(ISNA(VLOOKUP(Table1[[#This Row],[Name]],'Electricity 23-24'!A185:D1081,4,FALSE)),"",(VLOOKUP(Table1[[#This Row],[Name]],'Electricity 23-24'!A185:D1081,4,FALSE)))</f>
        <v/>
      </c>
      <c r="V184" s="7" t="str">
        <f>IF(ISNA(VLOOKUP(Table1[[#This Row],[Name]],Table2[#All],2,FALSE)),"",(VLOOKUP(Table1[[#This Row],[Name]],Table2[#All],2,FALSE)))</f>
        <v/>
      </c>
      <c r="W184" s="7" t="str">
        <f>IFERROR((Table1[[#This Row],[Electricity 23-24 ]]*'Emissions Factors'!$C$6)+(Table1[[#This Row],[Gas 23-24 ]]*'Emissions Factors'!$B$6),"")</f>
        <v/>
      </c>
      <c r="X184" s="74" t="str">
        <f>IFERROR(Table1[[#This Row],[Total Emissions 23-24 ]]/Table1[[#This Row],[Total Emissions 22-23]],"")</f>
        <v/>
      </c>
      <c r="Y184" s="21"/>
    </row>
    <row r="185" spans="1:25" x14ac:dyDescent="0.25">
      <c r="A185" s="32"/>
      <c r="B185" s="21" t="e">
        <f>VLOOKUP(Table1[[#This Row],[Name]], 'Site Information'!$A$2:$D$46, 4, FALSE)</f>
        <v>#N/A</v>
      </c>
      <c r="C185" s="8" t="str">
        <f>IF(ISNA(VLOOKUP(Table1[[#This Row],[Name]], 'Elec 17-18'!$A$4:$B$630, 2, FALSE)), "0", VLOOKUP(Table1[[#This Row],[Name]], 'Elec 17-18'!$A$4:$B$630, 2, FALSE))</f>
        <v>0</v>
      </c>
      <c r="D185" s="13" t="str">
        <f>IF(ISNA(VLOOKUP(Table1[[#This Row],[Name]], 'Gas 17-18'!$A$4:$B$395, 2, FALSE)), "0", (VLOOKUP(Table1[[#This Row],[Name]], 'Gas 17-18'!$A$4:$B$395, 2, FALSE)))</f>
        <v>0</v>
      </c>
      <c r="E185" s="8" t="str">
        <f>IF(ISNA(VLOOKUP(Table1[[#This Row],[Name]], 'Elec 18-19'!$A$4:$B$630, 2, FALSE)), "0", VLOOKUP(Table1[[#This Row],[Name]], 'Elec 18-19'!$A$4:$B$630, 2, FALSE))</f>
        <v>0</v>
      </c>
      <c r="F185" s="13" t="str">
        <f>IF(ISNA(VLOOKUP(Table1[[#This Row],[Name]], 'Gas 18-19'!$A$4:$B$395, 2, FALSE)), "0", (VLOOKUP(Table1[[#This Row],[Name]], 'Gas 18-19'!$A$4:$B$395, 2, FALSE)))</f>
        <v>0</v>
      </c>
      <c r="G185" s="7" t="str">
        <f>IF(ISNA(VLOOKUP(Table1[[#This Row],[Name]], 'Elec 19-20'!$A$4:$B$631, 2, FALSE)), "0", VLOOKUP(Table1[[#This Row],[Name]], 'Elec 19-20'!$A$4:$B$631, 2, FALSE))</f>
        <v>0</v>
      </c>
      <c r="H185" s="7" t="str">
        <f>IF(ISNA(VLOOKUP(Table1[[#This Row],[Name]], 'Gas 19-20'!$A$4:$B$395, 2, FALSE)), "0", (VLOOKUP(Table1[[#This Row],[Name]], 'Gas 19-20'!$A$4:$B$395, 2, FALSE)))</f>
        <v>0</v>
      </c>
      <c r="I185" s="13">
        <f>IFERROR((Table1[[#This Row],[Electricity 19-20]]*'Emissions Factors'!$C$2)+(Table1[[#This Row],[Gas 19-20]]*'Emissions Factors'!$B$2), "")</f>
        <v>0</v>
      </c>
      <c r="J185" s="7" t="str">
        <f>IF(ISNA(VLOOKUP(Table1[[#This Row],[Name]],'Elec 20-21'!$A$4:$B$641, 2, FALSE)), "0", VLOOKUP(Table1[[#This Row],[Name]], 'Elec 20-21'!$A$4:$B$641, 2, FALSE))</f>
        <v>0</v>
      </c>
      <c r="K185" s="7" t="str">
        <f>IF(ISNA(VLOOKUP(Table1[[#This Row],[Name]], 'Gas 20-21'!$A$4:$B$400, 2, FALSE)), "0", VLOOKUP(Table1[[#This Row],[Name]], 'Gas 20-21'!$A$4:$B$400, 2, FALSE))</f>
        <v>0</v>
      </c>
      <c r="L185" s="13">
        <f>IFERROR((Table1[[#This Row],[Electricity 20-21]]*'Emissions Factors'!$C$3)+(Table1[[#This Row],[Gas 20-21]]*'Emissions Factors'!$B$2), "0")</f>
        <v>0</v>
      </c>
      <c r="M185" s="11" t="str">
        <f>IF(ISNA(VLOOKUP(Table1[[#This Row],[Name]], 'Elec 21-22'!$A$4:$B$656, 2, FALSE)), "0", VLOOKUP(Table1[[#This Row],[Name]], 'Elec 21-22'!$A$4:$B$656, 2, FALSE))</f>
        <v>0</v>
      </c>
      <c r="N185" s="11" t="str">
        <f>IF(ISNA(VLOOKUP(Table1[[#This Row],[Name]], 'Gas 21-22'!$A$4:$B$408, 2, FALSE)), "0", VLOOKUP(Table1[[#This Row],[Name]], 'Gas 21-22'!$A$4:$B$408, 2, FALSE))</f>
        <v>0</v>
      </c>
      <c r="O185" s="8">
        <f>IFERROR((Table1[[#This Row],[Electricity 21-22]]*'Emissions Factors'!$C$4)+(Table1[[#This Row],[Gas 21-22]]*'Emissions Factors'!$B$4), "")</f>
        <v>0</v>
      </c>
      <c r="P185" s="13" t="str">
        <f>IFERROR(Table1[[#This Row],[Total Emissions 21-22]]/Table1[[#This Row],[Total Emissions 20-21]], "")</f>
        <v/>
      </c>
      <c r="Q185" s="11" t="str">
        <f>IF(ISNA(VLOOKUP(Table1[[#This Row],[Name]],'Elec 22-23'!$A$4:$B$680, 2, FALSE)), "", VLOOKUP(Table1[[#This Row],[Name]], 'Elec 22-23'!$A$4:$B$680, 2, FALSE))</f>
        <v/>
      </c>
      <c r="R185" s="7" t="str">
        <f>IF(ISNA(VLOOKUP(Table1[[#This Row],[Name]], 'Gas 22-23'!$A$4:$B$427, 2, FALSE)), "", (VLOOKUP(Table1[[#This Row],[Name]], 'Gas 22-23'!$A$4:$B$427, 2, FALSE)))</f>
        <v/>
      </c>
      <c r="S185" s="7" t="str">
        <f>IFERROR((Table1[[#This Row],[Electricity 22-23]]*'Emissions Factors'!$C$5)+('Emissions Factors'!$B$5*Table1[[#This Row],[Gas 22-23]]), "")</f>
        <v/>
      </c>
      <c r="T185" s="12" t="str">
        <f>IFERROR(Table1[[#This Row],[Total Emissions 22-23]]/Table1[[#This Row],[Total Emissions 21-22]], "")</f>
        <v/>
      </c>
      <c r="U185" s="7" t="str">
        <f>IF(ISNA(VLOOKUP(Table1[[#This Row],[Name]],'Electricity 23-24'!A186:D1082,4,FALSE)),"",(VLOOKUP(Table1[[#This Row],[Name]],'Electricity 23-24'!A186:D1082,4,FALSE)))</f>
        <v/>
      </c>
      <c r="V185" s="7" t="str">
        <f>IF(ISNA(VLOOKUP(Table1[[#This Row],[Name]],Table2[#All],2,FALSE)),"",(VLOOKUP(Table1[[#This Row],[Name]],Table2[#All],2,FALSE)))</f>
        <v/>
      </c>
      <c r="W185" s="7" t="str">
        <f>IFERROR((Table1[[#This Row],[Electricity 23-24 ]]*'Emissions Factors'!$C$6)+(Table1[[#This Row],[Gas 23-24 ]]*'Emissions Factors'!$B$6),"")</f>
        <v/>
      </c>
      <c r="X185" s="74" t="str">
        <f>IFERROR(Table1[[#This Row],[Total Emissions 23-24 ]]/Table1[[#This Row],[Total Emissions 22-23]],"")</f>
        <v/>
      </c>
      <c r="Y185" s="21"/>
    </row>
    <row r="186" spans="1:25" x14ac:dyDescent="0.25">
      <c r="A186" s="32"/>
      <c r="B186" s="21" t="e">
        <f>VLOOKUP(Table1[[#This Row],[Name]], 'Site Information'!$A$2:$D$46, 4, FALSE)</f>
        <v>#N/A</v>
      </c>
      <c r="C186" s="8" t="str">
        <f>IF(ISNA(VLOOKUP(Table1[[#This Row],[Name]], 'Elec 17-18'!$A$4:$B$630, 2, FALSE)), "0", VLOOKUP(Table1[[#This Row],[Name]], 'Elec 17-18'!$A$4:$B$630, 2, FALSE))</f>
        <v>0</v>
      </c>
      <c r="D186" s="13" t="str">
        <f>IF(ISNA(VLOOKUP(Table1[[#This Row],[Name]], 'Gas 17-18'!$A$4:$B$395, 2, FALSE)), "0", (VLOOKUP(Table1[[#This Row],[Name]], 'Gas 17-18'!$A$4:$B$395, 2, FALSE)))</f>
        <v>0</v>
      </c>
      <c r="E186" s="8" t="str">
        <f>IF(ISNA(VLOOKUP(Table1[[#This Row],[Name]], 'Elec 18-19'!$A$4:$B$630, 2, FALSE)), "0", VLOOKUP(Table1[[#This Row],[Name]], 'Elec 18-19'!$A$4:$B$630, 2, FALSE))</f>
        <v>0</v>
      </c>
      <c r="F186" s="13" t="str">
        <f>IF(ISNA(VLOOKUP(Table1[[#This Row],[Name]], 'Gas 18-19'!$A$4:$B$395, 2, FALSE)), "0", (VLOOKUP(Table1[[#This Row],[Name]], 'Gas 18-19'!$A$4:$B$395, 2, FALSE)))</f>
        <v>0</v>
      </c>
      <c r="G186" s="7" t="str">
        <f>IF(ISNA(VLOOKUP(Table1[[#This Row],[Name]], 'Elec 19-20'!$A$4:$B$631, 2, FALSE)), "0", VLOOKUP(Table1[[#This Row],[Name]], 'Elec 19-20'!$A$4:$B$631, 2, FALSE))</f>
        <v>0</v>
      </c>
      <c r="H186" s="7" t="str">
        <f>IF(ISNA(VLOOKUP(Table1[[#This Row],[Name]], 'Gas 19-20'!$A$4:$B$395, 2, FALSE)), "0", (VLOOKUP(Table1[[#This Row],[Name]], 'Gas 19-20'!$A$4:$B$395, 2, FALSE)))</f>
        <v>0</v>
      </c>
      <c r="I186" s="13">
        <f>IFERROR((Table1[[#This Row],[Electricity 19-20]]*'Emissions Factors'!$C$2)+(Table1[[#This Row],[Gas 19-20]]*'Emissions Factors'!$B$2), "")</f>
        <v>0</v>
      </c>
      <c r="J186" s="7" t="str">
        <f>IF(ISNA(VLOOKUP(Table1[[#This Row],[Name]],'Elec 20-21'!$A$4:$B$641, 2, FALSE)), "0", VLOOKUP(Table1[[#This Row],[Name]], 'Elec 20-21'!$A$4:$B$641, 2, FALSE))</f>
        <v>0</v>
      </c>
      <c r="K186" s="7" t="str">
        <f>IF(ISNA(VLOOKUP(Table1[[#This Row],[Name]], 'Gas 20-21'!$A$4:$B$400, 2, FALSE)), "0", VLOOKUP(Table1[[#This Row],[Name]], 'Gas 20-21'!$A$4:$B$400, 2, FALSE))</f>
        <v>0</v>
      </c>
      <c r="L186" s="13">
        <f>IFERROR((Table1[[#This Row],[Electricity 20-21]]*'Emissions Factors'!$C$3)+(Table1[[#This Row],[Gas 20-21]]*'Emissions Factors'!$B$2), "0")</f>
        <v>0</v>
      </c>
      <c r="M186" s="11" t="str">
        <f>IF(ISNA(VLOOKUP(Table1[[#This Row],[Name]], 'Elec 21-22'!$A$4:$B$656, 2, FALSE)), "0", VLOOKUP(Table1[[#This Row],[Name]], 'Elec 21-22'!$A$4:$B$656, 2, FALSE))</f>
        <v>0</v>
      </c>
      <c r="N186" s="11" t="str">
        <f>IF(ISNA(VLOOKUP(Table1[[#This Row],[Name]], 'Gas 21-22'!$A$4:$B$408, 2, FALSE)), "0", VLOOKUP(Table1[[#This Row],[Name]], 'Gas 21-22'!$A$4:$B$408, 2, FALSE))</f>
        <v>0</v>
      </c>
      <c r="O186" s="8">
        <f>IFERROR((Table1[[#This Row],[Electricity 21-22]]*'Emissions Factors'!$C$4)+(Table1[[#This Row],[Gas 21-22]]*'Emissions Factors'!$B$4), "")</f>
        <v>0</v>
      </c>
      <c r="P186" s="13" t="str">
        <f>IFERROR(Table1[[#This Row],[Total Emissions 21-22]]/Table1[[#This Row],[Total Emissions 20-21]], "")</f>
        <v/>
      </c>
      <c r="Q186" s="11" t="str">
        <f>IF(ISNA(VLOOKUP(Table1[[#This Row],[Name]],'Elec 22-23'!$A$4:$B$680, 2, FALSE)), "", VLOOKUP(Table1[[#This Row],[Name]], 'Elec 22-23'!$A$4:$B$680, 2, FALSE))</f>
        <v/>
      </c>
      <c r="R186" s="7" t="str">
        <f>IF(ISNA(VLOOKUP(Table1[[#This Row],[Name]], 'Gas 22-23'!$A$4:$B$427, 2, FALSE)), "", (VLOOKUP(Table1[[#This Row],[Name]], 'Gas 22-23'!$A$4:$B$427, 2, FALSE)))</f>
        <v/>
      </c>
      <c r="S186" s="7" t="str">
        <f>IFERROR((Table1[[#This Row],[Electricity 22-23]]*'Emissions Factors'!$C$5)+('Emissions Factors'!$B$5*Table1[[#This Row],[Gas 22-23]]), "")</f>
        <v/>
      </c>
      <c r="T186" s="12" t="str">
        <f>IFERROR(Table1[[#This Row],[Total Emissions 22-23]]/Table1[[#This Row],[Total Emissions 21-22]], "")</f>
        <v/>
      </c>
      <c r="U186" s="7" t="e">
        <f>VLOOKUP(Table1[[#This Row],[Name]],'Electricity 23-24'!A109:D184,4,FALSE)</f>
        <v>#N/A</v>
      </c>
      <c r="V186" s="7" t="str">
        <f>IF(ISNA(VLOOKUP(Table1[[#This Row],[Name]],Table2[#All],2,FALSE)),"",(VLOOKUP(Table1[[#This Row],[Name]],Table2[#All],2,FALSE)))</f>
        <v/>
      </c>
      <c r="W186" s="7" t="str">
        <f>IFERROR((Table1[[#This Row],[Electricity 23-24 ]]*'Emissions Factors'!$C$6)+(Table1[[#This Row],[Gas 23-24 ]]*'Emissions Factors'!$B$6),"")</f>
        <v/>
      </c>
      <c r="X186" s="74" t="str">
        <f>IFERROR(Table1[[#This Row],[Total Emissions 23-24 ]]/Table1[[#This Row],[Total Emissions 22-23]],"")</f>
        <v/>
      </c>
      <c r="Y186" s="21"/>
    </row>
    <row r="187" spans="1:25" x14ac:dyDescent="0.25">
      <c r="A187" s="32"/>
      <c r="B187" s="21" t="e">
        <f>VLOOKUP(Table1[[#This Row],[Name]], 'Site Information'!$A$2:$D$46, 4, FALSE)</f>
        <v>#N/A</v>
      </c>
      <c r="C187" s="8" t="str">
        <f>IF(ISNA(VLOOKUP(Table1[[#This Row],[Name]], 'Elec 17-18'!$A$4:$B$630, 2, FALSE)), "0", VLOOKUP(Table1[[#This Row],[Name]], 'Elec 17-18'!$A$4:$B$630, 2, FALSE))</f>
        <v>0</v>
      </c>
      <c r="D187" s="13" t="str">
        <f>IF(ISNA(VLOOKUP(Table1[[#This Row],[Name]], 'Gas 17-18'!$A$4:$B$395, 2, FALSE)), "0", (VLOOKUP(Table1[[#This Row],[Name]], 'Gas 17-18'!$A$4:$B$395, 2, FALSE)))</f>
        <v>0</v>
      </c>
      <c r="E187" s="8" t="str">
        <f>IF(ISNA(VLOOKUP(Table1[[#This Row],[Name]], 'Elec 18-19'!$A$4:$B$630, 2, FALSE)), "0", VLOOKUP(Table1[[#This Row],[Name]], 'Elec 18-19'!$A$4:$B$630, 2, FALSE))</f>
        <v>0</v>
      </c>
      <c r="F187" s="13" t="str">
        <f>IF(ISNA(VLOOKUP(Table1[[#This Row],[Name]], 'Gas 18-19'!$A$4:$B$395, 2, FALSE)), "0", (VLOOKUP(Table1[[#This Row],[Name]], 'Gas 18-19'!$A$4:$B$395, 2, FALSE)))</f>
        <v>0</v>
      </c>
      <c r="G187" s="7" t="str">
        <f>IF(ISNA(VLOOKUP(Table1[[#This Row],[Name]], 'Elec 19-20'!$A$4:$B$631, 2, FALSE)), "0", VLOOKUP(Table1[[#This Row],[Name]], 'Elec 19-20'!$A$4:$B$631, 2, FALSE))</f>
        <v>0</v>
      </c>
      <c r="H187" s="7" t="str">
        <f>IF(ISNA(VLOOKUP(Table1[[#This Row],[Name]], 'Gas 19-20'!$A$4:$B$395, 2, FALSE)), "0", (VLOOKUP(Table1[[#This Row],[Name]], 'Gas 19-20'!$A$4:$B$395, 2, FALSE)))</f>
        <v>0</v>
      </c>
      <c r="I187" s="13">
        <f>IFERROR((Table1[[#This Row],[Electricity 19-20]]*'Emissions Factors'!$C$2)+(Table1[[#This Row],[Gas 19-20]]*'Emissions Factors'!$B$2), "")</f>
        <v>0</v>
      </c>
      <c r="J187" s="7" t="str">
        <f>IF(ISNA(VLOOKUP(Table1[[#This Row],[Name]],'Elec 20-21'!$A$4:$B$641, 2, FALSE)), "0", VLOOKUP(Table1[[#This Row],[Name]], 'Elec 20-21'!$A$4:$B$641, 2, FALSE))</f>
        <v>0</v>
      </c>
      <c r="K187" s="7" t="str">
        <f>IF(ISNA(VLOOKUP(Table1[[#This Row],[Name]], 'Gas 20-21'!$A$4:$B$400, 2, FALSE)), "0", VLOOKUP(Table1[[#This Row],[Name]], 'Gas 20-21'!$A$4:$B$400, 2, FALSE))</f>
        <v>0</v>
      </c>
      <c r="L187" s="13">
        <f>IFERROR((Table1[[#This Row],[Electricity 20-21]]*'Emissions Factors'!$C$3)+(Table1[[#This Row],[Gas 20-21]]*'Emissions Factors'!$B$2), "0")</f>
        <v>0</v>
      </c>
      <c r="M187" s="11" t="str">
        <f>IF(ISNA(VLOOKUP(Table1[[#This Row],[Name]], 'Elec 21-22'!$A$4:$B$656, 2, FALSE)), "0", VLOOKUP(Table1[[#This Row],[Name]], 'Elec 21-22'!$A$4:$B$656, 2, FALSE))</f>
        <v>0</v>
      </c>
      <c r="N187" s="7" t="str">
        <f>IF(ISNA(VLOOKUP(Table1[[#This Row],[Name]], 'Gas 21-22'!$A$4:$B$408, 2, FALSE)), "0", VLOOKUP(Table1[[#This Row],[Name]], 'Gas 21-22'!$A$4:$B$408, 2, FALSE))</f>
        <v>0</v>
      </c>
      <c r="O187" s="8">
        <f>IFERROR((Table1[[#This Row],[Electricity 21-22]]*'Emissions Factors'!$C$4)+(Table1[[#This Row],[Gas 21-22]]*'Emissions Factors'!$B$4), "")</f>
        <v>0</v>
      </c>
      <c r="P187" s="74" t="str">
        <f>IFERROR(Table1[[#This Row],[Total Emissions 21-22]]/Table1[[#This Row],[Total Emissions 20-21]], "")</f>
        <v/>
      </c>
      <c r="Q187" s="11" t="str">
        <f>IF(ISNA(VLOOKUP(Table1[[#This Row],[Name]],'Elec 22-23'!$A$4:$B$680, 2, FALSE)), "", VLOOKUP(Table1[[#This Row],[Name]], 'Elec 22-23'!$A$4:$B$680, 2, FALSE))</f>
        <v/>
      </c>
      <c r="R187" s="11" t="str">
        <f>IF(ISNA(VLOOKUP(Table1[[#This Row],[Name]], 'Gas 22-23'!$A$4:$B$427, 2, FALSE)), "", (VLOOKUP(Table1[[#This Row],[Name]], 'Gas 22-23'!$A$4:$B$427, 2, FALSE)))</f>
        <v/>
      </c>
      <c r="S187" s="11" t="str">
        <f>IFERROR((Table1[[#This Row],[Electricity 22-23]]*'Emissions Factors'!$C$5)+('Emissions Factors'!$B$5*Table1[[#This Row],[Gas 22-23]]), "")</f>
        <v/>
      </c>
      <c r="T187" s="12" t="str">
        <f>IFERROR(Table1[[#This Row],[Total Emissions 22-23]]/Table1[[#This Row],[Total Emissions 21-22]], "")</f>
        <v/>
      </c>
      <c r="U187" s="11" t="str">
        <f>IF(ISNA(VLOOKUP(Table1[[#This Row],[Name]],'Electricity 23-24'!A188:D1084,4,FALSE)),"",(VLOOKUP(Table1[[#This Row],[Name]],'Electricity 23-24'!A188:D1084,4,FALSE)))</f>
        <v/>
      </c>
      <c r="V187" s="11" t="str">
        <f>IF(ISNA(VLOOKUP(Table1[[#This Row],[Name]],Table2[#All],2,FALSE)),"",(VLOOKUP(Table1[[#This Row],[Name]],Table2[#All],2,FALSE)))</f>
        <v/>
      </c>
      <c r="W187" s="11" t="str">
        <f>IFERROR((Table1[[#This Row],[Electricity 23-24 ]]*'Emissions Factors'!$C$6)+(Table1[[#This Row],[Gas 23-24 ]]*'Emissions Factors'!$B$6),"")</f>
        <v/>
      </c>
      <c r="X187" s="74" t="str">
        <f>IFERROR(Table1[[#This Row],[Total Emissions 23-24 ]]/Table1[[#This Row],[Total Emissions 22-23]],"")</f>
        <v/>
      </c>
      <c r="Y187" s="21"/>
    </row>
    <row r="188" spans="1:25" x14ac:dyDescent="0.25">
      <c r="A188" s="32"/>
      <c r="B188" s="21" t="e">
        <f>VLOOKUP(Table1[[#This Row],[Name]], 'Site Information'!$A$2:$D$46, 4, FALSE)</f>
        <v>#N/A</v>
      </c>
      <c r="C188" s="8" t="str">
        <f>IF(ISNA(VLOOKUP(Table1[[#This Row],[Name]], 'Elec 17-18'!$A$4:$B$630, 2, FALSE)), "0", VLOOKUP(Table1[[#This Row],[Name]], 'Elec 17-18'!$A$4:$B$630, 2, FALSE))</f>
        <v>0</v>
      </c>
      <c r="D188" s="13" t="str">
        <f>IF(ISNA(VLOOKUP(Table1[[#This Row],[Name]], 'Gas 17-18'!$A$4:$B$395, 2, FALSE)), "0", (VLOOKUP(Table1[[#This Row],[Name]], 'Gas 17-18'!$A$4:$B$395, 2, FALSE)))</f>
        <v>0</v>
      </c>
      <c r="E188" s="8" t="str">
        <f>IF(ISNA(VLOOKUP(Table1[[#This Row],[Name]], 'Elec 18-19'!$A$4:$B$630, 2, FALSE)), "0", VLOOKUP(Table1[[#This Row],[Name]], 'Elec 18-19'!$A$4:$B$630, 2, FALSE))</f>
        <v>0</v>
      </c>
      <c r="F188" s="13" t="str">
        <f>IF(ISNA(VLOOKUP(Table1[[#This Row],[Name]], 'Gas 18-19'!$A$4:$B$395, 2, FALSE)), "0", (VLOOKUP(Table1[[#This Row],[Name]], 'Gas 18-19'!$A$4:$B$395, 2, FALSE)))</f>
        <v>0</v>
      </c>
      <c r="G188" s="7" t="str">
        <f>IF(ISNA(VLOOKUP(Table1[[#This Row],[Name]], 'Elec 19-20'!$A$4:$B$631, 2, FALSE)), "0", VLOOKUP(Table1[[#This Row],[Name]], 'Elec 19-20'!$A$4:$B$631, 2, FALSE))</f>
        <v>0</v>
      </c>
      <c r="H188" s="7" t="str">
        <f>IF(ISNA(VLOOKUP(Table1[[#This Row],[Name]], 'Gas 19-20'!$A$4:$B$395, 2, FALSE)), "0", (VLOOKUP(Table1[[#This Row],[Name]], 'Gas 19-20'!$A$4:$B$395, 2, FALSE)))</f>
        <v>0</v>
      </c>
      <c r="I188" s="13">
        <f>IFERROR((Table1[[#This Row],[Electricity 19-20]]*'Emissions Factors'!$C$2)+(Table1[[#This Row],[Gas 19-20]]*'Emissions Factors'!$B$2), "")</f>
        <v>0</v>
      </c>
      <c r="J188" s="7" t="str">
        <f>IF(ISNA(VLOOKUP(Table1[[#This Row],[Name]],'Elec 20-21'!$A$4:$B$641, 2, FALSE)), "0", VLOOKUP(Table1[[#This Row],[Name]], 'Elec 20-21'!$A$4:$B$641, 2, FALSE))</f>
        <v>0</v>
      </c>
      <c r="K188" s="7" t="str">
        <f>IF(ISNA(VLOOKUP(Table1[[#This Row],[Name]], 'Gas 20-21'!$A$4:$B$400, 2, FALSE)), "0", VLOOKUP(Table1[[#This Row],[Name]], 'Gas 20-21'!$A$4:$B$400, 2, FALSE))</f>
        <v>0</v>
      </c>
      <c r="L188" s="13">
        <f>IFERROR((Table1[[#This Row],[Electricity 20-21]]*'Emissions Factors'!$C$3)+(Table1[[#This Row],[Gas 20-21]]*'Emissions Factors'!$B$2), "0")</f>
        <v>0</v>
      </c>
      <c r="M188" s="11" t="str">
        <f>IF(ISNA(VLOOKUP(Table1[[#This Row],[Name]], 'Elec 21-22'!$A$4:$B$656, 2, FALSE)), "0", VLOOKUP(Table1[[#This Row],[Name]], 'Elec 21-22'!$A$4:$B$656, 2, FALSE))</f>
        <v>0</v>
      </c>
      <c r="N188" s="7" t="str">
        <f>IF(ISNA(VLOOKUP(Table1[[#This Row],[Name]], 'Gas 21-22'!$A$4:$B$408, 2, FALSE)), "0", VLOOKUP(Table1[[#This Row],[Name]], 'Gas 21-22'!$A$4:$B$408, 2, FALSE))</f>
        <v>0</v>
      </c>
      <c r="O188" s="8">
        <f>IFERROR((Table1[[#This Row],[Electricity 21-22]]*'Emissions Factors'!$C$4)+(Table1[[#This Row],[Gas 21-22]]*'Emissions Factors'!$B$4), "")</f>
        <v>0</v>
      </c>
      <c r="P188" s="74" t="str">
        <f>IFERROR(Table1[[#This Row],[Total Emissions 21-22]]/Table1[[#This Row],[Total Emissions 20-21]], "")</f>
        <v/>
      </c>
      <c r="Q188" s="11" t="str">
        <f>IF(ISNA(VLOOKUP(Table1[[#This Row],[Name]],'Elec 22-23'!$A$4:$B$680, 2, FALSE)), "", VLOOKUP(Table1[[#This Row],[Name]], 'Elec 22-23'!$A$4:$B$680, 2, FALSE))</f>
        <v/>
      </c>
      <c r="R188" s="7" t="str">
        <f>IF(ISNA(VLOOKUP(Table1[[#This Row],[Name]], 'Gas 22-23'!$A$4:$B$427, 2, FALSE)), "", (VLOOKUP(Table1[[#This Row],[Name]], 'Gas 22-23'!$A$4:$B$427, 2, FALSE)))</f>
        <v/>
      </c>
      <c r="S188" s="7" t="str">
        <f>IFERROR((Table1[[#This Row],[Electricity 22-23]]*'Emissions Factors'!$C$5)+('Emissions Factors'!$B$5*Table1[[#This Row],[Gas 22-23]]), "")</f>
        <v/>
      </c>
      <c r="T188" s="12" t="str">
        <f>IFERROR(Table1[[#This Row],[Total Emissions 22-23]]/Table1[[#This Row],[Total Emissions 21-22]], "")</f>
        <v/>
      </c>
      <c r="U188" s="7" t="str">
        <f>IF(ISNA(VLOOKUP(Table1[[#This Row],[Name]],'Electricity 23-24'!A189:D1085,4,FALSE)),"",(VLOOKUP(Table1[[#This Row],[Name]],'Electricity 23-24'!A189:D1085,4,FALSE)))</f>
        <v/>
      </c>
      <c r="V188" s="7" t="str">
        <f>IF(ISNA(VLOOKUP(Table1[[#This Row],[Name]],Table2[#All],2,FALSE)),"",(VLOOKUP(Table1[[#This Row],[Name]],Table2[#All],2,FALSE)))</f>
        <v/>
      </c>
      <c r="W188" s="7" t="str">
        <f>IFERROR((Table1[[#This Row],[Electricity 23-24 ]]*'Emissions Factors'!$C$6)+(Table1[[#This Row],[Gas 23-24 ]]*'Emissions Factors'!$B$6),"")</f>
        <v/>
      </c>
      <c r="X188" s="74" t="str">
        <f>IFERROR(Table1[[#This Row],[Total Emissions 23-24 ]]/Table1[[#This Row],[Total Emissions 22-23]],"")</f>
        <v/>
      </c>
      <c r="Y188" s="21"/>
    </row>
    <row r="189" spans="1:25" x14ac:dyDescent="0.25">
      <c r="A189" s="32"/>
      <c r="B189" s="21" t="e">
        <f>VLOOKUP(Table1[[#This Row],[Name]], 'Site Information'!$A$2:$D$46, 4, FALSE)</f>
        <v>#N/A</v>
      </c>
      <c r="C189" s="8" t="str">
        <f>IF(ISNA(VLOOKUP(Table1[[#This Row],[Name]], 'Elec 17-18'!$A$4:$B$630, 2, FALSE)), "0", VLOOKUP(Table1[[#This Row],[Name]], 'Elec 17-18'!$A$4:$B$630, 2, FALSE))</f>
        <v>0</v>
      </c>
      <c r="D189" s="13" t="str">
        <f>IF(ISNA(VLOOKUP(Table1[[#This Row],[Name]], 'Gas 17-18'!$A$4:$B$395, 2, FALSE)), "0", (VLOOKUP(Table1[[#This Row],[Name]], 'Gas 17-18'!$A$4:$B$395, 2, FALSE)))</f>
        <v>0</v>
      </c>
      <c r="E189" s="8" t="str">
        <f>IF(ISNA(VLOOKUP(Table1[[#This Row],[Name]], 'Elec 18-19'!$A$4:$B$630, 2, FALSE)), "0", VLOOKUP(Table1[[#This Row],[Name]], 'Elec 18-19'!$A$4:$B$630, 2, FALSE))</f>
        <v>0</v>
      </c>
      <c r="F189" s="13" t="str">
        <f>IF(ISNA(VLOOKUP(Table1[[#This Row],[Name]], 'Gas 18-19'!$A$4:$B$395, 2, FALSE)), "0", (VLOOKUP(Table1[[#This Row],[Name]], 'Gas 18-19'!$A$4:$B$395, 2, FALSE)))</f>
        <v>0</v>
      </c>
      <c r="G189" s="7" t="str">
        <f>IF(ISNA(VLOOKUP(Table1[[#This Row],[Name]], 'Elec 19-20'!$A$4:$B$631, 2, FALSE)), "0", VLOOKUP(Table1[[#This Row],[Name]], 'Elec 19-20'!$A$4:$B$631, 2, FALSE))</f>
        <v>0</v>
      </c>
      <c r="H189" s="7" t="str">
        <f>IF(ISNA(VLOOKUP(Table1[[#This Row],[Name]], 'Gas 19-20'!$A$4:$B$395, 2, FALSE)), "0", (VLOOKUP(Table1[[#This Row],[Name]], 'Gas 19-20'!$A$4:$B$395, 2, FALSE)))</f>
        <v>0</v>
      </c>
      <c r="I189" s="13">
        <f>IFERROR((Table1[[#This Row],[Electricity 19-20]]*'Emissions Factors'!$C$2)+(Table1[[#This Row],[Gas 19-20]]*'Emissions Factors'!$B$2), "")</f>
        <v>0</v>
      </c>
      <c r="J189" s="7" t="str">
        <f>IF(ISNA(VLOOKUP(Table1[[#This Row],[Name]],'Elec 20-21'!$A$4:$B$641, 2, FALSE)), "0", VLOOKUP(Table1[[#This Row],[Name]], 'Elec 20-21'!$A$4:$B$641, 2, FALSE))</f>
        <v>0</v>
      </c>
      <c r="K189" s="7" t="str">
        <f>IF(ISNA(VLOOKUP(Table1[[#This Row],[Name]], 'Gas 20-21'!$A$4:$B$400, 2, FALSE)), "0", VLOOKUP(Table1[[#This Row],[Name]], 'Gas 20-21'!$A$4:$B$400, 2, FALSE))</f>
        <v>0</v>
      </c>
      <c r="L189" s="13">
        <f>IFERROR((Table1[[#This Row],[Electricity 20-21]]*'Emissions Factors'!$C$3)+(Table1[[#This Row],[Gas 20-21]]*'Emissions Factors'!$B$2), "0")</f>
        <v>0</v>
      </c>
      <c r="M189" s="11" t="str">
        <f>IF(ISNA(VLOOKUP(Table1[[#This Row],[Name]], 'Elec 21-22'!$A$4:$B$656, 2, FALSE)), "0", VLOOKUP(Table1[[#This Row],[Name]], 'Elec 21-22'!$A$4:$B$656, 2, FALSE))</f>
        <v>0</v>
      </c>
      <c r="N189" s="7" t="str">
        <f>IF(ISNA(VLOOKUP(Table1[[#This Row],[Name]], 'Gas 21-22'!$A$4:$B$408, 2, FALSE)), "0", VLOOKUP(Table1[[#This Row],[Name]], 'Gas 21-22'!$A$4:$B$408, 2, FALSE))</f>
        <v>0</v>
      </c>
      <c r="O189" s="8">
        <f>IFERROR((Table1[[#This Row],[Electricity 21-22]]*'Emissions Factors'!$C$4)+(Table1[[#This Row],[Gas 21-22]]*'Emissions Factors'!$B$4), "")</f>
        <v>0</v>
      </c>
      <c r="P189" s="74" t="str">
        <f>IFERROR(Table1[[#This Row],[Total Emissions 21-22]]/Table1[[#This Row],[Total Emissions 20-21]], "")</f>
        <v/>
      </c>
      <c r="Q189" s="11" t="str">
        <f>IF(ISNA(VLOOKUP(Table1[[#This Row],[Name]],'Elec 22-23'!$A$4:$B$680, 2, FALSE)), "", VLOOKUP(Table1[[#This Row],[Name]], 'Elec 22-23'!$A$4:$B$680, 2, FALSE))</f>
        <v/>
      </c>
      <c r="R189" s="7" t="str">
        <f>IF(ISNA(VLOOKUP(Table1[[#This Row],[Name]], 'Gas 22-23'!$A$4:$B$427, 2, FALSE)), "", (VLOOKUP(Table1[[#This Row],[Name]], 'Gas 22-23'!$A$4:$B$427, 2, FALSE)))</f>
        <v/>
      </c>
      <c r="S189" s="7" t="str">
        <f>IFERROR((Table1[[#This Row],[Electricity 22-23]]*'Emissions Factors'!$C$5)+('Emissions Factors'!$B$5*Table1[[#This Row],[Gas 22-23]]), "")</f>
        <v/>
      </c>
      <c r="T189" s="12" t="str">
        <f>IFERROR(Table1[[#This Row],[Total Emissions 22-23]]/Table1[[#This Row],[Total Emissions 21-22]], "")</f>
        <v/>
      </c>
      <c r="U189" s="7" t="str">
        <f>IF(ISNA(VLOOKUP(Table1[[#This Row],[Name]],'Electricity 23-24'!A190:D1086,4,FALSE)),"",(VLOOKUP(Table1[[#This Row],[Name]],'Electricity 23-24'!A190:D1086,4,FALSE)))</f>
        <v/>
      </c>
      <c r="V189" s="7" t="str">
        <f>IF(ISNA(VLOOKUP(Table1[[#This Row],[Name]],Table2[#All],2,FALSE)),"",(VLOOKUP(Table1[[#This Row],[Name]],Table2[#All],2,FALSE)))</f>
        <v/>
      </c>
      <c r="W189" s="7" t="str">
        <f>IFERROR((Table1[[#This Row],[Electricity 23-24 ]]*'Emissions Factors'!$C$6)+(Table1[[#This Row],[Gas 23-24 ]]*'Emissions Factors'!$B$6),"")</f>
        <v/>
      </c>
      <c r="X189" s="74" t="str">
        <f>IFERROR(Table1[[#This Row],[Total Emissions 23-24 ]]/Table1[[#This Row],[Total Emissions 22-23]],"")</f>
        <v/>
      </c>
      <c r="Y189" s="21"/>
    </row>
    <row r="190" spans="1:25" x14ac:dyDescent="0.25">
      <c r="A190" s="32"/>
      <c r="B190" s="21" t="e">
        <f>VLOOKUP(Table1[[#This Row],[Name]], 'Site Information'!$A$2:$D$46, 4, FALSE)</f>
        <v>#N/A</v>
      </c>
      <c r="C190" s="8" t="str">
        <f>IF(ISNA(VLOOKUP(Table1[[#This Row],[Name]], 'Elec 17-18'!$A$4:$B$630, 2, FALSE)), "0", VLOOKUP(Table1[[#This Row],[Name]], 'Elec 17-18'!$A$4:$B$630, 2, FALSE))</f>
        <v>0</v>
      </c>
      <c r="D190" s="13" t="str">
        <f>IF(ISNA(VLOOKUP(Table1[[#This Row],[Name]], 'Gas 17-18'!$A$4:$B$395, 2, FALSE)), "0", (VLOOKUP(Table1[[#This Row],[Name]], 'Gas 17-18'!$A$4:$B$395, 2, FALSE)))</f>
        <v>0</v>
      </c>
      <c r="E190" s="8" t="str">
        <f>IF(ISNA(VLOOKUP(Table1[[#This Row],[Name]], 'Elec 18-19'!$A$4:$B$630, 2, FALSE)), "0", VLOOKUP(Table1[[#This Row],[Name]], 'Elec 18-19'!$A$4:$B$630, 2, FALSE))</f>
        <v>0</v>
      </c>
      <c r="F190" s="13" t="str">
        <f>IF(ISNA(VLOOKUP(Table1[[#This Row],[Name]], 'Gas 18-19'!$A$4:$B$395, 2, FALSE)), "0", (VLOOKUP(Table1[[#This Row],[Name]], 'Gas 18-19'!$A$4:$B$395, 2, FALSE)))</f>
        <v>0</v>
      </c>
      <c r="G190" s="7" t="str">
        <f>IF(ISNA(VLOOKUP(Table1[[#This Row],[Name]], 'Elec 19-20'!$A$4:$B$631, 2, FALSE)), "0", VLOOKUP(Table1[[#This Row],[Name]], 'Elec 19-20'!$A$4:$B$631, 2, FALSE))</f>
        <v>0</v>
      </c>
      <c r="H190" s="7" t="str">
        <f>IF(ISNA(VLOOKUP(Table1[[#This Row],[Name]], 'Gas 19-20'!$A$4:$B$395, 2, FALSE)), "0", (VLOOKUP(Table1[[#This Row],[Name]], 'Gas 19-20'!$A$4:$B$395, 2, FALSE)))</f>
        <v>0</v>
      </c>
      <c r="I190" s="13">
        <f>IFERROR((Table1[[#This Row],[Electricity 19-20]]*'Emissions Factors'!$C$2)+(Table1[[#This Row],[Gas 19-20]]*'Emissions Factors'!$B$2), "")</f>
        <v>0</v>
      </c>
      <c r="J190" s="7" t="str">
        <f>IF(ISNA(VLOOKUP(Table1[[#This Row],[Name]],'Elec 20-21'!$A$4:$B$641, 2, FALSE)), "0", VLOOKUP(Table1[[#This Row],[Name]], 'Elec 20-21'!$A$4:$B$641, 2, FALSE))</f>
        <v>0</v>
      </c>
      <c r="K190" s="7" t="str">
        <f>IF(ISNA(VLOOKUP(Table1[[#This Row],[Name]], 'Gas 20-21'!$A$4:$B$400, 2, FALSE)), "0", VLOOKUP(Table1[[#This Row],[Name]], 'Gas 20-21'!$A$4:$B$400, 2, FALSE))</f>
        <v>0</v>
      </c>
      <c r="L190" s="13">
        <f>IFERROR((Table1[[#This Row],[Electricity 20-21]]*'Emissions Factors'!$C$3)+(Table1[[#This Row],[Gas 20-21]]*'Emissions Factors'!$B$2), "0")</f>
        <v>0</v>
      </c>
      <c r="M190" s="11" t="str">
        <f>IF(ISNA(VLOOKUP(Table1[[#This Row],[Name]], 'Elec 21-22'!$A$4:$B$656, 2, FALSE)), "0", VLOOKUP(Table1[[#This Row],[Name]], 'Elec 21-22'!$A$4:$B$656, 2, FALSE))</f>
        <v>0</v>
      </c>
      <c r="N190" s="7" t="str">
        <f>IF(ISNA(VLOOKUP(Table1[[#This Row],[Name]], 'Gas 21-22'!$A$4:$B$408, 2, FALSE)), "0", VLOOKUP(Table1[[#This Row],[Name]], 'Gas 21-22'!$A$4:$B$408, 2, FALSE))</f>
        <v>0</v>
      </c>
      <c r="O190" s="8">
        <f>IFERROR((Table1[[#This Row],[Electricity 21-22]]*'Emissions Factors'!$C$4)+(Table1[[#This Row],[Gas 21-22]]*'Emissions Factors'!$B$4), "")</f>
        <v>0</v>
      </c>
      <c r="P190" s="74" t="str">
        <f>IFERROR(Table1[[#This Row],[Total Emissions 21-22]]/Table1[[#This Row],[Total Emissions 20-21]], "")</f>
        <v/>
      </c>
      <c r="Q190" s="11" t="str">
        <f>IF(ISNA(VLOOKUP(Table1[[#This Row],[Name]],'Elec 22-23'!$A$4:$B$680, 2, FALSE)), "", VLOOKUP(Table1[[#This Row],[Name]], 'Elec 22-23'!$A$4:$B$680, 2, FALSE))</f>
        <v/>
      </c>
      <c r="R190" s="11" t="str">
        <f>IF(ISNA(VLOOKUP(Table1[[#This Row],[Name]], 'Gas 22-23'!$A$4:$B$427, 2, FALSE)), "", (VLOOKUP(Table1[[#This Row],[Name]], 'Gas 22-23'!$A$4:$B$427, 2, FALSE)))</f>
        <v/>
      </c>
      <c r="S190" s="11" t="str">
        <f>IFERROR((Table1[[#This Row],[Electricity 22-23]]*'Emissions Factors'!$C$5)+('Emissions Factors'!$B$5*Table1[[#This Row],[Gas 22-23]]), "")</f>
        <v/>
      </c>
      <c r="T190" s="12" t="str">
        <f>IFERROR(Table1[[#This Row],[Total Emissions 22-23]]/Table1[[#This Row],[Total Emissions 21-22]], "")</f>
        <v/>
      </c>
      <c r="U190" s="11" t="str">
        <f>IF(ISNA(VLOOKUP(Table1[[#This Row],[Name]],'Electricity 23-24'!A191:D1087,4,FALSE)),"",(VLOOKUP(Table1[[#This Row],[Name]],'Electricity 23-24'!A191:D1087,4,FALSE)))</f>
        <v/>
      </c>
      <c r="V190" s="11" t="str">
        <f>IF(ISNA(VLOOKUP(Table1[[#This Row],[Name]],Table2[#All],2,FALSE)),"",(VLOOKUP(Table1[[#This Row],[Name]],Table2[#All],2,FALSE)))</f>
        <v/>
      </c>
      <c r="W190" s="11" t="str">
        <f>IFERROR((Table1[[#This Row],[Electricity 23-24 ]]*'Emissions Factors'!$C$6)+(Table1[[#This Row],[Gas 23-24 ]]*'Emissions Factors'!$B$6),"")</f>
        <v/>
      </c>
      <c r="X190" s="74" t="str">
        <f>IFERROR(Table1[[#This Row],[Total Emissions 23-24 ]]/Table1[[#This Row],[Total Emissions 22-23]],"")</f>
        <v/>
      </c>
      <c r="Y190" s="21"/>
    </row>
    <row r="191" spans="1:25" x14ac:dyDescent="0.25">
      <c r="A191" s="32"/>
      <c r="B191" s="21" t="e">
        <f>VLOOKUP(Table1[[#This Row],[Name]], 'Site Information'!$A$2:$D$46, 4, FALSE)</f>
        <v>#N/A</v>
      </c>
      <c r="C191" s="8" t="str">
        <f>IF(ISNA(VLOOKUP(Table1[[#This Row],[Name]], 'Elec 17-18'!$A$4:$B$630, 2, FALSE)), "0", VLOOKUP(Table1[[#This Row],[Name]], 'Elec 17-18'!$A$4:$B$630, 2, FALSE))</f>
        <v>0</v>
      </c>
      <c r="D191" s="13" t="str">
        <f>IF(ISNA(VLOOKUP(Table1[[#This Row],[Name]], 'Gas 17-18'!$A$4:$B$395, 2, FALSE)), "0", (VLOOKUP(Table1[[#This Row],[Name]], 'Gas 17-18'!$A$4:$B$395, 2, FALSE)))</f>
        <v>0</v>
      </c>
      <c r="E191" s="8" t="str">
        <f>IF(ISNA(VLOOKUP(Table1[[#This Row],[Name]], 'Elec 18-19'!$A$4:$B$630, 2, FALSE)), "0", VLOOKUP(Table1[[#This Row],[Name]], 'Elec 18-19'!$A$4:$B$630, 2, FALSE))</f>
        <v>0</v>
      </c>
      <c r="F191" s="13" t="str">
        <f>IF(ISNA(VLOOKUP(Table1[[#This Row],[Name]], 'Gas 18-19'!$A$4:$B$395, 2, FALSE)), "0", (VLOOKUP(Table1[[#This Row],[Name]], 'Gas 18-19'!$A$4:$B$395, 2, FALSE)))</f>
        <v>0</v>
      </c>
      <c r="G191" s="7" t="str">
        <f>IF(ISNA(VLOOKUP(Table1[[#This Row],[Name]], 'Elec 19-20'!$A$4:$B$631, 2, FALSE)), "0", VLOOKUP(Table1[[#This Row],[Name]], 'Elec 19-20'!$A$4:$B$631, 2, FALSE))</f>
        <v>0</v>
      </c>
      <c r="H191" s="7" t="str">
        <f>IF(ISNA(VLOOKUP(Table1[[#This Row],[Name]], 'Gas 19-20'!$A$4:$B$395, 2, FALSE)), "0", (VLOOKUP(Table1[[#This Row],[Name]], 'Gas 19-20'!$A$4:$B$395, 2, FALSE)))</f>
        <v>0</v>
      </c>
      <c r="I191" s="13">
        <f>IFERROR((Table1[[#This Row],[Electricity 19-20]]*'Emissions Factors'!$C$2)+(Table1[[#This Row],[Gas 19-20]]*'Emissions Factors'!$B$2), "")</f>
        <v>0</v>
      </c>
      <c r="J191" s="7" t="str">
        <f>IF(ISNA(VLOOKUP(Table1[[#This Row],[Name]],'Elec 20-21'!$A$4:$B$641, 2, FALSE)), "0", VLOOKUP(Table1[[#This Row],[Name]], 'Elec 20-21'!$A$4:$B$641, 2, FALSE))</f>
        <v>0</v>
      </c>
      <c r="K191" s="7" t="str">
        <f>IF(ISNA(VLOOKUP(Table1[[#This Row],[Name]], 'Gas 20-21'!$A$4:$B$400, 2, FALSE)), "0", VLOOKUP(Table1[[#This Row],[Name]], 'Gas 20-21'!$A$4:$B$400, 2, FALSE))</f>
        <v>0</v>
      </c>
      <c r="L191" s="13">
        <f>IFERROR((Table1[[#This Row],[Electricity 20-21]]*'Emissions Factors'!$C$3)+(Table1[[#This Row],[Gas 20-21]]*'Emissions Factors'!$B$2), "0")</f>
        <v>0</v>
      </c>
      <c r="M191" s="11" t="str">
        <f>IF(ISNA(VLOOKUP(Table1[[#This Row],[Name]], 'Elec 21-22'!$A$4:$B$656, 2, FALSE)), "0", VLOOKUP(Table1[[#This Row],[Name]], 'Elec 21-22'!$A$4:$B$656, 2, FALSE))</f>
        <v>0</v>
      </c>
      <c r="N191" s="11" t="str">
        <f>IF(ISNA(VLOOKUP(Table1[[#This Row],[Name]], 'Gas 21-22'!$A$4:$B$408, 2, FALSE)), "0", VLOOKUP(Table1[[#This Row],[Name]], 'Gas 21-22'!$A$4:$B$408, 2, FALSE))</f>
        <v>0</v>
      </c>
      <c r="O191" s="8">
        <f>IFERROR((Table1[[#This Row],[Electricity 21-22]]*'Emissions Factors'!$C$4)+(Table1[[#This Row],[Gas 21-22]]*'Emissions Factors'!$B$4), "")</f>
        <v>0</v>
      </c>
      <c r="P191" s="13" t="str">
        <f>IFERROR(Table1[[#This Row],[Total Emissions 21-22]]/Table1[[#This Row],[Total Emissions 20-21]], "")</f>
        <v/>
      </c>
      <c r="Q191" s="11" t="str">
        <f>IF(ISNA(VLOOKUP(Table1[[#This Row],[Name]],'Elec 22-23'!$A$4:$B$680, 2, FALSE)), "", VLOOKUP(Table1[[#This Row],[Name]], 'Elec 22-23'!$A$4:$B$680, 2, FALSE))</f>
        <v/>
      </c>
      <c r="R191" s="7" t="str">
        <f>IF(ISNA(VLOOKUP(Table1[[#This Row],[Name]], 'Gas 22-23'!$A$4:$B$427, 2, FALSE)), "", (VLOOKUP(Table1[[#This Row],[Name]], 'Gas 22-23'!$A$4:$B$427, 2, FALSE)))</f>
        <v/>
      </c>
      <c r="S191" s="7" t="str">
        <f>IFERROR((Table1[[#This Row],[Electricity 22-23]]*'Emissions Factors'!$C$5)+('Emissions Factors'!$B$5*Table1[[#This Row],[Gas 22-23]]), "")</f>
        <v/>
      </c>
      <c r="T191" s="12" t="str">
        <f>IFERROR(Table1[[#This Row],[Total Emissions 22-23]]/Table1[[#This Row],[Total Emissions 21-22]], "")</f>
        <v/>
      </c>
      <c r="U191" s="7" t="str">
        <f>IF(ISNA(VLOOKUP(Table1[[#This Row],[Name]],'Electricity 23-24'!A192:D1088,4,FALSE)),"",(VLOOKUP(Table1[[#This Row],[Name]],'Electricity 23-24'!A192:D1088,4,FALSE)))</f>
        <v/>
      </c>
      <c r="V191" s="7" t="str">
        <f>IF(ISNA(VLOOKUP(Table1[[#This Row],[Name]],Table2[#All],2,FALSE)),"",(VLOOKUP(Table1[[#This Row],[Name]],Table2[#All],2,FALSE)))</f>
        <v/>
      </c>
      <c r="W191" s="7" t="str">
        <f>IFERROR((Table1[[#This Row],[Electricity 23-24 ]]*'Emissions Factors'!$C$6)+(Table1[[#This Row],[Gas 23-24 ]]*'Emissions Factors'!$B$6),"")</f>
        <v/>
      </c>
      <c r="X191" s="74" t="str">
        <f>IFERROR(Table1[[#This Row],[Total Emissions 23-24 ]]/Table1[[#This Row],[Total Emissions 22-23]],"")</f>
        <v/>
      </c>
      <c r="Y191" s="21"/>
    </row>
    <row r="192" spans="1:25" x14ac:dyDescent="0.25">
      <c r="A192" s="32"/>
      <c r="B192" s="21" t="e">
        <f>VLOOKUP(Table1[[#This Row],[Name]], 'Site Information'!$A$2:$D$46, 4, FALSE)</f>
        <v>#N/A</v>
      </c>
      <c r="C192" s="8" t="str">
        <f>IF(ISNA(VLOOKUP(Table1[[#This Row],[Name]], 'Elec 17-18'!$A$4:$B$630, 2, FALSE)), "0", VLOOKUP(Table1[[#This Row],[Name]], 'Elec 17-18'!$A$4:$B$630, 2, FALSE))</f>
        <v>0</v>
      </c>
      <c r="D192" s="13" t="str">
        <f>IF(ISNA(VLOOKUP(Table1[[#This Row],[Name]], 'Gas 17-18'!$A$4:$B$395, 2, FALSE)), "0", (VLOOKUP(Table1[[#This Row],[Name]], 'Gas 17-18'!$A$4:$B$395, 2, FALSE)))</f>
        <v>0</v>
      </c>
      <c r="E192" s="8" t="str">
        <f>IF(ISNA(VLOOKUP(Table1[[#This Row],[Name]], 'Elec 18-19'!$A$4:$B$630, 2, FALSE)), "0", VLOOKUP(Table1[[#This Row],[Name]], 'Elec 18-19'!$A$4:$B$630, 2, FALSE))</f>
        <v>0</v>
      </c>
      <c r="F192" s="13" t="str">
        <f>IF(ISNA(VLOOKUP(Table1[[#This Row],[Name]], 'Gas 18-19'!$A$4:$B$395, 2, FALSE)), "0", (VLOOKUP(Table1[[#This Row],[Name]], 'Gas 18-19'!$A$4:$B$395, 2, FALSE)))</f>
        <v>0</v>
      </c>
      <c r="G192" s="7" t="str">
        <f>IF(ISNA(VLOOKUP(Table1[[#This Row],[Name]], 'Elec 19-20'!$A$4:$B$631, 2, FALSE)), "0", VLOOKUP(Table1[[#This Row],[Name]], 'Elec 19-20'!$A$4:$B$631, 2, FALSE))</f>
        <v>0</v>
      </c>
      <c r="H192" s="7" t="str">
        <f>IF(ISNA(VLOOKUP(Table1[[#This Row],[Name]], 'Gas 19-20'!$A$4:$B$395, 2, FALSE)), "0", (VLOOKUP(Table1[[#This Row],[Name]], 'Gas 19-20'!$A$4:$B$395, 2, FALSE)))</f>
        <v>0</v>
      </c>
      <c r="I192" s="13">
        <f>IFERROR((Table1[[#This Row],[Electricity 19-20]]*'Emissions Factors'!$C$2)+(Table1[[#This Row],[Gas 19-20]]*'Emissions Factors'!$B$2), "")</f>
        <v>0</v>
      </c>
      <c r="J192" s="7" t="str">
        <f>IF(ISNA(VLOOKUP(Table1[[#This Row],[Name]],'Elec 20-21'!$A$4:$B$641, 2, FALSE)), "0", VLOOKUP(Table1[[#This Row],[Name]], 'Elec 20-21'!$A$4:$B$641, 2, FALSE))</f>
        <v>0</v>
      </c>
      <c r="K192" s="7" t="str">
        <f>IF(ISNA(VLOOKUP(Table1[[#This Row],[Name]], 'Gas 20-21'!$A$4:$B$400, 2, FALSE)), "0", VLOOKUP(Table1[[#This Row],[Name]], 'Gas 20-21'!$A$4:$B$400, 2, FALSE))</f>
        <v>0</v>
      </c>
      <c r="L192" s="13">
        <f>IFERROR((Table1[[#This Row],[Electricity 20-21]]*'Emissions Factors'!$C$3)+(Table1[[#This Row],[Gas 20-21]]*'Emissions Factors'!$B$2), "0")</f>
        <v>0</v>
      </c>
      <c r="M192" s="11" t="str">
        <f>IF(ISNA(VLOOKUP(Table1[[#This Row],[Name]], 'Elec 21-22'!$A$4:$B$656, 2, FALSE)), "0", VLOOKUP(Table1[[#This Row],[Name]], 'Elec 21-22'!$A$4:$B$656, 2, FALSE))</f>
        <v>0</v>
      </c>
      <c r="N192" s="11" t="str">
        <f>IF(ISNA(VLOOKUP(Table1[[#This Row],[Name]], 'Gas 21-22'!$A$4:$B$408, 2, FALSE)), "0", VLOOKUP(Table1[[#This Row],[Name]], 'Gas 21-22'!$A$4:$B$408, 2, FALSE))</f>
        <v>0</v>
      </c>
      <c r="O192" s="8">
        <f>IFERROR((Table1[[#This Row],[Electricity 21-22]]*'Emissions Factors'!$C$4)+(Table1[[#This Row],[Gas 21-22]]*'Emissions Factors'!$B$4), "")</f>
        <v>0</v>
      </c>
      <c r="P192" s="13" t="str">
        <f>IFERROR(Table1[[#This Row],[Total Emissions 21-22]]/Table1[[#This Row],[Total Emissions 20-21]], "")</f>
        <v/>
      </c>
      <c r="Q192" s="11" t="str">
        <f>IF(ISNA(VLOOKUP(Table1[[#This Row],[Name]],'Elec 22-23'!$A$4:$B$680, 2, FALSE)), "", VLOOKUP(Table1[[#This Row],[Name]], 'Elec 22-23'!$A$4:$B$680, 2, FALSE))</f>
        <v/>
      </c>
      <c r="R192" s="7" t="str">
        <f>IF(ISNA(VLOOKUP(Table1[[#This Row],[Name]], 'Gas 22-23'!$A$4:$B$427, 2, FALSE)), "", (VLOOKUP(Table1[[#This Row],[Name]], 'Gas 22-23'!$A$4:$B$427, 2, FALSE)))</f>
        <v/>
      </c>
      <c r="S192" s="7" t="str">
        <f>IFERROR((Table1[[#This Row],[Electricity 22-23]]*'Emissions Factors'!$C$5)+('Emissions Factors'!$B$5*Table1[[#This Row],[Gas 22-23]]), "")</f>
        <v/>
      </c>
      <c r="T192" s="12" t="str">
        <f>IFERROR(Table1[[#This Row],[Total Emissions 22-23]]/Table1[[#This Row],[Total Emissions 21-22]], "")</f>
        <v/>
      </c>
      <c r="U192" s="7" t="e">
        <f>VLOOKUP(Table1[[#This Row],[Name]],'Electricity 23-24'!A28:D104,4,FALSE)</f>
        <v>#N/A</v>
      </c>
      <c r="V192" s="7" t="str">
        <f>IF(ISNA(VLOOKUP(Table1[[#This Row],[Name]],Table2[#All],2,FALSE)),"",(VLOOKUP(Table1[[#This Row],[Name]],Table2[#All],2,FALSE)))</f>
        <v/>
      </c>
      <c r="W192" s="7" t="str">
        <f>IFERROR((Table1[[#This Row],[Electricity 23-24 ]]*'Emissions Factors'!$C$6)+(Table1[[#This Row],[Gas 23-24 ]]*'Emissions Factors'!$B$6),"")</f>
        <v/>
      </c>
      <c r="X192" s="74" t="str">
        <f>IFERROR(Table1[[#This Row],[Total Emissions 23-24 ]]/Table1[[#This Row],[Total Emissions 22-23]],"")</f>
        <v/>
      </c>
      <c r="Y192" s="21"/>
    </row>
    <row r="193" spans="1:25" x14ac:dyDescent="0.25">
      <c r="A193" s="32"/>
      <c r="B193" s="21" t="e">
        <f>VLOOKUP(Table1[[#This Row],[Name]], 'Site Information'!$A$2:$D$46, 4, FALSE)</f>
        <v>#N/A</v>
      </c>
      <c r="C193" s="8" t="str">
        <f>IF(ISNA(VLOOKUP(Table1[[#This Row],[Name]], 'Elec 17-18'!$A$4:$B$630, 2, FALSE)), "0", VLOOKUP(Table1[[#This Row],[Name]], 'Elec 17-18'!$A$4:$B$630, 2, FALSE))</f>
        <v>0</v>
      </c>
      <c r="D193" s="13" t="str">
        <f>IF(ISNA(VLOOKUP(Table1[[#This Row],[Name]], 'Gas 17-18'!$A$4:$B$395, 2, FALSE)), "0", (VLOOKUP(Table1[[#This Row],[Name]], 'Gas 17-18'!$A$4:$B$395, 2, FALSE)))</f>
        <v>0</v>
      </c>
      <c r="E193" s="8" t="str">
        <f>IF(ISNA(VLOOKUP(Table1[[#This Row],[Name]], 'Elec 18-19'!$A$4:$B$630, 2, FALSE)), "0", VLOOKUP(Table1[[#This Row],[Name]], 'Elec 18-19'!$A$4:$B$630, 2, FALSE))</f>
        <v>0</v>
      </c>
      <c r="F193" s="13" t="str">
        <f>IF(ISNA(VLOOKUP(Table1[[#This Row],[Name]], 'Gas 18-19'!$A$4:$B$395, 2, FALSE)), "0", (VLOOKUP(Table1[[#This Row],[Name]], 'Gas 18-19'!$A$4:$B$395, 2, FALSE)))</f>
        <v>0</v>
      </c>
      <c r="G193" s="7" t="str">
        <f>IF(ISNA(VLOOKUP(Table1[[#This Row],[Name]], 'Elec 19-20'!$A$4:$B$631, 2, FALSE)), "0", VLOOKUP(Table1[[#This Row],[Name]], 'Elec 19-20'!$A$4:$B$631, 2, FALSE))</f>
        <v>0</v>
      </c>
      <c r="H193" s="7" t="str">
        <f>IF(ISNA(VLOOKUP(Table1[[#This Row],[Name]], 'Gas 19-20'!$A$4:$B$395, 2, FALSE)), "0", (VLOOKUP(Table1[[#This Row],[Name]], 'Gas 19-20'!$A$4:$B$395, 2, FALSE)))</f>
        <v>0</v>
      </c>
      <c r="I193" s="13">
        <f>IFERROR((Table1[[#This Row],[Electricity 19-20]]*'Emissions Factors'!$C$2)+(Table1[[#This Row],[Gas 19-20]]*'Emissions Factors'!$B$2), "")</f>
        <v>0</v>
      </c>
      <c r="J193" s="7" t="str">
        <f>IF(ISNA(VLOOKUP(Table1[[#This Row],[Name]],'Elec 20-21'!$A$4:$B$641, 2, FALSE)), "0", VLOOKUP(Table1[[#This Row],[Name]], 'Elec 20-21'!$A$4:$B$641, 2, FALSE))</f>
        <v>0</v>
      </c>
      <c r="K193" s="7" t="str">
        <f>IF(ISNA(VLOOKUP(Table1[[#This Row],[Name]], 'Gas 20-21'!$A$4:$B$400, 2, FALSE)), "0", VLOOKUP(Table1[[#This Row],[Name]], 'Gas 20-21'!$A$4:$B$400, 2, FALSE))</f>
        <v>0</v>
      </c>
      <c r="L193" s="13">
        <f>IFERROR((Table1[[#This Row],[Electricity 20-21]]*'Emissions Factors'!$C$3)+(Table1[[#This Row],[Gas 20-21]]*'Emissions Factors'!$B$2), "0")</f>
        <v>0</v>
      </c>
      <c r="M193" s="11" t="str">
        <f>IF(ISNA(VLOOKUP(Table1[[#This Row],[Name]], 'Elec 21-22'!$A$4:$B$656, 2, FALSE)), "0", VLOOKUP(Table1[[#This Row],[Name]], 'Elec 21-22'!$A$4:$B$656, 2, FALSE))</f>
        <v>0</v>
      </c>
      <c r="N193" s="11" t="str">
        <f>IF(ISNA(VLOOKUP(Table1[[#This Row],[Name]], 'Gas 21-22'!$A$4:$B$408, 2, FALSE)), "0", VLOOKUP(Table1[[#This Row],[Name]], 'Gas 21-22'!$A$4:$B$408, 2, FALSE))</f>
        <v>0</v>
      </c>
      <c r="O193" s="8">
        <f>IFERROR((Table1[[#This Row],[Electricity 21-22]]*'Emissions Factors'!$C$4)+(Table1[[#This Row],[Gas 21-22]]*'Emissions Factors'!$B$4), "")</f>
        <v>0</v>
      </c>
      <c r="P193" s="13" t="str">
        <f>IFERROR(Table1[[#This Row],[Total Emissions 21-22]]/Table1[[#This Row],[Total Emissions 20-21]], "")</f>
        <v/>
      </c>
      <c r="Q193" s="11" t="str">
        <f>IF(ISNA(VLOOKUP(Table1[[#This Row],[Name]],'Elec 22-23'!$A$4:$B$680, 2, FALSE)), "", VLOOKUP(Table1[[#This Row],[Name]], 'Elec 22-23'!$A$4:$B$680, 2, FALSE))</f>
        <v/>
      </c>
      <c r="R193" s="7" t="str">
        <f>IF(ISNA(VLOOKUP(Table1[[#This Row],[Name]], 'Gas 22-23'!$A$4:$B$427, 2, FALSE)), "", (VLOOKUP(Table1[[#This Row],[Name]], 'Gas 22-23'!$A$4:$B$427, 2, FALSE)))</f>
        <v/>
      </c>
      <c r="S193" s="7" t="str">
        <f>IFERROR((Table1[[#This Row],[Electricity 22-23]]*'Emissions Factors'!$C$5)+('Emissions Factors'!$B$5*Table1[[#This Row],[Gas 22-23]]), "")</f>
        <v/>
      </c>
      <c r="T193" s="12" t="str">
        <f>IFERROR(Table1[[#This Row],[Total Emissions 22-23]]/Table1[[#This Row],[Total Emissions 21-22]], "")</f>
        <v/>
      </c>
      <c r="U193" s="7" t="str">
        <f>IF(ISNA(VLOOKUP(Table1[[#This Row],[Name]],'Electricity 23-24'!A194:D1090,4,FALSE)),"",(VLOOKUP(Table1[[#This Row],[Name]],'Electricity 23-24'!A194:D1090,4,FALSE)))</f>
        <v/>
      </c>
      <c r="V193" s="7" t="str">
        <f>IF(ISNA(VLOOKUP(Table1[[#This Row],[Name]],Table2[#All],2,FALSE)),"",(VLOOKUP(Table1[[#This Row],[Name]],Table2[#All],2,FALSE)))</f>
        <v/>
      </c>
      <c r="W193" s="7" t="str">
        <f>IFERROR((Table1[[#This Row],[Electricity 23-24 ]]*'Emissions Factors'!$C$6)+(Table1[[#This Row],[Gas 23-24 ]]*'Emissions Factors'!$B$6),"")</f>
        <v/>
      </c>
      <c r="X193" s="74" t="str">
        <f>IFERROR(Table1[[#This Row],[Total Emissions 23-24 ]]/Table1[[#This Row],[Total Emissions 22-23]],"")</f>
        <v/>
      </c>
      <c r="Y193" s="21"/>
    </row>
    <row r="194" spans="1:25" x14ac:dyDescent="0.25">
      <c r="A194" s="32"/>
      <c r="B194" s="21" t="e">
        <f>VLOOKUP(Table1[[#This Row],[Name]], 'Site Information'!$A$2:$D$46, 4, FALSE)</f>
        <v>#N/A</v>
      </c>
      <c r="C194" s="8" t="str">
        <f>IF(ISNA(VLOOKUP(Table1[[#This Row],[Name]], 'Elec 17-18'!$A$4:$B$630, 2, FALSE)), "0", VLOOKUP(Table1[[#This Row],[Name]], 'Elec 17-18'!$A$4:$B$630, 2, FALSE))</f>
        <v>0</v>
      </c>
      <c r="D194" s="13" t="str">
        <f>IF(ISNA(VLOOKUP(Table1[[#This Row],[Name]], 'Gas 17-18'!$A$4:$B$395, 2, FALSE)), "0", (VLOOKUP(Table1[[#This Row],[Name]], 'Gas 17-18'!$A$4:$B$395, 2, FALSE)))</f>
        <v>0</v>
      </c>
      <c r="E194" s="8" t="str">
        <f>IF(ISNA(VLOOKUP(Table1[[#This Row],[Name]], 'Elec 18-19'!$A$4:$B$630, 2, FALSE)), "0", VLOOKUP(Table1[[#This Row],[Name]], 'Elec 18-19'!$A$4:$B$630, 2, FALSE))</f>
        <v>0</v>
      </c>
      <c r="F194" s="13" t="str">
        <f>IF(ISNA(VLOOKUP(Table1[[#This Row],[Name]], 'Gas 18-19'!$A$4:$B$395, 2, FALSE)), "0", (VLOOKUP(Table1[[#This Row],[Name]], 'Gas 18-19'!$A$4:$B$395, 2, FALSE)))</f>
        <v>0</v>
      </c>
      <c r="G194" s="7" t="str">
        <f>IF(ISNA(VLOOKUP(Table1[[#This Row],[Name]], 'Elec 19-20'!$A$4:$B$631, 2, FALSE)), "0", VLOOKUP(Table1[[#This Row],[Name]], 'Elec 19-20'!$A$4:$B$631, 2, FALSE))</f>
        <v>0</v>
      </c>
      <c r="H194" s="7" t="str">
        <f>IF(ISNA(VLOOKUP(Table1[[#This Row],[Name]], 'Gas 19-20'!$A$4:$B$395, 2, FALSE)), "0", (VLOOKUP(Table1[[#This Row],[Name]], 'Gas 19-20'!$A$4:$B$395, 2, FALSE)))</f>
        <v>0</v>
      </c>
      <c r="I194" s="13">
        <f>IFERROR((Table1[[#This Row],[Electricity 19-20]]*'Emissions Factors'!$C$2)+(Table1[[#This Row],[Gas 19-20]]*'Emissions Factors'!$B$2), "")</f>
        <v>0</v>
      </c>
      <c r="J194" s="7" t="str">
        <f>IF(ISNA(VLOOKUP(Table1[[#This Row],[Name]],'Elec 20-21'!$A$4:$B$641, 2, FALSE)), "0", VLOOKUP(Table1[[#This Row],[Name]], 'Elec 20-21'!$A$4:$B$641, 2, FALSE))</f>
        <v>0</v>
      </c>
      <c r="K194" s="7" t="str">
        <f>IF(ISNA(VLOOKUP(Table1[[#This Row],[Name]], 'Gas 20-21'!$A$4:$B$400, 2, FALSE)), "0", VLOOKUP(Table1[[#This Row],[Name]], 'Gas 20-21'!$A$4:$B$400, 2, FALSE))</f>
        <v>0</v>
      </c>
      <c r="L194" s="13">
        <f>IFERROR((Table1[[#This Row],[Electricity 20-21]]*'Emissions Factors'!$C$3)+(Table1[[#This Row],[Gas 20-21]]*'Emissions Factors'!$B$2), "0")</f>
        <v>0</v>
      </c>
      <c r="M194" s="11" t="str">
        <f>IF(ISNA(VLOOKUP(Table1[[#This Row],[Name]], 'Elec 21-22'!$A$4:$B$656, 2, FALSE)), "0", VLOOKUP(Table1[[#This Row],[Name]], 'Elec 21-22'!$A$4:$B$656, 2, FALSE))</f>
        <v>0</v>
      </c>
      <c r="N194" s="11" t="str">
        <f>IF(ISNA(VLOOKUP(Table1[[#This Row],[Name]], 'Gas 21-22'!$A$4:$B$408, 2, FALSE)), "0", VLOOKUP(Table1[[#This Row],[Name]], 'Gas 21-22'!$A$4:$B$408, 2, FALSE))</f>
        <v>0</v>
      </c>
      <c r="O194" s="8">
        <f>IFERROR((Table1[[#This Row],[Electricity 21-22]]*'Emissions Factors'!$C$4)+(Table1[[#This Row],[Gas 21-22]]*'Emissions Factors'!$B$4), "")</f>
        <v>0</v>
      </c>
      <c r="P194" s="13" t="str">
        <f>IFERROR(Table1[[#This Row],[Total Emissions 21-22]]/Table1[[#This Row],[Total Emissions 20-21]], "")</f>
        <v/>
      </c>
      <c r="Q194" s="11" t="str">
        <f>IF(ISNA(VLOOKUP(Table1[[#This Row],[Name]],'Elec 22-23'!$A$4:$B$680, 2, FALSE)), "", VLOOKUP(Table1[[#This Row],[Name]], 'Elec 22-23'!$A$4:$B$680, 2, FALSE))</f>
        <v/>
      </c>
      <c r="R194" s="7" t="str">
        <f>IF(ISNA(VLOOKUP(Table1[[#This Row],[Name]], 'Gas 22-23'!$A$4:$B$427, 2, FALSE)), "", (VLOOKUP(Table1[[#This Row],[Name]], 'Gas 22-23'!$A$4:$B$427, 2, FALSE)))</f>
        <v/>
      </c>
      <c r="S194" s="7" t="str">
        <f>IFERROR((Table1[[#This Row],[Electricity 22-23]]*'Emissions Factors'!$C$5)+('Emissions Factors'!$B$5*Table1[[#This Row],[Gas 22-23]]), "")</f>
        <v/>
      </c>
      <c r="T194" s="12" t="str">
        <f>IFERROR(Table1[[#This Row],[Total Emissions 22-23]]/Table1[[#This Row],[Total Emissions 21-22]], "")</f>
        <v/>
      </c>
      <c r="U194" s="7" t="str">
        <f>IF(ISNA(VLOOKUP(Table1[[#This Row],[Name]],'Electricity 23-24'!A97:D342,4,FALSE)),"",(VLOOKUP(Table1[[#This Row],[Name]],'Electricity 23-24'!A97:D342,4,FALSE)))</f>
        <v/>
      </c>
      <c r="V194" s="7" t="str">
        <f>IF(ISNA(VLOOKUP(Table1[[#This Row],[Name]],Table2[#All],2,FALSE)),"",(VLOOKUP(Table1[[#This Row],[Name]],Table2[#All],2,FALSE)))</f>
        <v/>
      </c>
      <c r="W194" s="7" t="str">
        <f>IFERROR((Table1[[#This Row],[Electricity 23-24 ]]*'Emissions Factors'!$C$6)+(Table1[[#This Row],[Gas 23-24 ]]*'Emissions Factors'!$B$6),"")</f>
        <v/>
      </c>
      <c r="X194" s="74" t="str">
        <f>IFERROR(Table1[[#This Row],[Total Emissions 23-24 ]]/Table1[[#This Row],[Total Emissions 22-23]],"")</f>
        <v/>
      </c>
      <c r="Y194" s="21"/>
    </row>
    <row r="195" spans="1:25" x14ac:dyDescent="0.25">
      <c r="A195" s="32"/>
      <c r="B195" s="21" t="e">
        <f>VLOOKUP(Table1[[#This Row],[Name]], 'Site Information'!$A$2:$D$46, 4, FALSE)</f>
        <v>#N/A</v>
      </c>
      <c r="C195" s="8" t="str">
        <f>IF(ISNA(VLOOKUP(Table1[[#This Row],[Name]], 'Elec 17-18'!$A$4:$B$630, 2, FALSE)), "0", VLOOKUP(Table1[[#This Row],[Name]], 'Elec 17-18'!$A$4:$B$630, 2, FALSE))</f>
        <v>0</v>
      </c>
      <c r="D195" s="13" t="str">
        <f>IF(ISNA(VLOOKUP(Table1[[#This Row],[Name]], 'Gas 17-18'!$A$4:$B$395, 2, FALSE)), "0", (VLOOKUP(Table1[[#This Row],[Name]], 'Gas 17-18'!$A$4:$B$395, 2, FALSE)))</f>
        <v>0</v>
      </c>
      <c r="E195" s="8" t="str">
        <f>IF(ISNA(VLOOKUP(Table1[[#This Row],[Name]], 'Elec 18-19'!$A$4:$B$630, 2, FALSE)), "0", VLOOKUP(Table1[[#This Row],[Name]], 'Elec 18-19'!$A$4:$B$630, 2, FALSE))</f>
        <v>0</v>
      </c>
      <c r="F195" s="13" t="str">
        <f>IF(ISNA(VLOOKUP(Table1[[#This Row],[Name]], 'Gas 18-19'!$A$4:$B$395, 2, FALSE)), "0", (VLOOKUP(Table1[[#This Row],[Name]], 'Gas 18-19'!$A$4:$B$395, 2, FALSE)))</f>
        <v>0</v>
      </c>
      <c r="G195" s="7" t="str">
        <f>IF(ISNA(VLOOKUP(Table1[[#This Row],[Name]], 'Elec 19-20'!$A$4:$B$631, 2, FALSE)), "0", VLOOKUP(Table1[[#This Row],[Name]], 'Elec 19-20'!$A$4:$B$631, 2, FALSE))</f>
        <v>0</v>
      </c>
      <c r="H195" s="7" t="str">
        <f>IF(ISNA(VLOOKUP(Table1[[#This Row],[Name]], 'Gas 19-20'!$A$4:$B$395, 2, FALSE)), "0", (VLOOKUP(Table1[[#This Row],[Name]], 'Gas 19-20'!$A$4:$B$395, 2, FALSE)))</f>
        <v>0</v>
      </c>
      <c r="I195" s="13">
        <f>IFERROR((Table1[[#This Row],[Electricity 19-20]]*'Emissions Factors'!$C$2)+(Table1[[#This Row],[Gas 19-20]]*'Emissions Factors'!$B$2), "")</f>
        <v>0</v>
      </c>
      <c r="J195" s="7" t="str">
        <f>IF(ISNA(VLOOKUP(Table1[[#This Row],[Name]],'Elec 20-21'!$A$4:$B$641, 2, FALSE)), "0", VLOOKUP(Table1[[#This Row],[Name]], 'Elec 20-21'!$A$4:$B$641, 2, FALSE))</f>
        <v>0</v>
      </c>
      <c r="K195" s="7" t="str">
        <f>IF(ISNA(VLOOKUP(Table1[[#This Row],[Name]], 'Gas 20-21'!$A$4:$B$400, 2, FALSE)), "0", VLOOKUP(Table1[[#This Row],[Name]], 'Gas 20-21'!$A$4:$B$400, 2, FALSE))</f>
        <v>0</v>
      </c>
      <c r="L195" s="13">
        <f>IFERROR((Table1[[#This Row],[Electricity 20-21]]*'Emissions Factors'!$C$3)+(Table1[[#This Row],[Gas 20-21]]*'Emissions Factors'!$B$2), "0")</f>
        <v>0</v>
      </c>
      <c r="M195" s="11" t="str">
        <f>IF(ISNA(VLOOKUP(Table1[[#This Row],[Name]], 'Elec 21-22'!$A$4:$B$656, 2, FALSE)), "0", VLOOKUP(Table1[[#This Row],[Name]], 'Elec 21-22'!$A$4:$B$656, 2, FALSE))</f>
        <v>0</v>
      </c>
      <c r="N195" s="11" t="str">
        <f>IF(ISNA(VLOOKUP(Table1[[#This Row],[Name]], 'Gas 21-22'!$A$4:$B$408, 2, FALSE)), "0", VLOOKUP(Table1[[#This Row],[Name]], 'Gas 21-22'!$A$4:$B$408, 2, FALSE))</f>
        <v>0</v>
      </c>
      <c r="O195" s="8">
        <f>IFERROR((Table1[[#This Row],[Electricity 21-22]]*'Emissions Factors'!$C$4)+(Table1[[#This Row],[Gas 21-22]]*'Emissions Factors'!$B$4), "")</f>
        <v>0</v>
      </c>
      <c r="P195" s="12" t="str">
        <f>IFERROR(Table1[[#This Row],[Total Emissions 21-22]]/Table1[[#This Row],[Total Emissions 20-21]], "")</f>
        <v/>
      </c>
      <c r="Q195" s="11" t="str">
        <f>IF(ISNA(VLOOKUP(Table1[[#This Row],[Name]],'Elec 22-23'!$A$4:$B$680, 2, FALSE)), "", VLOOKUP(Table1[[#This Row],[Name]], 'Elec 22-23'!$A$4:$B$680, 2, FALSE))</f>
        <v/>
      </c>
      <c r="R195" s="7" t="str">
        <f>IF(ISNA(VLOOKUP(Table1[[#This Row],[Name]], 'Gas 22-23'!$A$4:$B$427, 2, FALSE)), "", (VLOOKUP(Table1[[#This Row],[Name]], 'Gas 22-23'!$A$4:$B$427, 2, FALSE)))</f>
        <v/>
      </c>
      <c r="S195" s="7" t="str">
        <f>IFERROR((Table1[[#This Row],[Electricity 22-23]]*'Emissions Factors'!$C$5)+('Emissions Factors'!$B$5*Table1[[#This Row],[Gas 22-23]]), "")</f>
        <v/>
      </c>
      <c r="T195" s="12" t="str">
        <f>IFERROR(Table1[[#This Row],[Total Emissions 22-23]]/Table1[[#This Row],[Total Emissions 21-22]], "")</f>
        <v/>
      </c>
      <c r="U195" s="7" t="e">
        <f>VLOOKUP(Table1[[#This Row],[Name]],'Electricity 23-24'!A31:D107,4,FALSE)</f>
        <v>#N/A</v>
      </c>
      <c r="V195" s="7" t="str">
        <f>IF(ISNA(VLOOKUP(Table1[[#This Row],[Name]],Table2[#All],2,FALSE)),"",(VLOOKUP(Table1[[#This Row],[Name]],Table2[#All],2,FALSE)))</f>
        <v/>
      </c>
      <c r="W195" s="7" t="str">
        <f>IFERROR((Table1[[#This Row],[Electricity 23-24 ]]*'Emissions Factors'!$C$6)+(Table1[[#This Row],[Gas 23-24 ]]*'Emissions Factors'!$B$6),"")</f>
        <v/>
      </c>
      <c r="X195" s="74" t="str">
        <f>IFERROR(Table1[[#This Row],[Total Emissions 23-24 ]]/Table1[[#This Row],[Total Emissions 22-23]],"")</f>
        <v/>
      </c>
      <c r="Y195" s="21" t="s">
        <v>895</v>
      </c>
    </row>
    <row r="196" spans="1:25" x14ac:dyDescent="0.25">
      <c r="A196" s="32"/>
      <c r="B196" s="21" t="e">
        <f>VLOOKUP(Table1[[#This Row],[Name]], 'Site Information'!$A$2:$D$46, 4, FALSE)</f>
        <v>#N/A</v>
      </c>
      <c r="C196" s="8" t="str">
        <f>IF(ISNA(VLOOKUP(Table1[[#This Row],[Name]], 'Elec 17-18'!$A$4:$B$630, 2, FALSE)), "0", VLOOKUP(Table1[[#This Row],[Name]], 'Elec 17-18'!$A$4:$B$630, 2, FALSE))</f>
        <v>0</v>
      </c>
      <c r="D196" s="13" t="str">
        <f>IF(ISNA(VLOOKUP(Table1[[#This Row],[Name]], 'Gas 17-18'!$A$4:$B$395, 2, FALSE)), "0", (VLOOKUP(Table1[[#This Row],[Name]], 'Gas 17-18'!$A$4:$B$395, 2, FALSE)))</f>
        <v>0</v>
      </c>
      <c r="E196" s="8" t="str">
        <f>IF(ISNA(VLOOKUP(Table1[[#This Row],[Name]], 'Elec 18-19'!$A$4:$B$630, 2, FALSE)), "0", VLOOKUP(Table1[[#This Row],[Name]], 'Elec 18-19'!$A$4:$B$630, 2, FALSE))</f>
        <v>0</v>
      </c>
      <c r="F196" s="13" t="str">
        <f>IF(ISNA(VLOOKUP(Table1[[#This Row],[Name]], 'Gas 18-19'!$A$4:$B$395, 2, FALSE)), "0", (VLOOKUP(Table1[[#This Row],[Name]], 'Gas 18-19'!$A$4:$B$395, 2, FALSE)))</f>
        <v>0</v>
      </c>
      <c r="G196" s="7" t="str">
        <f>IF(ISNA(VLOOKUP(Table1[[#This Row],[Name]], 'Elec 19-20'!$A$4:$B$631, 2, FALSE)), "0", VLOOKUP(Table1[[#This Row],[Name]], 'Elec 19-20'!$A$4:$B$631, 2, FALSE))</f>
        <v>0</v>
      </c>
      <c r="H196" s="7" t="str">
        <f>IF(ISNA(VLOOKUP(Table1[[#This Row],[Name]], 'Gas 19-20'!$A$4:$B$395, 2, FALSE)), "0", (VLOOKUP(Table1[[#This Row],[Name]], 'Gas 19-20'!$A$4:$B$395, 2, FALSE)))</f>
        <v>0</v>
      </c>
      <c r="I196" s="13">
        <f>IFERROR((Table1[[#This Row],[Electricity 19-20]]*'Emissions Factors'!$C$2)+(Table1[[#This Row],[Gas 19-20]]*'Emissions Factors'!$B$2), "")</f>
        <v>0</v>
      </c>
      <c r="J196" s="7" t="str">
        <f>IF(ISNA(VLOOKUP(Table1[[#This Row],[Name]],'Elec 20-21'!$A$4:$B$641, 2, FALSE)), "0", VLOOKUP(Table1[[#This Row],[Name]], 'Elec 20-21'!$A$4:$B$641, 2, FALSE))</f>
        <v>0</v>
      </c>
      <c r="K196" s="7" t="str">
        <f>IF(ISNA(VLOOKUP(Table1[[#This Row],[Name]], 'Gas 20-21'!$A$4:$B$400, 2, FALSE)), "0", VLOOKUP(Table1[[#This Row],[Name]], 'Gas 20-21'!$A$4:$B$400, 2, FALSE))</f>
        <v>0</v>
      </c>
      <c r="L196" s="13">
        <f>IFERROR((Table1[[#This Row],[Electricity 20-21]]*'Emissions Factors'!$C$3)+(Table1[[#This Row],[Gas 20-21]]*'Emissions Factors'!$B$2), "0")</f>
        <v>0</v>
      </c>
      <c r="M196" s="11" t="str">
        <f>IF(ISNA(VLOOKUP(Table1[[#This Row],[Name]], 'Elec 21-22'!$A$4:$B$656, 2, FALSE)), "0", VLOOKUP(Table1[[#This Row],[Name]], 'Elec 21-22'!$A$4:$B$656, 2, FALSE))</f>
        <v>0</v>
      </c>
      <c r="N196" s="11" t="str">
        <f>IF(ISNA(VLOOKUP(Table1[[#This Row],[Name]], 'Gas 21-22'!$A$4:$B$408, 2, FALSE)), "0", VLOOKUP(Table1[[#This Row],[Name]], 'Gas 21-22'!$A$4:$B$408, 2, FALSE))</f>
        <v>0</v>
      </c>
      <c r="O196" s="8">
        <f>IFERROR((Table1[[#This Row],[Electricity 21-22]]*'Emissions Factors'!$C$4)+(Table1[[#This Row],[Gas 21-22]]*'Emissions Factors'!$B$4), "")</f>
        <v>0</v>
      </c>
      <c r="P196" s="12" t="str">
        <f>IFERROR(Table1[[#This Row],[Total Emissions 21-22]]/Table1[[#This Row],[Total Emissions 20-21]], "")</f>
        <v/>
      </c>
      <c r="Q196" s="11" t="str">
        <f>IF(ISNA(VLOOKUP(Table1[[#This Row],[Name]],'Elec 22-23'!$A$4:$B$680, 2, FALSE)), "", VLOOKUP(Table1[[#This Row],[Name]], 'Elec 22-23'!$A$4:$B$680, 2, FALSE))</f>
        <v/>
      </c>
      <c r="R196" s="7" t="str">
        <f>IF(ISNA(VLOOKUP(Table1[[#This Row],[Name]], 'Gas 22-23'!$A$4:$B$427, 2, FALSE)), "", (VLOOKUP(Table1[[#This Row],[Name]], 'Gas 22-23'!$A$4:$B$427, 2, FALSE)))</f>
        <v/>
      </c>
      <c r="S196" s="7" t="str">
        <f>IFERROR((Table1[[#This Row],[Electricity 22-23]]*'Emissions Factors'!$C$5)+('Emissions Factors'!$B$5*Table1[[#This Row],[Gas 22-23]]), "")</f>
        <v/>
      </c>
      <c r="T196" s="12" t="str">
        <f>IFERROR(Table1[[#This Row],[Total Emissions 22-23]]/Table1[[#This Row],[Total Emissions 21-22]], "")</f>
        <v/>
      </c>
      <c r="U196" s="7" t="e">
        <f>VLOOKUP(Table1[[#This Row],[Name]],'Electricity 23-24'!A3:D28,4,FALSE)</f>
        <v>#N/A</v>
      </c>
      <c r="V196" s="7" t="str">
        <f>IF(ISNA(VLOOKUP(Table1[[#This Row],[Name]],Table2[#All],2,FALSE)),"",(VLOOKUP(Table1[[#This Row],[Name]],Table2[#All],2,FALSE)))</f>
        <v/>
      </c>
      <c r="W196" s="7" t="str">
        <f>IFERROR((Table1[[#This Row],[Electricity 23-24 ]]*'Emissions Factors'!$C$6)+(Table1[[#This Row],[Gas 23-24 ]]*'Emissions Factors'!$B$6),"")</f>
        <v/>
      </c>
      <c r="X196" s="74" t="str">
        <f>IFERROR(Table1[[#This Row],[Total Emissions 23-24 ]]/Table1[[#This Row],[Total Emissions 22-23]],"")</f>
        <v/>
      </c>
      <c r="Y196" s="21"/>
    </row>
    <row r="197" spans="1:25" x14ac:dyDescent="0.25">
      <c r="A197" s="32"/>
      <c r="B197" s="21" t="e">
        <f>VLOOKUP(Table1[[#This Row],[Name]], 'Site Information'!$A$2:$D$46, 4, FALSE)</f>
        <v>#N/A</v>
      </c>
      <c r="C197" s="8" t="str">
        <f>IF(ISNA(VLOOKUP(Table1[[#This Row],[Name]], 'Elec 17-18'!$A$4:$B$630, 2, FALSE)), "0", VLOOKUP(Table1[[#This Row],[Name]], 'Elec 17-18'!$A$4:$B$630, 2, FALSE))</f>
        <v>0</v>
      </c>
      <c r="D197" s="13" t="str">
        <f>IF(ISNA(VLOOKUP(Table1[[#This Row],[Name]], 'Gas 17-18'!$A$4:$B$395, 2, FALSE)), "0", (VLOOKUP(Table1[[#This Row],[Name]], 'Gas 17-18'!$A$4:$B$395, 2, FALSE)))</f>
        <v>0</v>
      </c>
      <c r="E197" s="8" t="str">
        <f>IF(ISNA(VLOOKUP(Table1[[#This Row],[Name]], 'Elec 18-19'!$A$4:$B$630, 2, FALSE)), "0", VLOOKUP(Table1[[#This Row],[Name]], 'Elec 18-19'!$A$4:$B$630, 2, FALSE))</f>
        <v>0</v>
      </c>
      <c r="F197" s="13" t="str">
        <f>IF(ISNA(VLOOKUP(Table1[[#This Row],[Name]], 'Gas 18-19'!$A$4:$B$395, 2, FALSE)), "0", (VLOOKUP(Table1[[#This Row],[Name]], 'Gas 18-19'!$A$4:$B$395, 2, FALSE)))</f>
        <v>0</v>
      </c>
      <c r="G197" s="7" t="str">
        <f>IF(ISNA(VLOOKUP(Table1[[#This Row],[Name]], 'Elec 19-20'!$A$4:$B$631, 2, FALSE)), "0", VLOOKUP(Table1[[#This Row],[Name]], 'Elec 19-20'!$A$4:$B$631, 2, FALSE))</f>
        <v>0</v>
      </c>
      <c r="H197" s="7" t="str">
        <f>IF(ISNA(VLOOKUP(Table1[[#This Row],[Name]], 'Gas 19-20'!$A$4:$B$395, 2, FALSE)), "0", (VLOOKUP(Table1[[#This Row],[Name]], 'Gas 19-20'!$A$4:$B$395, 2, FALSE)))</f>
        <v>0</v>
      </c>
      <c r="I197" s="13">
        <f>IFERROR((Table1[[#This Row],[Electricity 19-20]]*'Emissions Factors'!$C$2)+(Table1[[#This Row],[Gas 19-20]]*'Emissions Factors'!$B$2), "")</f>
        <v>0</v>
      </c>
      <c r="J197" s="7" t="str">
        <f>IF(ISNA(VLOOKUP(Table1[[#This Row],[Name]],'Elec 20-21'!$A$4:$B$641, 2, FALSE)), "0", VLOOKUP(Table1[[#This Row],[Name]], 'Elec 20-21'!$A$4:$B$641, 2, FALSE))</f>
        <v>0</v>
      </c>
      <c r="K197" s="7" t="str">
        <f>IF(ISNA(VLOOKUP(Table1[[#This Row],[Name]], 'Gas 20-21'!$A$4:$B$400, 2, FALSE)), "0", VLOOKUP(Table1[[#This Row],[Name]], 'Gas 20-21'!$A$4:$B$400, 2, FALSE))</f>
        <v>0</v>
      </c>
      <c r="L197" s="13">
        <f>IFERROR((Table1[[#This Row],[Electricity 20-21]]*'Emissions Factors'!$C$3)+(Table1[[#This Row],[Gas 20-21]]*'Emissions Factors'!$B$2), "0")</f>
        <v>0</v>
      </c>
      <c r="M197" s="11" t="str">
        <f>IF(ISNA(VLOOKUP(Table1[[#This Row],[Name]], 'Elec 21-22'!$A$4:$B$656, 2, FALSE)), "0", VLOOKUP(Table1[[#This Row],[Name]], 'Elec 21-22'!$A$4:$B$656, 2, FALSE))</f>
        <v>0</v>
      </c>
      <c r="N197" s="7" t="str">
        <f>IF(ISNA(VLOOKUP(Table1[[#This Row],[Name]], 'Gas 21-22'!$A$4:$B$408, 2, FALSE)), "0", VLOOKUP(Table1[[#This Row],[Name]], 'Gas 21-22'!$A$4:$B$408, 2, FALSE))</f>
        <v>0</v>
      </c>
      <c r="O197" s="8">
        <f>IFERROR((Table1[[#This Row],[Electricity 21-22]]*'Emissions Factors'!$C$4)+(Table1[[#This Row],[Gas 21-22]]*'Emissions Factors'!$B$4), "")</f>
        <v>0</v>
      </c>
      <c r="P197" s="74" t="str">
        <f>IFERROR(Table1[[#This Row],[Total Emissions 21-22]]/Table1[[#This Row],[Total Emissions 20-21]], "")</f>
        <v/>
      </c>
      <c r="Q197" s="11" t="str">
        <f>IF(ISNA(VLOOKUP(Table1[[#This Row],[Name]],'Elec 22-23'!$A$4:$B$680, 2, FALSE)), "", VLOOKUP(Table1[[#This Row],[Name]], 'Elec 22-23'!$A$4:$B$680, 2, FALSE))</f>
        <v/>
      </c>
      <c r="R197" s="11" t="str">
        <f>IF(ISNA(VLOOKUP(Table1[[#This Row],[Name]], 'Gas 22-23'!$A$4:$B$427, 2, FALSE)), "", (VLOOKUP(Table1[[#This Row],[Name]], 'Gas 22-23'!$A$4:$B$427, 2, FALSE)))</f>
        <v/>
      </c>
      <c r="S197" s="11" t="str">
        <f>IFERROR((Table1[[#This Row],[Electricity 22-23]]*'Emissions Factors'!$C$5)+('Emissions Factors'!$B$5*Table1[[#This Row],[Gas 22-23]]), "")</f>
        <v/>
      </c>
      <c r="T197" s="12" t="str">
        <f>IFERROR(Table1[[#This Row],[Total Emissions 22-23]]/Table1[[#This Row],[Total Emissions 21-22]], "")</f>
        <v/>
      </c>
      <c r="U197" s="11" t="str">
        <f>IF(ISNA(VLOOKUP(Table1[[#This Row],[Name]],'Electricity 23-24'!A198:D1094,4,FALSE)),"",(VLOOKUP(Table1[[#This Row],[Name]],'Electricity 23-24'!A198:D1094,4,FALSE)))</f>
        <v/>
      </c>
      <c r="V197" s="11" t="str">
        <f>IF(ISNA(VLOOKUP(Table1[[#This Row],[Name]],Table2[#All],2,FALSE)),"",(VLOOKUP(Table1[[#This Row],[Name]],Table2[#All],2,FALSE)))</f>
        <v/>
      </c>
      <c r="W197" s="11" t="str">
        <f>IFERROR((Table1[[#This Row],[Electricity 23-24 ]]*'Emissions Factors'!$C$6)+(Table1[[#This Row],[Gas 23-24 ]]*'Emissions Factors'!$B$6),"")</f>
        <v/>
      </c>
      <c r="X197" s="74" t="str">
        <f>IFERROR(Table1[[#This Row],[Total Emissions 23-24 ]]/Table1[[#This Row],[Total Emissions 22-23]],"")</f>
        <v/>
      </c>
      <c r="Y197" s="21"/>
    </row>
    <row r="198" spans="1:25" x14ac:dyDescent="0.25">
      <c r="A198" s="32"/>
      <c r="B198" s="21" t="e">
        <f>VLOOKUP(Table1[[#This Row],[Name]], 'Site Information'!$A$2:$D$46, 4, FALSE)</f>
        <v>#N/A</v>
      </c>
      <c r="C198" s="8" t="str">
        <f>IF(ISNA(VLOOKUP(Table1[[#This Row],[Name]], 'Elec 17-18'!$A$4:$B$630, 2, FALSE)), "0", VLOOKUP(Table1[[#This Row],[Name]], 'Elec 17-18'!$A$4:$B$630, 2, FALSE))</f>
        <v>0</v>
      </c>
      <c r="D198" s="13" t="str">
        <f>IF(ISNA(VLOOKUP(Table1[[#This Row],[Name]], 'Gas 17-18'!$A$4:$B$395, 2, FALSE)), "0", (VLOOKUP(Table1[[#This Row],[Name]], 'Gas 17-18'!$A$4:$B$395, 2, FALSE)))</f>
        <v>0</v>
      </c>
      <c r="E198" s="8" t="str">
        <f>IF(ISNA(VLOOKUP(Table1[[#This Row],[Name]], 'Elec 18-19'!$A$4:$B$630, 2, FALSE)), "0", VLOOKUP(Table1[[#This Row],[Name]], 'Elec 18-19'!$A$4:$B$630, 2, FALSE))</f>
        <v>0</v>
      </c>
      <c r="F198" s="13" t="str">
        <f>IF(ISNA(VLOOKUP(Table1[[#This Row],[Name]], 'Gas 18-19'!$A$4:$B$395, 2, FALSE)), "0", (VLOOKUP(Table1[[#This Row],[Name]], 'Gas 18-19'!$A$4:$B$395, 2, FALSE)))</f>
        <v>0</v>
      </c>
      <c r="G198" s="7" t="str">
        <f>IF(ISNA(VLOOKUP(Table1[[#This Row],[Name]], 'Elec 19-20'!$A$4:$B$631, 2, FALSE)), "0", VLOOKUP(Table1[[#This Row],[Name]], 'Elec 19-20'!$A$4:$B$631, 2, FALSE))</f>
        <v>0</v>
      </c>
      <c r="H198" s="7" t="str">
        <f>IF(ISNA(VLOOKUP(Table1[[#This Row],[Name]], 'Gas 19-20'!$A$4:$B$395, 2, FALSE)), "0", (VLOOKUP(Table1[[#This Row],[Name]], 'Gas 19-20'!$A$4:$B$395, 2, FALSE)))</f>
        <v>0</v>
      </c>
      <c r="I198" s="13">
        <f>IFERROR((Table1[[#This Row],[Electricity 19-20]]*'Emissions Factors'!$C$2)+(Table1[[#This Row],[Gas 19-20]]*'Emissions Factors'!$B$2), "")</f>
        <v>0</v>
      </c>
      <c r="J198" s="7" t="str">
        <f>IF(ISNA(VLOOKUP(Table1[[#This Row],[Name]],'Elec 20-21'!$A$4:$B$641, 2, FALSE)), "0", VLOOKUP(Table1[[#This Row],[Name]], 'Elec 20-21'!$A$4:$B$641, 2, FALSE))</f>
        <v>0</v>
      </c>
      <c r="K198" s="7" t="str">
        <f>IF(ISNA(VLOOKUP(Table1[[#This Row],[Name]], 'Gas 20-21'!$A$4:$B$400, 2, FALSE)), "0", VLOOKUP(Table1[[#This Row],[Name]], 'Gas 20-21'!$A$4:$B$400, 2, FALSE))</f>
        <v>0</v>
      </c>
      <c r="L198" s="13">
        <f>IFERROR((Table1[[#This Row],[Electricity 20-21]]*'Emissions Factors'!$C$3)+(Table1[[#This Row],[Gas 20-21]]*'Emissions Factors'!$B$2), "0")</f>
        <v>0</v>
      </c>
      <c r="M198" s="11" t="str">
        <f>IF(ISNA(VLOOKUP(Table1[[#This Row],[Name]], 'Elec 21-22'!$A$4:$B$656, 2, FALSE)), "0", VLOOKUP(Table1[[#This Row],[Name]], 'Elec 21-22'!$A$4:$B$656, 2, FALSE))</f>
        <v>0</v>
      </c>
      <c r="N198" s="11" t="str">
        <f>IF(ISNA(VLOOKUP(Table1[[#This Row],[Name]], 'Gas 21-22'!$A$4:$B$408, 2, FALSE)), "0", VLOOKUP(Table1[[#This Row],[Name]], 'Gas 21-22'!$A$4:$B$408, 2, FALSE))</f>
        <v>0</v>
      </c>
      <c r="O198" s="8">
        <f>IFERROR((Table1[[#This Row],[Electricity 21-22]]*'Emissions Factors'!$C$4)+(Table1[[#This Row],[Gas 21-22]]*'Emissions Factors'!$B$4), "")</f>
        <v>0</v>
      </c>
      <c r="P198" s="12" t="str">
        <f>IFERROR(Table1[[#This Row],[Total Emissions 21-22]]/Table1[[#This Row],[Total Emissions 20-21]], "")</f>
        <v/>
      </c>
      <c r="Q198" s="11" t="str">
        <f>IF(ISNA(VLOOKUP(Table1[[#This Row],[Name]],'Elec 22-23'!$A$4:$B$680, 2, FALSE)), "", VLOOKUP(Table1[[#This Row],[Name]], 'Elec 22-23'!$A$4:$B$680, 2, FALSE))</f>
        <v/>
      </c>
      <c r="R198" s="7" t="str">
        <f>IF(ISNA(VLOOKUP(Table1[[#This Row],[Name]], 'Gas 22-23'!$A$4:$B$427, 2, FALSE)), "", (VLOOKUP(Table1[[#This Row],[Name]], 'Gas 22-23'!$A$4:$B$427, 2, FALSE)))</f>
        <v/>
      </c>
      <c r="S198" s="7" t="str">
        <f>IFERROR((Table1[[#This Row],[Electricity 22-23]]*'Emissions Factors'!$C$5)+('Emissions Factors'!$B$5*Table1[[#This Row],[Gas 22-23]]), "")</f>
        <v/>
      </c>
      <c r="T198" s="12" t="str">
        <f>IFERROR(Table1[[#This Row],[Total Emissions 22-23]]/Table1[[#This Row],[Total Emissions 21-22]], "")</f>
        <v/>
      </c>
      <c r="U198" s="7" t="str">
        <f>IF(ISNA(VLOOKUP(Table1[[#This Row],[Name]],'Electricity 23-24'!A101:D346,4,FALSE)),"",(VLOOKUP(Table1[[#This Row],[Name]],'Electricity 23-24'!A101:D346,4,FALSE)))</f>
        <v/>
      </c>
      <c r="V198" s="7" t="str">
        <f>IF(ISNA(VLOOKUP(Table1[[#This Row],[Name]],Table2[#All],2,FALSE)),"",(VLOOKUP(Table1[[#This Row],[Name]],Table2[#All],2,FALSE)))</f>
        <v/>
      </c>
      <c r="W198" s="7" t="str">
        <f>IFERROR((Table1[[#This Row],[Electricity 23-24 ]]*'Emissions Factors'!$C$6)+(Table1[[#This Row],[Gas 23-24 ]]*'Emissions Factors'!$B$6),"")</f>
        <v/>
      </c>
      <c r="X198" s="74" t="str">
        <f>IFERROR(Table1[[#This Row],[Total Emissions 23-24 ]]/Table1[[#This Row],[Total Emissions 22-23]],"")</f>
        <v/>
      </c>
      <c r="Y198" s="21"/>
    </row>
    <row r="199" spans="1:25" x14ac:dyDescent="0.25">
      <c r="A199" s="30"/>
      <c r="B199" s="21" t="e">
        <f>VLOOKUP(Table1[[#This Row],[Name]], 'Site Information'!$A$2:$D$46, 4, FALSE)</f>
        <v>#N/A</v>
      </c>
      <c r="C199" s="11" t="str">
        <f>IF(ISNA(VLOOKUP(Table1[[#This Row],[Name]], 'Elec 17-18'!$A$4:$B$630, 2, FALSE)), "0", VLOOKUP(Table1[[#This Row],[Name]], 'Elec 17-18'!$A$4:$B$630, 2, FALSE))</f>
        <v>0</v>
      </c>
      <c r="D199" s="47" t="str">
        <f>IF(ISNA(VLOOKUP(Table1[[#This Row],[Name]], 'Gas 17-18'!$A$4:$B$395, 2, FALSE)), "0", (VLOOKUP(Table1[[#This Row],[Name]], 'Gas 17-18'!$A$4:$B$395, 2, FALSE)))</f>
        <v>0</v>
      </c>
      <c r="E199" s="11" t="str">
        <f>IF(ISNA(VLOOKUP(Table1[[#This Row],[Name]], 'Elec 18-19'!$A$4:$B$630, 2, FALSE)), "0", VLOOKUP(Table1[[#This Row],[Name]], 'Elec 18-19'!$A$4:$B$630, 2, FALSE))</f>
        <v>0</v>
      </c>
      <c r="F199" s="47" t="str">
        <f>IF(ISNA(VLOOKUP(Table1[[#This Row],[Name]], 'Gas 18-19'!$A$4:$B$395, 2, FALSE)), "0", (VLOOKUP(Table1[[#This Row],[Name]], 'Gas 18-19'!$A$4:$B$395, 2, FALSE)))</f>
        <v>0</v>
      </c>
      <c r="G199" s="7" t="str">
        <f>IF(ISNA(VLOOKUP(Table1[[#This Row],[Name]], 'Elec 19-20'!$A$4:$B$631, 2, FALSE)), "0", VLOOKUP(Table1[[#This Row],[Name]], 'Elec 19-20'!$A$4:$B$631, 2, FALSE))</f>
        <v>0</v>
      </c>
      <c r="H199" s="7" t="str">
        <f>IF(ISNA(VLOOKUP(Table1[[#This Row],[Name]], 'Gas 19-20'!$A$4:$B$395, 2, FALSE)), "0", (VLOOKUP(Table1[[#This Row],[Name]], 'Gas 19-20'!$A$4:$B$395, 2, FALSE)))</f>
        <v>0</v>
      </c>
      <c r="I199" s="13">
        <f>IFERROR((Table1[[#This Row],[Electricity 19-20]]*'Emissions Factors'!$C$2)+(Table1[[#This Row],[Gas 19-20]]*'Emissions Factors'!$B$2), "")</f>
        <v>0</v>
      </c>
      <c r="J199" s="7" t="str">
        <f>IF(ISNA(VLOOKUP(Table1[[#This Row],[Name]],'Elec 20-21'!$A$4:$B$641, 2, FALSE)), "0", VLOOKUP(Table1[[#This Row],[Name]], 'Elec 20-21'!$A$4:$B$641, 2, FALSE))</f>
        <v>0</v>
      </c>
      <c r="K199" s="7" t="str">
        <f>IF(ISNA(VLOOKUP(Table1[[#This Row],[Name]], 'Gas 20-21'!$A$4:$B$400, 2, FALSE)), "0", VLOOKUP(Table1[[#This Row],[Name]], 'Gas 20-21'!$A$4:$B$400, 2, FALSE))</f>
        <v>0</v>
      </c>
      <c r="L199" s="13">
        <f>IFERROR((Table1[[#This Row],[Electricity 20-21]]*'Emissions Factors'!$C$3)+(Table1[[#This Row],[Gas 20-21]]*'Emissions Factors'!$B$2), "0")</f>
        <v>0</v>
      </c>
      <c r="M199" s="65" t="str">
        <f>IF(ISNA(VLOOKUP(Table1[[#This Row],[Name]], 'Elec 21-22'!$A$4:$B$656, 2, FALSE)), "0", VLOOKUP(Table1[[#This Row],[Name]], 'Elec 21-22'!$A$4:$B$656, 2, FALSE))</f>
        <v>0</v>
      </c>
      <c r="N199" s="11" t="str">
        <f>IF(ISNA(VLOOKUP(Table1[[#This Row],[Name]], 'Gas 21-22'!$A$4:$B$408, 2, FALSE)), "0", VLOOKUP(Table1[[#This Row],[Name]], 'Gas 21-22'!$A$4:$B$408, 2, FALSE))</f>
        <v>0</v>
      </c>
      <c r="O199" s="8">
        <f>IFERROR((Table1[[#This Row],[Electricity 21-22]]*'Emissions Factors'!$C$4)+(Table1[[#This Row],[Gas 21-22]]*'Emissions Factors'!$B$4), "")</f>
        <v>0</v>
      </c>
      <c r="P199" s="12" t="str">
        <f>IFERROR(Table1[[#This Row],[Total Emissions 21-22]]/Table1[[#This Row],[Total Emissions 20-21]], "")</f>
        <v/>
      </c>
      <c r="Q199" s="11" t="str">
        <f>IF(ISNA(VLOOKUP(Table1[[#This Row],[Name]],'Elec 22-23'!$A$4:$B$680, 2, FALSE)), "", VLOOKUP(Table1[[#This Row],[Name]], 'Elec 22-23'!$A$4:$B$680, 2, FALSE))</f>
        <v/>
      </c>
      <c r="R199" s="7" t="str">
        <f>IF(ISNA(VLOOKUP(Table1[[#This Row],[Name]], 'Gas 22-23'!$A$4:$B$427, 2, FALSE)), "", (VLOOKUP(Table1[[#This Row],[Name]], 'Gas 22-23'!$A$4:$B$427, 2, FALSE)))</f>
        <v/>
      </c>
      <c r="S199" s="7" t="str">
        <f>IFERROR((Table1[[#This Row],[Electricity 22-23]]*'Emissions Factors'!$C$5)+('Emissions Factors'!$B$5*Table1[[#This Row],[Gas 22-23]]), "")</f>
        <v/>
      </c>
      <c r="T199" s="12" t="str">
        <f>IFERROR(Table1[[#This Row],[Total Emissions 22-23]]/Table1[[#This Row],[Total Emissions 21-22]], "")</f>
        <v/>
      </c>
      <c r="U199" s="7" t="str">
        <f>IF(ISNA(VLOOKUP(Table1[[#This Row],[Name]],'Electricity 23-24'!A476:D1372,4,FALSE)),"",(VLOOKUP(Table1[[#This Row],[Name]],'Electricity 23-24'!A476:D1372,4,FALSE)))</f>
        <v/>
      </c>
      <c r="V199" s="7" t="str">
        <f>IF(ISNA(VLOOKUP(Table1[[#This Row],[Name]],Table2[#All],2,FALSE)),"",(VLOOKUP(Table1[[#This Row],[Name]],Table2[#All],2,FALSE)))</f>
        <v/>
      </c>
      <c r="W199" s="7" t="str">
        <f>IFERROR((Table1[[#This Row],[Electricity 23-24 ]]*'Emissions Factors'!$C$6)+(Table1[[#This Row],[Gas 23-24 ]]*'Emissions Factors'!$B$6),"")</f>
        <v/>
      </c>
      <c r="X199" s="74" t="str">
        <f>IFERROR(Table1[[#This Row],[Total Emissions 23-24 ]]/Table1[[#This Row],[Total Emissions 22-23]],"")</f>
        <v/>
      </c>
      <c r="Y199" s="21"/>
    </row>
    <row r="200" spans="1:25" x14ac:dyDescent="0.25">
      <c r="A200" s="32"/>
      <c r="B200" s="21" t="e">
        <f>VLOOKUP(Table1[[#This Row],[Name]], 'Site Information'!$A$2:$D$46, 4, FALSE)</f>
        <v>#N/A</v>
      </c>
      <c r="C200" s="8" t="str">
        <f>IF(ISNA(VLOOKUP(Table1[[#This Row],[Name]], 'Elec 17-18'!$A$4:$B$630, 2, FALSE)), "0", VLOOKUP(Table1[[#This Row],[Name]], 'Elec 17-18'!$A$4:$B$630, 2, FALSE))</f>
        <v>0</v>
      </c>
      <c r="D200" s="13" t="str">
        <f>IF(ISNA(VLOOKUP(Table1[[#This Row],[Name]], 'Gas 17-18'!$A$4:$B$395, 2, FALSE)), "0", (VLOOKUP(Table1[[#This Row],[Name]], 'Gas 17-18'!$A$4:$B$395, 2, FALSE)))</f>
        <v>0</v>
      </c>
      <c r="E200" s="8" t="str">
        <f>IF(ISNA(VLOOKUP(Table1[[#This Row],[Name]], 'Elec 18-19'!$A$4:$B$630, 2, FALSE)), "0", VLOOKUP(Table1[[#This Row],[Name]], 'Elec 18-19'!$A$4:$B$630, 2, FALSE))</f>
        <v>0</v>
      </c>
      <c r="F200" s="13" t="str">
        <f>IF(ISNA(VLOOKUP(Table1[[#This Row],[Name]], 'Gas 18-19'!$A$4:$B$395, 2, FALSE)), "0", (VLOOKUP(Table1[[#This Row],[Name]], 'Gas 18-19'!$A$4:$B$395, 2, FALSE)))</f>
        <v>0</v>
      </c>
      <c r="G200" s="7" t="str">
        <f>IF(ISNA(VLOOKUP(Table1[[#This Row],[Name]], 'Elec 19-20'!$A$4:$B$631, 2, FALSE)), "0", VLOOKUP(Table1[[#This Row],[Name]], 'Elec 19-20'!$A$4:$B$631, 2, FALSE))</f>
        <v>0</v>
      </c>
      <c r="H200" s="7" t="str">
        <f>IF(ISNA(VLOOKUP(Table1[[#This Row],[Name]], 'Gas 19-20'!$A$4:$B$395, 2, FALSE)), "0", (VLOOKUP(Table1[[#This Row],[Name]], 'Gas 19-20'!$A$4:$B$395, 2, FALSE)))</f>
        <v>0</v>
      </c>
      <c r="I200" s="13">
        <f>IFERROR((Table1[[#This Row],[Electricity 19-20]]*'Emissions Factors'!$C$2)+(Table1[[#This Row],[Gas 19-20]]*'Emissions Factors'!$B$2), "")</f>
        <v>0</v>
      </c>
      <c r="J200" s="7" t="str">
        <f>IF(ISNA(VLOOKUP(Table1[[#This Row],[Name]],'Elec 20-21'!$A$4:$B$641, 2, FALSE)), "0", VLOOKUP(Table1[[#This Row],[Name]], 'Elec 20-21'!$A$4:$B$641, 2, FALSE))</f>
        <v>0</v>
      </c>
      <c r="K200" s="7" t="str">
        <f>IF(ISNA(VLOOKUP(Table1[[#This Row],[Name]], 'Gas 20-21'!$A$4:$B$400, 2, FALSE)), "0", VLOOKUP(Table1[[#This Row],[Name]], 'Gas 20-21'!$A$4:$B$400, 2, FALSE))</f>
        <v>0</v>
      </c>
      <c r="L200" s="13">
        <f>IFERROR((Table1[[#This Row],[Electricity 20-21]]*'Emissions Factors'!$C$3)+(Table1[[#This Row],[Gas 20-21]]*'Emissions Factors'!$B$2), "0")</f>
        <v>0</v>
      </c>
      <c r="M200" s="11" t="str">
        <f>IF(ISNA(VLOOKUP(Table1[[#This Row],[Name]], 'Elec 21-22'!$A$4:$B$656, 2, FALSE)), "0", VLOOKUP(Table1[[#This Row],[Name]], 'Elec 21-22'!$A$4:$B$656, 2, FALSE))</f>
        <v>0</v>
      </c>
      <c r="N200" s="11" t="str">
        <f>IF(ISNA(VLOOKUP(Table1[[#This Row],[Name]], 'Gas 21-22'!$A$4:$B$408, 2, FALSE)), "0", VLOOKUP(Table1[[#This Row],[Name]], 'Gas 21-22'!$A$4:$B$408, 2, FALSE))</f>
        <v>0</v>
      </c>
      <c r="O200" s="8">
        <f>IFERROR((Table1[[#This Row],[Electricity 21-22]]*'Emissions Factors'!$C$4)+(Table1[[#This Row],[Gas 21-22]]*'Emissions Factors'!$B$4), "")</f>
        <v>0</v>
      </c>
      <c r="P200" s="13" t="str">
        <f>IFERROR(Table1[[#This Row],[Total Emissions 21-22]]/Table1[[#This Row],[Total Emissions 20-21]], "")</f>
        <v/>
      </c>
      <c r="Q200" s="11" t="str">
        <f>IF(ISNA(VLOOKUP(Table1[[#This Row],[Name]],'Elec 22-23'!$A$4:$B$680, 2, FALSE)), "", VLOOKUP(Table1[[#This Row],[Name]], 'Elec 22-23'!$A$4:$B$680, 2, FALSE))</f>
        <v/>
      </c>
      <c r="R200" s="7" t="str">
        <f>IF(ISNA(VLOOKUP(Table1[[#This Row],[Name]], 'Gas 22-23'!$A$4:$B$427, 2, FALSE)), "", (VLOOKUP(Table1[[#This Row],[Name]], 'Gas 22-23'!$A$4:$B$427, 2, FALSE)))</f>
        <v/>
      </c>
      <c r="S200" s="7" t="str">
        <f>IFERROR((Table1[[#This Row],[Electricity 22-23]]*'Emissions Factors'!$C$5)+('Emissions Factors'!$B$5*Table1[[#This Row],[Gas 22-23]]), "")</f>
        <v/>
      </c>
      <c r="T200" s="12" t="str">
        <f>IFERROR(Table1[[#This Row],[Total Emissions 22-23]]/Table1[[#This Row],[Total Emissions 21-22]], "")</f>
        <v/>
      </c>
      <c r="U200" s="7" t="str">
        <f>IF(ISNA(VLOOKUP(Table1[[#This Row],[Name]],'Electricity 23-24'!A201:D1097,4,FALSE)),"",(VLOOKUP(Table1[[#This Row],[Name]],'Electricity 23-24'!A201:D1097,4,FALSE)))</f>
        <v/>
      </c>
      <c r="V200" s="7" t="str">
        <f>IF(ISNA(VLOOKUP(Table1[[#This Row],[Name]],Table2[#All],2,FALSE)),"",(VLOOKUP(Table1[[#This Row],[Name]],Table2[#All],2,FALSE)))</f>
        <v/>
      </c>
      <c r="W200" s="7" t="str">
        <f>IFERROR((Table1[[#This Row],[Electricity 23-24 ]]*'Emissions Factors'!$C$6)+(Table1[[#This Row],[Gas 23-24 ]]*'Emissions Factors'!$B$6),"")</f>
        <v/>
      </c>
      <c r="X200" s="74" t="str">
        <f>IFERROR(Table1[[#This Row],[Total Emissions 23-24 ]]/Table1[[#This Row],[Total Emissions 22-23]],"")</f>
        <v/>
      </c>
      <c r="Y200" s="21"/>
    </row>
    <row r="201" spans="1:25" x14ac:dyDescent="0.25">
      <c r="A201" s="32"/>
      <c r="B201" s="21" t="e">
        <f>VLOOKUP(Table1[[#This Row],[Name]], 'Site Information'!$A$2:$D$46, 4, FALSE)</f>
        <v>#N/A</v>
      </c>
      <c r="C201" s="8" t="str">
        <f>IF(ISNA(VLOOKUP(Table1[[#This Row],[Name]], 'Elec 17-18'!$A$4:$B$630, 2, FALSE)), "0", VLOOKUP(Table1[[#This Row],[Name]], 'Elec 17-18'!$A$4:$B$630, 2, FALSE))</f>
        <v>0</v>
      </c>
      <c r="D201" s="13" t="str">
        <f>IF(ISNA(VLOOKUP(Table1[[#This Row],[Name]], 'Gas 17-18'!$A$4:$B$395, 2, FALSE)), "0", (VLOOKUP(Table1[[#This Row],[Name]], 'Gas 17-18'!$A$4:$B$395, 2, FALSE)))</f>
        <v>0</v>
      </c>
      <c r="E201" s="8" t="str">
        <f>IF(ISNA(VLOOKUP(Table1[[#This Row],[Name]], 'Elec 18-19'!$A$4:$B$630, 2, FALSE)), "0", VLOOKUP(Table1[[#This Row],[Name]], 'Elec 18-19'!$A$4:$B$630, 2, FALSE))</f>
        <v>0</v>
      </c>
      <c r="F201" s="13" t="str">
        <f>IF(ISNA(VLOOKUP(Table1[[#This Row],[Name]], 'Gas 18-19'!$A$4:$B$395, 2, FALSE)), "0", (VLOOKUP(Table1[[#This Row],[Name]], 'Gas 18-19'!$A$4:$B$395, 2, FALSE)))</f>
        <v>0</v>
      </c>
      <c r="G201" s="7" t="str">
        <f>IF(ISNA(VLOOKUP(Table1[[#This Row],[Name]], 'Elec 19-20'!$A$4:$B$631, 2, FALSE)), "0", VLOOKUP(Table1[[#This Row],[Name]], 'Elec 19-20'!$A$4:$B$631, 2, FALSE))</f>
        <v>0</v>
      </c>
      <c r="H201" s="7" t="str">
        <f>IF(ISNA(VLOOKUP(Table1[[#This Row],[Name]], 'Gas 19-20'!$A$4:$B$395, 2, FALSE)), "0", (VLOOKUP(Table1[[#This Row],[Name]], 'Gas 19-20'!$A$4:$B$395, 2, FALSE)))</f>
        <v>0</v>
      </c>
      <c r="I201" s="13">
        <f>IFERROR((Table1[[#This Row],[Electricity 19-20]]*'Emissions Factors'!$C$2)+(Table1[[#This Row],[Gas 19-20]]*'Emissions Factors'!$B$2), "")</f>
        <v>0</v>
      </c>
      <c r="J201" s="7" t="str">
        <f>IF(ISNA(VLOOKUP(Table1[[#This Row],[Name]],'Elec 20-21'!$A$4:$B$641, 2, FALSE)), "0", VLOOKUP(Table1[[#This Row],[Name]], 'Elec 20-21'!$A$4:$B$641, 2, FALSE))</f>
        <v>0</v>
      </c>
      <c r="K201" s="7" t="str">
        <f>IF(ISNA(VLOOKUP(Table1[[#This Row],[Name]], 'Gas 20-21'!$A$4:$B$400, 2, FALSE)), "0", VLOOKUP(Table1[[#This Row],[Name]], 'Gas 20-21'!$A$4:$B$400, 2, FALSE))</f>
        <v>0</v>
      </c>
      <c r="L201" s="13">
        <f>IFERROR((Table1[[#This Row],[Electricity 20-21]]*'Emissions Factors'!$C$3)+(Table1[[#This Row],[Gas 20-21]]*'Emissions Factors'!$B$2), "0")</f>
        <v>0</v>
      </c>
      <c r="M201" s="11" t="str">
        <f>IF(ISNA(VLOOKUP(Table1[[#This Row],[Name]], 'Elec 21-22'!$A$4:$B$656, 2, FALSE)), "0", VLOOKUP(Table1[[#This Row],[Name]], 'Elec 21-22'!$A$4:$B$656, 2, FALSE))</f>
        <v>0</v>
      </c>
      <c r="N201" s="11" t="str">
        <f>IF(ISNA(VLOOKUP(Table1[[#This Row],[Name]], 'Gas 21-22'!$A$4:$B$408, 2, FALSE)), "0", VLOOKUP(Table1[[#This Row],[Name]], 'Gas 21-22'!$A$4:$B$408, 2, FALSE))</f>
        <v>0</v>
      </c>
      <c r="O201" s="8">
        <f>IFERROR((Table1[[#This Row],[Electricity 21-22]]*'Emissions Factors'!$C$4)+(Table1[[#This Row],[Gas 21-22]]*'Emissions Factors'!$B$4), "")</f>
        <v>0</v>
      </c>
      <c r="P201" s="13" t="str">
        <f>IFERROR(Table1[[#This Row],[Total Emissions 21-22]]/Table1[[#This Row],[Total Emissions 20-21]], "")</f>
        <v/>
      </c>
      <c r="Q201" s="11" t="str">
        <f>IF(ISNA(VLOOKUP(Table1[[#This Row],[Name]],'Elec 22-23'!$A$4:$B$680, 2, FALSE)), "", VLOOKUP(Table1[[#This Row],[Name]], 'Elec 22-23'!$A$4:$B$680, 2, FALSE))</f>
        <v/>
      </c>
      <c r="R201" s="7" t="str">
        <f>IF(ISNA(VLOOKUP(Table1[[#This Row],[Name]], 'Gas 22-23'!$A$4:$B$427, 2, FALSE)), "", (VLOOKUP(Table1[[#This Row],[Name]], 'Gas 22-23'!$A$4:$B$427, 2, FALSE)))</f>
        <v/>
      </c>
      <c r="S201" s="7" t="str">
        <f>IFERROR((Table1[[#This Row],[Electricity 22-23]]*'Emissions Factors'!$C$5)+('Emissions Factors'!$B$5*Table1[[#This Row],[Gas 22-23]]), "")</f>
        <v/>
      </c>
      <c r="T201" s="12" t="str">
        <f>IFERROR(Table1[[#This Row],[Total Emissions 22-23]]/Table1[[#This Row],[Total Emissions 21-22]], "")</f>
        <v/>
      </c>
      <c r="U201" s="7" t="str">
        <f>IF(ISNA(VLOOKUP(Table1[[#This Row],[Name]],'Electricity 23-24'!A202:D1098,4,FALSE)),"",(VLOOKUP(Table1[[#This Row],[Name]],'Electricity 23-24'!A202:D1098,4,FALSE)))</f>
        <v/>
      </c>
      <c r="V201" s="7" t="str">
        <f>IF(ISNA(VLOOKUP(Table1[[#This Row],[Name]],Table2[#All],2,FALSE)),"",(VLOOKUP(Table1[[#This Row],[Name]],Table2[#All],2,FALSE)))</f>
        <v/>
      </c>
      <c r="W201" s="7" t="str">
        <f>IFERROR((Table1[[#This Row],[Electricity 23-24 ]]*'Emissions Factors'!$C$6)+(Table1[[#This Row],[Gas 23-24 ]]*'Emissions Factors'!$B$6),"")</f>
        <v/>
      </c>
      <c r="X201" s="74" t="str">
        <f>IFERROR(Table1[[#This Row],[Total Emissions 23-24 ]]/Table1[[#This Row],[Total Emissions 22-23]],"")</f>
        <v/>
      </c>
      <c r="Y201" s="21"/>
    </row>
    <row r="202" spans="1:25" x14ac:dyDescent="0.25">
      <c r="A202" s="32"/>
      <c r="B202" s="21" t="e">
        <f>VLOOKUP(Table1[[#This Row],[Name]], 'Site Information'!$A$2:$D$46, 4, FALSE)</f>
        <v>#N/A</v>
      </c>
      <c r="C202" s="8" t="str">
        <f>IF(ISNA(VLOOKUP(Table1[[#This Row],[Name]], 'Elec 17-18'!$A$4:$B$630, 2, FALSE)), "0", VLOOKUP(Table1[[#This Row],[Name]], 'Elec 17-18'!$A$4:$B$630, 2, FALSE))</f>
        <v>0</v>
      </c>
      <c r="D202" s="13" t="str">
        <f>IF(ISNA(VLOOKUP(Table1[[#This Row],[Name]], 'Gas 17-18'!$A$4:$B$395, 2, FALSE)), "0", (VLOOKUP(Table1[[#This Row],[Name]], 'Gas 17-18'!$A$4:$B$395, 2, FALSE)))</f>
        <v>0</v>
      </c>
      <c r="E202" s="8" t="str">
        <f>IF(ISNA(VLOOKUP(Table1[[#This Row],[Name]], 'Elec 18-19'!$A$4:$B$630, 2, FALSE)), "0", VLOOKUP(Table1[[#This Row],[Name]], 'Elec 18-19'!$A$4:$B$630, 2, FALSE))</f>
        <v>0</v>
      </c>
      <c r="F202" s="13" t="str">
        <f>IF(ISNA(VLOOKUP(Table1[[#This Row],[Name]], 'Gas 18-19'!$A$4:$B$395, 2, FALSE)), "0", (VLOOKUP(Table1[[#This Row],[Name]], 'Gas 18-19'!$A$4:$B$395, 2, FALSE)))</f>
        <v>0</v>
      </c>
      <c r="G202" s="7" t="str">
        <f>IF(ISNA(VLOOKUP(Table1[[#This Row],[Name]], 'Elec 19-20'!$A$4:$B$631, 2, FALSE)), "0", VLOOKUP(Table1[[#This Row],[Name]], 'Elec 19-20'!$A$4:$B$631, 2, FALSE))</f>
        <v>0</v>
      </c>
      <c r="H202" s="7" t="str">
        <f>IF(ISNA(VLOOKUP(Table1[[#This Row],[Name]], 'Gas 19-20'!$A$4:$B$395, 2, FALSE)), "0", (VLOOKUP(Table1[[#This Row],[Name]], 'Gas 19-20'!$A$4:$B$395, 2, FALSE)))</f>
        <v>0</v>
      </c>
      <c r="I202" s="13">
        <f>IFERROR((Table1[[#This Row],[Electricity 19-20]]*'Emissions Factors'!$C$2)+(Table1[[#This Row],[Gas 19-20]]*'Emissions Factors'!$B$2), "")</f>
        <v>0</v>
      </c>
      <c r="J202" s="7" t="str">
        <f>IF(ISNA(VLOOKUP(Table1[[#This Row],[Name]],'Elec 20-21'!$A$4:$B$641, 2, FALSE)), "0", VLOOKUP(Table1[[#This Row],[Name]], 'Elec 20-21'!$A$4:$B$641, 2, FALSE))</f>
        <v>0</v>
      </c>
      <c r="K202" s="7" t="str">
        <f>IF(ISNA(VLOOKUP(Table1[[#This Row],[Name]], 'Gas 20-21'!$A$4:$B$400, 2, FALSE)), "0", VLOOKUP(Table1[[#This Row],[Name]], 'Gas 20-21'!$A$4:$B$400, 2, FALSE))</f>
        <v>0</v>
      </c>
      <c r="L202" s="13">
        <f>IFERROR((Table1[[#This Row],[Electricity 20-21]]*'Emissions Factors'!$C$3)+(Table1[[#This Row],[Gas 20-21]]*'Emissions Factors'!$B$2), "0")</f>
        <v>0</v>
      </c>
      <c r="M202" s="11" t="str">
        <f>IF(ISNA(VLOOKUP(Table1[[#This Row],[Name]], 'Elec 21-22'!$A$4:$B$656, 2, FALSE)), "0", VLOOKUP(Table1[[#This Row],[Name]], 'Elec 21-22'!$A$4:$B$656, 2, FALSE))</f>
        <v>0</v>
      </c>
      <c r="N202" s="7" t="str">
        <f>IF(ISNA(VLOOKUP(Table1[[#This Row],[Name]], 'Gas 21-22'!$A$4:$B$408, 2, FALSE)), "0", VLOOKUP(Table1[[#This Row],[Name]], 'Gas 21-22'!$A$4:$B$408, 2, FALSE))</f>
        <v>0</v>
      </c>
      <c r="O202" s="8">
        <f>IFERROR((Table1[[#This Row],[Electricity 21-22]]*'Emissions Factors'!$C$4)+(Table1[[#This Row],[Gas 21-22]]*'Emissions Factors'!$B$4), "")</f>
        <v>0</v>
      </c>
      <c r="P202" s="74" t="str">
        <f>IFERROR(Table1[[#This Row],[Total Emissions 21-22]]/Table1[[#This Row],[Total Emissions 20-21]], "")</f>
        <v/>
      </c>
      <c r="Q202" s="11" t="str">
        <f>IF(ISNA(VLOOKUP(Table1[[#This Row],[Name]],'Elec 22-23'!$A$4:$B$680, 2, FALSE)), "", VLOOKUP(Table1[[#This Row],[Name]], 'Elec 22-23'!$A$4:$B$680, 2, FALSE))</f>
        <v/>
      </c>
      <c r="R202" s="7" t="str">
        <f>IF(ISNA(VLOOKUP(Table1[[#This Row],[Name]], 'Gas 22-23'!$A$4:$B$427, 2, FALSE)), "", (VLOOKUP(Table1[[#This Row],[Name]], 'Gas 22-23'!$A$4:$B$427, 2, FALSE)))</f>
        <v/>
      </c>
      <c r="S202" s="7" t="str">
        <f>IFERROR((Table1[[#This Row],[Electricity 22-23]]*'Emissions Factors'!$C$5)+('Emissions Factors'!$B$5*Table1[[#This Row],[Gas 22-23]]), "")</f>
        <v/>
      </c>
      <c r="T202" s="12" t="str">
        <f>IFERROR(Table1[[#This Row],[Total Emissions 22-23]]/Table1[[#This Row],[Total Emissions 21-22]], "")</f>
        <v/>
      </c>
      <c r="U202" s="7" t="str">
        <f>IF(ISNA(VLOOKUP(Table1[[#This Row],[Name]],'Electricity 23-24'!A203:D1099,4,FALSE)),"",(VLOOKUP(Table1[[#This Row],[Name]],'Electricity 23-24'!A203:D1099,4,FALSE)))</f>
        <v/>
      </c>
      <c r="V202" s="7" t="str">
        <f>IF(ISNA(VLOOKUP(Table1[[#This Row],[Name]],Table2[#All],2,FALSE)),"",(VLOOKUP(Table1[[#This Row],[Name]],Table2[#All],2,FALSE)))</f>
        <v/>
      </c>
      <c r="W202" s="7" t="str">
        <f>IFERROR((Table1[[#This Row],[Electricity 23-24 ]]*'Emissions Factors'!$C$6)+(Table1[[#This Row],[Gas 23-24 ]]*'Emissions Factors'!$B$6),"")</f>
        <v/>
      </c>
      <c r="X202" s="74" t="str">
        <f>IFERROR(Table1[[#This Row],[Total Emissions 23-24 ]]/Table1[[#This Row],[Total Emissions 22-23]],"")</f>
        <v/>
      </c>
      <c r="Y202" s="21"/>
    </row>
    <row r="203" spans="1:25" x14ac:dyDescent="0.25">
      <c r="A203" s="32"/>
      <c r="B203" s="21" t="e">
        <f>VLOOKUP(Table1[[#This Row],[Name]], 'Site Information'!$A$2:$D$46, 4, FALSE)</f>
        <v>#N/A</v>
      </c>
      <c r="C203" s="8" t="str">
        <f>IF(ISNA(VLOOKUP(Table1[[#This Row],[Name]], 'Elec 17-18'!$A$4:$B$630, 2, FALSE)), "0", VLOOKUP(Table1[[#This Row],[Name]], 'Elec 17-18'!$A$4:$B$630, 2, FALSE))</f>
        <v>0</v>
      </c>
      <c r="D203" s="13" t="str">
        <f>IF(ISNA(VLOOKUP(Table1[[#This Row],[Name]], 'Gas 17-18'!$A$4:$B$395, 2, FALSE)), "0", (VLOOKUP(Table1[[#This Row],[Name]], 'Gas 17-18'!$A$4:$B$395, 2, FALSE)))</f>
        <v>0</v>
      </c>
      <c r="E203" s="8" t="str">
        <f>IF(ISNA(VLOOKUP(Table1[[#This Row],[Name]], 'Elec 18-19'!$A$4:$B$630, 2, FALSE)), "0", VLOOKUP(Table1[[#This Row],[Name]], 'Elec 18-19'!$A$4:$B$630, 2, FALSE))</f>
        <v>0</v>
      </c>
      <c r="F203" s="13" t="str">
        <f>IF(ISNA(VLOOKUP(Table1[[#This Row],[Name]], 'Gas 18-19'!$A$4:$B$395, 2, FALSE)), "0", (VLOOKUP(Table1[[#This Row],[Name]], 'Gas 18-19'!$A$4:$B$395, 2, FALSE)))</f>
        <v>0</v>
      </c>
      <c r="G203" s="7" t="str">
        <f>IF(ISNA(VLOOKUP(Table1[[#This Row],[Name]], 'Elec 19-20'!$A$4:$B$631, 2, FALSE)), "0", VLOOKUP(Table1[[#This Row],[Name]], 'Elec 19-20'!$A$4:$B$631, 2, FALSE))</f>
        <v>0</v>
      </c>
      <c r="H203" s="7" t="str">
        <f>IF(ISNA(VLOOKUP(Table1[[#This Row],[Name]], 'Gas 19-20'!$A$4:$B$395, 2, FALSE)), "0", (VLOOKUP(Table1[[#This Row],[Name]], 'Gas 19-20'!$A$4:$B$395, 2, FALSE)))</f>
        <v>0</v>
      </c>
      <c r="I203" s="13">
        <f>IFERROR((Table1[[#This Row],[Electricity 19-20]]*'Emissions Factors'!$C$2)+(Table1[[#This Row],[Gas 19-20]]*'Emissions Factors'!$B$2), "")</f>
        <v>0</v>
      </c>
      <c r="J203" s="7" t="str">
        <f>IF(ISNA(VLOOKUP(Table1[[#This Row],[Name]],'Elec 20-21'!$A$4:$B$641, 2, FALSE)), "0", VLOOKUP(Table1[[#This Row],[Name]], 'Elec 20-21'!$A$4:$B$641, 2, FALSE))</f>
        <v>0</v>
      </c>
      <c r="K203" s="7" t="str">
        <f>IF(ISNA(VLOOKUP(Table1[[#This Row],[Name]], 'Gas 20-21'!$A$4:$B$400, 2, FALSE)), "0", VLOOKUP(Table1[[#This Row],[Name]], 'Gas 20-21'!$A$4:$B$400, 2, FALSE))</f>
        <v>0</v>
      </c>
      <c r="L203" s="13">
        <f>IFERROR((Table1[[#This Row],[Electricity 20-21]]*'Emissions Factors'!$C$3)+(Table1[[#This Row],[Gas 20-21]]*'Emissions Factors'!$B$2), "0")</f>
        <v>0</v>
      </c>
      <c r="M203" s="11" t="str">
        <f>IF(ISNA(VLOOKUP(Table1[[#This Row],[Name]], 'Elec 21-22'!$A$4:$B$656, 2, FALSE)), "0", VLOOKUP(Table1[[#This Row],[Name]], 'Elec 21-22'!$A$4:$B$656, 2, FALSE))</f>
        <v>0</v>
      </c>
      <c r="N203" s="7" t="str">
        <f>IF(ISNA(VLOOKUP(Table1[[#This Row],[Name]], 'Gas 21-22'!$A$4:$B$408, 2, FALSE)), "0", VLOOKUP(Table1[[#This Row],[Name]], 'Gas 21-22'!$A$4:$B$408, 2, FALSE))</f>
        <v>0</v>
      </c>
      <c r="O203" s="8">
        <f>IFERROR((Table1[[#This Row],[Electricity 21-22]]*'Emissions Factors'!$C$4)+(Table1[[#This Row],[Gas 21-22]]*'Emissions Factors'!$B$4), "")</f>
        <v>0</v>
      </c>
      <c r="P203" s="74" t="str">
        <f>IFERROR(Table1[[#This Row],[Total Emissions 21-22]]/Table1[[#This Row],[Total Emissions 20-21]], "")</f>
        <v/>
      </c>
      <c r="Q203" s="11" t="str">
        <f>IF(ISNA(VLOOKUP(Table1[[#This Row],[Name]],'Elec 22-23'!$A$4:$B$680, 2, FALSE)), "", VLOOKUP(Table1[[#This Row],[Name]], 'Elec 22-23'!$A$4:$B$680, 2, FALSE))</f>
        <v/>
      </c>
      <c r="R203" s="7" t="str">
        <f>IF(ISNA(VLOOKUP(Table1[[#This Row],[Name]], 'Gas 22-23'!$A$4:$B$427, 2, FALSE)), "", (VLOOKUP(Table1[[#This Row],[Name]], 'Gas 22-23'!$A$4:$B$427, 2, FALSE)))</f>
        <v/>
      </c>
      <c r="S203" s="7" t="str">
        <f>IFERROR((Table1[[#This Row],[Electricity 22-23]]*'Emissions Factors'!$C$5)+('Emissions Factors'!$B$5*Table1[[#This Row],[Gas 22-23]]), "")</f>
        <v/>
      </c>
      <c r="T203" s="12" t="str">
        <f>IFERROR(Table1[[#This Row],[Total Emissions 22-23]]/Table1[[#This Row],[Total Emissions 21-22]], "")</f>
        <v/>
      </c>
      <c r="U203" s="7" t="str">
        <f>IF(ISNA(VLOOKUP(Table1[[#This Row],[Name]],'Electricity 23-24'!A204:D1100,4,FALSE)),"",(VLOOKUP(Table1[[#This Row],[Name]],'Electricity 23-24'!A204:D1100,4,FALSE)))</f>
        <v/>
      </c>
      <c r="V203" s="7" t="str">
        <f>IF(ISNA(VLOOKUP(Table1[[#This Row],[Name]],Table2[#All],2,FALSE)),"",(VLOOKUP(Table1[[#This Row],[Name]],Table2[#All],2,FALSE)))</f>
        <v/>
      </c>
      <c r="W203" s="7" t="str">
        <f>IFERROR((Table1[[#This Row],[Electricity 23-24 ]]*'Emissions Factors'!$C$6)+(Table1[[#This Row],[Gas 23-24 ]]*'Emissions Factors'!$B$6),"")</f>
        <v/>
      </c>
      <c r="X203" s="74" t="str">
        <f>IFERROR(Table1[[#This Row],[Total Emissions 23-24 ]]/Table1[[#This Row],[Total Emissions 22-23]],"")</f>
        <v/>
      </c>
      <c r="Y203" s="21"/>
    </row>
    <row r="204" spans="1:25" x14ac:dyDescent="0.25">
      <c r="A204" s="30"/>
      <c r="B204" s="21" t="e">
        <f>VLOOKUP(Table1[[#This Row],[Name]], 'Site Information'!$A$2:$D$46, 4, FALSE)</f>
        <v>#N/A</v>
      </c>
      <c r="C204" s="11" t="str">
        <f>IF(ISNA(VLOOKUP(Table1[[#This Row],[Name]], 'Elec 17-18'!$A$4:$B$630, 2, FALSE)), "0", VLOOKUP(Table1[[#This Row],[Name]], 'Elec 17-18'!$A$4:$B$630, 2, FALSE))</f>
        <v>0</v>
      </c>
      <c r="D204" s="47" t="str">
        <f>IF(ISNA(VLOOKUP(Table1[[#This Row],[Name]], 'Gas 17-18'!$A$4:$B$395, 2, FALSE)), "0", (VLOOKUP(Table1[[#This Row],[Name]], 'Gas 17-18'!$A$4:$B$395, 2, FALSE)))</f>
        <v>0</v>
      </c>
      <c r="E204" s="11" t="str">
        <f>IF(ISNA(VLOOKUP(Table1[[#This Row],[Name]], 'Elec 18-19'!$A$4:$B$630, 2, FALSE)), "0", VLOOKUP(Table1[[#This Row],[Name]], 'Elec 18-19'!$A$4:$B$630, 2, FALSE))</f>
        <v>0</v>
      </c>
      <c r="F204" s="47" t="str">
        <f>IF(ISNA(VLOOKUP(Table1[[#This Row],[Name]], 'Gas 18-19'!$A$4:$B$395, 2, FALSE)), "0", (VLOOKUP(Table1[[#This Row],[Name]], 'Gas 18-19'!$A$4:$B$395, 2, FALSE)))</f>
        <v>0</v>
      </c>
      <c r="G204" s="7" t="str">
        <f>IF(ISNA(VLOOKUP(Table1[[#This Row],[Name]], 'Elec 19-20'!$A$4:$B$631, 2, FALSE)), "0", VLOOKUP(Table1[[#This Row],[Name]], 'Elec 19-20'!$A$4:$B$631, 2, FALSE))</f>
        <v>0</v>
      </c>
      <c r="H204" s="7" t="str">
        <f>IF(ISNA(VLOOKUP(Table1[[#This Row],[Name]], 'Gas 19-20'!$A$4:$B$395, 2, FALSE)), "0", (VLOOKUP(Table1[[#This Row],[Name]], 'Gas 19-20'!$A$4:$B$395, 2, FALSE)))</f>
        <v>0</v>
      </c>
      <c r="I204" s="13">
        <f>IFERROR((Table1[[#This Row],[Electricity 19-20]]*'Emissions Factors'!$C$2)+(Table1[[#This Row],[Gas 19-20]]*'Emissions Factors'!$B$2), "")</f>
        <v>0</v>
      </c>
      <c r="J204" s="7" t="str">
        <f>IF(ISNA(VLOOKUP(Table1[[#This Row],[Name]],'Elec 20-21'!$A$4:$B$641, 2, FALSE)), "0", VLOOKUP(Table1[[#This Row],[Name]], 'Elec 20-21'!$A$4:$B$641, 2, FALSE))</f>
        <v>0</v>
      </c>
      <c r="K204" s="7" t="str">
        <f>IF(ISNA(VLOOKUP(Table1[[#This Row],[Name]], 'Gas 20-21'!$A$4:$B$400, 2, FALSE)), "0", VLOOKUP(Table1[[#This Row],[Name]], 'Gas 20-21'!$A$4:$B$400, 2, FALSE))</f>
        <v>0</v>
      </c>
      <c r="L204" s="13">
        <f>IFERROR((Table1[[#This Row],[Electricity 20-21]]*'Emissions Factors'!$C$3)+(Table1[[#This Row],[Gas 20-21]]*'Emissions Factors'!$B$2), "0")</f>
        <v>0</v>
      </c>
      <c r="M204" s="65" t="str">
        <f>IF(ISNA(VLOOKUP(Table1[[#This Row],[Name]], 'Elec 21-22'!$A$4:$B$656, 2, FALSE)), "0", VLOOKUP(Table1[[#This Row],[Name]], 'Elec 21-22'!$A$4:$B$656, 2, FALSE))</f>
        <v>0</v>
      </c>
      <c r="N204" s="7" t="str">
        <f>IF(ISNA(VLOOKUP(Table1[[#This Row],[Name]], 'Gas 21-22'!$A$4:$B$408, 2, FALSE)), "0", VLOOKUP(Table1[[#This Row],[Name]], 'Gas 21-22'!$A$4:$B$408, 2, FALSE))</f>
        <v>0</v>
      </c>
      <c r="O204" s="8">
        <f>IFERROR((Table1[[#This Row],[Electricity 21-22]]*'Emissions Factors'!$C$4)+(Table1[[#This Row],[Gas 21-22]]*'Emissions Factors'!$B$4), "")</f>
        <v>0</v>
      </c>
      <c r="P204" s="12" t="str">
        <f>IFERROR(Table1[[#This Row],[Total Emissions 21-22]]/Table1[[#This Row],[Total Emissions 20-21]], "")</f>
        <v/>
      </c>
      <c r="Q204" s="11" t="str">
        <f>IF(ISNA(VLOOKUP(Table1[[#This Row],[Name]],'Elec 22-23'!$A$4:$B$680, 2, FALSE)), "", VLOOKUP(Table1[[#This Row],[Name]], 'Elec 22-23'!$A$4:$B$680, 2, FALSE))</f>
        <v/>
      </c>
      <c r="R204" s="7" t="str">
        <f>IF(ISNA(VLOOKUP(Table1[[#This Row],[Name]], 'Gas 22-23'!$A$4:$B$427, 2, FALSE)), "", (VLOOKUP(Table1[[#This Row],[Name]], 'Gas 22-23'!$A$4:$B$427, 2, FALSE)))</f>
        <v/>
      </c>
      <c r="S204" s="7" t="str">
        <f>IFERROR((Table1[[#This Row],[Electricity 22-23]]*'Emissions Factors'!$C$5)+('Emissions Factors'!$B$5*Table1[[#This Row],[Gas 22-23]]), "")</f>
        <v/>
      </c>
      <c r="T204" s="12" t="str">
        <f>IFERROR(Table1[[#This Row],[Total Emissions 22-23]]/Table1[[#This Row],[Total Emissions 21-22]], "")</f>
        <v/>
      </c>
      <c r="U204" s="7" t="str">
        <f>IF(ISNA(VLOOKUP(Table1[[#This Row],[Name]],'Electricity 23-24'!A477:D1373,4,FALSE)),"",(VLOOKUP(Table1[[#This Row],[Name]],'Electricity 23-24'!A477:D1373,4,FALSE)))</f>
        <v/>
      </c>
      <c r="V204" s="7" t="str">
        <f>IF(ISNA(VLOOKUP(Table1[[#This Row],[Name]],Table2[#All],2,FALSE)),"",(VLOOKUP(Table1[[#This Row],[Name]],Table2[#All],2,FALSE)))</f>
        <v/>
      </c>
      <c r="W204" s="7" t="str">
        <f>IFERROR((Table1[[#This Row],[Electricity 23-24 ]]*'Emissions Factors'!$C$6)+(Table1[[#This Row],[Gas 23-24 ]]*'Emissions Factors'!$B$6),"")</f>
        <v/>
      </c>
      <c r="X204" s="74" t="str">
        <f>IFERROR(Table1[[#This Row],[Total Emissions 23-24 ]]/Table1[[#This Row],[Total Emissions 22-23]],"")</f>
        <v/>
      </c>
      <c r="Y204" s="21"/>
    </row>
    <row r="205" spans="1:25" x14ac:dyDescent="0.25">
      <c r="A205" s="32"/>
      <c r="B205" s="21" t="e">
        <f>VLOOKUP(Table1[[#This Row],[Name]], 'Site Information'!$A$2:$D$46, 4, FALSE)</f>
        <v>#N/A</v>
      </c>
      <c r="C205" s="8" t="str">
        <f>IF(ISNA(VLOOKUP(Table1[[#This Row],[Name]], 'Elec 17-18'!$A$4:$B$630, 2, FALSE)), "0", VLOOKUP(Table1[[#This Row],[Name]], 'Elec 17-18'!$A$4:$B$630, 2, FALSE))</f>
        <v>0</v>
      </c>
      <c r="D205" s="13" t="str">
        <f>IF(ISNA(VLOOKUP(Table1[[#This Row],[Name]], 'Gas 17-18'!$A$4:$B$395, 2, FALSE)), "0", (VLOOKUP(Table1[[#This Row],[Name]], 'Gas 17-18'!$A$4:$B$395, 2, FALSE)))</f>
        <v>0</v>
      </c>
      <c r="E205" s="8" t="str">
        <f>IF(ISNA(VLOOKUP(Table1[[#This Row],[Name]], 'Elec 18-19'!$A$4:$B$630, 2, FALSE)), "0", VLOOKUP(Table1[[#This Row],[Name]], 'Elec 18-19'!$A$4:$B$630, 2, FALSE))</f>
        <v>0</v>
      </c>
      <c r="F205" s="13" t="str">
        <f>IF(ISNA(VLOOKUP(Table1[[#This Row],[Name]], 'Gas 18-19'!$A$4:$B$395, 2, FALSE)), "0", (VLOOKUP(Table1[[#This Row],[Name]], 'Gas 18-19'!$A$4:$B$395, 2, FALSE)))</f>
        <v>0</v>
      </c>
      <c r="G205" s="7" t="str">
        <f>IF(ISNA(VLOOKUP(Table1[[#This Row],[Name]], 'Elec 19-20'!$A$4:$B$631, 2, FALSE)), "0", VLOOKUP(Table1[[#This Row],[Name]], 'Elec 19-20'!$A$4:$B$631, 2, FALSE))</f>
        <v>0</v>
      </c>
      <c r="H205" s="7" t="str">
        <f>IF(ISNA(VLOOKUP(Table1[[#This Row],[Name]], 'Gas 19-20'!$A$4:$B$395, 2, FALSE)), "0", (VLOOKUP(Table1[[#This Row],[Name]], 'Gas 19-20'!$A$4:$B$395, 2, FALSE)))</f>
        <v>0</v>
      </c>
      <c r="I205" s="13">
        <f>IFERROR((Table1[[#This Row],[Electricity 19-20]]*'Emissions Factors'!$C$2)+(Table1[[#This Row],[Gas 19-20]]*'Emissions Factors'!$B$2), "")</f>
        <v>0</v>
      </c>
      <c r="J205" s="7" t="str">
        <f>IF(ISNA(VLOOKUP(Table1[[#This Row],[Name]],'Elec 20-21'!$A$4:$B$641, 2, FALSE)), "0", VLOOKUP(Table1[[#This Row],[Name]], 'Elec 20-21'!$A$4:$B$641, 2, FALSE))</f>
        <v>0</v>
      </c>
      <c r="K205" s="7" t="str">
        <f>IF(ISNA(VLOOKUP(Table1[[#This Row],[Name]], 'Gas 20-21'!$A$4:$B$400, 2, FALSE)), "0", VLOOKUP(Table1[[#This Row],[Name]], 'Gas 20-21'!$A$4:$B$400, 2, FALSE))</f>
        <v>0</v>
      </c>
      <c r="L205" s="13">
        <f>IFERROR((Table1[[#This Row],[Electricity 20-21]]*'Emissions Factors'!$C$3)+(Table1[[#This Row],[Gas 20-21]]*'Emissions Factors'!$B$2), "0")</f>
        <v>0</v>
      </c>
      <c r="M205" s="11" t="str">
        <f>IF(ISNA(VLOOKUP(Table1[[#This Row],[Name]], 'Elec 21-22'!$A$4:$B$656, 2, FALSE)), "0", VLOOKUP(Table1[[#This Row],[Name]], 'Elec 21-22'!$A$4:$B$656, 2, FALSE))</f>
        <v>0</v>
      </c>
      <c r="N205" s="7" t="str">
        <f>IF(ISNA(VLOOKUP(Table1[[#This Row],[Name]], 'Gas 21-22'!$A$4:$B$408, 2, FALSE)), "0", VLOOKUP(Table1[[#This Row],[Name]], 'Gas 21-22'!$A$4:$B$408, 2, FALSE))</f>
        <v>0</v>
      </c>
      <c r="O205" s="8">
        <f>IFERROR((Table1[[#This Row],[Electricity 21-22]]*'Emissions Factors'!$C$4)+(Table1[[#This Row],[Gas 21-22]]*'Emissions Factors'!$B$4), "")</f>
        <v>0</v>
      </c>
      <c r="P205" s="74" t="str">
        <f>IFERROR(Table1[[#This Row],[Total Emissions 21-22]]/Table1[[#This Row],[Total Emissions 20-21]], "")</f>
        <v/>
      </c>
      <c r="Q205" s="11" t="str">
        <f>IF(ISNA(VLOOKUP(Table1[[#This Row],[Name]],'Elec 22-23'!$A$4:$B$680, 2, FALSE)), "", VLOOKUP(Table1[[#This Row],[Name]], 'Elec 22-23'!$A$4:$B$680, 2, FALSE))</f>
        <v/>
      </c>
      <c r="R205" s="11" t="str">
        <f>IF(ISNA(VLOOKUP(Table1[[#This Row],[Name]], 'Gas 22-23'!$A$4:$B$427, 2, FALSE)), "", (VLOOKUP(Table1[[#This Row],[Name]], 'Gas 22-23'!$A$4:$B$427, 2, FALSE)))</f>
        <v/>
      </c>
      <c r="S205" s="11" t="str">
        <f>IFERROR((Table1[[#This Row],[Electricity 22-23]]*'Emissions Factors'!$C$5)+('Emissions Factors'!$B$5*Table1[[#This Row],[Gas 22-23]]), "")</f>
        <v/>
      </c>
      <c r="T205" s="12" t="str">
        <f>IFERROR(Table1[[#This Row],[Total Emissions 22-23]]/Table1[[#This Row],[Total Emissions 21-22]], "")</f>
        <v/>
      </c>
      <c r="U205" s="11" t="str">
        <f>IF(ISNA(VLOOKUP(Table1[[#This Row],[Name]],'Electricity 23-24'!A206:D1102,4,FALSE)),"",(VLOOKUP(Table1[[#This Row],[Name]],'Electricity 23-24'!A206:D1102,4,FALSE)))</f>
        <v/>
      </c>
      <c r="V205" s="11" t="str">
        <f>IF(ISNA(VLOOKUP(Table1[[#This Row],[Name]],Table2[#All],2,FALSE)),"",(VLOOKUP(Table1[[#This Row],[Name]],Table2[#All],2,FALSE)))</f>
        <v/>
      </c>
      <c r="W205" s="11" t="str">
        <f>IFERROR((Table1[[#This Row],[Electricity 23-24 ]]*'Emissions Factors'!$C$6)+(Table1[[#This Row],[Gas 23-24 ]]*'Emissions Factors'!$B$6),"")</f>
        <v/>
      </c>
      <c r="X205" s="74" t="str">
        <f>IFERROR(Table1[[#This Row],[Total Emissions 23-24 ]]/Table1[[#This Row],[Total Emissions 22-23]],"")</f>
        <v/>
      </c>
      <c r="Y205" s="21"/>
    </row>
    <row r="206" spans="1:25" x14ac:dyDescent="0.25">
      <c r="A206" s="32"/>
      <c r="B206" s="21" t="e">
        <f>VLOOKUP(Table1[[#This Row],[Name]], 'Site Information'!$A$2:$D$46, 4, FALSE)</f>
        <v>#N/A</v>
      </c>
      <c r="C206" s="8" t="str">
        <f>IF(ISNA(VLOOKUP(Table1[[#This Row],[Name]], 'Elec 17-18'!$A$4:$B$630, 2, FALSE)), "0", VLOOKUP(Table1[[#This Row],[Name]], 'Elec 17-18'!$A$4:$B$630, 2, FALSE))</f>
        <v>0</v>
      </c>
      <c r="D206" s="13" t="str">
        <f>IF(ISNA(VLOOKUP(Table1[[#This Row],[Name]], 'Gas 17-18'!$A$4:$B$395, 2, FALSE)), "0", (VLOOKUP(Table1[[#This Row],[Name]], 'Gas 17-18'!$A$4:$B$395, 2, FALSE)))</f>
        <v>0</v>
      </c>
      <c r="E206" s="8" t="str">
        <f>IF(ISNA(VLOOKUP(Table1[[#This Row],[Name]], 'Elec 18-19'!$A$4:$B$630, 2, FALSE)), "0", VLOOKUP(Table1[[#This Row],[Name]], 'Elec 18-19'!$A$4:$B$630, 2, FALSE))</f>
        <v>0</v>
      </c>
      <c r="F206" s="13" t="str">
        <f>IF(ISNA(VLOOKUP(Table1[[#This Row],[Name]], 'Gas 18-19'!$A$4:$B$395, 2, FALSE)), "0", (VLOOKUP(Table1[[#This Row],[Name]], 'Gas 18-19'!$A$4:$B$395, 2, FALSE)))</f>
        <v>0</v>
      </c>
      <c r="G206" s="7" t="str">
        <f>IF(ISNA(VLOOKUP(Table1[[#This Row],[Name]], 'Elec 19-20'!$A$4:$B$631, 2, FALSE)), "0", VLOOKUP(Table1[[#This Row],[Name]], 'Elec 19-20'!$A$4:$B$631, 2, FALSE))</f>
        <v>0</v>
      </c>
      <c r="H206" s="7" t="str">
        <f>IF(ISNA(VLOOKUP(Table1[[#This Row],[Name]], 'Gas 19-20'!$A$4:$B$395, 2, FALSE)), "0", (VLOOKUP(Table1[[#This Row],[Name]], 'Gas 19-20'!$A$4:$B$395, 2, FALSE)))</f>
        <v>0</v>
      </c>
      <c r="I206" s="13">
        <f>IFERROR((Table1[[#This Row],[Electricity 19-20]]*'Emissions Factors'!$C$2)+(Table1[[#This Row],[Gas 19-20]]*'Emissions Factors'!$B$2), "")</f>
        <v>0</v>
      </c>
      <c r="J206" s="7" t="str">
        <f>IF(ISNA(VLOOKUP(Table1[[#This Row],[Name]],'Elec 20-21'!$A$4:$B$641, 2, FALSE)), "0", VLOOKUP(Table1[[#This Row],[Name]], 'Elec 20-21'!$A$4:$B$641, 2, FALSE))</f>
        <v>0</v>
      </c>
      <c r="K206" s="7" t="str">
        <f>IF(ISNA(VLOOKUP(Table1[[#This Row],[Name]], 'Gas 20-21'!$A$4:$B$400, 2, FALSE)), "0", VLOOKUP(Table1[[#This Row],[Name]], 'Gas 20-21'!$A$4:$B$400, 2, FALSE))</f>
        <v>0</v>
      </c>
      <c r="L206" s="13">
        <f>IFERROR((Table1[[#This Row],[Electricity 20-21]]*'Emissions Factors'!$C$3)+(Table1[[#This Row],[Gas 20-21]]*'Emissions Factors'!$B$2), "0")</f>
        <v>0</v>
      </c>
      <c r="M206" s="11" t="str">
        <f>IF(ISNA(VLOOKUP(Table1[[#This Row],[Name]], 'Elec 21-22'!$A$4:$B$656, 2, FALSE)), "0", VLOOKUP(Table1[[#This Row],[Name]], 'Elec 21-22'!$A$4:$B$656, 2, FALSE))</f>
        <v>0</v>
      </c>
      <c r="N206" s="11" t="str">
        <f>IF(ISNA(VLOOKUP(Table1[[#This Row],[Name]], 'Gas 21-22'!$A$4:$B$408, 2, FALSE)), "0", VLOOKUP(Table1[[#This Row],[Name]], 'Gas 21-22'!$A$4:$B$408, 2, FALSE))</f>
        <v>0</v>
      </c>
      <c r="O206" s="8">
        <f>IFERROR((Table1[[#This Row],[Electricity 21-22]]*'Emissions Factors'!$C$4)+(Table1[[#This Row],[Gas 21-22]]*'Emissions Factors'!$B$4), "")</f>
        <v>0</v>
      </c>
      <c r="P206" s="13" t="str">
        <f>IFERROR(Table1[[#This Row],[Total Emissions 21-22]]/Table1[[#This Row],[Total Emissions 20-21]], "")</f>
        <v/>
      </c>
      <c r="Q206" s="11" t="str">
        <f>IF(ISNA(VLOOKUP(Table1[[#This Row],[Name]],'Elec 22-23'!$A$4:$B$680, 2, FALSE)), "", VLOOKUP(Table1[[#This Row],[Name]], 'Elec 22-23'!$A$4:$B$680, 2, FALSE))</f>
        <v/>
      </c>
      <c r="R206" s="7" t="str">
        <f>IF(ISNA(VLOOKUP(Table1[[#This Row],[Name]], 'Gas 22-23'!$A$4:$B$427, 2, FALSE)), "", (VLOOKUP(Table1[[#This Row],[Name]], 'Gas 22-23'!$A$4:$B$427, 2, FALSE)))</f>
        <v/>
      </c>
      <c r="S206" s="7" t="str">
        <f>IFERROR((Table1[[#This Row],[Electricity 22-23]]*'Emissions Factors'!$C$5)+('Emissions Factors'!$B$5*Table1[[#This Row],[Gas 22-23]]), "")</f>
        <v/>
      </c>
      <c r="T206" s="12" t="str">
        <f>IFERROR(Table1[[#This Row],[Total Emissions 22-23]]/Table1[[#This Row],[Total Emissions 21-22]], "")</f>
        <v/>
      </c>
      <c r="U206" s="7" t="str">
        <f>IF(ISNA(VLOOKUP(Table1[[#This Row],[Name]],'Electricity 23-24'!A207:D1103,4,FALSE)),"",(VLOOKUP(Table1[[#This Row],[Name]],'Electricity 23-24'!A207:D1103,4,FALSE)))</f>
        <v/>
      </c>
      <c r="V206" s="7" t="str">
        <f>IF(ISNA(VLOOKUP(Table1[[#This Row],[Name]],Table2[#All],2,FALSE)),"",(VLOOKUP(Table1[[#This Row],[Name]],Table2[#All],2,FALSE)))</f>
        <v/>
      </c>
      <c r="W206" s="7" t="str">
        <f>IFERROR((Table1[[#This Row],[Electricity 23-24 ]]*'Emissions Factors'!$C$6)+(Table1[[#This Row],[Gas 23-24 ]]*'Emissions Factors'!$B$6),"")</f>
        <v/>
      </c>
      <c r="X206" s="74" t="str">
        <f>IFERROR(Table1[[#This Row],[Total Emissions 23-24 ]]/Table1[[#This Row],[Total Emissions 22-23]],"")</f>
        <v/>
      </c>
      <c r="Y206" s="21"/>
    </row>
    <row r="207" spans="1:25" x14ac:dyDescent="0.25">
      <c r="A207" s="30"/>
      <c r="B207" s="21" t="e">
        <f>VLOOKUP(Table1[[#This Row],[Name]], 'Site Information'!$A$2:$D$46, 4, FALSE)</f>
        <v>#N/A</v>
      </c>
      <c r="C207" s="11" t="str">
        <f>IF(ISNA(VLOOKUP(Table1[[#This Row],[Name]], 'Elec 17-18'!$A$4:$B$630, 2, FALSE)), "0", VLOOKUP(Table1[[#This Row],[Name]], 'Elec 17-18'!$A$4:$B$630, 2, FALSE))</f>
        <v>0</v>
      </c>
      <c r="D207" s="47" t="str">
        <f>IF(ISNA(VLOOKUP(Table1[[#This Row],[Name]], 'Gas 17-18'!$A$4:$B$395, 2, FALSE)), "0", (VLOOKUP(Table1[[#This Row],[Name]], 'Gas 17-18'!$A$4:$B$395, 2, FALSE)))</f>
        <v>0</v>
      </c>
      <c r="E207" s="11" t="str">
        <f>IF(ISNA(VLOOKUP(Table1[[#This Row],[Name]], 'Elec 18-19'!$A$4:$B$630, 2, FALSE)), "0", VLOOKUP(Table1[[#This Row],[Name]], 'Elec 18-19'!$A$4:$B$630, 2, FALSE))</f>
        <v>0</v>
      </c>
      <c r="F207" s="47" t="str">
        <f>IF(ISNA(VLOOKUP(Table1[[#This Row],[Name]], 'Gas 18-19'!$A$4:$B$395, 2, FALSE)), "0", (VLOOKUP(Table1[[#This Row],[Name]], 'Gas 18-19'!$A$4:$B$395, 2, FALSE)))</f>
        <v>0</v>
      </c>
      <c r="G207" s="7" t="str">
        <f>IF(ISNA(VLOOKUP(Table1[[#This Row],[Name]], 'Elec 19-20'!$A$4:$B$631, 2, FALSE)), "0", VLOOKUP(Table1[[#This Row],[Name]], 'Elec 19-20'!$A$4:$B$631, 2, FALSE))</f>
        <v>0</v>
      </c>
      <c r="H207" s="7" t="str">
        <f>IF(ISNA(VLOOKUP(Table1[[#This Row],[Name]], 'Gas 19-20'!$A$4:$B$395, 2, FALSE)), "0", (VLOOKUP(Table1[[#This Row],[Name]], 'Gas 19-20'!$A$4:$B$395, 2, FALSE)))</f>
        <v>0</v>
      </c>
      <c r="I207" s="13">
        <f>IFERROR((Table1[[#This Row],[Electricity 19-20]]*'Emissions Factors'!$C$2)+(Table1[[#This Row],[Gas 19-20]]*'Emissions Factors'!$B$2), "")</f>
        <v>0</v>
      </c>
      <c r="J207" s="7" t="str">
        <f>IF(ISNA(VLOOKUP(Table1[[#This Row],[Name]],'Elec 20-21'!$A$4:$B$641, 2, FALSE)), "0", VLOOKUP(Table1[[#This Row],[Name]], 'Elec 20-21'!$A$4:$B$641, 2, FALSE))</f>
        <v>0</v>
      </c>
      <c r="K207" s="7" t="str">
        <f>IF(ISNA(VLOOKUP(Table1[[#This Row],[Name]], 'Gas 20-21'!$A$4:$B$400, 2, FALSE)), "0", VLOOKUP(Table1[[#This Row],[Name]], 'Gas 20-21'!$A$4:$B$400, 2, FALSE))</f>
        <v>0</v>
      </c>
      <c r="L207" s="13">
        <f>IFERROR((Table1[[#This Row],[Electricity 20-21]]*'Emissions Factors'!$C$3)+(Table1[[#This Row],[Gas 20-21]]*'Emissions Factors'!$B$2), "0")</f>
        <v>0</v>
      </c>
      <c r="M207" s="65" t="str">
        <f>IF(ISNA(VLOOKUP(Table1[[#This Row],[Name]], 'Elec 21-22'!$A$4:$B$656, 2, FALSE)), "0", VLOOKUP(Table1[[#This Row],[Name]], 'Elec 21-22'!$A$4:$B$656, 2, FALSE))</f>
        <v>0</v>
      </c>
      <c r="N207" s="11" t="str">
        <f>IF(ISNA(VLOOKUP(Table1[[#This Row],[Name]], 'Gas 21-22'!$A$4:$B$408, 2, FALSE)), "0", VLOOKUP(Table1[[#This Row],[Name]], 'Gas 21-22'!$A$4:$B$408, 2, FALSE))</f>
        <v>0</v>
      </c>
      <c r="O207" s="8">
        <f>IFERROR((Table1[[#This Row],[Electricity 21-22]]*'Emissions Factors'!$C$4)+(Table1[[#This Row],[Gas 21-22]]*'Emissions Factors'!$B$4), "")</f>
        <v>0</v>
      </c>
      <c r="P207" s="12" t="str">
        <f>IFERROR(Table1[[#This Row],[Total Emissions 21-22]]/Table1[[#This Row],[Total Emissions 20-21]], "")</f>
        <v/>
      </c>
      <c r="Q207" s="11" t="str">
        <f>IF(ISNA(VLOOKUP(Table1[[#This Row],[Name]],'Elec 22-23'!$A$4:$B$680, 2, FALSE)), "", VLOOKUP(Table1[[#This Row],[Name]], 'Elec 22-23'!$A$4:$B$680, 2, FALSE))</f>
        <v/>
      </c>
      <c r="R207" s="7" t="str">
        <f>IF(ISNA(VLOOKUP(Table1[[#This Row],[Name]], 'Gas 22-23'!$A$4:$B$427, 2, FALSE)), "", (VLOOKUP(Table1[[#This Row],[Name]], 'Gas 22-23'!$A$4:$B$427, 2, FALSE)))</f>
        <v/>
      </c>
      <c r="S207" s="7" t="str">
        <f>IFERROR((Table1[[#This Row],[Electricity 22-23]]*'Emissions Factors'!$C$5)+('Emissions Factors'!$B$5*Table1[[#This Row],[Gas 22-23]]), "")</f>
        <v/>
      </c>
      <c r="T207" s="12" t="str">
        <f>IFERROR(Table1[[#This Row],[Total Emissions 22-23]]/Table1[[#This Row],[Total Emissions 21-22]], "")</f>
        <v/>
      </c>
      <c r="U207" s="7" t="str">
        <f>IF(ISNA(VLOOKUP(Table1[[#This Row],[Name]],'Electricity 23-24'!A78:D200,4,FALSE)),"",(VLOOKUP(Table1[[#This Row],[Name]],'Electricity 23-24'!A78:D200,4,FALSE)))</f>
        <v/>
      </c>
      <c r="V207" s="7" t="str">
        <f>IF(ISNA(VLOOKUP(Table1[[#This Row],[Name]],Table2[#All],2,FALSE)),"",(VLOOKUP(Table1[[#This Row],[Name]],Table2[#All],2,FALSE)))</f>
        <v/>
      </c>
      <c r="W207" s="7" t="str">
        <f>IFERROR((Table1[[#This Row],[Electricity 23-24 ]]*'Emissions Factors'!$C$6)+(Table1[[#This Row],[Gas 23-24 ]]*'Emissions Factors'!$B$6),"")</f>
        <v/>
      </c>
      <c r="X207" s="74" t="str">
        <f>IFERROR(Table1[[#This Row],[Total Emissions 23-24 ]]/Table1[[#This Row],[Total Emissions 22-23]],"")</f>
        <v/>
      </c>
      <c r="Y207" s="21"/>
    </row>
    <row r="208" spans="1:25" x14ac:dyDescent="0.25">
      <c r="A208" s="32"/>
      <c r="B208" s="21" t="e">
        <f>VLOOKUP(Table1[[#This Row],[Name]], 'Site Information'!$A$2:$D$46, 4, FALSE)</f>
        <v>#N/A</v>
      </c>
      <c r="C208" s="8" t="str">
        <f>IF(ISNA(VLOOKUP(Table1[[#This Row],[Name]], 'Elec 17-18'!$A$4:$B$630, 2, FALSE)), "0", VLOOKUP(Table1[[#This Row],[Name]], 'Elec 17-18'!$A$4:$B$630, 2, FALSE))</f>
        <v>0</v>
      </c>
      <c r="D208" s="13" t="str">
        <f>IF(ISNA(VLOOKUP(Table1[[#This Row],[Name]], 'Gas 17-18'!$A$4:$B$395, 2, FALSE)), "0", (VLOOKUP(Table1[[#This Row],[Name]], 'Gas 17-18'!$A$4:$B$395, 2, FALSE)))</f>
        <v>0</v>
      </c>
      <c r="E208" s="8" t="str">
        <f>IF(ISNA(VLOOKUP(Table1[[#This Row],[Name]], 'Elec 18-19'!$A$4:$B$630, 2, FALSE)), "0", VLOOKUP(Table1[[#This Row],[Name]], 'Elec 18-19'!$A$4:$B$630, 2, FALSE))</f>
        <v>0</v>
      </c>
      <c r="F208" s="13" t="str">
        <f>IF(ISNA(VLOOKUP(Table1[[#This Row],[Name]], 'Gas 18-19'!$A$4:$B$395, 2, FALSE)), "0", (VLOOKUP(Table1[[#This Row],[Name]], 'Gas 18-19'!$A$4:$B$395, 2, FALSE)))</f>
        <v>0</v>
      </c>
      <c r="G208" s="7" t="str">
        <f>IF(ISNA(VLOOKUP(Table1[[#This Row],[Name]], 'Elec 19-20'!$A$4:$B$631, 2, FALSE)), "0", VLOOKUP(Table1[[#This Row],[Name]], 'Elec 19-20'!$A$4:$B$631, 2, FALSE))</f>
        <v>0</v>
      </c>
      <c r="H208" s="7" t="str">
        <f>IF(ISNA(VLOOKUP(Table1[[#This Row],[Name]], 'Gas 19-20'!$A$4:$B$395, 2, FALSE)), "0", (VLOOKUP(Table1[[#This Row],[Name]], 'Gas 19-20'!$A$4:$B$395, 2, FALSE)))</f>
        <v>0</v>
      </c>
      <c r="I208" s="13">
        <f>IFERROR((Table1[[#This Row],[Electricity 19-20]]*'Emissions Factors'!$C$2)+(Table1[[#This Row],[Gas 19-20]]*'Emissions Factors'!$B$2), "")</f>
        <v>0</v>
      </c>
      <c r="J208" s="7" t="str">
        <f>IF(ISNA(VLOOKUP(Table1[[#This Row],[Name]],'Elec 20-21'!$A$4:$B$641, 2, FALSE)), "0", VLOOKUP(Table1[[#This Row],[Name]], 'Elec 20-21'!$A$4:$B$641, 2, FALSE))</f>
        <v>0</v>
      </c>
      <c r="K208" s="7" t="str">
        <f>IF(ISNA(VLOOKUP(Table1[[#This Row],[Name]], 'Gas 20-21'!$A$4:$B$400, 2, FALSE)), "0", VLOOKUP(Table1[[#This Row],[Name]], 'Gas 20-21'!$A$4:$B$400, 2, FALSE))</f>
        <v>0</v>
      </c>
      <c r="L208" s="13">
        <f>IFERROR((Table1[[#This Row],[Electricity 20-21]]*'Emissions Factors'!$C$3)+(Table1[[#This Row],[Gas 20-21]]*'Emissions Factors'!$B$2), "0")</f>
        <v>0</v>
      </c>
      <c r="M208" s="11" t="str">
        <f>IF(ISNA(VLOOKUP(Table1[[#This Row],[Name]], 'Elec 21-22'!$A$4:$B$656, 2, FALSE)), "0", VLOOKUP(Table1[[#This Row],[Name]], 'Elec 21-22'!$A$4:$B$656, 2, FALSE))</f>
        <v>0</v>
      </c>
      <c r="N208" s="7" t="str">
        <f>IF(ISNA(VLOOKUP(Table1[[#This Row],[Name]], 'Gas 21-22'!$A$4:$B$408, 2, FALSE)), "0", VLOOKUP(Table1[[#This Row],[Name]], 'Gas 21-22'!$A$4:$B$408, 2, FALSE))</f>
        <v>0</v>
      </c>
      <c r="O208" s="8">
        <f>IFERROR((Table1[[#This Row],[Electricity 21-22]]*'Emissions Factors'!$C$4)+(Table1[[#This Row],[Gas 21-22]]*'Emissions Factors'!$B$4), "")</f>
        <v>0</v>
      </c>
      <c r="P208" s="74" t="str">
        <f>IFERROR(Table1[[#This Row],[Total Emissions 21-22]]/Table1[[#This Row],[Total Emissions 20-21]], "")</f>
        <v/>
      </c>
      <c r="Q208" s="11" t="str">
        <f>IF(ISNA(VLOOKUP(Table1[[#This Row],[Name]],'Elec 22-23'!$A$4:$B$680, 2, FALSE)), "", VLOOKUP(Table1[[#This Row],[Name]], 'Elec 22-23'!$A$4:$B$680, 2, FALSE))</f>
        <v/>
      </c>
      <c r="R208" s="11" t="str">
        <f>IF(ISNA(VLOOKUP(Table1[[#This Row],[Name]], 'Gas 22-23'!$A$4:$B$427, 2, FALSE)), "", (VLOOKUP(Table1[[#This Row],[Name]], 'Gas 22-23'!$A$4:$B$427, 2, FALSE)))</f>
        <v/>
      </c>
      <c r="S208" s="11" t="str">
        <f>IFERROR((Table1[[#This Row],[Electricity 22-23]]*'Emissions Factors'!$C$5)+('Emissions Factors'!$B$5*Table1[[#This Row],[Gas 22-23]]), "")</f>
        <v/>
      </c>
      <c r="T208" s="12" t="str">
        <f>IFERROR(Table1[[#This Row],[Total Emissions 22-23]]/Table1[[#This Row],[Total Emissions 21-22]], "")</f>
        <v/>
      </c>
      <c r="U208" s="11" t="str">
        <f>IF(ISNA(VLOOKUP(Table1[[#This Row],[Name]],'Electricity 23-24'!A209:D1105,4,FALSE)),"",(VLOOKUP(Table1[[#This Row],[Name]],'Electricity 23-24'!A209:D1105,4,FALSE)))</f>
        <v/>
      </c>
      <c r="V208" s="11" t="str">
        <f>IF(ISNA(VLOOKUP(Table1[[#This Row],[Name]],Table2[#All],2,FALSE)),"",(VLOOKUP(Table1[[#This Row],[Name]],Table2[#All],2,FALSE)))</f>
        <v/>
      </c>
      <c r="W208" s="11" t="str">
        <f>IFERROR((Table1[[#This Row],[Electricity 23-24 ]]*'Emissions Factors'!$C$6)+(Table1[[#This Row],[Gas 23-24 ]]*'Emissions Factors'!$B$6),"")</f>
        <v/>
      </c>
      <c r="X208" s="74" t="str">
        <f>IFERROR(Table1[[#This Row],[Total Emissions 23-24 ]]/Table1[[#This Row],[Total Emissions 22-23]],"")</f>
        <v/>
      </c>
      <c r="Y208" s="21"/>
    </row>
    <row r="209" spans="1:25" x14ac:dyDescent="0.25">
      <c r="A209" s="32"/>
      <c r="B209" s="21" t="e">
        <f>VLOOKUP(Table1[[#This Row],[Name]], 'Site Information'!$A$2:$D$46, 4, FALSE)</f>
        <v>#N/A</v>
      </c>
      <c r="C209" s="8" t="str">
        <f>IF(ISNA(VLOOKUP(Table1[[#This Row],[Name]], 'Elec 17-18'!$A$4:$B$630, 2, FALSE)), "0", VLOOKUP(Table1[[#This Row],[Name]], 'Elec 17-18'!$A$4:$B$630, 2, FALSE))</f>
        <v>0</v>
      </c>
      <c r="D209" s="13" t="str">
        <f>IF(ISNA(VLOOKUP(Table1[[#This Row],[Name]], 'Gas 17-18'!$A$4:$B$395, 2, FALSE)), "0", (VLOOKUP(Table1[[#This Row],[Name]], 'Gas 17-18'!$A$4:$B$395, 2, FALSE)))</f>
        <v>0</v>
      </c>
      <c r="E209" s="8" t="str">
        <f>IF(ISNA(VLOOKUP(Table1[[#This Row],[Name]], 'Elec 18-19'!$A$4:$B$630, 2, FALSE)), "0", VLOOKUP(Table1[[#This Row],[Name]], 'Elec 18-19'!$A$4:$B$630, 2, FALSE))</f>
        <v>0</v>
      </c>
      <c r="F209" s="13" t="str">
        <f>IF(ISNA(VLOOKUP(Table1[[#This Row],[Name]], 'Gas 18-19'!$A$4:$B$395, 2, FALSE)), "0", (VLOOKUP(Table1[[#This Row],[Name]], 'Gas 18-19'!$A$4:$B$395, 2, FALSE)))</f>
        <v>0</v>
      </c>
      <c r="G209" s="7" t="str">
        <f>IF(ISNA(VLOOKUP(Table1[[#This Row],[Name]], 'Elec 19-20'!$A$4:$B$631, 2, FALSE)), "0", VLOOKUP(Table1[[#This Row],[Name]], 'Elec 19-20'!$A$4:$B$631, 2, FALSE))</f>
        <v>0</v>
      </c>
      <c r="H209" s="7" t="str">
        <f>IF(ISNA(VLOOKUP(Table1[[#This Row],[Name]], 'Gas 19-20'!$A$4:$B$395, 2, FALSE)), "0", (VLOOKUP(Table1[[#This Row],[Name]], 'Gas 19-20'!$A$4:$B$395, 2, FALSE)))</f>
        <v>0</v>
      </c>
      <c r="I209" s="13">
        <f>IFERROR((Table1[[#This Row],[Electricity 19-20]]*'Emissions Factors'!$C$2)+(Table1[[#This Row],[Gas 19-20]]*'Emissions Factors'!$B$2), "")</f>
        <v>0</v>
      </c>
      <c r="J209" s="7" t="str">
        <f>IF(ISNA(VLOOKUP(Table1[[#This Row],[Name]],'Elec 20-21'!$A$4:$B$641, 2, FALSE)), "0", VLOOKUP(Table1[[#This Row],[Name]], 'Elec 20-21'!$A$4:$B$641, 2, FALSE))</f>
        <v>0</v>
      </c>
      <c r="K209" s="7" t="str">
        <f>IF(ISNA(VLOOKUP(Table1[[#This Row],[Name]], 'Gas 20-21'!$A$4:$B$400, 2, FALSE)), "0", VLOOKUP(Table1[[#This Row],[Name]], 'Gas 20-21'!$A$4:$B$400, 2, FALSE))</f>
        <v>0</v>
      </c>
      <c r="L209" s="13">
        <f>IFERROR((Table1[[#This Row],[Electricity 20-21]]*'Emissions Factors'!$C$3)+(Table1[[#This Row],[Gas 20-21]]*'Emissions Factors'!$B$2), "0")</f>
        <v>0</v>
      </c>
      <c r="M209" s="11" t="str">
        <f>IF(ISNA(VLOOKUP(Table1[[#This Row],[Name]], 'Elec 21-22'!$A$4:$B$656, 2, FALSE)), "0", VLOOKUP(Table1[[#This Row],[Name]], 'Elec 21-22'!$A$4:$B$656, 2, FALSE))</f>
        <v>0</v>
      </c>
      <c r="N209" s="11" t="str">
        <f>IF(ISNA(VLOOKUP(Table1[[#This Row],[Name]], 'Gas 21-22'!$A$4:$B$408, 2, FALSE)), "0", VLOOKUP(Table1[[#This Row],[Name]], 'Gas 21-22'!$A$4:$B$408, 2, FALSE))</f>
        <v>0</v>
      </c>
      <c r="O209" s="8">
        <f>IFERROR((Table1[[#This Row],[Electricity 21-22]]*'Emissions Factors'!$C$4)+(Table1[[#This Row],[Gas 21-22]]*'Emissions Factors'!$B$4), "")</f>
        <v>0</v>
      </c>
      <c r="P209" s="12" t="str">
        <f>IFERROR(Table1[[#This Row],[Total Emissions 21-22]]/Table1[[#This Row],[Total Emissions 20-21]], "")</f>
        <v/>
      </c>
      <c r="Q209" s="11" t="str">
        <f>IF(ISNA(VLOOKUP(Table1[[#This Row],[Name]],'Elec 22-23'!$A$4:$B$680, 2, FALSE)), "", VLOOKUP(Table1[[#This Row],[Name]], 'Elec 22-23'!$A$4:$B$680, 2, FALSE))</f>
        <v/>
      </c>
      <c r="R209" s="7" t="str">
        <f>IF(ISNA(VLOOKUP(Table1[[#This Row],[Name]], 'Gas 22-23'!$A$4:$B$427, 2, FALSE)), "", (VLOOKUP(Table1[[#This Row],[Name]], 'Gas 22-23'!$A$4:$B$427, 2, FALSE)))</f>
        <v/>
      </c>
      <c r="S209" s="7" t="str">
        <f>IFERROR((Table1[[#This Row],[Electricity 22-23]]*'Emissions Factors'!$C$5)+('Emissions Factors'!$B$5*Table1[[#This Row],[Gas 22-23]]), "")</f>
        <v/>
      </c>
      <c r="T209" s="12" t="str">
        <f>IFERROR(Table1[[#This Row],[Total Emissions 22-23]]/Table1[[#This Row],[Total Emissions 21-22]], "")</f>
        <v/>
      </c>
      <c r="U209" s="7" t="e">
        <f>VLOOKUP(Table1[[#This Row],[Name]],'Electricity 23-24'!A45:D121,4,FALSE)</f>
        <v>#N/A</v>
      </c>
      <c r="V209" s="7" t="str">
        <f>IF(ISNA(VLOOKUP(Table1[[#This Row],[Name]],Table2[#All],2,FALSE)),"",(VLOOKUP(Table1[[#This Row],[Name]],Table2[#All],2,FALSE)))</f>
        <v/>
      </c>
      <c r="W209" s="7" t="str">
        <f>IFERROR((Table1[[#This Row],[Electricity 23-24 ]]*'Emissions Factors'!$C$6)+(Table1[[#This Row],[Gas 23-24 ]]*'Emissions Factors'!$B$6),"")</f>
        <v/>
      </c>
      <c r="X209" s="74" t="str">
        <f>IFERROR(Table1[[#This Row],[Total Emissions 23-24 ]]/Table1[[#This Row],[Total Emissions 22-23]],"")</f>
        <v/>
      </c>
      <c r="Y209" s="21"/>
    </row>
    <row r="210" spans="1:25" x14ac:dyDescent="0.25">
      <c r="A210" s="32"/>
      <c r="B210" s="21" t="e">
        <f>VLOOKUP(Table1[[#This Row],[Name]], 'Site Information'!$A$2:$D$46, 4, FALSE)</f>
        <v>#N/A</v>
      </c>
      <c r="C210" s="8" t="str">
        <f>IF(ISNA(VLOOKUP(Table1[[#This Row],[Name]], 'Elec 17-18'!$A$4:$B$630, 2, FALSE)), "0", VLOOKUP(Table1[[#This Row],[Name]], 'Elec 17-18'!$A$4:$B$630, 2, FALSE))</f>
        <v>0</v>
      </c>
      <c r="D210" s="13" t="str">
        <f>IF(ISNA(VLOOKUP(Table1[[#This Row],[Name]], 'Gas 17-18'!$A$4:$B$395, 2, FALSE)), "0", (VLOOKUP(Table1[[#This Row],[Name]], 'Gas 17-18'!$A$4:$B$395, 2, FALSE)))</f>
        <v>0</v>
      </c>
      <c r="E210" s="8" t="str">
        <f>IF(ISNA(VLOOKUP(Table1[[#This Row],[Name]], 'Elec 18-19'!$A$4:$B$630, 2, FALSE)), "0", VLOOKUP(Table1[[#This Row],[Name]], 'Elec 18-19'!$A$4:$B$630, 2, FALSE))</f>
        <v>0</v>
      </c>
      <c r="F210" s="13" t="str">
        <f>IF(ISNA(VLOOKUP(Table1[[#This Row],[Name]], 'Gas 18-19'!$A$4:$B$395, 2, FALSE)), "0", (VLOOKUP(Table1[[#This Row],[Name]], 'Gas 18-19'!$A$4:$B$395, 2, FALSE)))</f>
        <v>0</v>
      </c>
      <c r="G210" s="7" t="str">
        <f>IF(ISNA(VLOOKUP(Table1[[#This Row],[Name]], 'Elec 19-20'!$A$4:$B$631, 2, FALSE)), "0", VLOOKUP(Table1[[#This Row],[Name]], 'Elec 19-20'!$A$4:$B$631, 2, FALSE))</f>
        <v>0</v>
      </c>
      <c r="H210" s="7" t="str">
        <f>IF(ISNA(VLOOKUP(Table1[[#This Row],[Name]], 'Gas 19-20'!$A$4:$B$395, 2, FALSE)), "0", (VLOOKUP(Table1[[#This Row],[Name]], 'Gas 19-20'!$A$4:$B$395, 2, FALSE)))</f>
        <v>0</v>
      </c>
      <c r="I210" s="13">
        <f>IFERROR((Table1[[#This Row],[Electricity 19-20]]*'Emissions Factors'!$C$2)+(Table1[[#This Row],[Gas 19-20]]*'Emissions Factors'!$B$2), "")</f>
        <v>0</v>
      </c>
      <c r="J210" s="7" t="str">
        <f>IF(ISNA(VLOOKUP(Table1[[#This Row],[Name]],'Elec 20-21'!$A$4:$B$641, 2, FALSE)), "0", VLOOKUP(Table1[[#This Row],[Name]], 'Elec 20-21'!$A$4:$B$641, 2, FALSE))</f>
        <v>0</v>
      </c>
      <c r="K210" s="7" t="str">
        <f>IF(ISNA(VLOOKUP(Table1[[#This Row],[Name]], 'Gas 20-21'!$A$4:$B$400, 2, FALSE)), "0", VLOOKUP(Table1[[#This Row],[Name]], 'Gas 20-21'!$A$4:$B$400, 2, FALSE))</f>
        <v>0</v>
      </c>
      <c r="L210" s="13">
        <f>IFERROR((Table1[[#This Row],[Electricity 20-21]]*'Emissions Factors'!$C$3)+(Table1[[#This Row],[Gas 20-21]]*'Emissions Factors'!$B$2), "0")</f>
        <v>0</v>
      </c>
      <c r="M210" s="11" t="str">
        <f>IF(ISNA(VLOOKUP(Table1[[#This Row],[Name]], 'Elec 21-22'!$A$4:$B$656, 2, FALSE)), "0", VLOOKUP(Table1[[#This Row],[Name]], 'Elec 21-22'!$A$4:$B$656, 2, FALSE))</f>
        <v>0</v>
      </c>
      <c r="N210" s="7" t="str">
        <f>IF(ISNA(VLOOKUP(Table1[[#This Row],[Name]], 'Gas 21-22'!$A$4:$B$408, 2, FALSE)), "0", VLOOKUP(Table1[[#This Row],[Name]], 'Gas 21-22'!$A$4:$B$408, 2, FALSE))</f>
        <v>0</v>
      </c>
      <c r="O210" s="8">
        <f>IFERROR((Table1[[#This Row],[Electricity 21-22]]*'Emissions Factors'!$C$4)+(Table1[[#This Row],[Gas 21-22]]*'Emissions Factors'!$B$4), "")</f>
        <v>0</v>
      </c>
      <c r="P210" s="74" t="str">
        <f>IFERROR(Table1[[#This Row],[Total Emissions 21-22]]/Table1[[#This Row],[Total Emissions 20-21]], "")</f>
        <v/>
      </c>
      <c r="Q210" s="11" t="str">
        <f>IF(ISNA(VLOOKUP(Table1[[#This Row],[Name]],'Elec 22-23'!$A$4:$B$680, 2, FALSE)), "", VLOOKUP(Table1[[#This Row],[Name]], 'Elec 22-23'!$A$4:$B$680, 2, FALSE))</f>
        <v/>
      </c>
      <c r="R210" s="11" t="str">
        <f>IF(ISNA(VLOOKUP(Table1[[#This Row],[Name]], 'Gas 22-23'!$A$4:$B$427, 2, FALSE)), "", (VLOOKUP(Table1[[#This Row],[Name]], 'Gas 22-23'!$A$4:$B$427, 2, FALSE)))</f>
        <v/>
      </c>
      <c r="S210" s="11" t="str">
        <f>IFERROR((Table1[[#This Row],[Electricity 22-23]]*'Emissions Factors'!$C$5)+('Emissions Factors'!$B$5*Table1[[#This Row],[Gas 22-23]]), "")</f>
        <v/>
      </c>
      <c r="T210" s="12" t="str">
        <f>IFERROR(Table1[[#This Row],[Total Emissions 22-23]]/Table1[[#This Row],[Total Emissions 21-22]], "")</f>
        <v/>
      </c>
      <c r="U210" s="11" t="str">
        <f>IF(ISNA(VLOOKUP(Table1[[#This Row],[Name]],'Electricity 23-24'!A211:D1107,4,FALSE)),"",(VLOOKUP(Table1[[#This Row],[Name]],'Electricity 23-24'!A211:D1107,4,FALSE)))</f>
        <v/>
      </c>
      <c r="V210" s="11" t="str">
        <f>IF(ISNA(VLOOKUP(Table1[[#This Row],[Name]],Table2[#All],2,FALSE)),"",(VLOOKUP(Table1[[#This Row],[Name]],Table2[#All],2,FALSE)))</f>
        <v/>
      </c>
      <c r="W210" s="11" t="str">
        <f>IFERROR((Table1[[#This Row],[Electricity 23-24 ]]*'Emissions Factors'!$C$6)+(Table1[[#This Row],[Gas 23-24 ]]*'Emissions Factors'!$B$6),"")</f>
        <v/>
      </c>
      <c r="X210" s="74" t="str">
        <f>IFERROR(Table1[[#This Row],[Total Emissions 23-24 ]]/Table1[[#This Row],[Total Emissions 22-23]],"")</f>
        <v/>
      </c>
      <c r="Y210" s="21"/>
    </row>
    <row r="211" spans="1:25" x14ac:dyDescent="0.25">
      <c r="A211" s="32"/>
      <c r="B211" s="21" t="e">
        <f>VLOOKUP(Table1[[#This Row],[Name]], 'Site Information'!$A$2:$D$46, 4, FALSE)</f>
        <v>#N/A</v>
      </c>
      <c r="C211" s="8" t="str">
        <f>IF(ISNA(VLOOKUP(Table1[[#This Row],[Name]], 'Elec 17-18'!$A$4:$B$630, 2, FALSE)), "0", VLOOKUP(Table1[[#This Row],[Name]], 'Elec 17-18'!$A$4:$B$630, 2, FALSE))</f>
        <v>0</v>
      </c>
      <c r="D211" s="13" t="str">
        <f>IF(ISNA(VLOOKUP(Table1[[#This Row],[Name]], 'Gas 17-18'!$A$4:$B$395, 2, FALSE)), "0", (VLOOKUP(Table1[[#This Row],[Name]], 'Gas 17-18'!$A$4:$B$395, 2, FALSE)))</f>
        <v>0</v>
      </c>
      <c r="E211" s="8" t="str">
        <f>IF(ISNA(VLOOKUP(Table1[[#This Row],[Name]], 'Elec 18-19'!$A$4:$B$630, 2, FALSE)), "0", VLOOKUP(Table1[[#This Row],[Name]], 'Elec 18-19'!$A$4:$B$630, 2, FALSE))</f>
        <v>0</v>
      </c>
      <c r="F211" s="13" t="str">
        <f>IF(ISNA(VLOOKUP(Table1[[#This Row],[Name]], 'Gas 18-19'!$A$4:$B$395, 2, FALSE)), "0", (VLOOKUP(Table1[[#This Row],[Name]], 'Gas 18-19'!$A$4:$B$395, 2, FALSE)))</f>
        <v>0</v>
      </c>
      <c r="G211" s="7" t="str">
        <f>IF(ISNA(VLOOKUP(Table1[[#This Row],[Name]], 'Elec 19-20'!$A$4:$B$631, 2, FALSE)), "0", VLOOKUP(Table1[[#This Row],[Name]], 'Elec 19-20'!$A$4:$B$631, 2, FALSE))</f>
        <v>0</v>
      </c>
      <c r="H211" s="7" t="str">
        <f>IF(ISNA(VLOOKUP(Table1[[#This Row],[Name]], 'Gas 19-20'!$A$4:$B$395, 2, FALSE)), "0", (VLOOKUP(Table1[[#This Row],[Name]], 'Gas 19-20'!$A$4:$B$395, 2, FALSE)))</f>
        <v>0</v>
      </c>
      <c r="I211" s="13">
        <f>IFERROR((Table1[[#This Row],[Electricity 19-20]]*'Emissions Factors'!$C$2)+(Table1[[#This Row],[Gas 19-20]]*'Emissions Factors'!$B$2), "")</f>
        <v>0</v>
      </c>
      <c r="J211" s="7" t="str">
        <f>IF(ISNA(VLOOKUP(Table1[[#This Row],[Name]],'Elec 20-21'!$A$4:$B$641, 2, FALSE)), "0", VLOOKUP(Table1[[#This Row],[Name]], 'Elec 20-21'!$A$4:$B$641, 2, FALSE))</f>
        <v>0</v>
      </c>
      <c r="K211" s="7" t="str">
        <f>IF(ISNA(VLOOKUP(Table1[[#This Row],[Name]], 'Gas 20-21'!$A$4:$B$400, 2, FALSE)), "0", VLOOKUP(Table1[[#This Row],[Name]], 'Gas 20-21'!$A$4:$B$400, 2, FALSE))</f>
        <v>0</v>
      </c>
      <c r="L211" s="13">
        <f>IFERROR((Table1[[#This Row],[Electricity 20-21]]*'Emissions Factors'!$C$3)+(Table1[[#This Row],[Gas 20-21]]*'Emissions Factors'!$B$2), "0")</f>
        <v>0</v>
      </c>
      <c r="M211" s="11" t="str">
        <f>IF(ISNA(VLOOKUP(Table1[[#This Row],[Name]], 'Elec 21-22'!$A$4:$B$656, 2, FALSE)), "0", VLOOKUP(Table1[[#This Row],[Name]], 'Elec 21-22'!$A$4:$B$656, 2, FALSE))</f>
        <v>0</v>
      </c>
      <c r="N211" s="7" t="str">
        <f>IF(ISNA(VLOOKUP(Table1[[#This Row],[Name]], 'Gas 21-22'!$A$4:$B$408, 2, FALSE)), "0", VLOOKUP(Table1[[#This Row],[Name]], 'Gas 21-22'!$A$4:$B$408, 2, FALSE))</f>
        <v>0</v>
      </c>
      <c r="O211" s="8">
        <f>IFERROR((Table1[[#This Row],[Electricity 21-22]]*'Emissions Factors'!$C$4)+(Table1[[#This Row],[Gas 21-22]]*'Emissions Factors'!$B$4), "")</f>
        <v>0</v>
      </c>
      <c r="P211" s="74" t="str">
        <f>IFERROR(Table1[[#This Row],[Total Emissions 21-22]]/Table1[[#This Row],[Total Emissions 20-21]], "")</f>
        <v/>
      </c>
      <c r="Q211" s="11" t="str">
        <f>IF(ISNA(VLOOKUP(Table1[[#This Row],[Name]],'Elec 22-23'!$A$4:$B$680, 2, FALSE)), "", VLOOKUP(Table1[[#This Row],[Name]], 'Elec 22-23'!$A$4:$B$680, 2, FALSE))</f>
        <v/>
      </c>
      <c r="R211" s="11" t="str">
        <f>IF(ISNA(VLOOKUP(Table1[[#This Row],[Name]], 'Gas 22-23'!$A$4:$B$427, 2, FALSE)), "", (VLOOKUP(Table1[[#This Row],[Name]], 'Gas 22-23'!$A$4:$B$427, 2, FALSE)))</f>
        <v/>
      </c>
      <c r="S211" s="11" t="str">
        <f>IFERROR((Table1[[#This Row],[Electricity 22-23]]*'Emissions Factors'!$C$5)+('Emissions Factors'!$B$5*Table1[[#This Row],[Gas 22-23]]), "")</f>
        <v/>
      </c>
      <c r="T211" s="12" t="str">
        <f>IFERROR(Table1[[#This Row],[Total Emissions 22-23]]/Table1[[#This Row],[Total Emissions 21-22]], "")</f>
        <v/>
      </c>
      <c r="U211" s="11" t="str">
        <f>IF(ISNA(VLOOKUP(Table1[[#This Row],[Name]],'Electricity 23-24'!A212:D1108,4,FALSE)),"",(VLOOKUP(Table1[[#This Row],[Name]],'Electricity 23-24'!A212:D1108,4,FALSE)))</f>
        <v/>
      </c>
      <c r="V211" s="11" t="str">
        <f>IF(ISNA(VLOOKUP(Table1[[#This Row],[Name]],Table2[#All],2,FALSE)),"",(VLOOKUP(Table1[[#This Row],[Name]],Table2[#All],2,FALSE)))</f>
        <v/>
      </c>
      <c r="W211" s="11" t="str">
        <f>IFERROR((Table1[[#This Row],[Electricity 23-24 ]]*'Emissions Factors'!$C$6)+(Table1[[#This Row],[Gas 23-24 ]]*'Emissions Factors'!$B$6),"")</f>
        <v/>
      </c>
      <c r="X211" s="74" t="str">
        <f>IFERROR(Table1[[#This Row],[Total Emissions 23-24 ]]/Table1[[#This Row],[Total Emissions 22-23]],"")</f>
        <v/>
      </c>
      <c r="Y211" s="21"/>
    </row>
    <row r="212" spans="1:25" x14ac:dyDescent="0.25">
      <c r="A212" s="32"/>
      <c r="B212" s="21" t="e">
        <f>VLOOKUP(Table1[[#This Row],[Name]], 'Site Information'!$A$2:$D$46, 4, FALSE)</f>
        <v>#N/A</v>
      </c>
      <c r="C212" s="8" t="str">
        <f>IF(ISNA(VLOOKUP(Table1[[#This Row],[Name]], 'Elec 17-18'!$A$4:$B$630, 2, FALSE)), "0", VLOOKUP(Table1[[#This Row],[Name]], 'Elec 17-18'!$A$4:$B$630, 2, FALSE))</f>
        <v>0</v>
      </c>
      <c r="D212" s="13" t="str">
        <f>IF(ISNA(VLOOKUP(Table1[[#This Row],[Name]], 'Gas 17-18'!$A$4:$B$395, 2, FALSE)), "0", (VLOOKUP(Table1[[#This Row],[Name]], 'Gas 17-18'!$A$4:$B$395, 2, FALSE)))</f>
        <v>0</v>
      </c>
      <c r="E212" s="8" t="str">
        <f>IF(ISNA(VLOOKUP(Table1[[#This Row],[Name]], 'Elec 18-19'!$A$4:$B$630, 2, FALSE)), "0", VLOOKUP(Table1[[#This Row],[Name]], 'Elec 18-19'!$A$4:$B$630, 2, FALSE))</f>
        <v>0</v>
      </c>
      <c r="F212" s="13" t="str">
        <f>IF(ISNA(VLOOKUP(Table1[[#This Row],[Name]], 'Gas 18-19'!$A$4:$B$395, 2, FALSE)), "0", (VLOOKUP(Table1[[#This Row],[Name]], 'Gas 18-19'!$A$4:$B$395, 2, FALSE)))</f>
        <v>0</v>
      </c>
      <c r="G212" s="7" t="str">
        <f>IF(ISNA(VLOOKUP(Table1[[#This Row],[Name]], 'Elec 19-20'!$A$4:$B$631, 2, FALSE)), "0", VLOOKUP(Table1[[#This Row],[Name]], 'Elec 19-20'!$A$4:$B$631, 2, FALSE))</f>
        <v>0</v>
      </c>
      <c r="H212" s="7" t="str">
        <f>IF(ISNA(VLOOKUP(Table1[[#This Row],[Name]], 'Gas 19-20'!$A$4:$B$395, 2, FALSE)), "0", (VLOOKUP(Table1[[#This Row],[Name]], 'Gas 19-20'!$A$4:$B$395, 2, FALSE)))</f>
        <v>0</v>
      </c>
      <c r="I212" s="13">
        <f>IFERROR((Table1[[#This Row],[Electricity 19-20]]*'Emissions Factors'!$C$2)+(Table1[[#This Row],[Gas 19-20]]*'Emissions Factors'!$B$2), "")</f>
        <v>0</v>
      </c>
      <c r="J212" s="7" t="str">
        <f>IF(ISNA(VLOOKUP(Table1[[#This Row],[Name]],'Elec 20-21'!$A$4:$B$641, 2, FALSE)), "0", VLOOKUP(Table1[[#This Row],[Name]], 'Elec 20-21'!$A$4:$B$641, 2, FALSE))</f>
        <v>0</v>
      </c>
      <c r="K212" s="7" t="str">
        <f>IF(ISNA(VLOOKUP(Table1[[#This Row],[Name]], 'Gas 20-21'!$A$4:$B$400, 2, FALSE)), "0", VLOOKUP(Table1[[#This Row],[Name]], 'Gas 20-21'!$A$4:$B$400, 2, FALSE))</f>
        <v>0</v>
      </c>
      <c r="L212" s="13">
        <f>IFERROR((Table1[[#This Row],[Electricity 20-21]]*'Emissions Factors'!$C$3)+(Table1[[#This Row],[Gas 20-21]]*'Emissions Factors'!$B$2), "0")</f>
        <v>0</v>
      </c>
      <c r="M212" s="11" t="str">
        <f>IF(ISNA(VLOOKUP(Table1[[#This Row],[Name]], 'Elec 21-22'!$A$4:$B$656, 2, FALSE)), "0", VLOOKUP(Table1[[#This Row],[Name]], 'Elec 21-22'!$A$4:$B$656, 2, FALSE))</f>
        <v>0</v>
      </c>
      <c r="N212" s="7" t="str">
        <f>IF(ISNA(VLOOKUP(Table1[[#This Row],[Name]], 'Gas 21-22'!$A$4:$B$408, 2, FALSE)), "0", VLOOKUP(Table1[[#This Row],[Name]], 'Gas 21-22'!$A$4:$B$408, 2, FALSE))</f>
        <v>0</v>
      </c>
      <c r="O212" s="8">
        <f>IFERROR((Table1[[#This Row],[Electricity 21-22]]*'Emissions Factors'!$C$4)+(Table1[[#This Row],[Gas 21-22]]*'Emissions Factors'!$B$4), "")</f>
        <v>0</v>
      </c>
      <c r="P212" s="74" t="str">
        <f>IFERROR(Table1[[#This Row],[Total Emissions 21-22]]/Table1[[#This Row],[Total Emissions 20-21]], "")</f>
        <v/>
      </c>
      <c r="Q212" s="11" t="str">
        <f>IF(ISNA(VLOOKUP(Table1[[#This Row],[Name]],'Elec 22-23'!$A$4:$B$680, 2, FALSE)), "", VLOOKUP(Table1[[#This Row],[Name]], 'Elec 22-23'!$A$4:$B$680, 2, FALSE))</f>
        <v/>
      </c>
      <c r="R212" s="11" t="str">
        <f>IF(ISNA(VLOOKUP(Table1[[#This Row],[Name]], 'Gas 22-23'!$A$4:$B$427, 2, FALSE)), "", (VLOOKUP(Table1[[#This Row],[Name]], 'Gas 22-23'!$A$4:$B$427, 2, FALSE)))</f>
        <v/>
      </c>
      <c r="S212" s="11" t="str">
        <f>IFERROR((Table1[[#This Row],[Electricity 22-23]]*'Emissions Factors'!$C$5)+('Emissions Factors'!$B$5*Table1[[#This Row],[Gas 22-23]]), "")</f>
        <v/>
      </c>
      <c r="T212" s="12" t="str">
        <f>IFERROR(Table1[[#This Row],[Total Emissions 22-23]]/Table1[[#This Row],[Total Emissions 21-22]], "")</f>
        <v/>
      </c>
      <c r="U212" s="11" t="str">
        <f>IF(ISNA(VLOOKUP(Table1[[#This Row],[Name]],'Electricity 23-24'!A213:D1109,4,FALSE)),"",(VLOOKUP(Table1[[#This Row],[Name]],'Electricity 23-24'!A213:D1109,4,FALSE)))</f>
        <v/>
      </c>
      <c r="V212" s="11" t="str">
        <f>IF(ISNA(VLOOKUP(Table1[[#This Row],[Name]],Table2[#All],2,FALSE)),"",(VLOOKUP(Table1[[#This Row],[Name]],Table2[#All],2,FALSE)))</f>
        <v/>
      </c>
      <c r="W212" s="11" t="str">
        <f>IFERROR((Table1[[#This Row],[Electricity 23-24 ]]*'Emissions Factors'!$C$6)+(Table1[[#This Row],[Gas 23-24 ]]*'Emissions Factors'!$B$6),"")</f>
        <v/>
      </c>
      <c r="X212" s="74" t="str">
        <f>IFERROR(Table1[[#This Row],[Total Emissions 23-24 ]]/Table1[[#This Row],[Total Emissions 22-23]],"")</f>
        <v/>
      </c>
      <c r="Y212" s="21"/>
    </row>
    <row r="213" spans="1:25" x14ac:dyDescent="0.25">
      <c r="A213" s="32"/>
      <c r="B213" s="21" t="e">
        <f>VLOOKUP(Table1[[#This Row],[Name]], 'Site Information'!$A$2:$D$46, 4, FALSE)</f>
        <v>#N/A</v>
      </c>
      <c r="C213" s="8" t="str">
        <f>IF(ISNA(VLOOKUP(Table1[[#This Row],[Name]], 'Elec 17-18'!$A$4:$B$630, 2, FALSE)), "0", VLOOKUP(Table1[[#This Row],[Name]], 'Elec 17-18'!$A$4:$B$630, 2, FALSE))</f>
        <v>0</v>
      </c>
      <c r="D213" s="13" t="str">
        <f>IF(ISNA(VLOOKUP(Table1[[#This Row],[Name]], 'Gas 17-18'!$A$4:$B$395, 2, FALSE)), "0", (VLOOKUP(Table1[[#This Row],[Name]], 'Gas 17-18'!$A$4:$B$395, 2, FALSE)))</f>
        <v>0</v>
      </c>
      <c r="E213" s="8" t="str">
        <f>IF(ISNA(VLOOKUP(Table1[[#This Row],[Name]], 'Elec 18-19'!$A$4:$B$630, 2, FALSE)), "0", VLOOKUP(Table1[[#This Row],[Name]], 'Elec 18-19'!$A$4:$B$630, 2, FALSE))</f>
        <v>0</v>
      </c>
      <c r="F213" s="13" t="str">
        <f>IF(ISNA(VLOOKUP(Table1[[#This Row],[Name]], 'Gas 18-19'!$A$4:$B$395, 2, FALSE)), "0", (VLOOKUP(Table1[[#This Row],[Name]], 'Gas 18-19'!$A$4:$B$395, 2, FALSE)))</f>
        <v>0</v>
      </c>
      <c r="G213" s="7" t="str">
        <f>IF(ISNA(VLOOKUP(Table1[[#This Row],[Name]], 'Elec 19-20'!$A$4:$B$631, 2, FALSE)), "0", VLOOKUP(Table1[[#This Row],[Name]], 'Elec 19-20'!$A$4:$B$631, 2, FALSE))</f>
        <v>0</v>
      </c>
      <c r="H213" s="7" t="str">
        <f>IF(ISNA(VLOOKUP(Table1[[#This Row],[Name]], 'Gas 19-20'!$A$4:$B$395, 2, FALSE)), "0", (VLOOKUP(Table1[[#This Row],[Name]], 'Gas 19-20'!$A$4:$B$395, 2, FALSE)))</f>
        <v>0</v>
      </c>
      <c r="I213" s="13">
        <f>IFERROR((Table1[[#This Row],[Electricity 19-20]]*'Emissions Factors'!$C$2)+(Table1[[#This Row],[Gas 19-20]]*'Emissions Factors'!$B$2), "")</f>
        <v>0</v>
      </c>
      <c r="J213" s="7" t="str">
        <f>IF(ISNA(VLOOKUP(Table1[[#This Row],[Name]],'Elec 20-21'!$A$4:$B$641, 2, FALSE)), "0", VLOOKUP(Table1[[#This Row],[Name]], 'Elec 20-21'!$A$4:$B$641, 2, FALSE))</f>
        <v>0</v>
      </c>
      <c r="K213" s="7" t="str">
        <f>IF(ISNA(VLOOKUP(Table1[[#This Row],[Name]], 'Gas 20-21'!$A$4:$B$400, 2, FALSE)), "0", VLOOKUP(Table1[[#This Row],[Name]], 'Gas 20-21'!$A$4:$B$400, 2, FALSE))</f>
        <v>0</v>
      </c>
      <c r="L213" s="13">
        <f>IFERROR((Table1[[#This Row],[Electricity 20-21]]*'Emissions Factors'!$C$3)+(Table1[[#This Row],[Gas 20-21]]*'Emissions Factors'!$B$2), "0")</f>
        <v>0</v>
      </c>
      <c r="M213" s="11" t="str">
        <f>IF(ISNA(VLOOKUP(Table1[[#This Row],[Name]], 'Elec 21-22'!$A$4:$B$656, 2, FALSE)), "0", VLOOKUP(Table1[[#This Row],[Name]], 'Elec 21-22'!$A$4:$B$656, 2, FALSE))</f>
        <v>0</v>
      </c>
      <c r="N213" s="11" t="str">
        <f>IF(ISNA(VLOOKUP(Table1[[#This Row],[Name]], 'Gas 21-22'!$A$4:$B$408, 2, FALSE)), "0", VLOOKUP(Table1[[#This Row],[Name]], 'Gas 21-22'!$A$4:$B$408, 2, FALSE))</f>
        <v>0</v>
      </c>
      <c r="O213" s="8">
        <f>IFERROR((Table1[[#This Row],[Electricity 21-22]]*'Emissions Factors'!$C$4)+(Table1[[#This Row],[Gas 21-22]]*'Emissions Factors'!$B$4), "")</f>
        <v>0</v>
      </c>
      <c r="P213" s="12" t="str">
        <f>IFERROR(Table1[[#This Row],[Total Emissions 21-22]]/Table1[[#This Row],[Total Emissions 20-21]], "")</f>
        <v/>
      </c>
      <c r="Q213" s="11" t="str">
        <f>IF(ISNA(VLOOKUP(Table1[[#This Row],[Name]],'Elec 22-23'!$A$4:$B$680, 2, FALSE)), "", VLOOKUP(Table1[[#This Row],[Name]], 'Elec 22-23'!$A$4:$B$680, 2, FALSE))</f>
        <v/>
      </c>
      <c r="R213" s="7" t="str">
        <f>IF(ISNA(VLOOKUP(Table1[[#This Row],[Name]], 'Gas 22-23'!$A$4:$B$427, 2, FALSE)), "", (VLOOKUP(Table1[[#This Row],[Name]], 'Gas 22-23'!$A$4:$B$427, 2, FALSE)))</f>
        <v/>
      </c>
      <c r="S213" s="7" t="str">
        <f>IFERROR((Table1[[#This Row],[Electricity 22-23]]*'Emissions Factors'!$C$5)+('Emissions Factors'!$B$5*Table1[[#This Row],[Gas 22-23]]), "")</f>
        <v/>
      </c>
      <c r="T213" s="12" t="str">
        <f>IFERROR(Table1[[#This Row],[Total Emissions 22-23]]/Table1[[#This Row],[Total Emissions 21-22]], "")</f>
        <v/>
      </c>
      <c r="U213" s="7" t="str">
        <f>IF(ISNA(VLOOKUP(Table1[[#This Row],[Name]],'Electricity 23-24'!A214:D1110,4,FALSE)),"",(VLOOKUP(Table1[[#This Row],[Name]],'Electricity 23-24'!A214:D1110,4,FALSE)))</f>
        <v/>
      </c>
      <c r="V213" s="7" t="str">
        <f>IF(ISNA(VLOOKUP(Table1[[#This Row],[Name]],Table2[#All],2,FALSE)),"",(VLOOKUP(Table1[[#This Row],[Name]],Table2[#All],2,FALSE)))</f>
        <v/>
      </c>
      <c r="W213" s="7" t="str">
        <f>IFERROR((Table1[[#This Row],[Electricity 23-24 ]]*'Emissions Factors'!$C$6)+(Table1[[#This Row],[Gas 23-24 ]]*'Emissions Factors'!$B$6),"")</f>
        <v/>
      </c>
      <c r="X213" s="74" t="str">
        <f>IFERROR(Table1[[#This Row],[Total Emissions 23-24 ]]/Table1[[#This Row],[Total Emissions 22-23]],"")</f>
        <v/>
      </c>
      <c r="Y213" s="21"/>
    </row>
    <row r="214" spans="1:25" x14ac:dyDescent="0.25">
      <c r="A214" s="32"/>
      <c r="B214" s="21" t="e">
        <f>VLOOKUP(Table1[[#This Row],[Name]], 'Site Information'!$A$2:$D$46, 4, FALSE)</f>
        <v>#N/A</v>
      </c>
      <c r="C214" s="8" t="str">
        <f>IF(ISNA(VLOOKUP(Table1[[#This Row],[Name]], 'Elec 17-18'!$A$4:$B$630, 2, FALSE)), "0", VLOOKUP(Table1[[#This Row],[Name]], 'Elec 17-18'!$A$4:$B$630, 2, FALSE))</f>
        <v>0</v>
      </c>
      <c r="D214" s="13" t="str">
        <f>IF(ISNA(VLOOKUP(Table1[[#This Row],[Name]], 'Gas 17-18'!$A$4:$B$395, 2, FALSE)), "0", (VLOOKUP(Table1[[#This Row],[Name]], 'Gas 17-18'!$A$4:$B$395, 2, FALSE)))</f>
        <v>0</v>
      </c>
      <c r="E214" s="8" t="str">
        <f>IF(ISNA(VLOOKUP(Table1[[#This Row],[Name]], 'Elec 18-19'!$A$4:$B$630, 2, FALSE)), "0", VLOOKUP(Table1[[#This Row],[Name]], 'Elec 18-19'!$A$4:$B$630, 2, FALSE))</f>
        <v>0</v>
      </c>
      <c r="F214" s="13" t="str">
        <f>IF(ISNA(VLOOKUP(Table1[[#This Row],[Name]], 'Gas 18-19'!$A$4:$B$395, 2, FALSE)), "0", (VLOOKUP(Table1[[#This Row],[Name]], 'Gas 18-19'!$A$4:$B$395, 2, FALSE)))</f>
        <v>0</v>
      </c>
      <c r="G214" s="7" t="str">
        <f>IF(ISNA(VLOOKUP(Table1[[#This Row],[Name]], 'Elec 19-20'!$A$4:$B$631, 2, FALSE)), "0", VLOOKUP(Table1[[#This Row],[Name]], 'Elec 19-20'!$A$4:$B$631, 2, FALSE))</f>
        <v>0</v>
      </c>
      <c r="H214" s="7" t="str">
        <f>IF(ISNA(VLOOKUP(Table1[[#This Row],[Name]], 'Gas 19-20'!$A$4:$B$395, 2, FALSE)), "0", (VLOOKUP(Table1[[#This Row],[Name]], 'Gas 19-20'!$A$4:$B$395, 2, FALSE)))</f>
        <v>0</v>
      </c>
      <c r="I214" s="13">
        <f>IFERROR((Table1[[#This Row],[Electricity 19-20]]*'Emissions Factors'!$C$2)+(Table1[[#This Row],[Gas 19-20]]*'Emissions Factors'!$B$2), "")</f>
        <v>0</v>
      </c>
      <c r="J214" s="7" t="str">
        <f>IF(ISNA(VLOOKUP(Table1[[#This Row],[Name]],'Elec 20-21'!$A$4:$B$641, 2, FALSE)), "0", VLOOKUP(Table1[[#This Row],[Name]], 'Elec 20-21'!$A$4:$B$641, 2, FALSE))</f>
        <v>0</v>
      </c>
      <c r="K214" s="7" t="str">
        <f>IF(ISNA(VLOOKUP(Table1[[#This Row],[Name]], 'Gas 20-21'!$A$4:$B$400, 2, FALSE)), "0", VLOOKUP(Table1[[#This Row],[Name]], 'Gas 20-21'!$A$4:$B$400, 2, FALSE))</f>
        <v>0</v>
      </c>
      <c r="L214" s="13">
        <f>IFERROR((Table1[[#This Row],[Electricity 20-21]]*'Emissions Factors'!$C$3)+(Table1[[#This Row],[Gas 20-21]]*'Emissions Factors'!$B$2), "0")</f>
        <v>0</v>
      </c>
      <c r="M214" s="11" t="str">
        <f>IF(ISNA(VLOOKUP(Table1[[#This Row],[Name]], 'Elec 21-22'!$A$4:$B$656, 2, FALSE)), "0", VLOOKUP(Table1[[#This Row],[Name]], 'Elec 21-22'!$A$4:$B$656, 2, FALSE))</f>
        <v>0</v>
      </c>
      <c r="N214" s="11" t="str">
        <f>IF(ISNA(VLOOKUP(Table1[[#This Row],[Name]], 'Gas 21-22'!$A$4:$B$408, 2, FALSE)), "0", VLOOKUP(Table1[[#This Row],[Name]], 'Gas 21-22'!$A$4:$B$408, 2, FALSE))</f>
        <v>0</v>
      </c>
      <c r="O214" s="8">
        <f>IFERROR((Table1[[#This Row],[Electricity 21-22]]*'Emissions Factors'!$C$4)+(Table1[[#This Row],[Gas 21-22]]*'Emissions Factors'!$B$4), "")</f>
        <v>0</v>
      </c>
      <c r="P214" s="12" t="str">
        <f>IFERROR(Table1[[#This Row],[Total Emissions 21-22]]/Table1[[#This Row],[Total Emissions 20-21]], "")</f>
        <v/>
      </c>
      <c r="Q214" s="11" t="str">
        <f>IF(ISNA(VLOOKUP(Table1[[#This Row],[Name]],'Elec 22-23'!$A$4:$B$680, 2, FALSE)), "", VLOOKUP(Table1[[#This Row],[Name]], 'Elec 22-23'!$A$4:$B$680, 2, FALSE))</f>
        <v/>
      </c>
      <c r="R214" s="7" t="str">
        <f>IF(ISNA(VLOOKUP(Table1[[#This Row],[Name]], 'Gas 22-23'!$A$4:$B$427, 2, FALSE)), "", (VLOOKUP(Table1[[#This Row],[Name]], 'Gas 22-23'!$A$4:$B$427, 2, FALSE)))</f>
        <v/>
      </c>
      <c r="S214" s="7" t="str">
        <f>IFERROR((Table1[[#This Row],[Electricity 22-23]]*'Emissions Factors'!$C$5)+('Emissions Factors'!$B$5*Table1[[#This Row],[Gas 22-23]]), "")</f>
        <v/>
      </c>
      <c r="T214" s="12" t="str">
        <f>IFERROR(Table1[[#This Row],[Total Emissions 22-23]]/Table1[[#This Row],[Total Emissions 21-22]], "")</f>
        <v/>
      </c>
      <c r="U214" s="7" t="str">
        <f>IF(ISNA(VLOOKUP(Table1[[#This Row],[Name]],'Electricity 23-24'!A215:D1111,4,FALSE)),"",(VLOOKUP(Table1[[#This Row],[Name]],'Electricity 23-24'!A215:D1111,4,FALSE)))</f>
        <v/>
      </c>
      <c r="V214" s="7" t="str">
        <f>IF(ISNA(VLOOKUP(Table1[[#This Row],[Name]],Table2[#All],2,FALSE)),"",(VLOOKUP(Table1[[#This Row],[Name]],Table2[#All],2,FALSE)))</f>
        <v/>
      </c>
      <c r="W214" s="7" t="str">
        <f>IFERROR((Table1[[#This Row],[Electricity 23-24 ]]*'Emissions Factors'!$C$6)+(Table1[[#This Row],[Gas 23-24 ]]*'Emissions Factors'!$B$6),"")</f>
        <v/>
      </c>
      <c r="X214" s="74" t="str">
        <f>IFERROR(Table1[[#This Row],[Total Emissions 23-24 ]]/Table1[[#This Row],[Total Emissions 22-23]],"")</f>
        <v/>
      </c>
      <c r="Y214" s="21" t="s">
        <v>897</v>
      </c>
    </row>
    <row r="215" spans="1:25" x14ac:dyDescent="0.25">
      <c r="A215" s="32"/>
      <c r="B215" s="21" t="e">
        <f>VLOOKUP(Table1[[#This Row],[Name]], 'Site Information'!$A$2:$D$46, 4, FALSE)</f>
        <v>#N/A</v>
      </c>
      <c r="C215" s="8" t="str">
        <f>IF(ISNA(VLOOKUP(Table1[[#This Row],[Name]], 'Elec 17-18'!$A$4:$B$630, 2, FALSE)), "0", VLOOKUP(Table1[[#This Row],[Name]], 'Elec 17-18'!$A$4:$B$630, 2, FALSE))</f>
        <v>0</v>
      </c>
      <c r="D215" s="13" t="str">
        <f>IF(ISNA(VLOOKUP(Table1[[#This Row],[Name]], 'Gas 17-18'!$A$4:$B$395, 2, FALSE)), "0", (VLOOKUP(Table1[[#This Row],[Name]], 'Gas 17-18'!$A$4:$B$395, 2, FALSE)))</f>
        <v>0</v>
      </c>
      <c r="E215" s="8" t="str">
        <f>IF(ISNA(VLOOKUP(Table1[[#This Row],[Name]], 'Elec 18-19'!$A$4:$B$630, 2, FALSE)), "0", VLOOKUP(Table1[[#This Row],[Name]], 'Elec 18-19'!$A$4:$B$630, 2, FALSE))</f>
        <v>0</v>
      </c>
      <c r="F215" s="13" t="str">
        <f>IF(ISNA(VLOOKUP(Table1[[#This Row],[Name]], 'Gas 18-19'!$A$4:$B$395, 2, FALSE)), "0", (VLOOKUP(Table1[[#This Row],[Name]], 'Gas 18-19'!$A$4:$B$395, 2, FALSE)))</f>
        <v>0</v>
      </c>
      <c r="G215" s="7" t="str">
        <f>IF(ISNA(VLOOKUP(Table1[[#This Row],[Name]], 'Elec 19-20'!$A$4:$B$631, 2, FALSE)), "0", VLOOKUP(Table1[[#This Row],[Name]], 'Elec 19-20'!$A$4:$B$631, 2, FALSE))</f>
        <v>0</v>
      </c>
      <c r="H215" s="7" t="str">
        <f>IF(ISNA(VLOOKUP(Table1[[#This Row],[Name]], 'Gas 19-20'!$A$4:$B$395, 2, FALSE)), "0", (VLOOKUP(Table1[[#This Row],[Name]], 'Gas 19-20'!$A$4:$B$395, 2, FALSE)))</f>
        <v>0</v>
      </c>
      <c r="I215" s="13">
        <f>IFERROR((Table1[[#This Row],[Electricity 19-20]]*'Emissions Factors'!$C$2)+(Table1[[#This Row],[Gas 19-20]]*'Emissions Factors'!$B$2), "")</f>
        <v>0</v>
      </c>
      <c r="J215" s="7" t="str">
        <f>IF(ISNA(VLOOKUP(Table1[[#This Row],[Name]],'Elec 20-21'!$A$4:$B$641, 2, FALSE)), "0", VLOOKUP(Table1[[#This Row],[Name]], 'Elec 20-21'!$A$4:$B$641, 2, FALSE))</f>
        <v>0</v>
      </c>
      <c r="K215" s="7" t="str">
        <f>IF(ISNA(VLOOKUP(Table1[[#This Row],[Name]], 'Gas 20-21'!$A$4:$B$400, 2, FALSE)), "0", VLOOKUP(Table1[[#This Row],[Name]], 'Gas 20-21'!$A$4:$B$400, 2, FALSE))</f>
        <v>0</v>
      </c>
      <c r="L215" s="13">
        <f>IFERROR((Table1[[#This Row],[Electricity 20-21]]*'Emissions Factors'!$C$3)+(Table1[[#This Row],[Gas 20-21]]*'Emissions Factors'!$B$2), "0")</f>
        <v>0</v>
      </c>
      <c r="M215" s="11" t="str">
        <f>IF(ISNA(VLOOKUP(Table1[[#This Row],[Name]], 'Elec 21-22'!$A$4:$B$656, 2, FALSE)), "0", VLOOKUP(Table1[[#This Row],[Name]], 'Elec 21-22'!$A$4:$B$656, 2, FALSE))</f>
        <v>0</v>
      </c>
      <c r="N215" s="7" t="str">
        <f>IF(ISNA(VLOOKUP(Table1[[#This Row],[Name]], 'Gas 21-22'!$A$4:$B$408, 2, FALSE)), "0", VLOOKUP(Table1[[#This Row],[Name]], 'Gas 21-22'!$A$4:$B$408, 2, FALSE))</f>
        <v>0</v>
      </c>
      <c r="O215" s="8">
        <f>IFERROR((Table1[[#This Row],[Electricity 21-22]]*'Emissions Factors'!$C$4)+(Table1[[#This Row],[Gas 21-22]]*'Emissions Factors'!$B$4), "")</f>
        <v>0</v>
      </c>
      <c r="P215" s="74" t="str">
        <f>IFERROR(Table1[[#This Row],[Total Emissions 21-22]]/Table1[[#This Row],[Total Emissions 20-21]], "")</f>
        <v/>
      </c>
      <c r="Q215" s="11" t="str">
        <f>IF(ISNA(VLOOKUP(Table1[[#This Row],[Name]],'Elec 22-23'!$A$4:$B$680, 2, FALSE)), "", VLOOKUP(Table1[[#This Row],[Name]], 'Elec 22-23'!$A$4:$B$680, 2, FALSE))</f>
        <v/>
      </c>
      <c r="R215" s="7" t="str">
        <f>IF(ISNA(VLOOKUP(Table1[[#This Row],[Name]], 'Gas 22-23'!$A$4:$B$427, 2, FALSE)), "", (VLOOKUP(Table1[[#This Row],[Name]], 'Gas 22-23'!$A$4:$B$427, 2, FALSE)))</f>
        <v/>
      </c>
      <c r="S215" s="7" t="str">
        <f>IFERROR((Table1[[#This Row],[Electricity 22-23]]*'Emissions Factors'!$C$5)+('Emissions Factors'!$B$5*Table1[[#This Row],[Gas 22-23]]), "")</f>
        <v/>
      </c>
      <c r="T215" s="12" t="str">
        <f>IFERROR(Table1[[#This Row],[Total Emissions 22-23]]/Table1[[#This Row],[Total Emissions 21-22]], "")</f>
        <v/>
      </c>
      <c r="U215" s="7" t="str">
        <f>IF(ISNA(VLOOKUP(Table1[[#This Row],[Name]],'Electricity 23-24'!A216:D1112,4,FALSE)),"",(VLOOKUP(Table1[[#This Row],[Name]],'Electricity 23-24'!A216:D1112,4,FALSE)))</f>
        <v/>
      </c>
      <c r="V215" s="7" t="str">
        <f>IF(ISNA(VLOOKUP(Table1[[#This Row],[Name]],Table2[#All],2,FALSE)),"",(VLOOKUP(Table1[[#This Row],[Name]],Table2[#All],2,FALSE)))</f>
        <v/>
      </c>
      <c r="W215" s="7" t="str">
        <f>IFERROR((Table1[[#This Row],[Electricity 23-24 ]]*'Emissions Factors'!$C$6)+(Table1[[#This Row],[Gas 23-24 ]]*'Emissions Factors'!$B$6),"")</f>
        <v/>
      </c>
      <c r="X215" s="74" t="str">
        <f>IFERROR(Table1[[#This Row],[Total Emissions 23-24 ]]/Table1[[#This Row],[Total Emissions 22-23]],"")</f>
        <v/>
      </c>
      <c r="Y215" s="21"/>
    </row>
    <row r="216" spans="1:25" x14ac:dyDescent="0.25">
      <c r="A216" s="32"/>
      <c r="B216" s="21" t="e">
        <f>VLOOKUP(Table1[[#This Row],[Name]], 'Site Information'!$A$2:$D$46, 4, FALSE)</f>
        <v>#N/A</v>
      </c>
      <c r="C216" s="8" t="str">
        <f>IF(ISNA(VLOOKUP(Table1[[#This Row],[Name]], 'Elec 17-18'!$A$4:$B$630, 2, FALSE)), "0", VLOOKUP(Table1[[#This Row],[Name]], 'Elec 17-18'!$A$4:$B$630, 2, FALSE))</f>
        <v>0</v>
      </c>
      <c r="D216" s="13" t="str">
        <f>IF(ISNA(VLOOKUP(Table1[[#This Row],[Name]], 'Gas 17-18'!$A$4:$B$395, 2, FALSE)), "0", (VLOOKUP(Table1[[#This Row],[Name]], 'Gas 17-18'!$A$4:$B$395, 2, FALSE)))</f>
        <v>0</v>
      </c>
      <c r="E216" s="8" t="str">
        <f>IF(ISNA(VLOOKUP(Table1[[#This Row],[Name]], 'Elec 18-19'!$A$4:$B$630, 2, FALSE)), "0", VLOOKUP(Table1[[#This Row],[Name]], 'Elec 18-19'!$A$4:$B$630, 2, FALSE))</f>
        <v>0</v>
      </c>
      <c r="F216" s="13" t="str">
        <f>IF(ISNA(VLOOKUP(Table1[[#This Row],[Name]], 'Gas 18-19'!$A$4:$B$395, 2, FALSE)), "0", (VLOOKUP(Table1[[#This Row],[Name]], 'Gas 18-19'!$A$4:$B$395, 2, FALSE)))</f>
        <v>0</v>
      </c>
      <c r="G216" s="7" t="str">
        <f>IF(ISNA(VLOOKUP(Table1[[#This Row],[Name]], 'Elec 19-20'!$A$4:$B$631, 2, FALSE)), "0", VLOOKUP(Table1[[#This Row],[Name]], 'Elec 19-20'!$A$4:$B$631, 2, FALSE))</f>
        <v>0</v>
      </c>
      <c r="H216" s="7" t="str">
        <f>IF(ISNA(VLOOKUP(Table1[[#This Row],[Name]], 'Gas 19-20'!$A$4:$B$395, 2, FALSE)), "0", (VLOOKUP(Table1[[#This Row],[Name]], 'Gas 19-20'!$A$4:$B$395, 2, FALSE)))</f>
        <v>0</v>
      </c>
      <c r="I216" s="13">
        <f>IFERROR((Table1[[#This Row],[Electricity 19-20]]*'Emissions Factors'!$C$2)+(Table1[[#This Row],[Gas 19-20]]*'Emissions Factors'!$B$2), "")</f>
        <v>0</v>
      </c>
      <c r="J216" s="7" t="str">
        <f>IF(ISNA(VLOOKUP(Table1[[#This Row],[Name]],'Elec 20-21'!$A$4:$B$641, 2, FALSE)), "0", VLOOKUP(Table1[[#This Row],[Name]], 'Elec 20-21'!$A$4:$B$641, 2, FALSE))</f>
        <v>0</v>
      </c>
      <c r="K216" s="7" t="str">
        <f>IF(ISNA(VLOOKUP(Table1[[#This Row],[Name]], 'Gas 20-21'!$A$4:$B$400, 2, FALSE)), "0", VLOOKUP(Table1[[#This Row],[Name]], 'Gas 20-21'!$A$4:$B$400, 2, FALSE))</f>
        <v>0</v>
      </c>
      <c r="L216" s="13">
        <f>IFERROR((Table1[[#This Row],[Electricity 20-21]]*'Emissions Factors'!$C$3)+(Table1[[#This Row],[Gas 20-21]]*'Emissions Factors'!$B$2), "0")</f>
        <v>0</v>
      </c>
      <c r="M216" s="11" t="str">
        <f>IF(ISNA(VLOOKUP(Table1[[#This Row],[Name]], 'Elec 21-22'!$A$4:$B$656, 2, FALSE)), "0", VLOOKUP(Table1[[#This Row],[Name]], 'Elec 21-22'!$A$4:$B$656, 2, FALSE))</f>
        <v>0</v>
      </c>
      <c r="N216" s="11" t="str">
        <f>IF(ISNA(VLOOKUP(Table1[[#This Row],[Name]], 'Gas 21-22'!$A$4:$B$408, 2, FALSE)), "0", VLOOKUP(Table1[[#This Row],[Name]], 'Gas 21-22'!$A$4:$B$408, 2, FALSE))</f>
        <v>0</v>
      </c>
      <c r="O216" s="8">
        <f>IFERROR((Table1[[#This Row],[Electricity 21-22]]*'Emissions Factors'!$C$4)+(Table1[[#This Row],[Gas 21-22]]*'Emissions Factors'!$B$4), "")</f>
        <v>0</v>
      </c>
      <c r="P216" s="13" t="str">
        <f>IFERROR(Table1[[#This Row],[Total Emissions 21-22]]/Table1[[#This Row],[Total Emissions 20-21]], "")</f>
        <v/>
      </c>
      <c r="Q216" s="11" t="str">
        <f>IF(ISNA(VLOOKUP(Table1[[#This Row],[Name]],'Elec 22-23'!$A$4:$B$680, 2, FALSE)), "", VLOOKUP(Table1[[#This Row],[Name]], 'Elec 22-23'!$A$4:$B$680, 2, FALSE))</f>
        <v/>
      </c>
      <c r="R216" s="7" t="str">
        <f>IF(ISNA(VLOOKUP(Table1[[#This Row],[Name]], 'Gas 22-23'!$A$4:$B$427, 2, FALSE)), "", (VLOOKUP(Table1[[#This Row],[Name]], 'Gas 22-23'!$A$4:$B$427, 2, FALSE)))</f>
        <v/>
      </c>
      <c r="S216" s="7" t="str">
        <f>IFERROR((Table1[[#This Row],[Electricity 22-23]]*'Emissions Factors'!$C$5)+('Emissions Factors'!$B$5*Table1[[#This Row],[Gas 22-23]]), "")</f>
        <v/>
      </c>
      <c r="T216" s="12" t="str">
        <f>IFERROR(Table1[[#This Row],[Total Emissions 22-23]]/Table1[[#This Row],[Total Emissions 21-22]], "")</f>
        <v/>
      </c>
      <c r="U216" s="7" t="str">
        <f>IF(ISNA(VLOOKUP(Table1[[#This Row],[Name]],'Electricity 23-24'!A141:D174,4,FALSE)),"",(VLOOKUP(Table1[[#This Row],[Name]],'Electricity 23-24'!A141:D174,4,FALSE)))</f>
        <v/>
      </c>
      <c r="V216" s="7" t="str">
        <f>IF(ISNA(VLOOKUP(Table1[[#This Row],[Name]],Table2[#All],2,FALSE)),"",(VLOOKUP(Table1[[#This Row],[Name]],Table2[#All],2,FALSE)))</f>
        <v/>
      </c>
      <c r="W216" s="7" t="str">
        <f>IFERROR((Table1[[#This Row],[Electricity 23-24 ]]*'Emissions Factors'!$C$6)+(Table1[[#This Row],[Gas 23-24 ]]*'Emissions Factors'!$B$6),"")</f>
        <v/>
      </c>
      <c r="X216" s="74" t="str">
        <f>IFERROR(Table1[[#This Row],[Total Emissions 23-24 ]]/Table1[[#This Row],[Total Emissions 22-23]],"")</f>
        <v/>
      </c>
      <c r="Y216" s="21"/>
    </row>
    <row r="217" spans="1:25" x14ac:dyDescent="0.25">
      <c r="A217" s="32"/>
      <c r="B217" s="21" t="e">
        <f>VLOOKUP(Table1[[#This Row],[Name]], 'Site Information'!$A$2:$D$46, 4, FALSE)</f>
        <v>#N/A</v>
      </c>
      <c r="C217" s="8" t="str">
        <f>IF(ISNA(VLOOKUP(Table1[[#This Row],[Name]], 'Elec 17-18'!$A$4:$B$630, 2, FALSE)), "0", VLOOKUP(Table1[[#This Row],[Name]], 'Elec 17-18'!$A$4:$B$630, 2, FALSE))</f>
        <v>0</v>
      </c>
      <c r="D217" s="13" t="str">
        <f>IF(ISNA(VLOOKUP(Table1[[#This Row],[Name]], 'Gas 17-18'!$A$4:$B$395, 2, FALSE)), "0", (VLOOKUP(Table1[[#This Row],[Name]], 'Gas 17-18'!$A$4:$B$395, 2, FALSE)))</f>
        <v>0</v>
      </c>
      <c r="E217" s="8" t="str">
        <f>IF(ISNA(VLOOKUP(Table1[[#This Row],[Name]], 'Elec 18-19'!$A$4:$B$630, 2, FALSE)), "0", VLOOKUP(Table1[[#This Row],[Name]], 'Elec 18-19'!$A$4:$B$630, 2, FALSE))</f>
        <v>0</v>
      </c>
      <c r="F217" s="13" t="str">
        <f>IF(ISNA(VLOOKUP(Table1[[#This Row],[Name]], 'Gas 18-19'!$A$4:$B$395, 2, FALSE)), "0", (VLOOKUP(Table1[[#This Row],[Name]], 'Gas 18-19'!$A$4:$B$395, 2, FALSE)))</f>
        <v>0</v>
      </c>
      <c r="G217" s="7" t="str">
        <f>IF(ISNA(VLOOKUP(Table1[[#This Row],[Name]], 'Elec 19-20'!$A$4:$B$631, 2, FALSE)), "0", VLOOKUP(Table1[[#This Row],[Name]], 'Elec 19-20'!$A$4:$B$631, 2, FALSE))</f>
        <v>0</v>
      </c>
      <c r="H217" s="7" t="str">
        <f>IF(ISNA(VLOOKUP(Table1[[#This Row],[Name]], 'Gas 19-20'!$A$4:$B$395, 2, FALSE)), "0", (VLOOKUP(Table1[[#This Row],[Name]], 'Gas 19-20'!$A$4:$B$395, 2, FALSE)))</f>
        <v>0</v>
      </c>
      <c r="I217" s="13">
        <f>IFERROR((Table1[[#This Row],[Electricity 19-20]]*'Emissions Factors'!$C$2)+(Table1[[#This Row],[Gas 19-20]]*'Emissions Factors'!$B$2), "")</f>
        <v>0</v>
      </c>
      <c r="J217" s="7" t="str">
        <f>IF(ISNA(VLOOKUP(Table1[[#This Row],[Name]],'Elec 20-21'!$A$4:$B$641, 2, FALSE)), "0", VLOOKUP(Table1[[#This Row],[Name]], 'Elec 20-21'!$A$4:$B$641, 2, FALSE))</f>
        <v>0</v>
      </c>
      <c r="K217" s="7" t="str">
        <f>IF(ISNA(VLOOKUP(Table1[[#This Row],[Name]], 'Gas 20-21'!$A$4:$B$400, 2, FALSE)), "0", VLOOKUP(Table1[[#This Row],[Name]], 'Gas 20-21'!$A$4:$B$400, 2, FALSE))</f>
        <v>0</v>
      </c>
      <c r="L217" s="13">
        <f>IFERROR((Table1[[#This Row],[Electricity 20-21]]*'Emissions Factors'!$C$3)+(Table1[[#This Row],[Gas 20-21]]*'Emissions Factors'!$B$2), "0")</f>
        <v>0</v>
      </c>
      <c r="M217" s="11" t="str">
        <f>IF(ISNA(VLOOKUP(Table1[[#This Row],[Name]], 'Elec 21-22'!$A$4:$B$656, 2, FALSE)), "0", VLOOKUP(Table1[[#This Row],[Name]], 'Elec 21-22'!$A$4:$B$656, 2, FALSE))</f>
        <v>0</v>
      </c>
      <c r="N217" s="11" t="str">
        <f>IF(ISNA(VLOOKUP(Table1[[#This Row],[Name]], 'Gas 21-22'!$A$4:$B$408, 2, FALSE)), "0", VLOOKUP(Table1[[#This Row],[Name]], 'Gas 21-22'!$A$4:$B$408, 2, FALSE))</f>
        <v>0</v>
      </c>
      <c r="O217" s="8">
        <f>IFERROR((Table1[[#This Row],[Electricity 21-22]]*'Emissions Factors'!$C$4)+(Table1[[#This Row],[Gas 21-22]]*'Emissions Factors'!$B$4), "")</f>
        <v>0</v>
      </c>
      <c r="P217" s="13" t="str">
        <f>IFERROR(Table1[[#This Row],[Total Emissions 21-22]]/Table1[[#This Row],[Total Emissions 20-21]], "")</f>
        <v/>
      </c>
      <c r="Q217" s="11" t="str">
        <f>IF(ISNA(VLOOKUP(Table1[[#This Row],[Name]],'Elec 22-23'!$A$4:$B$680, 2, FALSE)), "", VLOOKUP(Table1[[#This Row],[Name]], 'Elec 22-23'!$A$4:$B$680, 2, FALSE))</f>
        <v/>
      </c>
      <c r="R217" s="7" t="str">
        <f>IF(ISNA(VLOOKUP(Table1[[#This Row],[Name]], 'Gas 22-23'!$A$4:$B$427, 2, FALSE)), "", (VLOOKUP(Table1[[#This Row],[Name]], 'Gas 22-23'!$A$4:$B$427, 2, FALSE)))</f>
        <v/>
      </c>
      <c r="S217" s="7" t="str">
        <f>IFERROR((Table1[[#This Row],[Electricity 22-23]]*'Emissions Factors'!$C$5)+('Emissions Factors'!$B$5*Table1[[#This Row],[Gas 22-23]]), "")</f>
        <v/>
      </c>
      <c r="T217" s="12" t="str">
        <f>IFERROR(Table1[[#This Row],[Total Emissions 22-23]]/Table1[[#This Row],[Total Emissions 21-22]], "")</f>
        <v/>
      </c>
      <c r="U217" s="7" t="str">
        <f>IF(ISNA(VLOOKUP(Table1[[#This Row],[Name]],'Electricity 23-24'!A120:D365,4,FALSE)),"",(VLOOKUP(Table1[[#This Row],[Name]],'Electricity 23-24'!A120:D365,4,FALSE)))</f>
        <v/>
      </c>
      <c r="V217" s="7" t="str">
        <f>IF(ISNA(VLOOKUP(Table1[[#This Row],[Name]],Table2[#All],2,FALSE)),"",(VLOOKUP(Table1[[#This Row],[Name]],Table2[#All],2,FALSE)))</f>
        <v/>
      </c>
      <c r="W217" s="7" t="str">
        <f>IFERROR((Table1[[#This Row],[Electricity 23-24 ]]*'Emissions Factors'!$C$6)+(Table1[[#This Row],[Gas 23-24 ]]*'Emissions Factors'!$B$6),"")</f>
        <v/>
      </c>
      <c r="X217" s="74" t="str">
        <f>IFERROR(Table1[[#This Row],[Total Emissions 23-24 ]]/Table1[[#This Row],[Total Emissions 22-23]],"")</f>
        <v/>
      </c>
      <c r="Y217" s="21"/>
    </row>
    <row r="218" spans="1:25" x14ac:dyDescent="0.25">
      <c r="A218" s="32"/>
      <c r="B218" s="21" t="e">
        <f>VLOOKUP(Table1[[#This Row],[Name]], 'Site Information'!$A$2:$D$46, 4, FALSE)</f>
        <v>#N/A</v>
      </c>
      <c r="C218" s="8" t="str">
        <f>IF(ISNA(VLOOKUP(Table1[[#This Row],[Name]], 'Elec 17-18'!$A$4:$B$630, 2, FALSE)), "0", VLOOKUP(Table1[[#This Row],[Name]], 'Elec 17-18'!$A$4:$B$630, 2, FALSE))</f>
        <v>0</v>
      </c>
      <c r="D218" s="13" t="str">
        <f>IF(ISNA(VLOOKUP(Table1[[#This Row],[Name]], 'Gas 17-18'!$A$4:$B$395, 2, FALSE)), "0", (VLOOKUP(Table1[[#This Row],[Name]], 'Gas 17-18'!$A$4:$B$395, 2, FALSE)))</f>
        <v>0</v>
      </c>
      <c r="E218" s="8" t="str">
        <f>IF(ISNA(VLOOKUP(Table1[[#This Row],[Name]], 'Elec 18-19'!$A$4:$B$630, 2, FALSE)), "0", VLOOKUP(Table1[[#This Row],[Name]], 'Elec 18-19'!$A$4:$B$630, 2, FALSE))</f>
        <v>0</v>
      </c>
      <c r="F218" s="13" t="str">
        <f>IF(ISNA(VLOOKUP(Table1[[#This Row],[Name]], 'Gas 18-19'!$A$4:$B$395, 2, FALSE)), "0", (VLOOKUP(Table1[[#This Row],[Name]], 'Gas 18-19'!$A$4:$B$395, 2, FALSE)))</f>
        <v>0</v>
      </c>
      <c r="G218" s="7" t="str">
        <f>IF(ISNA(VLOOKUP(Table1[[#This Row],[Name]], 'Elec 19-20'!$A$4:$B$631, 2, FALSE)), "0", VLOOKUP(Table1[[#This Row],[Name]], 'Elec 19-20'!$A$4:$B$631, 2, FALSE))</f>
        <v>0</v>
      </c>
      <c r="H218" s="7" t="str">
        <f>IF(ISNA(VLOOKUP(Table1[[#This Row],[Name]], 'Gas 19-20'!$A$4:$B$395, 2, FALSE)), "0", (VLOOKUP(Table1[[#This Row],[Name]], 'Gas 19-20'!$A$4:$B$395, 2, FALSE)))</f>
        <v>0</v>
      </c>
      <c r="I218" s="13">
        <f>IFERROR((Table1[[#This Row],[Electricity 19-20]]*'Emissions Factors'!$C$2)+(Table1[[#This Row],[Gas 19-20]]*'Emissions Factors'!$B$2), "")</f>
        <v>0</v>
      </c>
      <c r="J218" s="7" t="str">
        <f>IF(ISNA(VLOOKUP(Table1[[#This Row],[Name]],'Elec 20-21'!$A$4:$B$641, 2, FALSE)), "0", VLOOKUP(Table1[[#This Row],[Name]], 'Elec 20-21'!$A$4:$B$641, 2, FALSE))</f>
        <v>0</v>
      </c>
      <c r="K218" s="7" t="str">
        <f>IF(ISNA(VLOOKUP(Table1[[#This Row],[Name]], 'Gas 20-21'!$A$4:$B$400, 2, FALSE)), "0", VLOOKUP(Table1[[#This Row],[Name]], 'Gas 20-21'!$A$4:$B$400, 2, FALSE))</f>
        <v>0</v>
      </c>
      <c r="L218" s="13">
        <f>IFERROR((Table1[[#This Row],[Electricity 20-21]]*'Emissions Factors'!$C$3)+(Table1[[#This Row],[Gas 20-21]]*'Emissions Factors'!$B$2), "0")</f>
        <v>0</v>
      </c>
      <c r="M218" s="11" t="str">
        <f>IF(ISNA(VLOOKUP(Table1[[#This Row],[Name]], 'Elec 21-22'!$A$4:$B$656, 2, FALSE)), "0", VLOOKUP(Table1[[#This Row],[Name]], 'Elec 21-22'!$A$4:$B$656, 2, FALSE))</f>
        <v>0</v>
      </c>
      <c r="N218" s="11" t="str">
        <f>IF(ISNA(VLOOKUP(Table1[[#This Row],[Name]], 'Gas 21-22'!$A$4:$B$408, 2, FALSE)), "0", VLOOKUP(Table1[[#This Row],[Name]], 'Gas 21-22'!$A$4:$B$408, 2, FALSE))</f>
        <v>0</v>
      </c>
      <c r="O218" s="8">
        <f>IFERROR((Table1[[#This Row],[Electricity 21-22]]*'Emissions Factors'!$C$4)+(Table1[[#This Row],[Gas 21-22]]*'Emissions Factors'!$B$4), "")</f>
        <v>0</v>
      </c>
      <c r="P218" s="12" t="str">
        <f>IFERROR(Table1[[#This Row],[Total Emissions 21-22]]/Table1[[#This Row],[Total Emissions 20-21]], "")</f>
        <v/>
      </c>
      <c r="Q218" s="11" t="str">
        <f>IF(ISNA(VLOOKUP(Table1[[#This Row],[Name]],'Elec 22-23'!$A$4:$B$680, 2, FALSE)), "", VLOOKUP(Table1[[#This Row],[Name]], 'Elec 22-23'!$A$4:$B$680, 2, FALSE))</f>
        <v/>
      </c>
      <c r="R218" s="7" t="str">
        <f>IF(ISNA(VLOOKUP(Table1[[#This Row],[Name]], 'Gas 22-23'!$A$4:$B$427, 2, FALSE)), "", (VLOOKUP(Table1[[#This Row],[Name]], 'Gas 22-23'!$A$4:$B$427, 2, FALSE)))</f>
        <v/>
      </c>
      <c r="S218" s="7" t="str">
        <f>IFERROR((Table1[[#This Row],[Electricity 22-23]]*'Emissions Factors'!$C$5)+('Emissions Factors'!$B$5*Table1[[#This Row],[Gas 22-23]]), "")</f>
        <v/>
      </c>
      <c r="T218" s="12" t="str">
        <f>IFERROR(Table1[[#This Row],[Total Emissions 22-23]]/Table1[[#This Row],[Total Emissions 21-22]], "")</f>
        <v/>
      </c>
      <c r="U218" s="7" t="e">
        <f>VLOOKUP(Table1[[#This Row],[Name]],'Electricity 23-24'!A3:D900,4,FALSE)</f>
        <v>#N/A</v>
      </c>
      <c r="V218" s="7" t="str">
        <f>IF(ISNA(VLOOKUP(Table1[[#This Row],[Name]],Table2[#All],2,FALSE)),"",(VLOOKUP(Table1[[#This Row],[Name]],Table2[#All],2,FALSE)))</f>
        <v/>
      </c>
      <c r="W218" s="7" t="str">
        <f>IFERROR((Table1[[#This Row],[Electricity 23-24 ]]*'Emissions Factors'!$C$6)+(Table1[[#This Row],[Gas 23-24 ]]*'Emissions Factors'!$B$6),"")</f>
        <v/>
      </c>
      <c r="X218" s="74" t="str">
        <f>IFERROR(Table1[[#This Row],[Total Emissions 23-24 ]]/Table1[[#This Row],[Total Emissions 22-23]],"")</f>
        <v/>
      </c>
      <c r="Y218" s="21"/>
    </row>
    <row r="219" spans="1:25" x14ac:dyDescent="0.25">
      <c r="A219" s="30"/>
      <c r="B219" s="21" t="e">
        <f>VLOOKUP(Table1[[#This Row],[Name]], 'Site Information'!$A$2:$D$46, 4, FALSE)</f>
        <v>#N/A</v>
      </c>
      <c r="C219" s="11" t="str">
        <f>IF(ISNA(VLOOKUP(Table1[[#This Row],[Name]], 'Elec 17-18'!$A$4:$B$630, 2, FALSE)), "0", VLOOKUP(Table1[[#This Row],[Name]], 'Elec 17-18'!$A$4:$B$630, 2, FALSE))</f>
        <v>0</v>
      </c>
      <c r="D219" s="47" t="str">
        <f>IF(ISNA(VLOOKUP(Table1[[#This Row],[Name]], 'Gas 17-18'!$A$4:$B$395, 2, FALSE)), "0", (VLOOKUP(Table1[[#This Row],[Name]], 'Gas 17-18'!$A$4:$B$395, 2, FALSE)))</f>
        <v>0</v>
      </c>
      <c r="E219" s="11" t="str">
        <f>IF(ISNA(VLOOKUP(Table1[[#This Row],[Name]], 'Elec 18-19'!$A$4:$B$630, 2, FALSE)), "0", VLOOKUP(Table1[[#This Row],[Name]], 'Elec 18-19'!$A$4:$B$630, 2, FALSE))</f>
        <v>0</v>
      </c>
      <c r="F219" s="47" t="str">
        <f>IF(ISNA(VLOOKUP(Table1[[#This Row],[Name]], 'Gas 18-19'!$A$4:$B$395, 2, FALSE)), "0", (VLOOKUP(Table1[[#This Row],[Name]], 'Gas 18-19'!$A$4:$B$395, 2, FALSE)))</f>
        <v>0</v>
      </c>
      <c r="G219" s="7" t="str">
        <f>IF(ISNA(VLOOKUP(Table1[[#This Row],[Name]], 'Elec 19-20'!$A$4:$B$631, 2, FALSE)), "0", VLOOKUP(Table1[[#This Row],[Name]], 'Elec 19-20'!$A$4:$B$631, 2, FALSE))</f>
        <v>0</v>
      </c>
      <c r="H219" s="7" t="str">
        <f>IF(ISNA(VLOOKUP(Table1[[#This Row],[Name]], 'Gas 19-20'!$A$4:$B$395, 2, FALSE)), "0", (VLOOKUP(Table1[[#This Row],[Name]], 'Gas 19-20'!$A$4:$B$395, 2, FALSE)))</f>
        <v>0</v>
      </c>
      <c r="I219" s="13">
        <f>IFERROR((Table1[[#This Row],[Electricity 19-20]]*'Emissions Factors'!$C$2)+(Table1[[#This Row],[Gas 19-20]]*'Emissions Factors'!$B$2), "")</f>
        <v>0</v>
      </c>
      <c r="J219" s="7" t="str">
        <f>IF(ISNA(VLOOKUP(Table1[[#This Row],[Name]],'Elec 20-21'!$A$4:$B$641, 2, FALSE)), "0", VLOOKUP(Table1[[#This Row],[Name]], 'Elec 20-21'!$A$4:$B$641, 2, FALSE))</f>
        <v>0</v>
      </c>
      <c r="K219" s="7" t="str">
        <f>IF(ISNA(VLOOKUP(Table1[[#This Row],[Name]], 'Gas 20-21'!$A$4:$B$400, 2, FALSE)), "0", VLOOKUP(Table1[[#This Row],[Name]], 'Gas 20-21'!$A$4:$B$400, 2, FALSE))</f>
        <v>0</v>
      </c>
      <c r="L219" s="13">
        <f>IFERROR((Table1[[#This Row],[Electricity 20-21]]*'Emissions Factors'!$C$3)+(Table1[[#This Row],[Gas 20-21]]*'Emissions Factors'!$B$2), "0")</f>
        <v>0</v>
      </c>
      <c r="M219" s="65" t="str">
        <f>IF(ISNA(VLOOKUP(Table1[[#This Row],[Name]], 'Elec 21-22'!$A$4:$B$656, 2, FALSE)), "0", VLOOKUP(Table1[[#This Row],[Name]], 'Elec 21-22'!$A$4:$B$656, 2, FALSE))</f>
        <v>0</v>
      </c>
      <c r="N219" s="11" t="str">
        <f>IF(ISNA(VLOOKUP(Table1[[#This Row],[Name]], 'Gas 21-22'!$A$4:$B$408, 2, FALSE)), "0", VLOOKUP(Table1[[#This Row],[Name]], 'Gas 21-22'!$A$4:$B$408, 2, FALSE))</f>
        <v>0</v>
      </c>
      <c r="O219" s="8">
        <f>IFERROR((Table1[[#This Row],[Electricity 21-22]]*'Emissions Factors'!$C$4)+(Table1[[#This Row],[Gas 21-22]]*'Emissions Factors'!$B$4), "")</f>
        <v>0</v>
      </c>
      <c r="P219" s="12" t="str">
        <f>IFERROR(Table1[[#This Row],[Total Emissions 21-22]]/Table1[[#This Row],[Total Emissions 20-21]], "")</f>
        <v/>
      </c>
      <c r="Q219" s="11" t="str">
        <f>IF(ISNA(VLOOKUP(Table1[[#This Row],[Name]],'Elec 22-23'!$A$4:$B$680, 2, FALSE)), "", VLOOKUP(Table1[[#This Row],[Name]], 'Elec 22-23'!$A$4:$B$680, 2, FALSE))</f>
        <v/>
      </c>
      <c r="R219" s="7" t="str">
        <f>IF(ISNA(VLOOKUP(Table1[[#This Row],[Name]], 'Gas 22-23'!$A$4:$B$427, 2, FALSE)), "", (VLOOKUP(Table1[[#This Row],[Name]], 'Gas 22-23'!$A$4:$B$427, 2, FALSE)))</f>
        <v/>
      </c>
      <c r="S219" s="7" t="str">
        <f>IFERROR((Table1[[#This Row],[Electricity 22-23]]*'Emissions Factors'!$C$5)+('Emissions Factors'!$B$5*Table1[[#This Row],[Gas 22-23]]), "")</f>
        <v/>
      </c>
      <c r="T219" s="12" t="str">
        <f>IFERROR(Table1[[#This Row],[Total Emissions 22-23]]/Table1[[#This Row],[Total Emissions 21-22]], "")</f>
        <v/>
      </c>
      <c r="U219" s="7" t="e">
        <f>VLOOKUP(Table1[[#This Row],[Name]],'Electricity 23-24'!A258:D465,4,FALSE)</f>
        <v>#N/A</v>
      </c>
      <c r="V219" s="7" t="str">
        <f>IF(ISNA(VLOOKUP(Table1[[#This Row],[Name]],Table2[#All],2,FALSE)),"",(VLOOKUP(Table1[[#This Row],[Name]],Table2[#All],2,FALSE)))</f>
        <v/>
      </c>
      <c r="W219" s="7" t="str">
        <f>IFERROR((Table1[[#This Row],[Electricity 23-24 ]]*'Emissions Factors'!$C$6)+(Table1[[#This Row],[Gas 23-24 ]]*'Emissions Factors'!$B$6),"")</f>
        <v/>
      </c>
      <c r="X219" s="74" t="str">
        <f>IFERROR(Table1[[#This Row],[Total Emissions 23-24 ]]/Table1[[#This Row],[Total Emissions 22-23]],"")</f>
        <v/>
      </c>
      <c r="Y219" s="21"/>
    </row>
    <row r="220" spans="1:25" x14ac:dyDescent="0.25">
      <c r="A220" s="32"/>
      <c r="B220" s="21" t="e">
        <f>VLOOKUP(Table1[[#This Row],[Name]], 'Site Information'!$A$2:$D$46, 4, FALSE)</f>
        <v>#N/A</v>
      </c>
      <c r="C220" s="8" t="str">
        <f>IF(ISNA(VLOOKUP(Table1[[#This Row],[Name]], 'Elec 17-18'!$A$4:$B$630, 2, FALSE)), "0", VLOOKUP(Table1[[#This Row],[Name]], 'Elec 17-18'!$A$4:$B$630, 2, FALSE))</f>
        <v>0</v>
      </c>
      <c r="D220" s="13" t="str">
        <f>IF(ISNA(VLOOKUP(Table1[[#This Row],[Name]], 'Gas 17-18'!$A$4:$B$395, 2, FALSE)), "0", (VLOOKUP(Table1[[#This Row],[Name]], 'Gas 17-18'!$A$4:$B$395, 2, FALSE)))</f>
        <v>0</v>
      </c>
      <c r="E220" s="8" t="str">
        <f>IF(ISNA(VLOOKUP(Table1[[#This Row],[Name]], 'Elec 18-19'!$A$4:$B$630, 2, FALSE)), "0", VLOOKUP(Table1[[#This Row],[Name]], 'Elec 18-19'!$A$4:$B$630, 2, FALSE))</f>
        <v>0</v>
      </c>
      <c r="F220" s="13" t="str">
        <f>IF(ISNA(VLOOKUP(Table1[[#This Row],[Name]], 'Gas 18-19'!$A$4:$B$395, 2, FALSE)), "0", (VLOOKUP(Table1[[#This Row],[Name]], 'Gas 18-19'!$A$4:$B$395, 2, FALSE)))</f>
        <v>0</v>
      </c>
      <c r="G220" s="7" t="str">
        <f>IF(ISNA(VLOOKUP(Table1[[#This Row],[Name]], 'Elec 19-20'!$A$4:$B$631, 2, FALSE)), "0", VLOOKUP(Table1[[#This Row],[Name]], 'Elec 19-20'!$A$4:$B$631, 2, FALSE))</f>
        <v>0</v>
      </c>
      <c r="H220" s="7" t="str">
        <f>IF(ISNA(VLOOKUP(Table1[[#This Row],[Name]], 'Gas 19-20'!$A$4:$B$395, 2, FALSE)), "0", (VLOOKUP(Table1[[#This Row],[Name]], 'Gas 19-20'!$A$4:$B$395, 2, FALSE)))</f>
        <v>0</v>
      </c>
      <c r="I220" s="13">
        <f>IFERROR((Table1[[#This Row],[Electricity 19-20]]*'Emissions Factors'!$C$2)+(Table1[[#This Row],[Gas 19-20]]*'Emissions Factors'!$B$2), "")</f>
        <v>0</v>
      </c>
      <c r="J220" s="7" t="str">
        <f>IF(ISNA(VLOOKUP(Table1[[#This Row],[Name]],'Elec 20-21'!$A$4:$B$641, 2, FALSE)), "0", VLOOKUP(Table1[[#This Row],[Name]], 'Elec 20-21'!$A$4:$B$641, 2, FALSE))</f>
        <v>0</v>
      </c>
      <c r="K220" s="7" t="str">
        <f>IF(ISNA(VLOOKUP(Table1[[#This Row],[Name]], 'Gas 20-21'!$A$4:$B$400, 2, FALSE)), "0", VLOOKUP(Table1[[#This Row],[Name]], 'Gas 20-21'!$A$4:$B$400, 2, FALSE))</f>
        <v>0</v>
      </c>
      <c r="L220" s="13">
        <f>IFERROR((Table1[[#This Row],[Electricity 20-21]]*'Emissions Factors'!$C$3)+(Table1[[#This Row],[Gas 20-21]]*'Emissions Factors'!$B$2), "0")</f>
        <v>0</v>
      </c>
      <c r="M220" s="11" t="str">
        <f>IF(ISNA(VLOOKUP(Table1[[#This Row],[Name]], 'Elec 21-22'!$A$4:$B$656, 2, FALSE)), "0", VLOOKUP(Table1[[#This Row],[Name]], 'Elec 21-22'!$A$4:$B$656, 2, FALSE))</f>
        <v>0</v>
      </c>
      <c r="N220" s="7" t="str">
        <f>IF(ISNA(VLOOKUP(Table1[[#This Row],[Name]], 'Gas 21-22'!$A$4:$B$408, 2, FALSE)), "0", VLOOKUP(Table1[[#This Row],[Name]], 'Gas 21-22'!$A$4:$B$408, 2, FALSE))</f>
        <v>0</v>
      </c>
      <c r="O220" s="8">
        <f>IFERROR((Table1[[#This Row],[Electricity 21-22]]*'Emissions Factors'!$C$4)+(Table1[[#This Row],[Gas 21-22]]*'Emissions Factors'!$B$4), "")</f>
        <v>0</v>
      </c>
      <c r="P220" s="74" t="str">
        <f>IFERROR(Table1[[#This Row],[Total Emissions 21-22]]/Table1[[#This Row],[Total Emissions 20-21]], "")</f>
        <v/>
      </c>
      <c r="Q220" s="11" t="str">
        <f>IF(ISNA(VLOOKUP(Table1[[#This Row],[Name]],'Elec 22-23'!$A$4:$B$680, 2, FALSE)), "", VLOOKUP(Table1[[#This Row],[Name]], 'Elec 22-23'!$A$4:$B$680, 2, FALSE))</f>
        <v/>
      </c>
      <c r="R220" s="11" t="str">
        <f>IF(ISNA(VLOOKUP(Table1[[#This Row],[Name]], 'Gas 22-23'!$A$4:$B$427, 2, FALSE)), "", (VLOOKUP(Table1[[#This Row],[Name]], 'Gas 22-23'!$A$4:$B$427, 2, FALSE)))</f>
        <v/>
      </c>
      <c r="S220" s="11" t="str">
        <f>IFERROR((Table1[[#This Row],[Electricity 22-23]]*'Emissions Factors'!$C$5)+('Emissions Factors'!$B$5*Table1[[#This Row],[Gas 22-23]]), "")</f>
        <v/>
      </c>
      <c r="T220" s="12" t="str">
        <f>IFERROR(Table1[[#This Row],[Total Emissions 22-23]]/Table1[[#This Row],[Total Emissions 21-22]], "")</f>
        <v/>
      </c>
      <c r="U220" s="11" t="str">
        <f>IF(ISNA(VLOOKUP(Table1[[#This Row],[Name]],'Electricity 23-24'!A221:D1117,4,FALSE)),"",(VLOOKUP(Table1[[#This Row],[Name]],'Electricity 23-24'!A221:D1117,4,FALSE)))</f>
        <v/>
      </c>
      <c r="V220" s="11" t="str">
        <f>IF(ISNA(VLOOKUP(Table1[[#This Row],[Name]],Table2[#All],2,FALSE)),"",(VLOOKUP(Table1[[#This Row],[Name]],Table2[#All],2,FALSE)))</f>
        <v/>
      </c>
      <c r="W220" s="11" t="str">
        <f>IFERROR((Table1[[#This Row],[Electricity 23-24 ]]*'Emissions Factors'!$C$6)+(Table1[[#This Row],[Gas 23-24 ]]*'Emissions Factors'!$B$6),"")</f>
        <v/>
      </c>
      <c r="X220" s="74" t="str">
        <f>IFERROR(Table1[[#This Row],[Total Emissions 23-24 ]]/Table1[[#This Row],[Total Emissions 22-23]],"")</f>
        <v/>
      </c>
      <c r="Y220" s="21"/>
    </row>
    <row r="221" spans="1:25" x14ac:dyDescent="0.25">
      <c r="A221" s="32"/>
      <c r="B221" s="21" t="e">
        <f>VLOOKUP(Table1[[#This Row],[Name]], 'Site Information'!$A$2:$D$46, 4, FALSE)</f>
        <v>#N/A</v>
      </c>
      <c r="C221" s="8" t="str">
        <f>IF(ISNA(VLOOKUP(Table1[[#This Row],[Name]], 'Elec 17-18'!$A$4:$B$630, 2, FALSE)), "0", VLOOKUP(Table1[[#This Row],[Name]], 'Elec 17-18'!$A$4:$B$630, 2, FALSE))</f>
        <v>0</v>
      </c>
      <c r="D221" s="13" t="str">
        <f>IF(ISNA(VLOOKUP(Table1[[#This Row],[Name]], 'Gas 17-18'!$A$4:$B$395, 2, FALSE)), "0", (VLOOKUP(Table1[[#This Row],[Name]], 'Gas 17-18'!$A$4:$B$395, 2, FALSE)))</f>
        <v>0</v>
      </c>
      <c r="E221" s="8" t="str">
        <f>IF(ISNA(VLOOKUP(Table1[[#This Row],[Name]], 'Elec 18-19'!$A$4:$B$630, 2, FALSE)), "0", VLOOKUP(Table1[[#This Row],[Name]], 'Elec 18-19'!$A$4:$B$630, 2, FALSE))</f>
        <v>0</v>
      </c>
      <c r="F221" s="13" t="str">
        <f>IF(ISNA(VLOOKUP(Table1[[#This Row],[Name]], 'Gas 18-19'!$A$4:$B$395, 2, FALSE)), "0", (VLOOKUP(Table1[[#This Row],[Name]], 'Gas 18-19'!$A$4:$B$395, 2, FALSE)))</f>
        <v>0</v>
      </c>
      <c r="G221" s="7" t="str">
        <f>IF(ISNA(VLOOKUP(Table1[[#This Row],[Name]], 'Elec 19-20'!$A$4:$B$631, 2, FALSE)), "0", VLOOKUP(Table1[[#This Row],[Name]], 'Elec 19-20'!$A$4:$B$631, 2, FALSE))</f>
        <v>0</v>
      </c>
      <c r="H221" s="7" t="str">
        <f>IF(ISNA(VLOOKUP(Table1[[#This Row],[Name]], 'Gas 19-20'!$A$4:$B$395, 2, FALSE)), "0", (VLOOKUP(Table1[[#This Row],[Name]], 'Gas 19-20'!$A$4:$B$395, 2, FALSE)))</f>
        <v>0</v>
      </c>
      <c r="I221" s="13">
        <f>IFERROR((Table1[[#This Row],[Electricity 19-20]]*'Emissions Factors'!$C$2)+(Table1[[#This Row],[Gas 19-20]]*'Emissions Factors'!$B$2), "")</f>
        <v>0</v>
      </c>
      <c r="J221" s="7" t="str">
        <f>IF(ISNA(VLOOKUP(Table1[[#This Row],[Name]],'Elec 20-21'!$A$4:$B$641, 2, FALSE)), "0", VLOOKUP(Table1[[#This Row],[Name]], 'Elec 20-21'!$A$4:$B$641, 2, FALSE))</f>
        <v>0</v>
      </c>
      <c r="K221" s="7" t="str">
        <f>IF(ISNA(VLOOKUP(Table1[[#This Row],[Name]], 'Gas 20-21'!$A$4:$B$400, 2, FALSE)), "0", VLOOKUP(Table1[[#This Row],[Name]], 'Gas 20-21'!$A$4:$B$400, 2, FALSE))</f>
        <v>0</v>
      </c>
      <c r="L221" s="13">
        <f>IFERROR((Table1[[#This Row],[Electricity 20-21]]*'Emissions Factors'!$C$3)+(Table1[[#This Row],[Gas 20-21]]*'Emissions Factors'!$B$2), "0")</f>
        <v>0</v>
      </c>
      <c r="M221" s="11" t="str">
        <f>IF(ISNA(VLOOKUP(Table1[[#This Row],[Name]], 'Elec 21-22'!$A$4:$B$656, 2, FALSE)), "0", VLOOKUP(Table1[[#This Row],[Name]], 'Elec 21-22'!$A$4:$B$656, 2, FALSE))</f>
        <v>0</v>
      </c>
      <c r="N221" s="7" t="str">
        <f>IF(ISNA(VLOOKUP(Table1[[#This Row],[Name]], 'Gas 21-22'!$A$4:$B$408, 2, FALSE)), "0", VLOOKUP(Table1[[#This Row],[Name]], 'Gas 21-22'!$A$4:$B$408, 2, FALSE))</f>
        <v>0</v>
      </c>
      <c r="O221" s="8">
        <f>IFERROR((Table1[[#This Row],[Electricity 21-22]]*'Emissions Factors'!$C$4)+(Table1[[#This Row],[Gas 21-22]]*'Emissions Factors'!$B$4), "")</f>
        <v>0</v>
      </c>
      <c r="P221" s="74" t="str">
        <f>IFERROR(Table1[[#This Row],[Total Emissions 21-22]]/Table1[[#This Row],[Total Emissions 20-21]], "")</f>
        <v/>
      </c>
      <c r="Q221" s="11" t="str">
        <f>IF(ISNA(VLOOKUP(Table1[[#This Row],[Name]],'Elec 22-23'!$A$4:$B$680, 2, FALSE)), "", VLOOKUP(Table1[[#This Row],[Name]], 'Elec 22-23'!$A$4:$B$680, 2, FALSE))</f>
        <v/>
      </c>
      <c r="R221" s="7" t="str">
        <f>IF(ISNA(VLOOKUP(Table1[[#This Row],[Name]], 'Gas 22-23'!$A$4:$B$427, 2, FALSE)), "", (VLOOKUP(Table1[[#This Row],[Name]], 'Gas 22-23'!$A$4:$B$427, 2, FALSE)))</f>
        <v/>
      </c>
      <c r="S221" s="7" t="str">
        <f>IFERROR((Table1[[#This Row],[Electricity 22-23]]*'Emissions Factors'!$C$5)+('Emissions Factors'!$B$5*Table1[[#This Row],[Gas 22-23]]), "")</f>
        <v/>
      </c>
      <c r="T221" s="12" t="str">
        <f>IFERROR(Table1[[#This Row],[Total Emissions 22-23]]/Table1[[#This Row],[Total Emissions 21-22]], "")</f>
        <v/>
      </c>
      <c r="U221" s="7" t="str">
        <f>IF(ISNA(VLOOKUP(Table1[[#This Row],[Name]],'Electricity 23-24'!A222:D1118,4,FALSE)),"",(VLOOKUP(Table1[[#This Row],[Name]],'Electricity 23-24'!A222:D1118,4,FALSE)))</f>
        <v/>
      </c>
      <c r="V221" s="7" t="str">
        <f>IF(ISNA(VLOOKUP(Table1[[#This Row],[Name]],Table2[#All],2,FALSE)),"",(VLOOKUP(Table1[[#This Row],[Name]],Table2[#All],2,FALSE)))</f>
        <v/>
      </c>
      <c r="W221" s="7" t="str">
        <f>IFERROR((Table1[[#This Row],[Electricity 23-24 ]]*'Emissions Factors'!$C$6)+(Table1[[#This Row],[Gas 23-24 ]]*'Emissions Factors'!$B$6),"")</f>
        <v/>
      </c>
      <c r="X221" s="74" t="str">
        <f>IFERROR(Table1[[#This Row],[Total Emissions 23-24 ]]/Table1[[#This Row],[Total Emissions 22-23]],"")</f>
        <v/>
      </c>
      <c r="Y221" s="21"/>
    </row>
    <row r="222" spans="1:25" x14ac:dyDescent="0.25">
      <c r="A222" s="32"/>
      <c r="B222" s="21" t="e">
        <f>VLOOKUP(Table1[[#This Row],[Name]], 'Site Information'!$A$2:$D$46, 4, FALSE)</f>
        <v>#N/A</v>
      </c>
      <c r="C222" s="8" t="str">
        <f>IF(ISNA(VLOOKUP(Table1[[#This Row],[Name]], 'Elec 17-18'!$A$4:$B$630, 2, FALSE)), "0", VLOOKUP(Table1[[#This Row],[Name]], 'Elec 17-18'!$A$4:$B$630, 2, FALSE))</f>
        <v>0</v>
      </c>
      <c r="D222" s="13" t="str">
        <f>IF(ISNA(VLOOKUP(Table1[[#This Row],[Name]], 'Gas 17-18'!$A$4:$B$395, 2, FALSE)), "0", (VLOOKUP(Table1[[#This Row],[Name]], 'Gas 17-18'!$A$4:$B$395, 2, FALSE)))</f>
        <v>0</v>
      </c>
      <c r="E222" s="8" t="str">
        <f>IF(ISNA(VLOOKUP(Table1[[#This Row],[Name]], 'Elec 18-19'!$A$4:$B$630, 2, FALSE)), "0", VLOOKUP(Table1[[#This Row],[Name]], 'Elec 18-19'!$A$4:$B$630, 2, FALSE))</f>
        <v>0</v>
      </c>
      <c r="F222" s="13" t="str">
        <f>IF(ISNA(VLOOKUP(Table1[[#This Row],[Name]], 'Gas 18-19'!$A$4:$B$395, 2, FALSE)), "0", (VLOOKUP(Table1[[#This Row],[Name]], 'Gas 18-19'!$A$4:$B$395, 2, FALSE)))</f>
        <v>0</v>
      </c>
      <c r="G222" s="7" t="str">
        <f>IF(ISNA(VLOOKUP(Table1[[#This Row],[Name]], 'Elec 19-20'!$A$4:$B$631, 2, FALSE)), "0", VLOOKUP(Table1[[#This Row],[Name]], 'Elec 19-20'!$A$4:$B$631, 2, FALSE))</f>
        <v>0</v>
      </c>
      <c r="H222" s="7" t="str">
        <f>IF(ISNA(VLOOKUP(Table1[[#This Row],[Name]], 'Gas 19-20'!$A$4:$B$395, 2, FALSE)), "0", (VLOOKUP(Table1[[#This Row],[Name]], 'Gas 19-20'!$A$4:$B$395, 2, FALSE)))</f>
        <v>0</v>
      </c>
      <c r="I222" s="13">
        <f>IFERROR((Table1[[#This Row],[Electricity 19-20]]*'Emissions Factors'!$C$2)+(Table1[[#This Row],[Gas 19-20]]*'Emissions Factors'!$B$2), "")</f>
        <v>0</v>
      </c>
      <c r="J222" s="7" t="str">
        <f>IF(ISNA(VLOOKUP(Table1[[#This Row],[Name]],'Elec 20-21'!$A$4:$B$641, 2, FALSE)), "0", VLOOKUP(Table1[[#This Row],[Name]], 'Elec 20-21'!$A$4:$B$641, 2, FALSE))</f>
        <v>0</v>
      </c>
      <c r="K222" s="7" t="str">
        <f>IF(ISNA(VLOOKUP(Table1[[#This Row],[Name]], 'Gas 20-21'!$A$4:$B$400, 2, FALSE)), "0", VLOOKUP(Table1[[#This Row],[Name]], 'Gas 20-21'!$A$4:$B$400, 2, FALSE))</f>
        <v>0</v>
      </c>
      <c r="L222" s="13">
        <f>IFERROR((Table1[[#This Row],[Electricity 20-21]]*'Emissions Factors'!$C$3)+(Table1[[#This Row],[Gas 20-21]]*'Emissions Factors'!$B$2), "0")</f>
        <v>0</v>
      </c>
      <c r="M222" s="11" t="str">
        <f>IF(ISNA(VLOOKUP(Table1[[#This Row],[Name]], 'Elec 21-22'!$A$4:$B$656, 2, FALSE)), "0", VLOOKUP(Table1[[#This Row],[Name]], 'Elec 21-22'!$A$4:$B$656, 2, FALSE))</f>
        <v>0</v>
      </c>
      <c r="N222" s="7" t="str">
        <f>IF(ISNA(VLOOKUP(Table1[[#This Row],[Name]], 'Gas 21-22'!$A$4:$B$408, 2, FALSE)), "0", VLOOKUP(Table1[[#This Row],[Name]], 'Gas 21-22'!$A$4:$B$408, 2, FALSE))</f>
        <v>0</v>
      </c>
      <c r="O222" s="8">
        <f>IFERROR((Table1[[#This Row],[Electricity 21-22]]*'Emissions Factors'!$C$4)+(Table1[[#This Row],[Gas 21-22]]*'Emissions Factors'!$B$4), "")</f>
        <v>0</v>
      </c>
      <c r="P222" s="74" t="str">
        <f>IFERROR(Table1[[#This Row],[Total Emissions 21-22]]/Table1[[#This Row],[Total Emissions 20-21]], "")</f>
        <v/>
      </c>
      <c r="Q222" s="11" t="str">
        <f>IF(ISNA(VLOOKUP(Table1[[#This Row],[Name]],'Elec 22-23'!$A$4:$B$680, 2, FALSE)), "", VLOOKUP(Table1[[#This Row],[Name]], 'Elec 22-23'!$A$4:$B$680, 2, FALSE))</f>
        <v/>
      </c>
      <c r="R222" s="11" t="str">
        <f>IF(ISNA(VLOOKUP(Table1[[#This Row],[Name]], 'Gas 22-23'!$A$4:$B$427, 2, FALSE)), "", (VLOOKUP(Table1[[#This Row],[Name]], 'Gas 22-23'!$A$4:$B$427, 2, FALSE)))</f>
        <v/>
      </c>
      <c r="S222" s="11" t="str">
        <f>IFERROR((Table1[[#This Row],[Electricity 22-23]]*'Emissions Factors'!$C$5)+('Emissions Factors'!$B$5*Table1[[#This Row],[Gas 22-23]]), "")</f>
        <v/>
      </c>
      <c r="T222" s="12" t="str">
        <f>IFERROR(Table1[[#This Row],[Total Emissions 22-23]]/Table1[[#This Row],[Total Emissions 21-22]], "")</f>
        <v/>
      </c>
      <c r="U222" s="11" t="str">
        <f>IF(ISNA(VLOOKUP(Table1[[#This Row],[Name]],'Electricity 23-24'!A223:D1119,4,FALSE)),"",(VLOOKUP(Table1[[#This Row],[Name]],'Electricity 23-24'!A223:D1119,4,FALSE)))</f>
        <v/>
      </c>
      <c r="V222" s="11" t="str">
        <f>IF(ISNA(VLOOKUP(Table1[[#This Row],[Name]],Table2[#All],2,FALSE)),"",(VLOOKUP(Table1[[#This Row],[Name]],Table2[#All],2,FALSE)))</f>
        <v/>
      </c>
      <c r="W222" s="11" t="str">
        <f>IFERROR((Table1[[#This Row],[Electricity 23-24 ]]*'Emissions Factors'!$C$6)+(Table1[[#This Row],[Gas 23-24 ]]*'Emissions Factors'!$B$6),"")</f>
        <v/>
      </c>
      <c r="X222" s="74" t="str">
        <f>IFERROR(Table1[[#This Row],[Total Emissions 23-24 ]]/Table1[[#This Row],[Total Emissions 22-23]],"")</f>
        <v/>
      </c>
      <c r="Y222" s="21"/>
    </row>
    <row r="223" spans="1:25" x14ac:dyDescent="0.25">
      <c r="A223" s="30"/>
      <c r="B223" s="21" t="e">
        <f>VLOOKUP(Table1[[#This Row],[Name]], 'Site Information'!$A$2:$D$46, 4, FALSE)</f>
        <v>#N/A</v>
      </c>
      <c r="C223" s="11" t="str">
        <f>IF(ISNA(VLOOKUP(Table1[[#This Row],[Name]], 'Elec 17-18'!$A$4:$B$630, 2, FALSE)), "0", VLOOKUP(Table1[[#This Row],[Name]], 'Elec 17-18'!$A$4:$B$630, 2, FALSE))</f>
        <v>0</v>
      </c>
      <c r="D223" s="47" t="str">
        <f>IF(ISNA(VLOOKUP(Table1[[#This Row],[Name]], 'Gas 17-18'!$A$4:$B$395, 2, FALSE)), "0", (VLOOKUP(Table1[[#This Row],[Name]], 'Gas 17-18'!$A$4:$B$395, 2, FALSE)))</f>
        <v>0</v>
      </c>
      <c r="E223" s="11" t="str">
        <f>IF(ISNA(VLOOKUP(Table1[[#This Row],[Name]], 'Elec 18-19'!$A$4:$B$630, 2, FALSE)), "0", VLOOKUP(Table1[[#This Row],[Name]], 'Elec 18-19'!$A$4:$B$630, 2, FALSE))</f>
        <v>0</v>
      </c>
      <c r="F223" s="47" t="str">
        <f>IF(ISNA(VLOOKUP(Table1[[#This Row],[Name]], 'Gas 18-19'!$A$4:$B$395, 2, FALSE)), "0", (VLOOKUP(Table1[[#This Row],[Name]], 'Gas 18-19'!$A$4:$B$395, 2, FALSE)))</f>
        <v>0</v>
      </c>
      <c r="G223" s="7" t="str">
        <f>IF(ISNA(VLOOKUP(Table1[[#This Row],[Name]], 'Elec 19-20'!$A$4:$B$631, 2, FALSE)), "0", VLOOKUP(Table1[[#This Row],[Name]], 'Elec 19-20'!$A$4:$B$631, 2, FALSE))</f>
        <v>0</v>
      </c>
      <c r="H223" s="7" t="str">
        <f>IF(ISNA(VLOOKUP(Table1[[#This Row],[Name]], 'Gas 19-20'!$A$4:$B$395, 2, FALSE)), "0", (VLOOKUP(Table1[[#This Row],[Name]], 'Gas 19-20'!$A$4:$B$395, 2, FALSE)))</f>
        <v>0</v>
      </c>
      <c r="I223" s="13">
        <f>IFERROR((Table1[[#This Row],[Electricity 19-20]]*'Emissions Factors'!$C$2)+(Table1[[#This Row],[Gas 19-20]]*'Emissions Factors'!$B$2), "")</f>
        <v>0</v>
      </c>
      <c r="J223" s="7" t="str">
        <f>IF(ISNA(VLOOKUP(Table1[[#This Row],[Name]],'Elec 20-21'!$A$4:$B$641, 2, FALSE)), "0", VLOOKUP(Table1[[#This Row],[Name]], 'Elec 20-21'!$A$4:$B$641, 2, FALSE))</f>
        <v>0</v>
      </c>
      <c r="K223" s="7" t="str">
        <f>IF(ISNA(VLOOKUP(Table1[[#This Row],[Name]], 'Gas 20-21'!$A$4:$B$400, 2, FALSE)), "0", VLOOKUP(Table1[[#This Row],[Name]], 'Gas 20-21'!$A$4:$B$400, 2, FALSE))</f>
        <v>0</v>
      </c>
      <c r="L223" s="13">
        <f>IFERROR((Table1[[#This Row],[Electricity 20-21]]*'Emissions Factors'!$C$3)+(Table1[[#This Row],[Gas 20-21]]*'Emissions Factors'!$B$2), "0")</f>
        <v>0</v>
      </c>
      <c r="M223" s="65" t="str">
        <f>IF(ISNA(VLOOKUP(Table1[[#This Row],[Name]], 'Elec 21-22'!$A$4:$B$656, 2, FALSE)), "0", VLOOKUP(Table1[[#This Row],[Name]], 'Elec 21-22'!$A$4:$B$656, 2, FALSE))</f>
        <v>0</v>
      </c>
      <c r="N223" s="11" t="str">
        <f>IF(ISNA(VLOOKUP(Table1[[#This Row],[Name]], 'Gas 21-22'!$A$4:$B$408, 2, FALSE)), "0", VLOOKUP(Table1[[#This Row],[Name]], 'Gas 21-22'!$A$4:$B$408, 2, FALSE))</f>
        <v>0</v>
      </c>
      <c r="O223" s="8">
        <f>IFERROR((Table1[[#This Row],[Electricity 21-22]]*'Emissions Factors'!$C$4)+(Table1[[#This Row],[Gas 21-22]]*'Emissions Factors'!$B$4), "")</f>
        <v>0</v>
      </c>
      <c r="P223" s="12" t="str">
        <f>IFERROR(Table1[[#This Row],[Total Emissions 21-22]]/Table1[[#This Row],[Total Emissions 20-21]], "")</f>
        <v/>
      </c>
      <c r="Q223" s="11" t="str">
        <f>IF(ISNA(VLOOKUP(Table1[[#This Row],[Name]],'Elec 22-23'!$A$4:$B$680, 2, FALSE)), "", VLOOKUP(Table1[[#This Row],[Name]], 'Elec 22-23'!$A$4:$B$680, 2, FALSE))</f>
        <v/>
      </c>
      <c r="R223" s="7" t="str">
        <f>IF(ISNA(VLOOKUP(Table1[[#This Row],[Name]], 'Gas 22-23'!$A$4:$B$427, 2, FALSE)), "", (VLOOKUP(Table1[[#This Row],[Name]], 'Gas 22-23'!$A$4:$B$427, 2, FALSE)))</f>
        <v/>
      </c>
      <c r="S223" s="7" t="str">
        <f>IFERROR((Table1[[#This Row],[Electricity 22-23]]*'Emissions Factors'!$C$5)+('Emissions Factors'!$B$5*Table1[[#This Row],[Gas 22-23]]), "")</f>
        <v/>
      </c>
      <c r="T223" s="12" t="str">
        <f>IFERROR(Table1[[#This Row],[Total Emissions 22-23]]/Table1[[#This Row],[Total Emissions 21-22]], "")</f>
        <v/>
      </c>
      <c r="U223" s="7" t="e">
        <f>VLOOKUP(Table1[[#This Row],[Name]],'Electricity 23-24'!A287:D312,4,FALSE)</f>
        <v>#N/A</v>
      </c>
      <c r="V223" s="7" t="str">
        <f>IF(ISNA(VLOOKUP(Table1[[#This Row],[Name]],Table2[#All],2,FALSE)),"",(VLOOKUP(Table1[[#This Row],[Name]],Table2[#All],2,FALSE)))</f>
        <v/>
      </c>
      <c r="W223" s="7" t="str">
        <f>IFERROR((Table1[[#This Row],[Electricity 23-24 ]]*'Emissions Factors'!$C$6)+(Table1[[#This Row],[Gas 23-24 ]]*'Emissions Factors'!$B$6),"")</f>
        <v/>
      </c>
      <c r="X223" s="74" t="str">
        <f>IFERROR(Table1[[#This Row],[Total Emissions 23-24 ]]/Table1[[#This Row],[Total Emissions 22-23]],"")</f>
        <v/>
      </c>
      <c r="Y223" s="21"/>
    </row>
    <row r="224" spans="1:25" x14ac:dyDescent="0.25">
      <c r="A224" s="30"/>
      <c r="B224" s="21" t="e">
        <f>VLOOKUP(Table1[[#This Row],[Name]], 'Site Information'!$A$2:$D$46, 4, FALSE)</f>
        <v>#N/A</v>
      </c>
      <c r="C224" s="11" t="str">
        <f>IF(ISNA(VLOOKUP(Table1[[#This Row],[Name]], 'Elec 17-18'!$A$4:$B$630, 2, FALSE)), "0", VLOOKUP(Table1[[#This Row],[Name]], 'Elec 17-18'!$A$4:$B$630, 2, FALSE))</f>
        <v>0</v>
      </c>
      <c r="D224" s="47" t="str">
        <f>IF(ISNA(VLOOKUP(Table1[[#This Row],[Name]], 'Gas 17-18'!$A$4:$B$395, 2, FALSE)), "0", (VLOOKUP(Table1[[#This Row],[Name]], 'Gas 17-18'!$A$4:$B$395, 2, FALSE)))</f>
        <v>0</v>
      </c>
      <c r="E224" s="11" t="str">
        <f>IF(ISNA(VLOOKUP(Table1[[#This Row],[Name]], 'Elec 18-19'!$A$4:$B$630, 2, FALSE)), "0", VLOOKUP(Table1[[#This Row],[Name]], 'Elec 18-19'!$A$4:$B$630, 2, FALSE))</f>
        <v>0</v>
      </c>
      <c r="F224" s="47" t="str">
        <f>IF(ISNA(VLOOKUP(Table1[[#This Row],[Name]], 'Gas 18-19'!$A$4:$B$395, 2, FALSE)), "0", (VLOOKUP(Table1[[#This Row],[Name]], 'Gas 18-19'!$A$4:$B$395, 2, FALSE)))</f>
        <v>0</v>
      </c>
      <c r="G224" s="7" t="str">
        <f>IF(ISNA(VLOOKUP(Table1[[#This Row],[Name]], 'Elec 19-20'!$A$4:$B$631, 2, FALSE)), "0", VLOOKUP(Table1[[#This Row],[Name]], 'Elec 19-20'!$A$4:$B$631, 2, FALSE))</f>
        <v>0</v>
      </c>
      <c r="H224" s="7" t="str">
        <f>IF(ISNA(VLOOKUP(Table1[[#This Row],[Name]], 'Gas 19-20'!$A$4:$B$395, 2, FALSE)), "0", (VLOOKUP(Table1[[#This Row],[Name]], 'Gas 19-20'!$A$4:$B$395, 2, FALSE)))</f>
        <v>0</v>
      </c>
      <c r="I224" s="13">
        <f>IFERROR((Table1[[#This Row],[Electricity 19-20]]*'Emissions Factors'!$C$2)+(Table1[[#This Row],[Gas 19-20]]*'Emissions Factors'!$B$2), "")</f>
        <v>0</v>
      </c>
      <c r="J224" s="7" t="str">
        <f>IF(ISNA(VLOOKUP(Table1[[#This Row],[Name]],'Elec 20-21'!$A$4:$B$641, 2, FALSE)), "0", VLOOKUP(Table1[[#This Row],[Name]], 'Elec 20-21'!$A$4:$B$641, 2, FALSE))</f>
        <v>0</v>
      </c>
      <c r="K224" s="7" t="str">
        <f>IF(ISNA(VLOOKUP(Table1[[#This Row],[Name]], 'Gas 20-21'!$A$4:$B$400, 2, FALSE)), "0", VLOOKUP(Table1[[#This Row],[Name]], 'Gas 20-21'!$A$4:$B$400, 2, FALSE))</f>
        <v>0</v>
      </c>
      <c r="L224" s="13">
        <f>IFERROR((Table1[[#This Row],[Electricity 20-21]]*'Emissions Factors'!$C$3)+(Table1[[#This Row],[Gas 20-21]]*'Emissions Factors'!$B$2), "0")</f>
        <v>0</v>
      </c>
      <c r="M224" s="65" t="str">
        <f>IF(ISNA(VLOOKUP(Table1[[#This Row],[Name]], 'Elec 21-22'!$A$4:$B$656, 2, FALSE)), "0", VLOOKUP(Table1[[#This Row],[Name]], 'Elec 21-22'!$A$4:$B$656, 2, FALSE))</f>
        <v>0</v>
      </c>
      <c r="N224" s="11" t="str">
        <f>IF(ISNA(VLOOKUP(Table1[[#This Row],[Name]], 'Gas 21-22'!$A$4:$B$408, 2, FALSE)), "0", VLOOKUP(Table1[[#This Row],[Name]], 'Gas 21-22'!$A$4:$B$408, 2, FALSE))</f>
        <v>0</v>
      </c>
      <c r="O224" s="8">
        <f>IFERROR((Table1[[#This Row],[Electricity 21-22]]*'Emissions Factors'!$C$4)+(Table1[[#This Row],[Gas 21-22]]*'Emissions Factors'!$B$4), "")</f>
        <v>0</v>
      </c>
      <c r="P224" s="12" t="str">
        <f>IFERROR(Table1[[#This Row],[Total Emissions 21-22]]/Table1[[#This Row],[Total Emissions 20-21]], "")</f>
        <v/>
      </c>
      <c r="Q224" s="11" t="str">
        <f>IF(ISNA(VLOOKUP(Table1[[#This Row],[Name]],'Elec 22-23'!$A$4:$B$680, 2, FALSE)), "", VLOOKUP(Table1[[#This Row],[Name]], 'Elec 22-23'!$A$4:$B$680, 2, FALSE))</f>
        <v/>
      </c>
      <c r="R224" s="7" t="str">
        <f>IF(ISNA(VLOOKUP(Table1[[#This Row],[Name]], 'Gas 22-23'!$A$4:$B$427, 2, FALSE)), "", (VLOOKUP(Table1[[#This Row],[Name]], 'Gas 22-23'!$A$4:$B$427, 2, FALSE)))</f>
        <v/>
      </c>
      <c r="S224" s="7" t="str">
        <f>IFERROR((Table1[[#This Row],[Electricity 22-23]]*'Emissions Factors'!$C$5)+('Emissions Factors'!$B$5*Table1[[#This Row],[Gas 22-23]]), "")</f>
        <v/>
      </c>
      <c r="T224" s="12" t="str">
        <f>IFERROR(Table1[[#This Row],[Total Emissions 22-23]]/Table1[[#This Row],[Total Emissions 21-22]], "")</f>
        <v/>
      </c>
      <c r="U224" s="7" t="e">
        <f>VLOOKUP(Table1[[#This Row],[Name]],'Electricity 23-24'!A289:D314,4,FALSE)</f>
        <v>#N/A</v>
      </c>
      <c r="V224" s="7" t="str">
        <f>IF(ISNA(VLOOKUP(Table1[[#This Row],[Name]],Table2[#All],2,FALSE)),"",(VLOOKUP(Table1[[#This Row],[Name]],Table2[#All],2,FALSE)))</f>
        <v/>
      </c>
      <c r="W224" s="7" t="str">
        <f>IFERROR((Table1[[#This Row],[Electricity 23-24 ]]*'Emissions Factors'!$C$6)+(Table1[[#This Row],[Gas 23-24 ]]*'Emissions Factors'!$B$6),"")</f>
        <v/>
      </c>
      <c r="X224" s="74" t="str">
        <f>IFERROR(Table1[[#This Row],[Total Emissions 23-24 ]]/Table1[[#This Row],[Total Emissions 22-23]],"")</f>
        <v/>
      </c>
      <c r="Y224" s="21"/>
    </row>
    <row r="225" spans="1:25" x14ac:dyDescent="0.25">
      <c r="A225" s="32"/>
      <c r="B225" s="21" t="e">
        <f>VLOOKUP(Table1[[#This Row],[Name]], 'Site Information'!$A$2:$D$46, 4, FALSE)</f>
        <v>#N/A</v>
      </c>
      <c r="C225" s="8" t="str">
        <f>IF(ISNA(VLOOKUP(Table1[[#This Row],[Name]], 'Elec 17-18'!$A$4:$B$630, 2, FALSE)), "0", VLOOKUP(Table1[[#This Row],[Name]], 'Elec 17-18'!$A$4:$B$630, 2, FALSE))</f>
        <v>0</v>
      </c>
      <c r="D225" s="13" t="str">
        <f>IF(ISNA(VLOOKUP(Table1[[#This Row],[Name]], 'Gas 17-18'!$A$4:$B$395, 2, FALSE)), "0", (VLOOKUP(Table1[[#This Row],[Name]], 'Gas 17-18'!$A$4:$B$395, 2, FALSE)))</f>
        <v>0</v>
      </c>
      <c r="E225" s="8" t="str">
        <f>IF(ISNA(VLOOKUP(Table1[[#This Row],[Name]], 'Elec 18-19'!$A$4:$B$630, 2, FALSE)), "0", VLOOKUP(Table1[[#This Row],[Name]], 'Elec 18-19'!$A$4:$B$630, 2, FALSE))</f>
        <v>0</v>
      </c>
      <c r="F225" s="13" t="str">
        <f>IF(ISNA(VLOOKUP(Table1[[#This Row],[Name]], 'Gas 18-19'!$A$4:$B$395, 2, FALSE)), "0", (VLOOKUP(Table1[[#This Row],[Name]], 'Gas 18-19'!$A$4:$B$395, 2, FALSE)))</f>
        <v>0</v>
      </c>
      <c r="G225" s="7" t="str">
        <f>IF(ISNA(VLOOKUP(Table1[[#This Row],[Name]], 'Elec 19-20'!$A$4:$B$631, 2, FALSE)), "0", VLOOKUP(Table1[[#This Row],[Name]], 'Elec 19-20'!$A$4:$B$631, 2, FALSE))</f>
        <v>0</v>
      </c>
      <c r="H225" s="7" t="str">
        <f>IF(ISNA(VLOOKUP(Table1[[#This Row],[Name]], 'Gas 19-20'!$A$4:$B$395, 2, FALSE)), "0", (VLOOKUP(Table1[[#This Row],[Name]], 'Gas 19-20'!$A$4:$B$395, 2, FALSE)))</f>
        <v>0</v>
      </c>
      <c r="I225" s="13">
        <f>IFERROR((Table1[[#This Row],[Electricity 19-20]]*'Emissions Factors'!$C$2)+(Table1[[#This Row],[Gas 19-20]]*'Emissions Factors'!$B$2), "")</f>
        <v>0</v>
      </c>
      <c r="J225" s="7" t="str">
        <f>IF(ISNA(VLOOKUP(Table1[[#This Row],[Name]],'Elec 20-21'!$A$4:$B$641, 2, FALSE)), "0", VLOOKUP(Table1[[#This Row],[Name]], 'Elec 20-21'!$A$4:$B$641, 2, FALSE))</f>
        <v>0</v>
      </c>
      <c r="K225" s="7" t="str">
        <f>IF(ISNA(VLOOKUP(Table1[[#This Row],[Name]], 'Gas 20-21'!$A$4:$B$400, 2, FALSE)), "0", VLOOKUP(Table1[[#This Row],[Name]], 'Gas 20-21'!$A$4:$B$400, 2, FALSE))</f>
        <v>0</v>
      </c>
      <c r="L225" s="13">
        <f>IFERROR((Table1[[#This Row],[Electricity 20-21]]*'Emissions Factors'!$C$3)+(Table1[[#This Row],[Gas 20-21]]*'Emissions Factors'!$B$2), "0")</f>
        <v>0</v>
      </c>
      <c r="M225" s="11" t="str">
        <f>IF(ISNA(VLOOKUP(Table1[[#This Row],[Name]], 'Elec 21-22'!$A$4:$B$656, 2, FALSE)), "0", VLOOKUP(Table1[[#This Row],[Name]], 'Elec 21-22'!$A$4:$B$656, 2, FALSE))</f>
        <v>0</v>
      </c>
      <c r="N225" s="11" t="str">
        <f>IF(ISNA(VLOOKUP(Table1[[#This Row],[Name]], 'Gas 21-22'!$A$4:$B$408, 2, FALSE)), "0", VLOOKUP(Table1[[#This Row],[Name]], 'Gas 21-22'!$A$4:$B$408, 2, FALSE))</f>
        <v>0</v>
      </c>
      <c r="O225" s="8">
        <f>IFERROR((Table1[[#This Row],[Electricity 21-22]]*'Emissions Factors'!$C$4)+(Table1[[#This Row],[Gas 21-22]]*'Emissions Factors'!$B$4), "")</f>
        <v>0</v>
      </c>
      <c r="P225" s="13" t="str">
        <f>IFERROR(Table1[[#This Row],[Total Emissions 21-22]]/Table1[[#This Row],[Total Emissions 20-21]], "")</f>
        <v/>
      </c>
      <c r="Q225" s="11" t="str">
        <f>IF(ISNA(VLOOKUP(Table1[[#This Row],[Name]],'Elec 22-23'!$A$4:$B$680, 2, FALSE)), "", VLOOKUP(Table1[[#This Row],[Name]], 'Elec 22-23'!$A$4:$B$680, 2, FALSE))</f>
        <v/>
      </c>
      <c r="R225" s="7" t="str">
        <f>IF(ISNA(VLOOKUP(Table1[[#This Row],[Name]], 'Gas 22-23'!$A$4:$B$427, 2, FALSE)), "", (VLOOKUP(Table1[[#This Row],[Name]], 'Gas 22-23'!$A$4:$B$427, 2, FALSE)))</f>
        <v/>
      </c>
      <c r="S225" s="7" t="str">
        <f>IFERROR((Table1[[#This Row],[Electricity 22-23]]*'Emissions Factors'!$C$5)+('Emissions Factors'!$B$5*Table1[[#This Row],[Gas 22-23]]), "")</f>
        <v/>
      </c>
      <c r="T225" s="12" t="str">
        <f>IFERROR(Table1[[#This Row],[Total Emissions 22-23]]/Table1[[#This Row],[Total Emissions 21-22]], "")</f>
        <v/>
      </c>
      <c r="U225" s="7" t="str">
        <f>IF(ISNA(VLOOKUP(Table1[[#This Row],[Name]],'Electricity 23-24'!A226:D1122,4,FALSE)),"",(VLOOKUP(Table1[[#This Row],[Name]],'Electricity 23-24'!A226:D1122,4,FALSE)))</f>
        <v/>
      </c>
      <c r="V225" s="7" t="str">
        <f>IF(ISNA(VLOOKUP(Table1[[#This Row],[Name]],Table2[#All],2,FALSE)),"",(VLOOKUP(Table1[[#This Row],[Name]],Table2[#All],2,FALSE)))</f>
        <v/>
      </c>
      <c r="W225" s="7" t="str">
        <f>IFERROR((Table1[[#This Row],[Electricity 23-24 ]]*'Emissions Factors'!$C$6)+(Table1[[#This Row],[Gas 23-24 ]]*'Emissions Factors'!$B$6),"")</f>
        <v/>
      </c>
      <c r="X225" s="74" t="str">
        <f>IFERROR(Table1[[#This Row],[Total Emissions 23-24 ]]/Table1[[#This Row],[Total Emissions 22-23]],"")</f>
        <v/>
      </c>
      <c r="Y225" s="21"/>
    </row>
    <row r="226" spans="1:25" x14ac:dyDescent="0.25">
      <c r="A226" s="32"/>
      <c r="B226" s="21" t="e">
        <f>VLOOKUP(Table1[[#This Row],[Name]], 'Site Information'!$A$2:$D$46, 4, FALSE)</f>
        <v>#N/A</v>
      </c>
      <c r="C226" s="8" t="str">
        <f>IF(ISNA(VLOOKUP(Table1[[#This Row],[Name]], 'Elec 17-18'!$A$4:$B$630, 2, FALSE)), "0", VLOOKUP(Table1[[#This Row],[Name]], 'Elec 17-18'!$A$4:$B$630, 2, FALSE))</f>
        <v>0</v>
      </c>
      <c r="D226" s="13" t="str">
        <f>IF(ISNA(VLOOKUP(Table1[[#This Row],[Name]], 'Gas 17-18'!$A$4:$B$395, 2, FALSE)), "0", (VLOOKUP(Table1[[#This Row],[Name]], 'Gas 17-18'!$A$4:$B$395, 2, FALSE)))</f>
        <v>0</v>
      </c>
      <c r="E226" s="8" t="str">
        <f>IF(ISNA(VLOOKUP(Table1[[#This Row],[Name]], 'Elec 18-19'!$A$4:$B$630, 2, FALSE)), "0", VLOOKUP(Table1[[#This Row],[Name]], 'Elec 18-19'!$A$4:$B$630, 2, FALSE))</f>
        <v>0</v>
      </c>
      <c r="F226" s="13" t="str">
        <f>IF(ISNA(VLOOKUP(Table1[[#This Row],[Name]], 'Gas 18-19'!$A$4:$B$395, 2, FALSE)), "0", (VLOOKUP(Table1[[#This Row],[Name]], 'Gas 18-19'!$A$4:$B$395, 2, FALSE)))</f>
        <v>0</v>
      </c>
      <c r="G226" s="7" t="str">
        <f>IF(ISNA(VLOOKUP(Table1[[#This Row],[Name]], 'Elec 19-20'!$A$4:$B$631, 2, FALSE)), "0", VLOOKUP(Table1[[#This Row],[Name]], 'Elec 19-20'!$A$4:$B$631, 2, FALSE))</f>
        <v>0</v>
      </c>
      <c r="H226" s="7" t="str">
        <f>IF(ISNA(VLOOKUP(Table1[[#This Row],[Name]], 'Gas 19-20'!$A$4:$B$395, 2, FALSE)), "0", (VLOOKUP(Table1[[#This Row],[Name]], 'Gas 19-20'!$A$4:$B$395, 2, FALSE)))</f>
        <v>0</v>
      </c>
      <c r="I226" s="13">
        <f>IFERROR((Table1[[#This Row],[Electricity 19-20]]*'Emissions Factors'!$C$2)+(Table1[[#This Row],[Gas 19-20]]*'Emissions Factors'!$B$2), "")</f>
        <v>0</v>
      </c>
      <c r="J226" s="7" t="str">
        <f>IF(ISNA(VLOOKUP(Table1[[#This Row],[Name]],'Elec 20-21'!$A$4:$B$641, 2, FALSE)), "0", VLOOKUP(Table1[[#This Row],[Name]], 'Elec 20-21'!$A$4:$B$641, 2, FALSE))</f>
        <v>0</v>
      </c>
      <c r="K226" s="7" t="str">
        <f>IF(ISNA(VLOOKUP(Table1[[#This Row],[Name]], 'Gas 20-21'!$A$4:$B$400, 2, FALSE)), "0", VLOOKUP(Table1[[#This Row],[Name]], 'Gas 20-21'!$A$4:$B$400, 2, FALSE))</f>
        <v>0</v>
      </c>
      <c r="L226" s="13">
        <f>IFERROR((Table1[[#This Row],[Electricity 20-21]]*'Emissions Factors'!$C$3)+(Table1[[#This Row],[Gas 20-21]]*'Emissions Factors'!$B$2), "0")</f>
        <v>0</v>
      </c>
      <c r="M226" s="11" t="str">
        <f>IF(ISNA(VLOOKUP(Table1[[#This Row],[Name]], 'Elec 21-22'!$A$4:$B$656, 2, FALSE)), "0", VLOOKUP(Table1[[#This Row],[Name]], 'Elec 21-22'!$A$4:$B$656, 2, FALSE))</f>
        <v>0</v>
      </c>
      <c r="N226" s="11" t="str">
        <f>IF(ISNA(VLOOKUP(Table1[[#This Row],[Name]], 'Gas 21-22'!$A$4:$B$408, 2, FALSE)), "0", VLOOKUP(Table1[[#This Row],[Name]], 'Gas 21-22'!$A$4:$B$408, 2, FALSE))</f>
        <v>0</v>
      </c>
      <c r="O226" s="8">
        <f>IFERROR((Table1[[#This Row],[Electricity 21-22]]*'Emissions Factors'!$C$4)+(Table1[[#This Row],[Gas 21-22]]*'Emissions Factors'!$B$4), "")</f>
        <v>0</v>
      </c>
      <c r="P226" s="12" t="str">
        <f>IFERROR(Table1[[#This Row],[Total Emissions 21-22]]/Table1[[#This Row],[Total Emissions 20-21]], "")</f>
        <v/>
      </c>
      <c r="Q226" s="11" t="str">
        <f>IF(ISNA(VLOOKUP(Table1[[#This Row],[Name]],'Elec 22-23'!$A$4:$B$680, 2, FALSE)), "", VLOOKUP(Table1[[#This Row],[Name]], 'Elec 22-23'!$A$4:$B$680, 2, FALSE))</f>
        <v/>
      </c>
      <c r="R226" s="7" t="str">
        <f>IF(ISNA(VLOOKUP(Table1[[#This Row],[Name]], 'Gas 22-23'!$A$4:$B$427, 2, FALSE)), "", (VLOOKUP(Table1[[#This Row],[Name]], 'Gas 22-23'!$A$4:$B$427, 2, FALSE)))</f>
        <v/>
      </c>
      <c r="S226" s="7" t="str">
        <f>IFERROR((Table1[[#This Row],[Electricity 22-23]]*'Emissions Factors'!$C$5)+('Emissions Factors'!$B$5*Table1[[#This Row],[Gas 22-23]]), "")</f>
        <v/>
      </c>
      <c r="T226" s="12" t="str">
        <f>IFERROR(Table1[[#This Row],[Total Emissions 22-23]]/Table1[[#This Row],[Total Emissions 21-22]], "")</f>
        <v/>
      </c>
      <c r="U226" s="7" t="e">
        <f>VLOOKUP(Table1[[#This Row],[Name]],'Electricity 23-24'!A62:D138,4,FALSE)</f>
        <v>#N/A</v>
      </c>
      <c r="V226" s="7" t="str">
        <f>IF(ISNA(VLOOKUP(Table1[[#This Row],[Name]],Table2[#All],2,FALSE)),"",(VLOOKUP(Table1[[#This Row],[Name]],Table2[#All],2,FALSE)))</f>
        <v/>
      </c>
      <c r="W226" s="7" t="str">
        <f>IFERROR((Table1[[#This Row],[Electricity 23-24 ]]*'Emissions Factors'!$C$6)+(Table1[[#This Row],[Gas 23-24 ]]*'Emissions Factors'!$B$6),"")</f>
        <v/>
      </c>
      <c r="X226" s="74" t="str">
        <f>IFERROR(Table1[[#This Row],[Total Emissions 23-24 ]]/Table1[[#This Row],[Total Emissions 22-23]],"")</f>
        <v/>
      </c>
      <c r="Y226" s="21"/>
    </row>
    <row r="227" spans="1:25" x14ac:dyDescent="0.25">
      <c r="A227" s="32"/>
      <c r="B227" s="21" t="e">
        <f>VLOOKUP(Table1[[#This Row],[Name]], 'Site Information'!$A$2:$D$46, 4, FALSE)</f>
        <v>#N/A</v>
      </c>
      <c r="C227" s="8" t="str">
        <f>IF(ISNA(VLOOKUP(Table1[[#This Row],[Name]], 'Elec 17-18'!$A$4:$B$630, 2, FALSE)), "0", VLOOKUP(Table1[[#This Row],[Name]], 'Elec 17-18'!$A$4:$B$630, 2, FALSE))</f>
        <v>0</v>
      </c>
      <c r="D227" s="13" t="str">
        <f>IF(ISNA(VLOOKUP(Table1[[#This Row],[Name]], 'Gas 17-18'!$A$4:$B$395, 2, FALSE)), "0", (VLOOKUP(Table1[[#This Row],[Name]], 'Gas 17-18'!$A$4:$B$395, 2, FALSE)))</f>
        <v>0</v>
      </c>
      <c r="E227" s="8" t="str">
        <f>IF(ISNA(VLOOKUP(Table1[[#This Row],[Name]], 'Elec 18-19'!$A$4:$B$630, 2, FALSE)), "0", VLOOKUP(Table1[[#This Row],[Name]], 'Elec 18-19'!$A$4:$B$630, 2, FALSE))</f>
        <v>0</v>
      </c>
      <c r="F227" s="13" t="str">
        <f>IF(ISNA(VLOOKUP(Table1[[#This Row],[Name]], 'Gas 18-19'!$A$4:$B$395, 2, FALSE)), "0", (VLOOKUP(Table1[[#This Row],[Name]], 'Gas 18-19'!$A$4:$B$395, 2, FALSE)))</f>
        <v>0</v>
      </c>
      <c r="G227" s="7" t="str">
        <f>IF(ISNA(VLOOKUP(Table1[[#This Row],[Name]], 'Elec 19-20'!$A$4:$B$631, 2, FALSE)), "0", VLOOKUP(Table1[[#This Row],[Name]], 'Elec 19-20'!$A$4:$B$631, 2, FALSE))</f>
        <v>0</v>
      </c>
      <c r="H227" s="7" t="str">
        <f>IF(ISNA(VLOOKUP(Table1[[#This Row],[Name]], 'Gas 19-20'!$A$4:$B$395, 2, FALSE)), "0", (VLOOKUP(Table1[[#This Row],[Name]], 'Gas 19-20'!$A$4:$B$395, 2, FALSE)))</f>
        <v>0</v>
      </c>
      <c r="I227" s="13">
        <f>IFERROR((Table1[[#This Row],[Electricity 19-20]]*'Emissions Factors'!$C$2)+(Table1[[#This Row],[Gas 19-20]]*'Emissions Factors'!$B$2), "")</f>
        <v>0</v>
      </c>
      <c r="J227" s="7" t="str">
        <f>IF(ISNA(VLOOKUP(Table1[[#This Row],[Name]],'Elec 20-21'!$A$4:$B$641, 2, FALSE)), "0", VLOOKUP(Table1[[#This Row],[Name]], 'Elec 20-21'!$A$4:$B$641, 2, FALSE))</f>
        <v>0</v>
      </c>
      <c r="K227" s="7" t="str">
        <f>IF(ISNA(VLOOKUP(Table1[[#This Row],[Name]], 'Gas 20-21'!$A$4:$B$400, 2, FALSE)), "0", VLOOKUP(Table1[[#This Row],[Name]], 'Gas 20-21'!$A$4:$B$400, 2, FALSE))</f>
        <v>0</v>
      </c>
      <c r="L227" s="13">
        <f>IFERROR((Table1[[#This Row],[Electricity 20-21]]*'Emissions Factors'!$C$3)+(Table1[[#This Row],[Gas 20-21]]*'Emissions Factors'!$B$2), "0")</f>
        <v>0</v>
      </c>
      <c r="M227" s="11" t="str">
        <f>IF(ISNA(VLOOKUP(Table1[[#This Row],[Name]], 'Elec 21-22'!$A$4:$B$656, 2, FALSE)), "0", VLOOKUP(Table1[[#This Row],[Name]], 'Elec 21-22'!$A$4:$B$656, 2, FALSE))</f>
        <v>0</v>
      </c>
      <c r="N227" s="11" t="str">
        <f>IF(ISNA(VLOOKUP(Table1[[#This Row],[Name]], 'Gas 21-22'!$A$4:$B$408, 2, FALSE)), "0", VLOOKUP(Table1[[#This Row],[Name]], 'Gas 21-22'!$A$4:$B$408, 2, FALSE))</f>
        <v>0</v>
      </c>
      <c r="O227" s="8">
        <f>IFERROR((Table1[[#This Row],[Electricity 21-22]]*'Emissions Factors'!$C$4)+(Table1[[#This Row],[Gas 21-22]]*'Emissions Factors'!$B$4), "")</f>
        <v>0</v>
      </c>
      <c r="P227" s="12" t="str">
        <f>IFERROR(Table1[[#This Row],[Total Emissions 21-22]]/Table1[[#This Row],[Total Emissions 20-21]], "")</f>
        <v/>
      </c>
      <c r="Q227" s="11" t="str">
        <f>IF(ISNA(VLOOKUP(Table1[[#This Row],[Name]],'Elec 22-23'!$A$4:$B$680, 2, FALSE)), "", VLOOKUP(Table1[[#This Row],[Name]], 'Elec 22-23'!$A$4:$B$680, 2, FALSE))</f>
        <v/>
      </c>
      <c r="R227" s="7" t="str">
        <f>IF(ISNA(VLOOKUP(Table1[[#This Row],[Name]], 'Gas 22-23'!$A$4:$B$427, 2, FALSE)), "", (VLOOKUP(Table1[[#This Row],[Name]], 'Gas 22-23'!$A$4:$B$427, 2, FALSE)))</f>
        <v/>
      </c>
      <c r="S227" s="7" t="str">
        <f>IFERROR((Table1[[#This Row],[Electricity 22-23]]*'Emissions Factors'!$C$5)+('Emissions Factors'!$B$5*Table1[[#This Row],[Gas 22-23]]), "")</f>
        <v/>
      </c>
      <c r="T227" s="12" t="str">
        <f>IFERROR(Table1[[#This Row],[Total Emissions 22-23]]/Table1[[#This Row],[Total Emissions 21-22]], "")</f>
        <v/>
      </c>
      <c r="U227" s="7" t="str">
        <f>IF(ISNA(VLOOKUP(Table1[[#This Row],[Name]],'Electricity 23-24'!A228:D1124,4,FALSE)),"",(VLOOKUP(Table1[[#This Row],[Name]],'Electricity 23-24'!A228:D1124,4,FALSE)))</f>
        <v/>
      </c>
      <c r="V227" s="7" t="str">
        <f>IF(ISNA(VLOOKUP(Table1[[#This Row],[Name]],Table2[#All],2,FALSE)),"",(VLOOKUP(Table1[[#This Row],[Name]],Table2[#All],2,FALSE)))</f>
        <v/>
      </c>
      <c r="W227" s="7" t="str">
        <f>IFERROR((Table1[[#This Row],[Electricity 23-24 ]]*'Emissions Factors'!$C$6)+(Table1[[#This Row],[Gas 23-24 ]]*'Emissions Factors'!$B$6),"")</f>
        <v/>
      </c>
      <c r="X227" s="74" t="str">
        <f>IFERROR(Table1[[#This Row],[Total Emissions 23-24 ]]/Table1[[#This Row],[Total Emissions 22-23]],"")</f>
        <v/>
      </c>
      <c r="Y227" s="21"/>
    </row>
    <row r="228" spans="1:25" x14ac:dyDescent="0.25">
      <c r="A228" s="32"/>
      <c r="B228" s="21" t="e">
        <f>VLOOKUP(Table1[[#This Row],[Name]], 'Site Information'!$A$2:$D$46, 4, FALSE)</f>
        <v>#N/A</v>
      </c>
      <c r="C228" s="8" t="str">
        <f>IF(ISNA(VLOOKUP(Table1[[#This Row],[Name]], 'Elec 17-18'!$A$4:$B$630, 2, FALSE)), "0", VLOOKUP(Table1[[#This Row],[Name]], 'Elec 17-18'!$A$4:$B$630, 2, FALSE))</f>
        <v>0</v>
      </c>
      <c r="D228" s="13" t="str">
        <f>IF(ISNA(VLOOKUP(Table1[[#This Row],[Name]], 'Gas 17-18'!$A$4:$B$395, 2, FALSE)), "0", (VLOOKUP(Table1[[#This Row],[Name]], 'Gas 17-18'!$A$4:$B$395, 2, FALSE)))</f>
        <v>0</v>
      </c>
      <c r="E228" s="8" t="str">
        <f>IF(ISNA(VLOOKUP(Table1[[#This Row],[Name]], 'Elec 18-19'!$A$4:$B$630, 2, FALSE)), "0", VLOOKUP(Table1[[#This Row],[Name]], 'Elec 18-19'!$A$4:$B$630, 2, FALSE))</f>
        <v>0</v>
      </c>
      <c r="F228" s="13" t="str">
        <f>IF(ISNA(VLOOKUP(Table1[[#This Row],[Name]], 'Gas 18-19'!$A$4:$B$395, 2, FALSE)), "0", (VLOOKUP(Table1[[#This Row],[Name]], 'Gas 18-19'!$A$4:$B$395, 2, FALSE)))</f>
        <v>0</v>
      </c>
      <c r="G228" s="7" t="str">
        <f>IF(ISNA(VLOOKUP(Table1[[#This Row],[Name]], 'Elec 19-20'!$A$4:$B$631, 2, FALSE)), "0", VLOOKUP(Table1[[#This Row],[Name]], 'Elec 19-20'!$A$4:$B$631, 2, FALSE))</f>
        <v>0</v>
      </c>
      <c r="H228" s="7" t="str">
        <f>IF(ISNA(VLOOKUP(Table1[[#This Row],[Name]], 'Gas 19-20'!$A$4:$B$395, 2, FALSE)), "0", (VLOOKUP(Table1[[#This Row],[Name]], 'Gas 19-20'!$A$4:$B$395, 2, FALSE)))</f>
        <v>0</v>
      </c>
      <c r="I228" s="13">
        <f>IFERROR((Table1[[#This Row],[Electricity 19-20]]*'Emissions Factors'!$C$2)+(Table1[[#This Row],[Gas 19-20]]*'Emissions Factors'!$B$2), "")</f>
        <v>0</v>
      </c>
      <c r="J228" s="7" t="str">
        <f>IF(ISNA(VLOOKUP(Table1[[#This Row],[Name]],'Elec 20-21'!$A$4:$B$641, 2, FALSE)), "0", VLOOKUP(Table1[[#This Row],[Name]], 'Elec 20-21'!$A$4:$B$641, 2, FALSE))</f>
        <v>0</v>
      </c>
      <c r="K228" s="7" t="str">
        <f>IF(ISNA(VLOOKUP(Table1[[#This Row],[Name]], 'Gas 20-21'!$A$4:$B$400, 2, FALSE)), "0", VLOOKUP(Table1[[#This Row],[Name]], 'Gas 20-21'!$A$4:$B$400, 2, FALSE))</f>
        <v>0</v>
      </c>
      <c r="L228" s="13">
        <f>IFERROR((Table1[[#This Row],[Electricity 20-21]]*'Emissions Factors'!$C$3)+(Table1[[#This Row],[Gas 20-21]]*'Emissions Factors'!$B$2), "0")</f>
        <v>0</v>
      </c>
      <c r="M228" s="11" t="str">
        <f>IF(ISNA(VLOOKUP(Table1[[#This Row],[Name]], 'Elec 21-22'!$A$4:$B$656, 2, FALSE)), "0", VLOOKUP(Table1[[#This Row],[Name]], 'Elec 21-22'!$A$4:$B$656, 2, FALSE))</f>
        <v>0</v>
      </c>
      <c r="N228" s="11" t="str">
        <f>IF(ISNA(VLOOKUP(Table1[[#This Row],[Name]], 'Gas 21-22'!$A$4:$B$408, 2, FALSE)), "0", VLOOKUP(Table1[[#This Row],[Name]], 'Gas 21-22'!$A$4:$B$408, 2, FALSE))</f>
        <v>0</v>
      </c>
      <c r="O228" s="8">
        <f>IFERROR((Table1[[#This Row],[Electricity 21-22]]*'Emissions Factors'!$C$4)+(Table1[[#This Row],[Gas 21-22]]*'Emissions Factors'!$B$4), "")</f>
        <v>0</v>
      </c>
      <c r="P228" s="12" t="str">
        <f>IFERROR(Table1[[#This Row],[Total Emissions 21-22]]/Table1[[#This Row],[Total Emissions 20-21]], "")</f>
        <v/>
      </c>
      <c r="Q228" s="11" t="str">
        <f>IF(ISNA(VLOOKUP(Table1[[#This Row],[Name]],'Elec 22-23'!$A$4:$B$680, 2, FALSE)), "", VLOOKUP(Table1[[#This Row],[Name]], 'Elec 22-23'!$A$4:$B$680, 2, FALSE))</f>
        <v/>
      </c>
      <c r="R228" s="7" t="str">
        <f>IF(ISNA(VLOOKUP(Table1[[#This Row],[Name]], 'Gas 22-23'!$A$4:$B$427, 2, FALSE)), "", (VLOOKUP(Table1[[#This Row],[Name]], 'Gas 22-23'!$A$4:$B$427, 2, FALSE)))</f>
        <v/>
      </c>
      <c r="S228" s="7" t="str">
        <f>IFERROR((Table1[[#This Row],[Electricity 22-23]]*'Emissions Factors'!$C$5)+('Emissions Factors'!$B$5*Table1[[#This Row],[Gas 22-23]]), "")</f>
        <v/>
      </c>
      <c r="T228" s="12" t="str">
        <f>IFERROR(Table1[[#This Row],[Total Emissions 22-23]]/Table1[[#This Row],[Total Emissions 21-22]], "")</f>
        <v/>
      </c>
      <c r="U228" s="7" t="str">
        <f>IF(ISNA(VLOOKUP(Table1[[#This Row],[Name]],'Electricity 23-24'!A229:D1125,4,FALSE)),"",(VLOOKUP(Table1[[#This Row],[Name]],'Electricity 23-24'!A229:D1125,4,FALSE)))</f>
        <v/>
      </c>
      <c r="V228" s="7" t="str">
        <f>IF(ISNA(VLOOKUP(Table1[[#This Row],[Name]],Table2[#All],2,FALSE)),"",(VLOOKUP(Table1[[#This Row],[Name]],Table2[#All],2,FALSE)))</f>
        <v/>
      </c>
      <c r="W228" s="7" t="str">
        <f>IFERROR((Table1[[#This Row],[Electricity 23-24 ]]*'Emissions Factors'!$C$6)+(Table1[[#This Row],[Gas 23-24 ]]*'Emissions Factors'!$B$6),"")</f>
        <v/>
      </c>
      <c r="X228" s="74" t="str">
        <f>IFERROR(Table1[[#This Row],[Total Emissions 23-24 ]]/Table1[[#This Row],[Total Emissions 22-23]],"")</f>
        <v/>
      </c>
      <c r="Y228" s="21"/>
    </row>
    <row r="229" spans="1:25" x14ac:dyDescent="0.25">
      <c r="A229" s="32"/>
      <c r="B229" s="21" t="e">
        <f>VLOOKUP(Table1[[#This Row],[Name]], 'Site Information'!$A$2:$D$46, 4, FALSE)</f>
        <v>#N/A</v>
      </c>
      <c r="C229" s="8" t="str">
        <f>IF(ISNA(VLOOKUP(Table1[[#This Row],[Name]], 'Elec 17-18'!$A$4:$B$630, 2, FALSE)), "0", VLOOKUP(Table1[[#This Row],[Name]], 'Elec 17-18'!$A$4:$B$630, 2, FALSE))</f>
        <v>0</v>
      </c>
      <c r="D229" s="13" t="str">
        <f>IF(ISNA(VLOOKUP(Table1[[#This Row],[Name]], 'Gas 17-18'!$A$4:$B$395, 2, FALSE)), "0", (VLOOKUP(Table1[[#This Row],[Name]], 'Gas 17-18'!$A$4:$B$395, 2, FALSE)))</f>
        <v>0</v>
      </c>
      <c r="E229" s="8" t="str">
        <f>IF(ISNA(VLOOKUP(Table1[[#This Row],[Name]], 'Elec 18-19'!$A$4:$B$630, 2, FALSE)), "0", VLOOKUP(Table1[[#This Row],[Name]], 'Elec 18-19'!$A$4:$B$630, 2, FALSE))</f>
        <v>0</v>
      </c>
      <c r="F229" s="13" t="str">
        <f>IF(ISNA(VLOOKUP(Table1[[#This Row],[Name]], 'Gas 18-19'!$A$4:$B$395, 2, FALSE)), "0", (VLOOKUP(Table1[[#This Row],[Name]], 'Gas 18-19'!$A$4:$B$395, 2, FALSE)))</f>
        <v>0</v>
      </c>
      <c r="G229" s="7" t="str">
        <f>IF(ISNA(VLOOKUP(Table1[[#This Row],[Name]], 'Elec 19-20'!$A$4:$B$631, 2, FALSE)), "0", VLOOKUP(Table1[[#This Row],[Name]], 'Elec 19-20'!$A$4:$B$631, 2, FALSE))</f>
        <v>0</v>
      </c>
      <c r="H229" s="7" t="str">
        <f>IF(ISNA(VLOOKUP(Table1[[#This Row],[Name]], 'Gas 19-20'!$A$4:$B$395, 2, FALSE)), "0", (VLOOKUP(Table1[[#This Row],[Name]], 'Gas 19-20'!$A$4:$B$395, 2, FALSE)))</f>
        <v>0</v>
      </c>
      <c r="I229" s="13">
        <f>IFERROR((Table1[[#This Row],[Electricity 19-20]]*'Emissions Factors'!$C$2)+(Table1[[#This Row],[Gas 19-20]]*'Emissions Factors'!$B$2), "")</f>
        <v>0</v>
      </c>
      <c r="J229" s="7" t="str">
        <f>IF(ISNA(VLOOKUP(Table1[[#This Row],[Name]],'Elec 20-21'!$A$4:$B$641, 2, FALSE)), "0", VLOOKUP(Table1[[#This Row],[Name]], 'Elec 20-21'!$A$4:$B$641, 2, FALSE))</f>
        <v>0</v>
      </c>
      <c r="K229" s="7" t="str">
        <f>IF(ISNA(VLOOKUP(Table1[[#This Row],[Name]], 'Gas 20-21'!$A$4:$B$400, 2, FALSE)), "0", VLOOKUP(Table1[[#This Row],[Name]], 'Gas 20-21'!$A$4:$B$400, 2, FALSE))</f>
        <v>0</v>
      </c>
      <c r="L229" s="13">
        <f>IFERROR((Table1[[#This Row],[Electricity 20-21]]*'Emissions Factors'!$C$3)+(Table1[[#This Row],[Gas 20-21]]*'Emissions Factors'!$B$2), "0")</f>
        <v>0</v>
      </c>
      <c r="M229" s="11" t="str">
        <f>IF(ISNA(VLOOKUP(Table1[[#This Row],[Name]], 'Elec 21-22'!$A$4:$B$656, 2, FALSE)), "0", VLOOKUP(Table1[[#This Row],[Name]], 'Elec 21-22'!$A$4:$B$656, 2, FALSE))</f>
        <v>0</v>
      </c>
      <c r="N229" s="11" t="str">
        <f>IF(ISNA(VLOOKUP(Table1[[#This Row],[Name]], 'Gas 21-22'!$A$4:$B$408, 2, FALSE)), "0", VLOOKUP(Table1[[#This Row],[Name]], 'Gas 21-22'!$A$4:$B$408, 2, FALSE))</f>
        <v>0</v>
      </c>
      <c r="O229" s="8">
        <f>IFERROR((Table1[[#This Row],[Electricity 21-22]]*'Emissions Factors'!$C$4)+(Table1[[#This Row],[Gas 21-22]]*'Emissions Factors'!$B$4), "")</f>
        <v>0</v>
      </c>
      <c r="P229" s="13" t="str">
        <f>IFERROR(Table1[[#This Row],[Total Emissions 21-22]]/Table1[[#This Row],[Total Emissions 20-21]], "")</f>
        <v/>
      </c>
      <c r="Q229" s="11" t="str">
        <f>IF(ISNA(VLOOKUP(Table1[[#This Row],[Name]],'Elec 22-23'!$A$4:$B$680, 2, FALSE)), "", VLOOKUP(Table1[[#This Row],[Name]], 'Elec 22-23'!$A$4:$B$680, 2, FALSE))</f>
        <v/>
      </c>
      <c r="R229" s="7" t="str">
        <f>IF(ISNA(VLOOKUP(Table1[[#This Row],[Name]], 'Gas 22-23'!$A$4:$B$427, 2, FALSE)), "", (VLOOKUP(Table1[[#This Row],[Name]], 'Gas 22-23'!$A$4:$B$427, 2, FALSE)))</f>
        <v/>
      </c>
      <c r="S229" s="7" t="str">
        <f>IFERROR((Table1[[#This Row],[Electricity 22-23]]*'Emissions Factors'!$C$5)+('Emissions Factors'!$B$5*Table1[[#This Row],[Gas 22-23]]), "")</f>
        <v/>
      </c>
      <c r="T229" s="12" t="str">
        <f>IFERROR(Table1[[#This Row],[Total Emissions 22-23]]/Table1[[#This Row],[Total Emissions 21-22]], "")</f>
        <v/>
      </c>
      <c r="U229" s="7" t="str">
        <f>IF(ISNA(VLOOKUP(Table1[[#This Row],[Name]],'Electricity 23-24'!A154:D187,4,FALSE)),"",(VLOOKUP(Table1[[#This Row],[Name]],'Electricity 23-24'!A154:D187,4,FALSE)))</f>
        <v/>
      </c>
      <c r="V229" s="7" t="str">
        <f>IF(ISNA(VLOOKUP(Table1[[#This Row],[Name]],Table2[#All],2,FALSE)),"",(VLOOKUP(Table1[[#This Row],[Name]],Table2[#All],2,FALSE)))</f>
        <v/>
      </c>
      <c r="W229" s="7" t="str">
        <f>IFERROR((Table1[[#This Row],[Electricity 23-24 ]]*'Emissions Factors'!$C$6)+(Table1[[#This Row],[Gas 23-24 ]]*'Emissions Factors'!$B$6),"")</f>
        <v/>
      </c>
      <c r="X229" s="74" t="str">
        <f>IFERROR(Table1[[#This Row],[Total Emissions 23-24 ]]/Table1[[#This Row],[Total Emissions 22-23]],"")</f>
        <v/>
      </c>
      <c r="Y229" s="21"/>
    </row>
    <row r="230" spans="1:25" x14ac:dyDescent="0.25">
      <c r="A230" s="32"/>
      <c r="B230" s="21" t="e">
        <f>VLOOKUP(Table1[[#This Row],[Name]], 'Site Information'!$A$2:$D$46, 4, FALSE)</f>
        <v>#N/A</v>
      </c>
      <c r="C230" s="8" t="str">
        <f>IF(ISNA(VLOOKUP(Table1[[#This Row],[Name]], 'Elec 17-18'!$A$4:$B$630, 2, FALSE)), "0", VLOOKUP(Table1[[#This Row],[Name]], 'Elec 17-18'!$A$4:$B$630, 2, FALSE))</f>
        <v>0</v>
      </c>
      <c r="D230" s="13" t="str">
        <f>IF(ISNA(VLOOKUP(Table1[[#This Row],[Name]], 'Gas 17-18'!$A$4:$B$395, 2, FALSE)), "0", (VLOOKUP(Table1[[#This Row],[Name]], 'Gas 17-18'!$A$4:$B$395, 2, FALSE)))</f>
        <v>0</v>
      </c>
      <c r="E230" s="8" t="str">
        <f>IF(ISNA(VLOOKUP(Table1[[#This Row],[Name]], 'Elec 18-19'!$A$4:$B$630, 2, FALSE)), "0", VLOOKUP(Table1[[#This Row],[Name]], 'Elec 18-19'!$A$4:$B$630, 2, FALSE))</f>
        <v>0</v>
      </c>
      <c r="F230" s="13" t="str">
        <f>IF(ISNA(VLOOKUP(Table1[[#This Row],[Name]], 'Gas 18-19'!$A$4:$B$395, 2, FALSE)), "0", (VLOOKUP(Table1[[#This Row],[Name]], 'Gas 18-19'!$A$4:$B$395, 2, FALSE)))</f>
        <v>0</v>
      </c>
      <c r="G230" s="7" t="str">
        <f>IF(ISNA(VLOOKUP(Table1[[#This Row],[Name]], 'Elec 19-20'!$A$4:$B$631, 2, FALSE)), "0", VLOOKUP(Table1[[#This Row],[Name]], 'Elec 19-20'!$A$4:$B$631, 2, FALSE))</f>
        <v>0</v>
      </c>
      <c r="H230" s="7" t="str">
        <f>IF(ISNA(VLOOKUP(Table1[[#This Row],[Name]], 'Gas 19-20'!$A$4:$B$395, 2, FALSE)), "0", (VLOOKUP(Table1[[#This Row],[Name]], 'Gas 19-20'!$A$4:$B$395, 2, FALSE)))</f>
        <v>0</v>
      </c>
      <c r="I230" s="13">
        <f>IFERROR((Table1[[#This Row],[Electricity 19-20]]*'Emissions Factors'!$C$2)+(Table1[[#This Row],[Gas 19-20]]*'Emissions Factors'!$B$2), "")</f>
        <v>0</v>
      </c>
      <c r="J230" s="7" t="str">
        <f>IF(ISNA(VLOOKUP(Table1[[#This Row],[Name]],'Elec 20-21'!$A$4:$B$641, 2, FALSE)), "0", VLOOKUP(Table1[[#This Row],[Name]], 'Elec 20-21'!$A$4:$B$641, 2, FALSE))</f>
        <v>0</v>
      </c>
      <c r="K230" s="7" t="str">
        <f>IF(ISNA(VLOOKUP(Table1[[#This Row],[Name]], 'Gas 20-21'!$A$4:$B$400, 2, FALSE)), "0", VLOOKUP(Table1[[#This Row],[Name]], 'Gas 20-21'!$A$4:$B$400, 2, FALSE))</f>
        <v>0</v>
      </c>
      <c r="L230" s="13">
        <f>IFERROR((Table1[[#This Row],[Electricity 20-21]]*'Emissions Factors'!$C$3)+(Table1[[#This Row],[Gas 20-21]]*'Emissions Factors'!$B$2), "0")</f>
        <v>0</v>
      </c>
      <c r="M230" s="11" t="str">
        <f>IF(ISNA(VLOOKUP(Table1[[#This Row],[Name]], 'Elec 21-22'!$A$4:$B$656, 2, FALSE)), "0", VLOOKUP(Table1[[#This Row],[Name]], 'Elec 21-22'!$A$4:$B$656, 2, FALSE))</f>
        <v>0</v>
      </c>
      <c r="N230" s="7" t="str">
        <f>IF(ISNA(VLOOKUP(Table1[[#This Row],[Name]], 'Gas 21-22'!$A$4:$B$408, 2, FALSE)), "0", VLOOKUP(Table1[[#This Row],[Name]], 'Gas 21-22'!$A$4:$B$408, 2, FALSE))</f>
        <v>0</v>
      </c>
      <c r="O230" s="8">
        <f>IFERROR((Table1[[#This Row],[Electricity 21-22]]*'Emissions Factors'!$C$4)+(Table1[[#This Row],[Gas 21-22]]*'Emissions Factors'!$B$4), "")</f>
        <v>0</v>
      </c>
      <c r="P230" s="74" t="str">
        <f>IFERROR(Table1[[#This Row],[Total Emissions 21-22]]/Table1[[#This Row],[Total Emissions 20-21]], "")</f>
        <v/>
      </c>
      <c r="Q230" s="11" t="str">
        <f>IF(ISNA(VLOOKUP(Table1[[#This Row],[Name]],'Elec 22-23'!$A$4:$B$680, 2, FALSE)), "", VLOOKUP(Table1[[#This Row],[Name]], 'Elec 22-23'!$A$4:$B$680, 2, FALSE))</f>
        <v/>
      </c>
      <c r="R230" s="7" t="str">
        <f>IF(ISNA(VLOOKUP(Table1[[#This Row],[Name]], 'Gas 22-23'!$A$4:$B$427, 2, FALSE)), "", (VLOOKUP(Table1[[#This Row],[Name]], 'Gas 22-23'!$A$4:$B$427, 2, FALSE)))</f>
        <v/>
      </c>
      <c r="S230" s="7" t="str">
        <f>IFERROR((Table1[[#This Row],[Electricity 22-23]]*'Emissions Factors'!$C$5)+('Emissions Factors'!$B$5*Table1[[#This Row],[Gas 22-23]]), "")</f>
        <v/>
      </c>
      <c r="T230" s="12" t="str">
        <f>IFERROR(Table1[[#This Row],[Total Emissions 22-23]]/Table1[[#This Row],[Total Emissions 21-22]], "")</f>
        <v/>
      </c>
      <c r="U230" s="7" t="str">
        <f>IF(ISNA(VLOOKUP(Table1[[#This Row],[Name]],'Electricity 23-24'!A231:D1127,4,FALSE)),"",(VLOOKUP(Table1[[#This Row],[Name]],'Electricity 23-24'!A231:D1127,4,FALSE)))</f>
        <v/>
      </c>
      <c r="V230" s="7" t="str">
        <f>IF(ISNA(VLOOKUP(Table1[[#This Row],[Name]],Table2[#All],2,FALSE)),"",(VLOOKUP(Table1[[#This Row],[Name]],Table2[#All],2,FALSE)))</f>
        <v/>
      </c>
      <c r="W230" s="7" t="str">
        <f>IFERROR((Table1[[#This Row],[Electricity 23-24 ]]*'Emissions Factors'!$C$6)+(Table1[[#This Row],[Gas 23-24 ]]*'Emissions Factors'!$B$6),"")</f>
        <v/>
      </c>
      <c r="X230" s="74" t="str">
        <f>IFERROR(Table1[[#This Row],[Total Emissions 23-24 ]]/Table1[[#This Row],[Total Emissions 22-23]],"")</f>
        <v/>
      </c>
      <c r="Y230" s="21"/>
    </row>
    <row r="231" spans="1:25" x14ac:dyDescent="0.25">
      <c r="A231" s="32"/>
      <c r="B231" s="21" t="e">
        <f>VLOOKUP(Table1[[#This Row],[Name]], 'Site Information'!$A$2:$D$46, 4, FALSE)</f>
        <v>#N/A</v>
      </c>
      <c r="C231" s="8" t="str">
        <f>IF(ISNA(VLOOKUP(Table1[[#This Row],[Name]], 'Elec 17-18'!$A$4:$B$630, 2, FALSE)), "0", VLOOKUP(Table1[[#This Row],[Name]], 'Elec 17-18'!$A$4:$B$630, 2, FALSE))</f>
        <v>0</v>
      </c>
      <c r="D231" s="13" t="str">
        <f>IF(ISNA(VLOOKUP(Table1[[#This Row],[Name]], 'Gas 17-18'!$A$4:$B$395, 2, FALSE)), "0", (VLOOKUP(Table1[[#This Row],[Name]], 'Gas 17-18'!$A$4:$B$395, 2, FALSE)))</f>
        <v>0</v>
      </c>
      <c r="E231" s="8" t="str">
        <f>IF(ISNA(VLOOKUP(Table1[[#This Row],[Name]], 'Elec 18-19'!$A$4:$B$630, 2, FALSE)), "0", VLOOKUP(Table1[[#This Row],[Name]], 'Elec 18-19'!$A$4:$B$630, 2, FALSE))</f>
        <v>0</v>
      </c>
      <c r="F231" s="13" t="str">
        <f>IF(ISNA(VLOOKUP(Table1[[#This Row],[Name]], 'Gas 18-19'!$A$4:$B$395, 2, FALSE)), "0", (VLOOKUP(Table1[[#This Row],[Name]], 'Gas 18-19'!$A$4:$B$395, 2, FALSE)))</f>
        <v>0</v>
      </c>
      <c r="G231" s="7" t="str">
        <f>IF(ISNA(VLOOKUP(Table1[[#This Row],[Name]], 'Elec 19-20'!$A$4:$B$631, 2, FALSE)), "0", VLOOKUP(Table1[[#This Row],[Name]], 'Elec 19-20'!$A$4:$B$631, 2, FALSE))</f>
        <v>0</v>
      </c>
      <c r="H231" s="7" t="str">
        <f>IF(ISNA(VLOOKUP(Table1[[#This Row],[Name]], 'Gas 19-20'!$A$4:$B$395, 2, FALSE)), "0", (VLOOKUP(Table1[[#This Row],[Name]], 'Gas 19-20'!$A$4:$B$395, 2, FALSE)))</f>
        <v>0</v>
      </c>
      <c r="I231" s="13">
        <f>IFERROR((Table1[[#This Row],[Electricity 19-20]]*'Emissions Factors'!$C$2)+(Table1[[#This Row],[Gas 19-20]]*'Emissions Factors'!$B$2), "")</f>
        <v>0</v>
      </c>
      <c r="J231" s="7" t="str">
        <f>IF(ISNA(VLOOKUP(Table1[[#This Row],[Name]],'Elec 20-21'!$A$4:$B$641, 2, FALSE)), "0", VLOOKUP(Table1[[#This Row],[Name]], 'Elec 20-21'!$A$4:$B$641, 2, FALSE))</f>
        <v>0</v>
      </c>
      <c r="K231" s="7" t="str">
        <f>IF(ISNA(VLOOKUP(Table1[[#This Row],[Name]], 'Gas 20-21'!$A$4:$B$400, 2, FALSE)), "0", VLOOKUP(Table1[[#This Row],[Name]], 'Gas 20-21'!$A$4:$B$400, 2, FALSE))</f>
        <v>0</v>
      </c>
      <c r="L231" s="13">
        <f>IFERROR((Table1[[#This Row],[Electricity 20-21]]*'Emissions Factors'!$C$3)+(Table1[[#This Row],[Gas 20-21]]*'Emissions Factors'!$B$2), "0")</f>
        <v>0</v>
      </c>
      <c r="M231" s="11" t="str">
        <f>IF(ISNA(VLOOKUP(Table1[[#This Row],[Name]], 'Elec 21-22'!$A$4:$B$656, 2, FALSE)), "0", VLOOKUP(Table1[[#This Row],[Name]], 'Elec 21-22'!$A$4:$B$656, 2, FALSE))</f>
        <v>0</v>
      </c>
      <c r="N231" s="11" t="str">
        <f>IF(ISNA(VLOOKUP(Table1[[#This Row],[Name]], 'Gas 21-22'!$A$4:$B$408, 2, FALSE)), "0", VLOOKUP(Table1[[#This Row],[Name]], 'Gas 21-22'!$A$4:$B$408, 2, FALSE))</f>
        <v>0</v>
      </c>
      <c r="O231" s="8">
        <f>IFERROR((Table1[[#This Row],[Electricity 21-22]]*'Emissions Factors'!$C$4)+(Table1[[#This Row],[Gas 21-22]]*'Emissions Factors'!$B$4), "")</f>
        <v>0</v>
      </c>
      <c r="P231" s="12" t="str">
        <f>IFERROR(Table1[[#This Row],[Total Emissions 21-22]]/Table1[[#This Row],[Total Emissions 20-21]], "")</f>
        <v/>
      </c>
      <c r="Q231" s="11" t="str">
        <f>IF(ISNA(VLOOKUP(Table1[[#This Row],[Name]],'Elec 22-23'!$A$4:$B$680, 2, FALSE)), "", VLOOKUP(Table1[[#This Row],[Name]], 'Elec 22-23'!$A$4:$B$680, 2, FALSE))</f>
        <v/>
      </c>
      <c r="R231" s="7" t="str">
        <f>IF(ISNA(VLOOKUP(Table1[[#This Row],[Name]], 'Gas 22-23'!$A$4:$B$427, 2, FALSE)), "", (VLOOKUP(Table1[[#This Row],[Name]], 'Gas 22-23'!$A$4:$B$427, 2, FALSE)))</f>
        <v/>
      </c>
      <c r="S231" s="7" t="str">
        <f>IFERROR((Table1[[#This Row],[Electricity 22-23]]*'Emissions Factors'!$C$5)+('Emissions Factors'!$B$5*Table1[[#This Row],[Gas 22-23]]), "")</f>
        <v/>
      </c>
      <c r="T231" s="12" t="str">
        <f>IFERROR(Table1[[#This Row],[Total Emissions 22-23]]/Table1[[#This Row],[Total Emissions 21-22]], "")</f>
        <v/>
      </c>
      <c r="U231" s="7" t="str">
        <f>IF(ISNA(VLOOKUP(Table1[[#This Row],[Name]],'Electricity 23-24'!A181:D188,4,FALSE)),"",(VLOOKUP(Table1[[#This Row],[Name]],'Electricity 23-24'!A181:D188,4,FALSE)))</f>
        <v/>
      </c>
      <c r="V231" s="7" t="str">
        <f>IF(ISNA(VLOOKUP(Table1[[#This Row],[Name]],Table2[#All],2,FALSE)),"",(VLOOKUP(Table1[[#This Row],[Name]],Table2[#All],2,FALSE)))</f>
        <v/>
      </c>
      <c r="W231" s="7" t="str">
        <f>IFERROR((Table1[[#This Row],[Electricity 23-24 ]]*'Emissions Factors'!$C$6)+(Table1[[#This Row],[Gas 23-24 ]]*'Emissions Factors'!$B$6),"")</f>
        <v/>
      </c>
      <c r="X231" s="74" t="str">
        <f>IFERROR(Table1[[#This Row],[Total Emissions 23-24 ]]/Table1[[#This Row],[Total Emissions 22-23]],"")</f>
        <v/>
      </c>
      <c r="Y231" s="21"/>
    </row>
    <row r="232" spans="1:25" x14ac:dyDescent="0.25">
      <c r="A232" s="32"/>
      <c r="B232" s="21" t="e">
        <f>VLOOKUP(Table1[[#This Row],[Name]], 'Site Information'!$A$2:$D$46, 4, FALSE)</f>
        <v>#N/A</v>
      </c>
      <c r="C232" s="8" t="str">
        <f>IF(ISNA(VLOOKUP(Table1[[#This Row],[Name]], 'Elec 17-18'!$A$4:$B$630, 2, FALSE)), "0", VLOOKUP(Table1[[#This Row],[Name]], 'Elec 17-18'!$A$4:$B$630, 2, FALSE))</f>
        <v>0</v>
      </c>
      <c r="D232" s="13" t="str">
        <f>IF(ISNA(VLOOKUP(Table1[[#This Row],[Name]], 'Gas 17-18'!$A$4:$B$395, 2, FALSE)), "0", (VLOOKUP(Table1[[#This Row],[Name]], 'Gas 17-18'!$A$4:$B$395, 2, FALSE)))</f>
        <v>0</v>
      </c>
      <c r="E232" s="8" t="str">
        <f>IF(ISNA(VLOOKUP(Table1[[#This Row],[Name]], 'Elec 18-19'!$A$4:$B$630, 2, FALSE)), "0", VLOOKUP(Table1[[#This Row],[Name]], 'Elec 18-19'!$A$4:$B$630, 2, FALSE))</f>
        <v>0</v>
      </c>
      <c r="F232" s="13" t="str">
        <f>IF(ISNA(VLOOKUP(Table1[[#This Row],[Name]], 'Gas 18-19'!$A$4:$B$395, 2, FALSE)), "0", (VLOOKUP(Table1[[#This Row],[Name]], 'Gas 18-19'!$A$4:$B$395, 2, FALSE)))</f>
        <v>0</v>
      </c>
      <c r="G232" s="7" t="str">
        <f>IF(ISNA(VLOOKUP(Table1[[#This Row],[Name]], 'Elec 19-20'!$A$4:$B$631, 2, FALSE)), "0", VLOOKUP(Table1[[#This Row],[Name]], 'Elec 19-20'!$A$4:$B$631, 2, FALSE))</f>
        <v>0</v>
      </c>
      <c r="H232" s="7" t="str">
        <f>IF(ISNA(VLOOKUP(Table1[[#This Row],[Name]], 'Gas 19-20'!$A$4:$B$395, 2, FALSE)), "0", (VLOOKUP(Table1[[#This Row],[Name]], 'Gas 19-20'!$A$4:$B$395, 2, FALSE)))</f>
        <v>0</v>
      </c>
      <c r="I232" s="13">
        <f>IFERROR((Table1[[#This Row],[Electricity 19-20]]*'Emissions Factors'!$C$2)+(Table1[[#This Row],[Gas 19-20]]*'Emissions Factors'!$B$2), "")</f>
        <v>0</v>
      </c>
      <c r="J232" s="7" t="str">
        <f>IF(ISNA(VLOOKUP(Table1[[#This Row],[Name]],'Elec 20-21'!$A$4:$B$641, 2, FALSE)), "0", VLOOKUP(Table1[[#This Row],[Name]], 'Elec 20-21'!$A$4:$B$641, 2, FALSE))</f>
        <v>0</v>
      </c>
      <c r="K232" s="7" t="str">
        <f>IF(ISNA(VLOOKUP(Table1[[#This Row],[Name]], 'Gas 20-21'!$A$4:$B$400, 2, FALSE)), "0", VLOOKUP(Table1[[#This Row],[Name]], 'Gas 20-21'!$A$4:$B$400, 2, FALSE))</f>
        <v>0</v>
      </c>
      <c r="L232" s="13">
        <f>IFERROR((Table1[[#This Row],[Electricity 20-21]]*'Emissions Factors'!$C$3)+(Table1[[#This Row],[Gas 20-21]]*'Emissions Factors'!$B$2), "0")</f>
        <v>0</v>
      </c>
      <c r="M232" s="11" t="str">
        <f>IF(ISNA(VLOOKUP(Table1[[#This Row],[Name]], 'Elec 21-22'!$A$4:$B$656, 2, FALSE)), "0", VLOOKUP(Table1[[#This Row],[Name]], 'Elec 21-22'!$A$4:$B$656, 2, FALSE))</f>
        <v>0</v>
      </c>
      <c r="N232" s="7" t="str">
        <f>IF(ISNA(VLOOKUP(Table1[[#This Row],[Name]], 'Gas 21-22'!$A$4:$B$408, 2, FALSE)), "0", VLOOKUP(Table1[[#This Row],[Name]], 'Gas 21-22'!$A$4:$B$408, 2, FALSE))</f>
        <v>0</v>
      </c>
      <c r="O232" s="8">
        <f>IFERROR((Table1[[#This Row],[Electricity 21-22]]*'Emissions Factors'!$C$4)+(Table1[[#This Row],[Gas 21-22]]*'Emissions Factors'!$B$4), "")</f>
        <v>0</v>
      </c>
      <c r="P232" s="74" t="str">
        <f>IFERROR(Table1[[#This Row],[Total Emissions 21-22]]/Table1[[#This Row],[Total Emissions 20-21]], "")</f>
        <v/>
      </c>
      <c r="Q232" s="11" t="str">
        <f>IF(ISNA(VLOOKUP(Table1[[#This Row],[Name]],'Elec 22-23'!$A$4:$B$680, 2, FALSE)), "", VLOOKUP(Table1[[#This Row],[Name]], 'Elec 22-23'!$A$4:$B$680, 2, FALSE))</f>
        <v/>
      </c>
      <c r="R232" s="11" t="str">
        <f>IF(ISNA(VLOOKUP(Table1[[#This Row],[Name]], 'Gas 22-23'!$A$4:$B$427, 2, FALSE)), "", (VLOOKUP(Table1[[#This Row],[Name]], 'Gas 22-23'!$A$4:$B$427, 2, FALSE)))</f>
        <v/>
      </c>
      <c r="S232" s="11" t="str">
        <f>IFERROR((Table1[[#This Row],[Electricity 22-23]]*'Emissions Factors'!$C$5)+('Emissions Factors'!$B$5*Table1[[#This Row],[Gas 22-23]]), "")</f>
        <v/>
      </c>
      <c r="T232" s="12" t="str">
        <f>IFERROR(Table1[[#This Row],[Total Emissions 22-23]]/Table1[[#This Row],[Total Emissions 21-22]], "")</f>
        <v/>
      </c>
      <c r="U232" s="11" t="str">
        <f>IF(ISNA(VLOOKUP(Table1[[#This Row],[Name]],'Electricity 23-24'!A233:D1129,4,FALSE)),"",(VLOOKUP(Table1[[#This Row],[Name]],'Electricity 23-24'!A233:D1129,4,FALSE)))</f>
        <v/>
      </c>
      <c r="V232" s="11" t="str">
        <f>IF(ISNA(VLOOKUP(Table1[[#This Row],[Name]],Table2[#All],2,FALSE)),"",(VLOOKUP(Table1[[#This Row],[Name]],Table2[#All],2,FALSE)))</f>
        <v/>
      </c>
      <c r="W232" s="11" t="str">
        <f>IFERROR((Table1[[#This Row],[Electricity 23-24 ]]*'Emissions Factors'!$C$6)+(Table1[[#This Row],[Gas 23-24 ]]*'Emissions Factors'!$B$6),"")</f>
        <v/>
      </c>
      <c r="X232" s="74" t="str">
        <f>IFERROR(Table1[[#This Row],[Total Emissions 23-24 ]]/Table1[[#This Row],[Total Emissions 22-23]],"")</f>
        <v/>
      </c>
      <c r="Y232" s="21"/>
    </row>
    <row r="233" spans="1:25" x14ac:dyDescent="0.25">
      <c r="A233" s="32"/>
      <c r="B233" s="21" t="e">
        <f>VLOOKUP(Table1[[#This Row],[Name]], 'Site Information'!$A$2:$D$46, 4, FALSE)</f>
        <v>#N/A</v>
      </c>
      <c r="C233" s="8" t="str">
        <f>IF(ISNA(VLOOKUP(Table1[[#This Row],[Name]], 'Elec 17-18'!$A$4:$B$630, 2, FALSE)), "0", VLOOKUP(Table1[[#This Row],[Name]], 'Elec 17-18'!$A$4:$B$630, 2, FALSE))</f>
        <v>0</v>
      </c>
      <c r="D233" s="13" t="str">
        <f>IF(ISNA(VLOOKUP(Table1[[#This Row],[Name]], 'Gas 17-18'!$A$4:$B$395, 2, FALSE)), "0", (VLOOKUP(Table1[[#This Row],[Name]], 'Gas 17-18'!$A$4:$B$395, 2, FALSE)))</f>
        <v>0</v>
      </c>
      <c r="E233" s="8" t="str">
        <f>IF(ISNA(VLOOKUP(Table1[[#This Row],[Name]], 'Elec 18-19'!$A$4:$B$630, 2, FALSE)), "0", VLOOKUP(Table1[[#This Row],[Name]], 'Elec 18-19'!$A$4:$B$630, 2, FALSE))</f>
        <v>0</v>
      </c>
      <c r="F233" s="13" t="str">
        <f>IF(ISNA(VLOOKUP(Table1[[#This Row],[Name]], 'Gas 18-19'!$A$4:$B$395, 2, FALSE)), "0", (VLOOKUP(Table1[[#This Row],[Name]], 'Gas 18-19'!$A$4:$B$395, 2, FALSE)))</f>
        <v>0</v>
      </c>
      <c r="G233" s="7" t="str">
        <f>IF(ISNA(VLOOKUP(Table1[[#This Row],[Name]], 'Elec 19-20'!$A$4:$B$631, 2, FALSE)), "0", VLOOKUP(Table1[[#This Row],[Name]], 'Elec 19-20'!$A$4:$B$631, 2, FALSE))</f>
        <v>0</v>
      </c>
      <c r="H233" s="7" t="str">
        <f>IF(ISNA(VLOOKUP(Table1[[#This Row],[Name]], 'Gas 19-20'!$A$4:$B$395, 2, FALSE)), "0", (VLOOKUP(Table1[[#This Row],[Name]], 'Gas 19-20'!$A$4:$B$395, 2, FALSE)))</f>
        <v>0</v>
      </c>
      <c r="I233" s="13">
        <f>IFERROR((Table1[[#This Row],[Electricity 19-20]]*'Emissions Factors'!$C$2)+(Table1[[#This Row],[Gas 19-20]]*'Emissions Factors'!$B$2), "")</f>
        <v>0</v>
      </c>
      <c r="J233" s="7" t="str">
        <f>IF(ISNA(VLOOKUP(Table1[[#This Row],[Name]],'Elec 20-21'!$A$4:$B$641, 2, FALSE)), "0", VLOOKUP(Table1[[#This Row],[Name]], 'Elec 20-21'!$A$4:$B$641, 2, FALSE))</f>
        <v>0</v>
      </c>
      <c r="K233" s="7" t="str">
        <f>IF(ISNA(VLOOKUP(Table1[[#This Row],[Name]], 'Gas 20-21'!$A$4:$B$400, 2, FALSE)), "0", VLOOKUP(Table1[[#This Row],[Name]], 'Gas 20-21'!$A$4:$B$400, 2, FALSE))</f>
        <v>0</v>
      </c>
      <c r="L233" s="13">
        <f>IFERROR((Table1[[#This Row],[Electricity 20-21]]*'Emissions Factors'!$C$3)+(Table1[[#This Row],[Gas 20-21]]*'Emissions Factors'!$B$2), "0")</f>
        <v>0</v>
      </c>
      <c r="M233" s="11" t="str">
        <f>IF(ISNA(VLOOKUP(Table1[[#This Row],[Name]], 'Elec 21-22'!$A$4:$B$656, 2, FALSE)), "0", VLOOKUP(Table1[[#This Row],[Name]], 'Elec 21-22'!$A$4:$B$656, 2, FALSE))</f>
        <v>0</v>
      </c>
      <c r="N233" s="7" t="str">
        <f>IF(ISNA(VLOOKUP(Table1[[#This Row],[Name]], 'Gas 21-22'!$A$4:$B$408, 2, FALSE)), "0", VLOOKUP(Table1[[#This Row],[Name]], 'Gas 21-22'!$A$4:$B$408, 2, FALSE))</f>
        <v>0</v>
      </c>
      <c r="O233" s="8">
        <f>IFERROR((Table1[[#This Row],[Electricity 21-22]]*'Emissions Factors'!$C$4)+(Table1[[#This Row],[Gas 21-22]]*'Emissions Factors'!$B$4), "")</f>
        <v>0</v>
      </c>
      <c r="P233" s="74" t="str">
        <f>IFERROR(Table1[[#This Row],[Total Emissions 21-22]]/Table1[[#This Row],[Total Emissions 20-21]], "")</f>
        <v/>
      </c>
      <c r="Q233" s="11" t="str">
        <f>IF(ISNA(VLOOKUP(Table1[[#This Row],[Name]],'Elec 22-23'!$A$4:$B$680, 2, FALSE)), "", VLOOKUP(Table1[[#This Row],[Name]], 'Elec 22-23'!$A$4:$B$680, 2, FALSE))</f>
        <v/>
      </c>
      <c r="R233" s="7" t="str">
        <f>IF(ISNA(VLOOKUP(Table1[[#This Row],[Name]], 'Gas 22-23'!$A$4:$B$427, 2, FALSE)), "", (VLOOKUP(Table1[[#This Row],[Name]], 'Gas 22-23'!$A$4:$B$427, 2, FALSE)))</f>
        <v/>
      </c>
      <c r="S233" s="7" t="str">
        <f>IFERROR((Table1[[#This Row],[Electricity 22-23]]*'Emissions Factors'!$C$5)+('Emissions Factors'!$B$5*Table1[[#This Row],[Gas 22-23]]), "")</f>
        <v/>
      </c>
      <c r="T233" s="12" t="str">
        <f>IFERROR(Table1[[#This Row],[Total Emissions 22-23]]/Table1[[#This Row],[Total Emissions 21-22]], "")</f>
        <v/>
      </c>
      <c r="U233" s="7" t="str">
        <f>IF(ISNA(VLOOKUP(Table1[[#This Row],[Name]],'Electricity 23-24'!A234:D1130,4,FALSE)),"",(VLOOKUP(Table1[[#This Row],[Name]],'Electricity 23-24'!A234:D1130,4,FALSE)))</f>
        <v/>
      </c>
      <c r="V233" s="7" t="str">
        <f>IF(ISNA(VLOOKUP(Table1[[#This Row],[Name]],Table2[#All],2,FALSE)),"",(VLOOKUP(Table1[[#This Row],[Name]],Table2[#All],2,FALSE)))</f>
        <v/>
      </c>
      <c r="W233" s="7" t="str">
        <f>IFERROR((Table1[[#This Row],[Electricity 23-24 ]]*'Emissions Factors'!$C$6)+(Table1[[#This Row],[Gas 23-24 ]]*'Emissions Factors'!$B$6),"")</f>
        <v/>
      </c>
      <c r="X233" s="74" t="str">
        <f>IFERROR(Table1[[#This Row],[Total Emissions 23-24 ]]/Table1[[#This Row],[Total Emissions 22-23]],"")</f>
        <v/>
      </c>
      <c r="Y233" s="21"/>
    </row>
    <row r="234" spans="1:25" x14ac:dyDescent="0.25">
      <c r="A234" s="30"/>
      <c r="B234" s="21" t="e">
        <f>VLOOKUP(Table1[[#This Row],[Name]], 'Site Information'!$A$2:$D$46, 4, FALSE)</f>
        <v>#N/A</v>
      </c>
      <c r="C234" s="11" t="str">
        <f>IF(ISNA(VLOOKUP(Table1[[#This Row],[Name]], 'Elec 17-18'!$A$4:$B$630, 2, FALSE)), "0", VLOOKUP(Table1[[#This Row],[Name]], 'Elec 17-18'!$A$4:$B$630, 2, FALSE))</f>
        <v>0</v>
      </c>
      <c r="D234" s="47" t="str">
        <f>IF(ISNA(VLOOKUP(Table1[[#This Row],[Name]], 'Gas 17-18'!$A$4:$B$395, 2, FALSE)), "0", (VLOOKUP(Table1[[#This Row],[Name]], 'Gas 17-18'!$A$4:$B$395, 2, FALSE)))</f>
        <v>0</v>
      </c>
      <c r="E234" s="11" t="str">
        <f>IF(ISNA(VLOOKUP(Table1[[#This Row],[Name]], 'Elec 18-19'!$A$4:$B$630, 2, FALSE)), "0", VLOOKUP(Table1[[#This Row],[Name]], 'Elec 18-19'!$A$4:$B$630, 2, FALSE))</f>
        <v>0</v>
      </c>
      <c r="F234" s="47" t="str">
        <f>IF(ISNA(VLOOKUP(Table1[[#This Row],[Name]], 'Gas 18-19'!$A$4:$B$395, 2, FALSE)), "0", (VLOOKUP(Table1[[#This Row],[Name]], 'Gas 18-19'!$A$4:$B$395, 2, FALSE)))</f>
        <v>0</v>
      </c>
      <c r="G234" s="7" t="str">
        <f>IF(ISNA(VLOOKUP(Table1[[#This Row],[Name]], 'Elec 19-20'!$A$4:$B$631, 2, FALSE)), "0", VLOOKUP(Table1[[#This Row],[Name]], 'Elec 19-20'!$A$4:$B$631, 2, FALSE))</f>
        <v>0</v>
      </c>
      <c r="H234" s="7" t="str">
        <f>IF(ISNA(VLOOKUP(Table1[[#This Row],[Name]], 'Gas 19-20'!$A$4:$B$395, 2, FALSE)), "0", (VLOOKUP(Table1[[#This Row],[Name]], 'Gas 19-20'!$A$4:$B$395, 2, FALSE)))</f>
        <v>0</v>
      </c>
      <c r="I234" s="13">
        <f>IFERROR((Table1[[#This Row],[Electricity 19-20]]*'Emissions Factors'!$C$2)+(Table1[[#This Row],[Gas 19-20]]*'Emissions Factors'!$B$2), "")</f>
        <v>0</v>
      </c>
      <c r="J234" s="7" t="str">
        <f>IF(ISNA(VLOOKUP(Table1[[#This Row],[Name]],'Elec 20-21'!$A$4:$B$641, 2, FALSE)), "0", VLOOKUP(Table1[[#This Row],[Name]], 'Elec 20-21'!$A$4:$B$641, 2, FALSE))</f>
        <v>0</v>
      </c>
      <c r="K234" s="7" t="str">
        <f>IF(ISNA(VLOOKUP(Table1[[#This Row],[Name]], 'Gas 20-21'!$A$4:$B$400, 2, FALSE)), "0", VLOOKUP(Table1[[#This Row],[Name]], 'Gas 20-21'!$A$4:$B$400, 2, FALSE))</f>
        <v>0</v>
      </c>
      <c r="L234" s="13">
        <f>IFERROR((Table1[[#This Row],[Electricity 20-21]]*'Emissions Factors'!$C$3)+(Table1[[#This Row],[Gas 20-21]]*'Emissions Factors'!$B$2), "0")</f>
        <v>0</v>
      </c>
      <c r="M234" s="65" t="str">
        <f>IF(ISNA(VLOOKUP(Table1[[#This Row],[Name]], 'Elec 21-22'!$A$4:$B$656, 2, FALSE)), "0", VLOOKUP(Table1[[#This Row],[Name]], 'Elec 21-22'!$A$4:$B$656, 2, FALSE))</f>
        <v>0</v>
      </c>
      <c r="N234" s="11" t="str">
        <f>IF(ISNA(VLOOKUP(Table1[[#This Row],[Name]], 'Gas 21-22'!$A$4:$B$408, 2, FALSE)), "0", VLOOKUP(Table1[[#This Row],[Name]], 'Gas 21-22'!$A$4:$B$408, 2, FALSE))</f>
        <v>0</v>
      </c>
      <c r="O234" s="8">
        <f>IFERROR((Table1[[#This Row],[Electricity 21-22]]*'Emissions Factors'!$C$4)+(Table1[[#This Row],[Gas 21-22]]*'Emissions Factors'!$B$4), "")</f>
        <v>0</v>
      </c>
      <c r="P234" s="12" t="str">
        <f>IFERROR(Table1[[#This Row],[Total Emissions 21-22]]/Table1[[#This Row],[Total Emissions 20-21]], "")</f>
        <v/>
      </c>
      <c r="Q234" s="11" t="str">
        <f>IF(ISNA(VLOOKUP(Table1[[#This Row],[Name]],'Elec 22-23'!$A$4:$B$680, 2, FALSE)), "", VLOOKUP(Table1[[#This Row],[Name]], 'Elec 22-23'!$A$4:$B$680, 2, FALSE))</f>
        <v/>
      </c>
      <c r="R234" s="7" t="str">
        <f>IF(ISNA(VLOOKUP(Table1[[#This Row],[Name]], 'Gas 22-23'!$A$4:$B$427, 2, FALSE)), "", (VLOOKUP(Table1[[#This Row],[Name]], 'Gas 22-23'!$A$4:$B$427, 2, FALSE)))</f>
        <v/>
      </c>
      <c r="S234" s="7" t="str">
        <f>IFERROR((Table1[[#This Row],[Electricity 22-23]]*'Emissions Factors'!$C$5)+('Emissions Factors'!$B$5*Table1[[#This Row],[Gas 22-23]]), "")</f>
        <v/>
      </c>
      <c r="T234" s="12" t="str">
        <f>IFERROR(Table1[[#This Row],[Total Emissions 22-23]]/Table1[[#This Row],[Total Emissions 21-22]], "")</f>
        <v/>
      </c>
      <c r="U234" s="7" t="str">
        <f>IF(ISNA(VLOOKUP(Table1[[#This Row],[Name]],'Electricity 23-24'!A33:D678,4,FALSE)),"",(VLOOKUP(Table1[[#This Row],[Name]],'Electricity 23-24'!A33:D678,4,FALSE)))</f>
        <v/>
      </c>
      <c r="V234" s="7" t="str">
        <f>IF(ISNA(VLOOKUP(Table1[[#This Row],[Name]],Table2[#All],2,FALSE)),"",(VLOOKUP(Table1[[#This Row],[Name]],Table2[#All],2,FALSE)))</f>
        <v/>
      </c>
      <c r="W234" s="7" t="str">
        <f>IFERROR((Table1[[#This Row],[Electricity 23-24 ]]*'Emissions Factors'!$C$6)+(Table1[[#This Row],[Gas 23-24 ]]*'Emissions Factors'!$B$6),"")</f>
        <v/>
      </c>
      <c r="X234" s="74" t="str">
        <f>IFERROR(Table1[[#This Row],[Total Emissions 23-24 ]]/Table1[[#This Row],[Total Emissions 22-23]],"")</f>
        <v/>
      </c>
      <c r="Y234" s="21"/>
    </row>
    <row r="235" spans="1:25" x14ac:dyDescent="0.25">
      <c r="A235" s="32"/>
      <c r="B235" s="21" t="e">
        <f>VLOOKUP(Table1[[#This Row],[Name]], 'Site Information'!$A$2:$D$46, 4, FALSE)</f>
        <v>#N/A</v>
      </c>
      <c r="C235" s="8" t="str">
        <f>IF(ISNA(VLOOKUP(Table1[[#This Row],[Name]], 'Elec 17-18'!$A$4:$B$630, 2, FALSE)), "0", VLOOKUP(Table1[[#This Row],[Name]], 'Elec 17-18'!$A$4:$B$630, 2, FALSE))</f>
        <v>0</v>
      </c>
      <c r="D235" s="13" t="str">
        <f>IF(ISNA(VLOOKUP(Table1[[#This Row],[Name]], 'Gas 17-18'!$A$4:$B$395, 2, FALSE)), "0", (VLOOKUP(Table1[[#This Row],[Name]], 'Gas 17-18'!$A$4:$B$395, 2, FALSE)))</f>
        <v>0</v>
      </c>
      <c r="E235" s="8" t="str">
        <f>IF(ISNA(VLOOKUP(Table1[[#This Row],[Name]], 'Elec 18-19'!$A$4:$B$630, 2, FALSE)), "0", VLOOKUP(Table1[[#This Row],[Name]], 'Elec 18-19'!$A$4:$B$630, 2, FALSE))</f>
        <v>0</v>
      </c>
      <c r="F235" s="13" t="str">
        <f>IF(ISNA(VLOOKUP(Table1[[#This Row],[Name]], 'Gas 18-19'!$A$4:$B$395, 2, FALSE)), "0", (VLOOKUP(Table1[[#This Row],[Name]], 'Gas 18-19'!$A$4:$B$395, 2, FALSE)))</f>
        <v>0</v>
      </c>
      <c r="G235" s="7" t="str">
        <f>IF(ISNA(VLOOKUP(Table1[[#This Row],[Name]], 'Elec 19-20'!$A$4:$B$631, 2, FALSE)), "0", VLOOKUP(Table1[[#This Row],[Name]], 'Elec 19-20'!$A$4:$B$631, 2, FALSE))</f>
        <v>0</v>
      </c>
      <c r="H235" s="7" t="str">
        <f>IF(ISNA(VLOOKUP(Table1[[#This Row],[Name]], 'Gas 19-20'!$A$4:$B$395, 2, FALSE)), "0", (VLOOKUP(Table1[[#This Row],[Name]], 'Gas 19-20'!$A$4:$B$395, 2, FALSE)))</f>
        <v>0</v>
      </c>
      <c r="I235" s="13">
        <f>IFERROR((Table1[[#This Row],[Electricity 19-20]]*'Emissions Factors'!$C$2)+(Table1[[#This Row],[Gas 19-20]]*'Emissions Factors'!$B$2), "")</f>
        <v>0</v>
      </c>
      <c r="J235" s="7" t="str">
        <f>IF(ISNA(VLOOKUP(Table1[[#This Row],[Name]],'Elec 20-21'!$A$4:$B$641, 2, FALSE)), "0", VLOOKUP(Table1[[#This Row],[Name]], 'Elec 20-21'!$A$4:$B$641, 2, FALSE))</f>
        <v>0</v>
      </c>
      <c r="K235" s="7" t="str">
        <f>IF(ISNA(VLOOKUP(Table1[[#This Row],[Name]], 'Gas 20-21'!$A$4:$B$400, 2, FALSE)), "0", VLOOKUP(Table1[[#This Row],[Name]], 'Gas 20-21'!$A$4:$B$400, 2, FALSE))</f>
        <v>0</v>
      </c>
      <c r="L235" s="13">
        <f>IFERROR((Table1[[#This Row],[Electricity 20-21]]*'Emissions Factors'!$C$3)+(Table1[[#This Row],[Gas 20-21]]*'Emissions Factors'!$B$2), "0")</f>
        <v>0</v>
      </c>
      <c r="M235" s="11" t="str">
        <f>IF(ISNA(VLOOKUP(Table1[[#This Row],[Name]], 'Elec 21-22'!$A$4:$B$656, 2, FALSE)), "0", VLOOKUP(Table1[[#This Row],[Name]], 'Elec 21-22'!$A$4:$B$656, 2, FALSE))</f>
        <v>0</v>
      </c>
      <c r="N235" s="7" t="str">
        <f>IF(ISNA(VLOOKUP(Table1[[#This Row],[Name]], 'Gas 21-22'!$A$4:$B$408, 2, FALSE)), "0", VLOOKUP(Table1[[#This Row],[Name]], 'Gas 21-22'!$A$4:$B$408, 2, FALSE))</f>
        <v>0</v>
      </c>
      <c r="O235" s="8">
        <f>IFERROR((Table1[[#This Row],[Electricity 21-22]]*'Emissions Factors'!$C$4)+(Table1[[#This Row],[Gas 21-22]]*'Emissions Factors'!$B$4), "")</f>
        <v>0</v>
      </c>
      <c r="P235" s="74" t="str">
        <f>IFERROR(Table1[[#This Row],[Total Emissions 21-22]]/Table1[[#This Row],[Total Emissions 20-21]], "")</f>
        <v/>
      </c>
      <c r="Q235" s="11" t="str">
        <f>IF(ISNA(VLOOKUP(Table1[[#This Row],[Name]],'Elec 22-23'!$A$4:$B$680, 2, FALSE)), "", VLOOKUP(Table1[[#This Row],[Name]], 'Elec 22-23'!$A$4:$B$680, 2, FALSE))</f>
        <v/>
      </c>
      <c r="R235" s="11" t="str">
        <f>IF(ISNA(VLOOKUP(Table1[[#This Row],[Name]], 'Gas 22-23'!$A$4:$B$427, 2, FALSE)), "", (VLOOKUP(Table1[[#This Row],[Name]], 'Gas 22-23'!$A$4:$B$427, 2, FALSE)))</f>
        <v/>
      </c>
      <c r="S235" s="11" t="str">
        <f>IFERROR((Table1[[#This Row],[Electricity 22-23]]*'Emissions Factors'!$C$5)+('Emissions Factors'!$B$5*Table1[[#This Row],[Gas 22-23]]), "")</f>
        <v/>
      </c>
      <c r="T235" s="12" t="str">
        <f>IFERROR(Table1[[#This Row],[Total Emissions 22-23]]/Table1[[#This Row],[Total Emissions 21-22]], "")</f>
        <v/>
      </c>
      <c r="U235" s="11" t="str">
        <f>IF(ISNA(VLOOKUP(Table1[[#This Row],[Name]],'Electricity 23-24'!A236:D1132,4,FALSE)),"",(VLOOKUP(Table1[[#This Row],[Name]],'Electricity 23-24'!A236:D1132,4,FALSE)))</f>
        <v/>
      </c>
      <c r="V235" s="11" t="str">
        <f>IF(ISNA(VLOOKUP(Table1[[#This Row],[Name]],Table2[#All],2,FALSE)),"",(VLOOKUP(Table1[[#This Row],[Name]],Table2[#All],2,FALSE)))</f>
        <v/>
      </c>
      <c r="W235" s="11" t="str">
        <f>IFERROR((Table1[[#This Row],[Electricity 23-24 ]]*'Emissions Factors'!$C$6)+(Table1[[#This Row],[Gas 23-24 ]]*'Emissions Factors'!$B$6),"")</f>
        <v/>
      </c>
      <c r="X235" s="74" t="str">
        <f>IFERROR(Table1[[#This Row],[Total Emissions 23-24 ]]/Table1[[#This Row],[Total Emissions 22-23]],"")</f>
        <v/>
      </c>
      <c r="Y235" s="21"/>
    </row>
    <row r="236" spans="1:25" x14ac:dyDescent="0.25">
      <c r="A236" s="32"/>
      <c r="B236" s="21" t="e">
        <f>VLOOKUP(Table1[[#This Row],[Name]], 'Site Information'!$A$2:$D$46, 4, FALSE)</f>
        <v>#N/A</v>
      </c>
      <c r="C236" s="8" t="str">
        <f>IF(ISNA(VLOOKUP(Table1[[#This Row],[Name]], 'Elec 17-18'!$A$4:$B$630, 2, FALSE)), "0", VLOOKUP(Table1[[#This Row],[Name]], 'Elec 17-18'!$A$4:$B$630, 2, FALSE))</f>
        <v>0</v>
      </c>
      <c r="D236" s="13" t="str">
        <f>IF(ISNA(VLOOKUP(Table1[[#This Row],[Name]], 'Gas 17-18'!$A$4:$B$395, 2, FALSE)), "0", (VLOOKUP(Table1[[#This Row],[Name]], 'Gas 17-18'!$A$4:$B$395, 2, FALSE)))</f>
        <v>0</v>
      </c>
      <c r="E236" s="8" t="str">
        <f>IF(ISNA(VLOOKUP(Table1[[#This Row],[Name]], 'Elec 18-19'!$A$4:$B$630, 2, FALSE)), "0", VLOOKUP(Table1[[#This Row],[Name]], 'Elec 18-19'!$A$4:$B$630, 2, FALSE))</f>
        <v>0</v>
      </c>
      <c r="F236" s="13" t="str">
        <f>IF(ISNA(VLOOKUP(Table1[[#This Row],[Name]], 'Gas 18-19'!$A$4:$B$395, 2, FALSE)), "0", (VLOOKUP(Table1[[#This Row],[Name]], 'Gas 18-19'!$A$4:$B$395, 2, FALSE)))</f>
        <v>0</v>
      </c>
      <c r="G236" s="7" t="str">
        <f>IF(ISNA(VLOOKUP(Table1[[#This Row],[Name]], 'Elec 19-20'!$A$4:$B$631, 2, FALSE)), "0", VLOOKUP(Table1[[#This Row],[Name]], 'Elec 19-20'!$A$4:$B$631, 2, FALSE))</f>
        <v>0</v>
      </c>
      <c r="H236" s="7" t="str">
        <f>IF(ISNA(VLOOKUP(Table1[[#This Row],[Name]], 'Gas 19-20'!$A$4:$B$395, 2, FALSE)), "0", (VLOOKUP(Table1[[#This Row],[Name]], 'Gas 19-20'!$A$4:$B$395, 2, FALSE)))</f>
        <v>0</v>
      </c>
      <c r="I236" s="13">
        <f>IFERROR((Table1[[#This Row],[Electricity 19-20]]*'Emissions Factors'!$C$2)+(Table1[[#This Row],[Gas 19-20]]*'Emissions Factors'!$B$2), "")</f>
        <v>0</v>
      </c>
      <c r="J236" s="7" t="str">
        <f>IF(ISNA(VLOOKUP(Table1[[#This Row],[Name]],'Elec 20-21'!$A$4:$B$641, 2, FALSE)), "0", VLOOKUP(Table1[[#This Row],[Name]], 'Elec 20-21'!$A$4:$B$641, 2, FALSE))</f>
        <v>0</v>
      </c>
      <c r="K236" s="7" t="str">
        <f>IF(ISNA(VLOOKUP(Table1[[#This Row],[Name]], 'Gas 20-21'!$A$4:$B$400, 2, FALSE)), "0", VLOOKUP(Table1[[#This Row],[Name]], 'Gas 20-21'!$A$4:$B$400, 2, FALSE))</f>
        <v>0</v>
      </c>
      <c r="L236" s="13">
        <f>IFERROR((Table1[[#This Row],[Electricity 20-21]]*'Emissions Factors'!$C$3)+(Table1[[#This Row],[Gas 20-21]]*'Emissions Factors'!$B$2), "0")</f>
        <v>0</v>
      </c>
      <c r="M236" s="11" t="str">
        <f>IF(ISNA(VLOOKUP(Table1[[#This Row],[Name]], 'Elec 21-22'!$A$4:$B$656, 2, FALSE)), "0", VLOOKUP(Table1[[#This Row],[Name]], 'Elec 21-22'!$A$4:$B$656, 2, FALSE))</f>
        <v>0</v>
      </c>
      <c r="N236" s="11" t="str">
        <f>IF(ISNA(VLOOKUP(Table1[[#This Row],[Name]], 'Gas 21-22'!$A$4:$B$408, 2, FALSE)), "0", VLOOKUP(Table1[[#This Row],[Name]], 'Gas 21-22'!$A$4:$B$408, 2, FALSE))</f>
        <v>0</v>
      </c>
      <c r="O236" s="8">
        <f>IFERROR((Table1[[#This Row],[Electricity 21-22]]*'Emissions Factors'!$C$4)+(Table1[[#This Row],[Gas 21-22]]*'Emissions Factors'!$B$4), "")</f>
        <v>0</v>
      </c>
      <c r="P236" s="13" t="str">
        <f>IFERROR(Table1[[#This Row],[Total Emissions 21-22]]/Table1[[#This Row],[Total Emissions 20-21]], "")</f>
        <v/>
      </c>
      <c r="Q236" s="11" t="str">
        <f>IF(ISNA(VLOOKUP(Table1[[#This Row],[Name]],'Elec 22-23'!$A$4:$B$680, 2, FALSE)), "", VLOOKUP(Table1[[#This Row],[Name]], 'Elec 22-23'!$A$4:$B$680, 2, FALSE))</f>
        <v/>
      </c>
      <c r="R236" s="7" t="str">
        <f>IF(ISNA(VLOOKUP(Table1[[#This Row],[Name]], 'Gas 22-23'!$A$4:$B$427, 2, FALSE)), "", (VLOOKUP(Table1[[#This Row],[Name]], 'Gas 22-23'!$A$4:$B$427, 2, FALSE)))</f>
        <v/>
      </c>
      <c r="S236" s="7" t="str">
        <f>IFERROR((Table1[[#This Row],[Electricity 22-23]]*'Emissions Factors'!$C$5)+('Emissions Factors'!$B$5*Table1[[#This Row],[Gas 22-23]]), "")</f>
        <v/>
      </c>
      <c r="T236" s="12" t="str">
        <f>IFERROR(Table1[[#This Row],[Total Emissions 22-23]]/Table1[[#This Row],[Total Emissions 21-22]], "")</f>
        <v/>
      </c>
      <c r="U236" s="7" t="str">
        <f>IF(ISNA(VLOOKUP(Table1[[#This Row],[Name]],'Electricity 23-24'!A237:D1133,4,FALSE)),"",(VLOOKUP(Table1[[#This Row],[Name]],'Electricity 23-24'!A237:D1133,4,FALSE)))</f>
        <v/>
      </c>
      <c r="V236" s="7" t="str">
        <f>IF(ISNA(VLOOKUP(Table1[[#This Row],[Name]],Table2[#All],2,FALSE)),"",(VLOOKUP(Table1[[#This Row],[Name]],Table2[#All],2,FALSE)))</f>
        <v/>
      </c>
      <c r="W236" s="7" t="str">
        <f>IFERROR((Table1[[#This Row],[Electricity 23-24 ]]*'Emissions Factors'!$C$6)+(Table1[[#This Row],[Gas 23-24 ]]*'Emissions Factors'!$B$6),"")</f>
        <v/>
      </c>
      <c r="X236" s="74" t="str">
        <f>IFERROR(Table1[[#This Row],[Total Emissions 23-24 ]]/Table1[[#This Row],[Total Emissions 22-23]],"")</f>
        <v/>
      </c>
      <c r="Y236" s="21"/>
    </row>
    <row r="237" spans="1:25" x14ac:dyDescent="0.25">
      <c r="A237" s="32"/>
      <c r="B237" s="21" t="e">
        <f>VLOOKUP(Table1[[#This Row],[Name]], 'Site Information'!$A$2:$D$46, 4, FALSE)</f>
        <v>#N/A</v>
      </c>
      <c r="C237" s="8" t="str">
        <f>IF(ISNA(VLOOKUP(Table1[[#This Row],[Name]], 'Elec 17-18'!$A$4:$B$630, 2, FALSE)), "0", VLOOKUP(Table1[[#This Row],[Name]], 'Elec 17-18'!$A$4:$B$630, 2, FALSE))</f>
        <v>0</v>
      </c>
      <c r="D237" s="13" t="str">
        <f>IF(ISNA(VLOOKUP(Table1[[#This Row],[Name]], 'Gas 17-18'!$A$4:$B$395, 2, FALSE)), "0", (VLOOKUP(Table1[[#This Row],[Name]], 'Gas 17-18'!$A$4:$B$395, 2, FALSE)))</f>
        <v>0</v>
      </c>
      <c r="E237" s="8" t="str">
        <f>IF(ISNA(VLOOKUP(Table1[[#This Row],[Name]], 'Elec 18-19'!$A$4:$B$630, 2, FALSE)), "0", VLOOKUP(Table1[[#This Row],[Name]], 'Elec 18-19'!$A$4:$B$630, 2, FALSE))</f>
        <v>0</v>
      </c>
      <c r="F237" s="13" t="str">
        <f>IF(ISNA(VLOOKUP(Table1[[#This Row],[Name]], 'Gas 18-19'!$A$4:$B$395, 2, FALSE)), "0", (VLOOKUP(Table1[[#This Row],[Name]], 'Gas 18-19'!$A$4:$B$395, 2, FALSE)))</f>
        <v>0</v>
      </c>
      <c r="G237" s="7" t="str">
        <f>IF(ISNA(VLOOKUP(Table1[[#This Row],[Name]], 'Elec 19-20'!$A$4:$B$631, 2, FALSE)), "0", VLOOKUP(Table1[[#This Row],[Name]], 'Elec 19-20'!$A$4:$B$631, 2, FALSE))</f>
        <v>0</v>
      </c>
      <c r="H237" s="7" t="str">
        <f>IF(ISNA(VLOOKUP(Table1[[#This Row],[Name]], 'Gas 19-20'!$A$4:$B$395, 2, FALSE)), "0", (VLOOKUP(Table1[[#This Row],[Name]], 'Gas 19-20'!$A$4:$B$395, 2, FALSE)))</f>
        <v>0</v>
      </c>
      <c r="I237" s="13">
        <f>IFERROR((Table1[[#This Row],[Electricity 19-20]]*'Emissions Factors'!$C$2)+(Table1[[#This Row],[Gas 19-20]]*'Emissions Factors'!$B$2), "")</f>
        <v>0</v>
      </c>
      <c r="J237" s="7" t="str">
        <f>IF(ISNA(VLOOKUP(Table1[[#This Row],[Name]],'Elec 20-21'!$A$4:$B$641, 2, FALSE)), "0", VLOOKUP(Table1[[#This Row],[Name]], 'Elec 20-21'!$A$4:$B$641, 2, FALSE))</f>
        <v>0</v>
      </c>
      <c r="K237" s="7" t="str">
        <f>IF(ISNA(VLOOKUP(Table1[[#This Row],[Name]], 'Gas 20-21'!$A$4:$B$400, 2, FALSE)), "0", VLOOKUP(Table1[[#This Row],[Name]], 'Gas 20-21'!$A$4:$B$400, 2, FALSE))</f>
        <v>0</v>
      </c>
      <c r="L237" s="13">
        <f>IFERROR((Table1[[#This Row],[Electricity 20-21]]*'Emissions Factors'!$C$3)+(Table1[[#This Row],[Gas 20-21]]*'Emissions Factors'!$B$2), "0")</f>
        <v>0</v>
      </c>
      <c r="M237" s="11" t="str">
        <f>IF(ISNA(VLOOKUP(Table1[[#This Row],[Name]], 'Elec 21-22'!$A$4:$B$656, 2, FALSE)), "0", VLOOKUP(Table1[[#This Row],[Name]], 'Elec 21-22'!$A$4:$B$656, 2, FALSE))</f>
        <v>0</v>
      </c>
      <c r="N237" s="11" t="str">
        <f>IF(ISNA(VLOOKUP(Table1[[#This Row],[Name]], 'Gas 21-22'!$A$4:$B$408, 2, FALSE)), "0", VLOOKUP(Table1[[#This Row],[Name]], 'Gas 21-22'!$A$4:$B$408, 2, FALSE))</f>
        <v>0</v>
      </c>
      <c r="O237" s="8">
        <f>IFERROR((Table1[[#This Row],[Electricity 21-22]]*'Emissions Factors'!$C$4)+(Table1[[#This Row],[Gas 21-22]]*'Emissions Factors'!$B$4), "")</f>
        <v>0</v>
      </c>
      <c r="P237" s="12" t="str">
        <f>IFERROR(Table1[[#This Row],[Total Emissions 21-22]]/Table1[[#This Row],[Total Emissions 20-21]], "")</f>
        <v/>
      </c>
      <c r="Q237" s="11" t="str">
        <f>IF(ISNA(VLOOKUP(Table1[[#This Row],[Name]],'Elec 22-23'!$A$4:$B$680, 2, FALSE)), "", VLOOKUP(Table1[[#This Row],[Name]], 'Elec 22-23'!$A$4:$B$680, 2, FALSE))</f>
        <v/>
      </c>
      <c r="R237" s="7" t="str">
        <f>IF(ISNA(VLOOKUP(Table1[[#This Row],[Name]], 'Gas 22-23'!$A$4:$B$427, 2, FALSE)), "", (VLOOKUP(Table1[[#This Row],[Name]], 'Gas 22-23'!$A$4:$B$427, 2, FALSE)))</f>
        <v/>
      </c>
      <c r="S237" s="7" t="str">
        <f>IFERROR((Table1[[#This Row],[Electricity 22-23]]*'Emissions Factors'!$C$5)+('Emissions Factors'!$B$5*Table1[[#This Row],[Gas 22-23]]), "")</f>
        <v/>
      </c>
      <c r="T237" s="12" t="str">
        <f>IFERROR(Table1[[#This Row],[Total Emissions 22-23]]/Table1[[#This Row],[Total Emissions 21-22]], "")</f>
        <v/>
      </c>
      <c r="U237" s="7" t="e">
        <f>VLOOKUP(Table1[[#This Row],[Name]],'Electricity 23-24'!A16:D223,4,FALSE)</f>
        <v>#N/A</v>
      </c>
      <c r="V237" s="7" t="str">
        <f>IF(ISNA(VLOOKUP(Table1[[#This Row],[Name]],Table2[#All],2,FALSE)),"",(VLOOKUP(Table1[[#This Row],[Name]],Table2[#All],2,FALSE)))</f>
        <v/>
      </c>
      <c r="W237" s="7" t="str">
        <f>IFERROR((Table1[[#This Row],[Electricity 23-24 ]]*'Emissions Factors'!$C$6)+(Table1[[#This Row],[Gas 23-24 ]]*'Emissions Factors'!$B$6),"")</f>
        <v/>
      </c>
      <c r="X237" s="74" t="str">
        <f>IFERROR(Table1[[#This Row],[Total Emissions 23-24 ]]/Table1[[#This Row],[Total Emissions 22-23]],"")</f>
        <v/>
      </c>
      <c r="Y237" s="21"/>
    </row>
    <row r="238" spans="1:25" x14ac:dyDescent="0.25">
      <c r="A238" s="32"/>
      <c r="B238" s="21" t="e">
        <f>VLOOKUP(Table1[[#This Row],[Name]], 'Site Information'!$A$2:$D$46, 4, FALSE)</f>
        <v>#N/A</v>
      </c>
      <c r="C238" s="8" t="str">
        <f>IF(ISNA(VLOOKUP(Table1[[#This Row],[Name]], 'Elec 17-18'!$A$4:$B$630, 2, FALSE)), "0", VLOOKUP(Table1[[#This Row],[Name]], 'Elec 17-18'!$A$4:$B$630, 2, FALSE))</f>
        <v>0</v>
      </c>
      <c r="D238" s="13" t="str">
        <f>IF(ISNA(VLOOKUP(Table1[[#This Row],[Name]], 'Gas 17-18'!$A$4:$B$395, 2, FALSE)), "0", (VLOOKUP(Table1[[#This Row],[Name]], 'Gas 17-18'!$A$4:$B$395, 2, FALSE)))</f>
        <v>0</v>
      </c>
      <c r="E238" s="8" t="str">
        <f>IF(ISNA(VLOOKUP(Table1[[#This Row],[Name]], 'Elec 18-19'!$A$4:$B$630, 2, FALSE)), "0", VLOOKUP(Table1[[#This Row],[Name]], 'Elec 18-19'!$A$4:$B$630, 2, FALSE))</f>
        <v>0</v>
      </c>
      <c r="F238" s="13" t="str">
        <f>IF(ISNA(VLOOKUP(Table1[[#This Row],[Name]], 'Gas 18-19'!$A$4:$B$395, 2, FALSE)), "0", (VLOOKUP(Table1[[#This Row],[Name]], 'Gas 18-19'!$A$4:$B$395, 2, FALSE)))</f>
        <v>0</v>
      </c>
      <c r="G238" s="7" t="str">
        <f>IF(ISNA(VLOOKUP(Table1[[#This Row],[Name]], 'Elec 19-20'!$A$4:$B$631, 2, FALSE)), "0", VLOOKUP(Table1[[#This Row],[Name]], 'Elec 19-20'!$A$4:$B$631, 2, FALSE))</f>
        <v>0</v>
      </c>
      <c r="H238" s="7" t="str">
        <f>IF(ISNA(VLOOKUP(Table1[[#This Row],[Name]], 'Gas 19-20'!$A$4:$B$395, 2, FALSE)), "0", (VLOOKUP(Table1[[#This Row],[Name]], 'Gas 19-20'!$A$4:$B$395, 2, FALSE)))</f>
        <v>0</v>
      </c>
      <c r="I238" s="13">
        <f>IFERROR((Table1[[#This Row],[Electricity 19-20]]*'Emissions Factors'!$C$2)+(Table1[[#This Row],[Gas 19-20]]*'Emissions Factors'!$B$2), "")</f>
        <v>0</v>
      </c>
      <c r="J238" s="7" t="str">
        <f>IF(ISNA(VLOOKUP(Table1[[#This Row],[Name]],'Elec 20-21'!$A$4:$B$641, 2, FALSE)), "0", VLOOKUP(Table1[[#This Row],[Name]], 'Elec 20-21'!$A$4:$B$641, 2, FALSE))</f>
        <v>0</v>
      </c>
      <c r="K238" s="7" t="str">
        <f>IF(ISNA(VLOOKUP(Table1[[#This Row],[Name]], 'Gas 20-21'!$A$4:$B$400, 2, FALSE)), "0", VLOOKUP(Table1[[#This Row],[Name]], 'Gas 20-21'!$A$4:$B$400, 2, FALSE))</f>
        <v>0</v>
      </c>
      <c r="L238" s="13">
        <f>IFERROR((Table1[[#This Row],[Electricity 20-21]]*'Emissions Factors'!$C$3)+(Table1[[#This Row],[Gas 20-21]]*'Emissions Factors'!$B$2), "0")</f>
        <v>0</v>
      </c>
      <c r="M238" s="11" t="str">
        <f>IF(ISNA(VLOOKUP(Table1[[#This Row],[Name]], 'Elec 21-22'!$A$4:$B$656, 2, FALSE)), "0", VLOOKUP(Table1[[#This Row],[Name]], 'Elec 21-22'!$A$4:$B$656, 2, FALSE))</f>
        <v>0</v>
      </c>
      <c r="N238" s="7" t="str">
        <f>IF(ISNA(VLOOKUP(Table1[[#This Row],[Name]], 'Gas 21-22'!$A$4:$B$408, 2, FALSE)), "0", VLOOKUP(Table1[[#This Row],[Name]], 'Gas 21-22'!$A$4:$B$408, 2, FALSE))</f>
        <v>0</v>
      </c>
      <c r="O238" s="8">
        <f>IFERROR((Table1[[#This Row],[Electricity 21-22]]*'Emissions Factors'!$C$4)+(Table1[[#This Row],[Gas 21-22]]*'Emissions Factors'!$B$4), "")</f>
        <v>0</v>
      </c>
      <c r="P238" s="74" t="str">
        <f>IFERROR(Table1[[#This Row],[Total Emissions 21-22]]/Table1[[#This Row],[Total Emissions 20-21]], "")</f>
        <v/>
      </c>
      <c r="Q238" s="11" t="str">
        <f>IF(ISNA(VLOOKUP(Table1[[#This Row],[Name]],'Elec 22-23'!$A$4:$B$680, 2, FALSE)), "", VLOOKUP(Table1[[#This Row],[Name]], 'Elec 22-23'!$A$4:$B$680, 2, FALSE))</f>
        <v/>
      </c>
      <c r="R238" s="11" t="str">
        <f>IF(ISNA(VLOOKUP(Table1[[#This Row],[Name]], 'Gas 22-23'!$A$4:$B$427, 2, FALSE)), "", (VLOOKUP(Table1[[#This Row],[Name]], 'Gas 22-23'!$A$4:$B$427, 2, FALSE)))</f>
        <v/>
      </c>
      <c r="S238" s="11" t="str">
        <f>IFERROR((Table1[[#This Row],[Electricity 22-23]]*'Emissions Factors'!$C$5)+('Emissions Factors'!$B$5*Table1[[#This Row],[Gas 22-23]]), "")</f>
        <v/>
      </c>
      <c r="T238" s="12" t="str">
        <f>IFERROR(Table1[[#This Row],[Total Emissions 22-23]]/Table1[[#This Row],[Total Emissions 21-22]], "")</f>
        <v/>
      </c>
      <c r="U238" s="11" t="str">
        <f>IF(ISNA(VLOOKUP(Table1[[#This Row],[Name]],'Electricity 23-24'!A239:D1135,4,FALSE)),"",(VLOOKUP(Table1[[#This Row],[Name]],'Electricity 23-24'!A239:D1135,4,FALSE)))</f>
        <v/>
      </c>
      <c r="V238" s="11" t="str">
        <f>IF(ISNA(VLOOKUP(Table1[[#This Row],[Name]],Table2[#All],2,FALSE)),"",(VLOOKUP(Table1[[#This Row],[Name]],Table2[#All],2,FALSE)))</f>
        <v/>
      </c>
      <c r="W238" s="11" t="str">
        <f>IFERROR((Table1[[#This Row],[Electricity 23-24 ]]*'Emissions Factors'!$C$6)+(Table1[[#This Row],[Gas 23-24 ]]*'Emissions Factors'!$B$6),"")</f>
        <v/>
      </c>
      <c r="X238" s="74" t="str">
        <f>IFERROR(Table1[[#This Row],[Total Emissions 23-24 ]]/Table1[[#This Row],[Total Emissions 22-23]],"")</f>
        <v/>
      </c>
      <c r="Y238" s="21"/>
    </row>
    <row r="239" spans="1:25" x14ac:dyDescent="0.25">
      <c r="A239" s="30"/>
      <c r="B239" s="21" t="e">
        <f>VLOOKUP(Table1[[#This Row],[Name]], 'Site Information'!$A$2:$D$46, 4, FALSE)</f>
        <v>#N/A</v>
      </c>
      <c r="C239" s="11" t="str">
        <f>IF(ISNA(VLOOKUP(Table1[[#This Row],[Name]], 'Elec 17-18'!$A$4:$B$630, 2, FALSE)), "0", VLOOKUP(Table1[[#This Row],[Name]], 'Elec 17-18'!$A$4:$B$630, 2, FALSE))</f>
        <v>0</v>
      </c>
      <c r="D239" s="47" t="str">
        <f>IF(ISNA(VLOOKUP(Table1[[#This Row],[Name]], 'Gas 17-18'!$A$4:$B$395, 2, FALSE)), "0", (VLOOKUP(Table1[[#This Row],[Name]], 'Gas 17-18'!$A$4:$B$395, 2, FALSE)))</f>
        <v>0</v>
      </c>
      <c r="E239" s="11" t="str">
        <f>IF(ISNA(VLOOKUP(Table1[[#This Row],[Name]], 'Elec 18-19'!$A$4:$B$630, 2, FALSE)), "0", VLOOKUP(Table1[[#This Row],[Name]], 'Elec 18-19'!$A$4:$B$630, 2, FALSE))</f>
        <v>0</v>
      </c>
      <c r="F239" s="47" t="str">
        <f>IF(ISNA(VLOOKUP(Table1[[#This Row],[Name]], 'Gas 18-19'!$A$4:$B$395, 2, FALSE)), "0", (VLOOKUP(Table1[[#This Row],[Name]], 'Gas 18-19'!$A$4:$B$395, 2, FALSE)))</f>
        <v>0</v>
      </c>
      <c r="G239" s="7" t="str">
        <f>IF(ISNA(VLOOKUP(Table1[[#This Row],[Name]], 'Elec 19-20'!$A$4:$B$631, 2, FALSE)), "0", VLOOKUP(Table1[[#This Row],[Name]], 'Elec 19-20'!$A$4:$B$631, 2, FALSE))</f>
        <v>0</v>
      </c>
      <c r="H239" s="7" t="str">
        <f>IF(ISNA(VLOOKUP(Table1[[#This Row],[Name]], 'Gas 19-20'!$A$4:$B$395, 2, FALSE)), "0", (VLOOKUP(Table1[[#This Row],[Name]], 'Gas 19-20'!$A$4:$B$395, 2, FALSE)))</f>
        <v>0</v>
      </c>
      <c r="I239" s="13">
        <f>IFERROR((Table1[[#This Row],[Electricity 19-20]]*'Emissions Factors'!$C$2)+(Table1[[#This Row],[Gas 19-20]]*'Emissions Factors'!$B$2), "")</f>
        <v>0</v>
      </c>
      <c r="J239" s="7" t="str">
        <f>IF(ISNA(VLOOKUP(Table1[[#This Row],[Name]],'Elec 20-21'!$A$4:$B$641, 2, FALSE)), "0", VLOOKUP(Table1[[#This Row],[Name]], 'Elec 20-21'!$A$4:$B$641, 2, FALSE))</f>
        <v>0</v>
      </c>
      <c r="K239" s="7" t="str">
        <f>IF(ISNA(VLOOKUP(Table1[[#This Row],[Name]], 'Gas 20-21'!$A$4:$B$400, 2, FALSE)), "0", VLOOKUP(Table1[[#This Row],[Name]], 'Gas 20-21'!$A$4:$B$400, 2, FALSE))</f>
        <v>0</v>
      </c>
      <c r="L239" s="13">
        <f>IFERROR((Table1[[#This Row],[Electricity 20-21]]*'Emissions Factors'!$C$3)+(Table1[[#This Row],[Gas 20-21]]*'Emissions Factors'!$B$2), "0")</f>
        <v>0</v>
      </c>
      <c r="M239" s="65" t="str">
        <f>IF(ISNA(VLOOKUP(Table1[[#This Row],[Name]], 'Elec 21-22'!$A$4:$B$656, 2, FALSE)), "0", VLOOKUP(Table1[[#This Row],[Name]], 'Elec 21-22'!$A$4:$B$656, 2, FALSE))</f>
        <v>0</v>
      </c>
      <c r="N239" s="11" t="str">
        <f>IF(ISNA(VLOOKUP(Table1[[#This Row],[Name]], 'Gas 21-22'!$A$4:$B$408, 2, FALSE)), "0", VLOOKUP(Table1[[#This Row],[Name]], 'Gas 21-22'!$A$4:$B$408, 2, FALSE))</f>
        <v>0</v>
      </c>
      <c r="O239" s="8">
        <f>IFERROR((Table1[[#This Row],[Electricity 21-22]]*'Emissions Factors'!$C$4)+(Table1[[#This Row],[Gas 21-22]]*'Emissions Factors'!$B$4), "")</f>
        <v>0</v>
      </c>
      <c r="P239" s="12" t="str">
        <f>IFERROR(Table1[[#This Row],[Total Emissions 21-22]]/Table1[[#This Row],[Total Emissions 20-21]], "")</f>
        <v/>
      </c>
      <c r="Q239" s="11" t="str">
        <f>IF(ISNA(VLOOKUP(Table1[[#This Row],[Name]],'Elec 22-23'!$A$4:$B$680, 2, FALSE)), "", VLOOKUP(Table1[[#This Row],[Name]], 'Elec 22-23'!$A$4:$B$680, 2, FALSE))</f>
        <v/>
      </c>
      <c r="R239" s="7" t="str">
        <f>IF(ISNA(VLOOKUP(Table1[[#This Row],[Name]], 'Gas 22-23'!$A$4:$B$427, 2, FALSE)), "", (VLOOKUP(Table1[[#This Row],[Name]], 'Gas 22-23'!$A$4:$B$427, 2, FALSE)))</f>
        <v/>
      </c>
      <c r="S239" s="7" t="str">
        <f>IFERROR((Table1[[#This Row],[Electricity 22-23]]*'Emissions Factors'!$C$5)+('Emissions Factors'!$B$5*Table1[[#This Row],[Gas 22-23]]), "")</f>
        <v/>
      </c>
      <c r="T239" s="12" t="str">
        <f>IFERROR(Table1[[#This Row],[Total Emissions 22-23]]/Table1[[#This Row],[Total Emissions 21-22]], "")</f>
        <v/>
      </c>
      <c r="U239" s="7" t="e">
        <f>VLOOKUP(Table1[[#This Row],[Name]],'Electricity 23-24'!A322:D398,4,FALSE)</f>
        <v>#N/A</v>
      </c>
      <c r="V239" s="7" t="str">
        <f>IF(ISNA(VLOOKUP(Table1[[#This Row],[Name]],Table2[#All],2,FALSE)),"",(VLOOKUP(Table1[[#This Row],[Name]],Table2[#All],2,FALSE)))</f>
        <v/>
      </c>
      <c r="W239" s="7" t="str">
        <f>IFERROR((Table1[[#This Row],[Electricity 23-24 ]]*'Emissions Factors'!$C$6)+(Table1[[#This Row],[Gas 23-24 ]]*'Emissions Factors'!$B$6),"")</f>
        <v/>
      </c>
      <c r="X239" s="74" t="str">
        <f>IFERROR(Table1[[#This Row],[Total Emissions 23-24 ]]/Table1[[#This Row],[Total Emissions 22-23]],"")</f>
        <v/>
      </c>
      <c r="Y239" s="21"/>
    </row>
    <row r="240" spans="1:25" x14ac:dyDescent="0.25">
      <c r="A240" s="32"/>
      <c r="B240" s="21" t="e">
        <f>VLOOKUP(Table1[[#This Row],[Name]], 'Site Information'!$A$2:$D$46, 4, FALSE)</f>
        <v>#N/A</v>
      </c>
      <c r="C240" s="8" t="str">
        <f>IF(ISNA(VLOOKUP(Table1[[#This Row],[Name]], 'Elec 17-18'!$A$4:$B$630, 2, FALSE)), "0", VLOOKUP(Table1[[#This Row],[Name]], 'Elec 17-18'!$A$4:$B$630, 2, FALSE))</f>
        <v>0</v>
      </c>
      <c r="D240" s="13" t="str">
        <f>IF(ISNA(VLOOKUP(Table1[[#This Row],[Name]], 'Gas 17-18'!$A$4:$B$395, 2, FALSE)), "0", (VLOOKUP(Table1[[#This Row],[Name]], 'Gas 17-18'!$A$4:$B$395, 2, FALSE)))</f>
        <v>0</v>
      </c>
      <c r="E240" s="8" t="str">
        <f>IF(ISNA(VLOOKUP(Table1[[#This Row],[Name]], 'Elec 18-19'!$A$4:$B$630, 2, FALSE)), "0", VLOOKUP(Table1[[#This Row],[Name]], 'Elec 18-19'!$A$4:$B$630, 2, FALSE))</f>
        <v>0</v>
      </c>
      <c r="F240" s="13" t="str">
        <f>IF(ISNA(VLOOKUP(Table1[[#This Row],[Name]], 'Gas 18-19'!$A$4:$B$395, 2, FALSE)), "0", (VLOOKUP(Table1[[#This Row],[Name]], 'Gas 18-19'!$A$4:$B$395, 2, FALSE)))</f>
        <v>0</v>
      </c>
      <c r="G240" s="7" t="str">
        <f>IF(ISNA(VLOOKUP(Table1[[#This Row],[Name]], 'Elec 19-20'!$A$4:$B$631, 2, FALSE)), "0", VLOOKUP(Table1[[#This Row],[Name]], 'Elec 19-20'!$A$4:$B$631, 2, FALSE))</f>
        <v>0</v>
      </c>
      <c r="H240" s="7" t="str">
        <f>IF(ISNA(VLOOKUP(Table1[[#This Row],[Name]], 'Gas 19-20'!$A$4:$B$395, 2, FALSE)), "0", (VLOOKUP(Table1[[#This Row],[Name]], 'Gas 19-20'!$A$4:$B$395, 2, FALSE)))</f>
        <v>0</v>
      </c>
      <c r="I240" s="13">
        <f>IFERROR((Table1[[#This Row],[Electricity 19-20]]*'Emissions Factors'!$C$2)+(Table1[[#This Row],[Gas 19-20]]*'Emissions Factors'!$B$2), "")</f>
        <v>0</v>
      </c>
      <c r="J240" s="7" t="str">
        <f>IF(ISNA(VLOOKUP(Table1[[#This Row],[Name]],'Elec 20-21'!$A$4:$B$641, 2, FALSE)), "0", VLOOKUP(Table1[[#This Row],[Name]], 'Elec 20-21'!$A$4:$B$641, 2, FALSE))</f>
        <v>0</v>
      </c>
      <c r="K240" s="7" t="str">
        <f>IF(ISNA(VLOOKUP(Table1[[#This Row],[Name]], 'Gas 20-21'!$A$4:$B$400, 2, FALSE)), "0", VLOOKUP(Table1[[#This Row],[Name]], 'Gas 20-21'!$A$4:$B$400, 2, FALSE))</f>
        <v>0</v>
      </c>
      <c r="L240" s="13">
        <f>IFERROR((Table1[[#This Row],[Electricity 20-21]]*'Emissions Factors'!$C$3)+(Table1[[#This Row],[Gas 20-21]]*'Emissions Factors'!$B$2), "0")</f>
        <v>0</v>
      </c>
      <c r="M240" s="11" t="str">
        <f>IF(ISNA(VLOOKUP(Table1[[#This Row],[Name]], 'Elec 21-22'!$A$4:$B$656, 2, FALSE)), "0", VLOOKUP(Table1[[#This Row],[Name]], 'Elec 21-22'!$A$4:$B$656, 2, FALSE))</f>
        <v>0</v>
      </c>
      <c r="N240" s="11" t="str">
        <f>IF(ISNA(VLOOKUP(Table1[[#This Row],[Name]], 'Gas 21-22'!$A$4:$B$408, 2, FALSE)), "0", VLOOKUP(Table1[[#This Row],[Name]], 'Gas 21-22'!$A$4:$B$408, 2, FALSE))</f>
        <v>0</v>
      </c>
      <c r="O240" s="8">
        <f>IFERROR((Table1[[#This Row],[Electricity 21-22]]*'Emissions Factors'!$C$4)+(Table1[[#This Row],[Gas 21-22]]*'Emissions Factors'!$B$4), "")</f>
        <v>0</v>
      </c>
      <c r="P240" s="13" t="str">
        <f>IFERROR(Table1[[#This Row],[Total Emissions 21-22]]/Table1[[#This Row],[Total Emissions 20-21]], "")</f>
        <v/>
      </c>
      <c r="Q240" s="11" t="str">
        <f>IF(ISNA(VLOOKUP(Table1[[#This Row],[Name]],'Elec 22-23'!$A$4:$B$680, 2, FALSE)), "", VLOOKUP(Table1[[#This Row],[Name]], 'Elec 22-23'!$A$4:$B$680, 2, FALSE))</f>
        <v/>
      </c>
      <c r="R240" s="7" t="str">
        <f>IF(ISNA(VLOOKUP(Table1[[#This Row],[Name]], 'Gas 22-23'!$A$4:$B$427, 2, FALSE)), "", (VLOOKUP(Table1[[#This Row],[Name]], 'Gas 22-23'!$A$4:$B$427, 2, FALSE)))</f>
        <v/>
      </c>
      <c r="S240" s="7" t="str">
        <f>IFERROR((Table1[[#This Row],[Electricity 22-23]]*'Emissions Factors'!$C$5)+('Emissions Factors'!$B$5*Table1[[#This Row],[Gas 22-23]]), "")</f>
        <v/>
      </c>
      <c r="T240" s="12" t="str">
        <f>IFERROR(Table1[[#This Row],[Total Emissions 22-23]]/Table1[[#This Row],[Total Emissions 21-22]], "")</f>
        <v/>
      </c>
      <c r="U240" s="7" t="e">
        <f>VLOOKUP(Table1[[#This Row],[Name]],'Electricity 23-24'!A76:D152,4,FALSE)</f>
        <v>#N/A</v>
      </c>
      <c r="V240" s="7" t="str">
        <f>IF(ISNA(VLOOKUP(Table1[[#This Row],[Name]],Table2[#All],2,FALSE)),"",(VLOOKUP(Table1[[#This Row],[Name]],Table2[#All],2,FALSE)))</f>
        <v/>
      </c>
      <c r="W240" s="7" t="str">
        <f>IFERROR((Table1[[#This Row],[Electricity 23-24 ]]*'Emissions Factors'!$C$6)+(Table1[[#This Row],[Gas 23-24 ]]*'Emissions Factors'!$B$6),"")</f>
        <v/>
      </c>
      <c r="X240" s="74" t="str">
        <f>IFERROR(Table1[[#This Row],[Total Emissions 23-24 ]]/Table1[[#This Row],[Total Emissions 22-23]],"")</f>
        <v/>
      </c>
      <c r="Y240" s="21"/>
    </row>
    <row r="241" spans="1:25" x14ac:dyDescent="0.25">
      <c r="A241" s="32"/>
      <c r="B241" s="21" t="e">
        <f>VLOOKUP(Table1[[#This Row],[Name]], 'Site Information'!$A$2:$D$46, 4, FALSE)</f>
        <v>#N/A</v>
      </c>
      <c r="C241" s="8" t="str">
        <f>IF(ISNA(VLOOKUP(Table1[[#This Row],[Name]], 'Elec 17-18'!$A$4:$B$630, 2, FALSE)), "0", VLOOKUP(Table1[[#This Row],[Name]], 'Elec 17-18'!$A$4:$B$630, 2, FALSE))</f>
        <v>0</v>
      </c>
      <c r="D241" s="13" t="str">
        <f>IF(ISNA(VLOOKUP(Table1[[#This Row],[Name]], 'Gas 17-18'!$A$4:$B$395, 2, FALSE)), "0", (VLOOKUP(Table1[[#This Row],[Name]], 'Gas 17-18'!$A$4:$B$395, 2, FALSE)))</f>
        <v>0</v>
      </c>
      <c r="E241" s="8" t="str">
        <f>IF(ISNA(VLOOKUP(Table1[[#This Row],[Name]], 'Elec 18-19'!$A$4:$B$630, 2, FALSE)), "0", VLOOKUP(Table1[[#This Row],[Name]], 'Elec 18-19'!$A$4:$B$630, 2, FALSE))</f>
        <v>0</v>
      </c>
      <c r="F241" s="13" t="str">
        <f>IF(ISNA(VLOOKUP(Table1[[#This Row],[Name]], 'Gas 18-19'!$A$4:$B$395, 2, FALSE)), "0", (VLOOKUP(Table1[[#This Row],[Name]], 'Gas 18-19'!$A$4:$B$395, 2, FALSE)))</f>
        <v>0</v>
      </c>
      <c r="G241" s="7" t="str">
        <f>IF(ISNA(VLOOKUP(Table1[[#This Row],[Name]], 'Elec 19-20'!$A$4:$B$631, 2, FALSE)), "0", VLOOKUP(Table1[[#This Row],[Name]], 'Elec 19-20'!$A$4:$B$631, 2, FALSE))</f>
        <v>0</v>
      </c>
      <c r="H241" s="7" t="str">
        <f>IF(ISNA(VLOOKUP(Table1[[#This Row],[Name]], 'Gas 19-20'!$A$4:$B$395, 2, FALSE)), "0", (VLOOKUP(Table1[[#This Row],[Name]], 'Gas 19-20'!$A$4:$B$395, 2, FALSE)))</f>
        <v>0</v>
      </c>
      <c r="I241" s="13">
        <f>IFERROR((Table1[[#This Row],[Electricity 19-20]]*'Emissions Factors'!$C$2)+(Table1[[#This Row],[Gas 19-20]]*'Emissions Factors'!$B$2), "")</f>
        <v>0</v>
      </c>
      <c r="J241" s="7" t="str">
        <f>IF(ISNA(VLOOKUP(Table1[[#This Row],[Name]],'Elec 20-21'!$A$4:$B$641, 2, FALSE)), "0", VLOOKUP(Table1[[#This Row],[Name]], 'Elec 20-21'!$A$4:$B$641, 2, FALSE))</f>
        <v>0</v>
      </c>
      <c r="K241" s="7" t="str">
        <f>IF(ISNA(VLOOKUP(Table1[[#This Row],[Name]], 'Gas 20-21'!$A$4:$B$400, 2, FALSE)), "0", VLOOKUP(Table1[[#This Row],[Name]], 'Gas 20-21'!$A$4:$B$400, 2, FALSE))</f>
        <v>0</v>
      </c>
      <c r="L241" s="13">
        <f>IFERROR((Table1[[#This Row],[Electricity 20-21]]*'Emissions Factors'!$C$3)+(Table1[[#This Row],[Gas 20-21]]*'Emissions Factors'!$B$2), "0")</f>
        <v>0</v>
      </c>
      <c r="M241" s="11" t="str">
        <f>IF(ISNA(VLOOKUP(Table1[[#This Row],[Name]], 'Elec 21-22'!$A$4:$B$656, 2, FALSE)), "0", VLOOKUP(Table1[[#This Row],[Name]], 'Elec 21-22'!$A$4:$B$656, 2, FALSE))</f>
        <v>0</v>
      </c>
      <c r="N241" s="11" t="str">
        <f>IF(ISNA(VLOOKUP(Table1[[#This Row],[Name]], 'Gas 21-22'!$A$4:$B$408, 2, FALSE)), "0", VLOOKUP(Table1[[#This Row],[Name]], 'Gas 21-22'!$A$4:$B$408, 2, FALSE))</f>
        <v>0</v>
      </c>
      <c r="O241" s="8">
        <f>IFERROR((Table1[[#This Row],[Electricity 21-22]]*'Emissions Factors'!$C$4)+(Table1[[#This Row],[Gas 21-22]]*'Emissions Factors'!$B$4), "")</f>
        <v>0</v>
      </c>
      <c r="P241" s="12" t="str">
        <f>IFERROR(Table1[[#This Row],[Total Emissions 21-22]]/Table1[[#This Row],[Total Emissions 20-21]], "")</f>
        <v/>
      </c>
      <c r="Q241" s="11" t="str">
        <f>IF(ISNA(VLOOKUP(Table1[[#This Row],[Name]],'Elec 22-23'!$A$4:$B$680, 2, FALSE)), "", VLOOKUP(Table1[[#This Row],[Name]], 'Elec 22-23'!$A$4:$B$680, 2, FALSE))</f>
        <v/>
      </c>
      <c r="R241" s="7" t="str">
        <f>IF(ISNA(VLOOKUP(Table1[[#This Row],[Name]], 'Gas 22-23'!$A$4:$B$427, 2, FALSE)), "", (VLOOKUP(Table1[[#This Row],[Name]], 'Gas 22-23'!$A$4:$B$427, 2, FALSE)))</f>
        <v/>
      </c>
      <c r="S241" s="7" t="str">
        <f>IFERROR((Table1[[#This Row],[Electricity 22-23]]*'Emissions Factors'!$C$5)+('Emissions Factors'!$B$5*Table1[[#This Row],[Gas 22-23]]), "")</f>
        <v/>
      </c>
      <c r="T241" s="12" t="str">
        <f>IFERROR(Table1[[#This Row],[Total Emissions 22-23]]/Table1[[#This Row],[Total Emissions 21-22]], "")</f>
        <v/>
      </c>
      <c r="U241" s="7" t="str">
        <f>IF(ISNA(VLOOKUP(Table1[[#This Row],[Name]],'Electricity 23-24'!A242:D1138,4,FALSE)),"",(VLOOKUP(Table1[[#This Row],[Name]],'Electricity 23-24'!A242:D1138,4,FALSE)))</f>
        <v/>
      </c>
      <c r="V241" s="7" t="str">
        <f>IF(ISNA(VLOOKUP(Table1[[#This Row],[Name]],Table2[#All],2,FALSE)),"",(VLOOKUP(Table1[[#This Row],[Name]],Table2[#All],2,FALSE)))</f>
        <v/>
      </c>
      <c r="W241" s="7" t="str">
        <f>IFERROR((Table1[[#This Row],[Electricity 23-24 ]]*'Emissions Factors'!$C$6)+(Table1[[#This Row],[Gas 23-24 ]]*'Emissions Factors'!$B$6),"")</f>
        <v/>
      </c>
      <c r="X241" s="74" t="str">
        <f>IFERROR(Table1[[#This Row],[Total Emissions 23-24 ]]/Table1[[#This Row],[Total Emissions 22-23]],"")</f>
        <v/>
      </c>
      <c r="Y241" s="21"/>
    </row>
    <row r="242" spans="1:25" x14ac:dyDescent="0.25">
      <c r="A242" s="32"/>
      <c r="B242" s="21" t="e">
        <f>VLOOKUP(Table1[[#This Row],[Name]], 'Site Information'!$A$2:$D$46, 4, FALSE)</f>
        <v>#N/A</v>
      </c>
      <c r="C242" s="8" t="str">
        <f>IF(ISNA(VLOOKUP(Table1[[#This Row],[Name]], 'Elec 17-18'!$A$4:$B$630, 2, FALSE)), "0", VLOOKUP(Table1[[#This Row],[Name]], 'Elec 17-18'!$A$4:$B$630, 2, FALSE))</f>
        <v>0</v>
      </c>
      <c r="D242" s="13" t="str">
        <f>IF(ISNA(VLOOKUP(Table1[[#This Row],[Name]], 'Gas 17-18'!$A$4:$B$395, 2, FALSE)), "0", (VLOOKUP(Table1[[#This Row],[Name]], 'Gas 17-18'!$A$4:$B$395, 2, FALSE)))</f>
        <v>0</v>
      </c>
      <c r="E242" s="8" t="str">
        <f>IF(ISNA(VLOOKUP(Table1[[#This Row],[Name]], 'Elec 18-19'!$A$4:$B$630, 2, FALSE)), "0", VLOOKUP(Table1[[#This Row],[Name]], 'Elec 18-19'!$A$4:$B$630, 2, FALSE))</f>
        <v>0</v>
      </c>
      <c r="F242" s="13" t="str">
        <f>IF(ISNA(VLOOKUP(Table1[[#This Row],[Name]], 'Gas 18-19'!$A$4:$B$395, 2, FALSE)), "0", (VLOOKUP(Table1[[#This Row],[Name]], 'Gas 18-19'!$A$4:$B$395, 2, FALSE)))</f>
        <v>0</v>
      </c>
      <c r="G242" s="7" t="str">
        <f>IF(ISNA(VLOOKUP(Table1[[#This Row],[Name]], 'Elec 19-20'!$A$4:$B$631, 2, FALSE)), "0", VLOOKUP(Table1[[#This Row],[Name]], 'Elec 19-20'!$A$4:$B$631, 2, FALSE))</f>
        <v>0</v>
      </c>
      <c r="H242" s="7" t="str">
        <f>IF(ISNA(VLOOKUP(Table1[[#This Row],[Name]], 'Gas 19-20'!$A$4:$B$395, 2, FALSE)), "0", (VLOOKUP(Table1[[#This Row],[Name]], 'Gas 19-20'!$A$4:$B$395, 2, FALSE)))</f>
        <v>0</v>
      </c>
      <c r="I242" s="13">
        <f>IFERROR((Table1[[#This Row],[Electricity 19-20]]*'Emissions Factors'!$C$2)+(Table1[[#This Row],[Gas 19-20]]*'Emissions Factors'!$B$2), "")</f>
        <v>0</v>
      </c>
      <c r="J242" s="7" t="str">
        <f>IF(ISNA(VLOOKUP(Table1[[#This Row],[Name]],'Elec 20-21'!$A$4:$B$641, 2, FALSE)), "0", VLOOKUP(Table1[[#This Row],[Name]], 'Elec 20-21'!$A$4:$B$641, 2, FALSE))</f>
        <v>0</v>
      </c>
      <c r="K242" s="7" t="str">
        <f>IF(ISNA(VLOOKUP(Table1[[#This Row],[Name]], 'Gas 20-21'!$A$4:$B$400, 2, FALSE)), "0", VLOOKUP(Table1[[#This Row],[Name]], 'Gas 20-21'!$A$4:$B$400, 2, FALSE))</f>
        <v>0</v>
      </c>
      <c r="L242" s="13">
        <f>IFERROR((Table1[[#This Row],[Electricity 20-21]]*'Emissions Factors'!$C$3)+(Table1[[#This Row],[Gas 20-21]]*'Emissions Factors'!$B$2), "0")</f>
        <v>0</v>
      </c>
      <c r="M242" s="11" t="str">
        <f>IF(ISNA(VLOOKUP(Table1[[#This Row],[Name]], 'Elec 21-22'!$A$4:$B$656, 2, FALSE)), "0", VLOOKUP(Table1[[#This Row],[Name]], 'Elec 21-22'!$A$4:$B$656, 2, FALSE))</f>
        <v>0</v>
      </c>
      <c r="N242" s="7" t="str">
        <f>IF(ISNA(VLOOKUP(Table1[[#This Row],[Name]], 'Gas 21-22'!$A$4:$B$408, 2, FALSE)), "0", VLOOKUP(Table1[[#This Row],[Name]], 'Gas 21-22'!$A$4:$B$408, 2, FALSE))</f>
        <v>0</v>
      </c>
      <c r="O242" s="8">
        <f>IFERROR((Table1[[#This Row],[Electricity 21-22]]*'Emissions Factors'!$C$4)+(Table1[[#This Row],[Gas 21-22]]*'Emissions Factors'!$B$4), "")</f>
        <v>0</v>
      </c>
      <c r="P242" s="74" t="str">
        <f>IFERROR(Table1[[#This Row],[Total Emissions 21-22]]/Table1[[#This Row],[Total Emissions 20-21]], "")</f>
        <v/>
      </c>
      <c r="Q242" s="11" t="str">
        <f>IF(ISNA(VLOOKUP(Table1[[#This Row],[Name]],'Elec 22-23'!$A$4:$B$680, 2, FALSE)), "", VLOOKUP(Table1[[#This Row],[Name]], 'Elec 22-23'!$A$4:$B$680, 2, FALSE))</f>
        <v/>
      </c>
      <c r="R242" s="7" t="str">
        <f>IF(ISNA(VLOOKUP(Table1[[#This Row],[Name]], 'Gas 22-23'!$A$4:$B$427, 2, FALSE)), "", (VLOOKUP(Table1[[#This Row],[Name]], 'Gas 22-23'!$A$4:$B$427, 2, FALSE)))</f>
        <v/>
      </c>
      <c r="S242" s="7" t="str">
        <f>IFERROR((Table1[[#This Row],[Electricity 22-23]]*'Emissions Factors'!$C$5)+('Emissions Factors'!$B$5*Table1[[#This Row],[Gas 22-23]]), "")</f>
        <v/>
      </c>
      <c r="T242" s="12" t="str">
        <f>IFERROR(Table1[[#This Row],[Total Emissions 22-23]]/Table1[[#This Row],[Total Emissions 21-22]], "")</f>
        <v/>
      </c>
      <c r="U242" s="7" t="str">
        <f>IF(ISNA(VLOOKUP(Table1[[#This Row],[Name]],'Electricity 23-24'!A243:D1139,4,FALSE)),"",(VLOOKUP(Table1[[#This Row],[Name]],'Electricity 23-24'!A243:D1139,4,FALSE)))</f>
        <v/>
      </c>
      <c r="V242" s="7" t="str">
        <f>IF(ISNA(VLOOKUP(Table1[[#This Row],[Name]],Table2[#All],2,FALSE)),"",(VLOOKUP(Table1[[#This Row],[Name]],Table2[#All],2,FALSE)))</f>
        <v/>
      </c>
      <c r="W242" s="7" t="str">
        <f>IFERROR((Table1[[#This Row],[Electricity 23-24 ]]*'Emissions Factors'!$C$6)+(Table1[[#This Row],[Gas 23-24 ]]*'Emissions Factors'!$B$6),"")</f>
        <v/>
      </c>
      <c r="X242" s="74" t="str">
        <f>IFERROR(Table1[[#This Row],[Total Emissions 23-24 ]]/Table1[[#This Row],[Total Emissions 22-23]],"")</f>
        <v/>
      </c>
      <c r="Y242" s="21"/>
    </row>
    <row r="243" spans="1:25" x14ac:dyDescent="0.25">
      <c r="A243" s="30"/>
      <c r="B243" s="21" t="e">
        <f>VLOOKUP(Table1[[#This Row],[Name]], 'Site Information'!$A$2:$D$46, 4, FALSE)</f>
        <v>#N/A</v>
      </c>
      <c r="C243" s="11" t="str">
        <f>IF(ISNA(VLOOKUP(Table1[[#This Row],[Name]], 'Elec 17-18'!$A$4:$B$630, 2, FALSE)), "0", VLOOKUP(Table1[[#This Row],[Name]], 'Elec 17-18'!$A$4:$B$630, 2, FALSE))</f>
        <v>0</v>
      </c>
      <c r="D243" s="47" t="str">
        <f>IF(ISNA(VLOOKUP(Table1[[#This Row],[Name]], 'Gas 17-18'!$A$4:$B$395, 2, FALSE)), "0", (VLOOKUP(Table1[[#This Row],[Name]], 'Gas 17-18'!$A$4:$B$395, 2, FALSE)))</f>
        <v>0</v>
      </c>
      <c r="E243" s="11" t="str">
        <f>IF(ISNA(VLOOKUP(Table1[[#This Row],[Name]], 'Elec 18-19'!$A$4:$B$630, 2, FALSE)), "0", VLOOKUP(Table1[[#This Row],[Name]], 'Elec 18-19'!$A$4:$B$630, 2, FALSE))</f>
        <v>0</v>
      </c>
      <c r="F243" s="47" t="str">
        <f>IF(ISNA(VLOOKUP(Table1[[#This Row],[Name]], 'Gas 18-19'!$A$4:$B$395, 2, FALSE)), "0", (VLOOKUP(Table1[[#This Row],[Name]], 'Gas 18-19'!$A$4:$B$395, 2, FALSE)))</f>
        <v>0</v>
      </c>
      <c r="G243" s="7" t="str">
        <f>IF(ISNA(VLOOKUP(Table1[[#This Row],[Name]], 'Elec 19-20'!$A$4:$B$631, 2, FALSE)), "0", VLOOKUP(Table1[[#This Row],[Name]], 'Elec 19-20'!$A$4:$B$631, 2, FALSE))</f>
        <v>0</v>
      </c>
      <c r="H243" s="7" t="str">
        <f>IF(ISNA(VLOOKUP(Table1[[#This Row],[Name]], 'Gas 19-20'!$A$4:$B$395, 2, FALSE)), "0", (VLOOKUP(Table1[[#This Row],[Name]], 'Gas 19-20'!$A$4:$B$395, 2, FALSE)))</f>
        <v>0</v>
      </c>
      <c r="I243" s="13">
        <f>IFERROR((Table1[[#This Row],[Electricity 19-20]]*'Emissions Factors'!$C$2)+(Table1[[#This Row],[Gas 19-20]]*'Emissions Factors'!$B$2), "")</f>
        <v>0</v>
      </c>
      <c r="J243" s="7" t="str">
        <f>IF(ISNA(VLOOKUP(Table1[[#This Row],[Name]],'Elec 20-21'!$A$4:$B$641, 2, FALSE)), "0", VLOOKUP(Table1[[#This Row],[Name]], 'Elec 20-21'!$A$4:$B$641, 2, FALSE))</f>
        <v>0</v>
      </c>
      <c r="K243" s="7" t="str">
        <f>IF(ISNA(VLOOKUP(Table1[[#This Row],[Name]], 'Gas 20-21'!$A$4:$B$400, 2, FALSE)), "0", VLOOKUP(Table1[[#This Row],[Name]], 'Gas 20-21'!$A$4:$B$400, 2, FALSE))</f>
        <v>0</v>
      </c>
      <c r="L243" s="13">
        <f>IFERROR((Table1[[#This Row],[Electricity 20-21]]*'Emissions Factors'!$C$3)+(Table1[[#This Row],[Gas 20-21]]*'Emissions Factors'!$B$2), "0")</f>
        <v>0</v>
      </c>
      <c r="M243" s="65" t="str">
        <f>IF(ISNA(VLOOKUP(Table1[[#This Row],[Name]], 'Elec 21-22'!$A$4:$B$656, 2, FALSE)), "0", VLOOKUP(Table1[[#This Row],[Name]], 'Elec 21-22'!$A$4:$B$656, 2, FALSE))</f>
        <v>0</v>
      </c>
      <c r="N243" s="7" t="str">
        <f>IF(ISNA(VLOOKUP(Table1[[#This Row],[Name]], 'Gas 21-22'!$A$4:$B$408, 2, FALSE)), "0", VLOOKUP(Table1[[#This Row],[Name]], 'Gas 21-22'!$A$4:$B$408, 2, FALSE))</f>
        <v>0</v>
      </c>
      <c r="O243" s="8">
        <f>IFERROR((Table1[[#This Row],[Electricity 21-22]]*'Emissions Factors'!$C$4)+(Table1[[#This Row],[Gas 21-22]]*'Emissions Factors'!$B$4), "")</f>
        <v>0</v>
      </c>
      <c r="P243" s="12" t="str">
        <f>IFERROR(Table1[[#This Row],[Total Emissions 21-22]]/Table1[[#This Row],[Total Emissions 20-21]], "")</f>
        <v/>
      </c>
      <c r="Q243" s="11" t="str">
        <f>IF(ISNA(VLOOKUP(Table1[[#This Row],[Name]],'Elec 22-23'!$A$4:$B$680, 2, FALSE)), "", VLOOKUP(Table1[[#This Row],[Name]], 'Elec 22-23'!$A$4:$B$680, 2, FALSE))</f>
        <v/>
      </c>
      <c r="R243" s="11" t="str">
        <f>IF(ISNA(VLOOKUP(Table1[[#This Row],[Name]], 'Gas 22-23'!$A$4:$B$427, 2, FALSE)), "", (VLOOKUP(Table1[[#This Row],[Name]], 'Gas 22-23'!$A$4:$B$427, 2, FALSE)))</f>
        <v/>
      </c>
      <c r="S243" s="11" t="str">
        <f>IFERROR((Table1[[#This Row],[Electricity 22-23]]*'Emissions Factors'!$C$5)+('Emissions Factors'!$B$5*Table1[[#This Row],[Gas 22-23]]), "")</f>
        <v/>
      </c>
      <c r="T243" s="12" t="str">
        <f>IFERROR(Table1[[#This Row],[Total Emissions 22-23]]/Table1[[#This Row],[Total Emissions 21-22]], "")</f>
        <v/>
      </c>
      <c r="U243" s="11" t="str">
        <f>IF(ISNA(VLOOKUP(Table1[[#This Row],[Name]],'Electricity 23-24'!A489:D1385,4,FALSE)),"",(VLOOKUP(Table1[[#This Row],[Name]],'Electricity 23-24'!A489:D1385,4,FALSE)))</f>
        <v/>
      </c>
      <c r="V243" s="11" t="str">
        <f>IF(ISNA(VLOOKUP(Table1[[#This Row],[Name]],Table2[#All],2,FALSE)),"",(VLOOKUP(Table1[[#This Row],[Name]],Table2[#All],2,FALSE)))</f>
        <v/>
      </c>
      <c r="W243" s="11" t="str">
        <f>IFERROR((Table1[[#This Row],[Electricity 23-24 ]]*'Emissions Factors'!$C$6)+(Table1[[#This Row],[Gas 23-24 ]]*'Emissions Factors'!$B$6),"")</f>
        <v/>
      </c>
      <c r="X243" s="74" t="str">
        <f>IFERROR(Table1[[#This Row],[Total Emissions 23-24 ]]/Table1[[#This Row],[Total Emissions 22-23]],"")</f>
        <v/>
      </c>
      <c r="Y243" s="21"/>
    </row>
    <row r="244" spans="1:25" x14ac:dyDescent="0.25">
      <c r="A244" s="32"/>
      <c r="B244" s="21" t="e">
        <f>VLOOKUP(Table1[[#This Row],[Name]], 'Site Information'!$A$2:$D$46, 4, FALSE)</f>
        <v>#N/A</v>
      </c>
      <c r="C244" s="8" t="str">
        <f>IF(ISNA(VLOOKUP(Table1[[#This Row],[Name]], 'Elec 17-18'!$A$4:$B$630, 2, FALSE)), "0", VLOOKUP(Table1[[#This Row],[Name]], 'Elec 17-18'!$A$4:$B$630, 2, FALSE))</f>
        <v>0</v>
      </c>
      <c r="D244" s="13" t="str">
        <f>IF(ISNA(VLOOKUP(Table1[[#This Row],[Name]], 'Gas 17-18'!$A$4:$B$395, 2, FALSE)), "0", (VLOOKUP(Table1[[#This Row],[Name]], 'Gas 17-18'!$A$4:$B$395, 2, FALSE)))</f>
        <v>0</v>
      </c>
      <c r="E244" s="8" t="str">
        <f>IF(ISNA(VLOOKUP(Table1[[#This Row],[Name]], 'Elec 18-19'!$A$4:$B$630, 2, FALSE)), "0", VLOOKUP(Table1[[#This Row],[Name]], 'Elec 18-19'!$A$4:$B$630, 2, FALSE))</f>
        <v>0</v>
      </c>
      <c r="F244" s="13" t="str">
        <f>IF(ISNA(VLOOKUP(Table1[[#This Row],[Name]], 'Gas 18-19'!$A$4:$B$395, 2, FALSE)), "0", (VLOOKUP(Table1[[#This Row],[Name]], 'Gas 18-19'!$A$4:$B$395, 2, FALSE)))</f>
        <v>0</v>
      </c>
      <c r="G244" s="7" t="str">
        <f>IF(ISNA(VLOOKUP(Table1[[#This Row],[Name]], 'Elec 19-20'!$A$4:$B$631, 2, FALSE)), "0", VLOOKUP(Table1[[#This Row],[Name]], 'Elec 19-20'!$A$4:$B$631, 2, FALSE))</f>
        <v>0</v>
      </c>
      <c r="H244" s="7" t="str">
        <f>IF(ISNA(VLOOKUP(Table1[[#This Row],[Name]], 'Gas 19-20'!$A$4:$B$395, 2, FALSE)), "0", (VLOOKUP(Table1[[#This Row],[Name]], 'Gas 19-20'!$A$4:$B$395, 2, FALSE)))</f>
        <v>0</v>
      </c>
      <c r="I244" s="13">
        <f>IFERROR((Table1[[#This Row],[Electricity 19-20]]*'Emissions Factors'!$C$2)+(Table1[[#This Row],[Gas 19-20]]*'Emissions Factors'!$B$2), "")</f>
        <v>0</v>
      </c>
      <c r="J244" s="7" t="str">
        <f>IF(ISNA(VLOOKUP(Table1[[#This Row],[Name]],'Elec 20-21'!$A$4:$B$641, 2, FALSE)), "0", VLOOKUP(Table1[[#This Row],[Name]], 'Elec 20-21'!$A$4:$B$641, 2, FALSE))</f>
        <v>0</v>
      </c>
      <c r="K244" s="7" t="str">
        <f>IF(ISNA(VLOOKUP(Table1[[#This Row],[Name]], 'Gas 20-21'!$A$4:$B$400, 2, FALSE)), "0", VLOOKUP(Table1[[#This Row],[Name]], 'Gas 20-21'!$A$4:$B$400, 2, FALSE))</f>
        <v>0</v>
      </c>
      <c r="L244" s="13">
        <f>IFERROR((Table1[[#This Row],[Electricity 20-21]]*'Emissions Factors'!$C$3)+(Table1[[#This Row],[Gas 20-21]]*'Emissions Factors'!$B$2), "0")</f>
        <v>0</v>
      </c>
      <c r="M244" s="11" t="str">
        <f>IF(ISNA(VLOOKUP(Table1[[#This Row],[Name]], 'Elec 21-22'!$A$4:$B$656, 2, FALSE)), "0", VLOOKUP(Table1[[#This Row],[Name]], 'Elec 21-22'!$A$4:$B$656, 2, FALSE))</f>
        <v>0</v>
      </c>
      <c r="N244" s="11" t="str">
        <f>IF(ISNA(VLOOKUP(Table1[[#This Row],[Name]], 'Gas 21-22'!$A$4:$B$408, 2, FALSE)), "0", VLOOKUP(Table1[[#This Row],[Name]], 'Gas 21-22'!$A$4:$B$408, 2, FALSE))</f>
        <v>0</v>
      </c>
      <c r="O244" s="8">
        <f>IFERROR((Table1[[#This Row],[Electricity 21-22]]*'Emissions Factors'!$C$4)+(Table1[[#This Row],[Gas 21-22]]*'Emissions Factors'!$B$4), "")</f>
        <v>0</v>
      </c>
      <c r="P244" s="12" t="str">
        <f>IFERROR(Table1[[#This Row],[Total Emissions 21-22]]/Table1[[#This Row],[Total Emissions 20-21]], "")</f>
        <v/>
      </c>
      <c r="Q244" s="11" t="str">
        <f>IF(ISNA(VLOOKUP(Table1[[#This Row],[Name]],'Elec 22-23'!$A$4:$B$680, 2, FALSE)), "", VLOOKUP(Table1[[#This Row],[Name]], 'Elec 22-23'!$A$4:$B$680, 2, FALSE))</f>
        <v/>
      </c>
      <c r="R244" s="7" t="str">
        <f>IF(ISNA(VLOOKUP(Table1[[#This Row],[Name]], 'Gas 22-23'!$A$4:$B$427, 2, FALSE)), "", (VLOOKUP(Table1[[#This Row],[Name]], 'Gas 22-23'!$A$4:$B$427, 2, FALSE)))</f>
        <v/>
      </c>
      <c r="S244" s="7" t="str">
        <f>IFERROR((Table1[[#This Row],[Electricity 22-23]]*'Emissions Factors'!$C$5)+('Emissions Factors'!$B$5*Table1[[#This Row],[Gas 22-23]]), "")</f>
        <v/>
      </c>
      <c r="T244" s="12" t="str">
        <f>IFERROR(Table1[[#This Row],[Total Emissions 22-23]]/Table1[[#This Row],[Total Emissions 21-22]], "")</f>
        <v/>
      </c>
      <c r="U244" s="7" t="str">
        <f>IF(ISNA(VLOOKUP(Table1[[#This Row],[Name]],'Electricity 23-24'!A194:D201,4,FALSE)),"",(VLOOKUP(Table1[[#This Row],[Name]],'Electricity 23-24'!A194:D201,4,FALSE)))</f>
        <v/>
      </c>
      <c r="V244" s="7" t="str">
        <f>IF(ISNA(VLOOKUP(Table1[[#This Row],[Name]],Table2[#All],2,FALSE)),"",(VLOOKUP(Table1[[#This Row],[Name]],Table2[#All],2,FALSE)))</f>
        <v/>
      </c>
      <c r="W244" s="7" t="str">
        <f>IFERROR((Table1[[#This Row],[Electricity 23-24 ]]*'Emissions Factors'!$C$6)+(Table1[[#This Row],[Gas 23-24 ]]*'Emissions Factors'!$B$6),"")</f>
        <v/>
      </c>
      <c r="X244" s="74" t="str">
        <f>IFERROR(Table1[[#This Row],[Total Emissions 23-24 ]]/Table1[[#This Row],[Total Emissions 22-23]],"")</f>
        <v/>
      </c>
      <c r="Y244" s="21"/>
    </row>
    <row r="245" spans="1:25" x14ac:dyDescent="0.25">
      <c r="A245" s="30"/>
      <c r="B245" s="21" t="e">
        <f>VLOOKUP(Table1[[#This Row],[Name]], 'Site Information'!$A$2:$D$46, 4, FALSE)</f>
        <v>#N/A</v>
      </c>
      <c r="C245" s="11" t="str">
        <f>IF(ISNA(VLOOKUP(Table1[[#This Row],[Name]], 'Elec 17-18'!$A$4:$B$630, 2, FALSE)), "0", VLOOKUP(Table1[[#This Row],[Name]], 'Elec 17-18'!$A$4:$B$630, 2, FALSE))</f>
        <v>0</v>
      </c>
      <c r="D245" s="47" t="str">
        <f>IF(ISNA(VLOOKUP(Table1[[#This Row],[Name]], 'Gas 17-18'!$A$4:$B$395, 2, FALSE)), "0", (VLOOKUP(Table1[[#This Row],[Name]], 'Gas 17-18'!$A$4:$B$395, 2, FALSE)))</f>
        <v>0</v>
      </c>
      <c r="E245" s="11" t="str">
        <f>IF(ISNA(VLOOKUP(Table1[[#This Row],[Name]], 'Elec 18-19'!$A$4:$B$630, 2, FALSE)), "0", VLOOKUP(Table1[[#This Row],[Name]], 'Elec 18-19'!$A$4:$B$630, 2, FALSE))</f>
        <v>0</v>
      </c>
      <c r="F245" s="47" t="str">
        <f>IF(ISNA(VLOOKUP(Table1[[#This Row],[Name]], 'Gas 18-19'!$A$4:$B$395, 2, FALSE)), "0", (VLOOKUP(Table1[[#This Row],[Name]], 'Gas 18-19'!$A$4:$B$395, 2, FALSE)))</f>
        <v>0</v>
      </c>
      <c r="G245" s="7" t="str">
        <f>IF(ISNA(VLOOKUP(Table1[[#This Row],[Name]], 'Elec 19-20'!$A$4:$B$631, 2, FALSE)), "0", VLOOKUP(Table1[[#This Row],[Name]], 'Elec 19-20'!$A$4:$B$631, 2, FALSE))</f>
        <v>0</v>
      </c>
      <c r="H245" s="7" t="str">
        <f>IF(ISNA(VLOOKUP(Table1[[#This Row],[Name]], 'Gas 19-20'!$A$4:$B$395, 2, FALSE)), "0", (VLOOKUP(Table1[[#This Row],[Name]], 'Gas 19-20'!$A$4:$B$395, 2, FALSE)))</f>
        <v>0</v>
      </c>
      <c r="I245" s="13">
        <f>IFERROR((Table1[[#This Row],[Electricity 19-20]]*'Emissions Factors'!$C$2)+(Table1[[#This Row],[Gas 19-20]]*'Emissions Factors'!$B$2), "")</f>
        <v>0</v>
      </c>
      <c r="J245" s="7" t="str">
        <f>IF(ISNA(VLOOKUP(Table1[[#This Row],[Name]],'Elec 20-21'!$A$4:$B$641, 2, FALSE)), "0", VLOOKUP(Table1[[#This Row],[Name]], 'Elec 20-21'!$A$4:$B$641, 2, FALSE))</f>
        <v>0</v>
      </c>
      <c r="K245" s="7" t="str">
        <f>IF(ISNA(VLOOKUP(Table1[[#This Row],[Name]], 'Gas 20-21'!$A$4:$B$400, 2, FALSE)), "0", VLOOKUP(Table1[[#This Row],[Name]], 'Gas 20-21'!$A$4:$B$400, 2, FALSE))</f>
        <v>0</v>
      </c>
      <c r="L245" s="13">
        <f>IFERROR((Table1[[#This Row],[Electricity 20-21]]*'Emissions Factors'!$C$3)+(Table1[[#This Row],[Gas 20-21]]*'Emissions Factors'!$B$2), "0")</f>
        <v>0</v>
      </c>
      <c r="M245" s="65" t="str">
        <f>IF(ISNA(VLOOKUP(Table1[[#This Row],[Name]], 'Elec 21-22'!$A$4:$B$656, 2, FALSE)), "0", VLOOKUP(Table1[[#This Row],[Name]], 'Elec 21-22'!$A$4:$B$656, 2, FALSE))</f>
        <v>0</v>
      </c>
      <c r="N245" s="7" t="str">
        <f>IF(ISNA(VLOOKUP(Table1[[#This Row],[Name]], 'Gas 21-22'!$A$4:$B$408, 2, FALSE)), "0", VLOOKUP(Table1[[#This Row],[Name]], 'Gas 21-22'!$A$4:$B$408, 2, FALSE))</f>
        <v>0</v>
      </c>
      <c r="O245" s="8">
        <f>IFERROR((Table1[[#This Row],[Electricity 21-22]]*'Emissions Factors'!$C$4)+(Table1[[#This Row],[Gas 21-22]]*'Emissions Factors'!$B$4), "")</f>
        <v>0</v>
      </c>
      <c r="P245" s="12" t="str">
        <f>IFERROR(Table1[[#This Row],[Total Emissions 21-22]]/Table1[[#This Row],[Total Emissions 20-21]], "")</f>
        <v/>
      </c>
      <c r="Q245" s="11" t="str">
        <f>IF(ISNA(VLOOKUP(Table1[[#This Row],[Name]],'Elec 22-23'!$A$4:$B$680, 2, FALSE)), "", VLOOKUP(Table1[[#This Row],[Name]], 'Elec 22-23'!$A$4:$B$680, 2, FALSE))</f>
        <v/>
      </c>
      <c r="R245" s="7" t="str">
        <f>IF(ISNA(VLOOKUP(Table1[[#This Row],[Name]], 'Gas 22-23'!$A$4:$B$427, 2, FALSE)), "", (VLOOKUP(Table1[[#This Row],[Name]], 'Gas 22-23'!$A$4:$B$427, 2, FALSE)))</f>
        <v/>
      </c>
      <c r="S245" s="7" t="str">
        <f>IFERROR((Table1[[#This Row],[Electricity 22-23]]*'Emissions Factors'!$C$5)+('Emissions Factors'!$B$5*Table1[[#This Row],[Gas 22-23]]), "")</f>
        <v/>
      </c>
      <c r="T245" s="12" t="str">
        <f>IFERROR(Table1[[#This Row],[Total Emissions 22-23]]/Table1[[#This Row],[Total Emissions 21-22]], "")</f>
        <v/>
      </c>
      <c r="U245" s="7" t="str">
        <f>IF(ISNA(VLOOKUP(Table1[[#This Row],[Name]],'Electricity 23-24'!A490:D1386,4,FALSE)),"",(VLOOKUP(Table1[[#This Row],[Name]],'Electricity 23-24'!A490:D1386,4,FALSE)))</f>
        <v/>
      </c>
      <c r="V245" s="7" t="str">
        <f>IF(ISNA(VLOOKUP(Table1[[#This Row],[Name]],Table2[#All],2,FALSE)),"",(VLOOKUP(Table1[[#This Row],[Name]],Table2[#All],2,FALSE)))</f>
        <v/>
      </c>
      <c r="W245" s="7" t="str">
        <f>IFERROR((Table1[[#This Row],[Electricity 23-24 ]]*'Emissions Factors'!$C$6)+(Table1[[#This Row],[Gas 23-24 ]]*'Emissions Factors'!$B$6),"")</f>
        <v/>
      </c>
      <c r="X245" s="74" t="str">
        <f>IFERROR(Table1[[#This Row],[Total Emissions 23-24 ]]/Table1[[#This Row],[Total Emissions 22-23]],"")</f>
        <v/>
      </c>
      <c r="Y245" s="21"/>
    </row>
    <row r="246" spans="1:25" x14ac:dyDescent="0.25">
      <c r="A246" s="32"/>
      <c r="B246" s="21" t="e">
        <f>VLOOKUP(Table1[[#This Row],[Name]], 'Site Information'!$A$2:$D$46, 4, FALSE)</f>
        <v>#N/A</v>
      </c>
      <c r="C246" s="8" t="str">
        <f>IF(ISNA(VLOOKUP(Table1[[#This Row],[Name]], 'Elec 17-18'!$A$4:$B$630, 2, FALSE)), "0", VLOOKUP(Table1[[#This Row],[Name]], 'Elec 17-18'!$A$4:$B$630, 2, FALSE))</f>
        <v>0</v>
      </c>
      <c r="D246" s="13" t="str">
        <f>IF(ISNA(VLOOKUP(Table1[[#This Row],[Name]], 'Gas 17-18'!$A$4:$B$395, 2, FALSE)), "0", (VLOOKUP(Table1[[#This Row],[Name]], 'Gas 17-18'!$A$4:$B$395, 2, FALSE)))</f>
        <v>0</v>
      </c>
      <c r="E246" s="8" t="str">
        <f>IF(ISNA(VLOOKUP(Table1[[#This Row],[Name]], 'Elec 18-19'!$A$4:$B$630, 2, FALSE)), "0", VLOOKUP(Table1[[#This Row],[Name]], 'Elec 18-19'!$A$4:$B$630, 2, FALSE))</f>
        <v>0</v>
      </c>
      <c r="F246" s="13" t="str">
        <f>IF(ISNA(VLOOKUP(Table1[[#This Row],[Name]], 'Gas 18-19'!$A$4:$B$395, 2, FALSE)), "0", (VLOOKUP(Table1[[#This Row],[Name]], 'Gas 18-19'!$A$4:$B$395, 2, FALSE)))</f>
        <v>0</v>
      </c>
      <c r="G246" s="7" t="str">
        <f>IF(ISNA(VLOOKUP(Table1[[#This Row],[Name]], 'Elec 19-20'!$A$4:$B$631, 2, FALSE)), "0", VLOOKUP(Table1[[#This Row],[Name]], 'Elec 19-20'!$A$4:$B$631, 2, FALSE))</f>
        <v>0</v>
      </c>
      <c r="H246" s="7" t="str">
        <f>IF(ISNA(VLOOKUP(Table1[[#This Row],[Name]], 'Gas 19-20'!$A$4:$B$395, 2, FALSE)), "0", (VLOOKUP(Table1[[#This Row],[Name]], 'Gas 19-20'!$A$4:$B$395, 2, FALSE)))</f>
        <v>0</v>
      </c>
      <c r="I246" s="13">
        <f>IFERROR((Table1[[#This Row],[Electricity 19-20]]*'Emissions Factors'!$C$2)+(Table1[[#This Row],[Gas 19-20]]*'Emissions Factors'!$B$2), "")</f>
        <v>0</v>
      </c>
      <c r="J246" s="7" t="str">
        <f>IF(ISNA(VLOOKUP(Table1[[#This Row],[Name]],'Elec 20-21'!$A$4:$B$641, 2, FALSE)), "0", VLOOKUP(Table1[[#This Row],[Name]], 'Elec 20-21'!$A$4:$B$641, 2, FALSE))</f>
        <v>0</v>
      </c>
      <c r="K246" s="7" t="str">
        <f>IF(ISNA(VLOOKUP(Table1[[#This Row],[Name]], 'Gas 20-21'!$A$4:$B$400, 2, FALSE)), "0", VLOOKUP(Table1[[#This Row],[Name]], 'Gas 20-21'!$A$4:$B$400, 2, FALSE))</f>
        <v>0</v>
      </c>
      <c r="L246" s="13">
        <f>IFERROR((Table1[[#This Row],[Electricity 20-21]]*'Emissions Factors'!$C$3)+(Table1[[#This Row],[Gas 20-21]]*'Emissions Factors'!$B$2), "0")</f>
        <v>0</v>
      </c>
      <c r="M246" s="11" t="str">
        <f>IF(ISNA(VLOOKUP(Table1[[#This Row],[Name]], 'Elec 21-22'!$A$4:$B$656, 2, FALSE)), "0", VLOOKUP(Table1[[#This Row],[Name]], 'Elec 21-22'!$A$4:$B$656, 2, FALSE))</f>
        <v>0</v>
      </c>
      <c r="N246" s="7" t="str">
        <f>IF(ISNA(VLOOKUP(Table1[[#This Row],[Name]], 'Gas 21-22'!$A$4:$B$408, 2, FALSE)), "0", VLOOKUP(Table1[[#This Row],[Name]], 'Gas 21-22'!$A$4:$B$408, 2, FALSE))</f>
        <v>0</v>
      </c>
      <c r="O246" s="8">
        <f>IFERROR((Table1[[#This Row],[Electricity 21-22]]*'Emissions Factors'!$C$4)+(Table1[[#This Row],[Gas 21-22]]*'Emissions Factors'!$B$4), "")</f>
        <v>0</v>
      </c>
      <c r="P246" s="74" t="str">
        <f>IFERROR(Table1[[#This Row],[Total Emissions 21-22]]/Table1[[#This Row],[Total Emissions 20-21]], "")</f>
        <v/>
      </c>
      <c r="Q246" s="11" t="str">
        <f>IF(ISNA(VLOOKUP(Table1[[#This Row],[Name]],'Elec 22-23'!$A$4:$B$680, 2, FALSE)), "", VLOOKUP(Table1[[#This Row],[Name]], 'Elec 22-23'!$A$4:$B$680, 2, FALSE))</f>
        <v/>
      </c>
      <c r="R246" s="11" t="str">
        <f>IF(ISNA(VLOOKUP(Table1[[#This Row],[Name]], 'Gas 22-23'!$A$4:$B$427, 2, FALSE)), "", (VLOOKUP(Table1[[#This Row],[Name]], 'Gas 22-23'!$A$4:$B$427, 2, FALSE)))</f>
        <v/>
      </c>
      <c r="S246" s="11" t="str">
        <f>IFERROR((Table1[[#This Row],[Electricity 22-23]]*'Emissions Factors'!$C$5)+('Emissions Factors'!$B$5*Table1[[#This Row],[Gas 22-23]]), "")</f>
        <v/>
      </c>
      <c r="T246" s="12" t="str">
        <f>IFERROR(Table1[[#This Row],[Total Emissions 22-23]]/Table1[[#This Row],[Total Emissions 21-22]], "")</f>
        <v/>
      </c>
      <c r="U246" s="11" t="str">
        <f>IF(ISNA(VLOOKUP(Table1[[#This Row],[Name]],'Electricity 23-24'!A247:D1143,4,FALSE)),"",(VLOOKUP(Table1[[#This Row],[Name]],'Electricity 23-24'!A247:D1143,4,FALSE)))</f>
        <v/>
      </c>
      <c r="V246" s="11" t="str">
        <f>IF(ISNA(VLOOKUP(Table1[[#This Row],[Name]],Table2[#All],2,FALSE)),"",(VLOOKUP(Table1[[#This Row],[Name]],Table2[#All],2,FALSE)))</f>
        <v/>
      </c>
      <c r="W246" s="11" t="str">
        <f>IFERROR((Table1[[#This Row],[Electricity 23-24 ]]*'Emissions Factors'!$C$6)+(Table1[[#This Row],[Gas 23-24 ]]*'Emissions Factors'!$B$6),"")</f>
        <v/>
      </c>
      <c r="X246" s="74" t="str">
        <f>IFERROR(Table1[[#This Row],[Total Emissions 23-24 ]]/Table1[[#This Row],[Total Emissions 22-23]],"")</f>
        <v/>
      </c>
      <c r="Y246" s="21"/>
    </row>
    <row r="247" spans="1:25" x14ac:dyDescent="0.25">
      <c r="A247" s="32"/>
      <c r="B247" s="21" t="e">
        <f>VLOOKUP(Table1[[#This Row],[Name]], 'Site Information'!$A$2:$D$46, 4, FALSE)</f>
        <v>#N/A</v>
      </c>
      <c r="C247" s="8" t="str">
        <f>IF(ISNA(VLOOKUP(Table1[[#This Row],[Name]], 'Elec 17-18'!$A$4:$B$630, 2, FALSE)), "0", VLOOKUP(Table1[[#This Row],[Name]], 'Elec 17-18'!$A$4:$B$630, 2, FALSE))</f>
        <v>0</v>
      </c>
      <c r="D247" s="13" t="str">
        <f>IF(ISNA(VLOOKUP(Table1[[#This Row],[Name]], 'Gas 17-18'!$A$4:$B$395, 2, FALSE)), "0", (VLOOKUP(Table1[[#This Row],[Name]], 'Gas 17-18'!$A$4:$B$395, 2, FALSE)))</f>
        <v>0</v>
      </c>
      <c r="E247" s="8" t="str">
        <f>IF(ISNA(VLOOKUP(Table1[[#This Row],[Name]], 'Elec 18-19'!$A$4:$B$630, 2, FALSE)), "0", VLOOKUP(Table1[[#This Row],[Name]], 'Elec 18-19'!$A$4:$B$630, 2, FALSE))</f>
        <v>0</v>
      </c>
      <c r="F247" s="13" t="str">
        <f>IF(ISNA(VLOOKUP(Table1[[#This Row],[Name]], 'Gas 18-19'!$A$4:$B$395, 2, FALSE)), "0", (VLOOKUP(Table1[[#This Row],[Name]], 'Gas 18-19'!$A$4:$B$395, 2, FALSE)))</f>
        <v>0</v>
      </c>
      <c r="G247" s="7" t="str">
        <f>IF(ISNA(VLOOKUP(Table1[[#This Row],[Name]], 'Elec 19-20'!$A$4:$B$631, 2, FALSE)), "0", VLOOKUP(Table1[[#This Row],[Name]], 'Elec 19-20'!$A$4:$B$631, 2, FALSE))</f>
        <v>0</v>
      </c>
      <c r="H247" s="7" t="str">
        <f>IF(ISNA(VLOOKUP(Table1[[#This Row],[Name]], 'Gas 19-20'!$A$4:$B$395, 2, FALSE)), "0", (VLOOKUP(Table1[[#This Row],[Name]], 'Gas 19-20'!$A$4:$B$395, 2, FALSE)))</f>
        <v>0</v>
      </c>
      <c r="I247" s="13">
        <f>IFERROR((Table1[[#This Row],[Electricity 19-20]]*'Emissions Factors'!$C$2)+(Table1[[#This Row],[Gas 19-20]]*'Emissions Factors'!$B$2), "")</f>
        <v>0</v>
      </c>
      <c r="J247" s="7" t="str">
        <f>IF(ISNA(VLOOKUP(Table1[[#This Row],[Name]],'Elec 20-21'!$A$4:$B$641, 2, FALSE)), "0", VLOOKUP(Table1[[#This Row],[Name]], 'Elec 20-21'!$A$4:$B$641, 2, FALSE))</f>
        <v>0</v>
      </c>
      <c r="K247" s="7" t="str">
        <f>IF(ISNA(VLOOKUP(Table1[[#This Row],[Name]], 'Gas 20-21'!$A$4:$B$400, 2, FALSE)), "0", VLOOKUP(Table1[[#This Row],[Name]], 'Gas 20-21'!$A$4:$B$400, 2, FALSE))</f>
        <v>0</v>
      </c>
      <c r="L247" s="13">
        <f>IFERROR((Table1[[#This Row],[Electricity 20-21]]*'Emissions Factors'!$C$3)+(Table1[[#This Row],[Gas 20-21]]*'Emissions Factors'!$B$2), "0")</f>
        <v>0</v>
      </c>
      <c r="M247" s="11" t="str">
        <f>IF(ISNA(VLOOKUP(Table1[[#This Row],[Name]], 'Elec 21-22'!$A$4:$B$656, 2, FALSE)), "0", VLOOKUP(Table1[[#This Row],[Name]], 'Elec 21-22'!$A$4:$B$656, 2, FALSE))</f>
        <v>0</v>
      </c>
      <c r="N247" s="7" t="str">
        <f>IF(ISNA(VLOOKUP(Table1[[#This Row],[Name]], 'Gas 21-22'!$A$4:$B$408, 2, FALSE)), "0", VLOOKUP(Table1[[#This Row],[Name]], 'Gas 21-22'!$A$4:$B$408, 2, FALSE))</f>
        <v>0</v>
      </c>
      <c r="O247" s="8">
        <f>IFERROR((Table1[[#This Row],[Electricity 21-22]]*'Emissions Factors'!$C$4)+(Table1[[#This Row],[Gas 21-22]]*'Emissions Factors'!$B$4), "")</f>
        <v>0</v>
      </c>
      <c r="P247" s="74" t="str">
        <f>IFERROR(Table1[[#This Row],[Total Emissions 21-22]]/Table1[[#This Row],[Total Emissions 20-21]], "")</f>
        <v/>
      </c>
      <c r="Q247" s="11" t="str">
        <f>IF(ISNA(VLOOKUP(Table1[[#This Row],[Name]],'Elec 22-23'!$A$4:$B$680, 2, FALSE)), "", VLOOKUP(Table1[[#This Row],[Name]], 'Elec 22-23'!$A$4:$B$680, 2, FALSE))</f>
        <v/>
      </c>
      <c r="R247" s="7" t="str">
        <f>IF(ISNA(VLOOKUP(Table1[[#This Row],[Name]], 'Gas 22-23'!$A$4:$B$427, 2, FALSE)), "", (VLOOKUP(Table1[[#This Row],[Name]], 'Gas 22-23'!$A$4:$B$427, 2, FALSE)))</f>
        <v/>
      </c>
      <c r="S247" s="7" t="str">
        <f>IFERROR((Table1[[#This Row],[Electricity 22-23]]*'Emissions Factors'!$C$5)+('Emissions Factors'!$B$5*Table1[[#This Row],[Gas 22-23]]), "")</f>
        <v/>
      </c>
      <c r="T247" s="12" t="str">
        <f>IFERROR(Table1[[#This Row],[Total Emissions 22-23]]/Table1[[#This Row],[Total Emissions 21-22]], "")</f>
        <v/>
      </c>
      <c r="U247" s="7" t="str">
        <f>IF(ISNA(VLOOKUP(Table1[[#This Row],[Name]],'Electricity 23-24'!A248:D1144,4,FALSE)),"",(VLOOKUP(Table1[[#This Row],[Name]],'Electricity 23-24'!A248:D1144,4,FALSE)))</f>
        <v/>
      </c>
      <c r="V247" s="7" t="str">
        <f>IF(ISNA(VLOOKUP(Table1[[#This Row],[Name]],Table2[#All],2,FALSE)),"",(VLOOKUP(Table1[[#This Row],[Name]],Table2[#All],2,FALSE)))</f>
        <v/>
      </c>
      <c r="W247" s="7" t="str">
        <f>IFERROR((Table1[[#This Row],[Electricity 23-24 ]]*'Emissions Factors'!$C$6)+(Table1[[#This Row],[Gas 23-24 ]]*'Emissions Factors'!$B$6),"")</f>
        <v/>
      </c>
      <c r="X247" s="74" t="str">
        <f>IFERROR(Table1[[#This Row],[Total Emissions 23-24 ]]/Table1[[#This Row],[Total Emissions 22-23]],"")</f>
        <v/>
      </c>
      <c r="Y247" s="21"/>
    </row>
    <row r="248" spans="1:25" x14ac:dyDescent="0.25">
      <c r="A248" s="30"/>
      <c r="B248" s="21" t="e">
        <f>VLOOKUP(Table1[[#This Row],[Name]], 'Site Information'!$A$2:$D$46, 4, FALSE)</f>
        <v>#N/A</v>
      </c>
      <c r="C248" s="11" t="str">
        <f>IF(ISNA(VLOOKUP(Table1[[#This Row],[Name]], 'Elec 17-18'!$A$4:$B$630, 2, FALSE)), "0", VLOOKUP(Table1[[#This Row],[Name]], 'Elec 17-18'!$A$4:$B$630, 2, FALSE))</f>
        <v>0</v>
      </c>
      <c r="D248" s="47" t="str">
        <f>IF(ISNA(VLOOKUP(Table1[[#This Row],[Name]], 'Gas 17-18'!$A$4:$B$395, 2, FALSE)), "0", (VLOOKUP(Table1[[#This Row],[Name]], 'Gas 17-18'!$A$4:$B$395, 2, FALSE)))</f>
        <v>0</v>
      </c>
      <c r="E248" s="11" t="str">
        <f>IF(ISNA(VLOOKUP(Table1[[#This Row],[Name]], 'Elec 18-19'!$A$4:$B$630, 2, FALSE)), "0", VLOOKUP(Table1[[#This Row],[Name]], 'Elec 18-19'!$A$4:$B$630, 2, FALSE))</f>
        <v>0</v>
      </c>
      <c r="F248" s="47" t="str">
        <f>IF(ISNA(VLOOKUP(Table1[[#This Row],[Name]], 'Gas 18-19'!$A$4:$B$395, 2, FALSE)), "0", (VLOOKUP(Table1[[#This Row],[Name]], 'Gas 18-19'!$A$4:$B$395, 2, FALSE)))</f>
        <v>0</v>
      </c>
      <c r="G248" s="7" t="str">
        <f>IF(ISNA(VLOOKUP(Table1[[#This Row],[Name]], 'Elec 19-20'!$A$4:$B$631, 2, FALSE)), "0", VLOOKUP(Table1[[#This Row],[Name]], 'Elec 19-20'!$A$4:$B$631, 2, FALSE))</f>
        <v>0</v>
      </c>
      <c r="H248" s="7" t="str">
        <f>IF(ISNA(VLOOKUP(Table1[[#This Row],[Name]], 'Gas 19-20'!$A$4:$B$395, 2, FALSE)), "0", (VLOOKUP(Table1[[#This Row],[Name]], 'Gas 19-20'!$A$4:$B$395, 2, FALSE)))</f>
        <v>0</v>
      </c>
      <c r="I248" s="13">
        <f>IFERROR((Table1[[#This Row],[Electricity 19-20]]*'Emissions Factors'!$C$2)+(Table1[[#This Row],[Gas 19-20]]*'Emissions Factors'!$B$2), "")</f>
        <v>0</v>
      </c>
      <c r="J248" s="7" t="str">
        <f>IF(ISNA(VLOOKUP(Table1[[#This Row],[Name]],'Elec 20-21'!$A$4:$B$641, 2, FALSE)), "0", VLOOKUP(Table1[[#This Row],[Name]], 'Elec 20-21'!$A$4:$B$641, 2, FALSE))</f>
        <v>0</v>
      </c>
      <c r="K248" s="7" t="str">
        <f>IF(ISNA(VLOOKUP(Table1[[#This Row],[Name]], 'Gas 20-21'!$A$4:$B$400, 2, FALSE)), "0", VLOOKUP(Table1[[#This Row],[Name]], 'Gas 20-21'!$A$4:$B$400, 2, FALSE))</f>
        <v>0</v>
      </c>
      <c r="L248" s="13">
        <f>IFERROR((Table1[[#This Row],[Electricity 20-21]]*'Emissions Factors'!$C$3)+(Table1[[#This Row],[Gas 20-21]]*'Emissions Factors'!$B$2), "0")</f>
        <v>0</v>
      </c>
      <c r="M248" s="65" t="str">
        <f>IF(ISNA(VLOOKUP(Table1[[#This Row],[Name]], 'Elec 21-22'!$A$4:$B$656, 2, FALSE)), "0", VLOOKUP(Table1[[#This Row],[Name]], 'Elec 21-22'!$A$4:$B$656, 2, FALSE))</f>
        <v>0</v>
      </c>
      <c r="N248" s="11" t="str">
        <f>IF(ISNA(VLOOKUP(Table1[[#This Row],[Name]], 'Gas 21-22'!$A$4:$B$408, 2, FALSE)), "0", VLOOKUP(Table1[[#This Row],[Name]], 'Gas 21-22'!$A$4:$B$408, 2, FALSE))</f>
        <v>0</v>
      </c>
      <c r="O248" s="8">
        <f>IFERROR((Table1[[#This Row],[Electricity 21-22]]*'Emissions Factors'!$C$4)+(Table1[[#This Row],[Gas 21-22]]*'Emissions Factors'!$B$4), "")</f>
        <v>0</v>
      </c>
      <c r="P248" s="12" t="str">
        <f>IFERROR(Table1[[#This Row],[Total Emissions 21-22]]/Table1[[#This Row],[Total Emissions 20-21]], "")</f>
        <v/>
      </c>
      <c r="Q248" s="11" t="str">
        <f>IF(ISNA(VLOOKUP(Table1[[#This Row],[Name]],'Elec 22-23'!$A$4:$B$680, 2, FALSE)), "", VLOOKUP(Table1[[#This Row],[Name]], 'Elec 22-23'!$A$4:$B$680, 2, FALSE))</f>
        <v/>
      </c>
      <c r="R248" s="7" t="str">
        <f>IF(ISNA(VLOOKUP(Table1[[#This Row],[Name]], 'Gas 22-23'!$A$4:$B$427, 2, FALSE)), "", (VLOOKUP(Table1[[#This Row],[Name]], 'Gas 22-23'!$A$4:$B$427, 2, FALSE)))</f>
        <v/>
      </c>
      <c r="S248" s="7" t="str">
        <f>IFERROR((Table1[[#This Row],[Electricity 22-23]]*'Emissions Factors'!$C$5)+('Emissions Factors'!$B$5*Table1[[#This Row],[Gas 22-23]]), "")</f>
        <v/>
      </c>
      <c r="T248" s="12" t="str">
        <f>IFERROR(Table1[[#This Row],[Total Emissions 22-23]]/Table1[[#This Row],[Total Emissions 21-22]], "")</f>
        <v/>
      </c>
      <c r="U248" s="7" t="str">
        <f>IF(ISNA(VLOOKUP(Table1[[#This Row],[Name]],'Electricity 23-24'!A38:D683,4,FALSE)),"",(VLOOKUP(Table1[[#This Row],[Name]],'Electricity 23-24'!A38:D683,4,FALSE)))</f>
        <v/>
      </c>
      <c r="V248" s="7" t="str">
        <f>IF(ISNA(VLOOKUP(Table1[[#This Row],[Name]],Table2[#All],2,FALSE)),"",(VLOOKUP(Table1[[#This Row],[Name]],Table2[#All],2,FALSE)))</f>
        <v/>
      </c>
      <c r="W248" s="7" t="str">
        <f>IFERROR((Table1[[#This Row],[Electricity 23-24 ]]*'Emissions Factors'!$C$6)+(Table1[[#This Row],[Gas 23-24 ]]*'Emissions Factors'!$B$6),"")</f>
        <v/>
      </c>
      <c r="X248" s="74" t="str">
        <f>IFERROR(Table1[[#This Row],[Total Emissions 23-24 ]]/Table1[[#This Row],[Total Emissions 22-23]],"")</f>
        <v/>
      </c>
      <c r="Y248" s="21"/>
    </row>
    <row r="249" spans="1:25" x14ac:dyDescent="0.25">
      <c r="A249" s="30"/>
      <c r="B249" s="21" t="e">
        <f>VLOOKUP(Table1[[#This Row],[Name]], 'Site Information'!$A$2:$D$46, 4, FALSE)</f>
        <v>#N/A</v>
      </c>
      <c r="C249" s="11" t="str">
        <f>IF(ISNA(VLOOKUP(Table1[[#This Row],[Name]], 'Elec 17-18'!$A$4:$B$630, 2, FALSE)), "0", VLOOKUP(Table1[[#This Row],[Name]], 'Elec 17-18'!$A$4:$B$630, 2, FALSE))</f>
        <v>0</v>
      </c>
      <c r="D249" s="47" t="str">
        <f>IF(ISNA(VLOOKUP(Table1[[#This Row],[Name]], 'Gas 17-18'!$A$4:$B$395, 2, FALSE)), "0", (VLOOKUP(Table1[[#This Row],[Name]], 'Gas 17-18'!$A$4:$B$395, 2, FALSE)))</f>
        <v>0</v>
      </c>
      <c r="E249" s="11" t="str">
        <f>IF(ISNA(VLOOKUP(Table1[[#This Row],[Name]], 'Elec 18-19'!$A$4:$B$630, 2, FALSE)), "0", VLOOKUP(Table1[[#This Row],[Name]], 'Elec 18-19'!$A$4:$B$630, 2, FALSE))</f>
        <v>0</v>
      </c>
      <c r="F249" s="47" t="str">
        <f>IF(ISNA(VLOOKUP(Table1[[#This Row],[Name]], 'Gas 18-19'!$A$4:$B$395, 2, FALSE)), "0", (VLOOKUP(Table1[[#This Row],[Name]], 'Gas 18-19'!$A$4:$B$395, 2, FALSE)))</f>
        <v>0</v>
      </c>
      <c r="G249" s="7" t="str">
        <f>IF(ISNA(VLOOKUP(Table1[[#This Row],[Name]], 'Elec 19-20'!$A$4:$B$631, 2, FALSE)), "0", VLOOKUP(Table1[[#This Row],[Name]], 'Elec 19-20'!$A$4:$B$631, 2, FALSE))</f>
        <v>0</v>
      </c>
      <c r="H249" s="7" t="str">
        <f>IF(ISNA(VLOOKUP(Table1[[#This Row],[Name]], 'Gas 19-20'!$A$4:$B$395, 2, FALSE)), "0", (VLOOKUP(Table1[[#This Row],[Name]], 'Gas 19-20'!$A$4:$B$395, 2, FALSE)))</f>
        <v>0</v>
      </c>
      <c r="I249" s="13">
        <f>IFERROR((Table1[[#This Row],[Electricity 19-20]]*'Emissions Factors'!$C$2)+(Table1[[#This Row],[Gas 19-20]]*'Emissions Factors'!$B$2), "")</f>
        <v>0</v>
      </c>
      <c r="J249" s="7" t="str">
        <f>IF(ISNA(VLOOKUP(Table1[[#This Row],[Name]],'Elec 20-21'!$A$4:$B$641, 2, FALSE)), "0", VLOOKUP(Table1[[#This Row],[Name]], 'Elec 20-21'!$A$4:$B$641, 2, FALSE))</f>
        <v>0</v>
      </c>
      <c r="K249" s="7" t="str">
        <f>IF(ISNA(VLOOKUP(Table1[[#This Row],[Name]], 'Gas 20-21'!$A$4:$B$400, 2, FALSE)), "0", VLOOKUP(Table1[[#This Row],[Name]], 'Gas 20-21'!$A$4:$B$400, 2, FALSE))</f>
        <v>0</v>
      </c>
      <c r="L249" s="13">
        <f>IFERROR((Table1[[#This Row],[Electricity 20-21]]*'Emissions Factors'!$C$3)+(Table1[[#This Row],[Gas 20-21]]*'Emissions Factors'!$B$2), "0")</f>
        <v>0</v>
      </c>
      <c r="M249" s="65" t="str">
        <f>IF(ISNA(VLOOKUP(Table1[[#This Row],[Name]], 'Elec 21-22'!$A$4:$B$656, 2, FALSE)), "0", VLOOKUP(Table1[[#This Row],[Name]], 'Elec 21-22'!$A$4:$B$656, 2, FALSE))</f>
        <v>0</v>
      </c>
      <c r="N249" s="11" t="str">
        <f>IF(ISNA(VLOOKUP(Table1[[#This Row],[Name]], 'Gas 21-22'!$A$4:$B$408, 2, FALSE)), "0", VLOOKUP(Table1[[#This Row],[Name]], 'Gas 21-22'!$A$4:$B$408, 2, FALSE))</f>
        <v>0</v>
      </c>
      <c r="O249" s="8">
        <f>IFERROR((Table1[[#This Row],[Electricity 21-22]]*'Emissions Factors'!$C$4)+(Table1[[#This Row],[Gas 21-22]]*'Emissions Factors'!$B$4), "")</f>
        <v>0</v>
      </c>
      <c r="P249" s="12" t="str">
        <f>IFERROR(Table1[[#This Row],[Total Emissions 21-22]]/Table1[[#This Row],[Total Emissions 20-21]], "")</f>
        <v/>
      </c>
      <c r="Q249" s="11" t="str">
        <f>IF(ISNA(VLOOKUP(Table1[[#This Row],[Name]],'Elec 22-23'!$A$4:$B$680, 2, FALSE)), "", VLOOKUP(Table1[[#This Row],[Name]], 'Elec 22-23'!$A$4:$B$680, 2, FALSE))</f>
        <v/>
      </c>
      <c r="R249" s="7" t="str">
        <f>IF(ISNA(VLOOKUP(Table1[[#This Row],[Name]], 'Gas 22-23'!$A$4:$B$427, 2, FALSE)), "", (VLOOKUP(Table1[[#This Row],[Name]], 'Gas 22-23'!$A$4:$B$427, 2, FALSE)))</f>
        <v/>
      </c>
      <c r="S249" s="7" t="str">
        <f>IFERROR((Table1[[#This Row],[Electricity 22-23]]*'Emissions Factors'!$C$5)+('Emissions Factors'!$B$5*Table1[[#This Row],[Gas 22-23]]), "")</f>
        <v/>
      </c>
      <c r="T249" s="12" t="str">
        <f>IFERROR(Table1[[#This Row],[Total Emissions 22-23]]/Table1[[#This Row],[Total Emissions 21-22]], "")</f>
        <v/>
      </c>
      <c r="U249" s="7" t="e">
        <f>VLOOKUP(Table1[[#This Row],[Name]],'Electricity 23-24'!A276:D1173,4,FALSE)</f>
        <v>#N/A</v>
      </c>
      <c r="V249" s="7" t="str">
        <f>IF(ISNA(VLOOKUP(Table1[[#This Row],[Name]],Table2[#All],2,FALSE)),"",(VLOOKUP(Table1[[#This Row],[Name]],Table2[#All],2,FALSE)))</f>
        <v/>
      </c>
      <c r="W249" s="7" t="str">
        <f>IFERROR((Table1[[#This Row],[Electricity 23-24 ]]*'Emissions Factors'!$C$6)+(Table1[[#This Row],[Gas 23-24 ]]*'Emissions Factors'!$B$6),"")</f>
        <v/>
      </c>
      <c r="X249" s="74" t="str">
        <f>IFERROR(Table1[[#This Row],[Total Emissions 23-24 ]]/Table1[[#This Row],[Total Emissions 22-23]],"")</f>
        <v/>
      </c>
      <c r="Y249" s="21"/>
    </row>
    <row r="250" spans="1:25" x14ac:dyDescent="0.25">
      <c r="A250" s="32"/>
      <c r="B250" s="21" t="e">
        <f>VLOOKUP(Table1[[#This Row],[Name]], 'Site Information'!$A$2:$D$46, 4, FALSE)</f>
        <v>#N/A</v>
      </c>
      <c r="C250" s="8" t="str">
        <f>IF(ISNA(VLOOKUP(Table1[[#This Row],[Name]], 'Elec 17-18'!$A$4:$B$630, 2, FALSE)), "0", VLOOKUP(Table1[[#This Row],[Name]], 'Elec 17-18'!$A$4:$B$630, 2, FALSE))</f>
        <v>0</v>
      </c>
      <c r="D250" s="13" t="str">
        <f>IF(ISNA(VLOOKUP(Table1[[#This Row],[Name]], 'Gas 17-18'!$A$4:$B$395, 2, FALSE)), "0", (VLOOKUP(Table1[[#This Row],[Name]], 'Gas 17-18'!$A$4:$B$395, 2, FALSE)))</f>
        <v>0</v>
      </c>
      <c r="E250" s="8" t="str">
        <f>IF(ISNA(VLOOKUP(Table1[[#This Row],[Name]], 'Elec 18-19'!$A$4:$B$630, 2, FALSE)), "0", VLOOKUP(Table1[[#This Row],[Name]], 'Elec 18-19'!$A$4:$B$630, 2, FALSE))</f>
        <v>0</v>
      </c>
      <c r="F250" s="13" t="str">
        <f>IF(ISNA(VLOOKUP(Table1[[#This Row],[Name]], 'Gas 18-19'!$A$4:$B$395, 2, FALSE)), "0", (VLOOKUP(Table1[[#This Row],[Name]], 'Gas 18-19'!$A$4:$B$395, 2, FALSE)))</f>
        <v>0</v>
      </c>
      <c r="G250" s="7" t="str">
        <f>IF(ISNA(VLOOKUP(Table1[[#This Row],[Name]], 'Elec 19-20'!$A$4:$B$631, 2, FALSE)), "0", VLOOKUP(Table1[[#This Row],[Name]], 'Elec 19-20'!$A$4:$B$631, 2, FALSE))</f>
        <v>0</v>
      </c>
      <c r="H250" s="7" t="str">
        <f>IF(ISNA(VLOOKUP(Table1[[#This Row],[Name]], 'Gas 19-20'!$A$4:$B$395, 2, FALSE)), "0", (VLOOKUP(Table1[[#This Row],[Name]], 'Gas 19-20'!$A$4:$B$395, 2, FALSE)))</f>
        <v>0</v>
      </c>
      <c r="I250" s="13">
        <f>IFERROR((Table1[[#This Row],[Electricity 19-20]]*'Emissions Factors'!$C$2)+(Table1[[#This Row],[Gas 19-20]]*'Emissions Factors'!$B$2), "")</f>
        <v>0</v>
      </c>
      <c r="J250" s="7" t="str">
        <f>IF(ISNA(VLOOKUP(Table1[[#This Row],[Name]],'Elec 20-21'!$A$4:$B$641, 2, FALSE)), "0", VLOOKUP(Table1[[#This Row],[Name]], 'Elec 20-21'!$A$4:$B$641, 2, FALSE))</f>
        <v>0</v>
      </c>
      <c r="K250" s="7" t="str">
        <f>IF(ISNA(VLOOKUP(Table1[[#This Row],[Name]], 'Gas 20-21'!$A$4:$B$400, 2, FALSE)), "0", VLOOKUP(Table1[[#This Row],[Name]], 'Gas 20-21'!$A$4:$B$400, 2, FALSE))</f>
        <v>0</v>
      </c>
      <c r="L250" s="13">
        <f>IFERROR((Table1[[#This Row],[Electricity 20-21]]*'Emissions Factors'!$C$3)+(Table1[[#This Row],[Gas 20-21]]*'Emissions Factors'!$B$2), "0")</f>
        <v>0</v>
      </c>
      <c r="M250" s="11" t="str">
        <f>IF(ISNA(VLOOKUP(Table1[[#This Row],[Name]], 'Elec 21-22'!$A$4:$B$656, 2, FALSE)), "0", VLOOKUP(Table1[[#This Row],[Name]], 'Elec 21-22'!$A$4:$B$656, 2, FALSE))</f>
        <v>0</v>
      </c>
      <c r="N250" s="11" t="str">
        <f>IF(ISNA(VLOOKUP(Table1[[#This Row],[Name]], 'Gas 21-22'!$A$4:$B$408, 2, FALSE)), "0", VLOOKUP(Table1[[#This Row],[Name]], 'Gas 21-22'!$A$4:$B$408, 2, FALSE))</f>
        <v>0</v>
      </c>
      <c r="O250" s="8">
        <f>IFERROR((Table1[[#This Row],[Electricity 21-22]]*'Emissions Factors'!$C$4)+(Table1[[#This Row],[Gas 21-22]]*'Emissions Factors'!$B$4), "")</f>
        <v>0</v>
      </c>
      <c r="P250" s="13" t="str">
        <f>IFERROR(Table1[[#This Row],[Total Emissions 21-22]]/Table1[[#This Row],[Total Emissions 20-21]], "")</f>
        <v/>
      </c>
      <c r="Q250" s="11" t="str">
        <f>IF(ISNA(VLOOKUP(Table1[[#This Row],[Name]],'Elec 22-23'!$A$4:$B$680, 2, FALSE)), "", VLOOKUP(Table1[[#This Row],[Name]], 'Elec 22-23'!$A$4:$B$680, 2, FALSE))</f>
        <v/>
      </c>
      <c r="R250" s="7" t="str">
        <f>IF(ISNA(VLOOKUP(Table1[[#This Row],[Name]], 'Gas 22-23'!$A$4:$B$427, 2, FALSE)), "", (VLOOKUP(Table1[[#This Row],[Name]], 'Gas 22-23'!$A$4:$B$427, 2, FALSE)))</f>
        <v/>
      </c>
      <c r="S250" s="7" t="str">
        <f>IFERROR((Table1[[#This Row],[Electricity 22-23]]*'Emissions Factors'!$C$5)+('Emissions Factors'!$B$5*Table1[[#This Row],[Gas 22-23]]), "")</f>
        <v/>
      </c>
      <c r="T250" s="12" t="str">
        <f>IFERROR(Table1[[#This Row],[Total Emissions 22-23]]/Table1[[#This Row],[Total Emissions 21-22]], "")</f>
        <v/>
      </c>
      <c r="U250" s="7" t="e">
        <f>VLOOKUP(Table1[[#This Row],[Name]],'Electricity 23-24'!A35:D932,4,FALSE)</f>
        <v>#N/A</v>
      </c>
      <c r="V250" s="7" t="str">
        <f>IF(ISNA(VLOOKUP(Table1[[#This Row],[Name]],Table2[#All],2,FALSE)),"",(VLOOKUP(Table1[[#This Row],[Name]],Table2[#All],2,FALSE)))</f>
        <v/>
      </c>
      <c r="W250" s="7" t="str">
        <f>IFERROR((Table1[[#This Row],[Electricity 23-24 ]]*'Emissions Factors'!$C$6)+(Table1[[#This Row],[Gas 23-24 ]]*'Emissions Factors'!$B$6),"")</f>
        <v/>
      </c>
      <c r="X250" s="74" t="str">
        <f>IFERROR(Table1[[#This Row],[Total Emissions 23-24 ]]/Table1[[#This Row],[Total Emissions 22-23]],"")</f>
        <v/>
      </c>
      <c r="Y250" s="21"/>
    </row>
    <row r="251" spans="1:25" x14ac:dyDescent="0.25">
      <c r="A251" s="32"/>
      <c r="B251" s="21" t="e">
        <f>VLOOKUP(Table1[[#This Row],[Name]], 'Site Information'!$A$2:$D$46, 4, FALSE)</f>
        <v>#N/A</v>
      </c>
      <c r="C251" s="8" t="str">
        <f>IF(ISNA(VLOOKUP(Table1[[#This Row],[Name]], 'Elec 17-18'!$A$4:$B$630, 2, FALSE)), "0", VLOOKUP(Table1[[#This Row],[Name]], 'Elec 17-18'!$A$4:$B$630, 2, FALSE))</f>
        <v>0</v>
      </c>
      <c r="D251" s="13" t="str">
        <f>IF(ISNA(VLOOKUP(Table1[[#This Row],[Name]], 'Gas 17-18'!$A$4:$B$395, 2, FALSE)), "0", (VLOOKUP(Table1[[#This Row],[Name]], 'Gas 17-18'!$A$4:$B$395, 2, FALSE)))</f>
        <v>0</v>
      </c>
      <c r="E251" s="8" t="str">
        <f>IF(ISNA(VLOOKUP(Table1[[#This Row],[Name]], 'Elec 18-19'!$A$4:$B$630, 2, FALSE)), "0", VLOOKUP(Table1[[#This Row],[Name]], 'Elec 18-19'!$A$4:$B$630, 2, FALSE))</f>
        <v>0</v>
      </c>
      <c r="F251" s="13" t="str">
        <f>IF(ISNA(VLOOKUP(Table1[[#This Row],[Name]], 'Gas 18-19'!$A$4:$B$395, 2, FALSE)), "0", (VLOOKUP(Table1[[#This Row],[Name]], 'Gas 18-19'!$A$4:$B$395, 2, FALSE)))</f>
        <v>0</v>
      </c>
      <c r="G251" s="7" t="str">
        <f>IF(ISNA(VLOOKUP(Table1[[#This Row],[Name]], 'Elec 19-20'!$A$4:$B$631, 2, FALSE)), "0", VLOOKUP(Table1[[#This Row],[Name]], 'Elec 19-20'!$A$4:$B$631, 2, FALSE))</f>
        <v>0</v>
      </c>
      <c r="H251" s="7" t="str">
        <f>IF(ISNA(VLOOKUP(Table1[[#This Row],[Name]], 'Gas 19-20'!$A$4:$B$395, 2, FALSE)), "0", (VLOOKUP(Table1[[#This Row],[Name]], 'Gas 19-20'!$A$4:$B$395, 2, FALSE)))</f>
        <v>0</v>
      </c>
      <c r="I251" s="13">
        <f>IFERROR((Table1[[#This Row],[Electricity 19-20]]*'Emissions Factors'!$C$2)+(Table1[[#This Row],[Gas 19-20]]*'Emissions Factors'!$B$2), "")</f>
        <v>0</v>
      </c>
      <c r="J251" s="7" t="str">
        <f>IF(ISNA(VLOOKUP(Table1[[#This Row],[Name]],'Elec 20-21'!$A$4:$B$641, 2, FALSE)), "0", VLOOKUP(Table1[[#This Row],[Name]], 'Elec 20-21'!$A$4:$B$641, 2, FALSE))</f>
        <v>0</v>
      </c>
      <c r="K251" s="7" t="str">
        <f>IF(ISNA(VLOOKUP(Table1[[#This Row],[Name]], 'Gas 20-21'!$A$4:$B$400, 2, FALSE)), "0", VLOOKUP(Table1[[#This Row],[Name]], 'Gas 20-21'!$A$4:$B$400, 2, FALSE))</f>
        <v>0</v>
      </c>
      <c r="L251" s="13">
        <f>IFERROR((Table1[[#This Row],[Electricity 20-21]]*'Emissions Factors'!$C$3)+(Table1[[#This Row],[Gas 20-21]]*'Emissions Factors'!$B$2), "0")</f>
        <v>0</v>
      </c>
      <c r="M251" s="11" t="str">
        <f>IF(ISNA(VLOOKUP(Table1[[#This Row],[Name]], 'Elec 21-22'!$A$4:$B$656, 2, FALSE)), "0", VLOOKUP(Table1[[#This Row],[Name]], 'Elec 21-22'!$A$4:$B$656, 2, FALSE))</f>
        <v>0</v>
      </c>
      <c r="N251" s="11" t="str">
        <f>IF(ISNA(VLOOKUP(Table1[[#This Row],[Name]], 'Gas 21-22'!$A$4:$B$408, 2, FALSE)), "0", VLOOKUP(Table1[[#This Row],[Name]], 'Gas 21-22'!$A$4:$B$408, 2, FALSE))</f>
        <v>0</v>
      </c>
      <c r="O251" s="8">
        <f>IFERROR((Table1[[#This Row],[Electricity 21-22]]*'Emissions Factors'!$C$4)+(Table1[[#This Row],[Gas 21-22]]*'Emissions Factors'!$B$4), "")</f>
        <v>0</v>
      </c>
      <c r="P251" s="13" t="str">
        <f>IFERROR(Table1[[#This Row],[Total Emissions 21-22]]/Table1[[#This Row],[Total Emissions 20-21]], "")</f>
        <v/>
      </c>
      <c r="Q251" s="11" t="str">
        <f>IF(ISNA(VLOOKUP(Table1[[#This Row],[Name]],'Elec 22-23'!$A$4:$B$680, 2, FALSE)), "", VLOOKUP(Table1[[#This Row],[Name]], 'Elec 22-23'!$A$4:$B$680, 2, FALSE))</f>
        <v/>
      </c>
      <c r="R251" s="7" t="str">
        <f>IF(ISNA(VLOOKUP(Table1[[#This Row],[Name]], 'Gas 22-23'!$A$4:$B$427, 2, FALSE)), "", (VLOOKUP(Table1[[#This Row],[Name]], 'Gas 22-23'!$A$4:$B$427, 2, FALSE)))</f>
        <v/>
      </c>
      <c r="S251" s="7" t="str">
        <f>IFERROR((Table1[[#This Row],[Electricity 22-23]]*'Emissions Factors'!$C$5)+('Emissions Factors'!$B$5*Table1[[#This Row],[Gas 22-23]]), "")</f>
        <v/>
      </c>
      <c r="T251" s="12" t="str">
        <f>IFERROR(Table1[[#This Row],[Total Emissions 22-23]]/Table1[[#This Row],[Total Emissions 21-22]], "")</f>
        <v/>
      </c>
      <c r="U251" s="7" t="e">
        <f>VLOOKUP(Table1[[#This Row],[Name]],'Electricity 23-24'!A87:D163,4,FALSE)</f>
        <v>#N/A</v>
      </c>
      <c r="V251" s="7" t="str">
        <f>IF(ISNA(VLOOKUP(Table1[[#This Row],[Name]],Table2[#All],2,FALSE)),"",(VLOOKUP(Table1[[#This Row],[Name]],Table2[#All],2,FALSE)))</f>
        <v/>
      </c>
      <c r="W251" s="7" t="str">
        <f>IFERROR((Table1[[#This Row],[Electricity 23-24 ]]*'Emissions Factors'!$C$6)+(Table1[[#This Row],[Gas 23-24 ]]*'Emissions Factors'!$B$6),"")</f>
        <v/>
      </c>
      <c r="X251" s="74" t="str">
        <f>IFERROR(Table1[[#This Row],[Total Emissions 23-24 ]]/Table1[[#This Row],[Total Emissions 22-23]],"")</f>
        <v/>
      </c>
      <c r="Y251" s="21"/>
    </row>
    <row r="252" spans="1:25" x14ac:dyDescent="0.25">
      <c r="A252" s="32"/>
      <c r="B252" s="21" t="e">
        <f>VLOOKUP(Table1[[#This Row],[Name]], 'Site Information'!$A$2:$D$46, 4, FALSE)</f>
        <v>#N/A</v>
      </c>
      <c r="C252" s="8" t="str">
        <f>IF(ISNA(VLOOKUP(Table1[[#This Row],[Name]], 'Elec 17-18'!$A$4:$B$630, 2, FALSE)), "0", VLOOKUP(Table1[[#This Row],[Name]], 'Elec 17-18'!$A$4:$B$630, 2, FALSE))</f>
        <v>0</v>
      </c>
      <c r="D252" s="13" t="str">
        <f>IF(ISNA(VLOOKUP(Table1[[#This Row],[Name]], 'Gas 17-18'!$A$4:$B$395, 2, FALSE)), "0", (VLOOKUP(Table1[[#This Row],[Name]], 'Gas 17-18'!$A$4:$B$395, 2, FALSE)))</f>
        <v>0</v>
      </c>
      <c r="E252" s="8" t="str">
        <f>IF(ISNA(VLOOKUP(Table1[[#This Row],[Name]], 'Elec 18-19'!$A$4:$B$630, 2, FALSE)), "0", VLOOKUP(Table1[[#This Row],[Name]], 'Elec 18-19'!$A$4:$B$630, 2, FALSE))</f>
        <v>0</v>
      </c>
      <c r="F252" s="13" t="str">
        <f>IF(ISNA(VLOOKUP(Table1[[#This Row],[Name]], 'Gas 18-19'!$A$4:$B$395, 2, FALSE)), "0", (VLOOKUP(Table1[[#This Row],[Name]], 'Gas 18-19'!$A$4:$B$395, 2, FALSE)))</f>
        <v>0</v>
      </c>
      <c r="G252" s="7" t="str">
        <f>IF(ISNA(VLOOKUP(Table1[[#This Row],[Name]], 'Elec 19-20'!$A$4:$B$631, 2, FALSE)), "0", VLOOKUP(Table1[[#This Row],[Name]], 'Elec 19-20'!$A$4:$B$631, 2, FALSE))</f>
        <v>0</v>
      </c>
      <c r="H252" s="7" t="str">
        <f>IF(ISNA(VLOOKUP(Table1[[#This Row],[Name]], 'Gas 19-20'!$A$4:$B$395, 2, FALSE)), "0", (VLOOKUP(Table1[[#This Row],[Name]], 'Gas 19-20'!$A$4:$B$395, 2, FALSE)))</f>
        <v>0</v>
      </c>
      <c r="I252" s="13">
        <f>IFERROR((Table1[[#This Row],[Electricity 19-20]]*'Emissions Factors'!$C$2)+(Table1[[#This Row],[Gas 19-20]]*'Emissions Factors'!$B$2), "")</f>
        <v>0</v>
      </c>
      <c r="J252" s="7" t="str">
        <f>IF(ISNA(VLOOKUP(Table1[[#This Row],[Name]],'Elec 20-21'!$A$4:$B$641, 2, FALSE)), "0", VLOOKUP(Table1[[#This Row],[Name]], 'Elec 20-21'!$A$4:$B$641, 2, FALSE))</f>
        <v>0</v>
      </c>
      <c r="K252" s="7" t="str">
        <f>IF(ISNA(VLOOKUP(Table1[[#This Row],[Name]], 'Gas 20-21'!$A$4:$B$400, 2, FALSE)), "0", VLOOKUP(Table1[[#This Row],[Name]], 'Gas 20-21'!$A$4:$B$400, 2, FALSE))</f>
        <v>0</v>
      </c>
      <c r="L252" s="13">
        <f>IFERROR((Table1[[#This Row],[Electricity 20-21]]*'Emissions Factors'!$C$3)+(Table1[[#This Row],[Gas 20-21]]*'Emissions Factors'!$B$2), "0")</f>
        <v>0</v>
      </c>
      <c r="M252" s="11" t="str">
        <f>IF(ISNA(VLOOKUP(Table1[[#This Row],[Name]], 'Elec 21-22'!$A$4:$B$656, 2, FALSE)), "0", VLOOKUP(Table1[[#This Row],[Name]], 'Elec 21-22'!$A$4:$B$656, 2, FALSE))</f>
        <v>0</v>
      </c>
      <c r="N252" s="7" t="str">
        <f>IF(ISNA(VLOOKUP(Table1[[#This Row],[Name]], 'Gas 21-22'!$A$4:$B$408, 2, FALSE)), "0", VLOOKUP(Table1[[#This Row],[Name]], 'Gas 21-22'!$A$4:$B$408, 2, FALSE))</f>
        <v>0</v>
      </c>
      <c r="O252" s="8">
        <f>IFERROR((Table1[[#This Row],[Electricity 21-22]]*'Emissions Factors'!$C$4)+(Table1[[#This Row],[Gas 21-22]]*'Emissions Factors'!$B$4), "")</f>
        <v>0</v>
      </c>
      <c r="P252" s="74" t="str">
        <f>IFERROR(Table1[[#This Row],[Total Emissions 21-22]]/Table1[[#This Row],[Total Emissions 20-21]], "")</f>
        <v/>
      </c>
      <c r="Q252" s="11" t="str">
        <f>IF(ISNA(VLOOKUP(Table1[[#This Row],[Name]],'Elec 22-23'!$A$4:$B$680, 2, FALSE)), "", VLOOKUP(Table1[[#This Row],[Name]], 'Elec 22-23'!$A$4:$B$680, 2, FALSE))</f>
        <v/>
      </c>
      <c r="R252" s="11" t="str">
        <f>IF(ISNA(VLOOKUP(Table1[[#This Row],[Name]], 'Gas 22-23'!$A$4:$B$427, 2, FALSE)), "", (VLOOKUP(Table1[[#This Row],[Name]], 'Gas 22-23'!$A$4:$B$427, 2, FALSE)))</f>
        <v/>
      </c>
      <c r="S252" s="11" t="str">
        <f>IFERROR((Table1[[#This Row],[Electricity 22-23]]*'Emissions Factors'!$C$5)+('Emissions Factors'!$B$5*Table1[[#This Row],[Gas 22-23]]), "")</f>
        <v/>
      </c>
      <c r="T252" s="12" t="str">
        <f>IFERROR(Table1[[#This Row],[Total Emissions 22-23]]/Table1[[#This Row],[Total Emissions 21-22]], "")</f>
        <v/>
      </c>
      <c r="U252" s="11" t="str">
        <f>IF(ISNA(VLOOKUP(Table1[[#This Row],[Name]],'Electricity 23-24'!A253:D1149,4,FALSE)),"",(VLOOKUP(Table1[[#This Row],[Name]],'Electricity 23-24'!A253:D1149,4,FALSE)))</f>
        <v/>
      </c>
      <c r="V252" s="11" t="str">
        <f>IF(ISNA(VLOOKUP(Table1[[#This Row],[Name]],Table2[#All],2,FALSE)),"",(VLOOKUP(Table1[[#This Row],[Name]],Table2[#All],2,FALSE)))</f>
        <v/>
      </c>
      <c r="W252" s="11" t="str">
        <f>IFERROR((Table1[[#This Row],[Electricity 23-24 ]]*'Emissions Factors'!$C$6)+(Table1[[#This Row],[Gas 23-24 ]]*'Emissions Factors'!$B$6),"")</f>
        <v/>
      </c>
      <c r="X252" s="74" t="str">
        <f>IFERROR(Table1[[#This Row],[Total Emissions 23-24 ]]/Table1[[#This Row],[Total Emissions 22-23]],"")</f>
        <v/>
      </c>
      <c r="Y252" s="21"/>
    </row>
    <row r="253" spans="1:25" x14ac:dyDescent="0.25">
      <c r="A253" s="32"/>
      <c r="B253" s="21" t="e">
        <f>VLOOKUP(Table1[[#This Row],[Name]], 'Site Information'!$A$2:$D$46, 4, FALSE)</f>
        <v>#N/A</v>
      </c>
      <c r="C253" s="8" t="str">
        <f>IF(ISNA(VLOOKUP(Table1[[#This Row],[Name]], 'Elec 17-18'!$A$4:$B$630, 2, FALSE)), "0", VLOOKUP(Table1[[#This Row],[Name]], 'Elec 17-18'!$A$4:$B$630, 2, FALSE))</f>
        <v>0</v>
      </c>
      <c r="D253" s="13" t="str">
        <f>IF(ISNA(VLOOKUP(Table1[[#This Row],[Name]], 'Gas 17-18'!$A$4:$B$395, 2, FALSE)), "0", (VLOOKUP(Table1[[#This Row],[Name]], 'Gas 17-18'!$A$4:$B$395, 2, FALSE)))</f>
        <v>0</v>
      </c>
      <c r="E253" s="8" t="str">
        <f>IF(ISNA(VLOOKUP(Table1[[#This Row],[Name]], 'Elec 18-19'!$A$4:$B$630, 2, FALSE)), "0", VLOOKUP(Table1[[#This Row],[Name]], 'Elec 18-19'!$A$4:$B$630, 2, FALSE))</f>
        <v>0</v>
      </c>
      <c r="F253" s="13" t="str">
        <f>IF(ISNA(VLOOKUP(Table1[[#This Row],[Name]], 'Gas 18-19'!$A$4:$B$395, 2, FALSE)), "0", (VLOOKUP(Table1[[#This Row],[Name]], 'Gas 18-19'!$A$4:$B$395, 2, FALSE)))</f>
        <v>0</v>
      </c>
      <c r="G253" s="7" t="str">
        <f>IF(ISNA(VLOOKUP(Table1[[#This Row],[Name]], 'Elec 19-20'!$A$4:$B$631, 2, FALSE)), "0", VLOOKUP(Table1[[#This Row],[Name]], 'Elec 19-20'!$A$4:$B$631, 2, FALSE))</f>
        <v>0</v>
      </c>
      <c r="H253" s="7" t="str">
        <f>IF(ISNA(VLOOKUP(Table1[[#This Row],[Name]], 'Gas 19-20'!$A$4:$B$395, 2, FALSE)), "0", (VLOOKUP(Table1[[#This Row],[Name]], 'Gas 19-20'!$A$4:$B$395, 2, FALSE)))</f>
        <v>0</v>
      </c>
      <c r="I253" s="13">
        <f>IFERROR((Table1[[#This Row],[Electricity 19-20]]*'Emissions Factors'!$C$2)+(Table1[[#This Row],[Gas 19-20]]*'Emissions Factors'!$B$2), "")</f>
        <v>0</v>
      </c>
      <c r="J253" s="7" t="str">
        <f>IF(ISNA(VLOOKUP(Table1[[#This Row],[Name]],'Elec 20-21'!$A$4:$B$641, 2, FALSE)), "0", VLOOKUP(Table1[[#This Row],[Name]], 'Elec 20-21'!$A$4:$B$641, 2, FALSE))</f>
        <v>0</v>
      </c>
      <c r="K253" s="7" t="str">
        <f>IF(ISNA(VLOOKUP(Table1[[#This Row],[Name]], 'Gas 20-21'!$A$4:$B$400, 2, FALSE)), "0", VLOOKUP(Table1[[#This Row],[Name]], 'Gas 20-21'!$A$4:$B$400, 2, FALSE))</f>
        <v>0</v>
      </c>
      <c r="L253" s="13">
        <f>IFERROR((Table1[[#This Row],[Electricity 20-21]]*'Emissions Factors'!$C$3)+(Table1[[#This Row],[Gas 20-21]]*'Emissions Factors'!$B$2), "0")</f>
        <v>0</v>
      </c>
      <c r="M253" s="11" t="str">
        <f>IF(ISNA(VLOOKUP(Table1[[#This Row],[Name]], 'Elec 21-22'!$A$4:$B$656, 2, FALSE)), "0", VLOOKUP(Table1[[#This Row],[Name]], 'Elec 21-22'!$A$4:$B$656, 2, FALSE))</f>
        <v>0</v>
      </c>
      <c r="N253" s="7" t="str">
        <f>IF(ISNA(VLOOKUP(Table1[[#This Row],[Name]], 'Gas 21-22'!$A$4:$B$408, 2, FALSE)), "0", VLOOKUP(Table1[[#This Row],[Name]], 'Gas 21-22'!$A$4:$B$408, 2, FALSE))</f>
        <v>0</v>
      </c>
      <c r="O253" s="8">
        <f>IFERROR((Table1[[#This Row],[Electricity 21-22]]*'Emissions Factors'!$C$4)+(Table1[[#This Row],[Gas 21-22]]*'Emissions Factors'!$B$4), "")</f>
        <v>0</v>
      </c>
      <c r="P253" s="74" t="str">
        <f>IFERROR(Table1[[#This Row],[Total Emissions 21-22]]/Table1[[#This Row],[Total Emissions 20-21]], "")</f>
        <v/>
      </c>
      <c r="Q253" s="11" t="str">
        <f>IF(ISNA(VLOOKUP(Table1[[#This Row],[Name]],'Elec 22-23'!$A$4:$B$680, 2, FALSE)), "", VLOOKUP(Table1[[#This Row],[Name]], 'Elec 22-23'!$A$4:$B$680, 2, FALSE))</f>
        <v/>
      </c>
      <c r="R253" s="11" t="str">
        <f>IF(ISNA(VLOOKUP(Table1[[#This Row],[Name]], 'Gas 22-23'!$A$4:$B$427, 2, FALSE)), "", (VLOOKUP(Table1[[#This Row],[Name]], 'Gas 22-23'!$A$4:$B$427, 2, FALSE)))</f>
        <v/>
      </c>
      <c r="S253" s="11" t="str">
        <f>IFERROR((Table1[[#This Row],[Electricity 22-23]]*'Emissions Factors'!$C$5)+('Emissions Factors'!$B$5*Table1[[#This Row],[Gas 22-23]]), "")</f>
        <v/>
      </c>
      <c r="T253" s="12" t="str">
        <f>IFERROR(Table1[[#This Row],[Total Emissions 22-23]]/Table1[[#This Row],[Total Emissions 21-22]], "")</f>
        <v/>
      </c>
      <c r="U253" s="11" t="str">
        <f>IF(ISNA(VLOOKUP(Table1[[#This Row],[Name]],'Electricity 23-24'!A254:D1150,4,FALSE)),"",(VLOOKUP(Table1[[#This Row],[Name]],'Electricity 23-24'!A254:D1150,4,FALSE)))</f>
        <v/>
      </c>
      <c r="V253" s="11" t="str">
        <f>IF(ISNA(VLOOKUP(Table1[[#This Row],[Name]],Table2[#All],2,FALSE)),"",(VLOOKUP(Table1[[#This Row],[Name]],Table2[#All],2,FALSE)))</f>
        <v/>
      </c>
      <c r="W253" s="11" t="str">
        <f>IFERROR((Table1[[#This Row],[Electricity 23-24 ]]*'Emissions Factors'!$C$6)+(Table1[[#This Row],[Gas 23-24 ]]*'Emissions Factors'!$B$6),"")</f>
        <v/>
      </c>
      <c r="X253" s="74" t="str">
        <f>IFERROR(Table1[[#This Row],[Total Emissions 23-24 ]]/Table1[[#This Row],[Total Emissions 22-23]],"")</f>
        <v/>
      </c>
      <c r="Y253" s="21"/>
    </row>
    <row r="254" spans="1:25" x14ac:dyDescent="0.25">
      <c r="A254" s="32"/>
      <c r="B254" s="21" t="e">
        <f>VLOOKUP(Table1[[#This Row],[Name]], 'Site Information'!$A$2:$D$46, 4, FALSE)</f>
        <v>#N/A</v>
      </c>
      <c r="C254" s="8" t="str">
        <f>IF(ISNA(VLOOKUP(Table1[[#This Row],[Name]], 'Elec 17-18'!$A$4:$B$630, 2, FALSE)), "0", VLOOKUP(Table1[[#This Row],[Name]], 'Elec 17-18'!$A$4:$B$630, 2, FALSE))</f>
        <v>0</v>
      </c>
      <c r="D254" s="13" t="str">
        <f>IF(ISNA(VLOOKUP(Table1[[#This Row],[Name]], 'Gas 17-18'!$A$4:$B$395, 2, FALSE)), "0", (VLOOKUP(Table1[[#This Row],[Name]], 'Gas 17-18'!$A$4:$B$395, 2, FALSE)))</f>
        <v>0</v>
      </c>
      <c r="E254" s="8" t="str">
        <f>IF(ISNA(VLOOKUP(Table1[[#This Row],[Name]], 'Elec 18-19'!$A$4:$B$630, 2, FALSE)), "0", VLOOKUP(Table1[[#This Row],[Name]], 'Elec 18-19'!$A$4:$B$630, 2, FALSE))</f>
        <v>0</v>
      </c>
      <c r="F254" s="13" t="str">
        <f>IF(ISNA(VLOOKUP(Table1[[#This Row],[Name]], 'Gas 18-19'!$A$4:$B$395, 2, FALSE)), "0", (VLOOKUP(Table1[[#This Row],[Name]], 'Gas 18-19'!$A$4:$B$395, 2, FALSE)))</f>
        <v>0</v>
      </c>
      <c r="G254" s="7" t="str">
        <f>IF(ISNA(VLOOKUP(Table1[[#This Row],[Name]], 'Elec 19-20'!$A$4:$B$631, 2, FALSE)), "0", VLOOKUP(Table1[[#This Row],[Name]], 'Elec 19-20'!$A$4:$B$631, 2, FALSE))</f>
        <v>0</v>
      </c>
      <c r="H254" s="7" t="str">
        <f>IF(ISNA(VLOOKUP(Table1[[#This Row],[Name]], 'Gas 19-20'!$A$4:$B$395, 2, FALSE)), "0", (VLOOKUP(Table1[[#This Row],[Name]], 'Gas 19-20'!$A$4:$B$395, 2, FALSE)))</f>
        <v>0</v>
      </c>
      <c r="I254" s="13">
        <f>IFERROR((Table1[[#This Row],[Electricity 19-20]]*'Emissions Factors'!$C$2)+(Table1[[#This Row],[Gas 19-20]]*'Emissions Factors'!$B$2), "")</f>
        <v>0</v>
      </c>
      <c r="J254" s="7" t="str">
        <f>IF(ISNA(VLOOKUP(Table1[[#This Row],[Name]],'Elec 20-21'!$A$4:$B$641, 2, FALSE)), "0", VLOOKUP(Table1[[#This Row],[Name]], 'Elec 20-21'!$A$4:$B$641, 2, FALSE))</f>
        <v>0</v>
      </c>
      <c r="K254" s="7" t="str">
        <f>IF(ISNA(VLOOKUP(Table1[[#This Row],[Name]], 'Gas 20-21'!$A$4:$B$400, 2, FALSE)), "0", VLOOKUP(Table1[[#This Row],[Name]], 'Gas 20-21'!$A$4:$B$400, 2, FALSE))</f>
        <v>0</v>
      </c>
      <c r="L254" s="13">
        <f>IFERROR((Table1[[#This Row],[Electricity 20-21]]*'Emissions Factors'!$C$3)+(Table1[[#This Row],[Gas 20-21]]*'Emissions Factors'!$B$2), "0")</f>
        <v>0</v>
      </c>
      <c r="M254" s="11" t="str">
        <f>IF(ISNA(VLOOKUP(Table1[[#This Row],[Name]], 'Elec 21-22'!$A$4:$B$656, 2, FALSE)), "0", VLOOKUP(Table1[[#This Row],[Name]], 'Elec 21-22'!$A$4:$B$656, 2, FALSE))</f>
        <v>0</v>
      </c>
      <c r="N254" s="7" t="str">
        <f>IF(ISNA(VLOOKUP(Table1[[#This Row],[Name]], 'Gas 21-22'!$A$4:$B$408, 2, FALSE)), "0", VLOOKUP(Table1[[#This Row],[Name]], 'Gas 21-22'!$A$4:$B$408, 2, FALSE))</f>
        <v>0</v>
      </c>
      <c r="O254" s="8">
        <f>IFERROR((Table1[[#This Row],[Electricity 21-22]]*'Emissions Factors'!$C$4)+(Table1[[#This Row],[Gas 21-22]]*'Emissions Factors'!$B$4), "")</f>
        <v>0</v>
      </c>
      <c r="P254" s="74" t="str">
        <f>IFERROR(Table1[[#This Row],[Total Emissions 21-22]]/Table1[[#This Row],[Total Emissions 20-21]], "")</f>
        <v/>
      </c>
      <c r="Q254" s="11" t="str">
        <f>IF(ISNA(VLOOKUP(Table1[[#This Row],[Name]],'Elec 22-23'!$A$4:$B$680, 2, FALSE)), "", VLOOKUP(Table1[[#This Row],[Name]], 'Elec 22-23'!$A$4:$B$680, 2, FALSE))</f>
        <v/>
      </c>
      <c r="R254" s="11" t="str">
        <f>IF(ISNA(VLOOKUP(Table1[[#This Row],[Name]], 'Gas 22-23'!$A$4:$B$427, 2, FALSE)), "", (VLOOKUP(Table1[[#This Row],[Name]], 'Gas 22-23'!$A$4:$B$427, 2, FALSE)))</f>
        <v/>
      </c>
      <c r="S254" s="11" t="str">
        <f>IFERROR((Table1[[#This Row],[Electricity 22-23]]*'Emissions Factors'!$C$5)+('Emissions Factors'!$B$5*Table1[[#This Row],[Gas 22-23]]), "")</f>
        <v/>
      </c>
      <c r="T254" s="12" t="str">
        <f>IFERROR(Table1[[#This Row],[Total Emissions 22-23]]/Table1[[#This Row],[Total Emissions 21-22]], "")</f>
        <v/>
      </c>
      <c r="U254" s="11" t="str">
        <f>IF(ISNA(VLOOKUP(Table1[[#This Row],[Name]],'Electricity 23-24'!A255:D1151,4,FALSE)),"",(VLOOKUP(Table1[[#This Row],[Name]],'Electricity 23-24'!A255:D1151,4,FALSE)))</f>
        <v/>
      </c>
      <c r="V254" s="11" t="str">
        <f>IF(ISNA(VLOOKUP(Table1[[#This Row],[Name]],Table2[#All],2,FALSE)),"",(VLOOKUP(Table1[[#This Row],[Name]],Table2[#All],2,FALSE)))</f>
        <v/>
      </c>
      <c r="W254" s="11" t="str">
        <f>IFERROR((Table1[[#This Row],[Electricity 23-24 ]]*'Emissions Factors'!$C$6)+(Table1[[#This Row],[Gas 23-24 ]]*'Emissions Factors'!$B$6),"")</f>
        <v/>
      </c>
      <c r="X254" s="74" t="str">
        <f>IFERROR(Table1[[#This Row],[Total Emissions 23-24 ]]/Table1[[#This Row],[Total Emissions 22-23]],"")</f>
        <v/>
      </c>
      <c r="Y254" s="21"/>
    </row>
    <row r="255" spans="1:25" x14ac:dyDescent="0.25">
      <c r="A255" s="30"/>
      <c r="B255" s="21" t="e">
        <f>VLOOKUP(Table1[[#This Row],[Name]], 'Site Information'!$A$2:$D$46, 4, FALSE)</f>
        <v>#N/A</v>
      </c>
      <c r="C255" s="11" t="str">
        <f>IF(ISNA(VLOOKUP(Table1[[#This Row],[Name]], 'Elec 17-18'!$A$4:$B$630, 2, FALSE)), "0", VLOOKUP(Table1[[#This Row],[Name]], 'Elec 17-18'!$A$4:$B$630, 2, FALSE))</f>
        <v>0</v>
      </c>
      <c r="D255" s="47" t="str">
        <f>IF(ISNA(VLOOKUP(Table1[[#This Row],[Name]], 'Gas 17-18'!$A$4:$B$395, 2, FALSE)), "0", (VLOOKUP(Table1[[#This Row],[Name]], 'Gas 17-18'!$A$4:$B$395, 2, FALSE)))</f>
        <v>0</v>
      </c>
      <c r="E255" s="11" t="str">
        <f>IF(ISNA(VLOOKUP(Table1[[#This Row],[Name]], 'Elec 18-19'!$A$4:$B$630, 2, FALSE)), "0", VLOOKUP(Table1[[#This Row],[Name]], 'Elec 18-19'!$A$4:$B$630, 2, FALSE))</f>
        <v>0</v>
      </c>
      <c r="F255" s="47" t="str">
        <f>IF(ISNA(VLOOKUP(Table1[[#This Row],[Name]], 'Gas 18-19'!$A$4:$B$395, 2, FALSE)), "0", (VLOOKUP(Table1[[#This Row],[Name]], 'Gas 18-19'!$A$4:$B$395, 2, FALSE)))</f>
        <v>0</v>
      </c>
      <c r="G255" s="7" t="str">
        <f>IF(ISNA(VLOOKUP(Table1[[#This Row],[Name]], 'Elec 19-20'!$A$4:$B$631, 2, FALSE)), "0", VLOOKUP(Table1[[#This Row],[Name]], 'Elec 19-20'!$A$4:$B$631, 2, FALSE))</f>
        <v>0</v>
      </c>
      <c r="H255" s="7" t="str">
        <f>IF(ISNA(VLOOKUP(Table1[[#This Row],[Name]], 'Gas 19-20'!$A$4:$B$395, 2, FALSE)), "0", (VLOOKUP(Table1[[#This Row],[Name]], 'Gas 19-20'!$A$4:$B$395, 2, FALSE)))</f>
        <v>0</v>
      </c>
      <c r="I255" s="13">
        <f>IFERROR((Table1[[#This Row],[Electricity 19-20]]*'Emissions Factors'!$C$2)+(Table1[[#This Row],[Gas 19-20]]*'Emissions Factors'!$B$2), "")</f>
        <v>0</v>
      </c>
      <c r="J255" s="7" t="str">
        <f>IF(ISNA(VLOOKUP(Table1[[#This Row],[Name]],'Elec 20-21'!$A$4:$B$641, 2, FALSE)), "0", VLOOKUP(Table1[[#This Row],[Name]], 'Elec 20-21'!$A$4:$B$641, 2, FALSE))</f>
        <v>0</v>
      </c>
      <c r="K255" s="7" t="str">
        <f>IF(ISNA(VLOOKUP(Table1[[#This Row],[Name]], 'Gas 20-21'!$A$4:$B$400, 2, FALSE)), "0", VLOOKUP(Table1[[#This Row],[Name]], 'Gas 20-21'!$A$4:$B$400, 2, FALSE))</f>
        <v>0</v>
      </c>
      <c r="L255" s="13">
        <f>IFERROR((Table1[[#This Row],[Electricity 20-21]]*'Emissions Factors'!$C$3)+(Table1[[#This Row],[Gas 20-21]]*'Emissions Factors'!$B$2), "0")</f>
        <v>0</v>
      </c>
      <c r="M255" s="65" t="str">
        <f>IF(ISNA(VLOOKUP(Table1[[#This Row],[Name]], 'Elec 21-22'!$A$4:$B$656, 2, FALSE)), "0", VLOOKUP(Table1[[#This Row],[Name]], 'Elec 21-22'!$A$4:$B$656, 2, FALSE))</f>
        <v>0</v>
      </c>
      <c r="N255" s="11" t="str">
        <f>IF(ISNA(VLOOKUP(Table1[[#This Row],[Name]], 'Gas 21-22'!$A$4:$B$408, 2, FALSE)), "0", VLOOKUP(Table1[[#This Row],[Name]], 'Gas 21-22'!$A$4:$B$408, 2, FALSE))</f>
        <v>0</v>
      </c>
      <c r="O255" s="8">
        <f>IFERROR((Table1[[#This Row],[Electricity 21-22]]*'Emissions Factors'!$C$4)+(Table1[[#This Row],[Gas 21-22]]*'Emissions Factors'!$B$4), "")</f>
        <v>0</v>
      </c>
      <c r="P255" s="12" t="str">
        <f>IFERROR(Table1[[#This Row],[Total Emissions 21-22]]/Table1[[#This Row],[Total Emissions 20-21]], "")</f>
        <v/>
      </c>
      <c r="Q255" s="11" t="str">
        <f>IF(ISNA(VLOOKUP(Table1[[#This Row],[Name]],'Elec 22-23'!$A$4:$B$680, 2, FALSE)), "", VLOOKUP(Table1[[#This Row],[Name]], 'Elec 22-23'!$A$4:$B$680, 2, FALSE))</f>
        <v/>
      </c>
      <c r="R255" s="7" t="str">
        <f>IF(ISNA(VLOOKUP(Table1[[#This Row],[Name]], 'Gas 22-23'!$A$4:$B$427, 2, FALSE)), "", (VLOOKUP(Table1[[#This Row],[Name]], 'Gas 22-23'!$A$4:$B$427, 2, FALSE)))</f>
        <v/>
      </c>
      <c r="S255" s="7" t="str">
        <f>IFERROR((Table1[[#This Row],[Electricity 22-23]]*'Emissions Factors'!$C$5)+('Emissions Factors'!$B$5*Table1[[#This Row],[Gas 22-23]]), "")</f>
        <v/>
      </c>
      <c r="T255" s="12" t="str">
        <f>IFERROR(Table1[[#This Row],[Total Emissions 22-23]]/Table1[[#This Row],[Total Emissions 21-22]], "")</f>
        <v/>
      </c>
      <c r="U255" s="7" t="e">
        <f>VLOOKUP(Table1[[#This Row],[Name]],'Electricity 23-24'!A300:D325,4,FALSE)</f>
        <v>#N/A</v>
      </c>
      <c r="V255" s="7" t="str">
        <f>IF(ISNA(VLOOKUP(Table1[[#This Row],[Name]],Table2[#All],2,FALSE)),"",(VLOOKUP(Table1[[#This Row],[Name]],Table2[#All],2,FALSE)))</f>
        <v/>
      </c>
      <c r="W255" s="7" t="str">
        <f>IFERROR((Table1[[#This Row],[Electricity 23-24 ]]*'Emissions Factors'!$C$6)+(Table1[[#This Row],[Gas 23-24 ]]*'Emissions Factors'!$B$6),"")</f>
        <v/>
      </c>
      <c r="X255" s="74" t="str">
        <f>IFERROR(Table1[[#This Row],[Total Emissions 23-24 ]]/Table1[[#This Row],[Total Emissions 22-23]],"")</f>
        <v/>
      </c>
      <c r="Y255" s="21"/>
    </row>
    <row r="256" spans="1:25" x14ac:dyDescent="0.25">
      <c r="A256" s="32"/>
      <c r="B256" s="21" t="e">
        <f>VLOOKUP(Table1[[#This Row],[Name]], 'Site Information'!$A$2:$D$46, 4, FALSE)</f>
        <v>#N/A</v>
      </c>
      <c r="C256" s="8" t="str">
        <f>IF(ISNA(VLOOKUP(Table1[[#This Row],[Name]], 'Elec 17-18'!$A$4:$B$630, 2, FALSE)), "0", VLOOKUP(Table1[[#This Row],[Name]], 'Elec 17-18'!$A$4:$B$630, 2, FALSE))</f>
        <v>0</v>
      </c>
      <c r="D256" s="13" t="str">
        <f>IF(ISNA(VLOOKUP(Table1[[#This Row],[Name]], 'Gas 17-18'!$A$4:$B$395, 2, FALSE)), "0", (VLOOKUP(Table1[[#This Row],[Name]], 'Gas 17-18'!$A$4:$B$395, 2, FALSE)))</f>
        <v>0</v>
      </c>
      <c r="E256" s="8" t="str">
        <f>IF(ISNA(VLOOKUP(Table1[[#This Row],[Name]], 'Elec 18-19'!$A$4:$B$630, 2, FALSE)), "0", VLOOKUP(Table1[[#This Row],[Name]], 'Elec 18-19'!$A$4:$B$630, 2, FALSE))</f>
        <v>0</v>
      </c>
      <c r="F256" s="13" t="str">
        <f>IF(ISNA(VLOOKUP(Table1[[#This Row],[Name]], 'Gas 18-19'!$A$4:$B$395, 2, FALSE)), "0", (VLOOKUP(Table1[[#This Row],[Name]], 'Gas 18-19'!$A$4:$B$395, 2, FALSE)))</f>
        <v>0</v>
      </c>
      <c r="G256" s="7" t="str">
        <f>IF(ISNA(VLOOKUP(Table1[[#This Row],[Name]], 'Elec 19-20'!$A$4:$B$631, 2, FALSE)), "0", VLOOKUP(Table1[[#This Row],[Name]], 'Elec 19-20'!$A$4:$B$631, 2, FALSE))</f>
        <v>0</v>
      </c>
      <c r="H256" s="7" t="str">
        <f>IF(ISNA(VLOOKUP(Table1[[#This Row],[Name]], 'Gas 19-20'!$A$4:$B$395, 2, FALSE)), "0", (VLOOKUP(Table1[[#This Row],[Name]], 'Gas 19-20'!$A$4:$B$395, 2, FALSE)))</f>
        <v>0</v>
      </c>
      <c r="I256" s="13">
        <f>IFERROR((Table1[[#This Row],[Electricity 19-20]]*'Emissions Factors'!$C$2)+(Table1[[#This Row],[Gas 19-20]]*'Emissions Factors'!$B$2), "")</f>
        <v>0</v>
      </c>
      <c r="J256" s="7" t="str">
        <f>IF(ISNA(VLOOKUP(Table1[[#This Row],[Name]],'Elec 20-21'!$A$4:$B$641, 2, FALSE)), "0", VLOOKUP(Table1[[#This Row],[Name]], 'Elec 20-21'!$A$4:$B$641, 2, FALSE))</f>
        <v>0</v>
      </c>
      <c r="K256" s="7" t="str">
        <f>IF(ISNA(VLOOKUP(Table1[[#This Row],[Name]], 'Gas 20-21'!$A$4:$B$400, 2, FALSE)), "0", VLOOKUP(Table1[[#This Row],[Name]], 'Gas 20-21'!$A$4:$B$400, 2, FALSE))</f>
        <v>0</v>
      </c>
      <c r="L256" s="13">
        <f>IFERROR((Table1[[#This Row],[Electricity 20-21]]*'Emissions Factors'!$C$3)+(Table1[[#This Row],[Gas 20-21]]*'Emissions Factors'!$B$2), "0")</f>
        <v>0</v>
      </c>
      <c r="M256" s="11" t="str">
        <f>IF(ISNA(VLOOKUP(Table1[[#This Row],[Name]], 'Elec 21-22'!$A$4:$B$656, 2, FALSE)), "0", VLOOKUP(Table1[[#This Row],[Name]], 'Elec 21-22'!$A$4:$B$656, 2, FALSE))</f>
        <v>0</v>
      </c>
      <c r="N256" s="7" t="str">
        <f>IF(ISNA(VLOOKUP(Table1[[#This Row],[Name]], 'Gas 21-22'!$A$4:$B$408, 2, FALSE)), "0", VLOOKUP(Table1[[#This Row],[Name]], 'Gas 21-22'!$A$4:$B$408, 2, FALSE))</f>
        <v>0</v>
      </c>
      <c r="O256" s="8">
        <f>IFERROR((Table1[[#This Row],[Electricity 21-22]]*'Emissions Factors'!$C$4)+(Table1[[#This Row],[Gas 21-22]]*'Emissions Factors'!$B$4), "")</f>
        <v>0</v>
      </c>
      <c r="P256" s="74" t="str">
        <f>IFERROR(Table1[[#This Row],[Total Emissions 21-22]]/Table1[[#This Row],[Total Emissions 20-21]], "")</f>
        <v/>
      </c>
      <c r="Q256" s="11" t="str">
        <f>IF(ISNA(VLOOKUP(Table1[[#This Row],[Name]],'Elec 22-23'!$A$4:$B$680, 2, FALSE)), "", VLOOKUP(Table1[[#This Row],[Name]], 'Elec 22-23'!$A$4:$B$680, 2, FALSE))</f>
        <v/>
      </c>
      <c r="R256" s="7" t="str">
        <f>IF(ISNA(VLOOKUP(Table1[[#This Row],[Name]], 'Gas 22-23'!$A$4:$B$427, 2, FALSE)), "", (VLOOKUP(Table1[[#This Row],[Name]], 'Gas 22-23'!$A$4:$B$427, 2, FALSE)))</f>
        <v/>
      </c>
      <c r="S256" s="7" t="str">
        <f>IFERROR((Table1[[#This Row],[Electricity 22-23]]*'Emissions Factors'!$C$5)+('Emissions Factors'!$B$5*Table1[[#This Row],[Gas 22-23]]), "")</f>
        <v/>
      </c>
      <c r="T256" s="12" t="str">
        <f>IFERROR(Table1[[#This Row],[Total Emissions 22-23]]/Table1[[#This Row],[Total Emissions 21-22]], "")</f>
        <v/>
      </c>
      <c r="U256" s="7" t="str">
        <f>IF(ISNA(VLOOKUP(Table1[[#This Row],[Name]],'Electricity 23-24'!A257:D1153,4,FALSE)),"",(VLOOKUP(Table1[[#This Row],[Name]],'Electricity 23-24'!A257:D1153,4,FALSE)))</f>
        <v/>
      </c>
      <c r="V256" s="7" t="str">
        <f>IF(ISNA(VLOOKUP(Table1[[#This Row],[Name]],Table2[#All],2,FALSE)),"",(VLOOKUP(Table1[[#This Row],[Name]],Table2[#All],2,FALSE)))</f>
        <v/>
      </c>
      <c r="W256" s="7" t="str">
        <f>IFERROR((Table1[[#This Row],[Electricity 23-24 ]]*'Emissions Factors'!$C$6)+(Table1[[#This Row],[Gas 23-24 ]]*'Emissions Factors'!$B$6),"")</f>
        <v/>
      </c>
      <c r="X256" s="74" t="str">
        <f>IFERROR(Table1[[#This Row],[Total Emissions 23-24 ]]/Table1[[#This Row],[Total Emissions 22-23]],"")</f>
        <v/>
      </c>
      <c r="Y256" s="21"/>
    </row>
    <row r="257" spans="1:25" x14ac:dyDescent="0.25">
      <c r="A257" s="32"/>
      <c r="B257" s="21" t="e">
        <f>VLOOKUP(Table1[[#This Row],[Name]], 'Site Information'!$A$2:$D$46, 4, FALSE)</f>
        <v>#N/A</v>
      </c>
      <c r="C257" s="8" t="str">
        <f>IF(ISNA(VLOOKUP(Table1[[#This Row],[Name]], 'Elec 17-18'!$A$4:$B$630, 2, FALSE)), "0", VLOOKUP(Table1[[#This Row],[Name]], 'Elec 17-18'!$A$4:$B$630, 2, FALSE))</f>
        <v>0</v>
      </c>
      <c r="D257" s="13" t="str">
        <f>IF(ISNA(VLOOKUP(Table1[[#This Row],[Name]], 'Gas 17-18'!$A$4:$B$395, 2, FALSE)), "0", (VLOOKUP(Table1[[#This Row],[Name]], 'Gas 17-18'!$A$4:$B$395, 2, FALSE)))</f>
        <v>0</v>
      </c>
      <c r="E257" s="8" t="str">
        <f>IF(ISNA(VLOOKUP(Table1[[#This Row],[Name]], 'Elec 18-19'!$A$4:$B$630, 2, FALSE)), "0", VLOOKUP(Table1[[#This Row],[Name]], 'Elec 18-19'!$A$4:$B$630, 2, FALSE))</f>
        <v>0</v>
      </c>
      <c r="F257" s="13" t="str">
        <f>IF(ISNA(VLOOKUP(Table1[[#This Row],[Name]], 'Gas 18-19'!$A$4:$B$395, 2, FALSE)), "0", (VLOOKUP(Table1[[#This Row],[Name]], 'Gas 18-19'!$A$4:$B$395, 2, FALSE)))</f>
        <v>0</v>
      </c>
      <c r="G257" s="7" t="str">
        <f>IF(ISNA(VLOOKUP(Table1[[#This Row],[Name]], 'Elec 19-20'!$A$4:$B$631, 2, FALSE)), "0", VLOOKUP(Table1[[#This Row],[Name]], 'Elec 19-20'!$A$4:$B$631, 2, FALSE))</f>
        <v>0</v>
      </c>
      <c r="H257" s="7" t="str">
        <f>IF(ISNA(VLOOKUP(Table1[[#This Row],[Name]], 'Gas 19-20'!$A$4:$B$395, 2, FALSE)), "0", (VLOOKUP(Table1[[#This Row],[Name]], 'Gas 19-20'!$A$4:$B$395, 2, FALSE)))</f>
        <v>0</v>
      </c>
      <c r="I257" s="13">
        <f>IFERROR((Table1[[#This Row],[Electricity 19-20]]*'Emissions Factors'!$C$2)+(Table1[[#This Row],[Gas 19-20]]*'Emissions Factors'!$B$2), "")</f>
        <v>0</v>
      </c>
      <c r="J257" s="7" t="str">
        <f>IF(ISNA(VLOOKUP(Table1[[#This Row],[Name]],'Elec 20-21'!$A$4:$B$641, 2, FALSE)), "0", VLOOKUP(Table1[[#This Row],[Name]], 'Elec 20-21'!$A$4:$B$641, 2, FALSE))</f>
        <v>0</v>
      </c>
      <c r="K257" s="7" t="str">
        <f>IF(ISNA(VLOOKUP(Table1[[#This Row],[Name]], 'Gas 20-21'!$A$4:$B$400, 2, FALSE)), "0", VLOOKUP(Table1[[#This Row],[Name]], 'Gas 20-21'!$A$4:$B$400, 2, FALSE))</f>
        <v>0</v>
      </c>
      <c r="L257" s="13">
        <f>IFERROR((Table1[[#This Row],[Electricity 20-21]]*'Emissions Factors'!$C$3)+(Table1[[#This Row],[Gas 20-21]]*'Emissions Factors'!$B$2), "0")</f>
        <v>0</v>
      </c>
      <c r="M257" s="11" t="str">
        <f>IF(ISNA(VLOOKUP(Table1[[#This Row],[Name]], 'Elec 21-22'!$A$4:$B$656, 2, FALSE)), "0", VLOOKUP(Table1[[#This Row],[Name]], 'Elec 21-22'!$A$4:$B$656, 2, FALSE))</f>
        <v>0</v>
      </c>
      <c r="N257" s="11" t="str">
        <f>IF(ISNA(VLOOKUP(Table1[[#This Row],[Name]], 'Gas 21-22'!$A$4:$B$408, 2, FALSE)), "0", VLOOKUP(Table1[[#This Row],[Name]], 'Gas 21-22'!$A$4:$B$408, 2, FALSE))</f>
        <v>0</v>
      </c>
      <c r="O257" s="8">
        <f>IFERROR((Table1[[#This Row],[Electricity 21-22]]*'Emissions Factors'!$C$4)+(Table1[[#This Row],[Gas 21-22]]*'Emissions Factors'!$B$4), "")</f>
        <v>0</v>
      </c>
      <c r="P257" s="13" t="str">
        <f>IFERROR(Table1[[#This Row],[Total Emissions 21-22]]/Table1[[#This Row],[Total Emissions 20-21]], "")</f>
        <v/>
      </c>
      <c r="Q257" s="11" t="str">
        <f>IF(ISNA(VLOOKUP(Table1[[#This Row],[Name]],'Elec 22-23'!$A$4:$B$680, 2, FALSE)), "", VLOOKUP(Table1[[#This Row],[Name]], 'Elec 22-23'!$A$4:$B$680, 2, FALSE))</f>
        <v/>
      </c>
      <c r="R257" s="7" t="str">
        <f>IF(ISNA(VLOOKUP(Table1[[#This Row],[Name]], 'Gas 22-23'!$A$4:$B$427, 2, FALSE)), "", (VLOOKUP(Table1[[#This Row],[Name]], 'Gas 22-23'!$A$4:$B$427, 2, FALSE)))</f>
        <v/>
      </c>
      <c r="S257" s="7" t="str">
        <f>IFERROR((Table1[[#This Row],[Electricity 22-23]]*'Emissions Factors'!$C$5)+('Emissions Factors'!$B$5*Table1[[#This Row],[Gas 22-23]]), "")</f>
        <v/>
      </c>
      <c r="T257" s="12" t="str">
        <f>IFERROR(Table1[[#This Row],[Total Emissions 22-23]]/Table1[[#This Row],[Total Emissions 21-22]], "")</f>
        <v/>
      </c>
      <c r="U257" s="7" t="e">
        <f>VLOOKUP(Table1[[#This Row],[Name]],'Electricity 23-24'!A3:D648,4,FALSE)</f>
        <v>#N/A</v>
      </c>
      <c r="V257" s="7" t="str">
        <f>IF(ISNA(VLOOKUP(Table1[[#This Row],[Name]],Table2[#All],2,FALSE)),"",(VLOOKUP(Table1[[#This Row],[Name]],Table2[#All],2,FALSE)))</f>
        <v/>
      </c>
      <c r="W257" s="7" t="str">
        <f>IFERROR((Table1[[#This Row],[Electricity 23-24 ]]*'Emissions Factors'!$C$6)+(Table1[[#This Row],[Gas 23-24 ]]*'Emissions Factors'!$B$6),"")</f>
        <v/>
      </c>
      <c r="X257" s="74" t="str">
        <f>IFERROR(Table1[[#This Row],[Total Emissions 23-24 ]]/Table1[[#This Row],[Total Emissions 22-23]],"")</f>
        <v/>
      </c>
      <c r="Y257" s="21"/>
    </row>
    <row r="258" spans="1:25" x14ac:dyDescent="0.25">
      <c r="A258" s="30"/>
      <c r="B258" s="21" t="e">
        <f>VLOOKUP(Table1[[#This Row],[Name]], 'Site Information'!$A$2:$D$46, 4, FALSE)</f>
        <v>#N/A</v>
      </c>
      <c r="C258" s="11" t="str">
        <f>IF(ISNA(VLOOKUP(Table1[[#This Row],[Name]], 'Elec 17-18'!$A$4:$B$630, 2, FALSE)), "0", VLOOKUP(Table1[[#This Row],[Name]], 'Elec 17-18'!$A$4:$B$630, 2, FALSE))</f>
        <v>0</v>
      </c>
      <c r="D258" s="47" t="str">
        <f>IF(ISNA(VLOOKUP(Table1[[#This Row],[Name]], 'Gas 17-18'!$A$4:$B$395, 2, FALSE)), "0", (VLOOKUP(Table1[[#This Row],[Name]], 'Gas 17-18'!$A$4:$B$395, 2, FALSE)))</f>
        <v>0</v>
      </c>
      <c r="E258" s="11" t="str">
        <f>IF(ISNA(VLOOKUP(Table1[[#This Row],[Name]], 'Elec 18-19'!$A$4:$B$630, 2, FALSE)), "0", VLOOKUP(Table1[[#This Row],[Name]], 'Elec 18-19'!$A$4:$B$630, 2, FALSE))</f>
        <v>0</v>
      </c>
      <c r="F258" s="47" t="str">
        <f>IF(ISNA(VLOOKUP(Table1[[#This Row],[Name]], 'Gas 18-19'!$A$4:$B$395, 2, FALSE)), "0", (VLOOKUP(Table1[[#This Row],[Name]], 'Gas 18-19'!$A$4:$B$395, 2, FALSE)))</f>
        <v>0</v>
      </c>
      <c r="G258" s="7" t="str">
        <f>IF(ISNA(VLOOKUP(Table1[[#This Row],[Name]], 'Elec 19-20'!$A$4:$B$631, 2, FALSE)), "0", VLOOKUP(Table1[[#This Row],[Name]], 'Elec 19-20'!$A$4:$B$631, 2, FALSE))</f>
        <v>0</v>
      </c>
      <c r="H258" s="7" t="str">
        <f>IF(ISNA(VLOOKUP(Table1[[#This Row],[Name]], 'Gas 19-20'!$A$4:$B$395, 2, FALSE)), "0", (VLOOKUP(Table1[[#This Row],[Name]], 'Gas 19-20'!$A$4:$B$395, 2, FALSE)))</f>
        <v>0</v>
      </c>
      <c r="I258" s="13">
        <f>IFERROR((Table1[[#This Row],[Electricity 19-20]]*'Emissions Factors'!$C$2)+(Table1[[#This Row],[Gas 19-20]]*'Emissions Factors'!$B$2), "")</f>
        <v>0</v>
      </c>
      <c r="J258" s="7" t="str">
        <f>IF(ISNA(VLOOKUP(Table1[[#This Row],[Name]],'Elec 20-21'!$A$4:$B$641, 2, FALSE)), "0", VLOOKUP(Table1[[#This Row],[Name]], 'Elec 20-21'!$A$4:$B$641, 2, FALSE))</f>
        <v>0</v>
      </c>
      <c r="K258" s="7" t="str">
        <f>IF(ISNA(VLOOKUP(Table1[[#This Row],[Name]], 'Gas 20-21'!$A$4:$B$400, 2, FALSE)), "0", VLOOKUP(Table1[[#This Row],[Name]], 'Gas 20-21'!$A$4:$B$400, 2, FALSE))</f>
        <v>0</v>
      </c>
      <c r="L258" s="13">
        <f>IFERROR((Table1[[#This Row],[Electricity 20-21]]*'Emissions Factors'!$C$3)+(Table1[[#This Row],[Gas 20-21]]*'Emissions Factors'!$B$2), "0")</f>
        <v>0</v>
      </c>
      <c r="M258" s="65" t="str">
        <f>IF(ISNA(VLOOKUP(Table1[[#This Row],[Name]], 'Elec 21-22'!$A$4:$B$656, 2, FALSE)), "0", VLOOKUP(Table1[[#This Row],[Name]], 'Elec 21-22'!$A$4:$B$656, 2, FALSE))</f>
        <v>0</v>
      </c>
      <c r="N258" s="11" t="str">
        <f>IF(ISNA(VLOOKUP(Table1[[#This Row],[Name]], 'Gas 21-22'!$A$4:$B$408, 2, FALSE)), "0", VLOOKUP(Table1[[#This Row],[Name]], 'Gas 21-22'!$A$4:$B$408, 2, FALSE))</f>
        <v>0</v>
      </c>
      <c r="O258" s="8">
        <f>IFERROR((Table1[[#This Row],[Electricity 21-22]]*'Emissions Factors'!$C$4)+(Table1[[#This Row],[Gas 21-22]]*'Emissions Factors'!$B$4), "")</f>
        <v>0</v>
      </c>
      <c r="P258" s="12" t="str">
        <f>IFERROR(Table1[[#This Row],[Total Emissions 21-22]]/Table1[[#This Row],[Total Emissions 20-21]], "")</f>
        <v/>
      </c>
      <c r="Q258" s="11" t="str">
        <f>IF(ISNA(VLOOKUP(Table1[[#This Row],[Name]],'Elec 22-23'!$A$4:$B$680, 2, FALSE)), "", VLOOKUP(Table1[[#This Row],[Name]], 'Elec 22-23'!$A$4:$B$680, 2, FALSE))</f>
        <v/>
      </c>
      <c r="R258" s="7" t="str">
        <f>IF(ISNA(VLOOKUP(Table1[[#This Row],[Name]], 'Gas 22-23'!$A$4:$B$427, 2, FALSE)), "", (VLOOKUP(Table1[[#This Row],[Name]], 'Gas 22-23'!$A$4:$B$427, 2, FALSE)))</f>
        <v/>
      </c>
      <c r="S258" s="7" t="str">
        <f>IFERROR((Table1[[#This Row],[Electricity 22-23]]*'Emissions Factors'!$C$5)+('Emissions Factors'!$B$5*Table1[[#This Row],[Gas 22-23]]), "")</f>
        <v/>
      </c>
      <c r="T258" s="12" t="str">
        <f>IFERROR(Table1[[#This Row],[Total Emissions 22-23]]/Table1[[#This Row],[Total Emissions 21-22]], "")</f>
        <v/>
      </c>
      <c r="U258" s="7" t="str">
        <f>IF(ISNA(VLOOKUP(Table1[[#This Row],[Name]],'Electricity 23-24'!A3:D648,4,FALSE)),"",(VLOOKUP(Table1[[#This Row],[Name]],'Electricity 23-24'!A3:D648,4,FALSE)))</f>
        <v/>
      </c>
      <c r="V258" s="7" t="str">
        <f>IF(ISNA(VLOOKUP(Table1[[#This Row],[Name]],Table2[#All],2,FALSE)),"",(VLOOKUP(Table1[[#This Row],[Name]],Table2[#All],2,FALSE)))</f>
        <v/>
      </c>
      <c r="W258" s="7" t="str">
        <f>IFERROR((Table1[[#This Row],[Electricity 23-24 ]]*'Emissions Factors'!$C$6)+(Table1[[#This Row],[Gas 23-24 ]]*'Emissions Factors'!$B$6),"")</f>
        <v/>
      </c>
      <c r="X258" s="74" t="str">
        <f>IFERROR(Table1[[#This Row],[Total Emissions 23-24 ]]/Table1[[#This Row],[Total Emissions 22-23]],"")</f>
        <v/>
      </c>
      <c r="Y258" s="21"/>
    </row>
    <row r="259" spans="1:25" x14ac:dyDescent="0.25">
      <c r="A259" s="32"/>
      <c r="B259" s="21" t="e">
        <f>VLOOKUP(Table1[[#This Row],[Name]], 'Site Information'!$A$2:$D$46, 4, FALSE)</f>
        <v>#N/A</v>
      </c>
      <c r="C259" s="8" t="str">
        <f>IF(ISNA(VLOOKUP(Table1[[#This Row],[Name]], 'Elec 17-18'!$A$4:$B$630, 2, FALSE)), "0", VLOOKUP(Table1[[#This Row],[Name]], 'Elec 17-18'!$A$4:$B$630, 2, FALSE))</f>
        <v>0</v>
      </c>
      <c r="D259" s="13" t="str">
        <f>IF(ISNA(VLOOKUP(Table1[[#This Row],[Name]], 'Gas 17-18'!$A$4:$B$395, 2, FALSE)), "0", (VLOOKUP(Table1[[#This Row],[Name]], 'Gas 17-18'!$A$4:$B$395, 2, FALSE)))</f>
        <v>0</v>
      </c>
      <c r="E259" s="8" t="str">
        <f>IF(ISNA(VLOOKUP(Table1[[#This Row],[Name]], 'Elec 18-19'!$A$4:$B$630, 2, FALSE)), "0", VLOOKUP(Table1[[#This Row],[Name]], 'Elec 18-19'!$A$4:$B$630, 2, FALSE))</f>
        <v>0</v>
      </c>
      <c r="F259" s="13" t="str">
        <f>IF(ISNA(VLOOKUP(Table1[[#This Row],[Name]], 'Gas 18-19'!$A$4:$B$395, 2, FALSE)), "0", (VLOOKUP(Table1[[#This Row],[Name]], 'Gas 18-19'!$A$4:$B$395, 2, FALSE)))</f>
        <v>0</v>
      </c>
      <c r="G259" s="7" t="str">
        <f>IF(ISNA(VLOOKUP(Table1[[#This Row],[Name]], 'Elec 19-20'!$A$4:$B$631, 2, FALSE)), "0", VLOOKUP(Table1[[#This Row],[Name]], 'Elec 19-20'!$A$4:$B$631, 2, FALSE))</f>
        <v>0</v>
      </c>
      <c r="H259" s="7" t="str">
        <f>IF(ISNA(VLOOKUP(Table1[[#This Row],[Name]], 'Gas 19-20'!$A$4:$B$395, 2, FALSE)), "0", (VLOOKUP(Table1[[#This Row],[Name]], 'Gas 19-20'!$A$4:$B$395, 2, FALSE)))</f>
        <v>0</v>
      </c>
      <c r="I259" s="13">
        <f>IFERROR((Table1[[#This Row],[Electricity 19-20]]*'Emissions Factors'!$C$2)+(Table1[[#This Row],[Gas 19-20]]*'Emissions Factors'!$B$2), "")</f>
        <v>0</v>
      </c>
      <c r="J259" s="7" t="str">
        <f>IF(ISNA(VLOOKUP(Table1[[#This Row],[Name]],'Elec 20-21'!$A$4:$B$641, 2, FALSE)), "0", VLOOKUP(Table1[[#This Row],[Name]], 'Elec 20-21'!$A$4:$B$641, 2, FALSE))</f>
        <v>0</v>
      </c>
      <c r="K259" s="7" t="str">
        <f>IF(ISNA(VLOOKUP(Table1[[#This Row],[Name]], 'Gas 20-21'!$A$4:$B$400, 2, FALSE)), "0", VLOOKUP(Table1[[#This Row],[Name]], 'Gas 20-21'!$A$4:$B$400, 2, FALSE))</f>
        <v>0</v>
      </c>
      <c r="L259" s="13">
        <f>IFERROR((Table1[[#This Row],[Electricity 20-21]]*'Emissions Factors'!$C$3)+(Table1[[#This Row],[Gas 20-21]]*'Emissions Factors'!$B$2), "0")</f>
        <v>0</v>
      </c>
      <c r="M259" s="11" t="str">
        <f>IF(ISNA(VLOOKUP(Table1[[#This Row],[Name]], 'Elec 21-22'!$A$4:$B$656, 2, FALSE)), "0", VLOOKUP(Table1[[#This Row],[Name]], 'Elec 21-22'!$A$4:$B$656, 2, FALSE))</f>
        <v>0</v>
      </c>
      <c r="N259" s="11" t="str">
        <f>IF(ISNA(VLOOKUP(Table1[[#This Row],[Name]], 'Gas 21-22'!$A$4:$B$408, 2, FALSE)), "0", VLOOKUP(Table1[[#This Row],[Name]], 'Gas 21-22'!$A$4:$B$408, 2, FALSE))</f>
        <v>0</v>
      </c>
      <c r="O259" s="8">
        <f>IFERROR((Table1[[#This Row],[Electricity 21-22]]*'Emissions Factors'!$C$4)+(Table1[[#This Row],[Gas 21-22]]*'Emissions Factors'!$B$4), "")</f>
        <v>0</v>
      </c>
      <c r="P259" s="12" t="str">
        <f>IFERROR(Table1[[#This Row],[Total Emissions 21-22]]/Table1[[#This Row],[Total Emissions 20-21]], "")</f>
        <v/>
      </c>
      <c r="Q259" s="11" t="str">
        <f>IF(ISNA(VLOOKUP(Table1[[#This Row],[Name]],'Elec 22-23'!$A$4:$B$680, 2, FALSE)), "", VLOOKUP(Table1[[#This Row],[Name]], 'Elec 22-23'!$A$4:$B$680, 2, FALSE))</f>
        <v/>
      </c>
      <c r="R259" s="7" t="str">
        <f>IF(ISNA(VLOOKUP(Table1[[#This Row],[Name]], 'Gas 22-23'!$A$4:$B$427, 2, FALSE)), "", (VLOOKUP(Table1[[#This Row],[Name]], 'Gas 22-23'!$A$4:$B$427, 2, FALSE)))</f>
        <v/>
      </c>
      <c r="S259" s="7" t="str">
        <f>IFERROR((Table1[[#This Row],[Electricity 22-23]]*'Emissions Factors'!$C$5)+('Emissions Factors'!$B$5*Table1[[#This Row],[Gas 22-23]]), "")</f>
        <v/>
      </c>
      <c r="T259" s="12" t="str">
        <f>IFERROR(Table1[[#This Row],[Total Emissions 22-23]]/Table1[[#This Row],[Total Emissions 21-22]], "")</f>
        <v/>
      </c>
      <c r="U259" s="7" t="str">
        <f>IF(ISNA(VLOOKUP(Table1[[#This Row],[Name]],'Electricity 23-24'!A260:D1156,4,FALSE)),"",(VLOOKUP(Table1[[#This Row],[Name]],'Electricity 23-24'!A260:D1156,4,FALSE)))</f>
        <v/>
      </c>
      <c r="V259" s="7" t="str">
        <f>IF(ISNA(VLOOKUP(Table1[[#This Row],[Name]],Table2[#All],2,FALSE)),"",(VLOOKUP(Table1[[#This Row],[Name]],Table2[#All],2,FALSE)))</f>
        <v/>
      </c>
      <c r="W259" s="7" t="str">
        <f>IFERROR((Table1[[#This Row],[Electricity 23-24 ]]*'Emissions Factors'!$C$6)+(Table1[[#This Row],[Gas 23-24 ]]*'Emissions Factors'!$B$6),"")</f>
        <v/>
      </c>
      <c r="X259" s="74" t="str">
        <f>IFERROR(Table1[[#This Row],[Total Emissions 23-24 ]]/Table1[[#This Row],[Total Emissions 22-23]],"")</f>
        <v/>
      </c>
      <c r="Y259" s="21"/>
    </row>
    <row r="260" spans="1:25" x14ac:dyDescent="0.25">
      <c r="A260" s="32"/>
      <c r="B260" s="21" t="e">
        <f>VLOOKUP(Table1[[#This Row],[Name]], 'Site Information'!$A$2:$D$46, 4, FALSE)</f>
        <v>#N/A</v>
      </c>
      <c r="C260" s="8" t="str">
        <f>IF(ISNA(VLOOKUP(Table1[[#This Row],[Name]], 'Elec 17-18'!$A$4:$B$630, 2, FALSE)), "0", VLOOKUP(Table1[[#This Row],[Name]], 'Elec 17-18'!$A$4:$B$630, 2, FALSE))</f>
        <v>0</v>
      </c>
      <c r="D260" s="13" t="str">
        <f>IF(ISNA(VLOOKUP(Table1[[#This Row],[Name]], 'Gas 17-18'!$A$4:$B$395, 2, FALSE)), "0", (VLOOKUP(Table1[[#This Row],[Name]], 'Gas 17-18'!$A$4:$B$395, 2, FALSE)))</f>
        <v>0</v>
      </c>
      <c r="E260" s="8" t="str">
        <f>IF(ISNA(VLOOKUP(Table1[[#This Row],[Name]], 'Elec 18-19'!$A$4:$B$630, 2, FALSE)), "0", VLOOKUP(Table1[[#This Row],[Name]], 'Elec 18-19'!$A$4:$B$630, 2, FALSE))</f>
        <v>0</v>
      </c>
      <c r="F260" s="13" t="str">
        <f>IF(ISNA(VLOOKUP(Table1[[#This Row],[Name]], 'Gas 18-19'!$A$4:$B$395, 2, FALSE)), "0", (VLOOKUP(Table1[[#This Row],[Name]], 'Gas 18-19'!$A$4:$B$395, 2, FALSE)))</f>
        <v>0</v>
      </c>
      <c r="G260" s="7" t="str">
        <f>IF(ISNA(VLOOKUP(Table1[[#This Row],[Name]], 'Elec 19-20'!$A$4:$B$631, 2, FALSE)), "0", VLOOKUP(Table1[[#This Row],[Name]], 'Elec 19-20'!$A$4:$B$631, 2, FALSE))</f>
        <v>0</v>
      </c>
      <c r="H260" s="7" t="str">
        <f>IF(ISNA(VLOOKUP(Table1[[#This Row],[Name]], 'Gas 19-20'!$A$4:$B$395, 2, FALSE)), "0", (VLOOKUP(Table1[[#This Row],[Name]], 'Gas 19-20'!$A$4:$B$395, 2, FALSE)))</f>
        <v>0</v>
      </c>
      <c r="I260" s="13">
        <f>IFERROR((Table1[[#This Row],[Electricity 19-20]]*'Emissions Factors'!$C$2)+(Table1[[#This Row],[Gas 19-20]]*'Emissions Factors'!$B$2), "")</f>
        <v>0</v>
      </c>
      <c r="J260" s="7" t="str">
        <f>IF(ISNA(VLOOKUP(Table1[[#This Row],[Name]],'Elec 20-21'!$A$4:$B$641, 2, FALSE)), "0", VLOOKUP(Table1[[#This Row],[Name]], 'Elec 20-21'!$A$4:$B$641, 2, FALSE))</f>
        <v>0</v>
      </c>
      <c r="K260" s="7" t="str">
        <f>IF(ISNA(VLOOKUP(Table1[[#This Row],[Name]], 'Gas 20-21'!$A$4:$B$400, 2, FALSE)), "0", VLOOKUP(Table1[[#This Row],[Name]], 'Gas 20-21'!$A$4:$B$400, 2, FALSE))</f>
        <v>0</v>
      </c>
      <c r="L260" s="13">
        <f>IFERROR((Table1[[#This Row],[Electricity 20-21]]*'Emissions Factors'!$C$3)+(Table1[[#This Row],[Gas 20-21]]*'Emissions Factors'!$B$2), "0")</f>
        <v>0</v>
      </c>
      <c r="M260" s="11" t="str">
        <f>IF(ISNA(VLOOKUP(Table1[[#This Row],[Name]], 'Elec 21-22'!$A$4:$B$656, 2, FALSE)), "0", VLOOKUP(Table1[[#This Row],[Name]], 'Elec 21-22'!$A$4:$B$656, 2, FALSE))</f>
        <v>0</v>
      </c>
      <c r="N260" s="7" t="str">
        <f>IF(ISNA(VLOOKUP(Table1[[#This Row],[Name]], 'Gas 21-22'!$A$4:$B$408, 2, FALSE)), "0", VLOOKUP(Table1[[#This Row],[Name]], 'Gas 21-22'!$A$4:$B$408, 2, FALSE))</f>
        <v>0</v>
      </c>
      <c r="O260" s="8">
        <f>IFERROR((Table1[[#This Row],[Electricity 21-22]]*'Emissions Factors'!$C$4)+(Table1[[#This Row],[Gas 21-22]]*'Emissions Factors'!$B$4), "")</f>
        <v>0</v>
      </c>
      <c r="P260" s="74" t="str">
        <f>IFERROR(Table1[[#This Row],[Total Emissions 21-22]]/Table1[[#This Row],[Total Emissions 20-21]], "")</f>
        <v/>
      </c>
      <c r="Q260" s="11" t="str">
        <f>IF(ISNA(VLOOKUP(Table1[[#This Row],[Name]],'Elec 22-23'!$A$4:$B$680, 2, FALSE)), "", VLOOKUP(Table1[[#This Row],[Name]], 'Elec 22-23'!$A$4:$B$680, 2, FALSE))</f>
        <v/>
      </c>
      <c r="R260" s="7" t="str">
        <f>IF(ISNA(VLOOKUP(Table1[[#This Row],[Name]], 'Gas 22-23'!$A$4:$B$427, 2, FALSE)), "", (VLOOKUP(Table1[[#This Row],[Name]], 'Gas 22-23'!$A$4:$B$427, 2, FALSE)))</f>
        <v/>
      </c>
      <c r="S260" s="7" t="str">
        <f>IFERROR((Table1[[#This Row],[Electricity 22-23]]*'Emissions Factors'!$C$5)+('Emissions Factors'!$B$5*Table1[[#This Row],[Gas 22-23]]), "")</f>
        <v/>
      </c>
      <c r="T260" s="12" t="str">
        <f>IFERROR(Table1[[#This Row],[Total Emissions 22-23]]/Table1[[#This Row],[Total Emissions 21-22]], "")</f>
        <v/>
      </c>
      <c r="U260" s="7" t="str">
        <f>IF(ISNA(VLOOKUP(Table1[[#This Row],[Name]],'Electricity 23-24'!A261:D1157,4,FALSE)),"",(VLOOKUP(Table1[[#This Row],[Name]],'Electricity 23-24'!A261:D1157,4,FALSE)))</f>
        <v/>
      </c>
      <c r="V260" s="7" t="str">
        <f>IF(ISNA(VLOOKUP(Table1[[#This Row],[Name]],Table2[#All],2,FALSE)),"",(VLOOKUP(Table1[[#This Row],[Name]],Table2[#All],2,FALSE)))</f>
        <v/>
      </c>
      <c r="W260" s="7" t="str">
        <f>IFERROR((Table1[[#This Row],[Electricity 23-24 ]]*'Emissions Factors'!$C$6)+(Table1[[#This Row],[Gas 23-24 ]]*'Emissions Factors'!$B$6),"")</f>
        <v/>
      </c>
      <c r="X260" s="74" t="str">
        <f>IFERROR(Table1[[#This Row],[Total Emissions 23-24 ]]/Table1[[#This Row],[Total Emissions 22-23]],"")</f>
        <v/>
      </c>
      <c r="Y260" s="21"/>
    </row>
    <row r="261" spans="1:25" x14ac:dyDescent="0.25">
      <c r="A261" s="30"/>
      <c r="B261" s="21" t="e">
        <f>VLOOKUP(Table1[[#This Row],[Name]], 'Site Information'!$A$2:$D$46, 4, FALSE)</f>
        <v>#N/A</v>
      </c>
      <c r="C261" s="11" t="str">
        <f>IF(ISNA(VLOOKUP(Table1[[#This Row],[Name]], 'Elec 17-18'!$A$4:$B$630, 2, FALSE)), "0", VLOOKUP(Table1[[#This Row],[Name]], 'Elec 17-18'!$A$4:$B$630, 2, FALSE))</f>
        <v>0</v>
      </c>
      <c r="D261" s="47" t="str">
        <f>IF(ISNA(VLOOKUP(Table1[[#This Row],[Name]], 'Gas 17-18'!$A$4:$B$395, 2, FALSE)), "0", (VLOOKUP(Table1[[#This Row],[Name]], 'Gas 17-18'!$A$4:$B$395, 2, FALSE)))</f>
        <v>0</v>
      </c>
      <c r="E261" s="11" t="str">
        <f>IF(ISNA(VLOOKUP(Table1[[#This Row],[Name]], 'Elec 18-19'!$A$4:$B$630, 2, FALSE)), "0", VLOOKUP(Table1[[#This Row],[Name]], 'Elec 18-19'!$A$4:$B$630, 2, FALSE))</f>
        <v>0</v>
      </c>
      <c r="F261" s="47" t="str">
        <f>IF(ISNA(VLOOKUP(Table1[[#This Row],[Name]], 'Gas 18-19'!$A$4:$B$395, 2, FALSE)), "0", (VLOOKUP(Table1[[#This Row],[Name]], 'Gas 18-19'!$A$4:$B$395, 2, FALSE)))</f>
        <v>0</v>
      </c>
      <c r="G261" s="7" t="str">
        <f>IF(ISNA(VLOOKUP(Table1[[#This Row],[Name]], 'Elec 19-20'!$A$4:$B$631, 2, FALSE)), "0", VLOOKUP(Table1[[#This Row],[Name]], 'Elec 19-20'!$A$4:$B$631, 2, FALSE))</f>
        <v>0</v>
      </c>
      <c r="H261" s="7" t="str">
        <f>IF(ISNA(VLOOKUP(Table1[[#This Row],[Name]], 'Gas 19-20'!$A$4:$B$395, 2, FALSE)), "0", (VLOOKUP(Table1[[#This Row],[Name]], 'Gas 19-20'!$A$4:$B$395, 2, FALSE)))</f>
        <v>0</v>
      </c>
      <c r="I261" s="13">
        <f>IFERROR((Table1[[#This Row],[Electricity 19-20]]*'Emissions Factors'!$C$2)+(Table1[[#This Row],[Gas 19-20]]*'Emissions Factors'!$B$2), "")</f>
        <v>0</v>
      </c>
      <c r="J261" s="7" t="str">
        <f>IF(ISNA(VLOOKUP(Table1[[#This Row],[Name]],'Elec 20-21'!$A$4:$B$641, 2, FALSE)), "0", VLOOKUP(Table1[[#This Row],[Name]], 'Elec 20-21'!$A$4:$B$641, 2, FALSE))</f>
        <v>0</v>
      </c>
      <c r="K261" s="7" t="str">
        <f>IF(ISNA(VLOOKUP(Table1[[#This Row],[Name]], 'Gas 20-21'!$A$4:$B$400, 2, FALSE)), "0", VLOOKUP(Table1[[#This Row],[Name]], 'Gas 20-21'!$A$4:$B$400, 2, FALSE))</f>
        <v>0</v>
      </c>
      <c r="L261" s="13">
        <f>IFERROR((Table1[[#This Row],[Electricity 20-21]]*'Emissions Factors'!$C$3)+(Table1[[#This Row],[Gas 20-21]]*'Emissions Factors'!$B$2), "0")</f>
        <v>0</v>
      </c>
      <c r="M261" s="65" t="str">
        <f>IF(ISNA(VLOOKUP(Table1[[#This Row],[Name]], 'Elec 21-22'!$A$4:$B$656, 2, FALSE)), "0", VLOOKUP(Table1[[#This Row],[Name]], 'Elec 21-22'!$A$4:$B$656, 2, FALSE))</f>
        <v>0</v>
      </c>
      <c r="N261" s="11" t="str">
        <f>IF(ISNA(VLOOKUP(Table1[[#This Row],[Name]], 'Gas 21-22'!$A$4:$B$408, 2, FALSE)), "0", VLOOKUP(Table1[[#This Row],[Name]], 'Gas 21-22'!$A$4:$B$408, 2, FALSE))</f>
        <v>0</v>
      </c>
      <c r="O261" s="8">
        <f>IFERROR((Table1[[#This Row],[Electricity 21-22]]*'Emissions Factors'!$C$4)+(Table1[[#This Row],[Gas 21-22]]*'Emissions Factors'!$B$4), "")</f>
        <v>0</v>
      </c>
      <c r="P261" s="12" t="str">
        <f>IFERROR(Table1[[#This Row],[Total Emissions 21-22]]/Table1[[#This Row],[Total Emissions 20-21]], "")</f>
        <v/>
      </c>
      <c r="Q261" s="11" t="str">
        <f>IF(ISNA(VLOOKUP(Table1[[#This Row],[Name]],'Elec 22-23'!$A$4:$B$680, 2, FALSE)), "", VLOOKUP(Table1[[#This Row],[Name]], 'Elec 22-23'!$A$4:$B$680, 2, FALSE))</f>
        <v/>
      </c>
      <c r="R261" s="7" t="str">
        <f>IF(ISNA(VLOOKUP(Table1[[#This Row],[Name]], 'Gas 22-23'!$A$4:$B$427, 2, FALSE)), "", (VLOOKUP(Table1[[#This Row],[Name]], 'Gas 22-23'!$A$4:$B$427, 2, FALSE)))</f>
        <v/>
      </c>
      <c r="S261" s="7" t="str">
        <f>IFERROR((Table1[[#This Row],[Electricity 22-23]]*'Emissions Factors'!$C$5)+('Emissions Factors'!$B$5*Table1[[#This Row],[Gas 22-23]]), "")</f>
        <v/>
      </c>
      <c r="T261" s="12" t="str">
        <f>IFERROR(Table1[[#This Row],[Total Emissions 22-23]]/Table1[[#This Row],[Total Emissions 21-22]], "")</f>
        <v/>
      </c>
      <c r="U261" s="7" t="e">
        <f>VLOOKUP(Table1[[#This Row],[Name]],'Electricity 23-24'!A218:D875,4,FALSE)</f>
        <v>#N/A</v>
      </c>
      <c r="V261" s="7" t="str">
        <f>IF(ISNA(VLOOKUP(Table1[[#This Row],[Name]],Table2[#All],2,FALSE)),"",(VLOOKUP(Table1[[#This Row],[Name]],Table2[#All],2,FALSE)))</f>
        <v/>
      </c>
      <c r="W261" s="7" t="str">
        <f>IFERROR((Table1[[#This Row],[Electricity 23-24 ]]*'Emissions Factors'!$C$6)+(Table1[[#This Row],[Gas 23-24 ]]*'Emissions Factors'!$B$6),"")</f>
        <v/>
      </c>
      <c r="X261" s="74" t="str">
        <f>IFERROR(Table1[[#This Row],[Total Emissions 23-24 ]]/Table1[[#This Row],[Total Emissions 22-23]],"")</f>
        <v/>
      </c>
      <c r="Y261" s="21"/>
    </row>
    <row r="262" spans="1:25" x14ac:dyDescent="0.25">
      <c r="A262" s="32"/>
      <c r="B262" s="21" t="e">
        <f>VLOOKUP(Table1[[#This Row],[Name]], 'Site Information'!$A$2:$D$46, 4, FALSE)</f>
        <v>#N/A</v>
      </c>
      <c r="C262" s="8" t="str">
        <f>IF(ISNA(VLOOKUP(Table1[[#This Row],[Name]], 'Elec 17-18'!$A$4:$B$630, 2, FALSE)), "0", VLOOKUP(Table1[[#This Row],[Name]], 'Elec 17-18'!$A$4:$B$630, 2, FALSE))</f>
        <v>0</v>
      </c>
      <c r="D262" s="13" t="str">
        <f>IF(ISNA(VLOOKUP(Table1[[#This Row],[Name]], 'Gas 17-18'!$A$4:$B$395, 2, FALSE)), "0", (VLOOKUP(Table1[[#This Row],[Name]], 'Gas 17-18'!$A$4:$B$395, 2, FALSE)))</f>
        <v>0</v>
      </c>
      <c r="E262" s="8" t="str">
        <f>IF(ISNA(VLOOKUP(Table1[[#This Row],[Name]], 'Elec 18-19'!$A$4:$B$630, 2, FALSE)), "0", VLOOKUP(Table1[[#This Row],[Name]], 'Elec 18-19'!$A$4:$B$630, 2, FALSE))</f>
        <v>0</v>
      </c>
      <c r="F262" s="13" t="str">
        <f>IF(ISNA(VLOOKUP(Table1[[#This Row],[Name]], 'Gas 18-19'!$A$4:$B$395, 2, FALSE)), "0", (VLOOKUP(Table1[[#This Row],[Name]], 'Gas 18-19'!$A$4:$B$395, 2, FALSE)))</f>
        <v>0</v>
      </c>
      <c r="G262" s="7" t="str">
        <f>IF(ISNA(VLOOKUP(Table1[[#This Row],[Name]], 'Elec 19-20'!$A$4:$B$631, 2, FALSE)), "0", VLOOKUP(Table1[[#This Row],[Name]], 'Elec 19-20'!$A$4:$B$631, 2, FALSE))</f>
        <v>0</v>
      </c>
      <c r="H262" s="7" t="str">
        <f>IF(ISNA(VLOOKUP(Table1[[#This Row],[Name]], 'Gas 19-20'!$A$4:$B$395, 2, FALSE)), "0", (VLOOKUP(Table1[[#This Row],[Name]], 'Gas 19-20'!$A$4:$B$395, 2, FALSE)))</f>
        <v>0</v>
      </c>
      <c r="I262" s="13">
        <f>IFERROR((Table1[[#This Row],[Electricity 19-20]]*'Emissions Factors'!$C$2)+(Table1[[#This Row],[Gas 19-20]]*'Emissions Factors'!$B$2), "")</f>
        <v>0</v>
      </c>
      <c r="J262" s="7" t="str">
        <f>IF(ISNA(VLOOKUP(Table1[[#This Row],[Name]],'Elec 20-21'!$A$4:$B$641, 2, FALSE)), "0", VLOOKUP(Table1[[#This Row],[Name]], 'Elec 20-21'!$A$4:$B$641, 2, FALSE))</f>
        <v>0</v>
      </c>
      <c r="K262" s="7" t="str">
        <f>IF(ISNA(VLOOKUP(Table1[[#This Row],[Name]], 'Gas 20-21'!$A$4:$B$400, 2, FALSE)), "0", VLOOKUP(Table1[[#This Row],[Name]], 'Gas 20-21'!$A$4:$B$400, 2, FALSE))</f>
        <v>0</v>
      </c>
      <c r="L262" s="13">
        <f>IFERROR((Table1[[#This Row],[Electricity 20-21]]*'Emissions Factors'!$C$3)+(Table1[[#This Row],[Gas 20-21]]*'Emissions Factors'!$B$2), "0")</f>
        <v>0</v>
      </c>
      <c r="M262" s="11" t="str">
        <f>IF(ISNA(VLOOKUP(Table1[[#This Row],[Name]], 'Elec 21-22'!$A$4:$B$656, 2, FALSE)), "0", VLOOKUP(Table1[[#This Row],[Name]], 'Elec 21-22'!$A$4:$B$656, 2, FALSE))</f>
        <v>0</v>
      </c>
      <c r="N262" s="7" t="str">
        <f>IF(ISNA(VLOOKUP(Table1[[#This Row],[Name]], 'Gas 21-22'!$A$4:$B$408, 2, FALSE)), "0", VLOOKUP(Table1[[#This Row],[Name]], 'Gas 21-22'!$A$4:$B$408, 2, FALSE))</f>
        <v>0</v>
      </c>
      <c r="O262" s="8">
        <f>IFERROR((Table1[[#This Row],[Electricity 21-22]]*'Emissions Factors'!$C$4)+(Table1[[#This Row],[Gas 21-22]]*'Emissions Factors'!$B$4), "")</f>
        <v>0</v>
      </c>
      <c r="P262" s="74" t="str">
        <f>IFERROR(Table1[[#This Row],[Total Emissions 21-22]]/Table1[[#This Row],[Total Emissions 20-21]], "")</f>
        <v/>
      </c>
      <c r="Q262" s="11" t="str">
        <f>IF(ISNA(VLOOKUP(Table1[[#This Row],[Name]],'Elec 22-23'!$A$4:$B$680, 2, FALSE)), "", VLOOKUP(Table1[[#This Row],[Name]], 'Elec 22-23'!$A$4:$B$680, 2, FALSE))</f>
        <v/>
      </c>
      <c r="R262" s="7" t="str">
        <f>IF(ISNA(VLOOKUP(Table1[[#This Row],[Name]], 'Gas 22-23'!$A$4:$B$427, 2, FALSE)), "", (VLOOKUP(Table1[[#This Row],[Name]], 'Gas 22-23'!$A$4:$B$427, 2, FALSE)))</f>
        <v/>
      </c>
      <c r="S262" s="7" t="str">
        <f>IFERROR((Table1[[#This Row],[Electricity 22-23]]*'Emissions Factors'!$C$5)+('Emissions Factors'!$B$5*Table1[[#This Row],[Gas 22-23]]), "")</f>
        <v/>
      </c>
      <c r="T262" s="12" t="str">
        <f>IFERROR(Table1[[#This Row],[Total Emissions 22-23]]/Table1[[#This Row],[Total Emissions 21-22]], "")</f>
        <v/>
      </c>
      <c r="U262" s="7" t="str">
        <f>IF(ISNA(VLOOKUP(Table1[[#This Row],[Name]],'Electricity 23-24'!A263:D1159,4,FALSE)),"",(VLOOKUP(Table1[[#This Row],[Name]],'Electricity 23-24'!A263:D1159,4,FALSE)))</f>
        <v/>
      </c>
      <c r="V262" s="7" t="str">
        <f>IF(ISNA(VLOOKUP(Table1[[#This Row],[Name]],Table2[#All],2,FALSE)),"",(VLOOKUP(Table1[[#This Row],[Name]],Table2[#All],2,FALSE)))</f>
        <v/>
      </c>
      <c r="W262" s="7" t="str">
        <f>IFERROR((Table1[[#This Row],[Electricity 23-24 ]]*'Emissions Factors'!$C$6)+(Table1[[#This Row],[Gas 23-24 ]]*'Emissions Factors'!$B$6),"")</f>
        <v/>
      </c>
      <c r="X262" s="74" t="str">
        <f>IFERROR(Table1[[#This Row],[Total Emissions 23-24 ]]/Table1[[#This Row],[Total Emissions 22-23]],"")</f>
        <v/>
      </c>
      <c r="Y262" s="21"/>
    </row>
    <row r="263" spans="1:25" x14ac:dyDescent="0.25">
      <c r="A263" s="30"/>
      <c r="B263" s="21" t="e">
        <f>VLOOKUP(Table1[[#This Row],[Name]], 'Site Information'!$A$2:$D$46, 4, FALSE)</f>
        <v>#N/A</v>
      </c>
      <c r="C263" s="11" t="str">
        <f>IF(ISNA(VLOOKUP(Table1[[#This Row],[Name]], 'Elec 17-18'!$A$4:$B$630, 2, FALSE)), "0", VLOOKUP(Table1[[#This Row],[Name]], 'Elec 17-18'!$A$4:$B$630, 2, FALSE))</f>
        <v>0</v>
      </c>
      <c r="D263" s="47" t="str">
        <f>IF(ISNA(VLOOKUP(Table1[[#This Row],[Name]], 'Gas 17-18'!$A$4:$B$395, 2, FALSE)), "0", (VLOOKUP(Table1[[#This Row],[Name]], 'Gas 17-18'!$A$4:$B$395, 2, FALSE)))</f>
        <v>0</v>
      </c>
      <c r="E263" s="11" t="str">
        <f>IF(ISNA(VLOOKUP(Table1[[#This Row],[Name]], 'Elec 18-19'!$A$4:$B$630, 2, FALSE)), "0", VLOOKUP(Table1[[#This Row],[Name]], 'Elec 18-19'!$A$4:$B$630, 2, FALSE))</f>
        <v>0</v>
      </c>
      <c r="F263" s="47" t="str">
        <f>IF(ISNA(VLOOKUP(Table1[[#This Row],[Name]], 'Gas 18-19'!$A$4:$B$395, 2, FALSE)), "0", (VLOOKUP(Table1[[#This Row],[Name]], 'Gas 18-19'!$A$4:$B$395, 2, FALSE)))</f>
        <v>0</v>
      </c>
      <c r="G263" s="7" t="str">
        <f>IF(ISNA(VLOOKUP(Table1[[#This Row],[Name]], 'Elec 19-20'!$A$4:$B$631, 2, FALSE)), "0", VLOOKUP(Table1[[#This Row],[Name]], 'Elec 19-20'!$A$4:$B$631, 2, FALSE))</f>
        <v>0</v>
      </c>
      <c r="H263" s="7" t="str">
        <f>IF(ISNA(VLOOKUP(Table1[[#This Row],[Name]], 'Gas 19-20'!$A$4:$B$395, 2, FALSE)), "0", (VLOOKUP(Table1[[#This Row],[Name]], 'Gas 19-20'!$A$4:$B$395, 2, FALSE)))</f>
        <v>0</v>
      </c>
      <c r="I263" s="13">
        <f>IFERROR((Table1[[#This Row],[Electricity 19-20]]*'Emissions Factors'!$C$2)+(Table1[[#This Row],[Gas 19-20]]*'Emissions Factors'!$B$2), "")</f>
        <v>0</v>
      </c>
      <c r="J263" s="7" t="str">
        <f>IF(ISNA(VLOOKUP(Table1[[#This Row],[Name]],'Elec 20-21'!$A$4:$B$641, 2, FALSE)), "0", VLOOKUP(Table1[[#This Row],[Name]], 'Elec 20-21'!$A$4:$B$641, 2, FALSE))</f>
        <v>0</v>
      </c>
      <c r="K263" s="7" t="str">
        <f>IF(ISNA(VLOOKUP(Table1[[#This Row],[Name]], 'Gas 20-21'!$A$4:$B$400, 2, FALSE)), "0", VLOOKUP(Table1[[#This Row],[Name]], 'Gas 20-21'!$A$4:$B$400, 2, FALSE))</f>
        <v>0</v>
      </c>
      <c r="L263" s="13">
        <f>IFERROR((Table1[[#This Row],[Electricity 20-21]]*'Emissions Factors'!$C$3)+(Table1[[#This Row],[Gas 20-21]]*'Emissions Factors'!$B$2), "0")</f>
        <v>0</v>
      </c>
      <c r="M263" s="65" t="str">
        <f>IF(ISNA(VLOOKUP(Table1[[#This Row],[Name]], 'Elec 21-22'!$A$4:$B$656, 2, FALSE)), "0", VLOOKUP(Table1[[#This Row],[Name]], 'Elec 21-22'!$A$4:$B$656, 2, FALSE))</f>
        <v>0</v>
      </c>
      <c r="N263" s="11" t="str">
        <f>IF(ISNA(VLOOKUP(Table1[[#This Row],[Name]], 'Gas 21-22'!$A$4:$B$408, 2, FALSE)), "0", VLOOKUP(Table1[[#This Row],[Name]], 'Gas 21-22'!$A$4:$B$408, 2, FALSE))</f>
        <v>0</v>
      </c>
      <c r="O263" s="8">
        <f>IFERROR((Table1[[#This Row],[Electricity 21-22]]*'Emissions Factors'!$C$4)+(Table1[[#This Row],[Gas 21-22]]*'Emissions Factors'!$B$4), "")</f>
        <v>0</v>
      </c>
      <c r="P263" s="12" t="str">
        <f>IFERROR(Table1[[#This Row],[Total Emissions 21-22]]/Table1[[#This Row],[Total Emissions 20-21]], "")</f>
        <v/>
      </c>
      <c r="Q263" s="11" t="str">
        <f>IF(ISNA(VLOOKUP(Table1[[#This Row],[Name]],'Elec 22-23'!$A$4:$B$680, 2, FALSE)), "", VLOOKUP(Table1[[#This Row],[Name]], 'Elec 22-23'!$A$4:$B$680, 2, FALSE))</f>
        <v/>
      </c>
      <c r="R263" s="7" t="str">
        <f>IF(ISNA(VLOOKUP(Table1[[#This Row],[Name]], 'Gas 22-23'!$A$4:$B$427, 2, FALSE)), "", (VLOOKUP(Table1[[#This Row],[Name]], 'Gas 22-23'!$A$4:$B$427, 2, FALSE)))</f>
        <v/>
      </c>
      <c r="S263" s="7" t="str">
        <f>IFERROR((Table1[[#This Row],[Electricity 22-23]]*'Emissions Factors'!$C$5)+('Emissions Factors'!$B$5*Table1[[#This Row],[Gas 22-23]]), "")</f>
        <v/>
      </c>
      <c r="T263" s="12" t="str">
        <f>IFERROR(Table1[[#This Row],[Total Emissions 22-23]]/Table1[[#This Row],[Total Emissions 21-22]], "")</f>
        <v/>
      </c>
      <c r="U263" s="7" t="e">
        <f>VLOOKUP(Table1[[#This Row],[Name]],'Electricity 23-24'!A219:D876,4,FALSE)</f>
        <v>#N/A</v>
      </c>
      <c r="V263" s="7" t="str">
        <f>IF(ISNA(VLOOKUP(Table1[[#This Row],[Name]],Table2[#All],2,FALSE)),"",(VLOOKUP(Table1[[#This Row],[Name]],Table2[#All],2,FALSE)))</f>
        <v/>
      </c>
      <c r="W263" s="7" t="str">
        <f>IFERROR((Table1[[#This Row],[Electricity 23-24 ]]*'Emissions Factors'!$C$6)+(Table1[[#This Row],[Gas 23-24 ]]*'Emissions Factors'!$B$6),"")</f>
        <v/>
      </c>
      <c r="X263" s="74" t="str">
        <f>IFERROR(Table1[[#This Row],[Total Emissions 23-24 ]]/Table1[[#This Row],[Total Emissions 22-23]],"")</f>
        <v/>
      </c>
      <c r="Y263" s="21"/>
    </row>
    <row r="264" spans="1:25" x14ac:dyDescent="0.25">
      <c r="A264" s="32"/>
      <c r="B264" s="21" t="e">
        <f>VLOOKUP(Table1[[#This Row],[Name]], 'Site Information'!$A$2:$D$46, 4, FALSE)</f>
        <v>#N/A</v>
      </c>
      <c r="C264" s="8" t="str">
        <f>IF(ISNA(VLOOKUP(Table1[[#This Row],[Name]], 'Elec 17-18'!$A$4:$B$630, 2, FALSE)), "0", VLOOKUP(Table1[[#This Row],[Name]], 'Elec 17-18'!$A$4:$B$630, 2, FALSE))</f>
        <v>0</v>
      </c>
      <c r="D264" s="13" t="str">
        <f>IF(ISNA(VLOOKUP(Table1[[#This Row],[Name]], 'Gas 17-18'!$A$4:$B$395, 2, FALSE)), "0", (VLOOKUP(Table1[[#This Row],[Name]], 'Gas 17-18'!$A$4:$B$395, 2, FALSE)))</f>
        <v>0</v>
      </c>
      <c r="E264" s="8" t="str">
        <f>IF(ISNA(VLOOKUP(Table1[[#This Row],[Name]], 'Elec 18-19'!$A$4:$B$630, 2, FALSE)), "0", VLOOKUP(Table1[[#This Row],[Name]], 'Elec 18-19'!$A$4:$B$630, 2, FALSE))</f>
        <v>0</v>
      </c>
      <c r="F264" s="13" t="str">
        <f>IF(ISNA(VLOOKUP(Table1[[#This Row],[Name]], 'Gas 18-19'!$A$4:$B$395, 2, FALSE)), "0", (VLOOKUP(Table1[[#This Row],[Name]], 'Gas 18-19'!$A$4:$B$395, 2, FALSE)))</f>
        <v>0</v>
      </c>
      <c r="G264" s="7" t="str">
        <f>IF(ISNA(VLOOKUP(Table1[[#This Row],[Name]], 'Elec 19-20'!$A$4:$B$631, 2, FALSE)), "0", VLOOKUP(Table1[[#This Row],[Name]], 'Elec 19-20'!$A$4:$B$631, 2, FALSE))</f>
        <v>0</v>
      </c>
      <c r="H264" s="7" t="str">
        <f>IF(ISNA(VLOOKUP(Table1[[#This Row],[Name]], 'Gas 19-20'!$A$4:$B$395, 2, FALSE)), "0", (VLOOKUP(Table1[[#This Row],[Name]], 'Gas 19-20'!$A$4:$B$395, 2, FALSE)))</f>
        <v>0</v>
      </c>
      <c r="I264" s="13">
        <f>IFERROR((Table1[[#This Row],[Electricity 19-20]]*'Emissions Factors'!$C$2)+(Table1[[#This Row],[Gas 19-20]]*'Emissions Factors'!$B$2), "")</f>
        <v>0</v>
      </c>
      <c r="J264" s="7" t="str">
        <f>IF(ISNA(VLOOKUP(Table1[[#This Row],[Name]],'Elec 20-21'!$A$4:$B$641, 2, FALSE)), "0", VLOOKUP(Table1[[#This Row],[Name]], 'Elec 20-21'!$A$4:$B$641, 2, FALSE))</f>
        <v>0</v>
      </c>
      <c r="K264" s="7" t="str">
        <f>IF(ISNA(VLOOKUP(Table1[[#This Row],[Name]], 'Gas 20-21'!$A$4:$B$400, 2, FALSE)), "0", VLOOKUP(Table1[[#This Row],[Name]], 'Gas 20-21'!$A$4:$B$400, 2, FALSE))</f>
        <v>0</v>
      </c>
      <c r="L264" s="13">
        <f>IFERROR((Table1[[#This Row],[Electricity 20-21]]*'Emissions Factors'!$C$3)+(Table1[[#This Row],[Gas 20-21]]*'Emissions Factors'!$B$2), "0")</f>
        <v>0</v>
      </c>
      <c r="M264" s="11" t="str">
        <f>IF(ISNA(VLOOKUP(Table1[[#This Row],[Name]], 'Elec 21-22'!$A$4:$B$656, 2, FALSE)), "0", VLOOKUP(Table1[[#This Row],[Name]], 'Elec 21-22'!$A$4:$B$656, 2, FALSE))</f>
        <v>0</v>
      </c>
      <c r="N264" s="11" t="str">
        <f>IF(ISNA(VLOOKUP(Table1[[#This Row],[Name]], 'Gas 21-22'!$A$4:$B$408, 2, FALSE)), "0", VLOOKUP(Table1[[#This Row],[Name]], 'Gas 21-22'!$A$4:$B$408, 2, FALSE))</f>
        <v>0</v>
      </c>
      <c r="O264" s="8">
        <f>IFERROR((Table1[[#This Row],[Electricity 21-22]]*'Emissions Factors'!$C$4)+(Table1[[#This Row],[Gas 21-22]]*'Emissions Factors'!$B$4), "")</f>
        <v>0</v>
      </c>
      <c r="P264" s="13" t="str">
        <f>IFERROR(Table1[[#This Row],[Total Emissions 21-22]]/Table1[[#This Row],[Total Emissions 20-21]], "")</f>
        <v/>
      </c>
      <c r="Q264" s="11" t="str">
        <f>IF(ISNA(VLOOKUP(Table1[[#This Row],[Name]],'Elec 22-23'!$A$4:$B$680, 2, FALSE)), "", VLOOKUP(Table1[[#This Row],[Name]], 'Elec 22-23'!$A$4:$B$680, 2, FALSE))</f>
        <v/>
      </c>
      <c r="R264" s="7" t="str">
        <f>IF(ISNA(VLOOKUP(Table1[[#This Row],[Name]], 'Gas 22-23'!$A$4:$B$427, 2, FALSE)), "", (VLOOKUP(Table1[[#This Row],[Name]], 'Gas 22-23'!$A$4:$B$427, 2, FALSE)))</f>
        <v/>
      </c>
      <c r="S264" s="7" t="str">
        <f>IFERROR((Table1[[#This Row],[Electricity 22-23]]*'Emissions Factors'!$C$5)+('Emissions Factors'!$B$5*Table1[[#This Row],[Gas 22-23]]), "")</f>
        <v/>
      </c>
      <c r="T264" s="12" t="str">
        <f>IFERROR(Table1[[#This Row],[Total Emissions 22-23]]/Table1[[#This Row],[Total Emissions 21-22]], "")</f>
        <v/>
      </c>
      <c r="U264" s="7" t="str">
        <f>IF(ISNA(VLOOKUP(Table1[[#This Row],[Name]],'Electricity 23-24'!A265:D1161,4,FALSE)),"",(VLOOKUP(Table1[[#This Row],[Name]],'Electricity 23-24'!A265:D1161,4,FALSE)))</f>
        <v/>
      </c>
      <c r="V264" s="7" t="str">
        <f>IF(ISNA(VLOOKUP(Table1[[#This Row],[Name]],Table2[#All],2,FALSE)),"",(VLOOKUP(Table1[[#This Row],[Name]],Table2[#All],2,FALSE)))</f>
        <v/>
      </c>
      <c r="W264" s="7" t="str">
        <f>IFERROR((Table1[[#This Row],[Electricity 23-24 ]]*'Emissions Factors'!$C$6)+(Table1[[#This Row],[Gas 23-24 ]]*'Emissions Factors'!$B$6),"")</f>
        <v/>
      </c>
      <c r="X264" s="74" t="str">
        <f>IFERROR(Table1[[#This Row],[Total Emissions 23-24 ]]/Table1[[#This Row],[Total Emissions 22-23]],"")</f>
        <v/>
      </c>
      <c r="Y264" s="21"/>
    </row>
    <row r="265" spans="1:25" x14ac:dyDescent="0.25">
      <c r="A265" s="32"/>
      <c r="B265" s="21" t="e">
        <f>VLOOKUP(Table1[[#This Row],[Name]], 'Site Information'!$A$2:$D$46, 4, FALSE)</f>
        <v>#N/A</v>
      </c>
      <c r="C265" s="8" t="str">
        <f>IF(ISNA(VLOOKUP(Table1[[#This Row],[Name]], 'Elec 17-18'!$A$4:$B$630, 2, FALSE)), "0", VLOOKUP(Table1[[#This Row],[Name]], 'Elec 17-18'!$A$4:$B$630, 2, FALSE))</f>
        <v>0</v>
      </c>
      <c r="D265" s="13" t="str">
        <f>IF(ISNA(VLOOKUP(Table1[[#This Row],[Name]], 'Gas 17-18'!$A$4:$B$395, 2, FALSE)), "0", (VLOOKUP(Table1[[#This Row],[Name]], 'Gas 17-18'!$A$4:$B$395, 2, FALSE)))</f>
        <v>0</v>
      </c>
      <c r="E265" s="8" t="str">
        <f>IF(ISNA(VLOOKUP(Table1[[#This Row],[Name]], 'Elec 18-19'!$A$4:$B$630, 2, FALSE)), "0", VLOOKUP(Table1[[#This Row],[Name]], 'Elec 18-19'!$A$4:$B$630, 2, FALSE))</f>
        <v>0</v>
      </c>
      <c r="F265" s="13" t="str">
        <f>IF(ISNA(VLOOKUP(Table1[[#This Row],[Name]], 'Gas 18-19'!$A$4:$B$395, 2, FALSE)), "0", (VLOOKUP(Table1[[#This Row],[Name]], 'Gas 18-19'!$A$4:$B$395, 2, FALSE)))</f>
        <v>0</v>
      </c>
      <c r="G265" s="7" t="str">
        <f>IF(ISNA(VLOOKUP(Table1[[#This Row],[Name]], 'Elec 19-20'!$A$4:$B$631, 2, FALSE)), "0", VLOOKUP(Table1[[#This Row],[Name]], 'Elec 19-20'!$A$4:$B$631, 2, FALSE))</f>
        <v>0</v>
      </c>
      <c r="H265" s="7" t="str">
        <f>IF(ISNA(VLOOKUP(Table1[[#This Row],[Name]], 'Gas 19-20'!$A$4:$B$395, 2, FALSE)), "0", (VLOOKUP(Table1[[#This Row],[Name]], 'Gas 19-20'!$A$4:$B$395, 2, FALSE)))</f>
        <v>0</v>
      </c>
      <c r="I265" s="13">
        <f>IFERROR((Table1[[#This Row],[Electricity 19-20]]*'Emissions Factors'!$C$2)+(Table1[[#This Row],[Gas 19-20]]*'Emissions Factors'!$B$2), "")</f>
        <v>0</v>
      </c>
      <c r="J265" s="7" t="str">
        <f>IF(ISNA(VLOOKUP(Table1[[#This Row],[Name]],'Elec 20-21'!$A$4:$B$641, 2, FALSE)), "0", VLOOKUP(Table1[[#This Row],[Name]], 'Elec 20-21'!$A$4:$B$641, 2, FALSE))</f>
        <v>0</v>
      </c>
      <c r="K265" s="7" t="str">
        <f>IF(ISNA(VLOOKUP(Table1[[#This Row],[Name]], 'Gas 20-21'!$A$4:$B$400, 2, FALSE)), "0", VLOOKUP(Table1[[#This Row],[Name]], 'Gas 20-21'!$A$4:$B$400, 2, FALSE))</f>
        <v>0</v>
      </c>
      <c r="L265" s="13">
        <f>IFERROR((Table1[[#This Row],[Electricity 20-21]]*'Emissions Factors'!$C$3)+(Table1[[#This Row],[Gas 20-21]]*'Emissions Factors'!$B$2), "0")</f>
        <v>0</v>
      </c>
      <c r="M265" s="11" t="str">
        <f>IF(ISNA(VLOOKUP(Table1[[#This Row],[Name]], 'Elec 21-22'!$A$4:$B$656, 2, FALSE)), "0", VLOOKUP(Table1[[#This Row],[Name]], 'Elec 21-22'!$A$4:$B$656, 2, FALSE))</f>
        <v>0</v>
      </c>
      <c r="N265" s="7" t="str">
        <f>IF(ISNA(VLOOKUP(Table1[[#This Row],[Name]], 'Gas 21-22'!$A$4:$B$408, 2, FALSE)), "0", VLOOKUP(Table1[[#This Row],[Name]], 'Gas 21-22'!$A$4:$B$408, 2, FALSE))</f>
        <v>0</v>
      </c>
      <c r="O265" s="8">
        <f>IFERROR((Table1[[#This Row],[Electricity 21-22]]*'Emissions Factors'!$C$4)+(Table1[[#This Row],[Gas 21-22]]*'Emissions Factors'!$B$4), "")</f>
        <v>0</v>
      </c>
      <c r="P265" s="74" t="str">
        <f>IFERROR(Table1[[#This Row],[Total Emissions 21-22]]/Table1[[#This Row],[Total Emissions 20-21]], "")</f>
        <v/>
      </c>
      <c r="Q265" s="11" t="str">
        <f>IF(ISNA(VLOOKUP(Table1[[#This Row],[Name]],'Elec 22-23'!$A$4:$B$680, 2, FALSE)), "", VLOOKUP(Table1[[#This Row],[Name]], 'Elec 22-23'!$A$4:$B$680, 2, FALSE))</f>
        <v/>
      </c>
      <c r="R265" s="11" t="str">
        <f>IF(ISNA(VLOOKUP(Table1[[#This Row],[Name]], 'Gas 22-23'!$A$4:$B$427, 2, FALSE)), "", (VLOOKUP(Table1[[#This Row],[Name]], 'Gas 22-23'!$A$4:$B$427, 2, FALSE)))</f>
        <v/>
      </c>
      <c r="S265" s="11" t="str">
        <f>IFERROR((Table1[[#This Row],[Electricity 22-23]]*'Emissions Factors'!$C$5)+('Emissions Factors'!$B$5*Table1[[#This Row],[Gas 22-23]]), "")</f>
        <v/>
      </c>
      <c r="T265" s="12" t="str">
        <f>IFERROR(Table1[[#This Row],[Total Emissions 22-23]]/Table1[[#This Row],[Total Emissions 21-22]], "")</f>
        <v/>
      </c>
      <c r="U265" s="11" t="str">
        <f>IF(ISNA(VLOOKUP(Table1[[#This Row],[Name]],'Electricity 23-24'!A266:D1162,4,FALSE)),"",(VLOOKUP(Table1[[#This Row],[Name]],'Electricity 23-24'!A266:D1162,4,FALSE)))</f>
        <v/>
      </c>
      <c r="V265" s="11" t="str">
        <f>IF(ISNA(VLOOKUP(Table1[[#This Row],[Name]],Table2[#All],2,FALSE)),"",(VLOOKUP(Table1[[#This Row],[Name]],Table2[#All],2,FALSE)))</f>
        <v/>
      </c>
      <c r="W265" s="11" t="str">
        <f>IFERROR((Table1[[#This Row],[Electricity 23-24 ]]*'Emissions Factors'!$C$6)+(Table1[[#This Row],[Gas 23-24 ]]*'Emissions Factors'!$B$6),"")</f>
        <v/>
      </c>
      <c r="X265" s="74" t="str">
        <f>IFERROR(Table1[[#This Row],[Total Emissions 23-24 ]]/Table1[[#This Row],[Total Emissions 22-23]],"")</f>
        <v/>
      </c>
      <c r="Y265" s="21"/>
    </row>
    <row r="266" spans="1:25" x14ac:dyDescent="0.25">
      <c r="A266" s="32"/>
      <c r="B266" s="21" t="e">
        <f>VLOOKUP(Table1[[#This Row],[Name]], 'Site Information'!$A$2:$D$46, 4, FALSE)</f>
        <v>#N/A</v>
      </c>
      <c r="C266" s="8" t="str">
        <f>IF(ISNA(VLOOKUP(Table1[[#This Row],[Name]], 'Elec 17-18'!$A$4:$B$630, 2, FALSE)), "0", VLOOKUP(Table1[[#This Row],[Name]], 'Elec 17-18'!$A$4:$B$630, 2, FALSE))</f>
        <v>0</v>
      </c>
      <c r="D266" s="13" t="str">
        <f>IF(ISNA(VLOOKUP(Table1[[#This Row],[Name]], 'Gas 17-18'!$A$4:$B$395, 2, FALSE)), "0", (VLOOKUP(Table1[[#This Row],[Name]], 'Gas 17-18'!$A$4:$B$395, 2, FALSE)))</f>
        <v>0</v>
      </c>
      <c r="E266" s="8" t="str">
        <f>IF(ISNA(VLOOKUP(Table1[[#This Row],[Name]], 'Elec 18-19'!$A$4:$B$630, 2, FALSE)), "0", VLOOKUP(Table1[[#This Row],[Name]], 'Elec 18-19'!$A$4:$B$630, 2, FALSE))</f>
        <v>0</v>
      </c>
      <c r="F266" s="13" t="str">
        <f>IF(ISNA(VLOOKUP(Table1[[#This Row],[Name]], 'Gas 18-19'!$A$4:$B$395, 2, FALSE)), "0", (VLOOKUP(Table1[[#This Row],[Name]], 'Gas 18-19'!$A$4:$B$395, 2, FALSE)))</f>
        <v>0</v>
      </c>
      <c r="G266" s="7" t="str">
        <f>IF(ISNA(VLOOKUP(Table1[[#This Row],[Name]], 'Elec 19-20'!$A$4:$B$631, 2, FALSE)), "0", VLOOKUP(Table1[[#This Row],[Name]], 'Elec 19-20'!$A$4:$B$631, 2, FALSE))</f>
        <v>0</v>
      </c>
      <c r="H266" s="7" t="str">
        <f>IF(ISNA(VLOOKUP(Table1[[#This Row],[Name]], 'Gas 19-20'!$A$4:$B$395, 2, FALSE)), "0", (VLOOKUP(Table1[[#This Row],[Name]], 'Gas 19-20'!$A$4:$B$395, 2, FALSE)))</f>
        <v>0</v>
      </c>
      <c r="I266" s="13">
        <f>IFERROR((Table1[[#This Row],[Electricity 19-20]]*'Emissions Factors'!$C$2)+(Table1[[#This Row],[Gas 19-20]]*'Emissions Factors'!$B$2), "")</f>
        <v>0</v>
      </c>
      <c r="J266" s="7" t="str">
        <f>IF(ISNA(VLOOKUP(Table1[[#This Row],[Name]],'Elec 20-21'!$A$4:$B$641, 2, FALSE)), "0", VLOOKUP(Table1[[#This Row],[Name]], 'Elec 20-21'!$A$4:$B$641, 2, FALSE))</f>
        <v>0</v>
      </c>
      <c r="K266" s="7" t="str">
        <f>IF(ISNA(VLOOKUP(Table1[[#This Row],[Name]], 'Gas 20-21'!$A$4:$B$400, 2, FALSE)), "0", VLOOKUP(Table1[[#This Row],[Name]], 'Gas 20-21'!$A$4:$B$400, 2, FALSE))</f>
        <v>0</v>
      </c>
      <c r="L266" s="13">
        <f>IFERROR((Table1[[#This Row],[Electricity 20-21]]*'Emissions Factors'!$C$3)+(Table1[[#This Row],[Gas 20-21]]*'Emissions Factors'!$B$2), "0")</f>
        <v>0</v>
      </c>
      <c r="M266" s="11" t="str">
        <f>IF(ISNA(VLOOKUP(Table1[[#This Row],[Name]], 'Elec 21-22'!$A$4:$B$656, 2, FALSE)), "0", VLOOKUP(Table1[[#This Row],[Name]], 'Elec 21-22'!$A$4:$B$656, 2, FALSE))</f>
        <v>0</v>
      </c>
      <c r="N266" s="11" t="str">
        <f>IF(ISNA(VLOOKUP(Table1[[#This Row],[Name]], 'Gas 21-22'!$A$4:$B$408, 2, FALSE)), "0", VLOOKUP(Table1[[#This Row],[Name]], 'Gas 21-22'!$A$4:$B$408, 2, FALSE))</f>
        <v>0</v>
      </c>
      <c r="O266" s="8">
        <f>IFERROR((Table1[[#This Row],[Electricity 21-22]]*'Emissions Factors'!$C$4)+(Table1[[#This Row],[Gas 21-22]]*'Emissions Factors'!$B$4), "")</f>
        <v>0</v>
      </c>
      <c r="P266" s="13" t="str">
        <f>IFERROR(Table1[[#This Row],[Total Emissions 21-22]]/Table1[[#This Row],[Total Emissions 20-21]], "")</f>
        <v/>
      </c>
      <c r="Q266" s="11" t="str">
        <f>IF(ISNA(VLOOKUP(Table1[[#This Row],[Name]],'Elec 22-23'!$A$4:$B$680, 2, FALSE)), "", VLOOKUP(Table1[[#This Row],[Name]], 'Elec 22-23'!$A$4:$B$680, 2, FALSE))</f>
        <v/>
      </c>
      <c r="R266" s="7" t="str">
        <f>IF(ISNA(VLOOKUP(Table1[[#This Row],[Name]], 'Gas 22-23'!$A$4:$B$427, 2, FALSE)), "", (VLOOKUP(Table1[[#This Row],[Name]], 'Gas 22-23'!$A$4:$B$427, 2, FALSE)))</f>
        <v/>
      </c>
      <c r="S266" s="7" t="str">
        <f>IFERROR((Table1[[#This Row],[Electricity 22-23]]*'Emissions Factors'!$C$5)+('Emissions Factors'!$B$5*Table1[[#This Row],[Gas 22-23]]), "")</f>
        <v/>
      </c>
      <c r="T266" s="12" t="str">
        <f>IFERROR(Table1[[#This Row],[Total Emissions 22-23]]/Table1[[#This Row],[Total Emissions 21-22]], "")</f>
        <v/>
      </c>
      <c r="U266" s="7" t="e">
        <f>VLOOKUP(Table1[[#This Row],[Name]],'Electricity 23-24'!A51:D948,4,FALSE)</f>
        <v>#N/A</v>
      </c>
      <c r="V266" s="7" t="str">
        <f>IF(ISNA(VLOOKUP(Table1[[#This Row],[Name]],Table2[#All],2,FALSE)),"",(VLOOKUP(Table1[[#This Row],[Name]],Table2[#All],2,FALSE)))</f>
        <v/>
      </c>
      <c r="W266" s="7" t="str">
        <f>IFERROR((Table1[[#This Row],[Electricity 23-24 ]]*'Emissions Factors'!$C$6)+(Table1[[#This Row],[Gas 23-24 ]]*'Emissions Factors'!$B$6),"")</f>
        <v/>
      </c>
      <c r="X266" s="74" t="str">
        <f>IFERROR(Table1[[#This Row],[Total Emissions 23-24 ]]/Table1[[#This Row],[Total Emissions 22-23]],"")</f>
        <v/>
      </c>
      <c r="Y266" s="21"/>
    </row>
    <row r="267" spans="1:25" x14ac:dyDescent="0.25">
      <c r="A267" s="30"/>
      <c r="B267" s="21" t="e">
        <f>VLOOKUP(Table1[[#This Row],[Name]], 'Site Information'!$A$2:$D$46, 4, FALSE)</f>
        <v>#N/A</v>
      </c>
      <c r="C267" s="11" t="str">
        <f>IF(ISNA(VLOOKUP(Table1[[#This Row],[Name]], 'Elec 17-18'!$A$4:$B$630, 2, FALSE)), "0", VLOOKUP(Table1[[#This Row],[Name]], 'Elec 17-18'!$A$4:$B$630, 2, FALSE))</f>
        <v>0</v>
      </c>
      <c r="D267" s="47" t="str">
        <f>IF(ISNA(VLOOKUP(Table1[[#This Row],[Name]], 'Gas 17-18'!$A$4:$B$395, 2, FALSE)), "0", (VLOOKUP(Table1[[#This Row],[Name]], 'Gas 17-18'!$A$4:$B$395, 2, FALSE)))</f>
        <v>0</v>
      </c>
      <c r="E267" s="11" t="str">
        <f>IF(ISNA(VLOOKUP(Table1[[#This Row],[Name]], 'Elec 18-19'!$A$4:$B$630, 2, FALSE)), "0", VLOOKUP(Table1[[#This Row],[Name]], 'Elec 18-19'!$A$4:$B$630, 2, FALSE))</f>
        <v>0</v>
      </c>
      <c r="F267" s="47" t="str">
        <f>IF(ISNA(VLOOKUP(Table1[[#This Row],[Name]], 'Gas 18-19'!$A$4:$B$395, 2, FALSE)), "0", (VLOOKUP(Table1[[#This Row],[Name]], 'Gas 18-19'!$A$4:$B$395, 2, FALSE)))</f>
        <v>0</v>
      </c>
      <c r="G267" s="7" t="str">
        <f>IF(ISNA(VLOOKUP(Table1[[#This Row],[Name]], 'Elec 19-20'!$A$4:$B$631, 2, FALSE)), "0", VLOOKUP(Table1[[#This Row],[Name]], 'Elec 19-20'!$A$4:$B$631, 2, FALSE))</f>
        <v>0</v>
      </c>
      <c r="H267" s="7" t="str">
        <f>IF(ISNA(VLOOKUP(Table1[[#This Row],[Name]], 'Gas 19-20'!$A$4:$B$395, 2, FALSE)), "0", (VLOOKUP(Table1[[#This Row],[Name]], 'Gas 19-20'!$A$4:$B$395, 2, FALSE)))</f>
        <v>0</v>
      </c>
      <c r="I267" s="13">
        <f>IFERROR((Table1[[#This Row],[Electricity 19-20]]*'Emissions Factors'!$C$2)+(Table1[[#This Row],[Gas 19-20]]*'Emissions Factors'!$B$2), "")</f>
        <v>0</v>
      </c>
      <c r="J267" s="7" t="str">
        <f>IF(ISNA(VLOOKUP(Table1[[#This Row],[Name]],'Elec 20-21'!$A$4:$B$641, 2, FALSE)), "0", VLOOKUP(Table1[[#This Row],[Name]], 'Elec 20-21'!$A$4:$B$641, 2, FALSE))</f>
        <v>0</v>
      </c>
      <c r="K267" s="7" t="str">
        <f>IF(ISNA(VLOOKUP(Table1[[#This Row],[Name]], 'Gas 20-21'!$A$4:$B$400, 2, FALSE)), "0", VLOOKUP(Table1[[#This Row],[Name]], 'Gas 20-21'!$A$4:$B$400, 2, FALSE))</f>
        <v>0</v>
      </c>
      <c r="L267" s="13">
        <f>IFERROR((Table1[[#This Row],[Electricity 20-21]]*'Emissions Factors'!$C$3)+(Table1[[#This Row],[Gas 20-21]]*'Emissions Factors'!$B$2), "0")</f>
        <v>0</v>
      </c>
      <c r="M267" s="65" t="str">
        <f>IF(ISNA(VLOOKUP(Table1[[#This Row],[Name]], 'Elec 21-22'!$A$4:$B$656, 2, FALSE)), "0", VLOOKUP(Table1[[#This Row],[Name]], 'Elec 21-22'!$A$4:$B$656, 2, FALSE))</f>
        <v>0</v>
      </c>
      <c r="N267" s="11" t="str">
        <f>IF(ISNA(VLOOKUP(Table1[[#This Row],[Name]], 'Gas 21-22'!$A$4:$B$408, 2, FALSE)), "0", VLOOKUP(Table1[[#This Row],[Name]], 'Gas 21-22'!$A$4:$B$408, 2, FALSE))</f>
        <v>0</v>
      </c>
      <c r="O267" s="8">
        <f>IFERROR((Table1[[#This Row],[Electricity 21-22]]*'Emissions Factors'!$C$4)+(Table1[[#This Row],[Gas 21-22]]*'Emissions Factors'!$B$4), "")</f>
        <v>0</v>
      </c>
      <c r="P267" s="12" t="str">
        <f>IFERROR(Table1[[#This Row],[Total Emissions 21-22]]/Table1[[#This Row],[Total Emissions 20-21]], "")</f>
        <v/>
      </c>
      <c r="Q267" s="11" t="str">
        <f>IF(ISNA(VLOOKUP(Table1[[#This Row],[Name]],'Elec 22-23'!$A$4:$B$680, 2, FALSE)), "", VLOOKUP(Table1[[#This Row],[Name]], 'Elec 22-23'!$A$4:$B$680, 2, FALSE))</f>
        <v/>
      </c>
      <c r="R267" s="7" t="str">
        <f>IF(ISNA(VLOOKUP(Table1[[#This Row],[Name]], 'Gas 22-23'!$A$4:$B$427, 2, FALSE)), "", (VLOOKUP(Table1[[#This Row],[Name]], 'Gas 22-23'!$A$4:$B$427, 2, FALSE)))</f>
        <v/>
      </c>
      <c r="S267" s="7" t="str">
        <f>IFERROR((Table1[[#This Row],[Electricity 22-23]]*'Emissions Factors'!$C$5)+('Emissions Factors'!$B$5*Table1[[#This Row],[Gas 22-23]]), "")</f>
        <v/>
      </c>
      <c r="T267" s="12" t="str">
        <f>IFERROR(Table1[[#This Row],[Total Emissions 22-23]]/Table1[[#This Row],[Total Emissions 21-22]], "")</f>
        <v/>
      </c>
      <c r="U267" s="7" t="e">
        <f>VLOOKUP(Table1[[#This Row],[Name]],'Electricity 23-24'!A333:D409,4,FALSE)</f>
        <v>#N/A</v>
      </c>
      <c r="V267" s="7" t="str">
        <f>IF(ISNA(VLOOKUP(Table1[[#This Row],[Name]],Table2[#All],2,FALSE)),"",(VLOOKUP(Table1[[#This Row],[Name]],Table2[#All],2,FALSE)))</f>
        <v/>
      </c>
      <c r="W267" s="7" t="str">
        <f>IFERROR((Table1[[#This Row],[Electricity 23-24 ]]*'Emissions Factors'!$C$6)+(Table1[[#This Row],[Gas 23-24 ]]*'Emissions Factors'!$B$6),"")</f>
        <v/>
      </c>
      <c r="X267" s="74" t="str">
        <f>IFERROR(Table1[[#This Row],[Total Emissions 23-24 ]]/Table1[[#This Row],[Total Emissions 22-23]],"")</f>
        <v/>
      </c>
      <c r="Y267" s="21"/>
    </row>
    <row r="268" spans="1:25" x14ac:dyDescent="0.25">
      <c r="A268" s="32"/>
      <c r="B268" s="21" t="e">
        <f>VLOOKUP(Table1[[#This Row],[Name]], 'Site Information'!$A$2:$D$46, 4, FALSE)</f>
        <v>#N/A</v>
      </c>
      <c r="C268" s="8" t="str">
        <f>IF(ISNA(VLOOKUP(Table1[[#This Row],[Name]], 'Elec 17-18'!$A$4:$B$630, 2, FALSE)), "0", VLOOKUP(Table1[[#This Row],[Name]], 'Elec 17-18'!$A$4:$B$630, 2, FALSE))</f>
        <v>0</v>
      </c>
      <c r="D268" s="13" t="str">
        <f>IF(ISNA(VLOOKUP(Table1[[#This Row],[Name]], 'Gas 17-18'!$A$4:$B$395, 2, FALSE)), "0", (VLOOKUP(Table1[[#This Row],[Name]], 'Gas 17-18'!$A$4:$B$395, 2, FALSE)))</f>
        <v>0</v>
      </c>
      <c r="E268" s="8" t="str">
        <f>IF(ISNA(VLOOKUP(Table1[[#This Row],[Name]], 'Elec 18-19'!$A$4:$B$630, 2, FALSE)), "0", VLOOKUP(Table1[[#This Row],[Name]], 'Elec 18-19'!$A$4:$B$630, 2, FALSE))</f>
        <v>0</v>
      </c>
      <c r="F268" s="13" t="str">
        <f>IF(ISNA(VLOOKUP(Table1[[#This Row],[Name]], 'Gas 18-19'!$A$4:$B$395, 2, FALSE)), "0", (VLOOKUP(Table1[[#This Row],[Name]], 'Gas 18-19'!$A$4:$B$395, 2, FALSE)))</f>
        <v>0</v>
      </c>
      <c r="G268" s="7" t="str">
        <f>IF(ISNA(VLOOKUP(Table1[[#This Row],[Name]], 'Elec 19-20'!$A$4:$B$631, 2, FALSE)), "0", VLOOKUP(Table1[[#This Row],[Name]], 'Elec 19-20'!$A$4:$B$631, 2, FALSE))</f>
        <v>0</v>
      </c>
      <c r="H268" s="7" t="str">
        <f>IF(ISNA(VLOOKUP(Table1[[#This Row],[Name]], 'Gas 19-20'!$A$4:$B$395, 2, FALSE)), "0", (VLOOKUP(Table1[[#This Row],[Name]], 'Gas 19-20'!$A$4:$B$395, 2, FALSE)))</f>
        <v>0</v>
      </c>
      <c r="I268" s="13">
        <f>IFERROR((Table1[[#This Row],[Electricity 19-20]]*'Emissions Factors'!$C$2)+(Table1[[#This Row],[Gas 19-20]]*'Emissions Factors'!$B$2), "")</f>
        <v>0</v>
      </c>
      <c r="J268" s="7" t="str">
        <f>IF(ISNA(VLOOKUP(Table1[[#This Row],[Name]],'Elec 20-21'!$A$4:$B$641, 2, FALSE)), "0", VLOOKUP(Table1[[#This Row],[Name]], 'Elec 20-21'!$A$4:$B$641, 2, FALSE))</f>
        <v>0</v>
      </c>
      <c r="K268" s="7" t="str">
        <f>IF(ISNA(VLOOKUP(Table1[[#This Row],[Name]], 'Gas 20-21'!$A$4:$B$400, 2, FALSE)), "0", VLOOKUP(Table1[[#This Row],[Name]], 'Gas 20-21'!$A$4:$B$400, 2, FALSE))</f>
        <v>0</v>
      </c>
      <c r="L268" s="13">
        <f>IFERROR((Table1[[#This Row],[Electricity 20-21]]*'Emissions Factors'!$C$3)+(Table1[[#This Row],[Gas 20-21]]*'Emissions Factors'!$B$2), "0")</f>
        <v>0</v>
      </c>
      <c r="M268" s="11" t="str">
        <f>IF(ISNA(VLOOKUP(Table1[[#This Row],[Name]], 'Elec 21-22'!$A$4:$B$656, 2, FALSE)), "0", VLOOKUP(Table1[[#This Row],[Name]], 'Elec 21-22'!$A$4:$B$656, 2, FALSE))</f>
        <v>0</v>
      </c>
      <c r="N268" s="11" t="str">
        <f>IF(ISNA(VLOOKUP(Table1[[#This Row],[Name]], 'Gas 21-22'!$A$4:$B$408, 2, FALSE)), "0", VLOOKUP(Table1[[#This Row],[Name]], 'Gas 21-22'!$A$4:$B$408, 2, FALSE))</f>
        <v>0</v>
      </c>
      <c r="O268" s="8">
        <f>IFERROR((Table1[[#This Row],[Electricity 21-22]]*'Emissions Factors'!$C$4)+(Table1[[#This Row],[Gas 21-22]]*'Emissions Factors'!$B$4), "")</f>
        <v>0</v>
      </c>
      <c r="P268" s="12" t="str">
        <f>IFERROR(Table1[[#This Row],[Total Emissions 21-22]]/Table1[[#This Row],[Total Emissions 20-21]], "")</f>
        <v/>
      </c>
      <c r="Q268" s="11" t="str">
        <f>IF(ISNA(VLOOKUP(Table1[[#This Row],[Name]],'Elec 22-23'!$A$4:$B$680, 2, FALSE)), "", VLOOKUP(Table1[[#This Row],[Name]], 'Elec 22-23'!$A$4:$B$680, 2, FALSE))</f>
        <v/>
      </c>
      <c r="R268" s="7" t="str">
        <f>IF(ISNA(VLOOKUP(Table1[[#This Row],[Name]], 'Gas 22-23'!$A$4:$B$427, 2, FALSE)), "", (VLOOKUP(Table1[[#This Row],[Name]], 'Gas 22-23'!$A$4:$B$427, 2, FALSE)))</f>
        <v/>
      </c>
      <c r="S268" s="7" t="str">
        <f>IFERROR((Table1[[#This Row],[Electricity 22-23]]*'Emissions Factors'!$C$5)+('Emissions Factors'!$B$5*Table1[[#This Row],[Gas 22-23]]), "")</f>
        <v/>
      </c>
      <c r="T268" s="12" t="str">
        <f>IFERROR(Table1[[#This Row],[Total Emissions 22-23]]/Table1[[#This Row],[Total Emissions 21-22]], "")</f>
        <v/>
      </c>
      <c r="U268" s="7" t="str">
        <f>IF(ISNA(VLOOKUP(Table1[[#This Row],[Name]],'Electricity 23-24'!A171:D416,4,FALSE)),"",(VLOOKUP(Table1[[#This Row],[Name]],'Electricity 23-24'!A171:D416,4,FALSE)))</f>
        <v/>
      </c>
      <c r="V268" s="7" t="str">
        <f>IF(ISNA(VLOOKUP(Table1[[#This Row],[Name]],Table2[#All],2,FALSE)),"",(VLOOKUP(Table1[[#This Row],[Name]],Table2[#All],2,FALSE)))</f>
        <v/>
      </c>
      <c r="W268" s="7" t="str">
        <f>IFERROR((Table1[[#This Row],[Electricity 23-24 ]]*'Emissions Factors'!$C$6)+(Table1[[#This Row],[Gas 23-24 ]]*'Emissions Factors'!$B$6),"")</f>
        <v/>
      </c>
      <c r="X268" s="74" t="str">
        <f>IFERROR(Table1[[#This Row],[Total Emissions 23-24 ]]/Table1[[#This Row],[Total Emissions 22-23]],"")</f>
        <v/>
      </c>
      <c r="Y268" s="21"/>
    </row>
    <row r="269" spans="1:25" x14ac:dyDescent="0.25">
      <c r="A269" s="30"/>
      <c r="B269" s="21" t="e">
        <f>VLOOKUP(Table1[[#This Row],[Name]], 'Site Information'!$A$2:$D$46, 4, FALSE)</f>
        <v>#N/A</v>
      </c>
      <c r="C269" s="11" t="str">
        <f>IF(ISNA(VLOOKUP(Table1[[#This Row],[Name]], 'Elec 17-18'!$A$4:$B$630, 2, FALSE)), "0", VLOOKUP(Table1[[#This Row],[Name]], 'Elec 17-18'!$A$4:$B$630, 2, FALSE))</f>
        <v>0</v>
      </c>
      <c r="D269" s="47" t="str">
        <f>IF(ISNA(VLOOKUP(Table1[[#This Row],[Name]], 'Gas 17-18'!$A$4:$B$395, 2, FALSE)), "0", (VLOOKUP(Table1[[#This Row],[Name]], 'Gas 17-18'!$A$4:$B$395, 2, FALSE)))</f>
        <v>0</v>
      </c>
      <c r="E269" s="11" t="str">
        <f>IF(ISNA(VLOOKUP(Table1[[#This Row],[Name]], 'Elec 18-19'!$A$4:$B$630, 2, FALSE)), "0", VLOOKUP(Table1[[#This Row],[Name]], 'Elec 18-19'!$A$4:$B$630, 2, FALSE))</f>
        <v>0</v>
      </c>
      <c r="F269" s="47" t="str">
        <f>IF(ISNA(VLOOKUP(Table1[[#This Row],[Name]], 'Gas 18-19'!$A$4:$B$395, 2, FALSE)), "0", (VLOOKUP(Table1[[#This Row],[Name]], 'Gas 18-19'!$A$4:$B$395, 2, FALSE)))</f>
        <v>0</v>
      </c>
      <c r="G269" s="7" t="str">
        <f>IF(ISNA(VLOOKUP(Table1[[#This Row],[Name]], 'Elec 19-20'!$A$4:$B$631, 2, FALSE)), "0", VLOOKUP(Table1[[#This Row],[Name]], 'Elec 19-20'!$A$4:$B$631, 2, FALSE))</f>
        <v>0</v>
      </c>
      <c r="H269" s="7" t="str">
        <f>IF(ISNA(VLOOKUP(Table1[[#This Row],[Name]], 'Gas 19-20'!$A$4:$B$395, 2, FALSE)), "0", (VLOOKUP(Table1[[#This Row],[Name]], 'Gas 19-20'!$A$4:$B$395, 2, FALSE)))</f>
        <v>0</v>
      </c>
      <c r="I269" s="13">
        <f>IFERROR((Table1[[#This Row],[Electricity 19-20]]*'Emissions Factors'!$C$2)+(Table1[[#This Row],[Gas 19-20]]*'Emissions Factors'!$B$2), "")</f>
        <v>0</v>
      </c>
      <c r="J269" s="7" t="str">
        <f>IF(ISNA(VLOOKUP(Table1[[#This Row],[Name]],'Elec 20-21'!$A$4:$B$641, 2, FALSE)), "0", VLOOKUP(Table1[[#This Row],[Name]], 'Elec 20-21'!$A$4:$B$641, 2, FALSE))</f>
        <v>0</v>
      </c>
      <c r="K269" s="7" t="str">
        <f>IF(ISNA(VLOOKUP(Table1[[#This Row],[Name]], 'Gas 20-21'!$A$4:$B$400, 2, FALSE)), "0", VLOOKUP(Table1[[#This Row],[Name]], 'Gas 20-21'!$A$4:$B$400, 2, FALSE))</f>
        <v>0</v>
      </c>
      <c r="L269" s="13">
        <f>IFERROR((Table1[[#This Row],[Electricity 20-21]]*'Emissions Factors'!$C$3)+(Table1[[#This Row],[Gas 20-21]]*'Emissions Factors'!$B$2), "0")</f>
        <v>0</v>
      </c>
      <c r="M269" s="65" t="str">
        <f>IF(ISNA(VLOOKUP(Table1[[#This Row],[Name]], 'Elec 21-22'!$A$4:$B$656, 2, FALSE)), "0", VLOOKUP(Table1[[#This Row],[Name]], 'Elec 21-22'!$A$4:$B$656, 2, FALSE))</f>
        <v>0</v>
      </c>
      <c r="N269" s="11" t="str">
        <f>IF(ISNA(VLOOKUP(Table1[[#This Row],[Name]], 'Gas 21-22'!$A$4:$B$408, 2, FALSE)), "0", VLOOKUP(Table1[[#This Row],[Name]], 'Gas 21-22'!$A$4:$B$408, 2, FALSE))</f>
        <v>0</v>
      </c>
      <c r="O269" s="8">
        <f>IFERROR((Table1[[#This Row],[Electricity 21-22]]*'Emissions Factors'!$C$4)+(Table1[[#This Row],[Gas 21-22]]*'Emissions Factors'!$B$4), "")</f>
        <v>0</v>
      </c>
      <c r="P269" s="12" t="str">
        <f>IFERROR(Table1[[#This Row],[Total Emissions 21-22]]/Table1[[#This Row],[Total Emissions 20-21]], "")</f>
        <v/>
      </c>
      <c r="Q269" s="11" t="str">
        <f>IF(ISNA(VLOOKUP(Table1[[#This Row],[Name]],'Elec 22-23'!$A$4:$B$680, 2, FALSE)), "", VLOOKUP(Table1[[#This Row],[Name]], 'Elec 22-23'!$A$4:$B$680, 2, FALSE))</f>
        <v/>
      </c>
      <c r="R269" s="7" t="str">
        <f>IF(ISNA(VLOOKUP(Table1[[#This Row],[Name]], 'Gas 22-23'!$A$4:$B$427, 2, FALSE)), "", (VLOOKUP(Table1[[#This Row],[Name]], 'Gas 22-23'!$A$4:$B$427, 2, FALSE)))</f>
        <v/>
      </c>
      <c r="S269" s="7" t="str">
        <f>IFERROR((Table1[[#This Row],[Electricity 22-23]]*'Emissions Factors'!$C$5)+('Emissions Factors'!$B$5*Table1[[#This Row],[Gas 22-23]]), "")</f>
        <v/>
      </c>
      <c r="T269" s="12" t="str">
        <f>IFERROR(Table1[[#This Row],[Total Emissions 22-23]]/Table1[[#This Row],[Total Emissions 21-22]], "")</f>
        <v/>
      </c>
      <c r="U269" s="7" t="e">
        <f>VLOOKUP(Table1[[#This Row],[Name]],'Electricity 23-24'!A305:D330,4,FALSE)</f>
        <v>#N/A</v>
      </c>
      <c r="V269" s="7" t="str">
        <f>IF(ISNA(VLOOKUP(Table1[[#This Row],[Name]],Table2[#All],2,FALSE)),"",(VLOOKUP(Table1[[#This Row],[Name]],Table2[#All],2,FALSE)))</f>
        <v/>
      </c>
      <c r="W269" s="7" t="str">
        <f>IFERROR((Table1[[#This Row],[Electricity 23-24 ]]*'Emissions Factors'!$C$6)+(Table1[[#This Row],[Gas 23-24 ]]*'Emissions Factors'!$B$6),"")</f>
        <v/>
      </c>
      <c r="X269" s="74" t="str">
        <f>IFERROR(Table1[[#This Row],[Total Emissions 23-24 ]]/Table1[[#This Row],[Total Emissions 22-23]],"")</f>
        <v/>
      </c>
      <c r="Y269" s="21"/>
    </row>
    <row r="270" spans="1:25" x14ac:dyDescent="0.25">
      <c r="A270" s="32"/>
      <c r="B270" s="21" t="e">
        <f>VLOOKUP(Table1[[#This Row],[Name]], 'Site Information'!$A$2:$D$46, 4, FALSE)</f>
        <v>#N/A</v>
      </c>
      <c r="C270" s="8" t="str">
        <f>IF(ISNA(VLOOKUP(Table1[[#This Row],[Name]], 'Elec 17-18'!$A$4:$B$630, 2, FALSE)), "0", VLOOKUP(Table1[[#This Row],[Name]], 'Elec 17-18'!$A$4:$B$630, 2, FALSE))</f>
        <v>0</v>
      </c>
      <c r="D270" s="13" t="str">
        <f>IF(ISNA(VLOOKUP(Table1[[#This Row],[Name]], 'Gas 17-18'!$A$4:$B$395, 2, FALSE)), "0", (VLOOKUP(Table1[[#This Row],[Name]], 'Gas 17-18'!$A$4:$B$395, 2, FALSE)))</f>
        <v>0</v>
      </c>
      <c r="E270" s="8" t="str">
        <f>IF(ISNA(VLOOKUP(Table1[[#This Row],[Name]], 'Elec 18-19'!$A$4:$B$630, 2, FALSE)), "0", VLOOKUP(Table1[[#This Row],[Name]], 'Elec 18-19'!$A$4:$B$630, 2, FALSE))</f>
        <v>0</v>
      </c>
      <c r="F270" s="13" t="str">
        <f>IF(ISNA(VLOOKUP(Table1[[#This Row],[Name]], 'Gas 18-19'!$A$4:$B$395, 2, FALSE)), "0", (VLOOKUP(Table1[[#This Row],[Name]], 'Gas 18-19'!$A$4:$B$395, 2, FALSE)))</f>
        <v>0</v>
      </c>
      <c r="G270" s="7" t="str">
        <f>IF(ISNA(VLOOKUP(Table1[[#This Row],[Name]], 'Elec 19-20'!$A$4:$B$631, 2, FALSE)), "0", VLOOKUP(Table1[[#This Row],[Name]], 'Elec 19-20'!$A$4:$B$631, 2, FALSE))</f>
        <v>0</v>
      </c>
      <c r="H270" s="7" t="str">
        <f>IF(ISNA(VLOOKUP(Table1[[#This Row],[Name]], 'Gas 19-20'!$A$4:$B$395, 2, FALSE)), "0", (VLOOKUP(Table1[[#This Row],[Name]], 'Gas 19-20'!$A$4:$B$395, 2, FALSE)))</f>
        <v>0</v>
      </c>
      <c r="I270" s="13">
        <f>IFERROR((Table1[[#This Row],[Electricity 19-20]]*'Emissions Factors'!$C$2)+(Table1[[#This Row],[Gas 19-20]]*'Emissions Factors'!$B$2), "")</f>
        <v>0</v>
      </c>
      <c r="J270" s="7" t="str">
        <f>IF(ISNA(VLOOKUP(Table1[[#This Row],[Name]],'Elec 20-21'!$A$4:$B$641, 2, FALSE)), "0", VLOOKUP(Table1[[#This Row],[Name]], 'Elec 20-21'!$A$4:$B$641, 2, FALSE))</f>
        <v>0</v>
      </c>
      <c r="K270" s="7" t="str">
        <f>IF(ISNA(VLOOKUP(Table1[[#This Row],[Name]], 'Gas 20-21'!$A$4:$B$400, 2, FALSE)), "0", VLOOKUP(Table1[[#This Row],[Name]], 'Gas 20-21'!$A$4:$B$400, 2, FALSE))</f>
        <v>0</v>
      </c>
      <c r="L270" s="13">
        <f>IFERROR((Table1[[#This Row],[Electricity 20-21]]*'Emissions Factors'!$C$3)+(Table1[[#This Row],[Gas 20-21]]*'Emissions Factors'!$B$2), "0")</f>
        <v>0</v>
      </c>
      <c r="M270" s="11" t="str">
        <f>IF(ISNA(VLOOKUP(Table1[[#This Row],[Name]], 'Elec 21-22'!$A$4:$B$656, 2, FALSE)), "0", VLOOKUP(Table1[[#This Row],[Name]], 'Elec 21-22'!$A$4:$B$656, 2, FALSE))</f>
        <v>0</v>
      </c>
      <c r="N270" s="11" t="str">
        <f>IF(ISNA(VLOOKUP(Table1[[#This Row],[Name]], 'Gas 21-22'!$A$4:$B$408, 2, FALSE)), "0", VLOOKUP(Table1[[#This Row],[Name]], 'Gas 21-22'!$A$4:$B$408, 2, FALSE))</f>
        <v>0</v>
      </c>
      <c r="O270" s="8">
        <f>IFERROR((Table1[[#This Row],[Electricity 21-22]]*'Emissions Factors'!$C$4)+(Table1[[#This Row],[Gas 21-22]]*'Emissions Factors'!$B$4), "")</f>
        <v>0</v>
      </c>
      <c r="P270" s="13" t="str">
        <f>IFERROR(Table1[[#This Row],[Total Emissions 21-22]]/Table1[[#This Row],[Total Emissions 20-21]], "")</f>
        <v/>
      </c>
      <c r="Q270" s="11" t="str">
        <f>IF(ISNA(VLOOKUP(Table1[[#This Row],[Name]],'Elec 22-23'!$A$4:$B$680, 2, FALSE)), "", VLOOKUP(Table1[[#This Row],[Name]], 'Elec 22-23'!$A$4:$B$680, 2, FALSE))</f>
        <v/>
      </c>
      <c r="R270" s="7" t="str">
        <f>IF(ISNA(VLOOKUP(Table1[[#This Row],[Name]], 'Gas 22-23'!$A$4:$B$427, 2, FALSE)), "", (VLOOKUP(Table1[[#This Row],[Name]], 'Gas 22-23'!$A$4:$B$427, 2, FALSE)))</f>
        <v/>
      </c>
      <c r="S270" s="7" t="str">
        <f>IFERROR((Table1[[#This Row],[Electricity 22-23]]*'Emissions Factors'!$C$5)+('Emissions Factors'!$B$5*Table1[[#This Row],[Gas 22-23]]), "")</f>
        <v/>
      </c>
      <c r="T270" s="12" t="str">
        <f>IFERROR(Table1[[#This Row],[Total Emissions 22-23]]/Table1[[#This Row],[Total Emissions 21-22]], "")</f>
        <v/>
      </c>
      <c r="U270" s="7" t="str">
        <f>IF(ISNA(VLOOKUP(Table1[[#This Row],[Name]],'Electricity 23-24'!A271:D1167,4,FALSE)),"",(VLOOKUP(Table1[[#This Row],[Name]],'Electricity 23-24'!A271:D1167,4,FALSE)))</f>
        <v/>
      </c>
      <c r="V270" s="7" t="str">
        <f>IF(ISNA(VLOOKUP(Table1[[#This Row],[Name]],Table2[#All],2,FALSE)),"",(VLOOKUP(Table1[[#This Row],[Name]],Table2[#All],2,FALSE)))</f>
        <v/>
      </c>
      <c r="W270" s="7" t="str">
        <f>IFERROR((Table1[[#This Row],[Electricity 23-24 ]]*'Emissions Factors'!$C$6)+(Table1[[#This Row],[Gas 23-24 ]]*'Emissions Factors'!$B$6),"")</f>
        <v/>
      </c>
      <c r="X270" s="74" t="str">
        <f>IFERROR(Table1[[#This Row],[Total Emissions 23-24 ]]/Table1[[#This Row],[Total Emissions 22-23]],"")</f>
        <v/>
      </c>
      <c r="Y270" s="21"/>
    </row>
    <row r="271" spans="1:25" x14ac:dyDescent="0.25">
      <c r="A271" s="32"/>
      <c r="B271" s="21" t="e">
        <f>VLOOKUP(Table1[[#This Row],[Name]], 'Site Information'!$A$2:$D$46, 4, FALSE)</f>
        <v>#N/A</v>
      </c>
      <c r="C271" s="8" t="str">
        <f>IF(ISNA(VLOOKUP(Table1[[#This Row],[Name]], 'Elec 17-18'!$A$4:$B$630, 2, FALSE)), "0", VLOOKUP(Table1[[#This Row],[Name]], 'Elec 17-18'!$A$4:$B$630, 2, FALSE))</f>
        <v>0</v>
      </c>
      <c r="D271" s="13" t="str">
        <f>IF(ISNA(VLOOKUP(Table1[[#This Row],[Name]], 'Gas 17-18'!$A$4:$B$395, 2, FALSE)), "0", (VLOOKUP(Table1[[#This Row],[Name]], 'Gas 17-18'!$A$4:$B$395, 2, FALSE)))</f>
        <v>0</v>
      </c>
      <c r="E271" s="8" t="str">
        <f>IF(ISNA(VLOOKUP(Table1[[#This Row],[Name]], 'Elec 18-19'!$A$4:$B$630, 2, FALSE)), "0", VLOOKUP(Table1[[#This Row],[Name]], 'Elec 18-19'!$A$4:$B$630, 2, FALSE))</f>
        <v>0</v>
      </c>
      <c r="F271" s="13" t="str">
        <f>IF(ISNA(VLOOKUP(Table1[[#This Row],[Name]], 'Gas 18-19'!$A$4:$B$395, 2, FALSE)), "0", (VLOOKUP(Table1[[#This Row],[Name]], 'Gas 18-19'!$A$4:$B$395, 2, FALSE)))</f>
        <v>0</v>
      </c>
      <c r="G271" s="7" t="str">
        <f>IF(ISNA(VLOOKUP(Table1[[#This Row],[Name]], 'Elec 19-20'!$A$4:$B$631, 2, FALSE)), "0", VLOOKUP(Table1[[#This Row],[Name]], 'Elec 19-20'!$A$4:$B$631, 2, FALSE))</f>
        <v>0</v>
      </c>
      <c r="H271" s="7" t="str">
        <f>IF(ISNA(VLOOKUP(Table1[[#This Row],[Name]], 'Gas 19-20'!$A$4:$B$395, 2, FALSE)), "0", (VLOOKUP(Table1[[#This Row],[Name]], 'Gas 19-20'!$A$4:$B$395, 2, FALSE)))</f>
        <v>0</v>
      </c>
      <c r="I271" s="13">
        <f>IFERROR((Table1[[#This Row],[Electricity 19-20]]*'Emissions Factors'!$C$2)+(Table1[[#This Row],[Gas 19-20]]*'Emissions Factors'!$B$2), "")</f>
        <v>0</v>
      </c>
      <c r="J271" s="7" t="str">
        <f>IF(ISNA(VLOOKUP(Table1[[#This Row],[Name]],'Elec 20-21'!$A$4:$B$641, 2, FALSE)), "0", VLOOKUP(Table1[[#This Row],[Name]], 'Elec 20-21'!$A$4:$B$641, 2, FALSE))</f>
        <v>0</v>
      </c>
      <c r="K271" s="7" t="str">
        <f>IF(ISNA(VLOOKUP(Table1[[#This Row],[Name]], 'Gas 20-21'!$A$4:$B$400, 2, FALSE)), "0", VLOOKUP(Table1[[#This Row],[Name]], 'Gas 20-21'!$A$4:$B$400, 2, FALSE))</f>
        <v>0</v>
      </c>
      <c r="L271" s="13">
        <f>IFERROR((Table1[[#This Row],[Electricity 20-21]]*'Emissions Factors'!$C$3)+(Table1[[#This Row],[Gas 20-21]]*'Emissions Factors'!$B$2), "0")</f>
        <v>0</v>
      </c>
      <c r="M271" s="11" t="str">
        <f>IF(ISNA(VLOOKUP(Table1[[#This Row],[Name]], 'Elec 21-22'!$A$4:$B$656, 2, FALSE)), "0", VLOOKUP(Table1[[#This Row],[Name]], 'Elec 21-22'!$A$4:$B$656, 2, FALSE))</f>
        <v>0</v>
      </c>
      <c r="N271" s="11" t="str">
        <f>IF(ISNA(VLOOKUP(Table1[[#This Row],[Name]], 'Gas 21-22'!$A$4:$B$408, 2, FALSE)), "0", VLOOKUP(Table1[[#This Row],[Name]], 'Gas 21-22'!$A$4:$B$408, 2, FALSE))</f>
        <v>0</v>
      </c>
      <c r="O271" s="8">
        <f>IFERROR((Table1[[#This Row],[Electricity 21-22]]*'Emissions Factors'!$C$4)+(Table1[[#This Row],[Gas 21-22]]*'Emissions Factors'!$B$4), "")</f>
        <v>0</v>
      </c>
      <c r="P271" s="13" t="str">
        <f>IFERROR(Table1[[#This Row],[Total Emissions 21-22]]/Table1[[#This Row],[Total Emissions 20-21]], "")</f>
        <v/>
      </c>
      <c r="Q271" s="11" t="str">
        <f>IF(ISNA(VLOOKUP(Table1[[#This Row],[Name]],'Elec 22-23'!$A$4:$B$680, 2, FALSE)), "", VLOOKUP(Table1[[#This Row],[Name]], 'Elec 22-23'!$A$4:$B$680, 2, FALSE))</f>
        <v/>
      </c>
      <c r="R271" s="7" t="str">
        <f>IF(ISNA(VLOOKUP(Table1[[#This Row],[Name]], 'Gas 22-23'!$A$4:$B$427, 2, FALSE)), "", (VLOOKUP(Table1[[#This Row],[Name]], 'Gas 22-23'!$A$4:$B$427, 2, FALSE)))</f>
        <v/>
      </c>
      <c r="S271" s="7" t="str">
        <f>IFERROR((Table1[[#This Row],[Electricity 22-23]]*'Emissions Factors'!$C$5)+('Emissions Factors'!$B$5*Table1[[#This Row],[Gas 22-23]]), "")</f>
        <v/>
      </c>
      <c r="T271" s="12" t="str">
        <f>IFERROR(Table1[[#This Row],[Total Emissions 22-23]]/Table1[[#This Row],[Total Emissions 21-22]], "")</f>
        <v/>
      </c>
      <c r="U271" s="7" t="str">
        <f>IF(ISNA(VLOOKUP(Table1[[#This Row],[Name]],'Electricity 23-24'!A174:D419,4,FALSE)),"",(VLOOKUP(Table1[[#This Row],[Name]],'Electricity 23-24'!A174:D419,4,FALSE)))</f>
        <v/>
      </c>
      <c r="V271" s="7" t="str">
        <f>IF(ISNA(VLOOKUP(Table1[[#This Row],[Name]],Table2[#All],2,FALSE)),"",(VLOOKUP(Table1[[#This Row],[Name]],Table2[#All],2,FALSE)))</f>
        <v/>
      </c>
      <c r="W271" s="7" t="str">
        <f>IFERROR((Table1[[#This Row],[Electricity 23-24 ]]*'Emissions Factors'!$C$6)+(Table1[[#This Row],[Gas 23-24 ]]*'Emissions Factors'!$B$6),"")</f>
        <v/>
      </c>
      <c r="X271" s="74" t="str">
        <f>IFERROR(Table1[[#This Row],[Total Emissions 23-24 ]]/Table1[[#This Row],[Total Emissions 22-23]],"")</f>
        <v/>
      </c>
      <c r="Y271" s="21"/>
    </row>
    <row r="272" spans="1:25" x14ac:dyDescent="0.25">
      <c r="A272" s="32"/>
      <c r="B272" s="21" t="e">
        <f>VLOOKUP(Table1[[#This Row],[Name]], 'Site Information'!$A$2:$D$46, 4, FALSE)</f>
        <v>#N/A</v>
      </c>
      <c r="C272" s="8" t="str">
        <f>IF(ISNA(VLOOKUP(Table1[[#This Row],[Name]], 'Elec 17-18'!$A$4:$B$630, 2, FALSE)), "0", VLOOKUP(Table1[[#This Row],[Name]], 'Elec 17-18'!$A$4:$B$630, 2, FALSE))</f>
        <v>0</v>
      </c>
      <c r="D272" s="13" t="str">
        <f>IF(ISNA(VLOOKUP(Table1[[#This Row],[Name]], 'Gas 17-18'!$A$4:$B$395, 2, FALSE)), "0", (VLOOKUP(Table1[[#This Row],[Name]], 'Gas 17-18'!$A$4:$B$395, 2, FALSE)))</f>
        <v>0</v>
      </c>
      <c r="E272" s="8" t="str">
        <f>IF(ISNA(VLOOKUP(Table1[[#This Row],[Name]], 'Elec 18-19'!$A$4:$B$630, 2, FALSE)), "0", VLOOKUP(Table1[[#This Row],[Name]], 'Elec 18-19'!$A$4:$B$630, 2, FALSE))</f>
        <v>0</v>
      </c>
      <c r="F272" s="13" t="str">
        <f>IF(ISNA(VLOOKUP(Table1[[#This Row],[Name]], 'Gas 18-19'!$A$4:$B$395, 2, FALSE)), "0", (VLOOKUP(Table1[[#This Row],[Name]], 'Gas 18-19'!$A$4:$B$395, 2, FALSE)))</f>
        <v>0</v>
      </c>
      <c r="G272" s="7" t="str">
        <f>IF(ISNA(VLOOKUP(Table1[[#This Row],[Name]], 'Elec 19-20'!$A$4:$B$631, 2, FALSE)), "0", VLOOKUP(Table1[[#This Row],[Name]], 'Elec 19-20'!$A$4:$B$631, 2, FALSE))</f>
        <v>0</v>
      </c>
      <c r="H272" s="7" t="str">
        <f>IF(ISNA(VLOOKUP(Table1[[#This Row],[Name]], 'Gas 19-20'!$A$4:$B$395, 2, FALSE)), "0", (VLOOKUP(Table1[[#This Row],[Name]], 'Gas 19-20'!$A$4:$B$395, 2, FALSE)))</f>
        <v>0</v>
      </c>
      <c r="I272" s="13">
        <f>IFERROR((Table1[[#This Row],[Electricity 19-20]]*'Emissions Factors'!$C$2)+(Table1[[#This Row],[Gas 19-20]]*'Emissions Factors'!$B$2), "")</f>
        <v>0</v>
      </c>
      <c r="J272" s="7" t="str">
        <f>IF(ISNA(VLOOKUP(Table1[[#This Row],[Name]],'Elec 20-21'!$A$4:$B$641, 2, FALSE)), "0", VLOOKUP(Table1[[#This Row],[Name]], 'Elec 20-21'!$A$4:$B$641, 2, FALSE))</f>
        <v>0</v>
      </c>
      <c r="K272" s="7" t="str">
        <f>IF(ISNA(VLOOKUP(Table1[[#This Row],[Name]], 'Gas 20-21'!$A$4:$B$400, 2, FALSE)), "0", VLOOKUP(Table1[[#This Row],[Name]], 'Gas 20-21'!$A$4:$B$400, 2, FALSE))</f>
        <v>0</v>
      </c>
      <c r="L272" s="13">
        <f>IFERROR((Table1[[#This Row],[Electricity 20-21]]*'Emissions Factors'!$C$3)+(Table1[[#This Row],[Gas 20-21]]*'Emissions Factors'!$B$2), "0")</f>
        <v>0</v>
      </c>
      <c r="M272" s="11" t="str">
        <f>IF(ISNA(VLOOKUP(Table1[[#This Row],[Name]], 'Elec 21-22'!$A$4:$B$656, 2, FALSE)), "0", VLOOKUP(Table1[[#This Row],[Name]], 'Elec 21-22'!$A$4:$B$656, 2, FALSE))</f>
        <v>0</v>
      </c>
      <c r="N272" s="11" t="str">
        <f>IF(ISNA(VLOOKUP(Table1[[#This Row],[Name]], 'Gas 21-22'!$A$4:$B$408, 2, FALSE)), "0", VLOOKUP(Table1[[#This Row],[Name]], 'Gas 21-22'!$A$4:$B$408, 2, FALSE))</f>
        <v>0</v>
      </c>
      <c r="O272" s="8">
        <f>IFERROR((Table1[[#This Row],[Electricity 21-22]]*'Emissions Factors'!$C$4)+(Table1[[#This Row],[Gas 21-22]]*'Emissions Factors'!$B$4), "")</f>
        <v>0</v>
      </c>
      <c r="P272" s="13" t="str">
        <f>IFERROR(Table1[[#This Row],[Total Emissions 21-22]]/Table1[[#This Row],[Total Emissions 20-21]], "")</f>
        <v/>
      </c>
      <c r="Q272" s="11" t="str">
        <f>IF(ISNA(VLOOKUP(Table1[[#This Row],[Name]],'Elec 22-23'!$A$4:$B$680, 2, FALSE)), "", VLOOKUP(Table1[[#This Row],[Name]], 'Elec 22-23'!$A$4:$B$680, 2, FALSE))</f>
        <v/>
      </c>
      <c r="R272" s="7" t="str">
        <f>IF(ISNA(VLOOKUP(Table1[[#This Row],[Name]], 'Gas 22-23'!$A$4:$B$427, 2, FALSE)), "", (VLOOKUP(Table1[[#This Row],[Name]], 'Gas 22-23'!$A$4:$B$427, 2, FALSE)))</f>
        <v/>
      </c>
      <c r="S272" s="7" t="str">
        <f>IFERROR((Table1[[#This Row],[Electricity 22-23]]*'Emissions Factors'!$C$5)+('Emissions Factors'!$B$5*Table1[[#This Row],[Gas 22-23]]), "")</f>
        <v/>
      </c>
      <c r="T272" s="12" t="str">
        <f>IFERROR(Table1[[#This Row],[Total Emissions 22-23]]/Table1[[#This Row],[Total Emissions 21-22]], "")</f>
        <v/>
      </c>
      <c r="U272" s="7" t="e">
        <f>VLOOKUP(Table1[[#This Row],[Name]],'Electricity 23-24'!A57:D954,4,FALSE)</f>
        <v>#N/A</v>
      </c>
      <c r="V272" s="7" t="str">
        <f>IF(ISNA(VLOOKUP(Table1[[#This Row],[Name]],Table2[#All],2,FALSE)),"",(VLOOKUP(Table1[[#This Row],[Name]],Table2[#All],2,FALSE)))</f>
        <v/>
      </c>
      <c r="W272" s="7" t="str">
        <f>IFERROR((Table1[[#This Row],[Electricity 23-24 ]]*'Emissions Factors'!$C$6)+(Table1[[#This Row],[Gas 23-24 ]]*'Emissions Factors'!$B$6),"")</f>
        <v/>
      </c>
      <c r="X272" s="74" t="str">
        <f>IFERROR(Table1[[#This Row],[Total Emissions 23-24 ]]/Table1[[#This Row],[Total Emissions 22-23]],"")</f>
        <v/>
      </c>
      <c r="Y272" s="21"/>
    </row>
    <row r="273" spans="1:25" x14ac:dyDescent="0.25">
      <c r="A273" s="32"/>
      <c r="B273" s="21" t="e">
        <f>VLOOKUP(Table1[[#This Row],[Name]], 'Site Information'!$A$2:$D$46, 4, FALSE)</f>
        <v>#N/A</v>
      </c>
      <c r="C273" s="8" t="str">
        <f>IF(ISNA(VLOOKUP(Table1[[#This Row],[Name]], 'Elec 17-18'!$A$4:$B$630, 2, FALSE)), "0", VLOOKUP(Table1[[#This Row],[Name]], 'Elec 17-18'!$A$4:$B$630, 2, FALSE))</f>
        <v>0</v>
      </c>
      <c r="D273" s="13" t="str">
        <f>IF(ISNA(VLOOKUP(Table1[[#This Row],[Name]], 'Gas 17-18'!$A$4:$B$395, 2, FALSE)), "0", (VLOOKUP(Table1[[#This Row],[Name]], 'Gas 17-18'!$A$4:$B$395, 2, FALSE)))</f>
        <v>0</v>
      </c>
      <c r="E273" s="8" t="str">
        <f>IF(ISNA(VLOOKUP(Table1[[#This Row],[Name]], 'Elec 18-19'!$A$4:$B$630, 2, FALSE)), "0", VLOOKUP(Table1[[#This Row],[Name]], 'Elec 18-19'!$A$4:$B$630, 2, FALSE))</f>
        <v>0</v>
      </c>
      <c r="F273" s="13" t="str">
        <f>IF(ISNA(VLOOKUP(Table1[[#This Row],[Name]], 'Gas 18-19'!$A$4:$B$395, 2, FALSE)), "0", (VLOOKUP(Table1[[#This Row],[Name]], 'Gas 18-19'!$A$4:$B$395, 2, FALSE)))</f>
        <v>0</v>
      </c>
      <c r="G273" s="7" t="str">
        <f>IF(ISNA(VLOOKUP(Table1[[#This Row],[Name]], 'Elec 19-20'!$A$4:$B$631, 2, FALSE)), "0", VLOOKUP(Table1[[#This Row],[Name]], 'Elec 19-20'!$A$4:$B$631, 2, FALSE))</f>
        <v>0</v>
      </c>
      <c r="H273" s="7" t="str">
        <f>IF(ISNA(VLOOKUP(Table1[[#This Row],[Name]], 'Gas 19-20'!$A$4:$B$395, 2, FALSE)), "0", (VLOOKUP(Table1[[#This Row],[Name]], 'Gas 19-20'!$A$4:$B$395, 2, FALSE)))</f>
        <v>0</v>
      </c>
      <c r="I273" s="13">
        <f>IFERROR((Table1[[#This Row],[Electricity 19-20]]*'Emissions Factors'!$C$2)+(Table1[[#This Row],[Gas 19-20]]*'Emissions Factors'!$B$2), "")</f>
        <v>0</v>
      </c>
      <c r="J273" s="7" t="str">
        <f>IF(ISNA(VLOOKUP(Table1[[#This Row],[Name]],'Elec 20-21'!$A$4:$B$641, 2, FALSE)), "0", VLOOKUP(Table1[[#This Row],[Name]], 'Elec 20-21'!$A$4:$B$641, 2, FALSE))</f>
        <v>0</v>
      </c>
      <c r="K273" s="7" t="str">
        <f>IF(ISNA(VLOOKUP(Table1[[#This Row],[Name]], 'Gas 20-21'!$A$4:$B$400, 2, FALSE)), "0", VLOOKUP(Table1[[#This Row],[Name]], 'Gas 20-21'!$A$4:$B$400, 2, FALSE))</f>
        <v>0</v>
      </c>
      <c r="L273" s="13">
        <f>IFERROR((Table1[[#This Row],[Electricity 20-21]]*'Emissions Factors'!$C$3)+(Table1[[#This Row],[Gas 20-21]]*'Emissions Factors'!$B$2), "0")</f>
        <v>0</v>
      </c>
      <c r="M273" s="11" t="str">
        <f>IF(ISNA(VLOOKUP(Table1[[#This Row],[Name]], 'Elec 21-22'!$A$4:$B$656, 2, FALSE)), "0", VLOOKUP(Table1[[#This Row],[Name]], 'Elec 21-22'!$A$4:$B$656, 2, FALSE))</f>
        <v>0</v>
      </c>
      <c r="N273" s="11" t="str">
        <f>IF(ISNA(VLOOKUP(Table1[[#This Row],[Name]], 'Gas 21-22'!$A$4:$B$408, 2, FALSE)), "0", VLOOKUP(Table1[[#This Row],[Name]], 'Gas 21-22'!$A$4:$B$408, 2, FALSE))</f>
        <v>0</v>
      </c>
      <c r="O273" s="8">
        <f>IFERROR((Table1[[#This Row],[Electricity 21-22]]*'Emissions Factors'!$C$4)+(Table1[[#This Row],[Gas 21-22]]*'Emissions Factors'!$B$4), "")</f>
        <v>0</v>
      </c>
      <c r="P273" s="13" t="str">
        <f>IFERROR(Table1[[#This Row],[Total Emissions 21-22]]/Table1[[#This Row],[Total Emissions 20-21]], "")</f>
        <v/>
      </c>
      <c r="Q273" s="11" t="str">
        <f>IF(ISNA(VLOOKUP(Table1[[#This Row],[Name]],'Elec 22-23'!$A$4:$B$680, 2, FALSE)), "", VLOOKUP(Table1[[#This Row],[Name]], 'Elec 22-23'!$A$4:$B$680, 2, FALSE))</f>
        <v/>
      </c>
      <c r="R273" s="7" t="str">
        <f>IF(ISNA(VLOOKUP(Table1[[#This Row],[Name]], 'Gas 22-23'!$A$4:$B$427, 2, FALSE)), "", (VLOOKUP(Table1[[#This Row],[Name]], 'Gas 22-23'!$A$4:$B$427, 2, FALSE)))</f>
        <v/>
      </c>
      <c r="S273" s="7" t="str">
        <f>IFERROR((Table1[[#This Row],[Electricity 22-23]]*'Emissions Factors'!$C$5)+('Emissions Factors'!$B$5*Table1[[#This Row],[Gas 22-23]]), "")</f>
        <v/>
      </c>
      <c r="T273" s="12" t="str">
        <f>IFERROR(Table1[[#This Row],[Total Emissions 22-23]]/Table1[[#This Row],[Total Emissions 21-22]], "")</f>
        <v/>
      </c>
      <c r="U273" s="7" t="str">
        <f>IF(ISNA(VLOOKUP(Table1[[#This Row],[Name]],'Electricity 23-24'!A274:D1170,4,FALSE)),"",(VLOOKUP(Table1[[#This Row],[Name]],'Electricity 23-24'!A274:D1170,4,FALSE)))</f>
        <v/>
      </c>
      <c r="V273" s="7" t="str">
        <f>IF(ISNA(VLOOKUP(Table1[[#This Row],[Name]],Table2[#All],2,FALSE)),"",(VLOOKUP(Table1[[#This Row],[Name]],Table2[#All],2,FALSE)))</f>
        <v/>
      </c>
      <c r="W273" s="7" t="str">
        <f>IFERROR((Table1[[#This Row],[Electricity 23-24 ]]*'Emissions Factors'!$C$6)+(Table1[[#This Row],[Gas 23-24 ]]*'Emissions Factors'!$B$6),"")</f>
        <v/>
      </c>
      <c r="X273" s="74" t="str">
        <f>IFERROR(Table1[[#This Row],[Total Emissions 23-24 ]]/Table1[[#This Row],[Total Emissions 22-23]],"")</f>
        <v/>
      </c>
      <c r="Y273" s="21"/>
    </row>
    <row r="274" spans="1:25" x14ac:dyDescent="0.25">
      <c r="A274" s="32"/>
      <c r="B274" s="21" t="e">
        <f>VLOOKUP(Table1[[#This Row],[Name]], 'Site Information'!$A$2:$D$46, 4, FALSE)</f>
        <v>#N/A</v>
      </c>
      <c r="C274" s="8" t="str">
        <f>IF(ISNA(VLOOKUP(Table1[[#This Row],[Name]], 'Elec 17-18'!$A$4:$B$630, 2, FALSE)), "0", VLOOKUP(Table1[[#This Row],[Name]], 'Elec 17-18'!$A$4:$B$630, 2, FALSE))</f>
        <v>0</v>
      </c>
      <c r="D274" s="13" t="str">
        <f>IF(ISNA(VLOOKUP(Table1[[#This Row],[Name]], 'Gas 17-18'!$A$4:$B$395, 2, FALSE)), "0", (VLOOKUP(Table1[[#This Row],[Name]], 'Gas 17-18'!$A$4:$B$395, 2, FALSE)))</f>
        <v>0</v>
      </c>
      <c r="E274" s="8" t="str">
        <f>IF(ISNA(VLOOKUP(Table1[[#This Row],[Name]], 'Elec 18-19'!$A$4:$B$630, 2, FALSE)), "0", VLOOKUP(Table1[[#This Row],[Name]], 'Elec 18-19'!$A$4:$B$630, 2, FALSE))</f>
        <v>0</v>
      </c>
      <c r="F274" s="13" t="str">
        <f>IF(ISNA(VLOOKUP(Table1[[#This Row],[Name]], 'Gas 18-19'!$A$4:$B$395, 2, FALSE)), "0", (VLOOKUP(Table1[[#This Row],[Name]], 'Gas 18-19'!$A$4:$B$395, 2, FALSE)))</f>
        <v>0</v>
      </c>
      <c r="G274" s="7" t="str">
        <f>IF(ISNA(VLOOKUP(Table1[[#This Row],[Name]], 'Elec 19-20'!$A$4:$B$631, 2, FALSE)), "0", VLOOKUP(Table1[[#This Row],[Name]], 'Elec 19-20'!$A$4:$B$631, 2, FALSE))</f>
        <v>0</v>
      </c>
      <c r="H274" s="7" t="str">
        <f>IF(ISNA(VLOOKUP(Table1[[#This Row],[Name]], 'Gas 19-20'!$A$4:$B$395, 2, FALSE)), "0", (VLOOKUP(Table1[[#This Row],[Name]], 'Gas 19-20'!$A$4:$B$395, 2, FALSE)))</f>
        <v>0</v>
      </c>
      <c r="I274" s="13">
        <f>IFERROR((Table1[[#This Row],[Electricity 19-20]]*'Emissions Factors'!$C$2)+(Table1[[#This Row],[Gas 19-20]]*'Emissions Factors'!$B$2), "")</f>
        <v>0</v>
      </c>
      <c r="J274" s="7" t="str">
        <f>IF(ISNA(VLOOKUP(Table1[[#This Row],[Name]],'Elec 20-21'!$A$4:$B$641, 2, FALSE)), "0", VLOOKUP(Table1[[#This Row],[Name]], 'Elec 20-21'!$A$4:$B$641, 2, FALSE))</f>
        <v>0</v>
      </c>
      <c r="K274" s="7" t="str">
        <f>IF(ISNA(VLOOKUP(Table1[[#This Row],[Name]], 'Gas 20-21'!$A$4:$B$400, 2, FALSE)), "0", VLOOKUP(Table1[[#This Row],[Name]], 'Gas 20-21'!$A$4:$B$400, 2, FALSE))</f>
        <v>0</v>
      </c>
      <c r="L274" s="13">
        <f>IFERROR((Table1[[#This Row],[Electricity 20-21]]*'Emissions Factors'!$C$3)+(Table1[[#This Row],[Gas 20-21]]*'Emissions Factors'!$B$2), "0")</f>
        <v>0</v>
      </c>
      <c r="M274" s="11" t="str">
        <f>IF(ISNA(VLOOKUP(Table1[[#This Row],[Name]], 'Elec 21-22'!$A$4:$B$656, 2, FALSE)), "0", VLOOKUP(Table1[[#This Row],[Name]], 'Elec 21-22'!$A$4:$B$656, 2, FALSE))</f>
        <v>0</v>
      </c>
      <c r="N274" s="11" t="str">
        <f>IF(ISNA(VLOOKUP(Table1[[#This Row],[Name]], 'Gas 21-22'!$A$4:$B$408, 2, FALSE)), "0", VLOOKUP(Table1[[#This Row],[Name]], 'Gas 21-22'!$A$4:$B$408, 2, FALSE))</f>
        <v>0</v>
      </c>
      <c r="O274" s="8">
        <f>IFERROR((Table1[[#This Row],[Electricity 21-22]]*'Emissions Factors'!$C$4)+(Table1[[#This Row],[Gas 21-22]]*'Emissions Factors'!$B$4), "")</f>
        <v>0</v>
      </c>
      <c r="P274" s="12" t="str">
        <f>IFERROR(Table1[[#This Row],[Total Emissions 21-22]]/Table1[[#This Row],[Total Emissions 20-21]], "")</f>
        <v/>
      </c>
      <c r="Q274" s="11" t="str">
        <f>IF(ISNA(VLOOKUP(Table1[[#This Row],[Name]],'Elec 22-23'!$A$4:$B$680, 2, FALSE)), "", VLOOKUP(Table1[[#This Row],[Name]], 'Elec 22-23'!$A$4:$B$680, 2, FALSE))</f>
        <v/>
      </c>
      <c r="R274" s="7" t="str">
        <f>IF(ISNA(VLOOKUP(Table1[[#This Row],[Name]], 'Gas 22-23'!$A$4:$B$427, 2, FALSE)), "", (VLOOKUP(Table1[[#This Row],[Name]], 'Gas 22-23'!$A$4:$B$427, 2, FALSE)))</f>
        <v/>
      </c>
      <c r="S274" s="7" t="str">
        <f>IFERROR((Table1[[#This Row],[Electricity 22-23]]*'Emissions Factors'!$C$5)+('Emissions Factors'!$B$5*Table1[[#This Row],[Gas 22-23]]), "")</f>
        <v/>
      </c>
      <c r="T274" s="12" t="str">
        <f>IFERROR(Table1[[#This Row],[Total Emissions 22-23]]/Table1[[#This Row],[Total Emissions 21-22]], "")</f>
        <v/>
      </c>
      <c r="U274" s="7" t="str">
        <f>IF(ISNA(VLOOKUP(Table1[[#This Row],[Name]],'Electricity 23-24'!A224:D231,4,FALSE)),"",(VLOOKUP(Table1[[#This Row],[Name]],'Electricity 23-24'!A224:D231,4,FALSE)))</f>
        <v/>
      </c>
      <c r="V274" s="7" t="str">
        <f>IF(ISNA(VLOOKUP(Table1[[#This Row],[Name]],Table2[#All],2,FALSE)),"",(VLOOKUP(Table1[[#This Row],[Name]],Table2[#All],2,FALSE)))</f>
        <v/>
      </c>
      <c r="W274" s="7" t="str">
        <f>IFERROR((Table1[[#This Row],[Electricity 23-24 ]]*'Emissions Factors'!$C$6)+(Table1[[#This Row],[Gas 23-24 ]]*'Emissions Factors'!$B$6),"")</f>
        <v/>
      </c>
      <c r="X274" s="74" t="str">
        <f>IFERROR(Table1[[#This Row],[Total Emissions 23-24 ]]/Table1[[#This Row],[Total Emissions 22-23]],"")</f>
        <v/>
      </c>
      <c r="Y274" s="21"/>
    </row>
    <row r="275" spans="1:25" x14ac:dyDescent="0.25">
      <c r="A275" s="32"/>
      <c r="B275" s="21" t="e">
        <f>VLOOKUP(Table1[[#This Row],[Name]], 'Site Information'!$A$2:$D$46, 4, FALSE)</f>
        <v>#N/A</v>
      </c>
      <c r="C275" s="8" t="str">
        <f>IF(ISNA(VLOOKUP(Table1[[#This Row],[Name]], 'Elec 17-18'!$A$4:$B$630, 2, FALSE)), "0", VLOOKUP(Table1[[#This Row],[Name]], 'Elec 17-18'!$A$4:$B$630, 2, FALSE))</f>
        <v>0</v>
      </c>
      <c r="D275" s="13" t="str">
        <f>IF(ISNA(VLOOKUP(Table1[[#This Row],[Name]], 'Gas 17-18'!$A$4:$B$395, 2, FALSE)), "0", (VLOOKUP(Table1[[#This Row],[Name]], 'Gas 17-18'!$A$4:$B$395, 2, FALSE)))</f>
        <v>0</v>
      </c>
      <c r="E275" s="8" t="str">
        <f>IF(ISNA(VLOOKUP(Table1[[#This Row],[Name]], 'Elec 18-19'!$A$4:$B$630, 2, FALSE)), "0", VLOOKUP(Table1[[#This Row],[Name]], 'Elec 18-19'!$A$4:$B$630, 2, FALSE))</f>
        <v>0</v>
      </c>
      <c r="F275" s="13" t="str">
        <f>IF(ISNA(VLOOKUP(Table1[[#This Row],[Name]], 'Gas 18-19'!$A$4:$B$395, 2, FALSE)), "0", (VLOOKUP(Table1[[#This Row],[Name]], 'Gas 18-19'!$A$4:$B$395, 2, FALSE)))</f>
        <v>0</v>
      </c>
      <c r="G275" s="7" t="str">
        <f>IF(ISNA(VLOOKUP(Table1[[#This Row],[Name]], 'Elec 19-20'!$A$4:$B$631, 2, FALSE)), "0", VLOOKUP(Table1[[#This Row],[Name]], 'Elec 19-20'!$A$4:$B$631, 2, FALSE))</f>
        <v>0</v>
      </c>
      <c r="H275" s="7" t="str">
        <f>IF(ISNA(VLOOKUP(Table1[[#This Row],[Name]], 'Gas 19-20'!$A$4:$B$395, 2, FALSE)), "0", (VLOOKUP(Table1[[#This Row],[Name]], 'Gas 19-20'!$A$4:$B$395, 2, FALSE)))</f>
        <v>0</v>
      </c>
      <c r="I275" s="13">
        <f>IFERROR((Table1[[#This Row],[Electricity 19-20]]*'Emissions Factors'!$C$2)+(Table1[[#This Row],[Gas 19-20]]*'Emissions Factors'!$B$2), "")</f>
        <v>0</v>
      </c>
      <c r="J275" s="7" t="str">
        <f>IF(ISNA(VLOOKUP(Table1[[#This Row],[Name]],'Elec 20-21'!$A$4:$B$641, 2, FALSE)), "0", VLOOKUP(Table1[[#This Row],[Name]], 'Elec 20-21'!$A$4:$B$641, 2, FALSE))</f>
        <v>0</v>
      </c>
      <c r="K275" s="7" t="str">
        <f>IF(ISNA(VLOOKUP(Table1[[#This Row],[Name]], 'Gas 20-21'!$A$4:$B$400, 2, FALSE)), "0", VLOOKUP(Table1[[#This Row],[Name]], 'Gas 20-21'!$A$4:$B$400, 2, FALSE))</f>
        <v>0</v>
      </c>
      <c r="L275" s="13">
        <f>IFERROR((Table1[[#This Row],[Electricity 20-21]]*'Emissions Factors'!$C$3)+(Table1[[#This Row],[Gas 20-21]]*'Emissions Factors'!$B$2), "0")</f>
        <v>0</v>
      </c>
      <c r="M275" s="11" t="str">
        <f>IF(ISNA(VLOOKUP(Table1[[#This Row],[Name]], 'Elec 21-22'!$A$4:$B$656, 2, FALSE)), "0", VLOOKUP(Table1[[#This Row],[Name]], 'Elec 21-22'!$A$4:$B$656, 2, FALSE))</f>
        <v>0</v>
      </c>
      <c r="N275" s="11" t="str">
        <f>IF(ISNA(VLOOKUP(Table1[[#This Row],[Name]], 'Gas 21-22'!$A$4:$B$408, 2, FALSE)), "0", VLOOKUP(Table1[[#This Row],[Name]], 'Gas 21-22'!$A$4:$B$408, 2, FALSE))</f>
        <v>0</v>
      </c>
      <c r="O275" s="8">
        <f>IFERROR((Table1[[#This Row],[Electricity 21-22]]*'Emissions Factors'!$C$4)+(Table1[[#This Row],[Gas 21-22]]*'Emissions Factors'!$B$4), "")</f>
        <v>0</v>
      </c>
      <c r="P275" s="13" t="str">
        <f>IFERROR(Table1[[#This Row],[Total Emissions 21-22]]/Table1[[#This Row],[Total Emissions 20-21]], "")</f>
        <v/>
      </c>
      <c r="Q275" s="11" t="str">
        <f>IF(ISNA(VLOOKUP(Table1[[#This Row],[Name]],'Elec 22-23'!$A$4:$B$680, 2, FALSE)), "", VLOOKUP(Table1[[#This Row],[Name]], 'Elec 22-23'!$A$4:$B$680, 2, FALSE))</f>
        <v/>
      </c>
      <c r="R275" s="7" t="str">
        <f>IF(ISNA(VLOOKUP(Table1[[#This Row],[Name]], 'Gas 22-23'!$A$4:$B$427, 2, FALSE)), "", (VLOOKUP(Table1[[#This Row],[Name]], 'Gas 22-23'!$A$4:$B$427, 2, FALSE)))</f>
        <v/>
      </c>
      <c r="S275" s="7" t="str">
        <f>IFERROR((Table1[[#This Row],[Electricity 22-23]]*'Emissions Factors'!$C$5)+('Emissions Factors'!$B$5*Table1[[#This Row],[Gas 22-23]]), "")</f>
        <v/>
      </c>
      <c r="T275" s="12" t="str">
        <f>IFERROR(Table1[[#This Row],[Total Emissions 22-23]]/Table1[[#This Row],[Total Emissions 21-22]], "")</f>
        <v/>
      </c>
      <c r="U275" s="7" t="str">
        <f>IF(ISNA(VLOOKUP(Table1[[#This Row],[Name]],'Electricity 23-24'!A276:D1172,4,FALSE)),"",(VLOOKUP(Table1[[#This Row],[Name]],'Electricity 23-24'!A276:D1172,4,FALSE)))</f>
        <v/>
      </c>
      <c r="V275" s="7" t="str">
        <f>IF(ISNA(VLOOKUP(Table1[[#This Row],[Name]],Table2[#All],2,FALSE)),"",(VLOOKUP(Table1[[#This Row],[Name]],Table2[#All],2,FALSE)))</f>
        <v/>
      </c>
      <c r="W275" s="7" t="str">
        <f>IFERROR((Table1[[#This Row],[Electricity 23-24 ]]*'Emissions Factors'!$C$6)+(Table1[[#This Row],[Gas 23-24 ]]*'Emissions Factors'!$B$6),"")</f>
        <v/>
      </c>
      <c r="X275" s="74" t="str">
        <f>IFERROR(Table1[[#This Row],[Total Emissions 23-24 ]]/Table1[[#This Row],[Total Emissions 22-23]],"")</f>
        <v/>
      </c>
      <c r="Y275" s="21"/>
    </row>
    <row r="276" spans="1:25" x14ac:dyDescent="0.25">
      <c r="A276" s="32"/>
      <c r="B276" s="21" t="e">
        <f>VLOOKUP(Table1[[#This Row],[Name]], 'Site Information'!$A$2:$D$46, 4, FALSE)</f>
        <v>#N/A</v>
      </c>
      <c r="C276" s="8" t="str">
        <f>IF(ISNA(VLOOKUP(Table1[[#This Row],[Name]], 'Elec 17-18'!$A$4:$B$630, 2, FALSE)), "0", VLOOKUP(Table1[[#This Row],[Name]], 'Elec 17-18'!$A$4:$B$630, 2, FALSE))</f>
        <v>0</v>
      </c>
      <c r="D276" s="13" t="str">
        <f>IF(ISNA(VLOOKUP(Table1[[#This Row],[Name]], 'Gas 17-18'!$A$4:$B$395, 2, FALSE)), "0", (VLOOKUP(Table1[[#This Row],[Name]], 'Gas 17-18'!$A$4:$B$395, 2, FALSE)))</f>
        <v>0</v>
      </c>
      <c r="E276" s="8" t="str">
        <f>IF(ISNA(VLOOKUP(Table1[[#This Row],[Name]], 'Elec 18-19'!$A$4:$B$630, 2, FALSE)), "0", VLOOKUP(Table1[[#This Row],[Name]], 'Elec 18-19'!$A$4:$B$630, 2, FALSE))</f>
        <v>0</v>
      </c>
      <c r="F276" s="13" t="str">
        <f>IF(ISNA(VLOOKUP(Table1[[#This Row],[Name]], 'Gas 18-19'!$A$4:$B$395, 2, FALSE)), "0", (VLOOKUP(Table1[[#This Row],[Name]], 'Gas 18-19'!$A$4:$B$395, 2, FALSE)))</f>
        <v>0</v>
      </c>
      <c r="G276" s="7" t="str">
        <f>IF(ISNA(VLOOKUP(Table1[[#This Row],[Name]], 'Elec 19-20'!$A$4:$B$631, 2, FALSE)), "0", VLOOKUP(Table1[[#This Row],[Name]], 'Elec 19-20'!$A$4:$B$631, 2, FALSE))</f>
        <v>0</v>
      </c>
      <c r="H276" s="7" t="str">
        <f>IF(ISNA(VLOOKUP(Table1[[#This Row],[Name]], 'Gas 19-20'!$A$4:$B$395, 2, FALSE)), "0", (VLOOKUP(Table1[[#This Row],[Name]], 'Gas 19-20'!$A$4:$B$395, 2, FALSE)))</f>
        <v>0</v>
      </c>
      <c r="I276" s="13">
        <f>IFERROR((Table1[[#This Row],[Electricity 19-20]]*'Emissions Factors'!$C$2)+(Table1[[#This Row],[Gas 19-20]]*'Emissions Factors'!$B$2), "")</f>
        <v>0</v>
      </c>
      <c r="J276" s="7" t="str">
        <f>IF(ISNA(VLOOKUP(Table1[[#This Row],[Name]],'Elec 20-21'!$A$4:$B$641, 2, FALSE)), "0", VLOOKUP(Table1[[#This Row],[Name]], 'Elec 20-21'!$A$4:$B$641, 2, FALSE))</f>
        <v>0</v>
      </c>
      <c r="K276" s="7" t="str">
        <f>IF(ISNA(VLOOKUP(Table1[[#This Row],[Name]], 'Gas 20-21'!$A$4:$B$400, 2, FALSE)), "0", VLOOKUP(Table1[[#This Row],[Name]], 'Gas 20-21'!$A$4:$B$400, 2, FALSE))</f>
        <v>0</v>
      </c>
      <c r="L276" s="13">
        <f>IFERROR((Table1[[#This Row],[Electricity 20-21]]*'Emissions Factors'!$C$3)+(Table1[[#This Row],[Gas 20-21]]*'Emissions Factors'!$B$2), "0")</f>
        <v>0</v>
      </c>
      <c r="M276" s="11" t="str">
        <f>IF(ISNA(VLOOKUP(Table1[[#This Row],[Name]], 'Elec 21-22'!$A$4:$B$656, 2, FALSE)), "0", VLOOKUP(Table1[[#This Row],[Name]], 'Elec 21-22'!$A$4:$B$656, 2, FALSE))</f>
        <v>0</v>
      </c>
      <c r="N276" s="11" t="str">
        <f>IF(ISNA(VLOOKUP(Table1[[#This Row],[Name]], 'Gas 21-22'!$A$4:$B$408, 2, FALSE)), "0", VLOOKUP(Table1[[#This Row],[Name]], 'Gas 21-22'!$A$4:$B$408, 2, FALSE))</f>
        <v>0</v>
      </c>
      <c r="O276" s="8">
        <f>IFERROR((Table1[[#This Row],[Electricity 21-22]]*'Emissions Factors'!$C$4)+(Table1[[#This Row],[Gas 21-22]]*'Emissions Factors'!$B$4), "")</f>
        <v>0</v>
      </c>
      <c r="P276" s="13" t="str">
        <f>IFERROR(Table1[[#This Row],[Total Emissions 21-22]]/Table1[[#This Row],[Total Emissions 20-21]], "")</f>
        <v/>
      </c>
      <c r="Q276" s="11" t="str">
        <f>IF(ISNA(VLOOKUP(Table1[[#This Row],[Name]],'Elec 22-23'!$A$4:$B$680, 2, FALSE)), "", VLOOKUP(Table1[[#This Row],[Name]], 'Elec 22-23'!$A$4:$B$680, 2, FALSE))</f>
        <v/>
      </c>
      <c r="R276" s="7" t="str">
        <f>IF(ISNA(VLOOKUP(Table1[[#This Row],[Name]], 'Gas 22-23'!$A$4:$B$427, 2, FALSE)), "", (VLOOKUP(Table1[[#This Row],[Name]], 'Gas 22-23'!$A$4:$B$427, 2, FALSE)))</f>
        <v/>
      </c>
      <c r="S276" s="7" t="str">
        <f>IFERROR((Table1[[#This Row],[Electricity 22-23]]*'Emissions Factors'!$C$5)+('Emissions Factors'!$B$5*Table1[[#This Row],[Gas 22-23]]), "")</f>
        <v/>
      </c>
      <c r="T276" s="12" t="str">
        <f>IFERROR(Table1[[#This Row],[Total Emissions 22-23]]/Table1[[#This Row],[Total Emissions 21-22]], "")</f>
        <v/>
      </c>
      <c r="U276" s="7" t="str">
        <f>IF(ISNA(VLOOKUP(Table1[[#This Row],[Name]],'Electricity 23-24'!A277:D1173,4,FALSE)),"",(VLOOKUP(Table1[[#This Row],[Name]],'Electricity 23-24'!A277:D1173,4,FALSE)))</f>
        <v/>
      </c>
      <c r="V276" s="7" t="str">
        <f>IF(ISNA(VLOOKUP(Table1[[#This Row],[Name]],Table2[#All],2,FALSE)),"",(VLOOKUP(Table1[[#This Row],[Name]],Table2[#All],2,FALSE)))</f>
        <v/>
      </c>
      <c r="W276" s="7" t="str">
        <f>IFERROR((Table1[[#This Row],[Electricity 23-24 ]]*'Emissions Factors'!$C$6)+(Table1[[#This Row],[Gas 23-24 ]]*'Emissions Factors'!$B$6),"")</f>
        <v/>
      </c>
      <c r="X276" s="74" t="str">
        <f>IFERROR(Table1[[#This Row],[Total Emissions 23-24 ]]/Table1[[#This Row],[Total Emissions 22-23]],"")</f>
        <v/>
      </c>
      <c r="Y276" s="21"/>
    </row>
    <row r="277" spans="1:25" x14ac:dyDescent="0.25">
      <c r="A277" s="30"/>
      <c r="B277" s="21" t="e">
        <f>VLOOKUP(Table1[[#This Row],[Name]], 'Site Information'!$A$2:$D$46, 4, FALSE)</f>
        <v>#N/A</v>
      </c>
      <c r="C277" s="11" t="str">
        <f>IF(ISNA(VLOOKUP(Table1[[#This Row],[Name]], 'Elec 17-18'!$A$4:$B$630, 2, FALSE)), "0", VLOOKUP(Table1[[#This Row],[Name]], 'Elec 17-18'!$A$4:$B$630, 2, FALSE))</f>
        <v>0</v>
      </c>
      <c r="D277" s="47" t="str">
        <f>IF(ISNA(VLOOKUP(Table1[[#This Row],[Name]], 'Gas 17-18'!$A$4:$B$395, 2, FALSE)), "0", (VLOOKUP(Table1[[#This Row],[Name]], 'Gas 17-18'!$A$4:$B$395, 2, FALSE)))</f>
        <v>0</v>
      </c>
      <c r="E277" s="11" t="str">
        <f>IF(ISNA(VLOOKUP(Table1[[#This Row],[Name]], 'Elec 18-19'!$A$4:$B$630, 2, FALSE)), "0", VLOOKUP(Table1[[#This Row],[Name]], 'Elec 18-19'!$A$4:$B$630, 2, FALSE))</f>
        <v>0</v>
      </c>
      <c r="F277" s="47" t="str">
        <f>IF(ISNA(VLOOKUP(Table1[[#This Row],[Name]], 'Gas 18-19'!$A$4:$B$395, 2, FALSE)), "0", (VLOOKUP(Table1[[#This Row],[Name]], 'Gas 18-19'!$A$4:$B$395, 2, FALSE)))</f>
        <v>0</v>
      </c>
      <c r="G277" s="7" t="str">
        <f>IF(ISNA(VLOOKUP(Table1[[#This Row],[Name]], 'Elec 19-20'!$A$4:$B$631, 2, FALSE)), "0", VLOOKUP(Table1[[#This Row],[Name]], 'Elec 19-20'!$A$4:$B$631, 2, FALSE))</f>
        <v>0</v>
      </c>
      <c r="H277" s="7" t="str">
        <f>IF(ISNA(VLOOKUP(Table1[[#This Row],[Name]], 'Gas 19-20'!$A$4:$B$395, 2, FALSE)), "0", (VLOOKUP(Table1[[#This Row],[Name]], 'Gas 19-20'!$A$4:$B$395, 2, FALSE)))</f>
        <v>0</v>
      </c>
      <c r="I277" s="13">
        <f>IFERROR((Table1[[#This Row],[Electricity 19-20]]*'Emissions Factors'!$C$2)+(Table1[[#This Row],[Gas 19-20]]*'Emissions Factors'!$B$2), "")</f>
        <v>0</v>
      </c>
      <c r="J277" s="7" t="str">
        <f>IF(ISNA(VLOOKUP(Table1[[#This Row],[Name]],'Elec 20-21'!$A$4:$B$641, 2, FALSE)), "0", VLOOKUP(Table1[[#This Row],[Name]], 'Elec 20-21'!$A$4:$B$641, 2, FALSE))</f>
        <v>0</v>
      </c>
      <c r="K277" s="7" t="str">
        <f>IF(ISNA(VLOOKUP(Table1[[#This Row],[Name]], 'Gas 20-21'!$A$4:$B$400, 2, FALSE)), "0", VLOOKUP(Table1[[#This Row],[Name]], 'Gas 20-21'!$A$4:$B$400, 2, FALSE))</f>
        <v>0</v>
      </c>
      <c r="L277" s="13">
        <f>IFERROR((Table1[[#This Row],[Electricity 20-21]]*'Emissions Factors'!$C$3)+(Table1[[#This Row],[Gas 20-21]]*'Emissions Factors'!$B$2), "0")</f>
        <v>0</v>
      </c>
      <c r="M277" s="65" t="str">
        <f>IF(ISNA(VLOOKUP(Table1[[#This Row],[Name]], 'Elec 21-22'!$A$4:$B$656, 2, FALSE)), "0", VLOOKUP(Table1[[#This Row],[Name]], 'Elec 21-22'!$A$4:$B$656, 2, FALSE))</f>
        <v>0</v>
      </c>
      <c r="N277" s="11" t="str">
        <f>IF(ISNA(VLOOKUP(Table1[[#This Row],[Name]], 'Gas 21-22'!$A$4:$B$408, 2, FALSE)), "0", VLOOKUP(Table1[[#This Row],[Name]], 'Gas 21-22'!$A$4:$B$408, 2, FALSE))</f>
        <v>0</v>
      </c>
      <c r="O277" s="8">
        <f>IFERROR((Table1[[#This Row],[Electricity 21-22]]*'Emissions Factors'!$C$4)+(Table1[[#This Row],[Gas 21-22]]*'Emissions Factors'!$B$4), "")</f>
        <v>0</v>
      </c>
      <c r="P277" s="12" t="str">
        <f>IFERROR(Table1[[#This Row],[Total Emissions 21-22]]/Table1[[#This Row],[Total Emissions 20-21]], "")</f>
        <v/>
      </c>
      <c r="Q277" s="11" t="str">
        <f>IF(ISNA(VLOOKUP(Table1[[#This Row],[Name]],'Elec 22-23'!$A$4:$B$680, 2, FALSE)), "", VLOOKUP(Table1[[#This Row],[Name]], 'Elec 22-23'!$A$4:$B$680, 2, FALSE))</f>
        <v/>
      </c>
      <c r="R277" s="7" t="str">
        <f>IF(ISNA(VLOOKUP(Table1[[#This Row],[Name]], 'Gas 22-23'!$A$4:$B$427, 2, FALSE)), "", (VLOOKUP(Table1[[#This Row],[Name]], 'Gas 22-23'!$A$4:$B$427, 2, FALSE)))</f>
        <v/>
      </c>
      <c r="S277" s="7" t="str">
        <f>IFERROR((Table1[[#This Row],[Electricity 22-23]]*'Emissions Factors'!$C$5)+('Emissions Factors'!$B$5*Table1[[#This Row],[Gas 22-23]]), "")</f>
        <v/>
      </c>
      <c r="T277" s="12" t="str">
        <f>IFERROR(Table1[[#This Row],[Total Emissions 22-23]]/Table1[[#This Row],[Total Emissions 21-22]], "")</f>
        <v/>
      </c>
      <c r="U277" s="7" t="e">
        <f>VLOOKUP(Table1[[#This Row],[Name]],'Electricity 23-24'!A222:D879,4,FALSE)</f>
        <v>#N/A</v>
      </c>
      <c r="V277" s="7" t="str">
        <f>IF(ISNA(VLOOKUP(Table1[[#This Row],[Name]],Table2[#All],2,FALSE)),"",(VLOOKUP(Table1[[#This Row],[Name]],Table2[#All],2,FALSE)))</f>
        <v/>
      </c>
      <c r="W277" s="7" t="str">
        <f>IFERROR((Table1[[#This Row],[Electricity 23-24 ]]*'Emissions Factors'!$C$6)+(Table1[[#This Row],[Gas 23-24 ]]*'Emissions Factors'!$B$6),"")</f>
        <v/>
      </c>
      <c r="X277" s="74" t="str">
        <f>IFERROR(Table1[[#This Row],[Total Emissions 23-24 ]]/Table1[[#This Row],[Total Emissions 22-23]],"")</f>
        <v/>
      </c>
      <c r="Y277" s="21"/>
    </row>
    <row r="278" spans="1:25" x14ac:dyDescent="0.25">
      <c r="A278" s="30"/>
      <c r="B278" s="21" t="e">
        <f>VLOOKUP(Table1[[#This Row],[Name]], 'Site Information'!$A$2:$D$46, 4, FALSE)</f>
        <v>#N/A</v>
      </c>
      <c r="C278" s="11" t="str">
        <f>IF(ISNA(VLOOKUP(Table1[[#This Row],[Name]], 'Elec 17-18'!$A$4:$B$630, 2, FALSE)), "0", VLOOKUP(Table1[[#This Row],[Name]], 'Elec 17-18'!$A$4:$B$630, 2, FALSE))</f>
        <v>0</v>
      </c>
      <c r="D278" s="47" t="str">
        <f>IF(ISNA(VLOOKUP(Table1[[#This Row],[Name]], 'Gas 17-18'!$A$4:$B$395, 2, FALSE)), "0", (VLOOKUP(Table1[[#This Row],[Name]], 'Gas 17-18'!$A$4:$B$395, 2, FALSE)))</f>
        <v>0</v>
      </c>
      <c r="E278" s="11" t="str">
        <f>IF(ISNA(VLOOKUP(Table1[[#This Row],[Name]], 'Elec 18-19'!$A$4:$B$630, 2, FALSE)), "0", VLOOKUP(Table1[[#This Row],[Name]], 'Elec 18-19'!$A$4:$B$630, 2, FALSE))</f>
        <v>0</v>
      </c>
      <c r="F278" s="47" t="str">
        <f>IF(ISNA(VLOOKUP(Table1[[#This Row],[Name]], 'Gas 18-19'!$A$4:$B$395, 2, FALSE)), "0", (VLOOKUP(Table1[[#This Row],[Name]], 'Gas 18-19'!$A$4:$B$395, 2, FALSE)))</f>
        <v>0</v>
      </c>
      <c r="G278" s="7" t="str">
        <f>IF(ISNA(VLOOKUP(Table1[[#This Row],[Name]], 'Elec 19-20'!$A$4:$B$631, 2, FALSE)), "0", VLOOKUP(Table1[[#This Row],[Name]], 'Elec 19-20'!$A$4:$B$631, 2, FALSE))</f>
        <v>0</v>
      </c>
      <c r="H278" s="7" t="str">
        <f>IF(ISNA(VLOOKUP(Table1[[#This Row],[Name]], 'Gas 19-20'!$A$4:$B$395, 2, FALSE)), "0", (VLOOKUP(Table1[[#This Row],[Name]], 'Gas 19-20'!$A$4:$B$395, 2, FALSE)))</f>
        <v>0</v>
      </c>
      <c r="I278" s="13">
        <f>IFERROR((Table1[[#This Row],[Electricity 19-20]]*'Emissions Factors'!$C$2)+(Table1[[#This Row],[Gas 19-20]]*'Emissions Factors'!$B$2), "")</f>
        <v>0</v>
      </c>
      <c r="J278" s="7" t="str">
        <f>IF(ISNA(VLOOKUP(Table1[[#This Row],[Name]],'Elec 20-21'!$A$4:$B$641, 2, FALSE)), "0", VLOOKUP(Table1[[#This Row],[Name]], 'Elec 20-21'!$A$4:$B$641, 2, FALSE))</f>
        <v>0</v>
      </c>
      <c r="K278" s="7" t="str">
        <f>IF(ISNA(VLOOKUP(Table1[[#This Row],[Name]], 'Gas 20-21'!$A$4:$B$400, 2, FALSE)), "0", VLOOKUP(Table1[[#This Row],[Name]], 'Gas 20-21'!$A$4:$B$400, 2, FALSE))</f>
        <v>0</v>
      </c>
      <c r="L278" s="13">
        <f>IFERROR((Table1[[#This Row],[Electricity 20-21]]*'Emissions Factors'!$C$3)+(Table1[[#This Row],[Gas 20-21]]*'Emissions Factors'!$B$2), "0")</f>
        <v>0</v>
      </c>
      <c r="M278" s="65" t="str">
        <f>IF(ISNA(VLOOKUP(Table1[[#This Row],[Name]], 'Elec 21-22'!$A$4:$B$656, 2, FALSE)), "0", VLOOKUP(Table1[[#This Row],[Name]], 'Elec 21-22'!$A$4:$B$656, 2, FALSE))</f>
        <v>0</v>
      </c>
      <c r="N278" s="11" t="str">
        <f>IF(ISNA(VLOOKUP(Table1[[#This Row],[Name]], 'Gas 21-22'!$A$4:$B$408, 2, FALSE)), "0", VLOOKUP(Table1[[#This Row],[Name]], 'Gas 21-22'!$A$4:$B$408, 2, FALSE))</f>
        <v>0</v>
      </c>
      <c r="O278" s="8">
        <f>IFERROR((Table1[[#This Row],[Electricity 21-22]]*'Emissions Factors'!$C$4)+(Table1[[#This Row],[Gas 21-22]]*'Emissions Factors'!$B$4), "")</f>
        <v>0</v>
      </c>
      <c r="P278" s="12" t="str">
        <f>IFERROR(Table1[[#This Row],[Total Emissions 21-22]]/Table1[[#This Row],[Total Emissions 20-21]], "")</f>
        <v/>
      </c>
      <c r="Q278" s="11" t="str">
        <f>IF(ISNA(VLOOKUP(Table1[[#This Row],[Name]],'Elec 22-23'!$A$4:$B$680, 2, FALSE)), "", VLOOKUP(Table1[[#This Row],[Name]], 'Elec 22-23'!$A$4:$B$680, 2, FALSE))</f>
        <v/>
      </c>
      <c r="R278" s="7" t="str">
        <f>IF(ISNA(VLOOKUP(Table1[[#This Row],[Name]], 'Gas 22-23'!$A$4:$B$427, 2, FALSE)), "", (VLOOKUP(Table1[[#This Row],[Name]], 'Gas 22-23'!$A$4:$B$427, 2, FALSE)))</f>
        <v/>
      </c>
      <c r="S278" s="7" t="str">
        <f>IFERROR((Table1[[#This Row],[Electricity 22-23]]*'Emissions Factors'!$C$5)+('Emissions Factors'!$B$5*Table1[[#This Row],[Gas 22-23]]), "")</f>
        <v/>
      </c>
      <c r="T278" s="12" t="str">
        <f>IFERROR(Table1[[#This Row],[Total Emissions 22-23]]/Table1[[#This Row],[Total Emissions 21-22]], "")</f>
        <v/>
      </c>
      <c r="U278" s="7" t="e">
        <f>VLOOKUP(Table1[[#This Row],[Name]],'Electricity 23-24'!A308:D333,4,FALSE)</f>
        <v>#N/A</v>
      </c>
      <c r="V278" s="7" t="str">
        <f>IF(ISNA(VLOOKUP(Table1[[#This Row],[Name]],Table2[#All],2,FALSE)),"",(VLOOKUP(Table1[[#This Row],[Name]],Table2[#All],2,FALSE)))</f>
        <v/>
      </c>
      <c r="W278" s="7" t="str">
        <f>IFERROR((Table1[[#This Row],[Electricity 23-24 ]]*'Emissions Factors'!$C$6)+(Table1[[#This Row],[Gas 23-24 ]]*'Emissions Factors'!$B$6),"")</f>
        <v/>
      </c>
      <c r="X278" s="74" t="str">
        <f>IFERROR(Table1[[#This Row],[Total Emissions 23-24 ]]/Table1[[#This Row],[Total Emissions 22-23]],"")</f>
        <v/>
      </c>
      <c r="Y278" s="21"/>
    </row>
    <row r="279" spans="1:25" x14ac:dyDescent="0.25">
      <c r="A279" s="32"/>
      <c r="B279" s="21" t="e">
        <f>VLOOKUP(Table1[[#This Row],[Name]], 'Site Information'!$A$2:$D$46, 4, FALSE)</f>
        <v>#N/A</v>
      </c>
      <c r="C279" s="8" t="str">
        <f>IF(ISNA(VLOOKUP(Table1[[#This Row],[Name]], 'Elec 17-18'!$A$4:$B$630, 2, FALSE)), "0", VLOOKUP(Table1[[#This Row],[Name]], 'Elec 17-18'!$A$4:$B$630, 2, FALSE))</f>
        <v>0</v>
      </c>
      <c r="D279" s="13" t="str">
        <f>IF(ISNA(VLOOKUP(Table1[[#This Row],[Name]], 'Gas 17-18'!$A$4:$B$395, 2, FALSE)), "0", (VLOOKUP(Table1[[#This Row],[Name]], 'Gas 17-18'!$A$4:$B$395, 2, FALSE)))</f>
        <v>0</v>
      </c>
      <c r="E279" s="8" t="str">
        <f>IF(ISNA(VLOOKUP(Table1[[#This Row],[Name]], 'Elec 18-19'!$A$4:$B$630, 2, FALSE)), "0", VLOOKUP(Table1[[#This Row],[Name]], 'Elec 18-19'!$A$4:$B$630, 2, FALSE))</f>
        <v>0</v>
      </c>
      <c r="F279" s="13" t="str">
        <f>IF(ISNA(VLOOKUP(Table1[[#This Row],[Name]], 'Gas 18-19'!$A$4:$B$395, 2, FALSE)), "0", (VLOOKUP(Table1[[#This Row],[Name]], 'Gas 18-19'!$A$4:$B$395, 2, FALSE)))</f>
        <v>0</v>
      </c>
      <c r="G279" s="7" t="str">
        <f>IF(ISNA(VLOOKUP(Table1[[#This Row],[Name]], 'Elec 19-20'!$A$4:$B$631, 2, FALSE)), "0", VLOOKUP(Table1[[#This Row],[Name]], 'Elec 19-20'!$A$4:$B$631, 2, FALSE))</f>
        <v>0</v>
      </c>
      <c r="H279" s="7" t="str">
        <f>IF(ISNA(VLOOKUP(Table1[[#This Row],[Name]], 'Gas 19-20'!$A$4:$B$395, 2, FALSE)), "0", (VLOOKUP(Table1[[#This Row],[Name]], 'Gas 19-20'!$A$4:$B$395, 2, FALSE)))</f>
        <v>0</v>
      </c>
      <c r="I279" s="13">
        <f>IFERROR((Table1[[#This Row],[Electricity 19-20]]*'Emissions Factors'!$C$2)+(Table1[[#This Row],[Gas 19-20]]*'Emissions Factors'!$B$2), "")</f>
        <v>0</v>
      </c>
      <c r="J279" s="7" t="str">
        <f>IF(ISNA(VLOOKUP(Table1[[#This Row],[Name]],'Elec 20-21'!$A$4:$B$641, 2, FALSE)), "0", VLOOKUP(Table1[[#This Row],[Name]], 'Elec 20-21'!$A$4:$B$641, 2, FALSE))</f>
        <v>0</v>
      </c>
      <c r="K279" s="7" t="str">
        <f>IF(ISNA(VLOOKUP(Table1[[#This Row],[Name]], 'Gas 20-21'!$A$4:$B$400, 2, FALSE)), "0", VLOOKUP(Table1[[#This Row],[Name]], 'Gas 20-21'!$A$4:$B$400, 2, FALSE))</f>
        <v>0</v>
      </c>
      <c r="L279" s="13">
        <f>IFERROR((Table1[[#This Row],[Electricity 20-21]]*'Emissions Factors'!$C$3)+(Table1[[#This Row],[Gas 20-21]]*'Emissions Factors'!$B$2), "0")</f>
        <v>0</v>
      </c>
      <c r="M279" s="11" t="str">
        <f>IF(ISNA(VLOOKUP(Table1[[#This Row],[Name]], 'Elec 21-22'!$A$4:$B$656, 2, FALSE)), "0", VLOOKUP(Table1[[#This Row],[Name]], 'Elec 21-22'!$A$4:$B$656, 2, FALSE))</f>
        <v>0</v>
      </c>
      <c r="N279" s="7" t="str">
        <f>IF(ISNA(VLOOKUP(Table1[[#This Row],[Name]], 'Gas 21-22'!$A$4:$B$408, 2, FALSE)), "0", VLOOKUP(Table1[[#This Row],[Name]], 'Gas 21-22'!$A$4:$B$408, 2, FALSE))</f>
        <v>0</v>
      </c>
      <c r="O279" s="8">
        <f>IFERROR((Table1[[#This Row],[Electricity 21-22]]*'Emissions Factors'!$C$4)+(Table1[[#This Row],[Gas 21-22]]*'Emissions Factors'!$B$4), "")</f>
        <v>0</v>
      </c>
      <c r="P279" s="74" t="str">
        <f>IFERROR(Table1[[#This Row],[Total Emissions 21-22]]/Table1[[#This Row],[Total Emissions 20-21]], "")</f>
        <v/>
      </c>
      <c r="Q279" s="11" t="str">
        <f>IF(ISNA(VLOOKUP(Table1[[#This Row],[Name]],'Elec 22-23'!$A$4:$B$680, 2, FALSE)), "", VLOOKUP(Table1[[#This Row],[Name]], 'Elec 22-23'!$A$4:$B$680, 2, FALSE))</f>
        <v/>
      </c>
      <c r="R279" s="7" t="str">
        <f>IF(ISNA(VLOOKUP(Table1[[#This Row],[Name]], 'Gas 22-23'!$A$4:$B$427, 2, FALSE)), "", (VLOOKUP(Table1[[#This Row],[Name]], 'Gas 22-23'!$A$4:$B$427, 2, FALSE)))</f>
        <v/>
      </c>
      <c r="S279" s="7" t="str">
        <f>IFERROR((Table1[[#This Row],[Electricity 22-23]]*'Emissions Factors'!$C$5)+('Emissions Factors'!$B$5*Table1[[#This Row],[Gas 22-23]]), "")</f>
        <v/>
      </c>
      <c r="T279" s="12" t="str">
        <f>IFERROR(Table1[[#This Row],[Total Emissions 22-23]]/Table1[[#This Row],[Total Emissions 21-22]], "")</f>
        <v/>
      </c>
      <c r="U279" s="7" t="str">
        <f>IF(ISNA(VLOOKUP(Table1[[#This Row],[Name]],'Electricity 23-24'!A280:D1176,4,FALSE)),"",(VLOOKUP(Table1[[#This Row],[Name]],'Electricity 23-24'!A280:D1176,4,FALSE)))</f>
        <v/>
      </c>
      <c r="V279" s="7" t="str">
        <f>IF(ISNA(VLOOKUP(Table1[[#This Row],[Name]],Table2[#All],2,FALSE)),"",(VLOOKUP(Table1[[#This Row],[Name]],Table2[#All],2,FALSE)))</f>
        <v/>
      </c>
      <c r="W279" s="7" t="str">
        <f>IFERROR((Table1[[#This Row],[Electricity 23-24 ]]*'Emissions Factors'!$C$6)+(Table1[[#This Row],[Gas 23-24 ]]*'Emissions Factors'!$B$6),"")</f>
        <v/>
      </c>
      <c r="X279" s="74" t="str">
        <f>IFERROR(Table1[[#This Row],[Total Emissions 23-24 ]]/Table1[[#This Row],[Total Emissions 22-23]],"")</f>
        <v/>
      </c>
      <c r="Y279" s="21"/>
    </row>
    <row r="280" spans="1:25" x14ac:dyDescent="0.25">
      <c r="A280" s="32"/>
      <c r="B280" s="21" t="e">
        <f>VLOOKUP(Table1[[#This Row],[Name]], 'Site Information'!$A$2:$D$46, 4, FALSE)</f>
        <v>#N/A</v>
      </c>
      <c r="C280" s="8" t="str">
        <f>IF(ISNA(VLOOKUP(Table1[[#This Row],[Name]], 'Elec 17-18'!$A$4:$B$630, 2, FALSE)), "0", VLOOKUP(Table1[[#This Row],[Name]], 'Elec 17-18'!$A$4:$B$630, 2, FALSE))</f>
        <v>0</v>
      </c>
      <c r="D280" s="13" t="str">
        <f>IF(ISNA(VLOOKUP(Table1[[#This Row],[Name]], 'Gas 17-18'!$A$4:$B$395, 2, FALSE)), "0", (VLOOKUP(Table1[[#This Row],[Name]], 'Gas 17-18'!$A$4:$B$395, 2, FALSE)))</f>
        <v>0</v>
      </c>
      <c r="E280" s="8" t="str">
        <f>IF(ISNA(VLOOKUP(Table1[[#This Row],[Name]], 'Elec 18-19'!$A$4:$B$630, 2, FALSE)), "0", VLOOKUP(Table1[[#This Row],[Name]], 'Elec 18-19'!$A$4:$B$630, 2, FALSE))</f>
        <v>0</v>
      </c>
      <c r="F280" s="13" t="str">
        <f>IF(ISNA(VLOOKUP(Table1[[#This Row],[Name]], 'Gas 18-19'!$A$4:$B$395, 2, FALSE)), "0", (VLOOKUP(Table1[[#This Row],[Name]], 'Gas 18-19'!$A$4:$B$395, 2, FALSE)))</f>
        <v>0</v>
      </c>
      <c r="G280" s="7" t="str">
        <f>IF(ISNA(VLOOKUP(Table1[[#This Row],[Name]], 'Elec 19-20'!$A$4:$B$631, 2, FALSE)), "0", VLOOKUP(Table1[[#This Row],[Name]], 'Elec 19-20'!$A$4:$B$631, 2, FALSE))</f>
        <v>0</v>
      </c>
      <c r="H280" s="7" t="str">
        <f>IF(ISNA(VLOOKUP(Table1[[#This Row],[Name]], 'Gas 19-20'!$A$4:$B$395, 2, FALSE)), "0", (VLOOKUP(Table1[[#This Row],[Name]], 'Gas 19-20'!$A$4:$B$395, 2, FALSE)))</f>
        <v>0</v>
      </c>
      <c r="I280" s="13">
        <f>IFERROR((Table1[[#This Row],[Electricity 19-20]]*'Emissions Factors'!$C$2)+(Table1[[#This Row],[Gas 19-20]]*'Emissions Factors'!$B$2), "")</f>
        <v>0</v>
      </c>
      <c r="J280" s="7" t="str">
        <f>IF(ISNA(VLOOKUP(Table1[[#This Row],[Name]],'Elec 20-21'!$A$4:$B$641, 2, FALSE)), "0", VLOOKUP(Table1[[#This Row],[Name]], 'Elec 20-21'!$A$4:$B$641, 2, FALSE))</f>
        <v>0</v>
      </c>
      <c r="K280" s="7" t="str">
        <f>IF(ISNA(VLOOKUP(Table1[[#This Row],[Name]], 'Gas 20-21'!$A$4:$B$400, 2, FALSE)), "0", VLOOKUP(Table1[[#This Row],[Name]], 'Gas 20-21'!$A$4:$B$400, 2, FALSE))</f>
        <v>0</v>
      </c>
      <c r="L280" s="13">
        <f>IFERROR((Table1[[#This Row],[Electricity 20-21]]*'Emissions Factors'!$C$3)+(Table1[[#This Row],[Gas 20-21]]*'Emissions Factors'!$B$2), "0")</f>
        <v>0</v>
      </c>
      <c r="M280" s="11" t="str">
        <f>IF(ISNA(VLOOKUP(Table1[[#This Row],[Name]], 'Elec 21-22'!$A$4:$B$656, 2, FALSE)), "0", VLOOKUP(Table1[[#This Row],[Name]], 'Elec 21-22'!$A$4:$B$656, 2, FALSE))</f>
        <v>0</v>
      </c>
      <c r="N280" s="11" t="str">
        <f>IF(ISNA(VLOOKUP(Table1[[#This Row],[Name]], 'Gas 21-22'!$A$4:$B$408, 2, FALSE)), "0", VLOOKUP(Table1[[#This Row],[Name]], 'Gas 21-22'!$A$4:$B$408, 2, FALSE))</f>
        <v>0</v>
      </c>
      <c r="O280" s="8">
        <f>IFERROR((Table1[[#This Row],[Electricity 21-22]]*'Emissions Factors'!$C$4)+(Table1[[#This Row],[Gas 21-22]]*'Emissions Factors'!$B$4), "")</f>
        <v>0</v>
      </c>
      <c r="P280" s="13" t="str">
        <f>IFERROR(Table1[[#This Row],[Total Emissions 21-22]]/Table1[[#This Row],[Total Emissions 20-21]], "")</f>
        <v/>
      </c>
      <c r="Q280" s="11" t="str">
        <f>IF(ISNA(VLOOKUP(Table1[[#This Row],[Name]],'Elec 22-23'!$A$4:$B$680, 2, FALSE)), "", VLOOKUP(Table1[[#This Row],[Name]], 'Elec 22-23'!$A$4:$B$680, 2, FALSE))</f>
        <v/>
      </c>
      <c r="R280" s="7" t="str">
        <f>IF(ISNA(VLOOKUP(Table1[[#This Row],[Name]], 'Gas 22-23'!$A$4:$B$427, 2, FALSE)), "", (VLOOKUP(Table1[[#This Row],[Name]], 'Gas 22-23'!$A$4:$B$427, 2, FALSE)))</f>
        <v/>
      </c>
      <c r="S280" s="7" t="str">
        <f>IFERROR((Table1[[#This Row],[Electricity 22-23]]*'Emissions Factors'!$C$5)+('Emissions Factors'!$B$5*Table1[[#This Row],[Gas 22-23]]), "")</f>
        <v/>
      </c>
      <c r="T280" s="12" t="str">
        <f>IFERROR(Table1[[#This Row],[Total Emissions 22-23]]/Table1[[#This Row],[Total Emissions 21-22]], "")</f>
        <v/>
      </c>
      <c r="U280" s="7" t="e">
        <f>VLOOKUP(Table1[[#This Row],[Name]],'Electricity 23-24'!A3:D660,4,FALSE)</f>
        <v>#N/A</v>
      </c>
      <c r="V280" s="7" t="str">
        <f>IF(ISNA(VLOOKUP(Table1[[#This Row],[Name]],Table2[#All],2,FALSE)),"",(VLOOKUP(Table1[[#This Row],[Name]],Table2[#All],2,FALSE)))</f>
        <v/>
      </c>
      <c r="W280" s="7" t="str">
        <f>IFERROR((Table1[[#This Row],[Electricity 23-24 ]]*'Emissions Factors'!$C$6)+(Table1[[#This Row],[Gas 23-24 ]]*'Emissions Factors'!$B$6),"")</f>
        <v/>
      </c>
      <c r="X280" s="74" t="str">
        <f>IFERROR(Table1[[#This Row],[Total Emissions 23-24 ]]/Table1[[#This Row],[Total Emissions 22-23]],"")</f>
        <v/>
      </c>
      <c r="Y280" s="21"/>
    </row>
    <row r="281" spans="1:25" x14ac:dyDescent="0.25">
      <c r="A281" s="32"/>
      <c r="B281" s="21" t="e">
        <f>VLOOKUP(Table1[[#This Row],[Name]], 'Site Information'!$A$2:$D$46, 4, FALSE)</f>
        <v>#N/A</v>
      </c>
      <c r="C281" s="8" t="str">
        <f>IF(ISNA(VLOOKUP(Table1[[#This Row],[Name]], 'Elec 17-18'!$A$4:$B$630, 2, FALSE)), "0", VLOOKUP(Table1[[#This Row],[Name]], 'Elec 17-18'!$A$4:$B$630, 2, FALSE))</f>
        <v>0</v>
      </c>
      <c r="D281" s="13" t="str">
        <f>IF(ISNA(VLOOKUP(Table1[[#This Row],[Name]], 'Gas 17-18'!$A$4:$B$395, 2, FALSE)), "0", (VLOOKUP(Table1[[#This Row],[Name]], 'Gas 17-18'!$A$4:$B$395, 2, FALSE)))</f>
        <v>0</v>
      </c>
      <c r="E281" s="8" t="str">
        <f>IF(ISNA(VLOOKUP(Table1[[#This Row],[Name]], 'Elec 18-19'!$A$4:$B$630, 2, FALSE)), "0", VLOOKUP(Table1[[#This Row],[Name]], 'Elec 18-19'!$A$4:$B$630, 2, FALSE))</f>
        <v>0</v>
      </c>
      <c r="F281" s="13" t="str">
        <f>IF(ISNA(VLOOKUP(Table1[[#This Row],[Name]], 'Gas 18-19'!$A$4:$B$395, 2, FALSE)), "0", (VLOOKUP(Table1[[#This Row],[Name]], 'Gas 18-19'!$A$4:$B$395, 2, FALSE)))</f>
        <v>0</v>
      </c>
      <c r="G281" s="7" t="str">
        <f>IF(ISNA(VLOOKUP(Table1[[#This Row],[Name]], 'Elec 19-20'!$A$4:$B$631, 2, FALSE)), "0", VLOOKUP(Table1[[#This Row],[Name]], 'Elec 19-20'!$A$4:$B$631, 2, FALSE))</f>
        <v>0</v>
      </c>
      <c r="H281" s="7" t="str">
        <f>IF(ISNA(VLOOKUP(Table1[[#This Row],[Name]], 'Gas 19-20'!$A$4:$B$395, 2, FALSE)), "0", (VLOOKUP(Table1[[#This Row],[Name]], 'Gas 19-20'!$A$4:$B$395, 2, FALSE)))</f>
        <v>0</v>
      </c>
      <c r="I281" s="13">
        <f>IFERROR((Table1[[#This Row],[Electricity 19-20]]*'Emissions Factors'!$C$2)+(Table1[[#This Row],[Gas 19-20]]*'Emissions Factors'!$B$2), "")</f>
        <v>0</v>
      </c>
      <c r="J281" s="7" t="str">
        <f>IF(ISNA(VLOOKUP(Table1[[#This Row],[Name]],'Elec 20-21'!$A$4:$B$641, 2, FALSE)), "0", VLOOKUP(Table1[[#This Row],[Name]], 'Elec 20-21'!$A$4:$B$641, 2, FALSE))</f>
        <v>0</v>
      </c>
      <c r="K281" s="7" t="str">
        <f>IF(ISNA(VLOOKUP(Table1[[#This Row],[Name]], 'Gas 20-21'!$A$4:$B$400, 2, FALSE)), "0", VLOOKUP(Table1[[#This Row],[Name]], 'Gas 20-21'!$A$4:$B$400, 2, FALSE))</f>
        <v>0</v>
      </c>
      <c r="L281" s="13">
        <f>IFERROR((Table1[[#This Row],[Electricity 20-21]]*'Emissions Factors'!$C$3)+(Table1[[#This Row],[Gas 20-21]]*'Emissions Factors'!$B$2), "0")</f>
        <v>0</v>
      </c>
      <c r="M281" s="11" t="str">
        <f>IF(ISNA(VLOOKUP(Table1[[#This Row],[Name]], 'Elec 21-22'!$A$4:$B$656, 2, FALSE)), "0", VLOOKUP(Table1[[#This Row],[Name]], 'Elec 21-22'!$A$4:$B$656, 2, FALSE))</f>
        <v>0</v>
      </c>
      <c r="N281" s="7" t="str">
        <f>IF(ISNA(VLOOKUP(Table1[[#This Row],[Name]], 'Gas 21-22'!$A$4:$B$408, 2, FALSE)), "0", VLOOKUP(Table1[[#This Row],[Name]], 'Gas 21-22'!$A$4:$B$408, 2, FALSE))</f>
        <v>0</v>
      </c>
      <c r="O281" s="8">
        <f>IFERROR((Table1[[#This Row],[Electricity 21-22]]*'Emissions Factors'!$C$4)+(Table1[[#This Row],[Gas 21-22]]*'Emissions Factors'!$B$4), "")</f>
        <v>0</v>
      </c>
      <c r="P281" s="74" t="str">
        <f>IFERROR(Table1[[#This Row],[Total Emissions 21-22]]/Table1[[#This Row],[Total Emissions 20-21]], "")</f>
        <v/>
      </c>
      <c r="Q281" s="11" t="str">
        <f>IF(ISNA(VLOOKUP(Table1[[#This Row],[Name]],'Elec 22-23'!$A$4:$B$680, 2, FALSE)), "", VLOOKUP(Table1[[#This Row],[Name]], 'Elec 22-23'!$A$4:$B$680, 2, FALSE))</f>
        <v/>
      </c>
      <c r="R281" s="11" t="str">
        <f>IF(ISNA(VLOOKUP(Table1[[#This Row],[Name]], 'Gas 22-23'!$A$4:$B$427, 2, FALSE)), "", (VLOOKUP(Table1[[#This Row],[Name]], 'Gas 22-23'!$A$4:$B$427, 2, FALSE)))</f>
        <v/>
      </c>
      <c r="S281" s="11" t="str">
        <f>IFERROR((Table1[[#This Row],[Electricity 22-23]]*'Emissions Factors'!$C$5)+('Emissions Factors'!$B$5*Table1[[#This Row],[Gas 22-23]]), "")</f>
        <v/>
      </c>
      <c r="T281" s="12" t="str">
        <f>IFERROR(Table1[[#This Row],[Total Emissions 22-23]]/Table1[[#This Row],[Total Emissions 21-22]], "")</f>
        <v/>
      </c>
      <c r="U281" s="11" t="str">
        <f>IF(ISNA(VLOOKUP(Table1[[#This Row],[Name]],'Electricity 23-24'!A282:D1178,4,FALSE)),"",(VLOOKUP(Table1[[#This Row],[Name]],'Electricity 23-24'!A282:D1178,4,FALSE)))</f>
        <v/>
      </c>
      <c r="V281" s="11" t="str">
        <f>IF(ISNA(VLOOKUP(Table1[[#This Row],[Name]],Table2[#All],2,FALSE)),"",(VLOOKUP(Table1[[#This Row],[Name]],Table2[#All],2,FALSE)))</f>
        <v/>
      </c>
      <c r="W281" s="11" t="str">
        <f>IFERROR((Table1[[#This Row],[Electricity 23-24 ]]*'Emissions Factors'!$C$6)+(Table1[[#This Row],[Gas 23-24 ]]*'Emissions Factors'!$B$6),"")</f>
        <v/>
      </c>
      <c r="X281" s="74" t="str">
        <f>IFERROR(Table1[[#This Row],[Total Emissions 23-24 ]]/Table1[[#This Row],[Total Emissions 22-23]],"")</f>
        <v/>
      </c>
      <c r="Y281" s="21"/>
    </row>
    <row r="282" spans="1:25" x14ac:dyDescent="0.25">
      <c r="A282" s="32"/>
      <c r="B282" s="21" t="e">
        <f>VLOOKUP(Table1[[#This Row],[Name]], 'Site Information'!$A$2:$D$46, 4, FALSE)</f>
        <v>#N/A</v>
      </c>
      <c r="C282" s="8" t="str">
        <f>IF(ISNA(VLOOKUP(Table1[[#This Row],[Name]], 'Elec 17-18'!$A$4:$B$630, 2, FALSE)), "0", VLOOKUP(Table1[[#This Row],[Name]], 'Elec 17-18'!$A$4:$B$630, 2, FALSE))</f>
        <v>0</v>
      </c>
      <c r="D282" s="13" t="str">
        <f>IF(ISNA(VLOOKUP(Table1[[#This Row],[Name]], 'Gas 17-18'!$A$4:$B$395, 2, FALSE)), "0", (VLOOKUP(Table1[[#This Row],[Name]], 'Gas 17-18'!$A$4:$B$395, 2, FALSE)))</f>
        <v>0</v>
      </c>
      <c r="E282" s="8" t="str">
        <f>IF(ISNA(VLOOKUP(Table1[[#This Row],[Name]], 'Elec 18-19'!$A$4:$B$630, 2, FALSE)), "0", VLOOKUP(Table1[[#This Row],[Name]], 'Elec 18-19'!$A$4:$B$630, 2, FALSE))</f>
        <v>0</v>
      </c>
      <c r="F282" s="13" t="str">
        <f>IF(ISNA(VLOOKUP(Table1[[#This Row],[Name]], 'Gas 18-19'!$A$4:$B$395, 2, FALSE)), "0", (VLOOKUP(Table1[[#This Row],[Name]], 'Gas 18-19'!$A$4:$B$395, 2, FALSE)))</f>
        <v>0</v>
      </c>
      <c r="G282" s="7" t="str">
        <f>IF(ISNA(VLOOKUP(Table1[[#This Row],[Name]], 'Elec 19-20'!$A$4:$B$631, 2, FALSE)), "0", VLOOKUP(Table1[[#This Row],[Name]], 'Elec 19-20'!$A$4:$B$631, 2, FALSE))</f>
        <v>0</v>
      </c>
      <c r="H282" s="7" t="str">
        <f>IF(ISNA(VLOOKUP(Table1[[#This Row],[Name]], 'Gas 19-20'!$A$4:$B$395, 2, FALSE)), "0", (VLOOKUP(Table1[[#This Row],[Name]], 'Gas 19-20'!$A$4:$B$395, 2, FALSE)))</f>
        <v>0</v>
      </c>
      <c r="I282" s="13">
        <f>IFERROR((Table1[[#This Row],[Electricity 19-20]]*'Emissions Factors'!$C$2)+(Table1[[#This Row],[Gas 19-20]]*'Emissions Factors'!$B$2), "")</f>
        <v>0</v>
      </c>
      <c r="J282" s="7" t="str">
        <f>IF(ISNA(VLOOKUP(Table1[[#This Row],[Name]],'Elec 20-21'!$A$4:$B$641, 2, FALSE)), "0", VLOOKUP(Table1[[#This Row],[Name]], 'Elec 20-21'!$A$4:$B$641, 2, FALSE))</f>
        <v>0</v>
      </c>
      <c r="K282" s="7" t="str">
        <f>IF(ISNA(VLOOKUP(Table1[[#This Row],[Name]], 'Gas 20-21'!$A$4:$B$400, 2, FALSE)), "0", VLOOKUP(Table1[[#This Row],[Name]], 'Gas 20-21'!$A$4:$B$400, 2, FALSE))</f>
        <v>0</v>
      </c>
      <c r="L282" s="13">
        <f>IFERROR((Table1[[#This Row],[Electricity 20-21]]*'Emissions Factors'!$C$3)+(Table1[[#This Row],[Gas 20-21]]*'Emissions Factors'!$B$2), "0")</f>
        <v>0</v>
      </c>
      <c r="M282" s="11" t="str">
        <f>IF(ISNA(VLOOKUP(Table1[[#This Row],[Name]], 'Elec 21-22'!$A$4:$B$656, 2, FALSE)), "0", VLOOKUP(Table1[[#This Row],[Name]], 'Elec 21-22'!$A$4:$B$656, 2, FALSE))</f>
        <v>0</v>
      </c>
      <c r="N282" s="7" t="str">
        <f>IF(ISNA(VLOOKUP(Table1[[#This Row],[Name]], 'Gas 21-22'!$A$4:$B$408, 2, FALSE)), "0", VLOOKUP(Table1[[#This Row],[Name]], 'Gas 21-22'!$A$4:$B$408, 2, FALSE))</f>
        <v>0</v>
      </c>
      <c r="O282" s="8">
        <f>IFERROR((Table1[[#This Row],[Electricity 21-22]]*'Emissions Factors'!$C$4)+(Table1[[#This Row],[Gas 21-22]]*'Emissions Factors'!$B$4), "")</f>
        <v>0</v>
      </c>
      <c r="P282" s="74" t="str">
        <f>IFERROR(Table1[[#This Row],[Total Emissions 21-22]]/Table1[[#This Row],[Total Emissions 20-21]], "")</f>
        <v/>
      </c>
      <c r="Q282" s="11" t="str">
        <f>IF(ISNA(VLOOKUP(Table1[[#This Row],[Name]],'Elec 22-23'!$A$4:$B$680, 2, FALSE)), "", VLOOKUP(Table1[[#This Row],[Name]], 'Elec 22-23'!$A$4:$B$680, 2, FALSE))</f>
        <v/>
      </c>
      <c r="R282" s="7" t="str">
        <f>IF(ISNA(VLOOKUP(Table1[[#This Row],[Name]], 'Gas 22-23'!$A$4:$B$427, 2, FALSE)), "", (VLOOKUP(Table1[[#This Row],[Name]], 'Gas 22-23'!$A$4:$B$427, 2, FALSE)))</f>
        <v/>
      </c>
      <c r="S282" s="7" t="str">
        <f>IFERROR((Table1[[#This Row],[Electricity 22-23]]*'Emissions Factors'!$C$5)+('Emissions Factors'!$B$5*Table1[[#This Row],[Gas 22-23]]), "")</f>
        <v/>
      </c>
      <c r="T282" s="12" t="str">
        <f>IFERROR(Table1[[#This Row],[Total Emissions 22-23]]/Table1[[#This Row],[Total Emissions 21-22]], "")</f>
        <v/>
      </c>
      <c r="U282" s="7" t="str">
        <f>IF(ISNA(VLOOKUP(Table1[[#This Row],[Name]],'Electricity 23-24'!A283:D1179,4,FALSE)),"",(VLOOKUP(Table1[[#This Row],[Name]],'Electricity 23-24'!A283:D1179,4,FALSE)))</f>
        <v/>
      </c>
      <c r="V282" s="7" t="str">
        <f>IF(ISNA(VLOOKUP(Table1[[#This Row],[Name]],Table2[#All],2,FALSE)),"",(VLOOKUP(Table1[[#This Row],[Name]],Table2[#All],2,FALSE)))</f>
        <v/>
      </c>
      <c r="W282" s="7" t="str">
        <f>IFERROR((Table1[[#This Row],[Electricity 23-24 ]]*'Emissions Factors'!$C$6)+(Table1[[#This Row],[Gas 23-24 ]]*'Emissions Factors'!$B$6),"")</f>
        <v/>
      </c>
      <c r="X282" s="74" t="str">
        <f>IFERROR(Table1[[#This Row],[Total Emissions 23-24 ]]/Table1[[#This Row],[Total Emissions 22-23]],"")</f>
        <v/>
      </c>
      <c r="Y282" s="21"/>
    </row>
    <row r="283" spans="1:25" x14ac:dyDescent="0.25">
      <c r="A283" s="30"/>
      <c r="B283" s="21" t="e">
        <f>VLOOKUP(Table1[[#This Row],[Name]], 'Site Information'!$A$2:$D$46, 4, FALSE)</f>
        <v>#N/A</v>
      </c>
      <c r="C283" s="11" t="str">
        <f>IF(ISNA(VLOOKUP(Table1[[#This Row],[Name]], 'Elec 17-18'!$A$4:$B$630, 2, FALSE)), "0", VLOOKUP(Table1[[#This Row],[Name]], 'Elec 17-18'!$A$4:$B$630, 2, FALSE))</f>
        <v>0</v>
      </c>
      <c r="D283" s="47" t="str">
        <f>IF(ISNA(VLOOKUP(Table1[[#This Row],[Name]], 'Gas 17-18'!$A$4:$B$395, 2, FALSE)), "0", (VLOOKUP(Table1[[#This Row],[Name]], 'Gas 17-18'!$A$4:$B$395, 2, FALSE)))</f>
        <v>0</v>
      </c>
      <c r="E283" s="11" t="str">
        <f>IF(ISNA(VLOOKUP(Table1[[#This Row],[Name]], 'Elec 18-19'!$A$4:$B$630, 2, FALSE)), "0", VLOOKUP(Table1[[#This Row],[Name]], 'Elec 18-19'!$A$4:$B$630, 2, FALSE))</f>
        <v>0</v>
      </c>
      <c r="F283" s="47" t="str">
        <f>IF(ISNA(VLOOKUP(Table1[[#This Row],[Name]], 'Gas 18-19'!$A$4:$B$395, 2, FALSE)), "0", (VLOOKUP(Table1[[#This Row],[Name]], 'Gas 18-19'!$A$4:$B$395, 2, FALSE)))</f>
        <v>0</v>
      </c>
      <c r="G283" s="7" t="str">
        <f>IF(ISNA(VLOOKUP(Table1[[#This Row],[Name]], 'Elec 19-20'!$A$4:$B$631, 2, FALSE)), "0", VLOOKUP(Table1[[#This Row],[Name]], 'Elec 19-20'!$A$4:$B$631, 2, FALSE))</f>
        <v>0</v>
      </c>
      <c r="H283" s="7" t="str">
        <f>IF(ISNA(VLOOKUP(Table1[[#This Row],[Name]], 'Gas 19-20'!$A$4:$B$395, 2, FALSE)), "0", (VLOOKUP(Table1[[#This Row],[Name]], 'Gas 19-20'!$A$4:$B$395, 2, FALSE)))</f>
        <v>0</v>
      </c>
      <c r="I283" s="13">
        <f>IFERROR((Table1[[#This Row],[Electricity 19-20]]*'Emissions Factors'!$C$2)+(Table1[[#This Row],[Gas 19-20]]*'Emissions Factors'!$B$2), "")</f>
        <v>0</v>
      </c>
      <c r="J283" s="7" t="str">
        <f>IF(ISNA(VLOOKUP(Table1[[#This Row],[Name]],'Elec 20-21'!$A$4:$B$641, 2, FALSE)), "0", VLOOKUP(Table1[[#This Row],[Name]], 'Elec 20-21'!$A$4:$B$641, 2, FALSE))</f>
        <v>0</v>
      </c>
      <c r="K283" s="7" t="str">
        <f>IF(ISNA(VLOOKUP(Table1[[#This Row],[Name]], 'Gas 20-21'!$A$4:$B$400, 2, FALSE)), "0", VLOOKUP(Table1[[#This Row],[Name]], 'Gas 20-21'!$A$4:$B$400, 2, FALSE))</f>
        <v>0</v>
      </c>
      <c r="L283" s="13">
        <f>IFERROR((Table1[[#This Row],[Electricity 20-21]]*'Emissions Factors'!$C$3)+(Table1[[#This Row],[Gas 20-21]]*'Emissions Factors'!$B$2), "0")</f>
        <v>0</v>
      </c>
      <c r="M283" s="65" t="str">
        <f>IF(ISNA(VLOOKUP(Table1[[#This Row],[Name]], 'Elec 21-22'!$A$4:$B$656, 2, FALSE)), "0", VLOOKUP(Table1[[#This Row],[Name]], 'Elec 21-22'!$A$4:$B$656, 2, FALSE))</f>
        <v>0</v>
      </c>
      <c r="N283" s="11" t="str">
        <f>IF(ISNA(VLOOKUP(Table1[[#This Row],[Name]], 'Gas 21-22'!$A$4:$B$408, 2, FALSE)), "0", VLOOKUP(Table1[[#This Row],[Name]], 'Gas 21-22'!$A$4:$B$408, 2, FALSE))</f>
        <v>0</v>
      </c>
      <c r="O283" s="8">
        <f>IFERROR((Table1[[#This Row],[Electricity 21-22]]*'Emissions Factors'!$C$4)+(Table1[[#This Row],[Gas 21-22]]*'Emissions Factors'!$B$4), "")</f>
        <v>0</v>
      </c>
      <c r="P283" s="12" t="str">
        <f>IFERROR(Table1[[#This Row],[Total Emissions 21-22]]/Table1[[#This Row],[Total Emissions 20-21]], "")</f>
        <v/>
      </c>
      <c r="Q283" s="11" t="str">
        <f>IF(ISNA(VLOOKUP(Table1[[#This Row],[Name]],'Elec 22-23'!$A$4:$B$680, 2, FALSE)), "", VLOOKUP(Table1[[#This Row],[Name]], 'Elec 22-23'!$A$4:$B$680, 2, FALSE))</f>
        <v/>
      </c>
      <c r="R283" s="7" t="str">
        <f>IF(ISNA(VLOOKUP(Table1[[#This Row],[Name]], 'Gas 22-23'!$A$4:$B$427, 2, FALSE)), "", (VLOOKUP(Table1[[#This Row],[Name]], 'Gas 22-23'!$A$4:$B$427, 2, FALSE)))</f>
        <v/>
      </c>
      <c r="S283" s="7" t="str">
        <f>IFERROR((Table1[[#This Row],[Electricity 22-23]]*'Emissions Factors'!$C$5)+('Emissions Factors'!$B$5*Table1[[#This Row],[Gas 22-23]]), "")</f>
        <v/>
      </c>
      <c r="T283" s="12" t="str">
        <f>IFERROR(Table1[[#This Row],[Total Emissions 22-23]]/Table1[[#This Row],[Total Emissions 21-22]], "")</f>
        <v/>
      </c>
      <c r="U283" s="7" t="str">
        <f>IF(ISNA(VLOOKUP(Table1[[#This Row],[Name]],'Electricity 23-24'!A503:D1399,4,FALSE)),"",(VLOOKUP(Table1[[#This Row],[Name]],'Electricity 23-24'!A503:D1399,4,FALSE)))</f>
        <v/>
      </c>
      <c r="V283" s="7" t="str">
        <f>IF(ISNA(VLOOKUP(Table1[[#This Row],[Name]],Table2[#All],2,FALSE)),"",(VLOOKUP(Table1[[#This Row],[Name]],Table2[#All],2,FALSE)))</f>
        <v/>
      </c>
      <c r="W283" s="7" t="str">
        <f>IFERROR((Table1[[#This Row],[Electricity 23-24 ]]*'Emissions Factors'!$C$6)+(Table1[[#This Row],[Gas 23-24 ]]*'Emissions Factors'!$B$6),"")</f>
        <v/>
      </c>
      <c r="X283" s="74" t="str">
        <f>IFERROR(Table1[[#This Row],[Total Emissions 23-24 ]]/Table1[[#This Row],[Total Emissions 22-23]],"")</f>
        <v/>
      </c>
      <c r="Y283" s="21"/>
    </row>
    <row r="284" spans="1:25" x14ac:dyDescent="0.25">
      <c r="A284" s="30"/>
      <c r="B284" s="21" t="e">
        <f>VLOOKUP(Table1[[#This Row],[Name]], 'Site Information'!$A$2:$D$46, 4, FALSE)</f>
        <v>#N/A</v>
      </c>
      <c r="C284" s="11" t="str">
        <f>IF(ISNA(VLOOKUP(Table1[[#This Row],[Name]], 'Elec 17-18'!$A$4:$B$630, 2, FALSE)), "0", VLOOKUP(Table1[[#This Row],[Name]], 'Elec 17-18'!$A$4:$B$630, 2, FALSE))</f>
        <v>0</v>
      </c>
      <c r="D284" s="47" t="str">
        <f>IF(ISNA(VLOOKUP(Table1[[#This Row],[Name]], 'Gas 17-18'!$A$4:$B$395, 2, FALSE)), "0", (VLOOKUP(Table1[[#This Row],[Name]], 'Gas 17-18'!$A$4:$B$395, 2, FALSE)))</f>
        <v>0</v>
      </c>
      <c r="E284" s="11" t="str">
        <f>IF(ISNA(VLOOKUP(Table1[[#This Row],[Name]], 'Elec 18-19'!$A$4:$B$630, 2, FALSE)), "0", VLOOKUP(Table1[[#This Row],[Name]], 'Elec 18-19'!$A$4:$B$630, 2, FALSE))</f>
        <v>0</v>
      </c>
      <c r="F284" s="47" t="str">
        <f>IF(ISNA(VLOOKUP(Table1[[#This Row],[Name]], 'Gas 18-19'!$A$4:$B$395, 2, FALSE)), "0", (VLOOKUP(Table1[[#This Row],[Name]], 'Gas 18-19'!$A$4:$B$395, 2, FALSE)))</f>
        <v>0</v>
      </c>
      <c r="G284" s="7" t="str">
        <f>IF(ISNA(VLOOKUP(Table1[[#This Row],[Name]], 'Elec 19-20'!$A$4:$B$631, 2, FALSE)), "0", VLOOKUP(Table1[[#This Row],[Name]], 'Elec 19-20'!$A$4:$B$631, 2, FALSE))</f>
        <v>0</v>
      </c>
      <c r="H284" s="7" t="str">
        <f>IF(ISNA(VLOOKUP(Table1[[#This Row],[Name]], 'Gas 19-20'!$A$4:$B$395, 2, FALSE)), "0", (VLOOKUP(Table1[[#This Row],[Name]], 'Gas 19-20'!$A$4:$B$395, 2, FALSE)))</f>
        <v>0</v>
      </c>
      <c r="I284" s="13">
        <f>IFERROR((Table1[[#This Row],[Electricity 19-20]]*'Emissions Factors'!$C$2)+(Table1[[#This Row],[Gas 19-20]]*'Emissions Factors'!$B$2), "")</f>
        <v>0</v>
      </c>
      <c r="J284" s="7" t="str">
        <f>IF(ISNA(VLOOKUP(Table1[[#This Row],[Name]],'Elec 20-21'!$A$4:$B$641, 2, FALSE)), "0", VLOOKUP(Table1[[#This Row],[Name]], 'Elec 20-21'!$A$4:$B$641, 2, FALSE))</f>
        <v>0</v>
      </c>
      <c r="K284" s="7" t="str">
        <f>IF(ISNA(VLOOKUP(Table1[[#This Row],[Name]], 'Gas 20-21'!$A$4:$B$400, 2, FALSE)), "0", VLOOKUP(Table1[[#This Row],[Name]], 'Gas 20-21'!$A$4:$B$400, 2, FALSE))</f>
        <v>0</v>
      </c>
      <c r="L284" s="13">
        <f>IFERROR((Table1[[#This Row],[Electricity 20-21]]*'Emissions Factors'!$C$3)+(Table1[[#This Row],[Gas 20-21]]*'Emissions Factors'!$B$2), "0")</f>
        <v>0</v>
      </c>
      <c r="M284" s="65" t="str">
        <f>IF(ISNA(VLOOKUP(Table1[[#This Row],[Name]], 'Elec 21-22'!$A$4:$B$656, 2, FALSE)), "0", VLOOKUP(Table1[[#This Row],[Name]], 'Elec 21-22'!$A$4:$B$656, 2, FALSE))</f>
        <v>0</v>
      </c>
      <c r="N284" s="11" t="str">
        <f>IF(ISNA(VLOOKUP(Table1[[#This Row],[Name]], 'Gas 21-22'!$A$4:$B$408, 2, FALSE)), "0", VLOOKUP(Table1[[#This Row],[Name]], 'Gas 21-22'!$A$4:$B$408, 2, FALSE))</f>
        <v>0</v>
      </c>
      <c r="O284" s="8">
        <f>IFERROR((Table1[[#This Row],[Electricity 21-22]]*'Emissions Factors'!$C$4)+(Table1[[#This Row],[Gas 21-22]]*'Emissions Factors'!$B$4), "")</f>
        <v>0</v>
      </c>
      <c r="P284" s="12" t="str">
        <f>IFERROR(Table1[[#This Row],[Total Emissions 21-22]]/Table1[[#This Row],[Total Emissions 20-21]], "")</f>
        <v/>
      </c>
      <c r="Q284" s="11" t="str">
        <f>IF(ISNA(VLOOKUP(Table1[[#This Row],[Name]],'Elec 22-23'!$A$4:$B$680, 2, FALSE)), "", VLOOKUP(Table1[[#This Row],[Name]], 'Elec 22-23'!$A$4:$B$680, 2, FALSE))</f>
        <v/>
      </c>
      <c r="R284" s="7" t="str">
        <f>IF(ISNA(VLOOKUP(Table1[[#This Row],[Name]], 'Gas 22-23'!$A$4:$B$427, 2, FALSE)), "", (VLOOKUP(Table1[[#This Row],[Name]], 'Gas 22-23'!$A$4:$B$427, 2, FALSE)))</f>
        <v/>
      </c>
      <c r="S284" s="7" t="str">
        <f>IFERROR((Table1[[#This Row],[Electricity 22-23]]*'Emissions Factors'!$C$5)+('Emissions Factors'!$B$5*Table1[[#This Row],[Gas 22-23]]), "")</f>
        <v/>
      </c>
      <c r="T284" s="12" t="str">
        <f>IFERROR(Table1[[#This Row],[Total Emissions 22-23]]/Table1[[#This Row],[Total Emissions 21-22]], "")</f>
        <v/>
      </c>
      <c r="U284" s="7" t="e">
        <f>VLOOKUP(Table1[[#This Row],[Name]],'Electricity 23-24'!A339:D415,4,FALSE)</f>
        <v>#N/A</v>
      </c>
      <c r="V284" s="7" t="str">
        <f>IF(ISNA(VLOOKUP(Table1[[#This Row],[Name]],Table2[#All],2,FALSE)),"",(VLOOKUP(Table1[[#This Row],[Name]],Table2[#All],2,FALSE)))</f>
        <v/>
      </c>
      <c r="W284" s="7" t="str">
        <f>IFERROR((Table1[[#This Row],[Electricity 23-24 ]]*'Emissions Factors'!$C$6)+(Table1[[#This Row],[Gas 23-24 ]]*'Emissions Factors'!$B$6),"")</f>
        <v/>
      </c>
      <c r="X284" s="74" t="str">
        <f>IFERROR(Table1[[#This Row],[Total Emissions 23-24 ]]/Table1[[#This Row],[Total Emissions 22-23]],"")</f>
        <v/>
      </c>
      <c r="Y284" s="21"/>
    </row>
    <row r="285" spans="1:25" x14ac:dyDescent="0.25">
      <c r="A285" s="30"/>
      <c r="B285" s="21" t="e">
        <f>VLOOKUP(Table1[[#This Row],[Name]], 'Site Information'!$A$2:$D$46, 4, FALSE)</f>
        <v>#N/A</v>
      </c>
      <c r="C285" s="11" t="str">
        <f>IF(ISNA(VLOOKUP(Table1[[#This Row],[Name]], 'Elec 17-18'!$A$4:$B$630, 2, FALSE)), "0", VLOOKUP(Table1[[#This Row],[Name]], 'Elec 17-18'!$A$4:$B$630, 2, FALSE))</f>
        <v>0</v>
      </c>
      <c r="D285" s="47" t="str">
        <f>IF(ISNA(VLOOKUP(Table1[[#This Row],[Name]], 'Gas 17-18'!$A$4:$B$395, 2, FALSE)), "0", (VLOOKUP(Table1[[#This Row],[Name]], 'Gas 17-18'!$A$4:$B$395, 2, FALSE)))</f>
        <v>0</v>
      </c>
      <c r="E285" s="11" t="str">
        <f>IF(ISNA(VLOOKUP(Table1[[#This Row],[Name]], 'Elec 18-19'!$A$4:$B$630, 2, FALSE)), "0", VLOOKUP(Table1[[#This Row],[Name]], 'Elec 18-19'!$A$4:$B$630, 2, FALSE))</f>
        <v>0</v>
      </c>
      <c r="F285" s="47" t="str">
        <f>IF(ISNA(VLOOKUP(Table1[[#This Row],[Name]], 'Gas 18-19'!$A$4:$B$395, 2, FALSE)), "0", (VLOOKUP(Table1[[#This Row],[Name]], 'Gas 18-19'!$A$4:$B$395, 2, FALSE)))</f>
        <v>0</v>
      </c>
      <c r="G285" s="7" t="str">
        <f>IF(ISNA(VLOOKUP(Table1[[#This Row],[Name]], 'Elec 19-20'!$A$4:$B$631, 2, FALSE)), "0", VLOOKUP(Table1[[#This Row],[Name]], 'Elec 19-20'!$A$4:$B$631, 2, FALSE))</f>
        <v>0</v>
      </c>
      <c r="H285" s="7" t="str">
        <f>IF(ISNA(VLOOKUP(Table1[[#This Row],[Name]], 'Gas 19-20'!$A$4:$B$395, 2, FALSE)), "0", (VLOOKUP(Table1[[#This Row],[Name]], 'Gas 19-20'!$A$4:$B$395, 2, FALSE)))</f>
        <v>0</v>
      </c>
      <c r="I285" s="13">
        <f>IFERROR((Table1[[#This Row],[Electricity 19-20]]*'Emissions Factors'!$C$2)+(Table1[[#This Row],[Gas 19-20]]*'Emissions Factors'!$B$2), "")</f>
        <v>0</v>
      </c>
      <c r="J285" s="7" t="str">
        <f>IF(ISNA(VLOOKUP(Table1[[#This Row],[Name]],'Elec 20-21'!$A$4:$B$641, 2, FALSE)), "0", VLOOKUP(Table1[[#This Row],[Name]], 'Elec 20-21'!$A$4:$B$641, 2, FALSE))</f>
        <v>0</v>
      </c>
      <c r="K285" s="7" t="str">
        <f>IF(ISNA(VLOOKUP(Table1[[#This Row],[Name]], 'Gas 20-21'!$A$4:$B$400, 2, FALSE)), "0", VLOOKUP(Table1[[#This Row],[Name]], 'Gas 20-21'!$A$4:$B$400, 2, FALSE))</f>
        <v>0</v>
      </c>
      <c r="L285" s="13">
        <f>IFERROR((Table1[[#This Row],[Electricity 20-21]]*'Emissions Factors'!$C$3)+(Table1[[#This Row],[Gas 20-21]]*'Emissions Factors'!$B$2), "0")</f>
        <v>0</v>
      </c>
      <c r="M285" s="65" t="str">
        <f>IF(ISNA(VLOOKUP(Table1[[#This Row],[Name]], 'Elec 21-22'!$A$4:$B$656, 2, FALSE)), "0", VLOOKUP(Table1[[#This Row],[Name]], 'Elec 21-22'!$A$4:$B$656, 2, FALSE))</f>
        <v>0</v>
      </c>
      <c r="N285" s="11" t="str">
        <f>IF(ISNA(VLOOKUP(Table1[[#This Row],[Name]], 'Gas 21-22'!$A$4:$B$408, 2, FALSE)), "0", VLOOKUP(Table1[[#This Row],[Name]], 'Gas 21-22'!$A$4:$B$408, 2, FALSE))</f>
        <v>0</v>
      </c>
      <c r="O285" s="8">
        <f>IFERROR((Table1[[#This Row],[Electricity 21-22]]*'Emissions Factors'!$C$4)+(Table1[[#This Row],[Gas 21-22]]*'Emissions Factors'!$B$4), "")</f>
        <v>0</v>
      </c>
      <c r="P285" s="12" t="str">
        <f>IFERROR(Table1[[#This Row],[Total Emissions 21-22]]/Table1[[#This Row],[Total Emissions 20-21]], "")</f>
        <v/>
      </c>
      <c r="Q285" s="11" t="str">
        <f>IF(ISNA(VLOOKUP(Table1[[#This Row],[Name]],'Elec 22-23'!$A$4:$B$680, 2, FALSE)), "", VLOOKUP(Table1[[#This Row],[Name]], 'Elec 22-23'!$A$4:$B$680, 2, FALSE))</f>
        <v/>
      </c>
      <c r="R285" s="7" t="str">
        <f>IF(ISNA(VLOOKUP(Table1[[#This Row],[Name]], 'Gas 22-23'!$A$4:$B$427, 2, FALSE)), "", (VLOOKUP(Table1[[#This Row],[Name]], 'Gas 22-23'!$A$4:$B$427, 2, FALSE)))</f>
        <v/>
      </c>
      <c r="S285" s="7" t="str">
        <f>IFERROR((Table1[[#This Row],[Electricity 22-23]]*'Emissions Factors'!$C$5)+('Emissions Factors'!$B$5*Table1[[#This Row],[Gas 22-23]]), "")</f>
        <v/>
      </c>
      <c r="T285" s="12" t="str">
        <f>IFERROR(Table1[[#This Row],[Total Emissions 22-23]]/Table1[[#This Row],[Total Emissions 21-22]], "")</f>
        <v/>
      </c>
      <c r="U285" s="7" t="e">
        <f>VLOOKUP(Table1[[#This Row],[Name]],'Electricity 23-24'!A227:D884,4,FALSE)</f>
        <v>#N/A</v>
      </c>
      <c r="V285" s="7" t="str">
        <f>IF(ISNA(VLOOKUP(Table1[[#This Row],[Name]],Table2[#All],2,FALSE)),"",(VLOOKUP(Table1[[#This Row],[Name]],Table2[#All],2,FALSE)))</f>
        <v/>
      </c>
      <c r="W285" s="7" t="str">
        <f>IFERROR((Table1[[#This Row],[Electricity 23-24 ]]*'Emissions Factors'!$C$6)+(Table1[[#This Row],[Gas 23-24 ]]*'Emissions Factors'!$B$6),"")</f>
        <v/>
      </c>
      <c r="X285" s="74" t="str">
        <f>IFERROR(Table1[[#This Row],[Total Emissions 23-24 ]]/Table1[[#This Row],[Total Emissions 22-23]],"")</f>
        <v/>
      </c>
      <c r="Y285" s="21"/>
    </row>
    <row r="286" spans="1:25" x14ac:dyDescent="0.25">
      <c r="A286" s="30"/>
      <c r="B286" s="21" t="e">
        <f>VLOOKUP(Table1[[#This Row],[Name]], 'Site Information'!$A$2:$D$46, 4, FALSE)</f>
        <v>#N/A</v>
      </c>
      <c r="C286" s="11" t="str">
        <f>IF(ISNA(VLOOKUP(Table1[[#This Row],[Name]], 'Elec 17-18'!$A$4:$B$630, 2, FALSE)), "0", VLOOKUP(Table1[[#This Row],[Name]], 'Elec 17-18'!$A$4:$B$630, 2, FALSE))</f>
        <v>0</v>
      </c>
      <c r="D286" s="47" t="str">
        <f>IF(ISNA(VLOOKUP(Table1[[#This Row],[Name]], 'Gas 17-18'!$A$4:$B$395, 2, FALSE)), "0", (VLOOKUP(Table1[[#This Row],[Name]], 'Gas 17-18'!$A$4:$B$395, 2, FALSE)))</f>
        <v>0</v>
      </c>
      <c r="E286" s="11" t="str">
        <f>IF(ISNA(VLOOKUP(Table1[[#This Row],[Name]], 'Elec 18-19'!$A$4:$B$630, 2, FALSE)), "0", VLOOKUP(Table1[[#This Row],[Name]], 'Elec 18-19'!$A$4:$B$630, 2, FALSE))</f>
        <v>0</v>
      </c>
      <c r="F286" s="47" t="str">
        <f>IF(ISNA(VLOOKUP(Table1[[#This Row],[Name]], 'Gas 18-19'!$A$4:$B$395, 2, FALSE)), "0", (VLOOKUP(Table1[[#This Row],[Name]], 'Gas 18-19'!$A$4:$B$395, 2, FALSE)))</f>
        <v>0</v>
      </c>
      <c r="G286" s="7" t="str">
        <f>IF(ISNA(VLOOKUP(Table1[[#This Row],[Name]], 'Elec 19-20'!$A$4:$B$631, 2, FALSE)), "0", VLOOKUP(Table1[[#This Row],[Name]], 'Elec 19-20'!$A$4:$B$631, 2, FALSE))</f>
        <v>0</v>
      </c>
      <c r="H286" s="7" t="str">
        <f>IF(ISNA(VLOOKUP(Table1[[#This Row],[Name]], 'Gas 19-20'!$A$4:$B$395, 2, FALSE)), "0", (VLOOKUP(Table1[[#This Row],[Name]], 'Gas 19-20'!$A$4:$B$395, 2, FALSE)))</f>
        <v>0</v>
      </c>
      <c r="I286" s="13">
        <f>IFERROR((Table1[[#This Row],[Electricity 19-20]]*'Emissions Factors'!$C$2)+(Table1[[#This Row],[Gas 19-20]]*'Emissions Factors'!$B$2), "")</f>
        <v>0</v>
      </c>
      <c r="J286" s="7" t="str">
        <f>IF(ISNA(VLOOKUP(Table1[[#This Row],[Name]],'Elec 20-21'!$A$4:$B$641, 2, FALSE)), "0", VLOOKUP(Table1[[#This Row],[Name]], 'Elec 20-21'!$A$4:$B$641, 2, FALSE))</f>
        <v>0</v>
      </c>
      <c r="K286" s="7" t="str">
        <f>IF(ISNA(VLOOKUP(Table1[[#This Row],[Name]], 'Gas 20-21'!$A$4:$B$400, 2, FALSE)), "0", VLOOKUP(Table1[[#This Row],[Name]], 'Gas 20-21'!$A$4:$B$400, 2, FALSE))</f>
        <v>0</v>
      </c>
      <c r="L286" s="13">
        <f>IFERROR((Table1[[#This Row],[Electricity 20-21]]*'Emissions Factors'!$C$3)+(Table1[[#This Row],[Gas 20-21]]*'Emissions Factors'!$B$2), "0")</f>
        <v>0</v>
      </c>
      <c r="M286" s="65" t="str">
        <f>IF(ISNA(VLOOKUP(Table1[[#This Row],[Name]], 'Elec 21-22'!$A$4:$B$656, 2, FALSE)), "0", VLOOKUP(Table1[[#This Row],[Name]], 'Elec 21-22'!$A$4:$B$656, 2, FALSE))</f>
        <v>0</v>
      </c>
      <c r="N286" s="11" t="str">
        <f>IF(ISNA(VLOOKUP(Table1[[#This Row],[Name]], 'Gas 21-22'!$A$4:$B$408, 2, FALSE)), "0", VLOOKUP(Table1[[#This Row],[Name]], 'Gas 21-22'!$A$4:$B$408, 2, FALSE))</f>
        <v>0</v>
      </c>
      <c r="O286" s="8">
        <f>IFERROR((Table1[[#This Row],[Electricity 21-22]]*'Emissions Factors'!$C$4)+(Table1[[#This Row],[Gas 21-22]]*'Emissions Factors'!$B$4), "")</f>
        <v>0</v>
      </c>
      <c r="P286" s="12" t="str">
        <f>IFERROR(Table1[[#This Row],[Total Emissions 21-22]]/Table1[[#This Row],[Total Emissions 20-21]], "")</f>
        <v/>
      </c>
      <c r="Q286" s="11" t="str">
        <f>IF(ISNA(VLOOKUP(Table1[[#This Row],[Name]],'Elec 22-23'!$A$4:$B$680, 2, FALSE)), "", VLOOKUP(Table1[[#This Row],[Name]], 'Elec 22-23'!$A$4:$B$680, 2, FALSE))</f>
        <v/>
      </c>
      <c r="R286" s="7" t="str">
        <f>IF(ISNA(VLOOKUP(Table1[[#This Row],[Name]], 'Gas 22-23'!$A$4:$B$427, 2, FALSE)), "", (VLOOKUP(Table1[[#This Row],[Name]], 'Gas 22-23'!$A$4:$B$427, 2, FALSE)))</f>
        <v/>
      </c>
      <c r="S286" s="7" t="str">
        <f>IFERROR((Table1[[#This Row],[Electricity 22-23]]*'Emissions Factors'!$C$5)+('Emissions Factors'!$B$5*Table1[[#This Row],[Gas 22-23]]), "")</f>
        <v/>
      </c>
      <c r="T286" s="12" t="str">
        <f>IFERROR(Table1[[#This Row],[Total Emissions 22-23]]/Table1[[#This Row],[Total Emissions 21-22]], "")</f>
        <v/>
      </c>
      <c r="U286" s="7" t="str">
        <f>IF(ISNA(VLOOKUP(Table1[[#This Row],[Name]],'Electricity 23-24'!A37:D669,4,FALSE)),"",(VLOOKUP(Table1[[#This Row],[Name]],'Electricity 23-24'!A37:D669,4,FALSE)))</f>
        <v/>
      </c>
      <c r="V286" s="7" t="str">
        <f>IF(ISNA(VLOOKUP(Table1[[#This Row],[Name]],Table2[#All],2,FALSE)),"",(VLOOKUP(Table1[[#This Row],[Name]],Table2[#All],2,FALSE)))</f>
        <v/>
      </c>
      <c r="W286" s="7" t="str">
        <f>IFERROR((Table1[[#This Row],[Electricity 23-24 ]]*'Emissions Factors'!$C$6)+(Table1[[#This Row],[Gas 23-24 ]]*'Emissions Factors'!$B$6),"")</f>
        <v/>
      </c>
      <c r="X286" s="74" t="str">
        <f>IFERROR(Table1[[#This Row],[Total Emissions 23-24 ]]/Table1[[#This Row],[Total Emissions 22-23]],"")</f>
        <v/>
      </c>
      <c r="Y286" s="21"/>
    </row>
    <row r="287" spans="1:25" x14ac:dyDescent="0.25">
      <c r="A287" s="32"/>
      <c r="B287" s="21" t="e">
        <f>VLOOKUP(Table1[[#This Row],[Name]], 'Site Information'!$A$2:$D$46, 4, FALSE)</f>
        <v>#N/A</v>
      </c>
      <c r="C287" s="8" t="str">
        <f>IF(ISNA(VLOOKUP(Table1[[#This Row],[Name]], 'Elec 17-18'!$A$4:$B$630, 2, FALSE)), "0", VLOOKUP(Table1[[#This Row],[Name]], 'Elec 17-18'!$A$4:$B$630, 2, FALSE))</f>
        <v>0</v>
      </c>
      <c r="D287" s="13" t="str">
        <f>IF(ISNA(VLOOKUP(Table1[[#This Row],[Name]], 'Gas 17-18'!$A$4:$B$395, 2, FALSE)), "0", (VLOOKUP(Table1[[#This Row],[Name]], 'Gas 17-18'!$A$4:$B$395, 2, FALSE)))</f>
        <v>0</v>
      </c>
      <c r="E287" s="8" t="str">
        <f>IF(ISNA(VLOOKUP(Table1[[#This Row],[Name]], 'Elec 18-19'!$A$4:$B$630, 2, FALSE)), "0", VLOOKUP(Table1[[#This Row],[Name]], 'Elec 18-19'!$A$4:$B$630, 2, FALSE))</f>
        <v>0</v>
      </c>
      <c r="F287" s="13" t="str">
        <f>IF(ISNA(VLOOKUP(Table1[[#This Row],[Name]], 'Gas 18-19'!$A$4:$B$395, 2, FALSE)), "0", (VLOOKUP(Table1[[#This Row],[Name]], 'Gas 18-19'!$A$4:$B$395, 2, FALSE)))</f>
        <v>0</v>
      </c>
      <c r="G287" s="7" t="str">
        <f>IF(ISNA(VLOOKUP(Table1[[#This Row],[Name]], 'Elec 19-20'!$A$4:$B$631, 2, FALSE)), "0", VLOOKUP(Table1[[#This Row],[Name]], 'Elec 19-20'!$A$4:$B$631, 2, FALSE))</f>
        <v>0</v>
      </c>
      <c r="H287" s="7" t="str">
        <f>IF(ISNA(VLOOKUP(Table1[[#This Row],[Name]], 'Gas 19-20'!$A$4:$B$395, 2, FALSE)), "0", (VLOOKUP(Table1[[#This Row],[Name]], 'Gas 19-20'!$A$4:$B$395, 2, FALSE)))</f>
        <v>0</v>
      </c>
      <c r="I287" s="13">
        <f>IFERROR((Table1[[#This Row],[Electricity 19-20]]*'Emissions Factors'!$C$2)+(Table1[[#This Row],[Gas 19-20]]*'Emissions Factors'!$B$2), "")</f>
        <v>0</v>
      </c>
      <c r="J287" s="7" t="str">
        <f>IF(ISNA(VLOOKUP(Table1[[#This Row],[Name]],'Elec 20-21'!$A$4:$B$641, 2, FALSE)), "0", VLOOKUP(Table1[[#This Row],[Name]], 'Elec 20-21'!$A$4:$B$641, 2, FALSE))</f>
        <v>0</v>
      </c>
      <c r="K287" s="7" t="str">
        <f>IF(ISNA(VLOOKUP(Table1[[#This Row],[Name]], 'Gas 20-21'!$A$4:$B$400, 2, FALSE)), "0", VLOOKUP(Table1[[#This Row],[Name]], 'Gas 20-21'!$A$4:$B$400, 2, FALSE))</f>
        <v>0</v>
      </c>
      <c r="L287" s="13">
        <f>IFERROR((Table1[[#This Row],[Electricity 20-21]]*'Emissions Factors'!$C$3)+(Table1[[#This Row],[Gas 20-21]]*'Emissions Factors'!$B$2), "0")</f>
        <v>0</v>
      </c>
      <c r="M287" s="11" t="str">
        <f>IF(ISNA(VLOOKUP(Table1[[#This Row],[Name]], 'Elec 21-22'!$A$4:$B$656, 2, FALSE)), "0", VLOOKUP(Table1[[#This Row],[Name]], 'Elec 21-22'!$A$4:$B$656, 2, FALSE))</f>
        <v>0</v>
      </c>
      <c r="N287" s="11" t="str">
        <f>IF(ISNA(VLOOKUP(Table1[[#This Row],[Name]], 'Gas 21-22'!$A$4:$B$408, 2, FALSE)), "0", VLOOKUP(Table1[[#This Row],[Name]], 'Gas 21-22'!$A$4:$B$408, 2, FALSE))</f>
        <v>0</v>
      </c>
      <c r="O287" s="8">
        <f>IFERROR((Table1[[#This Row],[Electricity 21-22]]*'Emissions Factors'!$C$4)+(Table1[[#This Row],[Gas 21-22]]*'Emissions Factors'!$B$4), "")</f>
        <v>0</v>
      </c>
      <c r="P287" s="13" t="str">
        <f>IFERROR(Table1[[#This Row],[Total Emissions 21-22]]/Table1[[#This Row],[Total Emissions 20-21]], "")</f>
        <v/>
      </c>
      <c r="Q287" s="11" t="str">
        <f>IF(ISNA(VLOOKUP(Table1[[#This Row],[Name]],'Elec 22-23'!$A$4:$B$680, 2, FALSE)), "", VLOOKUP(Table1[[#This Row],[Name]], 'Elec 22-23'!$A$4:$B$680, 2, FALSE))</f>
        <v/>
      </c>
      <c r="R287" s="7" t="str">
        <f>IF(ISNA(VLOOKUP(Table1[[#This Row],[Name]], 'Gas 22-23'!$A$4:$B$427, 2, FALSE)), "", (VLOOKUP(Table1[[#This Row],[Name]], 'Gas 22-23'!$A$4:$B$427, 2, FALSE)))</f>
        <v/>
      </c>
      <c r="S287" s="7" t="str">
        <f>IFERROR((Table1[[#This Row],[Electricity 22-23]]*'Emissions Factors'!$C$5)+('Emissions Factors'!$B$5*Table1[[#This Row],[Gas 22-23]]), "")</f>
        <v/>
      </c>
      <c r="T287" s="12" t="str">
        <f>IFERROR(Table1[[#This Row],[Total Emissions 22-23]]/Table1[[#This Row],[Total Emissions 21-22]], "")</f>
        <v/>
      </c>
      <c r="U287" s="7" t="str">
        <f>IF(ISNA(VLOOKUP(Table1[[#This Row],[Name]],'Electricity 23-24'!A288:D1184,4,FALSE)),"",(VLOOKUP(Table1[[#This Row],[Name]],'Electricity 23-24'!A288:D1184,4,FALSE)))</f>
        <v/>
      </c>
      <c r="V287" s="7" t="str">
        <f>IF(ISNA(VLOOKUP(Table1[[#This Row],[Name]],Table2[#All],2,FALSE)),"",(VLOOKUP(Table1[[#This Row],[Name]],Table2[#All],2,FALSE)))</f>
        <v/>
      </c>
      <c r="W287" s="7" t="str">
        <f>IFERROR((Table1[[#This Row],[Electricity 23-24 ]]*'Emissions Factors'!$C$6)+(Table1[[#This Row],[Gas 23-24 ]]*'Emissions Factors'!$B$6),"")</f>
        <v/>
      </c>
      <c r="X287" s="74" t="str">
        <f>IFERROR(Table1[[#This Row],[Total Emissions 23-24 ]]/Table1[[#This Row],[Total Emissions 22-23]],"")</f>
        <v/>
      </c>
      <c r="Y287" s="21"/>
    </row>
    <row r="288" spans="1:25" x14ac:dyDescent="0.25">
      <c r="A288" s="30"/>
      <c r="B288" s="21" t="e">
        <f>VLOOKUP(Table1[[#This Row],[Name]], 'Site Information'!$A$2:$D$46, 4, FALSE)</f>
        <v>#N/A</v>
      </c>
      <c r="C288" s="11" t="str">
        <f>IF(ISNA(VLOOKUP(Table1[[#This Row],[Name]], 'Elec 17-18'!$A$4:$B$630, 2, FALSE)), "0", VLOOKUP(Table1[[#This Row],[Name]], 'Elec 17-18'!$A$4:$B$630, 2, FALSE))</f>
        <v>0</v>
      </c>
      <c r="D288" s="47" t="str">
        <f>IF(ISNA(VLOOKUP(Table1[[#This Row],[Name]], 'Gas 17-18'!$A$4:$B$395, 2, FALSE)), "0", (VLOOKUP(Table1[[#This Row],[Name]], 'Gas 17-18'!$A$4:$B$395, 2, FALSE)))</f>
        <v>0</v>
      </c>
      <c r="E288" s="11" t="str">
        <f>IF(ISNA(VLOOKUP(Table1[[#This Row],[Name]], 'Elec 18-19'!$A$4:$B$630, 2, FALSE)), "0", VLOOKUP(Table1[[#This Row],[Name]], 'Elec 18-19'!$A$4:$B$630, 2, FALSE))</f>
        <v>0</v>
      </c>
      <c r="F288" s="47" t="str">
        <f>IF(ISNA(VLOOKUP(Table1[[#This Row],[Name]], 'Gas 18-19'!$A$4:$B$395, 2, FALSE)), "0", (VLOOKUP(Table1[[#This Row],[Name]], 'Gas 18-19'!$A$4:$B$395, 2, FALSE)))</f>
        <v>0</v>
      </c>
      <c r="G288" s="7" t="str">
        <f>IF(ISNA(VLOOKUP(Table1[[#This Row],[Name]], 'Elec 19-20'!$A$4:$B$631, 2, FALSE)), "0", VLOOKUP(Table1[[#This Row],[Name]], 'Elec 19-20'!$A$4:$B$631, 2, FALSE))</f>
        <v>0</v>
      </c>
      <c r="H288" s="7" t="str">
        <f>IF(ISNA(VLOOKUP(Table1[[#This Row],[Name]], 'Gas 19-20'!$A$4:$B$395, 2, FALSE)), "0", (VLOOKUP(Table1[[#This Row],[Name]], 'Gas 19-20'!$A$4:$B$395, 2, FALSE)))</f>
        <v>0</v>
      </c>
      <c r="I288" s="13">
        <f>IFERROR((Table1[[#This Row],[Electricity 19-20]]*'Emissions Factors'!$C$2)+(Table1[[#This Row],[Gas 19-20]]*'Emissions Factors'!$B$2), "")</f>
        <v>0</v>
      </c>
      <c r="J288" s="7" t="str">
        <f>IF(ISNA(VLOOKUP(Table1[[#This Row],[Name]],'Elec 20-21'!$A$4:$B$641, 2, FALSE)), "0", VLOOKUP(Table1[[#This Row],[Name]], 'Elec 20-21'!$A$4:$B$641, 2, FALSE))</f>
        <v>0</v>
      </c>
      <c r="K288" s="7" t="str">
        <f>IF(ISNA(VLOOKUP(Table1[[#This Row],[Name]], 'Gas 20-21'!$A$4:$B$400, 2, FALSE)), "0", VLOOKUP(Table1[[#This Row],[Name]], 'Gas 20-21'!$A$4:$B$400, 2, FALSE))</f>
        <v>0</v>
      </c>
      <c r="L288" s="13">
        <f>IFERROR((Table1[[#This Row],[Electricity 20-21]]*'Emissions Factors'!$C$3)+(Table1[[#This Row],[Gas 20-21]]*'Emissions Factors'!$B$2), "0")</f>
        <v>0</v>
      </c>
      <c r="M288" s="65" t="str">
        <f>IF(ISNA(VLOOKUP(Table1[[#This Row],[Name]], 'Elec 21-22'!$A$4:$B$656, 2, FALSE)), "0", VLOOKUP(Table1[[#This Row],[Name]], 'Elec 21-22'!$A$4:$B$656, 2, FALSE))</f>
        <v>0</v>
      </c>
      <c r="N288" s="11" t="str">
        <f>IF(ISNA(VLOOKUP(Table1[[#This Row],[Name]], 'Gas 21-22'!$A$4:$B$408, 2, FALSE)), "0", VLOOKUP(Table1[[#This Row],[Name]], 'Gas 21-22'!$A$4:$B$408, 2, FALSE))</f>
        <v>0</v>
      </c>
      <c r="O288" s="8">
        <f>IFERROR((Table1[[#This Row],[Electricity 21-22]]*'Emissions Factors'!$C$4)+(Table1[[#This Row],[Gas 21-22]]*'Emissions Factors'!$B$4), "")</f>
        <v>0</v>
      </c>
      <c r="P288" s="12" t="str">
        <f>IFERROR(Table1[[#This Row],[Total Emissions 21-22]]/Table1[[#This Row],[Total Emissions 20-21]], "")</f>
        <v/>
      </c>
      <c r="Q288" s="11" t="str">
        <f>IF(ISNA(VLOOKUP(Table1[[#This Row],[Name]],'Elec 22-23'!$A$4:$B$680, 2, FALSE)), "", VLOOKUP(Table1[[#This Row],[Name]], 'Elec 22-23'!$A$4:$B$680, 2, FALSE))</f>
        <v/>
      </c>
      <c r="R288" s="7" t="str">
        <f>IF(ISNA(VLOOKUP(Table1[[#This Row],[Name]], 'Gas 22-23'!$A$4:$B$427, 2, FALSE)), "", (VLOOKUP(Table1[[#This Row],[Name]], 'Gas 22-23'!$A$4:$B$427, 2, FALSE)))</f>
        <v/>
      </c>
      <c r="S288" s="7" t="str">
        <f>IFERROR((Table1[[#This Row],[Electricity 22-23]]*'Emissions Factors'!$C$5)+('Emissions Factors'!$B$5*Table1[[#This Row],[Gas 22-23]]), "")</f>
        <v/>
      </c>
      <c r="T288" s="12" t="str">
        <f>IFERROR(Table1[[#This Row],[Total Emissions 22-23]]/Table1[[#This Row],[Total Emissions 21-22]], "")</f>
        <v/>
      </c>
      <c r="U288" s="7" t="e">
        <f>VLOOKUP(Table1[[#This Row],[Name]],'Electricity 23-24'!A313:D338,4,FALSE)</f>
        <v>#N/A</v>
      </c>
      <c r="V288" s="7" t="str">
        <f>IF(ISNA(VLOOKUP(Table1[[#This Row],[Name]],Table2[#All],2,FALSE)),"",(VLOOKUP(Table1[[#This Row],[Name]],Table2[#All],2,FALSE)))</f>
        <v/>
      </c>
      <c r="W288" s="7" t="str">
        <f>IFERROR((Table1[[#This Row],[Electricity 23-24 ]]*'Emissions Factors'!$C$6)+(Table1[[#This Row],[Gas 23-24 ]]*'Emissions Factors'!$B$6),"")</f>
        <v/>
      </c>
      <c r="X288" s="74" t="str">
        <f>IFERROR(Table1[[#This Row],[Total Emissions 23-24 ]]/Table1[[#This Row],[Total Emissions 22-23]],"")</f>
        <v/>
      </c>
      <c r="Y288" s="21"/>
    </row>
    <row r="289" spans="1:25" x14ac:dyDescent="0.25">
      <c r="A289" s="32"/>
      <c r="B289" s="21" t="e">
        <f>VLOOKUP(Table1[[#This Row],[Name]], 'Site Information'!$A$2:$D$46, 4, FALSE)</f>
        <v>#N/A</v>
      </c>
      <c r="C289" s="8" t="str">
        <f>IF(ISNA(VLOOKUP(Table1[[#This Row],[Name]], 'Elec 17-18'!$A$4:$B$630, 2, FALSE)), "0", VLOOKUP(Table1[[#This Row],[Name]], 'Elec 17-18'!$A$4:$B$630, 2, FALSE))</f>
        <v>0</v>
      </c>
      <c r="D289" s="13" t="str">
        <f>IF(ISNA(VLOOKUP(Table1[[#This Row],[Name]], 'Gas 17-18'!$A$4:$B$395, 2, FALSE)), "0", (VLOOKUP(Table1[[#This Row],[Name]], 'Gas 17-18'!$A$4:$B$395, 2, FALSE)))</f>
        <v>0</v>
      </c>
      <c r="E289" s="8" t="str">
        <f>IF(ISNA(VLOOKUP(Table1[[#This Row],[Name]], 'Elec 18-19'!$A$4:$B$630, 2, FALSE)), "0", VLOOKUP(Table1[[#This Row],[Name]], 'Elec 18-19'!$A$4:$B$630, 2, FALSE))</f>
        <v>0</v>
      </c>
      <c r="F289" s="13" t="str">
        <f>IF(ISNA(VLOOKUP(Table1[[#This Row],[Name]], 'Gas 18-19'!$A$4:$B$395, 2, FALSE)), "0", (VLOOKUP(Table1[[#This Row],[Name]], 'Gas 18-19'!$A$4:$B$395, 2, FALSE)))</f>
        <v>0</v>
      </c>
      <c r="G289" s="7" t="str">
        <f>IF(ISNA(VLOOKUP(Table1[[#This Row],[Name]], 'Elec 19-20'!$A$4:$B$631, 2, FALSE)), "0", VLOOKUP(Table1[[#This Row],[Name]], 'Elec 19-20'!$A$4:$B$631, 2, FALSE))</f>
        <v>0</v>
      </c>
      <c r="H289" s="7" t="str">
        <f>IF(ISNA(VLOOKUP(Table1[[#This Row],[Name]], 'Gas 19-20'!$A$4:$B$395, 2, FALSE)), "0", (VLOOKUP(Table1[[#This Row],[Name]], 'Gas 19-20'!$A$4:$B$395, 2, FALSE)))</f>
        <v>0</v>
      </c>
      <c r="I289" s="13">
        <f>IFERROR((Table1[[#This Row],[Electricity 19-20]]*'Emissions Factors'!$C$2)+(Table1[[#This Row],[Gas 19-20]]*'Emissions Factors'!$B$2), "")</f>
        <v>0</v>
      </c>
      <c r="J289" s="7" t="str">
        <f>IF(ISNA(VLOOKUP(Table1[[#This Row],[Name]],'Elec 20-21'!$A$4:$B$641, 2, FALSE)), "0", VLOOKUP(Table1[[#This Row],[Name]], 'Elec 20-21'!$A$4:$B$641, 2, FALSE))</f>
        <v>0</v>
      </c>
      <c r="K289" s="7" t="str">
        <f>IF(ISNA(VLOOKUP(Table1[[#This Row],[Name]], 'Gas 20-21'!$A$4:$B$400, 2, FALSE)), "0", VLOOKUP(Table1[[#This Row],[Name]], 'Gas 20-21'!$A$4:$B$400, 2, FALSE))</f>
        <v>0</v>
      </c>
      <c r="L289" s="13">
        <f>IFERROR((Table1[[#This Row],[Electricity 20-21]]*'Emissions Factors'!$C$3)+(Table1[[#This Row],[Gas 20-21]]*'Emissions Factors'!$B$2), "0")</f>
        <v>0</v>
      </c>
      <c r="M289" s="11" t="str">
        <f>IF(ISNA(VLOOKUP(Table1[[#This Row],[Name]], 'Elec 21-22'!$A$4:$B$656, 2, FALSE)), "0", VLOOKUP(Table1[[#This Row],[Name]], 'Elec 21-22'!$A$4:$B$656, 2, FALSE))</f>
        <v>0</v>
      </c>
      <c r="N289" s="7" t="str">
        <f>IF(ISNA(VLOOKUP(Table1[[#This Row],[Name]], 'Gas 21-22'!$A$4:$B$408, 2, FALSE)), "0", VLOOKUP(Table1[[#This Row],[Name]], 'Gas 21-22'!$A$4:$B$408, 2, FALSE))</f>
        <v>0</v>
      </c>
      <c r="O289" s="8">
        <f>IFERROR((Table1[[#This Row],[Electricity 21-22]]*'Emissions Factors'!$C$4)+(Table1[[#This Row],[Gas 21-22]]*'Emissions Factors'!$B$4), "")</f>
        <v>0</v>
      </c>
      <c r="P289" s="74" t="str">
        <f>IFERROR(Table1[[#This Row],[Total Emissions 21-22]]/Table1[[#This Row],[Total Emissions 20-21]], "")</f>
        <v/>
      </c>
      <c r="Q289" s="11" t="str">
        <f>IF(ISNA(VLOOKUP(Table1[[#This Row],[Name]],'Elec 22-23'!$A$4:$B$680, 2, FALSE)), "", VLOOKUP(Table1[[#This Row],[Name]], 'Elec 22-23'!$A$4:$B$680, 2, FALSE))</f>
        <v/>
      </c>
      <c r="R289" s="7" t="str">
        <f>IF(ISNA(VLOOKUP(Table1[[#This Row],[Name]], 'Gas 22-23'!$A$4:$B$427, 2, FALSE)), "", (VLOOKUP(Table1[[#This Row],[Name]], 'Gas 22-23'!$A$4:$B$427, 2, FALSE)))</f>
        <v/>
      </c>
      <c r="S289" s="7" t="str">
        <f>IFERROR((Table1[[#This Row],[Electricity 22-23]]*'Emissions Factors'!$C$5)+('Emissions Factors'!$B$5*Table1[[#This Row],[Gas 22-23]]), "")</f>
        <v/>
      </c>
      <c r="T289" s="12" t="str">
        <f>IFERROR(Table1[[#This Row],[Total Emissions 22-23]]/Table1[[#This Row],[Total Emissions 21-22]], "")</f>
        <v/>
      </c>
      <c r="U289" s="7" t="str">
        <f>IF(ISNA(VLOOKUP(Table1[[#This Row],[Name]],'Electricity 23-24'!A290:D1186,4,FALSE)),"",(VLOOKUP(Table1[[#This Row],[Name]],'Electricity 23-24'!A290:D1186,4,FALSE)))</f>
        <v/>
      </c>
      <c r="V289" s="7" t="str">
        <f>IF(ISNA(VLOOKUP(Table1[[#This Row],[Name]],Table2[#All],2,FALSE)),"",(VLOOKUP(Table1[[#This Row],[Name]],Table2[#All],2,FALSE)))</f>
        <v/>
      </c>
      <c r="W289" s="7" t="str">
        <f>IFERROR((Table1[[#This Row],[Electricity 23-24 ]]*'Emissions Factors'!$C$6)+(Table1[[#This Row],[Gas 23-24 ]]*'Emissions Factors'!$B$6),"")</f>
        <v/>
      </c>
      <c r="X289" s="74" t="str">
        <f>IFERROR(Table1[[#This Row],[Total Emissions 23-24 ]]/Table1[[#This Row],[Total Emissions 22-23]],"")</f>
        <v/>
      </c>
      <c r="Y289" s="21"/>
    </row>
    <row r="290" spans="1:25" x14ac:dyDescent="0.25">
      <c r="A290" s="30"/>
      <c r="B290" s="21" t="e">
        <f>VLOOKUP(Table1[[#This Row],[Name]], 'Site Information'!$A$2:$D$46, 4, FALSE)</f>
        <v>#N/A</v>
      </c>
      <c r="C290" s="11" t="str">
        <f>IF(ISNA(VLOOKUP(Table1[[#This Row],[Name]], 'Elec 17-18'!$A$4:$B$630, 2, FALSE)), "0", VLOOKUP(Table1[[#This Row],[Name]], 'Elec 17-18'!$A$4:$B$630, 2, FALSE))</f>
        <v>0</v>
      </c>
      <c r="D290" s="47" t="str">
        <f>IF(ISNA(VLOOKUP(Table1[[#This Row],[Name]], 'Gas 17-18'!$A$4:$B$395, 2, FALSE)), "0", (VLOOKUP(Table1[[#This Row],[Name]], 'Gas 17-18'!$A$4:$B$395, 2, FALSE)))</f>
        <v>0</v>
      </c>
      <c r="E290" s="11" t="str">
        <f>IF(ISNA(VLOOKUP(Table1[[#This Row],[Name]], 'Elec 18-19'!$A$4:$B$630, 2, FALSE)), "0", VLOOKUP(Table1[[#This Row],[Name]], 'Elec 18-19'!$A$4:$B$630, 2, FALSE))</f>
        <v>0</v>
      </c>
      <c r="F290" s="47" t="str">
        <f>IF(ISNA(VLOOKUP(Table1[[#This Row],[Name]], 'Gas 18-19'!$A$4:$B$395, 2, FALSE)), "0", (VLOOKUP(Table1[[#This Row],[Name]], 'Gas 18-19'!$A$4:$B$395, 2, FALSE)))</f>
        <v>0</v>
      </c>
      <c r="G290" s="7" t="str">
        <f>IF(ISNA(VLOOKUP(Table1[[#This Row],[Name]], 'Elec 19-20'!$A$4:$B$631, 2, FALSE)), "0", VLOOKUP(Table1[[#This Row],[Name]], 'Elec 19-20'!$A$4:$B$631, 2, FALSE))</f>
        <v>0</v>
      </c>
      <c r="H290" s="7" t="str">
        <f>IF(ISNA(VLOOKUP(Table1[[#This Row],[Name]], 'Gas 19-20'!$A$4:$B$395, 2, FALSE)), "0", (VLOOKUP(Table1[[#This Row],[Name]], 'Gas 19-20'!$A$4:$B$395, 2, FALSE)))</f>
        <v>0</v>
      </c>
      <c r="I290" s="13">
        <f>IFERROR((Table1[[#This Row],[Electricity 19-20]]*'Emissions Factors'!$C$2)+(Table1[[#This Row],[Gas 19-20]]*'Emissions Factors'!$B$2), "")</f>
        <v>0</v>
      </c>
      <c r="J290" s="7" t="str">
        <f>IF(ISNA(VLOOKUP(Table1[[#This Row],[Name]],'Elec 20-21'!$A$4:$B$641, 2, FALSE)), "0", VLOOKUP(Table1[[#This Row],[Name]], 'Elec 20-21'!$A$4:$B$641, 2, FALSE))</f>
        <v>0</v>
      </c>
      <c r="K290" s="7" t="str">
        <f>IF(ISNA(VLOOKUP(Table1[[#This Row],[Name]], 'Gas 20-21'!$A$4:$B$400, 2, FALSE)), "0", VLOOKUP(Table1[[#This Row],[Name]], 'Gas 20-21'!$A$4:$B$400, 2, FALSE))</f>
        <v>0</v>
      </c>
      <c r="L290" s="13">
        <f>IFERROR((Table1[[#This Row],[Electricity 20-21]]*'Emissions Factors'!$C$3)+(Table1[[#This Row],[Gas 20-21]]*'Emissions Factors'!$B$2), "0")</f>
        <v>0</v>
      </c>
      <c r="M290" s="65" t="str">
        <f>IF(ISNA(VLOOKUP(Table1[[#This Row],[Name]], 'Elec 21-22'!$A$4:$B$656, 2, FALSE)), "0", VLOOKUP(Table1[[#This Row],[Name]], 'Elec 21-22'!$A$4:$B$656, 2, FALSE))</f>
        <v>0</v>
      </c>
      <c r="N290" s="11" t="str">
        <f>IF(ISNA(VLOOKUP(Table1[[#This Row],[Name]], 'Gas 21-22'!$A$4:$B$408, 2, FALSE)), "0", VLOOKUP(Table1[[#This Row],[Name]], 'Gas 21-22'!$A$4:$B$408, 2, FALSE))</f>
        <v>0</v>
      </c>
      <c r="O290" s="8">
        <f>IFERROR((Table1[[#This Row],[Electricity 21-22]]*'Emissions Factors'!$C$4)+(Table1[[#This Row],[Gas 21-22]]*'Emissions Factors'!$B$4), "")</f>
        <v>0</v>
      </c>
      <c r="P290" s="12" t="str">
        <f>IFERROR(Table1[[#This Row],[Total Emissions 21-22]]/Table1[[#This Row],[Total Emissions 20-21]], "")</f>
        <v/>
      </c>
      <c r="Q290" s="11" t="str">
        <f>IF(ISNA(VLOOKUP(Table1[[#This Row],[Name]],'Elec 22-23'!$A$4:$B$680, 2, FALSE)), "", VLOOKUP(Table1[[#This Row],[Name]], 'Elec 22-23'!$A$4:$B$680, 2, FALSE))</f>
        <v/>
      </c>
      <c r="R290" s="7" t="str">
        <f>IF(ISNA(VLOOKUP(Table1[[#This Row],[Name]], 'Gas 22-23'!$A$4:$B$427, 2, FALSE)), "", (VLOOKUP(Table1[[#This Row],[Name]], 'Gas 22-23'!$A$4:$B$427, 2, FALSE)))</f>
        <v/>
      </c>
      <c r="S290" s="7" t="str">
        <f>IFERROR((Table1[[#This Row],[Electricity 22-23]]*'Emissions Factors'!$C$5)+('Emissions Factors'!$B$5*Table1[[#This Row],[Gas 22-23]]), "")</f>
        <v/>
      </c>
      <c r="T290" s="12" t="str">
        <f>IFERROR(Table1[[#This Row],[Total Emissions 22-23]]/Table1[[#This Row],[Total Emissions 21-22]], "")</f>
        <v/>
      </c>
      <c r="U290" s="7" t="str">
        <f>IF(ISNA(VLOOKUP(Table1[[#This Row],[Name]],'Electricity 23-24'!A107:D229,4,FALSE)),"",(VLOOKUP(Table1[[#This Row],[Name]],'Electricity 23-24'!A107:D229,4,FALSE)))</f>
        <v/>
      </c>
      <c r="V290" s="7" t="str">
        <f>IF(ISNA(VLOOKUP(Table1[[#This Row],[Name]],Table2[#All],2,FALSE)),"",(VLOOKUP(Table1[[#This Row],[Name]],Table2[#All],2,FALSE)))</f>
        <v/>
      </c>
      <c r="W290" s="7" t="str">
        <f>IFERROR((Table1[[#This Row],[Electricity 23-24 ]]*'Emissions Factors'!$C$6)+(Table1[[#This Row],[Gas 23-24 ]]*'Emissions Factors'!$B$6),"")</f>
        <v/>
      </c>
      <c r="X290" s="74" t="str">
        <f>IFERROR(Table1[[#This Row],[Total Emissions 23-24 ]]/Table1[[#This Row],[Total Emissions 22-23]],"")</f>
        <v/>
      </c>
      <c r="Y290" s="21"/>
    </row>
    <row r="291" spans="1:25" x14ac:dyDescent="0.25">
      <c r="A291" s="32"/>
      <c r="B291" s="21" t="e">
        <f>VLOOKUP(Table1[[#This Row],[Name]], 'Site Information'!$A$2:$D$46, 4, FALSE)</f>
        <v>#N/A</v>
      </c>
      <c r="C291" s="8" t="str">
        <f>IF(ISNA(VLOOKUP(Table1[[#This Row],[Name]], 'Elec 17-18'!$A$4:$B$630, 2, FALSE)), "0", VLOOKUP(Table1[[#This Row],[Name]], 'Elec 17-18'!$A$4:$B$630, 2, FALSE))</f>
        <v>0</v>
      </c>
      <c r="D291" s="13" t="str">
        <f>IF(ISNA(VLOOKUP(Table1[[#This Row],[Name]], 'Gas 17-18'!$A$4:$B$395, 2, FALSE)), "0", (VLOOKUP(Table1[[#This Row],[Name]], 'Gas 17-18'!$A$4:$B$395, 2, FALSE)))</f>
        <v>0</v>
      </c>
      <c r="E291" s="8" t="str">
        <f>IF(ISNA(VLOOKUP(Table1[[#This Row],[Name]], 'Elec 18-19'!$A$4:$B$630, 2, FALSE)), "0", VLOOKUP(Table1[[#This Row],[Name]], 'Elec 18-19'!$A$4:$B$630, 2, FALSE))</f>
        <v>0</v>
      </c>
      <c r="F291" s="13" t="str">
        <f>IF(ISNA(VLOOKUP(Table1[[#This Row],[Name]], 'Gas 18-19'!$A$4:$B$395, 2, FALSE)), "0", (VLOOKUP(Table1[[#This Row],[Name]], 'Gas 18-19'!$A$4:$B$395, 2, FALSE)))</f>
        <v>0</v>
      </c>
      <c r="G291" s="7" t="str">
        <f>IF(ISNA(VLOOKUP(Table1[[#This Row],[Name]], 'Elec 19-20'!$A$4:$B$631, 2, FALSE)), "0", VLOOKUP(Table1[[#This Row],[Name]], 'Elec 19-20'!$A$4:$B$631, 2, FALSE))</f>
        <v>0</v>
      </c>
      <c r="H291" s="7" t="str">
        <f>IF(ISNA(VLOOKUP(Table1[[#This Row],[Name]], 'Gas 19-20'!$A$4:$B$395, 2, FALSE)), "0", (VLOOKUP(Table1[[#This Row],[Name]], 'Gas 19-20'!$A$4:$B$395, 2, FALSE)))</f>
        <v>0</v>
      </c>
      <c r="I291" s="13">
        <f>IFERROR((Table1[[#This Row],[Electricity 19-20]]*'Emissions Factors'!$C$2)+(Table1[[#This Row],[Gas 19-20]]*'Emissions Factors'!$B$2), "")</f>
        <v>0</v>
      </c>
      <c r="J291" s="7" t="str">
        <f>IF(ISNA(VLOOKUP(Table1[[#This Row],[Name]],'Elec 20-21'!$A$4:$B$641, 2, FALSE)), "0", VLOOKUP(Table1[[#This Row],[Name]], 'Elec 20-21'!$A$4:$B$641, 2, FALSE))</f>
        <v>0</v>
      </c>
      <c r="K291" s="7" t="str">
        <f>IF(ISNA(VLOOKUP(Table1[[#This Row],[Name]], 'Gas 20-21'!$A$4:$B$400, 2, FALSE)), "0", VLOOKUP(Table1[[#This Row],[Name]], 'Gas 20-21'!$A$4:$B$400, 2, FALSE))</f>
        <v>0</v>
      </c>
      <c r="L291" s="13">
        <f>IFERROR((Table1[[#This Row],[Electricity 20-21]]*'Emissions Factors'!$C$3)+(Table1[[#This Row],[Gas 20-21]]*'Emissions Factors'!$B$2), "0")</f>
        <v>0</v>
      </c>
      <c r="M291" s="11" t="str">
        <f>IF(ISNA(VLOOKUP(Table1[[#This Row],[Name]], 'Elec 21-22'!$A$4:$B$656, 2, FALSE)), "0", VLOOKUP(Table1[[#This Row],[Name]], 'Elec 21-22'!$A$4:$B$656, 2, FALSE))</f>
        <v>0</v>
      </c>
      <c r="N291" s="11" t="str">
        <f>IF(ISNA(VLOOKUP(Table1[[#This Row],[Name]], 'Gas 21-22'!$A$4:$B$408, 2, FALSE)), "0", VLOOKUP(Table1[[#This Row],[Name]], 'Gas 21-22'!$A$4:$B$408, 2, FALSE))</f>
        <v>0</v>
      </c>
      <c r="O291" s="8">
        <f>IFERROR((Table1[[#This Row],[Electricity 21-22]]*'Emissions Factors'!$C$4)+(Table1[[#This Row],[Gas 21-22]]*'Emissions Factors'!$B$4), "")</f>
        <v>0</v>
      </c>
      <c r="P291" s="13" t="str">
        <f>IFERROR(Table1[[#This Row],[Total Emissions 21-22]]/Table1[[#This Row],[Total Emissions 20-21]], "")</f>
        <v/>
      </c>
      <c r="Q291" s="11" t="str">
        <f>IF(ISNA(VLOOKUP(Table1[[#This Row],[Name]],'Elec 22-23'!$A$4:$B$680, 2, FALSE)), "", VLOOKUP(Table1[[#This Row],[Name]], 'Elec 22-23'!$A$4:$B$680, 2, FALSE))</f>
        <v/>
      </c>
      <c r="R291" s="7" t="str">
        <f>IF(ISNA(VLOOKUP(Table1[[#This Row],[Name]], 'Gas 22-23'!$A$4:$B$427, 2, FALSE)), "", (VLOOKUP(Table1[[#This Row],[Name]], 'Gas 22-23'!$A$4:$B$427, 2, FALSE)))</f>
        <v/>
      </c>
      <c r="S291" s="7" t="str">
        <f>IFERROR((Table1[[#This Row],[Electricity 22-23]]*'Emissions Factors'!$C$5)+('Emissions Factors'!$B$5*Table1[[#This Row],[Gas 22-23]]), "")</f>
        <v/>
      </c>
      <c r="T291" s="12" t="str">
        <f>IFERROR(Table1[[#This Row],[Total Emissions 22-23]]/Table1[[#This Row],[Total Emissions 21-22]], "")</f>
        <v/>
      </c>
      <c r="U291" s="7" t="e">
        <f>VLOOKUP(Table1[[#This Row],[Name]],'Electricity 23-24'!A76:D973,4,FALSE)</f>
        <v>#N/A</v>
      </c>
      <c r="V291" s="7" t="str">
        <f>IF(ISNA(VLOOKUP(Table1[[#This Row],[Name]],Table2[#All],2,FALSE)),"",(VLOOKUP(Table1[[#This Row],[Name]],Table2[#All],2,FALSE)))</f>
        <v/>
      </c>
      <c r="W291" s="7" t="str">
        <f>IFERROR((Table1[[#This Row],[Electricity 23-24 ]]*'Emissions Factors'!$C$6)+(Table1[[#This Row],[Gas 23-24 ]]*'Emissions Factors'!$B$6),"")</f>
        <v/>
      </c>
      <c r="X291" s="74" t="str">
        <f>IFERROR(Table1[[#This Row],[Total Emissions 23-24 ]]/Table1[[#This Row],[Total Emissions 22-23]],"")</f>
        <v/>
      </c>
      <c r="Y291" s="21"/>
    </row>
    <row r="292" spans="1:25" x14ac:dyDescent="0.25">
      <c r="A292" s="32"/>
      <c r="B292" s="21" t="e">
        <f>VLOOKUP(Table1[[#This Row],[Name]], 'Site Information'!$A$2:$D$46, 4, FALSE)</f>
        <v>#N/A</v>
      </c>
      <c r="C292" s="8" t="str">
        <f>IF(ISNA(VLOOKUP(Table1[[#This Row],[Name]], 'Elec 17-18'!$A$4:$B$630, 2, FALSE)), "0", VLOOKUP(Table1[[#This Row],[Name]], 'Elec 17-18'!$A$4:$B$630, 2, FALSE))</f>
        <v>0</v>
      </c>
      <c r="D292" s="13" t="str">
        <f>IF(ISNA(VLOOKUP(Table1[[#This Row],[Name]], 'Gas 17-18'!$A$4:$B$395, 2, FALSE)), "0", (VLOOKUP(Table1[[#This Row],[Name]], 'Gas 17-18'!$A$4:$B$395, 2, FALSE)))</f>
        <v>0</v>
      </c>
      <c r="E292" s="8" t="str">
        <f>IF(ISNA(VLOOKUP(Table1[[#This Row],[Name]], 'Elec 18-19'!$A$4:$B$630, 2, FALSE)), "0", VLOOKUP(Table1[[#This Row],[Name]], 'Elec 18-19'!$A$4:$B$630, 2, FALSE))</f>
        <v>0</v>
      </c>
      <c r="F292" s="13" t="str">
        <f>IF(ISNA(VLOOKUP(Table1[[#This Row],[Name]], 'Gas 18-19'!$A$4:$B$395, 2, FALSE)), "0", (VLOOKUP(Table1[[#This Row],[Name]], 'Gas 18-19'!$A$4:$B$395, 2, FALSE)))</f>
        <v>0</v>
      </c>
      <c r="G292" s="7" t="str">
        <f>IF(ISNA(VLOOKUP(Table1[[#This Row],[Name]], 'Elec 19-20'!$A$4:$B$631, 2, FALSE)), "0", VLOOKUP(Table1[[#This Row],[Name]], 'Elec 19-20'!$A$4:$B$631, 2, FALSE))</f>
        <v>0</v>
      </c>
      <c r="H292" s="7" t="str">
        <f>IF(ISNA(VLOOKUP(Table1[[#This Row],[Name]], 'Gas 19-20'!$A$4:$B$395, 2, FALSE)), "0", (VLOOKUP(Table1[[#This Row],[Name]], 'Gas 19-20'!$A$4:$B$395, 2, FALSE)))</f>
        <v>0</v>
      </c>
      <c r="I292" s="13">
        <f>IFERROR((Table1[[#This Row],[Electricity 19-20]]*'Emissions Factors'!$C$2)+(Table1[[#This Row],[Gas 19-20]]*'Emissions Factors'!$B$2), "")</f>
        <v>0</v>
      </c>
      <c r="J292" s="7" t="str">
        <f>IF(ISNA(VLOOKUP(Table1[[#This Row],[Name]],'Elec 20-21'!$A$4:$B$641, 2, FALSE)), "0", VLOOKUP(Table1[[#This Row],[Name]], 'Elec 20-21'!$A$4:$B$641, 2, FALSE))</f>
        <v>0</v>
      </c>
      <c r="K292" s="7" t="str">
        <f>IF(ISNA(VLOOKUP(Table1[[#This Row],[Name]], 'Gas 20-21'!$A$4:$B$400, 2, FALSE)), "0", VLOOKUP(Table1[[#This Row],[Name]], 'Gas 20-21'!$A$4:$B$400, 2, FALSE))</f>
        <v>0</v>
      </c>
      <c r="L292" s="13">
        <f>IFERROR((Table1[[#This Row],[Electricity 20-21]]*'Emissions Factors'!$C$3)+(Table1[[#This Row],[Gas 20-21]]*'Emissions Factors'!$B$2), "0")</f>
        <v>0</v>
      </c>
      <c r="M292" s="11" t="str">
        <f>IF(ISNA(VLOOKUP(Table1[[#This Row],[Name]], 'Elec 21-22'!$A$4:$B$656, 2, FALSE)), "0", VLOOKUP(Table1[[#This Row],[Name]], 'Elec 21-22'!$A$4:$B$656, 2, FALSE))</f>
        <v>0</v>
      </c>
      <c r="N292" s="11" t="str">
        <f>IF(ISNA(VLOOKUP(Table1[[#This Row],[Name]], 'Gas 21-22'!$A$4:$B$408, 2, FALSE)), "0", VLOOKUP(Table1[[#This Row],[Name]], 'Gas 21-22'!$A$4:$B$408, 2, FALSE))</f>
        <v>0</v>
      </c>
      <c r="O292" s="8">
        <f>IFERROR((Table1[[#This Row],[Electricity 21-22]]*'Emissions Factors'!$C$4)+(Table1[[#This Row],[Gas 21-22]]*'Emissions Factors'!$B$4), "")</f>
        <v>0</v>
      </c>
      <c r="P292" s="12" t="str">
        <f>IFERROR(Table1[[#This Row],[Total Emissions 21-22]]/Table1[[#This Row],[Total Emissions 20-21]], "")</f>
        <v/>
      </c>
      <c r="Q292" s="11" t="str">
        <f>IF(ISNA(VLOOKUP(Table1[[#This Row],[Name]],'Elec 22-23'!$A$4:$B$680, 2, FALSE)), "", VLOOKUP(Table1[[#This Row],[Name]], 'Elec 22-23'!$A$4:$B$680, 2, FALSE))</f>
        <v/>
      </c>
      <c r="R292" s="7" t="str">
        <f>IF(ISNA(VLOOKUP(Table1[[#This Row],[Name]], 'Gas 22-23'!$A$4:$B$427, 2, FALSE)), "", (VLOOKUP(Table1[[#This Row],[Name]], 'Gas 22-23'!$A$4:$B$427, 2, FALSE)))</f>
        <v/>
      </c>
      <c r="S292" s="7" t="str">
        <f>IFERROR((Table1[[#This Row],[Electricity 22-23]]*'Emissions Factors'!$C$5)+('Emissions Factors'!$B$5*Table1[[#This Row],[Gas 22-23]]), "")</f>
        <v/>
      </c>
      <c r="T292" s="12" t="str">
        <f>IFERROR(Table1[[#This Row],[Total Emissions 22-23]]/Table1[[#This Row],[Total Emissions 21-22]], "")</f>
        <v/>
      </c>
      <c r="U292" s="7" t="e">
        <f>VLOOKUP(Table1[[#This Row],[Name]],'Electricity 23-24'!A15:D672,4,FALSE)</f>
        <v>#N/A</v>
      </c>
      <c r="V292" s="7" t="str">
        <f>IF(ISNA(VLOOKUP(Table1[[#This Row],[Name]],Table2[#All],2,FALSE)),"",(VLOOKUP(Table1[[#This Row],[Name]],Table2[#All],2,FALSE)))</f>
        <v/>
      </c>
      <c r="W292" s="7" t="str">
        <f>IFERROR((Table1[[#This Row],[Electricity 23-24 ]]*'Emissions Factors'!$C$6)+(Table1[[#This Row],[Gas 23-24 ]]*'Emissions Factors'!$B$6),"")</f>
        <v/>
      </c>
      <c r="X292" s="74" t="str">
        <f>IFERROR(Table1[[#This Row],[Total Emissions 23-24 ]]/Table1[[#This Row],[Total Emissions 22-23]],"")</f>
        <v/>
      </c>
      <c r="Y292" s="21"/>
    </row>
    <row r="293" spans="1:25" x14ac:dyDescent="0.25">
      <c r="A293" s="32"/>
      <c r="B293" s="21" t="e">
        <f>VLOOKUP(Table1[[#This Row],[Name]], 'Site Information'!$A$2:$D$46, 4, FALSE)</f>
        <v>#N/A</v>
      </c>
      <c r="C293" s="8" t="str">
        <f>IF(ISNA(VLOOKUP(Table1[[#This Row],[Name]], 'Elec 17-18'!$A$4:$B$630, 2, FALSE)), "0", VLOOKUP(Table1[[#This Row],[Name]], 'Elec 17-18'!$A$4:$B$630, 2, FALSE))</f>
        <v>0</v>
      </c>
      <c r="D293" s="13" t="str">
        <f>IF(ISNA(VLOOKUP(Table1[[#This Row],[Name]], 'Gas 17-18'!$A$4:$B$395, 2, FALSE)), "0", (VLOOKUP(Table1[[#This Row],[Name]], 'Gas 17-18'!$A$4:$B$395, 2, FALSE)))</f>
        <v>0</v>
      </c>
      <c r="E293" s="8" t="str">
        <f>IF(ISNA(VLOOKUP(Table1[[#This Row],[Name]], 'Elec 18-19'!$A$4:$B$630, 2, FALSE)), "0", VLOOKUP(Table1[[#This Row],[Name]], 'Elec 18-19'!$A$4:$B$630, 2, FALSE))</f>
        <v>0</v>
      </c>
      <c r="F293" s="13" t="str">
        <f>IF(ISNA(VLOOKUP(Table1[[#This Row],[Name]], 'Gas 18-19'!$A$4:$B$395, 2, FALSE)), "0", (VLOOKUP(Table1[[#This Row],[Name]], 'Gas 18-19'!$A$4:$B$395, 2, FALSE)))</f>
        <v>0</v>
      </c>
      <c r="G293" s="7" t="str">
        <f>IF(ISNA(VLOOKUP(Table1[[#This Row],[Name]], 'Elec 19-20'!$A$4:$B$631, 2, FALSE)), "0", VLOOKUP(Table1[[#This Row],[Name]], 'Elec 19-20'!$A$4:$B$631, 2, FALSE))</f>
        <v>0</v>
      </c>
      <c r="H293" s="7" t="str">
        <f>IF(ISNA(VLOOKUP(Table1[[#This Row],[Name]], 'Gas 19-20'!$A$4:$B$395, 2, FALSE)), "0", (VLOOKUP(Table1[[#This Row],[Name]], 'Gas 19-20'!$A$4:$B$395, 2, FALSE)))</f>
        <v>0</v>
      </c>
      <c r="I293" s="13">
        <f>IFERROR((Table1[[#This Row],[Electricity 19-20]]*'Emissions Factors'!$C$2)+(Table1[[#This Row],[Gas 19-20]]*'Emissions Factors'!$B$2), "")</f>
        <v>0</v>
      </c>
      <c r="J293" s="7" t="str">
        <f>IF(ISNA(VLOOKUP(Table1[[#This Row],[Name]],'Elec 20-21'!$A$4:$B$641, 2, FALSE)), "0", VLOOKUP(Table1[[#This Row],[Name]], 'Elec 20-21'!$A$4:$B$641, 2, FALSE))</f>
        <v>0</v>
      </c>
      <c r="K293" s="7" t="str">
        <f>IF(ISNA(VLOOKUP(Table1[[#This Row],[Name]], 'Gas 20-21'!$A$4:$B$400, 2, FALSE)), "0", VLOOKUP(Table1[[#This Row],[Name]], 'Gas 20-21'!$A$4:$B$400, 2, FALSE))</f>
        <v>0</v>
      </c>
      <c r="L293" s="13">
        <f>IFERROR((Table1[[#This Row],[Electricity 20-21]]*'Emissions Factors'!$C$3)+(Table1[[#This Row],[Gas 20-21]]*'Emissions Factors'!$B$2), "0")</f>
        <v>0</v>
      </c>
      <c r="M293" s="11" t="str">
        <f>IF(ISNA(VLOOKUP(Table1[[#This Row],[Name]], 'Elec 21-22'!$A$4:$B$656, 2, FALSE)), "0", VLOOKUP(Table1[[#This Row],[Name]], 'Elec 21-22'!$A$4:$B$656, 2, FALSE))</f>
        <v>0</v>
      </c>
      <c r="N293" s="11" t="str">
        <f>IF(ISNA(VLOOKUP(Table1[[#This Row],[Name]], 'Gas 21-22'!$A$4:$B$408, 2, FALSE)), "0", VLOOKUP(Table1[[#This Row],[Name]], 'Gas 21-22'!$A$4:$B$408, 2, FALSE))</f>
        <v>0</v>
      </c>
      <c r="O293" s="8">
        <f>IFERROR((Table1[[#This Row],[Electricity 21-22]]*'Emissions Factors'!$C$4)+(Table1[[#This Row],[Gas 21-22]]*'Emissions Factors'!$B$4), "")</f>
        <v>0</v>
      </c>
      <c r="P293" s="13" t="str">
        <f>IFERROR(Table1[[#This Row],[Total Emissions 21-22]]/Table1[[#This Row],[Total Emissions 20-21]], "")</f>
        <v/>
      </c>
      <c r="Q293" s="11" t="str">
        <f>IF(ISNA(VLOOKUP(Table1[[#This Row],[Name]],'Elec 22-23'!$A$4:$B$680, 2, FALSE)), "", VLOOKUP(Table1[[#This Row],[Name]], 'Elec 22-23'!$A$4:$B$680, 2, FALSE))</f>
        <v/>
      </c>
      <c r="R293" s="7" t="str">
        <f>IF(ISNA(VLOOKUP(Table1[[#This Row],[Name]], 'Gas 22-23'!$A$4:$B$427, 2, FALSE)), "", (VLOOKUP(Table1[[#This Row],[Name]], 'Gas 22-23'!$A$4:$B$427, 2, FALSE)))</f>
        <v/>
      </c>
      <c r="S293" s="7" t="str">
        <f>IFERROR((Table1[[#This Row],[Electricity 22-23]]*'Emissions Factors'!$C$5)+('Emissions Factors'!$B$5*Table1[[#This Row],[Gas 22-23]]), "")</f>
        <v/>
      </c>
      <c r="T293" s="12" t="str">
        <f>IFERROR(Table1[[#This Row],[Total Emissions 22-23]]/Table1[[#This Row],[Total Emissions 21-22]], "")</f>
        <v/>
      </c>
      <c r="U293" s="7" t="str">
        <f>IF(ISNA(VLOOKUP(Table1[[#This Row],[Name]],'Electricity 23-24'!A294:D1190,4,FALSE)),"",(VLOOKUP(Table1[[#This Row],[Name]],'Electricity 23-24'!A294:D1190,4,FALSE)))</f>
        <v/>
      </c>
      <c r="V293" s="7" t="str">
        <f>IF(ISNA(VLOOKUP(Table1[[#This Row],[Name]],Table2[#All],2,FALSE)),"",(VLOOKUP(Table1[[#This Row],[Name]],Table2[#All],2,FALSE)))</f>
        <v/>
      </c>
      <c r="W293" s="7" t="str">
        <f>IFERROR((Table1[[#This Row],[Electricity 23-24 ]]*'Emissions Factors'!$C$6)+(Table1[[#This Row],[Gas 23-24 ]]*'Emissions Factors'!$B$6),"")</f>
        <v/>
      </c>
      <c r="X293" s="74" t="str">
        <f>IFERROR(Table1[[#This Row],[Total Emissions 23-24 ]]/Table1[[#This Row],[Total Emissions 22-23]],"")</f>
        <v/>
      </c>
      <c r="Y293" s="21"/>
    </row>
    <row r="294" spans="1:25" x14ac:dyDescent="0.25">
      <c r="A294" s="32"/>
      <c r="B294" s="21" t="e">
        <f>VLOOKUP(Table1[[#This Row],[Name]], 'Site Information'!$A$2:$D$46, 4, FALSE)</f>
        <v>#N/A</v>
      </c>
      <c r="C294" s="8" t="str">
        <f>IF(ISNA(VLOOKUP(Table1[[#This Row],[Name]], 'Elec 17-18'!$A$4:$B$630, 2, FALSE)), "0", VLOOKUP(Table1[[#This Row],[Name]], 'Elec 17-18'!$A$4:$B$630, 2, FALSE))</f>
        <v>0</v>
      </c>
      <c r="D294" s="13" t="str">
        <f>IF(ISNA(VLOOKUP(Table1[[#This Row],[Name]], 'Gas 17-18'!$A$4:$B$395, 2, FALSE)), "0", (VLOOKUP(Table1[[#This Row],[Name]], 'Gas 17-18'!$A$4:$B$395, 2, FALSE)))</f>
        <v>0</v>
      </c>
      <c r="E294" s="8" t="str">
        <f>IF(ISNA(VLOOKUP(Table1[[#This Row],[Name]], 'Elec 18-19'!$A$4:$B$630, 2, FALSE)), "0", VLOOKUP(Table1[[#This Row],[Name]], 'Elec 18-19'!$A$4:$B$630, 2, FALSE))</f>
        <v>0</v>
      </c>
      <c r="F294" s="13" t="str">
        <f>IF(ISNA(VLOOKUP(Table1[[#This Row],[Name]], 'Gas 18-19'!$A$4:$B$395, 2, FALSE)), "0", (VLOOKUP(Table1[[#This Row],[Name]], 'Gas 18-19'!$A$4:$B$395, 2, FALSE)))</f>
        <v>0</v>
      </c>
      <c r="G294" s="7" t="str">
        <f>IF(ISNA(VLOOKUP(Table1[[#This Row],[Name]], 'Elec 19-20'!$A$4:$B$631, 2, FALSE)), "0", VLOOKUP(Table1[[#This Row],[Name]], 'Elec 19-20'!$A$4:$B$631, 2, FALSE))</f>
        <v>0</v>
      </c>
      <c r="H294" s="7" t="str">
        <f>IF(ISNA(VLOOKUP(Table1[[#This Row],[Name]], 'Gas 19-20'!$A$4:$B$395, 2, FALSE)), "0", (VLOOKUP(Table1[[#This Row],[Name]], 'Gas 19-20'!$A$4:$B$395, 2, FALSE)))</f>
        <v>0</v>
      </c>
      <c r="I294" s="13">
        <f>IFERROR((Table1[[#This Row],[Electricity 19-20]]*'Emissions Factors'!$C$2)+(Table1[[#This Row],[Gas 19-20]]*'Emissions Factors'!$B$2), "")</f>
        <v>0</v>
      </c>
      <c r="J294" s="7" t="str">
        <f>IF(ISNA(VLOOKUP(Table1[[#This Row],[Name]],'Elec 20-21'!$A$4:$B$641, 2, FALSE)), "0", VLOOKUP(Table1[[#This Row],[Name]], 'Elec 20-21'!$A$4:$B$641, 2, FALSE))</f>
        <v>0</v>
      </c>
      <c r="K294" s="7" t="str">
        <f>IF(ISNA(VLOOKUP(Table1[[#This Row],[Name]], 'Gas 20-21'!$A$4:$B$400, 2, FALSE)), "0", VLOOKUP(Table1[[#This Row],[Name]], 'Gas 20-21'!$A$4:$B$400, 2, FALSE))</f>
        <v>0</v>
      </c>
      <c r="L294" s="13">
        <f>IFERROR((Table1[[#This Row],[Electricity 20-21]]*'Emissions Factors'!$C$3)+(Table1[[#This Row],[Gas 20-21]]*'Emissions Factors'!$B$2), "0")</f>
        <v>0</v>
      </c>
      <c r="M294" s="11" t="str">
        <f>IF(ISNA(VLOOKUP(Table1[[#This Row],[Name]], 'Elec 21-22'!$A$4:$B$656, 2, FALSE)), "0", VLOOKUP(Table1[[#This Row],[Name]], 'Elec 21-22'!$A$4:$B$656, 2, FALSE))</f>
        <v>0</v>
      </c>
      <c r="N294" s="7" t="str">
        <f>IF(ISNA(VLOOKUP(Table1[[#This Row],[Name]], 'Gas 21-22'!$A$4:$B$408, 2, FALSE)), "0", VLOOKUP(Table1[[#This Row],[Name]], 'Gas 21-22'!$A$4:$B$408, 2, FALSE))</f>
        <v>0</v>
      </c>
      <c r="O294" s="8">
        <f>IFERROR((Table1[[#This Row],[Electricity 21-22]]*'Emissions Factors'!$C$4)+(Table1[[#This Row],[Gas 21-22]]*'Emissions Factors'!$B$4), "")</f>
        <v>0</v>
      </c>
      <c r="P294" s="74" t="str">
        <f>IFERROR(Table1[[#This Row],[Total Emissions 21-22]]/Table1[[#This Row],[Total Emissions 20-21]], "")</f>
        <v/>
      </c>
      <c r="Q294" s="11" t="str">
        <f>IF(ISNA(VLOOKUP(Table1[[#This Row],[Name]],'Elec 22-23'!$A$4:$B$680, 2, FALSE)), "", VLOOKUP(Table1[[#This Row],[Name]], 'Elec 22-23'!$A$4:$B$680, 2, FALSE))</f>
        <v/>
      </c>
      <c r="R294" s="11" t="str">
        <f>IF(ISNA(VLOOKUP(Table1[[#This Row],[Name]], 'Gas 22-23'!$A$4:$B$427, 2, FALSE)), "", (VLOOKUP(Table1[[#This Row],[Name]], 'Gas 22-23'!$A$4:$B$427, 2, FALSE)))</f>
        <v/>
      </c>
      <c r="S294" s="11" t="str">
        <f>IFERROR((Table1[[#This Row],[Electricity 22-23]]*'Emissions Factors'!$C$5)+('Emissions Factors'!$B$5*Table1[[#This Row],[Gas 22-23]]), "")</f>
        <v/>
      </c>
      <c r="T294" s="12" t="str">
        <f>IFERROR(Table1[[#This Row],[Total Emissions 22-23]]/Table1[[#This Row],[Total Emissions 21-22]], "")</f>
        <v/>
      </c>
      <c r="U294" s="11" t="str">
        <f>IF(ISNA(VLOOKUP(Table1[[#This Row],[Name]],'Electricity 23-24'!A295:D1191,4,FALSE)),"",(VLOOKUP(Table1[[#This Row],[Name]],'Electricity 23-24'!A295:D1191,4,FALSE)))</f>
        <v/>
      </c>
      <c r="V294" s="11" t="str">
        <f>IF(ISNA(VLOOKUP(Table1[[#This Row],[Name]],Table2[#All],2,FALSE)),"",(VLOOKUP(Table1[[#This Row],[Name]],Table2[#All],2,FALSE)))</f>
        <v/>
      </c>
      <c r="W294" s="11" t="str">
        <f>IFERROR((Table1[[#This Row],[Electricity 23-24 ]]*'Emissions Factors'!$C$6)+(Table1[[#This Row],[Gas 23-24 ]]*'Emissions Factors'!$B$6),"")</f>
        <v/>
      </c>
      <c r="X294" s="74" t="str">
        <f>IFERROR(Table1[[#This Row],[Total Emissions 23-24 ]]/Table1[[#This Row],[Total Emissions 22-23]],"")</f>
        <v/>
      </c>
      <c r="Y294" s="21"/>
    </row>
    <row r="295" spans="1:25" x14ac:dyDescent="0.25">
      <c r="A295" s="32"/>
      <c r="B295" s="21" t="e">
        <f>VLOOKUP(Table1[[#This Row],[Name]], 'Site Information'!$A$2:$D$46, 4, FALSE)</f>
        <v>#N/A</v>
      </c>
      <c r="C295" s="8" t="str">
        <f>IF(ISNA(VLOOKUP(Table1[[#This Row],[Name]], 'Elec 17-18'!$A$4:$B$630, 2, FALSE)), "0", VLOOKUP(Table1[[#This Row],[Name]], 'Elec 17-18'!$A$4:$B$630, 2, FALSE))</f>
        <v>0</v>
      </c>
      <c r="D295" s="13" t="str">
        <f>IF(ISNA(VLOOKUP(Table1[[#This Row],[Name]], 'Gas 17-18'!$A$4:$B$395, 2, FALSE)), "0", (VLOOKUP(Table1[[#This Row],[Name]], 'Gas 17-18'!$A$4:$B$395, 2, FALSE)))</f>
        <v>0</v>
      </c>
      <c r="E295" s="8" t="str">
        <f>IF(ISNA(VLOOKUP(Table1[[#This Row],[Name]], 'Elec 18-19'!$A$4:$B$630, 2, FALSE)), "0", VLOOKUP(Table1[[#This Row],[Name]], 'Elec 18-19'!$A$4:$B$630, 2, FALSE))</f>
        <v>0</v>
      </c>
      <c r="F295" s="13" t="str">
        <f>IF(ISNA(VLOOKUP(Table1[[#This Row],[Name]], 'Gas 18-19'!$A$4:$B$395, 2, FALSE)), "0", (VLOOKUP(Table1[[#This Row],[Name]], 'Gas 18-19'!$A$4:$B$395, 2, FALSE)))</f>
        <v>0</v>
      </c>
      <c r="G295" s="7" t="str">
        <f>IF(ISNA(VLOOKUP(Table1[[#This Row],[Name]], 'Elec 19-20'!$A$4:$B$631, 2, FALSE)), "0", VLOOKUP(Table1[[#This Row],[Name]], 'Elec 19-20'!$A$4:$B$631, 2, FALSE))</f>
        <v>0</v>
      </c>
      <c r="H295" s="7" t="str">
        <f>IF(ISNA(VLOOKUP(Table1[[#This Row],[Name]], 'Gas 19-20'!$A$4:$B$395, 2, FALSE)), "0", (VLOOKUP(Table1[[#This Row],[Name]], 'Gas 19-20'!$A$4:$B$395, 2, FALSE)))</f>
        <v>0</v>
      </c>
      <c r="I295" s="13">
        <f>IFERROR((Table1[[#This Row],[Electricity 19-20]]*'Emissions Factors'!$C$2)+(Table1[[#This Row],[Gas 19-20]]*'Emissions Factors'!$B$2), "")</f>
        <v>0</v>
      </c>
      <c r="J295" s="7" t="str">
        <f>IF(ISNA(VLOOKUP(Table1[[#This Row],[Name]],'Elec 20-21'!$A$4:$B$641, 2, FALSE)), "0", VLOOKUP(Table1[[#This Row],[Name]], 'Elec 20-21'!$A$4:$B$641, 2, FALSE))</f>
        <v>0</v>
      </c>
      <c r="K295" s="7" t="str">
        <f>IF(ISNA(VLOOKUP(Table1[[#This Row],[Name]], 'Gas 20-21'!$A$4:$B$400, 2, FALSE)), "0", VLOOKUP(Table1[[#This Row],[Name]], 'Gas 20-21'!$A$4:$B$400, 2, FALSE))</f>
        <v>0</v>
      </c>
      <c r="L295" s="13">
        <f>IFERROR((Table1[[#This Row],[Electricity 20-21]]*'Emissions Factors'!$C$3)+(Table1[[#This Row],[Gas 20-21]]*'Emissions Factors'!$B$2), "0")</f>
        <v>0</v>
      </c>
      <c r="M295" s="11" t="str">
        <f>IF(ISNA(VLOOKUP(Table1[[#This Row],[Name]], 'Elec 21-22'!$A$4:$B$656, 2, FALSE)), "0", VLOOKUP(Table1[[#This Row],[Name]], 'Elec 21-22'!$A$4:$B$656, 2, FALSE))</f>
        <v>0</v>
      </c>
      <c r="N295" s="11" t="str">
        <f>IF(ISNA(VLOOKUP(Table1[[#This Row],[Name]], 'Gas 21-22'!$A$4:$B$408, 2, FALSE)), "0", VLOOKUP(Table1[[#This Row],[Name]], 'Gas 21-22'!$A$4:$B$408, 2, FALSE))</f>
        <v>0</v>
      </c>
      <c r="O295" s="8">
        <f>IFERROR((Table1[[#This Row],[Electricity 21-22]]*'Emissions Factors'!$C$4)+(Table1[[#This Row],[Gas 21-22]]*'Emissions Factors'!$B$4), "")</f>
        <v>0</v>
      </c>
      <c r="P295" s="13" t="str">
        <f>IFERROR(Table1[[#This Row],[Total Emissions 21-22]]/Table1[[#This Row],[Total Emissions 20-21]], "")</f>
        <v/>
      </c>
      <c r="Q295" s="11" t="str">
        <f>IF(ISNA(VLOOKUP(Table1[[#This Row],[Name]],'Elec 22-23'!$A$4:$B$680, 2, FALSE)), "", VLOOKUP(Table1[[#This Row],[Name]], 'Elec 22-23'!$A$4:$B$680, 2, FALSE))</f>
        <v/>
      </c>
      <c r="R295" s="7" t="str">
        <f>IF(ISNA(VLOOKUP(Table1[[#This Row],[Name]], 'Gas 22-23'!$A$4:$B$427, 2, FALSE)), "", (VLOOKUP(Table1[[#This Row],[Name]], 'Gas 22-23'!$A$4:$B$427, 2, FALSE)))</f>
        <v/>
      </c>
      <c r="S295" s="7" t="str">
        <f>IFERROR((Table1[[#This Row],[Electricity 22-23]]*'Emissions Factors'!$C$5)+('Emissions Factors'!$B$5*Table1[[#This Row],[Gas 22-23]]), "")</f>
        <v/>
      </c>
      <c r="T295" s="12" t="str">
        <f>IFERROR(Table1[[#This Row],[Total Emissions 22-23]]/Table1[[#This Row],[Total Emissions 21-22]], "")</f>
        <v/>
      </c>
      <c r="U295" s="7" t="e">
        <f>VLOOKUP(Table1[[#This Row],[Name]],'Electricity 23-24'!A18:D675,4,FALSE)</f>
        <v>#N/A</v>
      </c>
      <c r="V295" s="7" t="str">
        <f>IF(ISNA(VLOOKUP(Table1[[#This Row],[Name]],Table2[#All],2,FALSE)),"",(VLOOKUP(Table1[[#This Row],[Name]],Table2[#All],2,FALSE)))</f>
        <v/>
      </c>
      <c r="W295" s="7" t="str">
        <f>IFERROR((Table1[[#This Row],[Electricity 23-24 ]]*'Emissions Factors'!$C$6)+(Table1[[#This Row],[Gas 23-24 ]]*'Emissions Factors'!$B$6),"")</f>
        <v/>
      </c>
      <c r="X295" s="74" t="str">
        <f>IFERROR(Table1[[#This Row],[Total Emissions 23-24 ]]/Table1[[#This Row],[Total Emissions 22-23]],"")</f>
        <v/>
      </c>
      <c r="Y295" s="21"/>
    </row>
    <row r="296" spans="1:25" x14ac:dyDescent="0.25">
      <c r="A296" s="30"/>
      <c r="B296" s="21" t="e">
        <f>VLOOKUP(Table1[[#This Row],[Name]], 'Site Information'!$A$2:$D$46, 4, FALSE)</f>
        <v>#N/A</v>
      </c>
      <c r="C296" s="11" t="str">
        <f>IF(ISNA(VLOOKUP(Table1[[#This Row],[Name]], 'Elec 17-18'!$A$4:$B$630, 2, FALSE)), "0", VLOOKUP(Table1[[#This Row],[Name]], 'Elec 17-18'!$A$4:$B$630, 2, FALSE))</f>
        <v>0</v>
      </c>
      <c r="D296" s="47" t="str">
        <f>IF(ISNA(VLOOKUP(Table1[[#This Row],[Name]], 'Gas 17-18'!$A$4:$B$395, 2, FALSE)), "0", (VLOOKUP(Table1[[#This Row],[Name]], 'Gas 17-18'!$A$4:$B$395, 2, FALSE)))</f>
        <v>0</v>
      </c>
      <c r="E296" s="11" t="str">
        <f>IF(ISNA(VLOOKUP(Table1[[#This Row],[Name]], 'Elec 18-19'!$A$4:$B$630, 2, FALSE)), "0", VLOOKUP(Table1[[#This Row],[Name]], 'Elec 18-19'!$A$4:$B$630, 2, FALSE))</f>
        <v>0</v>
      </c>
      <c r="F296" s="47" t="str">
        <f>IF(ISNA(VLOOKUP(Table1[[#This Row],[Name]], 'Gas 18-19'!$A$4:$B$395, 2, FALSE)), "0", (VLOOKUP(Table1[[#This Row],[Name]], 'Gas 18-19'!$A$4:$B$395, 2, FALSE)))</f>
        <v>0</v>
      </c>
      <c r="G296" s="7" t="str">
        <f>IF(ISNA(VLOOKUP(Table1[[#This Row],[Name]], 'Elec 19-20'!$A$4:$B$631, 2, FALSE)), "0", VLOOKUP(Table1[[#This Row],[Name]], 'Elec 19-20'!$A$4:$B$631, 2, FALSE))</f>
        <v>0</v>
      </c>
      <c r="H296" s="7" t="str">
        <f>IF(ISNA(VLOOKUP(Table1[[#This Row],[Name]], 'Gas 19-20'!$A$4:$B$395, 2, FALSE)), "0", (VLOOKUP(Table1[[#This Row],[Name]], 'Gas 19-20'!$A$4:$B$395, 2, FALSE)))</f>
        <v>0</v>
      </c>
      <c r="I296" s="13">
        <f>IFERROR((Table1[[#This Row],[Electricity 19-20]]*'Emissions Factors'!$C$2)+(Table1[[#This Row],[Gas 19-20]]*'Emissions Factors'!$B$2), "")</f>
        <v>0</v>
      </c>
      <c r="J296" s="7" t="str">
        <f>IF(ISNA(VLOOKUP(Table1[[#This Row],[Name]],'Elec 20-21'!$A$4:$B$641, 2, FALSE)), "0", VLOOKUP(Table1[[#This Row],[Name]], 'Elec 20-21'!$A$4:$B$641, 2, FALSE))</f>
        <v>0</v>
      </c>
      <c r="K296" s="7" t="str">
        <f>IF(ISNA(VLOOKUP(Table1[[#This Row],[Name]], 'Gas 20-21'!$A$4:$B$400, 2, FALSE)), "0", VLOOKUP(Table1[[#This Row],[Name]], 'Gas 20-21'!$A$4:$B$400, 2, FALSE))</f>
        <v>0</v>
      </c>
      <c r="L296" s="13">
        <f>IFERROR((Table1[[#This Row],[Electricity 20-21]]*'Emissions Factors'!$C$3)+(Table1[[#This Row],[Gas 20-21]]*'Emissions Factors'!$B$2), "0")</f>
        <v>0</v>
      </c>
      <c r="M296" s="65" t="str">
        <f>IF(ISNA(VLOOKUP(Table1[[#This Row],[Name]], 'Elec 21-22'!$A$4:$B$656, 2, FALSE)), "0", VLOOKUP(Table1[[#This Row],[Name]], 'Elec 21-22'!$A$4:$B$656, 2, FALSE))</f>
        <v>0</v>
      </c>
      <c r="N296" s="11" t="str">
        <f>IF(ISNA(VLOOKUP(Table1[[#This Row],[Name]], 'Gas 21-22'!$A$4:$B$408, 2, FALSE)), "0", VLOOKUP(Table1[[#This Row],[Name]], 'Gas 21-22'!$A$4:$B$408, 2, FALSE))</f>
        <v>0</v>
      </c>
      <c r="O296" s="8">
        <f>IFERROR((Table1[[#This Row],[Electricity 21-22]]*'Emissions Factors'!$C$4)+(Table1[[#This Row],[Gas 21-22]]*'Emissions Factors'!$B$4), "")</f>
        <v>0</v>
      </c>
      <c r="P296" s="12" t="str">
        <f>IFERROR(Table1[[#This Row],[Total Emissions 21-22]]/Table1[[#This Row],[Total Emissions 20-21]], "")</f>
        <v/>
      </c>
      <c r="Q296" s="11" t="str">
        <f>IF(ISNA(VLOOKUP(Table1[[#This Row],[Name]],'Elec 22-23'!$A$4:$B$680, 2, FALSE)), "", VLOOKUP(Table1[[#This Row],[Name]], 'Elec 22-23'!$A$4:$B$680, 2, FALSE))</f>
        <v/>
      </c>
      <c r="R296" s="7" t="str">
        <f>IF(ISNA(VLOOKUP(Table1[[#This Row],[Name]], 'Gas 22-23'!$A$4:$B$427, 2, FALSE)), "", (VLOOKUP(Table1[[#This Row],[Name]], 'Gas 22-23'!$A$4:$B$427, 2, FALSE)))</f>
        <v/>
      </c>
      <c r="S296" s="7" t="str">
        <f>IFERROR((Table1[[#This Row],[Electricity 22-23]]*'Emissions Factors'!$C$5)+('Emissions Factors'!$B$5*Table1[[#This Row],[Gas 22-23]]), "")</f>
        <v/>
      </c>
      <c r="T296" s="12" t="str">
        <f>IFERROR(Table1[[#This Row],[Total Emissions 22-23]]/Table1[[#This Row],[Total Emissions 21-22]], "")</f>
        <v/>
      </c>
      <c r="U296" s="7" t="e">
        <f>VLOOKUP(Table1[[#This Row],[Name]],'Electricity 23-24'!A315:D340,4,FALSE)</f>
        <v>#N/A</v>
      </c>
      <c r="V296" s="7" t="str">
        <f>IF(ISNA(VLOOKUP(Table1[[#This Row],[Name]],Table2[#All],2,FALSE)),"",(VLOOKUP(Table1[[#This Row],[Name]],Table2[#All],2,FALSE)))</f>
        <v/>
      </c>
      <c r="W296" s="7" t="str">
        <f>IFERROR((Table1[[#This Row],[Electricity 23-24 ]]*'Emissions Factors'!$C$6)+(Table1[[#This Row],[Gas 23-24 ]]*'Emissions Factors'!$B$6),"")</f>
        <v/>
      </c>
      <c r="X296" s="74" t="str">
        <f>IFERROR(Table1[[#This Row],[Total Emissions 23-24 ]]/Table1[[#This Row],[Total Emissions 22-23]],"")</f>
        <v/>
      </c>
      <c r="Y296" s="21"/>
    </row>
    <row r="297" spans="1:25" x14ac:dyDescent="0.25">
      <c r="A297" s="32"/>
      <c r="B297" s="21" t="e">
        <f>VLOOKUP(Table1[[#This Row],[Name]], 'Site Information'!$A$2:$D$46, 4, FALSE)</f>
        <v>#N/A</v>
      </c>
      <c r="C297" s="8" t="str">
        <f>IF(ISNA(VLOOKUP(Table1[[#This Row],[Name]], 'Elec 17-18'!$A$4:$B$630, 2, FALSE)), "0", VLOOKUP(Table1[[#This Row],[Name]], 'Elec 17-18'!$A$4:$B$630, 2, FALSE))</f>
        <v>0</v>
      </c>
      <c r="D297" s="13" t="str">
        <f>IF(ISNA(VLOOKUP(Table1[[#This Row],[Name]], 'Gas 17-18'!$A$4:$B$395, 2, FALSE)), "0", (VLOOKUP(Table1[[#This Row],[Name]], 'Gas 17-18'!$A$4:$B$395, 2, FALSE)))</f>
        <v>0</v>
      </c>
      <c r="E297" s="8" t="str">
        <f>IF(ISNA(VLOOKUP(Table1[[#This Row],[Name]], 'Elec 18-19'!$A$4:$B$630, 2, FALSE)), "0", VLOOKUP(Table1[[#This Row],[Name]], 'Elec 18-19'!$A$4:$B$630, 2, FALSE))</f>
        <v>0</v>
      </c>
      <c r="F297" s="13" t="str">
        <f>IF(ISNA(VLOOKUP(Table1[[#This Row],[Name]], 'Gas 18-19'!$A$4:$B$395, 2, FALSE)), "0", (VLOOKUP(Table1[[#This Row],[Name]], 'Gas 18-19'!$A$4:$B$395, 2, FALSE)))</f>
        <v>0</v>
      </c>
      <c r="G297" s="7" t="str">
        <f>IF(ISNA(VLOOKUP(Table1[[#This Row],[Name]], 'Elec 19-20'!$A$4:$B$631, 2, FALSE)), "0", VLOOKUP(Table1[[#This Row],[Name]], 'Elec 19-20'!$A$4:$B$631, 2, FALSE))</f>
        <v>0</v>
      </c>
      <c r="H297" s="7" t="str">
        <f>IF(ISNA(VLOOKUP(Table1[[#This Row],[Name]], 'Gas 19-20'!$A$4:$B$395, 2, FALSE)), "0", (VLOOKUP(Table1[[#This Row],[Name]], 'Gas 19-20'!$A$4:$B$395, 2, FALSE)))</f>
        <v>0</v>
      </c>
      <c r="I297" s="13">
        <f>IFERROR((Table1[[#This Row],[Electricity 19-20]]*'Emissions Factors'!$C$2)+(Table1[[#This Row],[Gas 19-20]]*'Emissions Factors'!$B$2), "")</f>
        <v>0</v>
      </c>
      <c r="J297" s="7" t="str">
        <f>IF(ISNA(VLOOKUP(Table1[[#This Row],[Name]],'Elec 20-21'!$A$4:$B$641, 2, FALSE)), "0", VLOOKUP(Table1[[#This Row],[Name]], 'Elec 20-21'!$A$4:$B$641, 2, FALSE))</f>
        <v>0</v>
      </c>
      <c r="K297" s="7" t="str">
        <f>IF(ISNA(VLOOKUP(Table1[[#This Row],[Name]], 'Gas 20-21'!$A$4:$B$400, 2, FALSE)), "0", VLOOKUP(Table1[[#This Row],[Name]], 'Gas 20-21'!$A$4:$B$400, 2, FALSE))</f>
        <v>0</v>
      </c>
      <c r="L297" s="13">
        <f>IFERROR((Table1[[#This Row],[Electricity 20-21]]*'Emissions Factors'!$C$3)+(Table1[[#This Row],[Gas 20-21]]*'Emissions Factors'!$B$2), "0")</f>
        <v>0</v>
      </c>
      <c r="M297" s="11" t="str">
        <f>IF(ISNA(VLOOKUP(Table1[[#This Row],[Name]], 'Elec 21-22'!$A$4:$B$656, 2, FALSE)), "0", VLOOKUP(Table1[[#This Row],[Name]], 'Elec 21-22'!$A$4:$B$656, 2, FALSE))</f>
        <v>0</v>
      </c>
      <c r="N297" s="7" t="str">
        <f>IF(ISNA(VLOOKUP(Table1[[#This Row],[Name]], 'Gas 21-22'!$A$4:$B$408, 2, FALSE)), "0", VLOOKUP(Table1[[#This Row],[Name]], 'Gas 21-22'!$A$4:$B$408, 2, FALSE))</f>
        <v>0</v>
      </c>
      <c r="O297" s="8">
        <f>IFERROR((Table1[[#This Row],[Electricity 21-22]]*'Emissions Factors'!$C$4)+(Table1[[#This Row],[Gas 21-22]]*'Emissions Factors'!$B$4), "")</f>
        <v>0</v>
      </c>
      <c r="P297" s="74" t="str">
        <f>IFERROR(Table1[[#This Row],[Total Emissions 21-22]]/Table1[[#This Row],[Total Emissions 20-21]], "")</f>
        <v/>
      </c>
      <c r="Q297" s="11" t="str">
        <f>IF(ISNA(VLOOKUP(Table1[[#This Row],[Name]],'Elec 22-23'!$A$4:$B$680, 2, FALSE)), "", VLOOKUP(Table1[[#This Row],[Name]], 'Elec 22-23'!$A$4:$B$680, 2, FALSE))</f>
        <v/>
      </c>
      <c r="R297" s="7" t="str">
        <f>IF(ISNA(VLOOKUP(Table1[[#This Row],[Name]], 'Gas 22-23'!$A$4:$B$427, 2, FALSE)), "", (VLOOKUP(Table1[[#This Row],[Name]], 'Gas 22-23'!$A$4:$B$427, 2, FALSE)))</f>
        <v/>
      </c>
      <c r="S297" s="7" t="str">
        <f>IFERROR((Table1[[#This Row],[Electricity 22-23]]*'Emissions Factors'!$C$5)+('Emissions Factors'!$B$5*Table1[[#This Row],[Gas 22-23]]), "")</f>
        <v/>
      </c>
      <c r="T297" s="12" t="str">
        <f>IFERROR(Table1[[#This Row],[Total Emissions 22-23]]/Table1[[#This Row],[Total Emissions 21-22]], "")</f>
        <v/>
      </c>
      <c r="U297" s="7" t="str">
        <f>IF(ISNA(VLOOKUP(Table1[[#This Row],[Name]],'Electricity 23-24'!A298:D1194,4,FALSE)),"",(VLOOKUP(Table1[[#This Row],[Name]],'Electricity 23-24'!A298:D1194,4,FALSE)))</f>
        <v/>
      </c>
      <c r="V297" s="7" t="str">
        <f>IF(ISNA(VLOOKUP(Table1[[#This Row],[Name]],Table2[#All],2,FALSE)),"",(VLOOKUP(Table1[[#This Row],[Name]],Table2[#All],2,FALSE)))</f>
        <v/>
      </c>
      <c r="W297" s="7" t="str">
        <f>IFERROR((Table1[[#This Row],[Electricity 23-24 ]]*'Emissions Factors'!$C$6)+(Table1[[#This Row],[Gas 23-24 ]]*'Emissions Factors'!$B$6),"")</f>
        <v/>
      </c>
      <c r="X297" s="74" t="str">
        <f>IFERROR(Table1[[#This Row],[Total Emissions 23-24 ]]/Table1[[#This Row],[Total Emissions 22-23]],"")</f>
        <v/>
      </c>
      <c r="Y297" s="21"/>
    </row>
    <row r="298" spans="1:25" x14ac:dyDescent="0.25">
      <c r="A298" s="30"/>
      <c r="B298" s="21" t="e">
        <f>VLOOKUP(Table1[[#This Row],[Name]], 'Site Information'!$A$2:$D$46, 4, FALSE)</f>
        <v>#N/A</v>
      </c>
      <c r="C298" s="11" t="str">
        <f>IF(ISNA(VLOOKUP(Table1[[#This Row],[Name]], 'Elec 17-18'!$A$4:$B$630, 2, FALSE)), "0", VLOOKUP(Table1[[#This Row],[Name]], 'Elec 17-18'!$A$4:$B$630, 2, FALSE))</f>
        <v>0</v>
      </c>
      <c r="D298" s="47" t="str">
        <f>IF(ISNA(VLOOKUP(Table1[[#This Row],[Name]], 'Gas 17-18'!$A$4:$B$395, 2, FALSE)), "0", (VLOOKUP(Table1[[#This Row],[Name]], 'Gas 17-18'!$A$4:$B$395, 2, FALSE)))</f>
        <v>0</v>
      </c>
      <c r="E298" s="11" t="str">
        <f>IF(ISNA(VLOOKUP(Table1[[#This Row],[Name]], 'Elec 18-19'!$A$4:$B$630, 2, FALSE)), "0", VLOOKUP(Table1[[#This Row],[Name]], 'Elec 18-19'!$A$4:$B$630, 2, FALSE))</f>
        <v>0</v>
      </c>
      <c r="F298" s="47" t="str">
        <f>IF(ISNA(VLOOKUP(Table1[[#This Row],[Name]], 'Gas 18-19'!$A$4:$B$395, 2, FALSE)), "0", (VLOOKUP(Table1[[#This Row],[Name]], 'Gas 18-19'!$A$4:$B$395, 2, FALSE)))</f>
        <v>0</v>
      </c>
      <c r="G298" s="7" t="str">
        <f>IF(ISNA(VLOOKUP(Table1[[#This Row],[Name]], 'Elec 19-20'!$A$4:$B$631, 2, FALSE)), "0", VLOOKUP(Table1[[#This Row],[Name]], 'Elec 19-20'!$A$4:$B$631, 2, FALSE))</f>
        <v>0</v>
      </c>
      <c r="H298" s="7" t="str">
        <f>IF(ISNA(VLOOKUP(Table1[[#This Row],[Name]], 'Gas 19-20'!$A$4:$B$395, 2, FALSE)), "0", (VLOOKUP(Table1[[#This Row],[Name]], 'Gas 19-20'!$A$4:$B$395, 2, FALSE)))</f>
        <v>0</v>
      </c>
      <c r="I298" s="13">
        <f>IFERROR((Table1[[#This Row],[Electricity 19-20]]*'Emissions Factors'!$C$2)+(Table1[[#This Row],[Gas 19-20]]*'Emissions Factors'!$B$2), "")</f>
        <v>0</v>
      </c>
      <c r="J298" s="7" t="str">
        <f>IF(ISNA(VLOOKUP(Table1[[#This Row],[Name]],'Elec 20-21'!$A$4:$B$641, 2, FALSE)), "0", VLOOKUP(Table1[[#This Row],[Name]], 'Elec 20-21'!$A$4:$B$641, 2, FALSE))</f>
        <v>0</v>
      </c>
      <c r="K298" s="7" t="str">
        <f>IF(ISNA(VLOOKUP(Table1[[#This Row],[Name]], 'Gas 20-21'!$A$4:$B$400, 2, FALSE)), "0", VLOOKUP(Table1[[#This Row],[Name]], 'Gas 20-21'!$A$4:$B$400, 2, FALSE))</f>
        <v>0</v>
      </c>
      <c r="L298" s="13">
        <f>IFERROR((Table1[[#This Row],[Electricity 20-21]]*'Emissions Factors'!$C$3)+(Table1[[#This Row],[Gas 20-21]]*'Emissions Factors'!$B$2), "0")</f>
        <v>0</v>
      </c>
      <c r="M298" s="65" t="str">
        <f>IF(ISNA(VLOOKUP(Table1[[#This Row],[Name]], 'Elec 21-22'!$A$4:$B$656, 2, FALSE)), "0", VLOOKUP(Table1[[#This Row],[Name]], 'Elec 21-22'!$A$4:$B$656, 2, FALSE))</f>
        <v>0</v>
      </c>
      <c r="N298" s="7" t="str">
        <f>IF(ISNA(VLOOKUP(Table1[[#This Row],[Name]], 'Gas 21-22'!$A$4:$B$408, 2, FALSE)), "0", VLOOKUP(Table1[[#This Row],[Name]], 'Gas 21-22'!$A$4:$B$408, 2, FALSE))</f>
        <v>0</v>
      </c>
      <c r="O298" s="8">
        <f>IFERROR((Table1[[#This Row],[Electricity 21-22]]*'Emissions Factors'!$C$4)+(Table1[[#This Row],[Gas 21-22]]*'Emissions Factors'!$B$4), "")</f>
        <v>0</v>
      </c>
      <c r="P298" s="12" t="str">
        <f>IFERROR(Table1[[#This Row],[Total Emissions 21-22]]/Table1[[#This Row],[Total Emissions 20-21]], "")</f>
        <v/>
      </c>
      <c r="Q298" s="11" t="str">
        <f>IF(ISNA(VLOOKUP(Table1[[#This Row],[Name]],'Elec 22-23'!$A$4:$B$680, 2, FALSE)), "", VLOOKUP(Table1[[#This Row],[Name]], 'Elec 22-23'!$A$4:$B$680, 2, FALSE))</f>
        <v/>
      </c>
      <c r="R298" s="7" t="str">
        <f>IF(ISNA(VLOOKUP(Table1[[#This Row],[Name]], 'Gas 22-23'!$A$4:$B$427, 2, FALSE)), "", (VLOOKUP(Table1[[#This Row],[Name]], 'Gas 22-23'!$A$4:$B$427, 2, FALSE)))</f>
        <v/>
      </c>
      <c r="S298" s="7" t="str">
        <f>IFERROR((Table1[[#This Row],[Electricity 22-23]]*'Emissions Factors'!$C$5)+('Emissions Factors'!$B$5*Table1[[#This Row],[Gas 22-23]]), "")</f>
        <v/>
      </c>
      <c r="T298" s="12" t="str">
        <f>IFERROR(Table1[[#This Row],[Total Emissions 22-23]]/Table1[[#This Row],[Total Emissions 21-22]], "")</f>
        <v/>
      </c>
      <c r="U298" s="7" t="str">
        <f>IF(ISNA(VLOOKUP(Table1[[#This Row],[Name]],'Electricity 23-24'!A512:D1408,4,FALSE)),"",(VLOOKUP(Table1[[#This Row],[Name]],'Electricity 23-24'!A512:D1408,4,FALSE)))</f>
        <v/>
      </c>
      <c r="V298" s="7" t="str">
        <f>IF(ISNA(VLOOKUP(Table1[[#This Row],[Name]],Table2[#All],2,FALSE)),"",(VLOOKUP(Table1[[#This Row],[Name]],Table2[#All],2,FALSE)))</f>
        <v/>
      </c>
      <c r="W298" s="7" t="str">
        <f>IFERROR((Table1[[#This Row],[Electricity 23-24 ]]*'Emissions Factors'!$C$6)+(Table1[[#This Row],[Gas 23-24 ]]*'Emissions Factors'!$B$6),"")</f>
        <v/>
      </c>
      <c r="X298" s="74" t="str">
        <f>IFERROR(Table1[[#This Row],[Total Emissions 23-24 ]]/Table1[[#This Row],[Total Emissions 22-23]],"")</f>
        <v/>
      </c>
      <c r="Y298" s="21"/>
    </row>
    <row r="299" spans="1:25" x14ac:dyDescent="0.25">
      <c r="A299" s="32"/>
      <c r="B299" s="21" t="e">
        <f>VLOOKUP(Table1[[#This Row],[Name]], 'Site Information'!$A$2:$D$46, 4, FALSE)</f>
        <v>#N/A</v>
      </c>
      <c r="C299" s="8" t="str">
        <f>IF(ISNA(VLOOKUP(Table1[[#This Row],[Name]], 'Elec 17-18'!$A$4:$B$630, 2, FALSE)), "0", VLOOKUP(Table1[[#This Row],[Name]], 'Elec 17-18'!$A$4:$B$630, 2, FALSE))</f>
        <v>0</v>
      </c>
      <c r="D299" s="13" t="str">
        <f>IF(ISNA(VLOOKUP(Table1[[#This Row],[Name]], 'Gas 17-18'!$A$4:$B$395, 2, FALSE)), "0", (VLOOKUP(Table1[[#This Row],[Name]], 'Gas 17-18'!$A$4:$B$395, 2, FALSE)))</f>
        <v>0</v>
      </c>
      <c r="E299" s="8" t="str">
        <f>IF(ISNA(VLOOKUP(Table1[[#This Row],[Name]], 'Elec 18-19'!$A$4:$B$630, 2, FALSE)), "0", VLOOKUP(Table1[[#This Row],[Name]], 'Elec 18-19'!$A$4:$B$630, 2, FALSE))</f>
        <v>0</v>
      </c>
      <c r="F299" s="13" t="str">
        <f>IF(ISNA(VLOOKUP(Table1[[#This Row],[Name]], 'Gas 18-19'!$A$4:$B$395, 2, FALSE)), "0", (VLOOKUP(Table1[[#This Row],[Name]], 'Gas 18-19'!$A$4:$B$395, 2, FALSE)))</f>
        <v>0</v>
      </c>
      <c r="G299" s="7" t="str">
        <f>IF(ISNA(VLOOKUP(Table1[[#This Row],[Name]], 'Elec 19-20'!$A$4:$B$631, 2, FALSE)), "0", VLOOKUP(Table1[[#This Row],[Name]], 'Elec 19-20'!$A$4:$B$631, 2, FALSE))</f>
        <v>0</v>
      </c>
      <c r="H299" s="7" t="str">
        <f>IF(ISNA(VLOOKUP(Table1[[#This Row],[Name]], 'Gas 19-20'!$A$4:$B$395, 2, FALSE)), "0", (VLOOKUP(Table1[[#This Row],[Name]], 'Gas 19-20'!$A$4:$B$395, 2, FALSE)))</f>
        <v>0</v>
      </c>
      <c r="I299" s="13">
        <f>IFERROR((Table1[[#This Row],[Electricity 19-20]]*'Emissions Factors'!$C$2)+(Table1[[#This Row],[Gas 19-20]]*'Emissions Factors'!$B$2), "")</f>
        <v>0</v>
      </c>
      <c r="J299" s="7" t="str">
        <f>IF(ISNA(VLOOKUP(Table1[[#This Row],[Name]],'Elec 20-21'!$A$4:$B$641, 2, FALSE)), "0", VLOOKUP(Table1[[#This Row],[Name]], 'Elec 20-21'!$A$4:$B$641, 2, FALSE))</f>
        <v>0</v>
      </c>
      <c r="K299" s="7" t="str">
        <f>IF(ISNA(VLOOKUP(Table1[[#This Row],[Name]], 'Gas 20-21'!$A$4:$B$400, 2, FALSE)), "0", VLOOKUP(Table1[[#This Row],[Name]], 'Gas 20-21'!$A$4:$B$400, 2, FALSE))</f>
        <v>0</v>
      </c>
      <c r="L299" s="13">
        <f>IFERROR((Table1[[#This Row],[Electricity 20-21]]*'Emissions Factors'!$C$3)+(Table1[[#This Row],[Gas 20-21]]*'Emissions Factors'!$B$2), "0")</f>
        <v>0</v>
      </c>
      <c r="M299" s="11" t="str">
        <f>IF(ISNA(VLOOKUP(Table1[[#This Row],[Name]], 'Elec 21-22'!$A$4:$B$656, 2, FALSE)), "0", VLOOKUP(Table1[[#This Row],[Name]], 'Elec 21-22'!$A$4:$B$656, 2, FALSE))</f>
        <v>0</v>
      </c>
      <c r="N299" s="11" t="str">
        <f>IF(ISNA(VLOOKUP(Table1[[#This Row],[Name]], 'Gas 21-22'!$A$4:$B$408, 2, FALSE)), "0", VLOOKUP(Table1[[#This Row],[Name]], 'Gas 21-22'!$A$4:$B$408, 2, FALSE))</f>
        <v>0</v>
      </c>
      <c r="O299" s="8">
        <f>IFERROR((Table1[[#This Row],[Electricity 21-22]]*'Emissions Factors'!$C$4)+(Table1[[#This Row],[Gas 21-22]]*'Emissions Factors'!$B$4), "")</f>
        <v>0</v>
      </c>
      <c r="P299" s="13" t="str">
        <f>IFERROR(Table1[[#This Row],[Total Emissions 21-22]]/Table1[[#This Row],[Total Emissions 20-21]], "")</f>
        <v/>
      </c>
      <c r="Q299" s="11" t="str">
        <f>IF(ISNA(VLOOKUP(Table1[[#This Row],[Name]],'Elec 22-23'!$A$4:$B$680, 2, FALSE)), "", VLOOKUP(Table1[[#This Row],[Name]], 'Elec 22-23'!$A$4:$B$680, 2, FALSE))</f>
        <v/>
      </c>
      <c r="R299" s="7" t="str">
        <f>IF(ISNA(VLOOKUP(Table1[[#This Row],[Name]], 'Gas 22-23'!$A$4:$B$427, 2, FALSE)), "", (VLOOKUP(Table1[[#This Row],[Name]], 'Gas 22-23'!$A$4:$B$427, 2, FALSE)))</f>
        <v/>
      </c>
      <c r="S299" s="7" t="str">
        <f>IFERROR((Table1[[#This Row],[Electricity 22-23]]*'Emissions Factors'!$C$5)+('Emissions Factors'!$B$5*Table1[[#This Row],[Gas 22-23]]), "")</f>
        <v/>
      </c>
      <c r="T299" s="12" t="str">
        <f>IFERROR(Table1[[#This Row],[Total Emissions 22-23]]/Table1[[#This Row],[Total Emissions 21-22]], "")</f>
        <v/>
      </c>
      <c r="U299" s="7" t="str">
        <f>IF(ISNA(VLOOKUP(Table1[[#This Row],[Name]],'Electricity 23-24'!A300:D1196,4,FALSE)),"",(VLOOKUP(Table1[[#This Row],[Name]],'Electricity 23-24'!A300:D1196,4,FALSE)))</f>
        <v/>
      </c>
      <c r="V299" s="7" t="str">
        <f>IF(ISNA(VLOOKUP(Table1[[#This Row],[Name]],Table2[#All],2,FALSE)),"",(VLOOKUP(Table1[[#This Row],[Name]],Table2[#All],2,FALSE)))</f>
        <v/>
      </c>
      <c r="W299" s="7" t="str">
        <f>IFERROR((Table1[[#This Row],[Electricity 23-24 ]]*'Emissions Factors'!$C$6)+(Table1[[#This Row],[Gas 23-24 ]]*'Emissions Factors'!$B$6),"")</f>
        <v/>
      </c>
      <c r="X299" s="74" t="str">
        <f>IFERROR(Table1[[#This Row],[Total Emissions 23-24 ]]/Table1[[#This Row],[Total Emissions 22-23]],"")</f>
        <v/>
      </c>
      <c r="Y299" s="21"/>
    </row>
    <row r="300" spans="1:25" x14ac:dyDescent="0.25">
      <c r="A300" s="30"/>
      <c r="B300" s="21" t="e">
        <f>VLOOKUP(Table1[[#This Row],[Name]], 'Site Information'!$A$2:$D$46, 4, FALSE)</f>
        <v>#N/A</v>
      </c>
      <c r="C300" s="11" t="str">
        <f>IF(ISNA(VLOOKUP(Table1[[#This Row],[Name]], 'Elec 17-18'!$A$4:$B$630, 2, FALSE)), "0", VLOOKUP(Table1[[#This Row],[Name]], 'Elec 17-18'!$A$4:$B$630, 2, FALSE))</f>
        <v>0</v>
      </c>
      <c r="D300" s="47" t="str">
        <f>IF(ISNA(VLOOKUP(Table1[[#This Row],[Name]], 'Gas 17-18'!$A$4:$B$395, 2, FALSE)), "0", (VLOOKUP(Table1[[#This Row],[Name]], 'Gas 17-18'!$A$4:$B$395, 2, FALSE)))</f>
        <v>0</v>
      </c>
      <c r="E300" s="11" t="str">
        <f>IF(ISNA(VLOOKUP(Table1[[#This Row],[Name]], 'Elec 18-19'!$A$4:$B$630, 2, FALSE)), "0", VLOOKUP(Table1[[#This Row],[Name]], 'Elec 18-19'!$A$4:$B$630, 2, FALSE))</f>
        <v>0</v>
      </c>
      <c r="F300" s="47" t="str">
        <f>IF(ISNA(VLOOKUP(Table1[[#This Row],[Name]], 'Gas 18-19'!$A$4:$B$395, 2, FALSE)), "0", (VLOOKUP(Table1[[#This Row],[Name]], 'Gas 18-19'!$A$4:$B$395, 2, FALSE)))</f>
        <v>0</v>
      </c>
      <c r="G300" s="7" t="str">
        <f>IF(ISNA(VLOOKUP(Table1[[#This Row],[Name]], 'Elec 19-20'!$A$4:$B$631, 2, FALSE)), "0", VLOOKUP(Table1[[#This Row],[Name]], 'Elec 19-20'!$A$4:$B$631, 2, FALSE))</f>
        <v>0</v>
      </c>
      <c r="H300" s="7" t="str">
        <f>IF(ISNA(VLOOKUP(Table1[[#This Row],[Name]], 'Gas 19-20'!$A$4:$B$395, 2, FALSE)), "0", (VLOOKUP(Table1[[#This Row],[Name]], 'Gas 19-20'!$A$4:$B$395, 2, FALSE)))</f>
        <v>0</v>
      </c>
      <c r="I300" s="13">
        <f>IFERROR((Table1[[#This Row],[Electricity 19-20]]*'Emissions Factors'!$C$2)+(Table1[[#This Row],[Gas 19-20]]*'Emissions Factors'!$B$2), "")</f>
        <v>0</v>
      </c>
      <c r="J300" s="7" t="str">
        <f>IF(ISNA(VLOOKUP(Table1[[#This Row],[Name]],'Elec 20-21'!$A$4:$B$641, 2, FALSE)), "0", VLOOKUP(Table1[[#This Row],[Name]], 'Elec 20-21'!$A$4:$B$641, 2, FALSE))</f>
        <v>0</v>
      </c>
      <c r="K300" s="7" t="str">
        <f>IF(ISNA(VLOOKUP(Table1[[#This Row],[Name]], 'Gas 20-21'!$A$4:$B$400, 2, FALSE)), "0", VLOOKUP(Table1[[#This Row],[Name]], 'Gas 20-21'!$A$4:$B$400, 2, FALSE))</f>
        <v>0</v>
      </c>
      <c r="L300" s="13">
        <f>IFERROR((Table1[[#This Row],[Electricity 20-21]]*'Emissions Factors'!$C$3)+(Table1[[#This Row],[Gas 20-21]]*'Emissions Factors'!$B$2), "0")</f>
        <v>0</v>
      </c>
      <c r="M300" s="65" t="str">
        <f>IF(ISNA(VLOOKUP(Table1[[#This Row],[Name]], 'Elec 21-22'!$A$4:$B$656, 2, FALSE)), "0", VLOOKUP(Table1[[#This Row],[Name]], 'Elec 21-22'!$A$4:$B$656, 2, FALSE))</f>
        <v>0</v>
      </c>
      <c r="N300" s="7" t="str">
        <f>IF(ISNA(VLOOKUP(Table1[[#This Row],[Name]], 'Gas 21-22'!$A$4:$B$408, 2, FALSE)), "0", VLOOKUP(Table1[[#This Row],[Name]], 'Gas 21-22'!$A$4:$B$408, 2, FALSE))</f>
        <v>0</v>
      </c>
      <c r="O300" s="8">
        <f>IFERROR((Table1[[#This Row],[Electricity 21-22]]*'Emissions Factors'!$C$4)+(Table1[[#This Row],[Gas 21-22]]*'Emissions Factors'!$B$4), "")</f>
        <v>0</v>
      </c>
      <c r="P300" s="12" t="str">
        <f>IFERROR(Table1[[#This Row],[Total Emissions 21-22]]/Table1[[#This Row],[Total Emissions 20-21]], "")</f>
        <v/>
      </c>
      <c r="Q300" s="11" t="str">
        <f>IF(ISNA(VLOOKUP(Table1[[#This Row],[Name]],'Elec 22-23'!$A$4:$B$680, 2, FALSE)), "", VLOOKUP(Table1[[#This Row],[Name]], 'Elec 22-23'!$A$4:$B$680, 2, FALSE))</f>
        <v/>
      </c>
      <c r="R300" s="7" t="str">
        <f>IF(ISNA(VLOOKUP(Table1[[#This Row],[Name]], 'Gas 22-23'!$A$4:$B$427, 2, FALSE)), "", (VLOOKUP(Table1[[#This Row],[Name]], 'Gas 22-23'!$A$4:$B$427, 2, FALSE)))</f>
        <v/>
      </c>
      <c r="S300" s="7" t="str">
        <f>IFERROR((Table1[[#This Row],[Electricity 22-23]]*'Emissions Factors'!$C$5)+('Emissions Factors'!$B$5*Table1[[#This Row],[Gas 22-23]]), "")</f>
        <v/>
      </c>
      <c r="T300" s="12" t="str">
        <f>IFERROR(Table1[[#This Row],[Total Emissions 22-23]]/Table1[[#This Row],[Total Emissions 21-22]], "")</f>
        <v/>
      </c>
      <c r="U300" s="7" t="str">
        <f>IF(ISNA(VLOOKUP(Table1[[#This Row],[Name]],'Electricity 23-24'!A513:D1409,4,FALSE)),"",(VLOOKUP(Table1[[#This Row],[Name]],'Electricity 23-24'!A513:D1409,4,FALSE)))</f>
        <v/>
      </c>
      <c r="V300" s="7" t="str">
        <f>IF(ISNA(VLOOKUP(Table1[[#This Row],[Name]],Table2[#All],2,FALSE)),"",(VLOOKUP(Table1[[#This Row],[Name]],Table2[#All],2,FALSE)))</f>
        <v/>
      </c>
      <c r="W300" s="7" t="str">
        <f>IFERROR((Table1[[#This Row],[Electricity 23-24 ]]*'Emissions Factors'!$C$6)+(Table1[[#This Row],[Gas 23-24 ]]*'Emissions Factors'!$B$6),"")</f>
        <v/>
      </c>
      <c r="X300" s="74" t="str">
        <f>IFERROR(Table1[[#This Row],[Total Emissions 23-24 ]]/Table1[[#This Row],[Total Emissions 22-23]],"")</f>
        <v/>
      </c>
      <c r="Y300" s="21"/>
    </row>
    <row r="301" spans="1:25" x14ac:dyDescent="0.25">
      <c r="A301" s="32"/>
      <c r="B301" s="21" t="e">
        <f>VLOOKUP(Table1[[#This Row],[Name]], 'Site Information'!$A$2:$D$46, 4, FALSE)</f>
        <v>#N/A</v>
      </c>
      <c r="C301" s="8" t="str">
        <f>IF(ISNA(VLOOKUP(Table1[[#This Row],[Name]], 'Elec 17-18'!$A$4:$B$630, 2, FALSE)), "0", VLOOKUP(Table1[[#This Row],[Name]], 'Elec 17-18'!$A$4:$B$630, 2, FALSE))</f>
        <v>0</v>
      </c>
      <c r="D301" s="13" t="str">
        <f>IF(ISNA(VLOOKUP(Table1[[#This Row],[Name]], 'Gas 17-18'!$A$4:$B$395, 2, FALSE)), "0", (VLOOKUP(Table1[[#This Row],[Name]], 'Gas 17-18'!$A$4:$B$395, 2, FALSE)))</f>
        <v>0</v>
      </c>
      <c r="E301" s="8" t="str">
        <f>IF(ISNA(VLOOKUP(Table1[[#This Row],[Name]], 'Elec 18-19'!$A$4:$B$630, 2, FALSE)), "0", VLOOKUP(Table1[[#This Row],[Name]], 'Elec 18-19'!$A$4:$B$630, 2, FALSE))</f>
        <v>0</v>
      </c>
      <c r="F301" s="13" t="str">
        <f>IF(ISNA(VLOOKUP(Table1[[#This Row],[Name]], 'Gas 18-19'!$A$4:$B$395, 2, FALSE)), "0", (VLOOKUP(Table1[[#This Row],[Name]], 'Gas 18-19'!$A$4:$B$395, 2, FALSE)))</f>
        <v>0</v>
      </c>
      <c r="G301" s="7" t="str">
        <f>IF(ISNA(VLOOKUP(Table1[[#This Row],[Name]], 'Elec 19-20'!$A$4:$B$631, 2, FALSE)), "0", VLOOKUP(Table1[[#This Row],[Name]], 'Elec 19-20'!$A$4:$B$631, 2, FALSE))</f>
        <v>0</v>
      </c>
      <c r="H301" s="7" t="str">
        <f>IF(ISNA(VLOOKUP(Table1[[#This Row],[Name]], 'Gas 19-20'!$A$4:$B$395, 2, FALSE)), "0", (VLOOKUP(Table1[[#This Row],[Name]], 'Gas 19-20'!$A$4:$B$395, 2, FALSE)))</f>
        <v>0</v>
      </c>
      <c r="I301" s="13">
        <f>IFERROR((Table1[[#This Row],[Electricity 19-20]]*'Emissions Factors'!$C$2)+(Table1[[#This Row],[Gas 19-20]]*'Emissions Factors'!$B$2), "")</f>
        <v>0</v>
      </c>
      <c r="J301" s="7" t="str">
        <f>IF(ISNA(VLOOKUP(Table1[[#This Row],[Name]],'Elec 20-21'!$A$4:$B$641, 2, FALSE)), "0", VLOOKUP(Table1[[#This Row],[Name]], 'Elec 20-21'!$A$4:$B$641, 2, FALSE))</f>
        <v>0</v>
      </c>
      <c r="K301" s="7" t="str">
        <f>IF(ISNA(VLOOKUP(Table1[[#This Row],[Name]], 'Gas 20-21'!$A$4:$B$400, 2, FALSE)), "0", VLOOKUP(Table1[[#This Row],[Name]], 'Gas 20-21'!$A$4:$B$400, 2, FALSE))</f>
        <v>0</v>
      </c>
      <c r="L301" s="13">
        <f>IFERROR((Table1[[#This Row],[Electricity 20-21]]*'Emissions Factors'!$C$3)+(Table1[[#This Row],[Gas 20-21]]*'Emissions Factors'!$B$2), "0")</f>
        <v>0</v>
      </c>
      <c r="M301" s="11" t="str">
        <f>IF(ISNA(VLOOKUP(Table1[[#This Row],[Name]], 'Elec 21-22'!$A$4:$B$656, 2, FALSE)), "0", VLOOKUP(Table1[[#This Row],[Name]], 'Elec 21-22'!$A$4:$B$656, 2, FALSE))</f>
        <v>0</v>
      </c>
      <c r="N301" s="11" t="str">
        <f>IF(ISNA(VLOOKUP(Table1[[#This Row],[Name]], 'Gas 21-22'!$A$4:$B$408, 2, FALSE)), "0", VLOOKUP(Table1[[#This Row],[Name]], 'Gas 21-22'!$A$4:$B$408, 2, FALSE))</f>
        <v>0</v>
      </c>
      <c r="O301" s="8">
        <f>IFERROR((Table1[[#This Row],[Electricity 21-22]]*'Emissions Factors'!$C$4)+(Table1[[#This Row],[Gas 21-22]]*'Emissions Factors'!$B$4), "")</f>
        <v>0</v>
      </c>
      <c r="P301" s="12" t="str">
        <f>IFERROR(Table1[[#This Row],[Total Emissions 21-22]]/Table1[[#This Row],[Total Emissions 20-21]], "")</f>
        <v/>
      </c>
      <c r="Q301" s="11" t="str">
        <f>IF(ISNA(VLOOKUP(Table1[[#This Row],[Name]],'Elec 22-23'!$A$4:$B$680, 2, FALSE)), "", VLOOKUP(Table1[[#This Row],[Name]], 'Elec 22-23'!$A$4:$B$680, 2, FALSE))</f>
        <v/>
      </c>
      <c r="R301" s="7" t="str">
        <f>IF(ISNA(VLOOKUP(Table1[[#This Row],[Name]], 'Gas 22-23'!$A$4:$B$427, 2, FALSE)), "", (VLOOKUP(Table1[[#This Row],[Name]], 'Gas 22-23'!$A$4:$B$427, 2, FALSE)))</f>
        <v/>
      </c>
      <c r="S301" s="7" t="str">
        <f>IFERROR((Table1[[#This Row],[Electricity 22-23]]*'Emissions Factors'!$C$5)+('Emissions Factors'!$B$5*Table1[[#This Row],[Gas 22-23]]), "")</f>
        <v/>
      </c>
      <c r="T301" s="12" t="str">
        <f>IFERROR(Table1[[#This Row],[Total Emissions 22-23]]/Table1[[#This Row],[Total Emissions 21-22]], "")</f>
        <v/>
      </c>
      <c r="U301" s="7" t="e">
        <f>VLOOKUP(Table1[[#This Row],[Name]],'Electricity 23-24'!A86:D983,4,FALSE)</f>
        <v>#N/A</v>
      </c>
      <c r="V301" s="7" t="str">
        <f>IF(ISNA(VLOOKUP(Table1[[#This Row],[Name]],Table2[#All],2,FALSE)),"",(VLOOKUP(Table1[[#This Row],[Name]],Table2[#All],2,FALSE)))</f>
        <v/>
      </c>
      <c r="W301" s="7" t="str">
        <f>IFERROR((Table1[[#This Row],[Electricity 23-24 ]]*'Emissions Factors'!$C$6)+(Table1[[#This Row],[Gas 23-24 ]]*'Emissions Factors'!$B$6),"")</f>
        <v/>
      </c>
      <c r="X301" s="74" t="str">
        <f>IFERROR(Table1[[#This Row],[Total Emissions 23-24 ]]/Table1[[#This Row],[Total Emissions 22-23]],"")</f>
        <v/>
      </c>
      <c r="Y301" s="21"/>
    </row>
    <row r="302" spans="1:25" x14ac:dyDescent="0.25">
      <c r="A302" s="30"/>
      <c r="B302" s="21" t="e">
        <f>VLOOKUP(Table1[[#This Row],[Name]], 'Site Information'!$A$2:$D$46, 4, FALSE)</f>
        <v>#N/A</v>
      </c>
      <c r="C302" s="11" t="str">
        <f>IF(ISNA(VLOOKUP(Table1[[#This Row],[Name]], 'Elec 17-18'!$A$4:$B$630, 2, FALSE)), "0", VLOOKUP(Table1[[#This Row],[Name]], 'Elec 17-18'!$A$4:$B$630, 2, FALSE))</f>
        <v>0</v>
      </c>
      <c r="D302" s="47" t="str">
        <f>IF(ISNA(VLOOKUP(Table1[[#This Row],[Name]], 'Gas 17-18'!$A$4:$B$395, 2, FALSE)), "0", (VLOOKUP(Table1[[#This Row],[Name]], 'Gas 17-18'!$A$4:$B$395, 2, FALSE)))</f>
        <v>0</v>
      </c>
      <c r="E302" s="11" t="str">
        <f>IF(ISNA(VLOOKUP(Table1[[#This Row],[Name]], 'Elec 18-19'!$A$4:$B$630, 2, FALSE)), "0", VLOOKUP(Table1[[#This Row],[Name]], 'Elec 18-19'!$A$4:$B$630, 2, FALSE))</f>
        <v>0</v>
      </c>
      <c r="F302" s="47" t="str">
        <f>IF(ISNA(VLOOKUP(Table1[[#This Row],[Name]], 'Gas 18-19'!$A$4:$B$395, 2, FALSE)), "0", (VLOOKUP(Table1[[#This Row],[Name]], 'Gas 18-19'!$A$4:$B$395, 2, FALSE)))</f>
        <v>0</v>
      </c>
      <c r="G302" s="7" t="str">
        <f>IF(ISNA(VLOOKUP(Table1[[#This Row],[Name]], 'Elec 19-20'!$A$4:$B$631, 2, FALSE)), "0", VLOOKUP(Table1[[#This Row],[Name]], 'Elec 19-20'!$A$4:$B$631, 2, FALSE))</f>
        <v>0</v>
      </c>
      <c r="H302" s="7" t="str">
        <f>IF(ISNA(VLOOKUP(Table1[[#This Row],[Name]], 'Gas 19-20'!$A$4:$B$395, 2, FALSE)), "0", (VLOOKUP(Table1[[#This Row],[Name]], 'Gas 19-20'!$A$4:$B$395, 2, FALSE)))</f>
        <v>0</v>
      </c>
      <c r="I302" s="13">
        <f>IFERROR((Table1[[#This Row],[Electricity 19-20]]*'Emissions Factors'!$C$2)+(Table1[[#This Row],[Gas 19-20]]*'Emissions Factors'!$B$2), "")</f>
        <v>0</v>
      </c>
      <c r="J302" s="7" t="str">
        <f>IF(ISNA(VLOOKUP(Table1[[#This Row],[Name]],'Elec 20-21'!$A$4:$B$641, 2, FALSE)), "0", VLOOKUP(Table1[[#This Row],[Name]], 'Elec 20-21'!$A$4:$B$641, 2, FALSE))</f>
        <v>0</v>
      </c>
      <c r="K302" s="7" t="str">
        <f>IF(ISNA(VLOOKUP(Table1[[#This Row],[Name]], 'Gas 20-21'!$A$4:$B$400, 2, FALSE)), "0", VLOOKUP(Table1[[#This Row],[Name]], 'Gas 20-21'!$A$4:$B$400, 2, FALSE))</f>
        <v>0</v>
      </c>
      <c r="L302" s="13">
        <f>IFERROR((Table1[[#This Row],[Electricity 20-21]]*'Emissions Factors'!$C$3)+(Table1[[#This Row],[Gas 20-21]]*'Emissions Factors'!$B$2), "0")</f>
        <v>0</v>
      </c>
      <c r="M302" s="65" t="str">
        <f>IF(ISNA(VLOOKUP(Table1[[#This Row],[Name]], 'Elec 21-22'!$A$4:$B$656, 2, FALSE)), "0", VLOOKUP(Table1[[#This Row],[Name]], 'Elec 21-22'!$A$4:$B$656, 2, FALSE))</f>
        <v>0</v>
      </c>
      <c r="N302" s="11" t="str">
        <f>IF(ISNA(VLOOKUP(Table1[[#This Row],[Name]], 'Gas 21-22'!$A$4:$B$408, 2, FALSE)), "0", VLOOKUP(Table1[[#This Row],[Name]], 'Gas 21-22'!$A$4:$B$408, 2, FALSE))</f>
        <v>0</v>
      </c>
      <c r="O302" s="8">
        <f>IFERROR((Table1[[#This Row],[Electricity 21-22]]*'Emissions Factors'!$C$4)+(Table1[[#This Row],[Gas 21-22]]*'Emissions Factors'!$B$4), "")</f>
        <v>0</v>
      </c>
      <c r="P302" s="12" t="str">
        <f>IFERROR(Table1[[#This Row],[Total Emissions 21-22]]/Table1[[#This Row],[Total Emissions 20-21]], "")</f>
        <v/>
      </c>
      <c r="Q302" s="11" t="str">
        <f>IF(ISNA(VLOOKUP(Table1[[#This Row],[Name]],'Elec 22-23'!$A$4:$B$680, 2, FALSE)), "", VLOOKUP(Table1[[#This Row],[Name]], 'Elec 22-23'!$A$4:$B$680, 2, FALSE))</f>
        <v/>
      </c>
      <c r="R302" s="7" t="str">
        <f>IF(ISNA(VLOOKUP(Table1[[#This Row],[Name]], 'Gas 22-23'!$A$4:$B$427, 2, FALSE)), "", (VLOOKUP(Table1[[#This Row],[Name]], 'Gas 22-23'!$A$4:$B$427, 2, FALSE)))</f>
        <v/>
      </c>
      <c r="S302" s="7" t="str">
        <f>IFERROR((Table1[[#This Row],[Electricity 22-23]]*'Emissions Factors'!$C$5)+('Emissions Factors'!$B$5*Table1[[#This Row],[Gas 22-23]]), "")</f>
        <v/>
      </c>
      <c r="T302" s="12" t="str">
        <f>IFERROR(Table1[[#This Row],[Total Emissions 22-23]]/Table1[[#This Row],[Total Emissions 21-22]], "")</f>
        <v/>
      </c>
      <c r="U302" s="7" t="e">
        <f>VLOOKUP(Table1[[#This Row],[Name]],'Electricity 23-24'!A236:D893,4,FALSE)</f>
        <v>#N/A</v>
      </c>
      <c r="V302" s="7" t="str">
        <f>IF(ISNA(VLOOKUP(Table1[[#This Row],[Name]],Table2[#All],2,FALSE)),"",(VLOOKUP(Table1[[#This Row],[Name]],Table2[#All],2,FALSE)))</f>
        <v/>
      </c>
      <c r="W302" s="7" t="str">
        <f>IFERROR((Table1[[#This Row],[Electricity 23-24 ]]*'Emissions Factors'!$C$6)+(Table1[[#This Row],[Gas 23-24 ]]*'Emissions Factors'!$B$6),"")</f>
        <v/>
      </c>
      <c r="X302" s="74" t="str">
        <f>IFERROR(Table1[[#This Row],[Total Emissions 23-24 ]]/Table1[[#This Row],[Total Emissions 22-23]],"")</f>
        <v/>
      </c>
      <c r="Y302" s="21"/>
    </row>
    <row r="303" spans="1:25" x14ac:dyDescent="0.25">
      <c r="A303" s="32"/>
      <c r="B303" s="21" t="e">
        <f>VLOOKUP(Table1[[#This Row],[Name]], 'Site Information'!$A$2:$D$46, 4, FALSE)</f>
        <v>#N/A</v>
      </c>
      <c r="C303" s="8" t="str">
        <f>IF(ISNA(VLOOKUP(Table1[[#This Row],[Name]], 'Elec 17-18'!$A$4:$B$630, 2, FALSE)), "0", VLOOKUP(Table1[[#This Row],[Name]], 'Elec 17-18'!$A$4:$B$630, 2, FALSE))</f>
        <v>0</v>
      </c>
      <c r="D303" s="13" t="str">
        <f>IF(ISNA(VLOOKUP(Table1[[#This Row],[Name]], 'Gas 17-18'!$A$4:$B$395, 2, FALSE)), "0", (VLOOKUP(Table1[[#This Row],[Name]], 'Gas 17-18'!$A$4:$B$395, 2, FALSE)))</f>
        <v>0</v>
      </c>
      <c r="E303" s="8" t="str">
        <f>IF(ISNA(VLOOKUP(Table1[[#This Row],[Name]], 'Elec 18-19'!$A$4:$B$630, 2, FALSE)), "0", VLOOKUP(Table1[[#This Row],[Name]], 'Elec 18-19'!$A$4:$B$630, 2, FALSE))</f>
        <v>0</v>
      </c>
      <c r="F303" s="13" t="str">
        <f>IF(ISNA(VLOOKUP(Table1[[#This Row],[Name]], 'Gas 18-19'!$A$4:$B$395, 2, FALSE)), "0", (VLOOKUP(Table1[[#This Row],[Name]], 'Gas 18-19'!$A$4:$B$395, 2, FALSE)))</f>
        <v>0</v>
      </c>
      <c r="G303" s="7" t="str">
        <f>IF(ISNA(VLOOKUP(Table1[[#This Row],[Name]], 'Elec 19-20'!$A$4:$B$631, 2, FALSE)), "0", VLOOKUP(Table1[[#This Row],[Name]], 'Elec 19-20'!$A$4:$B$631, 2, FALSE))</f>
        <v>0</v>
      </c>
      <c r="H303" s="7" t="str">
        <f>IF(ISNA(VLOOKUP(Table1[[#This Row],[Name]], 'Gas 19-20'!$A$4:$B$395, 2, FALSE)), "0", (VLOOKUP(Table1[[#This Row],[Name]], 'Gas 19-20'!$A$4:$B$395, 2, FALSE)))</f>
        <v>0</v>
      </c>
      <c r="I303" s="13">
        <f>IFERROR((Table1[[#This Row],[Electricity 19-20]]*'Emissions Factors'!$C$2)+(Table1[[#This Row],[Gas 19-20]]*'Emissions Factors'!$B$2), "")</f>
        <v>0</v>
      </c>
      <c r="J303" s="7" t="str">
        <f>IF(ISNA(VLOOKUP(Table1[[#This Row],[Name]],'Elec 20-21'!$A$4:$B$641, 2, FALSE)), "0", VLOOKUP(Table1[[#This Row],[Name]], 'Elec 20-21'!$A$4:$B$641, 2, FALSE))</f>
        <v>0</v>
      </c>
      <c r="K303" s="7" t="str">
        <f>IF(ISNA(VLOOKUP(Table1[[#This Row],[Name]], 'Gas 20-21'!$A$4:$B$400, 2, FALSE)), "0", VLOOKUP(Table1[[#This Row],[Name]], 'Gas 20-21'!$A$4:$B$400, 2, FALSE))</f>
        <v>0</v>
      </c>
      <c r="L303" s="13">
        <f>IFERROR((Table1[[#This Row],[Electricity 20-21]]*'Emissions Factors'!$C$3)+(Table1[[#This Row],[Gas 20-21]]*'Emissions Factors'!$B$2), "0")</f>
        <v>0</v>
      </c>
      <c r="M303" s="11" t="str">
        <f>IF(ISNA(VLOOKUP(Table1[[#This Row],[Name]], 'Elec 21-22'!$A$4:$B$656, 2, FALSE)), "0", VLOOKUP(Table1[[#This Row],[Name]], 'Elec 21-22'!$A$4:$B$656, 2, FALSE))</f>
        <v>0</v>
      </c>
      <c r="N303" s="11" t="str">
        <f>IF(ISNA(VLOOKUP(Table1[[#This Row],[Name]], 'Gas 21-22'!$A$4:$B$408, 2, FALSE)), "0", VLOOKUP(Table1[[#This Row],[Name]], 'Gas 21-22'!$A$4:$B$408, 2, FALSE))</f>
        <v>0</v>
      </c>
      <c r="O303" s="8">
        <f>IFERROR((Table1[[#This Row],[Electricity 21-22]]*'Emissions Factors'!$C$4)+(Table1[[#This Row],[Gas 21-22]]*'Emissions Factors'!$B$4), "")</f>
        <v>0</v>
      </c>
      <c r="P303" s="13" t="str">
        <f>IFERROR(Table1[[#This Row],[Total Emissions 21-22]]/Table1[[#This Row],[Total Emissions 20-21]], "")</f>
        <v/>
      </c>
      <c r="Q303" s="11" t="str">
        <f>IF(ISNA(VLOOKUP(Table1[[#This Row],[Name]],'Elec 22-23'!$A$4:$B$680, 2, FALSE)), "", VLOOKUP(Table1[[#This Row],[Name]], 'Elec 22-23'!$A$4:$B$680, 2, FALSE))</f>
        <v/>
      </c>
      <c r="R303" s="7" t="str">
        <f>IF(ISNA(VLOOKUP(Table1[[#This Row],[Name]], 'Gas 22-23'!$A$4:$B$427, 2, FALSE)), "", (VLOOKUP(Table1[[#This Row],[Name]], 'Gas 22-23'!$A$4:$B$427, 2, FALSE)))</f>
        <v/>
      </c>
      <c r="S303" s="7" t="str">
        <f>IFERROR((Table1[[#This Row],[Electricity 22-23]]*'Emissions Factors'!$C$5)+('Emissions Factors'!$B$5*Table1[[#This Row],[Gas 22-23]]), "")</f>
        <v/>
      </c>
      <c r="T303" s="12" t="str">
        <f>IFERROR(Table1[[#This Row],[Total Emissions 22-23]]/Table1[[#This Row],[Total Emissions 21-22]], "")</f>
        <v/>
      </c>
      <c r="U303" s="7" t="e">
        <f>VLOOKUP(Table1[[#This Row],[Name]],'Electricity 23-24'!A88:D985,4,FALSE)</f>
        <v>#N/A</v>
      </c>
      <c r="V303" s="7" t="str">
        <f>IF(ISNA(VLOOKUP(Table1[[#This Row],[Name]],Table2[#All],2,FALSE)),"",(VLOOKUP(Table1[[#This Row],[Name]],Table2[#All],2,FALSE)))</f>
        <v/>
      </c>
      <c r="W303" s="7" t="str">
        <f>IFERROR((Table1[[#This Row],[Electricity 23-24 ]]*'Emissions Factors'!$C$6)+(Table1[[#This Row],[Gas 23-24 ]]*'Emissions Factors'!$B$6),"")</f>
        <v/>
      </c>
      <c r="X303" s="74" t="str">
        <f>IFERROR(Table1[[#This Row],[Total Emissions 23-24 ]]/Table1[[#This Row],[Total Emissions 22-23]],"")</f>
        <v/>
      </c>
      <c r="Y303" s="21"/>
    </row>
    <row r="304" spans="1:25" x14ac:dyDescent="0.25">
      <c r="A304" s="32"/>
      <c r="B304" s="21" t="e">
        <f>VLOOKUP(Table1[[#This Row],[Name]], 'Site Information'!$A$2:$D$46, 4, FALSE)</f>
        <v>#N/A</v>
      </c>
      <c r="C304" s="8" t="str">
        <f>IF(ISNA(VLOOKUP(Table1[[#This Row],[Name]], 'Elec 17-18'!$A$4:$B$630, 2, FALSE)), "0", VLOOKUP(Table1[[#This Row],[Name]], 'Elec 17-18'!$A$4:$B$630, 2, FALSE))</f>
        <v>0</v>
      </c>
      <c r="D304" s="13" t="str">
        <f>IF(ISNA(VLOOKUP(Table1[[#This Row],[Name]], 'Gas 17-18'!$A$4:$B$395, 2, FALSE)), "0", (VLOOKUP(Table1[[#This Row],[Name]], 'Gas 17-18'!$A$4:$B$395, 2, FALSE)))</f>
        <v>0</v>
      </c>
      <c r="E304" s="8" t="str">
        <f>IF(ISNA(VLOOKUP(Table1[[#This Row],[Name]], 'Elec 18-19'!$A$4:$B$630, 2, FALSE)), "0", VLOOKUP(Table1[[#This Row],[Name]], 'Elec 18-19'!$A$4:$B$630, 2, FALSE))</f>
        <v>0</v>
      </c>
      <c r="F304" s="13" t="str">
        <f>IF(ISNA(VLOOKUP(Table1[[#This Row],[Name]], 'Gas 18-19'!$A$4:$B$395, 2, FALSE)), "0", (VLOOKUP(Table1[[#This Row],[Name]], 'Gas 18-19'!$A$4:$B$395, 2, FALSE)))</f>
        <v>0</v>
      </c>
      <c r="G304" s="7" t="str">
        <f>IF(ISNA(VLOOKUP(Table1[[#This Row],[Name]], 'Elec 19-20'!$A$4:$B$631, 2, FALSE)), "0", VLOOKUP(Table1[[#This Row],[Name]], 'Elec 19-20'!$A$4:$B$631, 2, FALSE))</f>
        <v>0</v>
      </c>
      <c r="H304" s="7" t="str">
        <f>IF(ISNA(VLOOKUP(Table1[[#This Row],[Name]], 'Gas 19-20'!$A$4:$B$395, 2, FALSE)), "0", (VLOOKUP(Table1[[#This Row],[Name]], 'Gas 19-20'!$A$4:$B$395, 2, FALSE)))</f>
        <v>0</v>
      </c>
      <c r="I304" s="13">
        <f>IFERROR((Table1[[#This Row],[Electricity 19-20]]*'Emissions Factors'!$C$2)+(Table1[[#This Row],[Gas 19-20]]*'Emissions Factors'!$B$2), "")</f>
        <v>0</v>
      </c>
      <c r="J304" s="7" t="str">
        <f>IF(ISNA(VLOOKUP(Table1[[#This Row],[Name]],'Elec 20-21'!$A$4:$B$641, 2, FALSE)), "0", VLOOKUP(Table1[[#This Row],[Name]], 'Elec 20-21'!$A$4:$B$641, 2, FALSE))</f>
        <v>0</v>
      </c>
      <c r="K304" s="7" t="str">
        <f>IF(ISNA(VLOOKUP(Table1[[#This Row],[Name]], 'Gas 20-21'!$A$4:$B$400, 2, FALSE)), "0", VLOOKUP(Table1[[#This Row],[Name]], 'Gas 20-21'!$A$4:$B$400, 2, FALSE))</f>
        <v>0</v>
      </c>
      <c r="L304" s="13">
        <f>IFERROR((Table1[[#This Row],[Electricity 20-21]]*'Emissions Factors'!$C$3)+(Table1[[#This Row],[Gas 20-21]]*'Emissions Factors'!$B$2), "0")</f>
        <v>0</v>
      </c>
      <c r="M304" s="11" t="str">
        <f>IF(ISNA(VLOOKUP(Table1[[#This Row],[Name]], 'Elec 21-22'!$A$4:$B$656, 2, FALSE)), "0", VLOOKUP(Table1[[#This Row],[Name]], 'Elec 21-22'!$A$4:$B$656, 2, FALSE))</f>
        <v>0</v>
      </c>
      <c r="N304" s="7" t="str">
        <f>IF(ISNA(VLOOKUP(Table1[[#This Row],[Name]], 'Gas 21-22'!$A$4:$B$408, 2, FALSE)), "0", VLOOKUP(Table1[[#This Row],[Name]], 'Gas 21-22'!$A$4:$B$408, 2, FALSE))</f>
        <v>0</v>
      </c>
      <c r="O304" s="8">
        <f>IFERROR((Table1[[#This Row],[Electricity 21-22]]*'Emissions Factors'!$C$4)+(Table1[[#This Row],[Gas 21-22]]*'Emissions Factors'!$B$4), "")</f>
        <v>0</v>
      </c>
      <c r="P304" s="74" t="str">
        <f>IFERROR(Table1[[#This Row],[Total Emissions 21-22]]/Table1[[#This Row],[Total Emissions 20-21]], "")</f>
        <v/>
      </c>
      <c r="Q304" s="11" t="str">
        <f>IF(ISNA(VLOOKUP(Table1[[#This Row],[Name]],'Elec 22-23'!$A$4:$B$680, 2, FALSE)), "", VLOOKUP(Table1[[#This Row],[Name]], 'Elec 22-23'!$A$4:$B$680, 2, FALSE))</f>
        <v/>
      </c>
      <c r="R304" s="7" t="str">
        <f>IF(ISNA(VLOOKUP(Table1[[#This Row],[Name]], 'Gas 22-23'!$A$4:$B$427, 2, FALSE)), "", (VLOOKUP(Table1[[#This Row],[Name]], 'Gas 22-23'!$A$4:$B$427, 2, FALSE)))</f>
        <v/>
      </c>
      <c r="S304" s="7" t="str">
        <f>IFERROR((Table1[[#This Row],[Electricity 22-23]]*'Emissions Factors'!$C$5)+('Emissions Factors'!$B$5*Table1[[#This Row],[Gas 22-23]]), "")</f>
        <v/>
      </c>
      <c r="T304" s="12" t="str">
        <f>IFERROR(Table1[[#This Row],[Total Emissions 22-23]]/Table1[[#This Row],[Total Emissions 21-22]], "")</f>
        <v/>
      </c>
      <c r="U304" s="7" t="str">
        <f>IF(ISNA(VLOOKUP(Table1[[#This Row],[Name]],'Electricity 23-24'!A305:D1201,4,FALSE)),"",(VLOOKUP(Table1[[#This Row],[Name]],'Electricity 23-24'!A305:D1201,4,FALSE)))</f>
        <v/>
      </c>
      <c r="V304" s="7" t="str">
        <f>IF(ISNA(VLOOKUP(Table1[[#This Row],[Name]],Table2[#All],2,FALSE)),"",(VLOOKUP(Table1[[#This Row],[Name]],Table2[#All],2,FALSE)))</f>
        <v/>
      </c>
      <c r="W304" s="7" t="str">
        <f>IFERROR((Table1[[#This Row],[Electricity 23-24 ]]*'Emissions Factors'!$C$6)+(Table1[[#This Row],[Gas 23-24 ]]*'Emissions Factors'!$B$6),"")</f>
        <v/>
      </c>
      <c r="X304" s="74" t="str">
        <f>IFERROR(Table1[[#This Row],[Total Emissions 23-24 ]]/Table1[[#This Row],[Total Emissions 22-23]],"")</f>
        <v/>
      </c>
      <c r="Y304" s="21"/>
    </row>
    <row r="305" spans="1:25" x14ac:dyDescent="0.25">
      <c r="A305" s="32"/>
      <c r="B305" s="21" t="e">
        <f>VLOOKUP(Table1[[#This Row],[Name]], 'Site Information'!$A$2:$D$46, 4, FALSE)</f>
        <v>#N/A</v>
      </c>
      <c r="C305" s="8" t="str">
        <f>IF(ISNA(VLOOKUP(Table1[[#This Row],[Name]], 'Elec 17-18'!$A$4:$B$630, 2, FALSE)), "0", VLOOKUP(Table1[[#This Row],[Name]], 'Elec 17-18'!$A$4:$B$630, 2, FALSE))</f>
        <v>0</v>
      </c>
      <c r="D305" s="13" t="str">
        <f>IF(ISNA(VLOOKUP(Table1[[#This Row],[Name]], 'Gas 17-18'!$A$4:$B$395, 2, FALSE)), "0", (VLOOKUP(Table1[[#This Row],[Name]], 'Gas 17-18'!$A$4:$B$395, 2, FALSE)))</f>
        <v>0</v>
      </c>
      <c r="E305" s="8" t="str">
        <f>IF(ISNA(VLOOKUP(Table1[[#This Row],[Name]], 'Elec 18-19'!$A$4:$B$630, 2, FALSE)), "0", VLOOKUP(Table1[[#This Row],[Name]], 'Elec 18-19'!$A$4:$B$630, 2, FALSE))</f>
        <v>0</v>
      </c>
      <c r="F305" s="13" t="str">
        <f>IF(ISNA(VLOOKUP(Table1[[#This Row],[Name]], 'Gas 18-19'!$A$4:$B$395, 2, FALSE)), "0", (VLOOKUP(Table1[[#This Row],[Name]], 'Gas 18-19'!$A$4:$B$395, 2, FALSE)))</f>
        <v>0</v>
      </c>
      <c r="G305" s="7" t="str">
        <f>IF(ISNA(VLOOKUP(Table1[[#This Row],[Name]], 'Elec 19-20'!$A$4:$B$631, 2, FALSE)), "0", VLOOKUP(Table1[[#This Row],[Name]], 'Elec 19-20'!$A$4:$B$631, 2, FALSE))</f>
        <v>0</v>
      </c>
      <c r="H305" s="7" t="str">
        <f>IF(ISNA(VLOOKUP(Table1[[#This Row],[Name]], 'Gas 19-20'!$A$4:$B$395, 2, FALSE)), "0", (VLOOKUP(Table1[[#This Row],[Name]], 'Gas 19-20'!$A$4:$B$395, 2, FALSE)))</f>
        <v>0</v>
      </c>
      <c r="I305" s="13">
        <f>IFERROR((Table1[[#This Row],[Electricity 19-20]]*'Emissions Factors'!$C$2)+(Table1[[#This Row],[Gas 19-20]]*'Emissions Factors'!$B$2), "")</f>
        <v>0</v>
      </c>
      <c r="J305" s="7" t="str">
        <f>IF(ISNA(VLOOKUP(Table1[[#This Row],[Name]],'Elec 20-21'!$A$4:$B$641, 2, FALSE)), "0", VLOOKUP(Table1[[#This Row],[Name]], 'Elec 20-21'!$A$4:$B$641, 2, FALSE))</f>
        <v>0</v>
      </c>
      <c r="K305" s="7" t="str">
        <f>IF(ISNA(VLOOKUP(Table1[[#This Row],[Name]], 'Gas 20-21'!$A$4:$B$400, 2, FALSE)), "0", VLOOKUP(Table1[[#This Row],[Name]], 'Gas 20-21'!$A$4:$B$400, 2, FALSE))</f>
        <v>0</v>
      </c>
      <c r="L305" s="13">
        <f>IFERROR((Table1[[#This Row],[Electricity 20-21]]*'Emissions Factors'!$C$3)+(Table1[[#This Row],[Gas 20-21]]*'Emissions Factors'!$B$2), "0")</f>
        <v>0</v>
      </c>
      <c r="M305" s="11" t="str">
        <f>IF(ISNA(VLOOKUP(Table1[[#This Row],[Name]], 'Elec 21-22'!$A$4:$B$656, 2, FALSE)), "0", VLOOKUP(Table1[[#This Row],[Name]], 'Elec 21-22'!$A$4:$B$656, 2, FALSE))</f>
        <v>0</v>
      </c>
      <c r="N305" s="11" t="str">
        <f>IF(ISNA(VLOOKUP(Table1[[#This Row],[Name]], 'Gas 21-22'!$A$4:$B$408, 2, FALSE)), "0", VLOOKUP(Table1[[#This Row],[Name]], 'Gas 21-22'!$A$4:$B$408, 2, FALSE))</f>
        <v>0</v>
      </c>
      <c r="O305" s="8">
        <f>IFERROR((Table1[[#This Row],[Electricity 21-22]]*'Emissions Factors'!$C$4)+(Table1[[#This Row],[Gas 21-22]]*'Emissions Factors'!$B$4), "")</f>
        <v>0</v>
      </c>
      <c r="P305" s="12" t="str">
        <f>IFERROR(Table1[[#This Row],[Total Emissions 21-22]]/Table1[[#This Row],[Total Emissions 20-21]], "")</f>
        <v/>
      </c>
      <c r="Q305" s="11" t="str">
        <f>IF(ISNA(VLOOKUP(Table1[[#This Row],[Name]],'Elec 22-23'!$A$4:$B$680, 2, FALSE)), "", VLOOKUP(Table1[[#This Row],[Name]], 'Elec 22-23'!$A$4:$B$680, 2, FALSE))</f>
        <v/>
      </c>
      <c r="R305" s="7" t="str">
        <f>IF(ISNA(VLOOKUP(Table1[[#This Row],[Name]], 'Gas 22-23'!$A$4:$B$427, 2, FALSE)), "", (VLOOKUP(Table1[[#This Row],[Name]], 'Gas 22-23'!$A$4:$B$427, 2, FALSE)))</f>
        <v/>
      </c>
      <c r="S305" s="7" t="str">
        <f>IFERROR((Table1[[#This Row],[Electricity 22-23]]*'Emissions Factors'!$C$5)+('Emissions Factors'!$B$5*Table1[[#This Row],[Gas 22-23]]), "")</f>
        <v/>
      </c>
      <c r="T305" s="12" t="str">
        <f>IFERROR(Table1[[#This Row],[Total Emissions 22-23]]/Table1[[#This Row],[Total Emissions 21-22]], "")</f>
        <v/>
      </c>
      <c r="U305" s="7" t="e">
        <f>VLOOKUP(Table1[[#This Row],[Name]],'Electricity 23-24'!A3:D25,4,FALSE)</f>
        <v>#N/A</v>
      </c>
      <c r="V305" s="7" t="str">
        <f>IF(ISNA(VLOOKUP(Table1[[#This Row],[Name]],Table2[#All],2,FALSE)),"",(VLOOKUP(Table1[[#This Row],[Name]],Table2[#All],2,FALSE)))</f>
        <v/>
      </c>
      <c r="W305" s="7" t="str">
        <f>IFERROR((Table1[[#This Row],[Electricity 23-24 ]]*'Emissions Factors'!$C$6)+(Table1[[#This Row],[Gas 23-24 ]]*'Emissions Factors'!$B$6),"")</f>
        <v/>
      </c>
      <c r="X305" s="74" t="str">
        <f>IFERROR(Table1[[#This Row],[Total Emissions 23-24 ]]/Table1[[#This Row],[Total Emissions 22-23]],"")</f>
        <v/>
      </c>
      <c r="Y305" s="21"/>
    </row>
    <row r="306" spans="1:25" x14ac:dyDescent="0.25">
      <c r="A306" s="30"/>
      <c r="B306" s="21" t="e">
        <f>VLOOKUP(Table1[[#This Row],[Name]], 'Site Information'!$A$2:$D$46, 4, FALSE)</f>
        <v>#N/A</v>
      </c>
      <c r="C306" s="11" t="str">
        <f>IF(ISNA(VLOOKUP(Table1[[#This Row],[Name]], 'Elec 17-18'!$A$4:$B$630, 2, FALSE)), "0", VLOOKUP(Table1[[#This Row],[Name]], 'Elec 17-18'!$A$4:$B$630, 2, FALSE))</f>
        <v>0</v>
      </c>
      <c r="D306" s="47" t="str">
        <f>IF(ISNA(VLOOKUP(Table1[[#This Row],[Name]], 'Gas 17-18'!$A$4:$B$395, 2, FALSE)), "0", (VLOOKUP(Table1[[#This Row],[Name]], 'Gas 17-18'!$A$4:$B$395, 2, FALSE)))</f>
        <v>0</v>
      </c>
      <c r="E306" s="11" t="str">
        <f>IF(ISNA(VLOOKUP(Table1[[#This Row],[Name]], 'Elec 18-19'!$A$4:$B$630, 2, FALSE)), "0", VLOOKUP(Table1[[#This Row],[Name]], 'Elec 18-19'!$A$4:$B$630, 2, FALSE))</f>
        <v>0</v>
      </c>
      <c r="F306" s="47" t="str">
        <f>IF(ISNA(VLOOKUP(Table1[[#This Row],[Name]], 'Gas 18-19'!$A$4:$B$395, 2, FALSE)), "0", (VLOOKUP(Table1[[#This Row],[Name]], 'Gas 18-19'!$A$4:$B$395, 2, FALSE)))</f>
        <v>0</v>
      </c>
      <c r="G306" s="7" t="str">
        <f>IF(ISNA(VLOOKUP(Table1[[#This Row],[Name]], 'Elec 19-20'!$A$4:$B$631, 2, FALSE)), "0", VLOOKUP(Table1[[#This Row],[Name]], 'Elec 19-20'!$A$4:$B$631, 2, FALSE))</f>
        <v>0</v>
      </c>
      <c r="H306" s="7" t="str">
        <f>IF(ISNA(VLOOKUP(Table1[[#This Row],[Name]], 'Gas 19-20'!$A$4:$B$395, 2, FALSE)), "0", (VLOOKUP(Table1[[#This Row],[Name]], 'Gas 19-20'!$A$4:$B$395, 2, FALSE)))</f>
        <v>0</v>
      </c>
      <c r="I306" s="13">
        <f>IFERROR((Table1[[#This Row],[Electricity 19-20]]*'Emissions Factors'!$C$2)+(Table1[[#This Row],[Gas 19-20]]*'Emissions Factors'!$B$2), "")</f>
        <v>0</v>
      </c>
      <c r="J306" s="7" t="str">
        <f>IF(ISNA(VLOOKUP(Table1[[#This Row],[Name]],'Elec 20-21'!$A$4:$B$641, 2, FALSE)), "0", VLOOKUP(Table1[[#This Row],[Name]], 'Elec 20-21'!$A$4:$B$641, 2, FALSE))</f>
        <v>0</v>
      </c>
      <c r="K306" s="7" t="str">
        <f>IF(ISNA(VLOOKUP(Table1[[#This Row],[Name]], 'Gas 20-21'!$A$4:$B$400, 2, FALSE)), "0", VLOOKUP(Table1[[#This Row],[Name]], 'Gas 20-21'!$A$4:$B$400, 2, FALSE))</f>
        <v>0</v>
      </c>
      <c r="L306" s="13">
        <f>IFERROR((Table1[[#This Row],[Electricity 20-21]]*'Emissions Factors'!$C$3)+(Table1[[#This Row],[Gas 20-21]]*'Emissions Factors'!$B$2), "0")</f>
        <v>0</v>
      </c>
      <c r="M306" s="65" t="str">
        <f>IF(ISNA(VLOOKUP(Table1[[#This Row],[Name]], 'Elec 21-22'!$A$4:$B$656, 2, FALSE)), "0", VLOOKUP(Table1[[#This Row],[Name]], 'Elec 21-22'!$A$4:$B$656, 2, FALSE))</f>
        <v>0</v>
      </c>
      <c r="N306" s="7" t="str">
        <f>IF(ISNA(VLOOKUP(Table1[[#This Row],[Name]], 'Gas 21-22'!$A$4:$B$408, 2, FALSE)), "0", VLOOKUP(Table1[[#This Row],[Name]], 'Gas 21-22'!$A$4:$B$408, 2, FALSE))</f>
        <v>0</v>
      </c>
      <c r="O306" s="8">
        <f>IFERROR((Table1[[#This Row],[Electricity 21-22]]*'Emissions Factors'!$C$4)+(Table1[[#This Row],[Gas 21-22]]*'Emissions Factors'!$B$4), "")</f>
        <v>0</v>
      </c>
      <c r="P306" s="12" t="str">
        <f>IFERROR(Table1[[#This Row],[Total Emissions 21-22]]/Table1[[#This Row],[Total Emissions 20-21]], "")</f>
        <v/>
      </c>
      <c r="Q306" s="11" t="str">
        <f>IF(ISNA(VLOOKUP(Table1[[#This Row],[Name]],'Elec 22-23'!$A$4:$B$680, 2, FALSE)), "", VLOOKUP(Table1[[#This Row],[Name]], 'Elec 22-23'!$A$4:$B$680, 2, FALSE))</f>
        <v/>
      </c>
      <c r="R306" s="7" t="str">
        <f>IF(ISNA(VLOOKUP(Table1[[#This Row],[Name]], 'Gas 22-23'!$A$4:$B$427, 2, FALSE)), "", (VLOOKUP(Table1[[#This Row],[Name]], 'Gas 22-23'!$A$4:$B$427, 2, FALSE)))</f>
        <v/>
      </c>
      <c r="S306" s="7" t="str">
        <f>IFERROR((Table1[[#This Row],[Electricity 22-23]]*'Emissions Factors'!$C$5)+('Emissions Factors'!$B$5*Table1[[#This Row],[Gas 22-23]]), "")</f>
        <v/>
      </c>
      <c r="T306" s="12" t="str">
        <f>IFERROR(Table1[[#This Row],[Total Emissions 22-23]]/Table1[[#This Row],[Total Emissions 21-22]], "")</f>
        <v/>
      </c>
      <c r="U306" s="7" t="str">
        <f>IF(ISNA(VLOOKUP(Table1[[#This Row],[Name]],'Electricity 23-24'!A515:D1411,4,FALSE)),"",(VLOOKUP(Table1[[#This Row],[Name]],'Electricity 23-24'!A515:D1411,4,FALSE)))</f>
        <v/>
      </c>
      <c r="V306" s="7" t="str">
        <f>IF(ISNA(VLOOKUP(Table1[[#This Row],[Name]],Table2[#All],2,FALSE)),"",(VLOOKUP(Table1[[#This Row],[Name]],Table2[#All],2,FALSE)))</f>
        <v/>
      </c>
      <c r="W306" s="7" t="str">
        <f>IFERROR((Table1[[#This Row],[Electricity 23-24 ]]*'Emissions Factors'!$C$6)+(Table1[[#This Row],[Gas 23-24 ]]*'Emissions Factors'!$B$6),"")</f>
        <v/>
      </c>
      <c r="X306" s="74" t="str">
        <f>IFERROR(Table1[[#This Row],[Total Emissions 23-24 ]]/Table1[[#This Row],[Total Emissions 22-23]],"")</f>
        <v/>
      </c>
      <c r="Y306" s="21"/>
    </row>
    <row r="307" spans="1:25" x14ac:dyDescent="0.25">
      <c r="A307" s="32"/>
      <c r="B307" s="21" t="e">
        <f>VLOOKUP(Table1[[#This Row],[Name]], 'Site Information'!$A$2:$D$46, 4, FALSE)</f>
        <v>#N/A</v>
      </c>
      <c r="C307" s="8" t="str">
        <f>IF(ISNA(VLOOKUP(Table1[[#This Row],[Name]], 'Elec 17-18'!$A$4:$B$630, 2, FALSE)), "0", VLOOKUP(Table1[[#This Row],[Name]], 'Elec 17-18'!$A$4:$B$630, 2, FALSE))</f>
        <v>0</v>
      </c>
      <c r="D307" s="13" t="str">
        <f>IF(ISNA(VLOOKUP(Table1[[#This Row],[Name]], 'Gas 17-18'!$A$4:$B$395, 2, FALSE)), "0", (VLOOKUP(Table1[[#This Row],[Name]], 'Gas 17-18'!$A$4:$B$395, 2, FALSE)))</f>
        <v>0</v>
      </c>
      <c r="E307" s="8" t="str">
        <f>IF(ISNA(VLOOKUP(Table1[[#This Row],[Name]], 'Elec 18-19'!$A$4:$B$630, 2, FALSE)), "0", VLOOKUP(Table1[[#This Row],[Name]], 'Elec 18-19'!$A$4:$B$630, 2, FALSE))</f>
        <v>0</v>
      </c>
      <c r="F307" s="13" t="str">
        <f>IF(ISNA(VLOOKUP(Table1[[#This Row],[Name]], 'Gas 18-19'!$A$4:$B$395, 2, FALSE)), "0", (VLOOKUP(Table1[[#This Row],[Name]], 'Gas 18-19'!$A$4:$B$395, 2, FALSE)))</f>
        <v>0</v>
      </c>
      <c r="G307" s="7" t="str">
        <f>IF(ISNA(VLOOKUP(Table1[[#This Row],[Name]], 'Elec 19-20'!$A$4:$B$631, 2, FALSE)), "0", VLOOKUP(Table1[[#This Row],[Name]], 'Elec 19-20'!$A$4:$B$631, 2, FALSE))</f>
        <v>0</v>
      </c>
      <c r="H307" s="7" t="str">
        <f>IF(ISNA(VLOOKUP(Table1[[#This Row],[Name]], 'Gas 19-20'!$A$4:$B$395, 2, FALSE)), "0", (VLOOKUP(Table1[[#This Row],[Name]], 'Gas 19-20'!$A$4:$B$395, 2, FALSE)))</f>
        <v>0</v>
      </c>
      <c r="I307" s="13">
        <f>IFERROR((Table1[[#This Row],[Electricity 19-20]]*'Emissions Factors'!$C$2)+(Table1[[#This Row],[Gas 19-20]]*'Emissions Factors'!$B$2), "")</f>
        <v>0</v>
      </c>
      <c r="J307" s="7" t="str">
        <f>IF(ISNA(VLOOKUP(Table1[[#This Row],[Name]],'Elec 20-21'!$A$4:$B$641, 2, FALSE)), "0", VLOOKUP(Table1[[#This Row],[Name]], 'Elec 20-21'!$A$4:$B$641, 2, FALSE))</f>
        <v>0</v>
      </c>
      <c r="K307" s="7" t="str">
        <f>IF(ISNA(VLOOKUP(Table1[[#This Row],[Name]], 'Gas 20-21'!$A$4:$B$400, 2, FALSE)), "0", VLOOKUP(Table1[[#This Row],[Name]], 'Gas 20-21'!$A$4:$B$400, 2, FALSE))</f>
        <v>0</v>
      </c>
      <c r="L307" s="13">
        <f>IFERROR((Table1[[#This Row],[Electricity 20-21]]*'Emissions Factors'!$C$3)+(Table1[[#This Row],[Gas 20-21]]*'Emissions Factors'!$B$2), "0")</f>
        <v>0</v>
      </c>
      <c r="M307" s="11" t="str">
        <f>IF(ISNA(VLOOKUP(Table1[[#This Row],[Name]], 'Elec 21-22'!$A$4:$B$656, 2, FALSE)), "0", VLOOKUP(Table1[[#This Row],[Name]], 'Elec 21-22'!$A$4:$B$656, 2, FALSE))</f>
        <v>0</v>
      </c>
      <c r="N307" s="11" t="str">
        <f>IF(ISNA(VLOOKUP(Table1[[#This Row],[Name]], 'Gas 21-22'!$A$4:$B$408, 2, FALSE)), "0", VLOOKUP(Table1[[#This Row],[Name]], 'Gas 21-22'!$A$4:$B$408, 2, FALSE))</f>
        <v>0</v>
      </c>
      <c r="O307" s="8">
        <f>IFERROR((Table1[[#This Row],[Electricity 21-22]]*'Emissions Factors'!$C$4)+(Table1[[#This Row],[Gas 21-22]]*'Emissions Factors'!$B$4), "")</f>
        <v>0</v>
      </c>
      <c r="P307" s="13" t="str">
        <f>IFERROR(Table1[[#This Row],[Total Emissions 21-22]]/Table1[[#This Row],[Total Emissions 20-21]], "")</f>
        <v/>
      </c>
      <c r="Q307" s="11" t="str">
        <f>IF(ISNA(VLOOKUP(Table1[[#This Row],[Name]],'Elec 22-23'!$A$4:$B$680, 2, FALSE)), "", VLOOKUP(Table1[[#This Row],[Name]], 'Elec 22-23'!$A$4:$B$680, 2, FALSE))</f>
        <v/>
      </c>
      <c r="R307" s="7" t="str">
        <f>IF(ISNA(VLOOKUP(Table1[[#This Row],[Name]], 'Gas 22-23'!$A$4:$B$427, 2, FALSE)), "", (VLOOKUP(Table1[[#This Row],[Name]], 'Gas 22-23'!$A$4:$B$427, 2, FALSE)))</f>
        <v/>
      </c>
      <c r="S307" s="7" t="str">
        <f>IFERROR((Table1[[#This Row],[Electricity 22-23]]*'Emissions Factors'!$C$5)+('Emissions Factors'!$B$5*Table1[[#This Row],[Gas 22-23]]), "")</f>
        <v/>
      </c>
      <c r="T307" s="12" t="str">
        <f>IFERROR(Table1[[#This Row],[Total Emissions 22-23]]/Table1[[#This Row],[Total Emissions 21-22]], "")</f>
        <v/>
      </c>
      <c r="U307" s="7" t="e">
        <f>VLOOKUP(Table1[[#This Row],[Name]],'Electricity 23-24'!A5:D27,4,FALSE)</f>
        <v>#N/A</v>
      </c>
      <c r="V307" s="7" t="str">
        <f>IF(ISNA(VLOOKUP(Table1[[#This Row],[Name]],Table2[#All],2,FALSE)),"",(VLOOKUP(Table1[[#This Row],[Name]],Table2[#All],2,FALSE)))</f>
        <v/>
      </c>
      <c r="W307" s="7" t="str">
        <f>IFERROR((Table1[[#This Row],[Electricity 23-24 ]]*'Emissions Factors'!$C$6)+(Table1[[#This Row],[Gas 23-24 ]]*'Emissions Factors'!$B$6),"")</f>
        <v/>
      </c>
      <c r="X307" s="74" t="str">
        <f>IFERROR(Table1[[#This Row],[Total Emissions 23-24 ]]/Table1[[#This Row],[Total Emissions 22-23]],"")</f>
        <v/>
      </c>
      <c r="Y307" s="21"/>
    </row>
    <row r="308" spans="1:25" x14ac:dyDescent="0.25">
      <c r="A308" s="30"/>
      <c r="B308" s="21" t="e">
        <f>VLOOKUP(Table1[[#This Row],[Name]], 'Site Information'!$A$2:$D$46, 4, FALSE)</f>
        <v>#N/A</v>
      </c>
      <c r="C308" s="11" t="str">
        <f>IF(ISNA(VLOOKUP(Table1[[#This Row],[Name]], 'Elec 17-18'!$A$4:$B$630, 2, FALSE)), "0", VLOOKUP(Table1[[#This Row],[Name]], 'Elec 17-18'!$A$4:$B$630, 2, FALSE))</f>
        <v>0</v>
      </c>
      <c r="D308" s="47" t="str">
        <f>IF(ISNA(VLOOKUP(Table1[[#This Row],[Name]], 'Gas 17-18'!$A$4:$B$395, 2, FALSE)), "0", (VLOOKUP(Table1[[#This Row],[Name]], 'Gas 17-18'!$A$4:$B$395, 2, FALSE)))</f>
        <v>0</v>
      </c>
      <c r="E308" s="11" t="str">
        <f>IF(ISNA(VLOOKUP(Table1[[#This Row],[Name]], 'Elec 18-19'!$A$4:$B$630, 2, FALSE)), "0", VLOOKUP(Table1[[#This Row],[Name]], 'Elec 18-19'!$A$4:$B$630, 2, FALSE))</f>
        <v>0</v>
      </c>
      <c r="F308" s="47" t="str">
        <f>IF(ISNA(VLOOKUP(Table1[[#This Row],[Name]], 'Gas 18-19'!$A$4:$B$395, 2, FALSE)), "0", (VLOOKUP(Table1[[#This Row],[Name]], 'Gas 18-19'!$A$4:$B$395, 2, FALSE)))</f>
        <v>0</v>
      </c>
      <c r="G308" s="7" t="str">
        <f>IF(ISNA(VLOOKUP(Table1[[#This Row],[Name]], 'Elec 19-20'!$A$4:$B$631, 2, FALSE)), "0", VLOOKUP(Table1[[#This Row],[Name]], 'Elec 19-20'!$A$4:$B$631, 2, FALSE))</f>
        <v>0</v>
      </c>
      <c r="H308" s="7" t="str">
        <f>IF(ISNA(VLOOKUP(Table1[[#This Row],[Name]], 'Gas 19-20'!$A$4:$B$395, 2, FALSE)), "0", (VLOOKUP(Table1[[#This Row],[Name]], 'Gas 19-20'!$A$4:$B$395, 2, FALSE)))</f>
        <v>0</v>
      </c>
      <c r="I308" s="13">
        <f>IFERROR((Table1[[#This Row],[Electricity 19-20]]*'Emissions Factors'!$C$2)+(Table1[[#This Row],[Gas 19-20]]*'Emissions Factors'!$B$2), "")</f>
        <v>0</v>
      </c>
      <c r="J308" s="7" t="str">
        <f>IF(ISNA(VLOOKUP(Table1[[#This Row],[Name]],'Elec 20-21'!$A$4:$B$641, 2, FALSE)), "0", VLOOKUP(Table1[[#This Row],[Name]], 'Elec 20-21'!$A$4:$B$641, 2, FALSE))</f>
        <v>0</v>
      </c>
      <c r="K308" s="7" t="str">
        <f>IF(ISNA(VLOOKUP(Table1[[#This Row],[Name]], 'Gas 20-21'!$A$4:$B$400, 2, FALSE)), "0", VLOOKUP(Table1[[#This Row],[Name]], 'Gas 20-21'!$A$4:$B$400, 2, FALSE))</f>
        <v>0</v>
      </c>
      <c r="L308" s="13">
        <f>IFERROR((Table1[[#This Row],[Electricity 20-21]]*'Emissions Factors'!$C$3)+(Table1[[#This Row],[Gas 20-21]]*'Emissions Factors'!$B$2), "0")</f>
        <v>0</v>
      </c>
      <c r="M308" s="65" t="str">
        <f>IF(ISNA(VLOOKUP(Table1[[#This Row],[Name]], 'Elec 21-22'!$A$4:$B$656, 2, FALSE)), "0", VLOOKUP(Table1[[#This Row],[Name]], 'Elec 21-22'!$A$4:$B$656, 2, FALSE))</f>
        <v>0</v>
      </c>
      <c r="N308" s="11" t="str">
        <f>IF(ISNA(VLOOKUP(Table1[[#This Row],[Name]], 'Gas 21-22'!$A$4:$B$408, 2, FALSE)), "0", VLOOKUP(Table1[[#This Row],[Name]], 'Gas 21-22'!$A$4:$B$408, 2, FALSE))</f>
        <v>0</v>
      </c>
      <c r="O308" s="8">
        <f>IFERROR((Table1[[#This Row],[Electricity 21-22]]*'Emissions Factors'!$C$4)+(Table1[[#This Row],[Gas 21-22]]*'Emissions Factors'!$B$4), "")</f>
        <v>0</v>
      </c>
      <c r="P308" s="12" t="str">
        <f>IFERROR(Table1[[#This Row],[Total Emissions 21-22]]/Table1[[#This Row],[Total Emissions 20-21]], "")</f>
        <v/>
      </c>
      <c r="Q308" s="11" t="str">
        <f>IF(ISNA(VLOOKUP(Table1[[#This Row],[Name]],'Elec 22-23'!$A$4:$B$680, 2, FALSE)), "", VLOOKUP(Table1[[#This Row],[Name]], 'Elec 22-23'!$A$4:$B$680, 2, FALSE))</f>
        <v/>
      </c>
      <c r="R308" s="7" t="str">
        <f>IF(ISNA(VLOOKUP(Table1[[#This Row],[Name]], 'Gas 22-23'!$A$4:$B$427, 2, FALSE)), "", (VLOOKUP(Table1[[#This Row],[Name]], 'Gas 22-23'!$A$4:$B$427, 2, FALSE)))</f>
        <v/>
      </c>
      <c r="S308" s="7" t="str">
        <f>IFERROR((Table1[[#This Row],[Electricity 22-23]]*'Emissions Factors'!$C$5)+('Emissions Factors'!$B$5*Table1[[#This Row],[Gas 22-23]]), "")</f>
        <v/>
      </c>
      <c r="T308" s="12" t="str">
        <f>IFERROR(Table1[[#This Row],[Total Emissions 22-23]]/Table1[[#This Row],[Total Emissions 21-22]], "")</f>
        <v/>
      </c>
      <c r="U308" s="7" t="e">
        <f>VLOOKUP(Table1[[#This Row],[Name]],'Electricity 23-24'!A238:D895,4,FALSE)</f>
        <v>#N/A</v>
      </c>
      <c r="V308" s="7" t="str">
        <f>IF(ISNA(VLOOKUP(Table1[[#This Row],[Name]],Table2[#All],2,FALSE)),"",(VLOOKUP(Table1[[#This Row],[Name]],Table2[#All],2,FALSE)))</f>
        <v/>
      </c>
      <c r="W308" s="7" t="str">
        <f>IFERROR((Table1[[#This Row],[Electricity 23-24 ]]*'Emissions Factors'!$C$6)+(Table1[[#This Row],[Gas 23-24 ]]*'Emissions Factors'!$B$6),"")</f>
        <v/>
      </c>
      <c r="X308" s="74" t="str">
        <f>IFERROR(Table1[[#This Row],[Total Emissions 23-24 ]]/Table1[[#This Row],[Total Emissions 22-23]],"")</f>
        <v/>
      </c>
      <c r="Y308" s="21"/>
    </row>
    <row r="309" spans="1:25" x14ac:dyDescent="0.25">
      <c r="A309" s="30"/>
      <c r="B309" s="21" t="e">
        <f>VLOOKUP(Table1[[#This Row],[Name]], 'Site Information'!$A$2:$D$46, 4, FALSE)</f>
        <v>#N/A</v>
      </c>
      <c r="C309" s="11" t="str">
        <f>IF(ISNA(VLOOKUP(Table1[[#This Row],[Name]], 'Elec 17-18'!$A$4:$B$630, 2, FALSE)), "0", VLOOKUP(Table1[[#This Row],[Name]], 'Elec 17-18'!$A$4:$B$630, 2, FALSE))</f>
        <v>0</v>
      </c>
      <c r="D309" s="47" t="str">
        <f>IF(ISNA(VLOOKUP(Table1[[#This Row],[Name]], 'Gas 17-18'!$A$4:$B$395, 2, FALSE)), "0", (VLOOKUP(Table1[[#This Row],[Name]], 'Gas 17-18'!$A$4:$B$395, 2, FALSE)))</f>
        <v>0</v>
      </c>
      <c r="E309" s="11" t="str">
        <f>IF(ISNA(VLOOKUP(Table1[[#This Row],[Name]], 'Elec 18-19'!$A$4:$B$630, 2, FALSE)), "0", VLOOKUP(Table1[[#This Row],[Name]], 'Elec 18-19'!$A$4:$B$630, 2, FALSE))</f>
        <v>0</v>
      </c>
      <c r="F309" s="47" t="str">
        <f>IF(ISNA(VLOOKUP(Table1[[#This Row],[Name]], 'Gas 18-19'!$A$4:$B$395, 2, FALSE)), "0", (VLOOKUP(Table1[[#This Row],[Name]], 'Gas 18-19'!$A$4:$B$395, 2, FALSE)))</f>
        <v>0</v>
      </c>
      <c r="G309" s="7" t="str">
        <f>IF(ISNA(VLOOKUP(Table1[[#This Row],[Name]], 'Elec 19-20'!$A$4:$B$631, 2, FALSE)), "0", VLOOKUP(Table1[[#This Row],[Name]], 'Elec 19-20'!$A$4:$B$631, 2, FALSE))</f>
        <v>0</v>
      </c>
      <c r="H309" s="7" t="str">
        <f>IF(ISNA(VLOOKUP(Table1[[#This Row],[Name]], 'Gas 19-20'!$A$4:$B$395, 2, FALSE)), "0", (VLOOKUP(Table1[[#This Row],[Name]], 'Gas 19-20'!$A$4:$B$395, 2, FALSE)))</f>
        <v>0</v>
      </c>
      <c r="I309" s="13">
        <f>IFERROR((Table1[[#This Row],[Electricity 19-20]]*'Emissions Factors'!$C$2)+(Table1[[#This Row],[Gas 19-20]]*'Emissions Factors'!$B$2), "")</f>
        <v>0</v>
      </c>
      <c r="J309" s="7" t="str">
        <f>IF(ISNA(VLOOKUP(Table1[[#This Row],[Name]],'Elec 20-21'!$A$4:$B$641, 2, FALSE)), "0", VLOOKUP(Table1[[#This Row],[Name]], 'Elec 20-21'!$A$4:$B$641, 2, FALSE))</f>
        <v>0</v>
      </c>
      <c r="K309" s="7" t="str">
        <f>IF(ISNA(VLOOKUP(Table1[[#This Row],[Name]], 'Gas 20-21'!$A$4:$B$400, 2, FALSE)), "0", VLOOKUP(Table1[[#This Row],[Name]], 'Gas 20-21'!$A$4:$B$400, 2, FALSE))</f>
        <v>0</v>
      </c>
      <c r="L309" s="13">
        <f>IFERROR((Table1[[#This Row],[Electricity 20-21]]*'Emissions Factors'!$C$3)+(Table1[[#This Row],[Gas 20-21]]*'Emissions Factors'!$B$2), "0")</f>
        <v>0</v>
      </c>
      <c r="M309" s="65" t="str">
        <f>IF(ISNA(VLOOKUP(Table1[[#This Row],[Name]], 'Elec 21-22'!$A$4:$B$656, 2, FALSE)), "0", VLOOKUP(Table1[[#This Row],[Name]], 'Elec 21-22'!$A$4:$B$656, 2, FALSE))</f>
        <v>0</v>
      </c>
      <c r="N309" s="11" t="str">
        <f>IF(ISNA(VLOOKUP(Table1[[#This Row],[Name]], 'Gas 21-22'!$A$4:$B$408, 2, FALSE)), "0", VLOOKUP(Table1[[#This Row],[Name]], 'Gas 21-22'!$A$4:$B$408, 2, FALSE))</f>
        <v>0</v>
      </c>
      <c r="O309" s="8">
        <f>IFERROR((Table1[[#This Row],[Electricity 21-22]]*'Emissions Factors'!$C$4)+(Table1[[#This Row],[Gas 21-22]]*'Emissions Factors'!$B$4), "")</f>
        <v>0</v>
      </c>
      <c r="P309" s="12" t="str">
        <f>IFERROR(Table1[[#This Row],[Total Emissions 21-22]]/Table1[[#This Row],[Total Emissions 20-21]], "")</f>
        <v/>
      </c>
      <c r="Q309" s="11" t="str">
        <f>IF(ISNA(VLOOKUP(Table1[[#This Row],[Name]],'Elec 22-23'!$A$4:$B$680, 2, FALSE)), "", VLOOKUP(Table1[[#This Row],[Name]], 'Elec 22-23'!$A$4:$B$680, 2, FALSE))</f>
        <v/>
      </c>
      <c r="R309" s="7" t="str">
        <f>IF(ISNA(VLOOKUP(Table1[[#This Row],[Name]], 'Gas 22-23'!$A$4:$B$427, 2, FALSE)), "", (VLOOKUP(Table1[[#This Row],[Name]], 'Gas 22-23'!$A$4:$B$427, 2, FALSE)))</f>
        <v/>
      </c>
      <c r="S309" s="7" t="str">
        <f>IFERROR((Table1[[#This Row],[Electricity 22-23]]*'Emissions Factors'!$C$5)+('Emissions Factors'!$B$5*Table1[[#This Row],[Gas 22-23]]), "")</f>
        <v/>
      </c>
      <c r="T309" s="12" t="str">
        <f>IFERROR(Table1[[#This Row],[Total Emissions 22-23]]/Table1[[#This Row],[Total Emissions 21-22]], "")</f>
        <v/>
      </c>
      <c r="U309" s="7" t="e">
        <f>VLOOKUP(Table1[[#This Row],[Name]],'Electricity 23-24'!A302:D1199,4,FALSE)</f>
        <v>#N/A</v>
      </c>
      <c r="V309" s="7" t="str">
        <f>IF(ISNA(VLOOKUP(Table1[[#This Row],[Name]],Table2[#All],2,FALSE)),"",(VLOOKUP(Table1[[#This Row],[Name]],Table2[#All],2,FALSE)))</f>
        <v/>
      </c>
      <c r="W309" s="7" t="str">
        <f>IFERROR((Table1[[#This Row],[Electricity 23-24 ]]*'Emissions Factors'!$C$6)+(Table1[[#This Row],[Gas 23-24 ]]*'Emissions Factors'!$B$6),"")</f>
        <v/>
      </c>
      <c r="X309" s="74" t="str">
        <f>IFERROR(Table1[[#This Row],[Total Emissions 23-24 ]]/Table1[[#This Row],[Total Emissions 22-23]],"")</f>
        <v/>
      </c>
      <c r="Y309" s="21"/>
    </row>
    <row r="310" spans="1:25" x14ac:dyDescent="0.25">
      <c r="A310" s="30"/>
      <c r="B310" s="21" t="e">
        <f>VLOOKUP(Table1[[#This Row],[Name]], 'Site Information'!$A$2:$D$46, 4, FALSE)</f>
        <v>#N/A</v>
      </c>
      <c r="C310" s="11" t="str">
        <f>IF(ISNA(VLOOKUP(Table1[[#This Row],[Name]], 'Elec 17-18'!$A$4:$B$630, 2, FALSE)), "0", VLOOKUP(Table1[[#This Row],[Name]], 'Elec 17-18'!$A$4:$B$630, 2, FALSE))</f>
        <v>0</v>
      </c>
      <c r="D310" s="47" t="str">
        <f>IF(ISNA(VLOOKUP(Table1[[#This Row],[Name]], 'Gas 17-18'!$A$4:$B$395, 2, FALSE)), "0", (VLOOKUP(Table1[[#This Row],[Name]], 'Gas 17-18'!$A$4:$B$395, 2, FALSE)))</f>
        <v>0</v>
      </c>
      <c r="E310" s="11" t="str">
        <f>IF(ISNA(VLOOKUP(Table1[[#This Row],[Name]], 'Elec 18-19'!$A$4:$B$630, 2, FALSE)), "0", VLOOKUP(Table1[[#This Row],[Name]], 'Elec 18-19'!$A$4:$B$630, 2, FALSE))</f>
        <v>0</v>
      </c>
      <c r="F310" s="47" t="str">
        <f>IF(ISNA(VLOOKUP(Table1[[#This Row],[Name]], 'Gas 18-19'!$A$4:$B$395, 2, FALSE)), "0", (VLOOKUP(Table1[[#This Row],[Name]], 'Gas 18-19'!$A$4:$B$395, 2, FALSE)))</f>
        <v>0</v>
      </c>
      <c r="G310" s="7" t="str">
        <f>IF(ISNA(VLOOKUP(Table1[[#This Row],[Name]], 'Elec 19-20'!$A$4:$B$631, 2, FALSE)), "0", VLOOKUP(Table1[[#This Row],[Name]], 'Elec 19-20'!$A$4:$B$631, 2, FALSE))</f>
        <v>0</v>
      </c>
      <c r="H310" s="7" t="str">
        <f>IF(ISNA(VLOOKUP(Table1[[#This Row],[Name]], 'Gas 19-20'!$A$4:$B$395, 2, FALSE)), "0", (VLOOKUP(Table1[[#This Row],[Name]], 'Gas 19-20'!$A$4:$B$395, 2, FALSE)))</f>
        <v>0</v>
      </c>
      <c r="I310" s="13">
        <f>IFERROR((Table1[[#This Row],[Electricity 19-20]]*'Emissions Factors'!$C$2)+(Table1[[#This Row],[Gas 19-20]]*'Emissions Factors'!$B$2), "")</f>
        <v>0</v>
      </c>
      <c r="J310" s="7" t="str">
        <f>IF(ISNA(VLOOKUP(Table1[[#This Row],[Name]],'Elec 20-21'!$A$4:$B$641, 2, FALSE)), "0", VLOOKUP(Table1[[#This Row],[Name]], 'Elec 20-21'!$A$4:$B$641, 2, FALSE))</f>
        <v>0</v>
      </c>
      <c r="K310" s="7" t="str">
        <f>IF(ISNA(VLOOKUP(Table1[[#This Row],[Name]], 'Gas 20-21'!$A$4:$B$400, 2, FALSE)), "0", VLOOKUP(Table1[[#This Row],[Name]], 'Gas 20-21'!$A$4:$B$400, 2, FALSE))</f>
        <v>0</v>
      </c>
      <c r="L310" s="13">
        <f>IFERROR((Table1[[#This Row],[Electricity 20-21]]*'Emissions Factors'!$C$3)+(Table1[[#This Row],[Gas 20-21]]*'Emissions Factors'!$B$2), "0")</f>
        <v>0</v>
      </c>
      <c r="M310" s="65" t="str">
        <f>IF(ISNA(VLOOKUP(Table1[[#This Row],[Name]], 'Elec 21-22'!$A$4:$B$656, 2, FALSE)), "0", VLOOKUP(Table1[[#This Row],[Name]], 'Elec 21-22'!$A$4:$B$656, 2, FALSE))</f>
        <v>0</v>
      </c>
      <c r="N310" s="11" t="str">
        <f>IF(ISNA(VLOOKUP(Table1[[#This Row],[Name]], 'Gas 21-22'!$A$4:$B$408, 2, FALSE)), "0", VLOOKUP(Table1[[#This Row],[Name]], 'Gas 21-22'!$A$4:$B$408, 2, FALSE))</f>
        <v>0</v>
      </c>
      <c r="O310" s="8">
        <f>IFERROR((Table1[[#This Row],[Electricity 21-22]]*'Emissions Factors'!$C$4)+(Table1[[#This Row],[Gas 21-22]]*'Emissions Factors'!$B$4), "")</f>
        <v>0</v>
      </c>
      <c r="P310" s="12" t="str">
        <f>IFERROR(Table1[[#This Row],[Total Emissions 21-22]]/Table1[[#This Row],[Total Emissions 20-21]], "")</f>
        <v/>
      </c>
      <c r="Q310" s="11" t="str">
        <f>IF(ISNA(VLOOKUP(Table1[[#This Row],[Name]],'Elec 22-23'!$A$4:$B$680, 2, FALSE)), "", VLOOKUP(Table1[[#This Row],[Name]], 'Elec 22-23'!$A$4:$B$680, 2, FALSE))</f>
        <v/>
      </c>
      <c r="R310" s="7" t="str">
        <f>IF(ISNA(VLOOKUP(Table1[[#This Row],[Name]], 'Gas 22-23'!$A$4:$B$427, 2, FALSE)), "", (VLOOKUP(Table1[[#This Row],[Name]], 'Gas 22-23'!$A$4:$B$427, 2, FALSE)))</f>
        <v/>
      </c>
      <c r="S310" s="7" t="str">
        <f>IFERROR((Table1[[#This Row],[Electricity 22-23]]*'Emissions Factors'!$C$5)+('Emissions Factors'!$B$5*Table1[[#This Row],[Gas 22-23]]), "")</f>
        <v/>
      </c>
      <c r="T310" s="12" t="str">
        <f>IFERROR(Table1[[#This Row],[Total Emissions 22-23]]/Table1[[#This Row],[Total Emissions 21-22]], "")</f>
        <v/>
      </c>
      <c r="U310" s="7" t="str">
        <f>IF(ISNA(VLOOKUP(Table1[[#This Row],[Name]],'Electricity 23-24'!A52:D684,4,FALSE)),"",(VLOOKUP(Table1[[#This Row],[Name]],'Electricity 23-24'!A52:D684,4,FALSE)))</f>
        <v/>
      </c>
      <c r="V310" s="7" t="str">
        <f>IF(ISNA(VLOOKUP(Table1[[#This Row],[Name]],Table2[#All],2,FALSE)),"",(VLOOKUP(Table1[[#This Row],[Name]],Table2[#All],2,FALSE)))</f>
        <v/>
      </c>
      <c r="W310" s="7" t="str">
        <f>IFERROR((Table1[[#This Row],[Electricity 23-24 ]]*'Emissions Factors'!$C$6)+(Table1[[#This Row],[Gas 23-24 ]]*'Emissions Factors'!$B$6),"")</f>
        <v/>
      </c>
      <c r="X310" s="74" t="str">
        <f>IFERROR(Table1[[#This Row],[Total Emissions 23-24 ]]/Table1[[#This Row],[Total Emissions 22-23]],"")</f>
        <v/>
      </c>
      <c r="Y310" s="21"/>
    </row>
    <row r="311" spans="1:25" x14ac:dyDescent="0.25">
      <c r="A311" s="30"/>
      <c r="B311" s="21" t="e">
        <f>VLOOKUP(Table1[[#This Row],[Name]], 'Site Information'!$A$2:$D$46, 4, FALSE)</f>
        <v>#N/A</v>
      </c>
      <c r="C311" s="11" t="str">
        <f>IF(ISNA(VLOOKUP(Table1[[#This Row],[Name]], 'Elec 17-18'!$A$4:$B$630, 2, FALSE)), "0", VLOOKUP(Table1[[#This Row],[Name]], 'Elec 17-18'!$A$4:$B$630, 2, FALSE))</f>
        <v>0</v>
      </c>
      <c r="D311" s="47" t="str">
        <f>IF(ISNA(VLOOKUP(Table1[[#This Row],[Name]], 'Gas 17-18'!$A$4:$B$395, 2, FALSE)), "0", (VLOOKUP(Table1[[#This Row],[Name]], 'Gas 17-18'!$A$4:$B$395, 2, FALSE)))</f>
        <v>0</v>
      </c>
      <c r="E311" s="11" t="str">
        <f>IF(ISNA(VLOOKUP(Table1[[#This Row],[Name]], 'Elec 18-19'!$A$4:$B$630, 2, FALSE)), "0", VLOOKUP(Table1[[#This Row],[Name]], 'Elec 18-19'!$A$4:$B$630, 2, FALSE))</f>
        <v>0</v>
      </c>
      <c r="F311" s="47" t="str">
        <f>IF(ISNA(VLOOKUP(Table1[[#This Row],[Name]], 'Gas 18-19'!$A$4:$B$395, 2, FALSE)), "0", (VLOOKUP(Table1[[#This Row],[Name]], 'Gas 18-19'!$A$4:$B$395, 2, FALSE)))</f>
        <v>0</v>
      </c>
      <c r="G311" s="7" t="str">
        <f>IF(ISNA(VLOOKUP(Table1[[#This Row],[Name]], 'Elec 19-20'!$A$4:$B$631, 2, FALSE)), "0", VLOOKUP(Table1[[#This Row],[Name]], 'Elec 19-20'!$A$4:$B$631, 2, FALSE))</f>
        <v>0</v>
      </c>
      <c r="H311" s="7" t="str">
        <f>IF(ISNA(VLOOKUP(Table1[[#This Row],[Name]], 'Gas 19-20'!$A$4:$B$395, 2, FALSE)), "0", (VLOOKUP(Table1[[#This Row],[Name]], 'Gas 19-20'!$A$4:$B$395, 2, FALSE)))</f>
        <v>0</v>
      </c>
      <c r="I311" s="13">
        <f>IFERROR((Table1[[#This Row],[Electricity 19-20]]*'Emissions Factors'!$C$2)+(Table1[[#This Row],[Gas 19-20]]*'Emissions Factors'!$B$2), "")</f>
        <v>0</v>
      </c>
      <c r="J311" s="7" t="str">
        <f>IF(ISNA(VLOOKUP(Table1[[#This Row],[Name]],'Elec 20-21'!$A$4:$B$641, 2, FALSE)), "0", VLOOKUP(Table1[[#This Row],[Name]], 'Elec 20-21'!$A$4:$B$641, 2, FALSE))</f>
        <v>0</v>
      </c>
      <c r="K311" s="7" t="str">
        <f>IF(ISNA(VLOOKUP(Table1[[#This Row],[Name]], 'Gas 20-21'!$A$4:$B$400, 2, FALSE)), "0", VLOOKUP(Table1[[#This Row],[Name]], 'Gas 20-21'!$A$4:$B$400, 2, FALSE))</f>
        <v>0</v>
      </c>
      <c r="L311" s="13">
        <f>IFERROR((Table1[[#This Row],[Electricity 20-21]]*'Emissions Factors'!$C$3)+(Table1[[#This Row],[Gas 20-21]]*'Emissions Factors'!$B$2), "0")</f>
        <v>0</v>
      </c>
      <c r="M311" s="65" t="str">
        <f>IF(ISNA(VLOOKUP(Table1[[#This Row],[Name]], 'Elec 21-22'!$A$4:$B$656, 2, FALSE)), "0", VLOOKUP(Table1[[#This Row],[Name]], 'Elec 21-22'!$A$4:$B$656, 2, FALSE))</f>
        <v>0</v>
      </c>
      <c r="N311" s="11" t="str">
        <f>IF(ISNA(VLOOKUP(Table1[[#This Row],[Name]], 'Gas 21-22'!$A$4:$B$408, 2, FALSE)), "0", VLOOKUP(Table1[[#This Row],[Name]], 'Gas 21-22'!$A$4:$B$408, 2, FALSE))</f>
        <v>0</v>
      </c>
      <c r="O311" s="8">
        <f>IFERROR((Table1[[#This Row],[Electricity 21-22]]*'Emissions Factors'!$C$4)+(Table1[[#This Row],[Gas 21-22]]*'Emissions Factors'!$B$4), "")</f>
        <v>0</v>
      </c>
      <c r="P311" s="12" t="str">
        <f>IFERROR(Table1[[#This Row],[Total Emissions 21-22]]/Table1[[#This Row],[Total Emissions 20-21]], "")</f>
        <v/>
      </c>
      <c r="Q311" s="11" t="str">
        <f>IF(ISNA(VLOOKUP(Table1[[#This Row],[Name]],'Elec 22-23'!$A$4:$B$680, 2, FALSE)), "", VLOOKUP(Table1[[#This Row],[Name]], 'Elec 22-23'!$A$4:$B$680, 2, FALSE))</f>
        <v/>
      </c>
      <c r="R311" s="7" t="str">
        <f>IF(ISNA(VLOOKUP(Table1[[#This Row],[Name]], 'Gas 22-23'!$A$4:$B$427, 2, FALSE)), "", (VLOOKUP(Table1[[#This Row],[Name]], 'Gas 22-23'!$A$4:$B$427, 2, FALSE)))</f>
        <v/>
      </c>
      <c r="S311" s="7" t="str">
        <f>IFERROR((Table1[[#This Row],[Electricity 22-23]]*'Emissions Factors'!$C$5)+('Emissions Factors'!$B$5*Table1[[#This Row],[Gas 22-23]]), "")</f>
        <v/>
      </c>
      <c r="T311" s="12" t="str">
        <f>IFERROR(Table1[[#This Row],[Total Emissions 22-23]]/Table1[[#This Row],[Total Emissions 21-22]], "")</f>
        <v/>
      </c>
      <c r="U311" s="7" t="e">
        <f>VLOOKUP(Table1[[#This Row],[Name]],'Electricity 23-24'!A357:D433,4,FALSE)</f>
        <v>#N/A</v>
      </c>
      <c r="V311" s="7" t="str">
        <f>IF(ISNA(VLOOKUP(Table1[[#This Row],[Name]],Table2[#All],2,FALSE)),"",(VLOOKUP(Table1[[#This Row],[Name]],Table2[#All],2,FALSE)))</f>
        <v/>
      </c>
      <c r="W311" s="7" t="str">
        <f>IFERROR((Table1[[#This Row],[Electricity 23-24 ]]*'Emissions Factors'!$C$6)+(Table1[[#This Row],[Gas 23-24 ]]*'Emissions Factors'!$B$6),"")</f>
        <v/>
      </c>
      <c r="X311" s="74" t="str">
        <f>IFERROR(Table1[[#This Row],[Total Emissions 23-24 ]]/Table1[[#This Row],[Total Emissions 22-23]],"")</f>
        <v/>
      </c>
      <c r="Y311" s="21"/>
    </row>
    <row r="312" spans="1:25" x14ac:dyDescent="0.25">
      <c r="A312" s="30"/>
      <c r="B312" s="21" t="e">
        <f>VLOOKUP(Table1[[#This Row],[Name]], 'Site Information'!$A$2:$D$46, 4, FALSE)</f>
        <v>#N/A</v>
      </c>
      <c r="C312" s="11" t="str">
        <f>IF(ISNA(VLOOKUP(Table1[[#This Row],[Name]], 'Elec 17-18'!$A$4:$B$630, 2, FALSE)), "0", VLOOKUP(Table1[[#This Row],[Name]], 'Elec 17-18'!$A$4:$B$630, 2, FALSE))</f>
        <v>0</v>
      </c>
      <c r="D312" s="47" t="str">
        <f>IF(ISNA(VLOOKUP(Table1[[#This Row],[Name]], 'Gas 17-18'!$A$4:$B$395, 2, FALSE)), "0", (VLOOKUP(Table1[[#This Row],[Name]], 'Gas 17-18'!$A$4:$B$395, 2, FALSE)))</f>
        <v>0</v>
      </c>
      <c r="E312" s="11" t="str">
        <f>IF(ISNA(VLOOKUP(Table1[[#This Row],[Name]], 'Elec 18-19'!$A$4:$B$630, 2, FALSE)), "0", VLOOKUP(Table1[[#This Row],[Name]], 'Elec 18-19'!$A$4:$B$630, 2, FALSE))</f>
        <v>0</v>
      </c>
      <c r="F312" s="47" t="str">
        <f>IF(ISNA(VLOOKUP(Table1[[#This Row],[Name]], 'Gas 18-19'!$A$4:$B$395, 2, FALSE)), "0", (VLOOKUP(Table1[[#This Row],[Name]], 'Gas 18-19'!$A$4:$B$395, 2, FALSE)))</f>
        <v>0</v>
      </c>
      <c r="G312" s="7" t="str">
        <f>IF(ISNA(VLOOKUP(Table1[[#This Row],[Name]], 'Elec 19-20'!$A$4:$B$631, 2, FALSE)), "0", VLOOKUP(Table1[[#This Row],[Name]], 'Elec 19-20'!$A$4:$B$631, 2, FALSE))</f>
        <v>0</v>
      </c>
      <c r="H312" s="7" t="str">
        <f>IF(ISNA(VLOOKUP(Table1[[#This Row],[Name]], 'Gas 19-20'!$A$4:$B$395, 2, FALSE)), "0", (VLOOKUP(Table1[[#This Row],[Name]], 'Gas 19-20'!$A$4:$B$395, 2, FALSE)))</f>
        <v>0</v>
      </c>
      <c r="I312" s="13">
        <f>IFERROR((Table1[[#This Row],[Electricity 19-20]]*'Emissions Factors'!$C$2)+(Table1[[#This Row],[Gas 19-20]]*'Emissions Factors'!$B$2), "")</f>
        <v>0</v>
      </c>
      <c r="J312" s="7" t="str">
        <f>IF(ISNA(VLOOKUP(Table1[[#This Row],[Name]],'Elec 20-21'!$A$4:$B$641, 2, FALSE)), "0", VLOOKUP(Table1[[#This Row],[Name]], 'Elec 20-21'!$A$4:$B$641, 2, FALSE))</f>
        <v>0</v>
      </c>
      <c r="K312" s="7" t="str">
        <f>IF(ISNA(VLOOKUP(Table1[[#This Row],[Name]], 'Gas 20-21'!$A$4:$B$400, 2, FALSE)), "0", VLOOKUP(Table1[[#This Row],[Name]], 'Gas 20-21'!$A$4:$B$400, 2, FALSE))</f>
        <v>0</v>
      </c>
      <c r="L312" s="13">
        <f>IFERROR((Table1[[#This Row],[Electricity 20-21]]*'Emissions Factors'!$C$3)+(Table1[[#This Row],[Gas 20-21]]*'Emissions Factors'!$B$2), "0")</f>
        <v>0</v>
      </c>
      <c r="M312" s="65" t="str">
        <f>IF(ISNA(VLOOKUP(Table1[[#This Row],[Name]], 'Elec 21-22'!$A$4:$B$656, 2, FALSE)), "0", VLOOKUP(Table1[[#This Row],[Name]], 'Elec 21-22'!$A$4:$B$656, 2, FALSE))</f>
        <v>0</v>
      </c>
      <c r="N312" s="11" t="str">
        <f>IF(ISNA(VLOOKUP(Table1[[#This Row],[Name]], 'Gas 21-22'!$A$4:$B$408, 2, FALSE)), "0", VLOOKUP(Table1[[#This Row],[Name]], 'Gas 21-22'!$A$4:$B$408, 2, FALSE))</f>
        <v>0</v>
      </c>
      <c r="O312" s="8">
        <f>IFERROR((Table1[[#This Row],[Electricity 21-22]]*'Emissions Factors'!$C$4)+(Table1[[#This Row],[Gas 21-22]]*'Emissions Factors'!$B$4), "")</f>
        <v>0</v>
      </c>
      <c r="P312" s="12" t="str">
        <f>IFERROR(Table1[[#This Row],[Total Emissions 21-22]]/Table1[[#This Row],[Total Emissions 20-21]], "")</f>
        <v/>
      </c>
      <c r="Q312" s="11" t="str">
        <f>IF(ISNA(VLOOKUP(Table1[[#This Row],[Name]],'Elec 22-23'!$A$4:$B$680, 2, FALSE)), "", VLOOKUP(Table1[[#This Row],[Name]], 'Elec 22-23'!$A$4:$B$680, 2, FALSE))</f>
        <v/>
      </c>
      <c r="R312" s="7" t="str">
        <f>IF(ISNA(VLOOKUP(Table1[[#This Row],[Name]], 'Gas 22-23'!$A$4:$B$427, 2, FALSE)), "", (VLOOKUP(Table1[[#This Row],[Name]], 'Gas 22-23'!$A$4:$B$427, 2, FALSE)))</f>
        <v/>
      </c>
      <c r="S312" s="7" t="str">
        <f>IFERROR((Table1[[#This Row],[Electricity 22-23]]*'Emissions Factors'!$C$5)+('Emissions Factors'!$B$5*Table1[[#This Row],[Gas 22-23]]), "")</f>
        <v/>
      </c>
      <c r="T312" s="12" t="str">
        <f>IFERROR(Table1[[#This Row],[Total Emissions 22-23]]/Table1[[#This Row],[Total Emissions 21-22]], "")</f>
        <v/>
      </c>
      <c r="U312" s="7" t="str">
        <f>IF(ISNA(VLOOKUP(Table1[[#This Row],[Name]],'Electricity 23-24'!A57:D689,4,FALSE)),"",(VLOOKUP(Table1[[#This Row],[Name]],'Electricity 23-24'!A57:D689,4,FALSE)))</f>
        <v/>
      </c>
      <c r="V312" s="7" t="str">
        <f>IF(ISNA(VLOOKUP(Table1[[#This Row],[Name]],Table2[#All],2,FALSE)),"",(VLOOKUP(Table1[[#This Row],[Name]],Table2[#All],2,FALSE)))</f>
        <v/>
      </c>
      <c r="W312" s="7" t="str">
        <f>IFERROR((Table1[[#This Row],[Electricity 23-24 ]]*'Emissions Factors'!$C$6)+(Table1[[#This Row],[Gas 23-24 ]]*'Emissions Factors'!$B$6),"")</f>
        <v/>
      </c>
      <c r="X312" s="74" t="str">
        <f>IFERROR(Table1[[#This Row],[Total Emissions 23-24 ]]/Table1[[#This Row],[Total Emissions 22-23]],"")</f>
        <v/>
      </c>
      <c r="Y312" s="21"/>
    </row>
    <row r="313" spans="1:25" x14ac:dyDescent="0.25">
      <c r="A313" s="30"/>
      <c r="B313" s="21" t="e">
        <f>VLOOKUP(Table1[[#This Row],[Name]], 'Site Information'!$A$2:$D$46, 4, FALSE)</f>
        <v>#N/A</v>
      </c>
      <c r="C313" s="11" t="str">
        <f>IF(ISNA(VLOOKUP(Table1[[#This Row],[Name]], 'Elec 17-18'!$A$4:$B$630, 2, FALSE)), "0", VLOOKUP(Table1[[#This Row],[Name]], 'Elec 17-18'!$A$4:$B$630, 2, FALSE))</f>
        <v>0</v>
      </c>
      <c r="D313" s="47" t="str">
        <f>IF(ISNA(VLOOKUP(Table1[[#This Row],[Name]], 'Gas 17-18'!$A$4:$B$395, 2, FALSE)), "0", (VLOOKUP(Table1[[#This Row],[Name]], 'Gas 17-18'!$A$4:$B$395, 2, FALSE)))</f>
        <v>0</v>
      </c>
      <c r="E313" s="11" t="str">
        <f>IF(ISNA(VLOOKUP(Table1[[#This Row],[Name]], 'Elec 18-19'!$A$4:$B$630, 2, FALSE)), "0", VLOOKUP(Table1[[#This Row],[Name]], 'Elec 18-19'!$A$4:$B$630, 2, FALSE))</f>
        <v>0</v>
      </c>
      <c r="F313" s="47" t="str">
        <f>IF(ISNA(VLOOKUP(Table1[[#This Row],[Name]], 'Gas 18-19'!$A$4:$B$395, 2, FALSE)), "0", (VLOOKUP(Table1[[#This Row],[Name]], 'Gas 18-19'!$A$4:$B$395, 2, FALSE)))</f>
        <v>0</v>
      </c>
      <c r="G313" s="7" t="str">
        <f>IF(ISNA(VLOOKUP(Table1[[#This Row],[Name]], 'Elec 19-20'!$A$4:$B$631, 2, FALSE)), "0", VLOOKUP(Table1[[#This Row],[Name]], 'Elec 19-20'!$A$4:$B$631, 2, FALSE))</f>
        <v>0</v>
      </c>
      <c r="H313" s="7" t="str">
        <f>IF(ISNA(VLOOKUP(Table1[[#This Row],[Name]], 'Gas 19-20'!$A$4:$B$395, 2, FALSE)), "0", (VLOOKUP(Table1[[#This Row],[Name]], 'Gas 19-20'!$A$4:$B$395, 2, FALSE)))</f>
        <v>0</v>
      </c>
      <c r="I313" s="13">
        <f>IFERROR((Table1[[#This Row],[Electricity 19-20]]*'Emissions Factors'!$C$2)+(Table1[[#This Row],[Gas 19-20]]*'Emissions Factors'!$B$2), "")</f>
        <v>0</v>
      </c>
      <c r="J313" s="7" t="str">
        <f>IF(ISNA(VLOOKUP(Table1[[#This Row],[Name]],'Elec 20-21'!$A$4:$B$641, 2, FALSE)), "0", VLOOKUP(Table1[[#This Row],[Name]], 'Elec 20-21'!$A$4:$B$641, 2, FALSE))</f>
        <v>0</v>
      </c>
      <c r="K313" s="7" t="str">
        <f>IF(ISNA(VLOOKUP(Table1[[#This Row],[Name]], 'Gas 20-21'!$A$4:$B$400, 2, FALSE)), "0", VLOOKUP(Table1[[#This Row],[Name]], 'Gas 20-21'!$A$4:$B$400, 2, FALSE))</f>
        <v>0</v>
      </c>
      <c r="L313" s="13">
        <f>IFERROR((Table1[[#This Row],[Electricity 20-21]]*'Emissions Factors'!$C$3)+(Table1[[#This Row],[Gas 20-21]]*'Emissions Factors'!$B$2), "0")</f>
        <v>0</v>
      </c>
      <c r="M313" s="65" t="str">
        <f>IF(ISNA(VLOOKUP(Table1[[#This Row],[Name]], 'Elec 21-22'!$A$4:$B$656, 2, FALSE)), "0", VLOOKUP(Table1[[#This Row],[Name]], 'Elec 21-22'!$A$4:$B$656, 2, FALSE))</f>
        <v>0</v>
      </c>
      <c r="N313" s="11" t="str">
        <f>IF(ISNA(VLOOKUP(Table1[[#This Row],[Name]], 'Gas 21-22'!$A$4:$B$408, 2, FALSE)), "0", VLOOKUP(Table1[[#This Row],[Name]], 'Gas 21-22'!$A$4:$B$408, 2, FALSE))</f>
        <v>0</v>
      </c>
      <c r="O313" s="8">
        <f>IFERROR((Table1[[#This Row],[Electricity 21-22]]*'Emissions Factors'!$C$4)+(Table1[[#This Row],[Gas 21-22]]*'Emissions Factors'!$B$4), "")</f>
        <v>0</v>
      </c>
      <c r="P313" s="12" t="str">
        <f>IFERROR(Table1[[#This Row],[Total Emissions 21-22]]/Table1[[#This Row],[Total Emissions 20-21]], "")</f>
        <v/>
      </c>
      <c r="Q313" s="11" t="str">
        <f>IF(ISNA(VLOOKUP(Table1[[#This Row],[Name]],'Elec 22-23'!$A$4:$B$680, 2, FALSE)), "", VLOOKUP(Table1[[#This Row],[Name]], 'Elec 22-23'!$A$4:$B$680, 2, FALSE))</f>
        <v/>
      </c>
      <c r="R313" s="7" t="str">
        <f>IF(ISNA(VLOOKUP(Table1[[#This Row],[Name]], 'Gas 22-23'!$A$4:$B$427, 2, FALSE)), "", (VLOOKUP(Table1[[#This Row],[Name]], 'Gas 22-23'!$A$4:$B$427, 2, FALSE)))</f>
        <v/>
      </c>
      <c r="S313" s="7" t="str">
        <f>IFERROR((Table1[[#This Row],[Electricity 22-23]]*'Emissions Factors'!$C$5)+('Emissions Factors'!$B$5*Table1[[#This Row],[Gas 22-23]]), "")</f>
        <v/>
      </c>
      <c r="T313" s="12" t="str">
        <f>IFERROR(Table1[[#This Row],[Total Emissions 22-23]]/Table1[[#This Row],[Total Emissions 21-22]], "")</f>
        <v/>
      </c>
      <c r="U313" s="7" t="str">
        <f>IF(ISNA(VLOOKUP(Table1[[#This Row],[Name]],'Electricity 23-24'!A3:D727,4,FALSE)),"",(VLOOKUP(Table1[[#This Row],[Name]],'Electricity 23-24'!A3:D727,4,FALSE)))</f>
        <v/>
      </c>
      <c r="V313" s="7" t="str">
        <f>IF(ISNA(VLOOKUP(Table1[[#This Row],[Name]],Table2[#All],2,FALSE)),"",(VLOOKUP(Table1[[#This Row],[Name]],Table2[#All],2,FALSE)))</f>
        <v/>
      </c>
      <c r="W313" s="7" t="str">
        <f>IFERROR((Table1[[#This Row],[Electricity 23-24 ]]*'Emissions Factors'!$C$6)+(Table1[[#This Row],[Gas 23-24 ]]*'Emissions Factors'!$B$6),"")</f>
        <v/>
      </c>
      <c r="X313" s="74" t="str">
        <f>IFERROR(Table1[[#This Row],[Total Emissions 23-24 ]]/Table1[[#This Row],[Total Emissions 22-23]],"")</f>
        <v/>
      </c>
      <c r="Y313" s="21"/>
    </row>
    <row r="314" spans="1:25" x14ac:dyDescent="0.25">
      <c r="A314" s="30"/>
      <c r="B314" s="21" t="e">
        <f>VLOOKUP(Table1[[#This Row],[Name]], 'Site Information'!$A$2:$D$46, 4, FALSE)</f>
        <v>#N/A</v>
      </c>
      <c r="C314" s="11" t="str">
        <f>IF(ISNA(VLOOKUP(Table1[[#This Row],[Name]], 'Elec 17-18'!$A$4:$B$630, 2, FALSE)), "0", VLOOKUP(Table1[[#This Row],[Name]], 'Elec 17-18'!$A$4:$B$630, 2, FALSE))</f>
        <v>0</v>
      </c>
      <c r="D314" s="47" t="str">
        <f>IF(ISNA(VLOOKUP(Table1[[#This Row],[Name]], 'Gas 17-18'!$A$4:$B$395, 2, FALSE)), "0", (VLOOKUP(Table1[[#This Row],[Name]], 'Gas 17-18'!$A$4:$B$395, 2, FALSE)))</f>
        <v>0</v>
      </c>
      <c r="E314" s="11" t="str">
        <f>IF(ISNA(VLOOKUP(Table1[[#This Row],[Name]], 'Elec 18-19'!$A$4:$B$630, 2, FALSE)), "0", VLOOKUP(Table1[[#This Row],[Name]], 'Elec 18-19'!$A$4:$B$630, 2, FALSE))</f>
        <v>0</v>
      </c>
      <c r="F314" s="47" t="str">
        <f>IF(ISNA(VLOOKUP(Table1[[#This Row],[Name]], 'Gas 18-19'!$A$4:$B$395, 2, FALSE)), "0", (VLOOKUP(Table1[[#This Row],[Name]], 'Gas 18-19'!$A$4:$B$395, 2, FALSE)))</f>
        <v>0</v>
      </c>
      <c r="G314" s="7" t="str">
        <f>IF(ISNA(VLOOKUP(Table1[[#This Row],[Name]], 'Elec 19-20'!$A$4:$B$631, 2, FALSE)), "0", VLOOKUP(Table1[[#This Row],[Name]], 'Elec 19-20'!$A$4:$B$631, 2, FALSE))</f>
        <v>0</v>
      </c>
      <c r="H314" s="7" t="str">
        <f>IF(ISNA(VLOOKUP(Table1[[#This Row],[Name]], 'Gas 19-20'!$A$4:$B$395, 2, FALSE)), "0", (VLOOKUP(Table1[[#This Row],[Name]], 'Gas 19-20'!$A$4:$B$395, 2, FALSE)))</f>
        <v>0</v>
      </c>
      <c r="I314" s="13">
        <f>IFERROR((Table1[[#This Row],[Electricity 19-20]]*'Emissions Factors'!$C$2)+(Table1[[#This Row],[Gas 19-20]]*'Emissions Factors'!$B$2), "")</f>
        <v>0</v>
      </c>
      <c r="J314" s="7" t="str">
        <f>IF(ISNA(VLOOKUP(Table1[[#This Row],[Name]],'Elec 20-21'!$A$4:$B$641, 2, FALSE)), "0", VLOOKUP(Table1[[#This Row],[Name]], 'Elec 20-21'!$A$4:$B$641, 2, FALSE))</f>
        <v>0</v>
      </c>
      <c r="K314" s="7" t="str">
        <f>IF(ISNA(VLOOKUP(Table1[[#This Row],[Name]], 'Gas 20-21'!$A$4:$B$400, 2, FALSE)), "0", VLOOKUP(Table1[[#This Row],[Name]], 'Gas 20-21'!$A$4:$B$400, 2, FALSE))</f>
        <v>0</v>
      </c>
      <c r="L314" s="13">
        <f>IFERROR((Table1[[#This Row],[Electricity 20-21]]*'Emissions Factors'!$C$3)+(Table1[[#This Row],[Gas 20-21]]*'Emissions Factors'!$B$2), "0")</f>
        <v>0</v>
      </c>
      <c r="M314" s="65" t="str">
        <f>IF(ISNA(VLOOKUP(Table1[[#This Row],[Name]], 'Elec 21-22'!$A$4:$B$656, 2, FALSE)), "0", VLOOKUP(Table1[[#This Row],[Name]], 'Elec 21-22'!$A$4:$B$656, 2, FALSE))</f>
        <v>0</v>
      </c>
      <c r="N314" s="11" t="str">
        <f>IF(ISNA(VLOOKUP(Table1[[#This Row],[Name]], 'Gas 21-22'!$A$4:$B$408, 2, FALSE)), "0", VLOOKUP(Table1[[#This Row],[Name]], 'Gas 21-22'!$A$4:$B$408, 2, FALSE))</f>
        <v>0</v>
      </c>
      <c r="O314" s="8">
        <f>IFERROR((Table1[[#This Row],[Electricity 21-22]]*'Emissions Factors'!$C$4)+(Table1[[#This Row],[Gas 21-22]]*'Emissions Factors'!$B$4), "")</f>
        <v>0</v>
      </c>
      <c r="P314" s="12" t="str">
        <f>IFERROR(Table1[[#This Row],[Total Emissions 21-22]]/Table1[[#This Row],[Total Emissions 20-21]], "")</f>
        <v/>
      </c>
      <c r="Q314" s="11" t="str">
        <f>IF(ISNA(VLOOKUP(Table1[[#This Row],[Name]],'Elec 22-23'!$A$4:$B$680, 2, FALSE)), "", VLOOKUP(Table1[[#This Row],[Name]], 'Elec 22-23'!$A$4:$B$680, 2, FALSE))</f>
        <v/>
      </c>
      <c r="R314" s="7" t="str">
        <f>IF(ISNA(VLOOKUP(Table1[[#This Row],[Name]], 'Gas 22-23'!$A$4:$B$427, 2, FALSE)), "", (VLOOKUP(Table1[[#This Row],[Name]], 'Gas 22-23'!$A$4:$B$427, 2, FALSE)))</f>
        <v/>
      </c>
      <c r="S314" s="7" t="str">
        <f>IFERROR((Table1[[#This Row],[Electricity 22-23]]*'Emissions Factors'!$C$5)+('Emissions Factors'!$B$5*Table1[[#This Row],[Gas 22-23]]), "")</f>
        <v/>
      </c>
      <c r="T314" s="12" t="str">
        <f>IFERROR(Table1[[#This Row],[Total Emissions 22-23]]/Table1[[#This Row],[Total Emissions 21-22]], "")</f>
        <v/>
      </c>
      <c r="U314" s="7" t="e">
        <f>VLOOKUP(Table1[[#This Row],[Name]],'Electricity 23-24'!A312:D1209,4,FALSE)</f>
        <v>#N/A</v>
      </c>
      <c r="V314" s="7" t="str">
        <f>IF(ISNA(VLOOKUP(Table1[[#This Row],[Name]],Table2[#All],2,FALSE)),"",(VLOOKUP(Table1[[#This Row],[Name]],Table2[#All],2,FALSE)))</f>
        <v/>
      </c>
      <c r="W314" s="7" t="str">
        <f>IFERROR((Table1[[#This Row],[Electricity 23-24 ]]*'Emissions Factors'!$C$6)+(Table1[[#This Row],[Gas 23-24 ]]*'Emissions Factors'!$B$6),"")</f>
        <v/>
      </c>
      <c r="X314" s="74" t="str">
        <f>IFERROR(Table1[[#This Row],[Total Emissions 23-24 ]]/Table1[[#This Row],[Total Emissions 22-23]],"")</f>
        <v/>
      </c>
      <c r="Y314" s="21"/>
    </row>
    <row r="315" spans="1:25" x14ac:dyDescent="0.25">
      <c r="A315" s="32"/>
      <c r="B315" s="21" t="e">
        <f>VLOOKUP(Table1[[#This Row],[Name]], 'Site Information'!$A$2:$D$46, 4, FALSE)</f>
        <v>#N/A</v>
      </c>
      <c r="C315" s="8" t="str">
        <f>IF(ISNA(VLOOKUP(Table1[[#This Row],[Name]], 'Elec 17-18'!$A$4:$B$630, 2, FALSE)), "0", VLOOKUP(Table1[[#This Row],[Name]], 'Elec 17-18'!$A$4:$B$630, 2, FALSE))</f>
        <v>0</v>
      </c>
      <c r="D315" s="13" t="str">
        <f>IF(ISNA(VLOOKUP(Table1[[#This Row],[Name]], 'Gas 17-18'!$A$4:$B$395, 2, FALSE)), "0", (VLOOKUP(Table1[[#This Row],[Name]], 'Gas 17-18'!$A$4:$B$395, 2, FALSE)))</f>
        <v>0</v>
      </c>
      <c r="E315" s="8" t="str">
        <f>IF(ISNA(VLOOKUP(Table1[[#This Row],[Name]], 'Elec 18-19'!$A$4:$B$630, 2, FALSE)), "0", VLOOKUP(Table1[[#This Row],[Name]], 'Elec 18-19'!$A$4:$B$630, 2, FALSE))</f>
        <v>0</v>
      </c>
      <c r="F315" s="13" t="str">
        <f>IF(ISNA(VLOOKUP(Table1[[#This Row],[Name]], 'Gas 18-19'!$A$4:$B$395, 2, FALSE)), "0", (VLOOKUP(Table1[[#This Row],[Name]], 'Gas 18-19'!$A$4:$B$395, 2, FALSE)))</f>
        <v>0</v>
      </c>
      <c r="G315" s="7" t="str">
        <f>IF(ISNA(VLOOKUP(Table1[[#This Row],[Name]], 'Elec 19-20'!$A$4:$B$631, 2, FALSE)), "0", VLOOKUP(Table1[[#This Row],[Name]], 'Elec 19-20'!$A$4:$B$631, 2, FALSE))</f>
        <v>0</v>
      </c>
      <c r="H315" s="7" t="str">
        <f>IF(ISNA(VLOOKUP(Table1[[#This Row],[Name]], 'Gas 19-20'!$A$4:$B$395, 2, FALSE)), "0", (VLOOKUP(Table1[[#This Row],[Name]], 'Gas 19-20'!$A$4:$B$395, 2, FALSE)))</f>
        <v>0</v>
      </c>
      <c r="I315" s="13">
        <f>IFERROR((Table1[[#This Row],[Electricity 19-20]]*'Emissions Factors'!$C$2)+(Table1[[#This Row],[Gas 19-20]]*'Emissions Factors'!$B$2), "")</f>
        <v>0</v>
      </c>
      <c r="J315" s="7" t="str">
        <f>IF(ISNA(VLOOKUP(Table1[[#This Row],[Name]],'Elec 20-21'!$A$4:$B$641, 2, FALSE)), "0", VLOOKUP(Table1[[#This Row],[Name]], 'Elec 20-21'!$A$4:$B$641, 2, FALSE))</f>
        <v>0</v>
      </c>
      <c r="K315" s="7" t="str">
        <f>IF(ISNA(VLOOKUP(Table1[[#This Row],[Name]], 'Gas 20-21'!$A$4:$B$400, 2, FALSE)), "0", VLOOKUP(Table1[[#This Row],[Name]], 'Gas 20-21'!$A$4:$B$400, 2, FALSE))</f>
        <v>0</v>
      </c>
      <c r="L315" s="13">
        <f>IFERROR((Table1[[#This Row],[Electricity 20-21]]*'Emissions Factors'!$C$3)+(Table1[[#This Row],[Gas 20-21]]*'Emissions Factors'!$B$2), "0")</f>
        <v>0</v>
      </c>
      <c r="M315" s="11" t="str">
        <f>IF(ISNA(VLOOKUP(Table1[[#This Row],[Name]], 'Elec 21-22'!$A$4:$B$656, 2, FALSE)), "0", VLOOKUP(Table1[[#This Row],[Name]], 'Elec 21-22'!$A$4:$B$656, 2, FALSE))</f>
        <v>0</v>
      </c>
      <c r="N315" s="11" t="str">
        <f>IF(ISNA(VLOOKUP(Table1[[#This Row],[Name]], 'Gas 21-22'!$A$4:$B$408, 2, FALSE)), "0", VLOOKUP(Table1[[#This Row],[Name]], 'Gas 21-22'!$A$4:$B$408, 2, FALSE))</f>
        <v>0</v>
      </c>
      <c r="O315" s="8">
        <f>IFERROR((Table1[[#This Row],[Electricity 21-22]]*'Emissions Factors'!$C$4)+(Table1[[#This Row],[Gas 21-22]]*'Emissions Factors'!$B$4), "")</f>
        <v>0</v>
      </c>
      <c r="P315" s="12" t="str">
        <f>IFERROR(Table1[[#This Row],[Total Emissions 21-22]]/Table1[[#This Row],[Total Emissions 20-21]], "")</f>
        <v/>
      </c>
      <c r="Q315" s="11" t="str">
        <f>IF(ISNA(VLOOKUP(Table1[[#This Row],[Name]],'Elec 22-23'!$A$4:$B$680, 2, FALSE)), "", VLOOKUP(Table1[[#This Row],[Name]], 'Elec 22-23'!$A$4:$B$680, 2, FALSE))</f>
        <v/>
      </c>
      <c r="R315" s="7" t="str">
        <f>IF(ISNA(VLOOKUP(Table1[[#This Row],[Name]], 'Gas 22-23'!$A$4:$B$427, 2, FALSE)), "", (VLOOKUP(Table1[[#This Row],[Name]], 'Gas 22-23'!$A$4:$B$427, 2, FALSE)))</f>
        <v/>
      </c>
      <c r="S315" s="7" t="str">
        <f>IFERROR((Table1[[#This Row],[Electricity 22-23]]*'Emissions Factors'!$C$5)+('Emissions Factors'!$B$5*Table1[[#This Row],[Gas 22-23]]), "")</f>
        <v/>
      </c>
      <c r="T315" s="12" t="str">
        <f>IFERROR(Table1[[#This Row],[Total Emissions 22-23]]/Table1[[#This Row],[Total Emissions 21-22]], "")</f>
        <v/>
      </c>
      <c r="U315" s="7" t="e">
        <f>VLOOKUP(Table1[[#This Row],[Name]],'Electricity 23-24'!A238:D313,4,FALSE)</f>
        <v>#N/A</v>
      </c>
      <c r="V315" s="7" t="str">
        <f>IF(ISNA(VLOOKUP(Table1[[#This Row],[Name]],Table2[#All],2,FALSE)),"",(VLOOKUP(Table1[[#This Row],[Name]],Table2[#All],2,FALSE)))</f>
        <v/>
      </c>
      <c r="W315" s="7" t="str">
        <f>IFERROR((Table1[[#This Row],[Electricity 23-24 ]]*'Emissions Factors'!$C$6)+(Table1[[#This Row],[Gas 23-24 ]]*'Emissions Factors'!$B$6),"")</f>
        <v/>
      </c>
      <c r="X315" s="74" t="str">
        <f>IFERROR(Table1[[#This Row],[Total Emissions 23-24 ]]/Table1[[#This Row],[Total Emissions 22-23]],"")</f>
        <v/>
      </c>
      <c r="Y315" s="21"/>
    </row>
    <row r="316" spans="1:25" x14ac:dyDescent="0.25">
      <c r="A316" s="30"/>
      <c r="B316" s="21" t="e">
        <f>VLOOKUP(Table1[[#This Row],[Name]], 'Site Information'!$A$2:$D$46, 4, FALSE)</f>
        <v>#N/A</v>
      </c>
      <c r="C316" s="11" t="str">
        <f>IF(ISNA(VLOOKUP(Table1[[#This Row],[Name]], 'Elec 17-18'!$A$4:$B$630, 2, FALSE)), "0", VLOOKUP(Table1[[#This Row],[Name]], 'Elec 17-18'!$A$4:$B$630, 2, FALSE))</f>
        <v>0</v>
      </c>
      <c r="D316" s="47" t="str">
        <f>IF(ISNA(VLOOKUP(Table1[[#This Row],[Name]], 'Gas 17-18'!$A$4:$B$395, 2, FALSE)), "0", (VLOOKUP(Table1[[#This Row],[Name]], 'Gas 17-18'!$A$4:$B$395, 2, FALSE)))</f>
        <v>0</v>
      </c>
      <c r="E316" s="11" t="str">
        <f>IF(ISNA(VLOOKUP(Table1[[#This Row],[Name]], 'Elec 18-19'!$A$4:$B$630, 2, FALSE)), "0", VLOOKUP(Table1[[#This Row],[Name]], 'Elec 18-19'!$A$4:$B$630, 2, FALSE))</f>
        <v>0</v>
      </c>
      <c r="F316" s="47" t="str">
        <f>IF(ISNA(VLOOKUP(Table1[[#This Row],[Name]], 'Gas 18-19'!$A$4:$B$395, 2, FALSE)), "0", (VLOOKUP(Table1[[#This Row],[Name]], 'Gas 18-19'!$A$4:$B$395, 2, FALSE)))</f>
        <v>0</v>
      </c>
      <c r="G316" s="7" t="str">
        <f>IF(ISNA(VLOOKUP(Table1[[#This Row],[Name]], 'Elec 19-20'!$A$4:$B$631, 2, FALSE)), "0", VLOOKUP(Table1[[#This Row],[Name]], 'Elec 19-20'!$A$4:$B$631, 2, FALSE))</f>
        <v>0</v>
      </c>
      <c r="H316" s="7" t="str">
        <f>IF(ISNA(VLOOKUP(Table1[[#This Row],[Name]], 'Gas 19-20'!$A$4:$B$395, 2, FALSE)), "0", (VLOOKUP(Table1[[#This Row],[Name]], 'Gas 19-20'!$A$4:$B$395, 2, FALSE)))</f>
        <v>0</v>
      </c>
      <c r="I316" s="13">
        <f>IFERROR((Table1[[#This Row],[Electricity 19-20]]*'Emissions Factors'!$C$2)+(Table1[[#This Row],[Gas 19-20]]*'Emissions Factors'!$B$2), "")</f>
        <v>0</v>
      </c>
      <c r="J316" s="7" t="str">
        <f>IF(ISNA(VLOOKUP(Table1[[#This Row],[Name]],'Elec 20-21'!$A$4:$B$641, 2, FALSE)), "0", VLOOKUP(Table1[[#This Row],[Name]], 'Elec 20-21'!$A$4:$B$641, 2, FALSE))</f>
        <v>0</v>
      </c>
      <c r="K316" s="7" t="str">
        <f>IF(ISNA(VLOOKUP(Table1[[#This Row],[Name]], 'Gas 20-21'!$A$4:$B$400, 2, FALSE)), "0", VLOOKUP(Table1[[#This Row],[Name]], 'Gas 20-21'!$A$4:$B$400, 2, FALSE))</f>
        <v>0</v>
      </c>
      <c r="L316" s="13">
        <f>IFERROR((Table1[[#This Row],[Electricity 20-21]]*'Emissions Factors'!$C$3)+(Table1[[#This Row],[Gas 20-21]]*'Emissions Factors'!$B$2), "0")</f>
        <v>0</v>
      </c>
      <c r="M316" s="65" t="str">
        <f>IF(ISNA(VLOOKUP(Table1[[#This Row],[Name]], 'Elec 21-22'!$A$4:$B$656, 2, FALSE)), "0", VLOOKUP(Table1[[#This Row],[Name]], 'Elec 21-22'!$A$4:$B$656, 2, FALSE))</f>
        <v>0</v>
      </c>
      <c r="N316" s="11" t="str">
        <f>IF(ISNA(VLOOKUP(Table1[[#This Row],[Name]], 'Gas 21-22'!$A$4:$B$408, 2, FALSE)), "0", VLOOKUP(Table1[[#This Row],[Name]], 'Gas 21-22'!$A$4:$B$408, 2, FALSE))</f>
        <v>0</v>
      </c>
      <c r="O316" s="8">
        <f>IFERROR((Table1[[#This Row],[Electricity 21-22]]*'Emissions Factors'!$C$4)+(Table1[[#This Row],[Gas 21-22]]*'Emissions Factors'!$B$4), "")</f>
        <v>0</v>
      </c>
      <c r="P316" s="12" t="str">
        <f>IFERROR(Table1[[#This Row],[Total Emissions 21-22]]/Table1[[#This Row],[Total Emissions 20-21]], "")</f>
        <v/>
      </c>
      <c r="Q316" s="11" t="str">
        <f>IF(ISNA(VLOOKUP(Table1[[#This Row],[Name]],'Elec 22-23'!$A$4:$B$680, 2, FALSE)), "", VLOOKUP(Table1[[#This Row],[Name]], 'Elec 22-23'!$A$4:$B$680, 2, FALSE))</f>
        <v/>
      </c>
      <c r="R316" s="7" t="str">
        <f>IF(ISNA(VLOOKUP(Table1[[#This Row],[Name]], 'Gas 22-23'!$A$4:$B$427, 2, FALSE)), "", (VLOOKUP(Table1[[#This Row],[Name]], 'Gas 22-23'!$A$4:$B$427, 2, FALSE)))</f>
        <v/>
      </c>
      <c r="S316" s="7" t="str">
        <f>IFERROR((Table1[[#This Row],[Electricity 22-23]]*'Emissions Factors'!$C$5)+('Emissions Factors'!$B$5*Table1[[#This Row],[Gas 22-23]]), "")</f>
        <v/>
      </c>
      <c r="T316" s="12" t="str">
        <f>IFERROR(Table1[[#This Row],[Total Emissions 22-23]]/Table1[[#This Row],[Total Emissions 21-22]], "")</f>
        <v/>
      </c>
      <c r="U316" s="7" t="str">
        <f>IF(ISNA(VLOOKUP(Table1[[#This Row],[Name]],'Electricity 23-24'!A130:D252,4,FALSE)),"",(VLOOKUP(Table1[[#This Row],[Name]],'Electricity 23-24'!A130:D252,4,FALSE)))</f>
        <v/>
      </c>
      <c r="V316" s="7" t="str">
        <f>IF(ISNA(VLOOKUP(Table1[[#This Row],[Name]],Table2[#All],2,FALSE)),"",(VLOOKUP(Table1[[#This Row],[Name]],Table2[#All],2,FALSE)))</f>
        <v/>
      </c>
      <c r="W316" s="7" t="str">
        <f>IFERROR((Table1[[#This Row],[Electricity 23-24 ]]*'Emissions Factors'!$C$6)+(Table1[[#This Row],[Gas 23-24 ]]*'Emissions Factors'!$B$6),"")</f>
        <v/>
      </c>
      <c r="X316" s="74" t="str">
        <f>IFERROR(Table1[[#This Row],[Total Emissions 23-24 ]]/Table1[[#This Row],[Total Emissions 22-23]],"")</f>
        <v/>
      </c>
      <c r="Y316" s="21"/>
    </row>
    <row r="317" spans="1:25" x14ac:dyDescent="0.25">
      <c r="A317" s="32"/>
      <c r="B317" s="21" t="e">
        <f>VLOOKUP(Table1[[#This Row],[Name]], 'Site Information'!$A$2:$D$46, 4, FALSE)</f>
        <v>#N/A</v>
      </c>
      <c r="C317" s="8" t="str">
        <f>IF(ISNA(VLOOKUP(Table1[[#This Row],[Name]], 'Elec 17-18'!$A$4:$B$630, 2, FALSE)), "0", VLOOKUP(Table1[[#This Row],[Name]], 'Elec 17-18'!$A$4:$B$630, 2, FALSE))</f>
        <v>0</v>
      </c>
      <c r="D317" s="13" t="str">
        <f>IF(ISNA(VLOOKUP(Table1[[#This Row],[Name]], 'Gas 17-18'!$A$4:$B$395, 2, FALSE)), "0", (VLOOKUP(Table1[[#This Row],[Name]], 'Gas 17-18'!$A$4:$B$395, 2, FALSE)))</f>
        <v>0</v>
      </c>
      <c r="E317" s="8" t="str">
        <f>IF(ISNA(VLOOKUP(Table1[[#This Row],[Name]], 'Elec 18-19'!$A$4:$B$630, 2, FALSE)), "0", VLOOKUP(Table1[[#This Row],[Name]], 'Elec 18-19'!$A$4:$B$630, 2, FALSE))</f>
        <v>0</v>
      </c>
      <c r="F317" s="13" t="str">
        <f>IF(ISNA(VLOOKUP(Table1[[#This Row],[Name]], 'Gas 18-19'!$A$4:$B$395, 2, FALSE)), "0", (VLOOKUP(Table1[[#This Row],[Name]], 'Gas 18-19'!$A$4:$B$395, 2, FALSE)))</f>
        <v>0</v>
      </c>
      <c r="G317" s="7" t="str">
        <f>IF(ISNA(VLOOKUP(Table1[[#This Row],[Name]], 'Elec 19-20'!$A$4:$B$631, 2, FALSE)), "0", VLOOKUP(Table1[[#This Row],[Name]], 'Elec 19-20'!$A$4:$B$631, 2, FALSE))</f>
        <v>0</v>
      </c>
      <c r="H317" s="7" t="str">
        <f>IF(ISNA(VLOOKUP(Table1[[#This Row],[Name]], 'Gas 19-20'!$A$4:$B$395, 2, FALSE)), "0", (VLOOKUP(Table1[[#This Row],[Name]], 'Gas 19-20'!$A$4:$B$395, 2, FALSE)))</f>
        <v>0</v>
      </c>
      <c r="I317" s="13">
        <f>IFERROR((Table1[[#This Row],[Electricity 19-20]]*'Emissions Factors'!$C$2)+(Table1[[#This Row],[Gas 19-20]]*'Emissions Factors'!$B$2), "")</f>
        <v>0</v>
      </c>
      <c r="J317" s="7" t="str">
        <f>IF(ISNA(VLOOKUP(Table1[[#This Row],[Name]],'Elec 20-21'!$A$4:$B$641, 2, FALSE)), "0", VLOOKUP(Table1[[#This Row],[Name]], 'Elec 20-21'!$A$4:$B$641, 2, FALSE))</f>
        <v>0</v>
      </c>
      <c r="K317" s="7" t="str">
        <f>IF(ISNA(VLOOKUP(Table1[[#This Row],[Name]], 'Gas 20-21'!$A$4:$B$400, 2, FALSE)), "0", VLOOKUP(Table1[[#This Row],[Name]], 'Gas 20-21'!$A$4:$B$400, 2, FALSE))</f>
        <v>0</v>
      </c>
      <c r="L317" s="13">
        <f>IFERROR((Table1[[#This Row],[Electricity 20-21]]*'Emissions Factors'!$C$3)+(Table1[[#This Row],[Gas 20-21]]*'Emissions Factors'!$B$2), "0")</f>
        <v>0</v>
      </c>
      <c r="M317" s="11" t="str">
        <f>IF(ISNA(VLOOKUP(Table1[[#This Row],[Name]], 'Elec 21-22'!$A$4:$B$656, 2, FALSE)), "0", VLOOKUP(Table1[[#This Row],[Name]], 'Elec 21-22'!$A$4:$B$656, 2, FALSE))</f>
        <v>0</v>
      </c>
      <c r="N317" s="7" t="str">
        <f>IF(ISNA(VLOOKUP(Table1[[#This Row],[Name]], 'Gas 21-22'!$A$4:$B$408, 2, FALSE)), "0", VLOOKUP(Table1[[#This Row],[Name]], 'Gas 21-22'!$A$4:$B$408, 2, FALSE))</f>
        <v>0</v>
      </c>
      <c r="O317" s="8">
        <f>IFERROR((Table1[[#This Row],[Electricity 21-22]]*'Emissions Factors'!$C$4)+(Table1[[#This Row],[Gas 21-22]]*'Emissions Factors'!$B$4), "")</f>
        <v>0</v>
      </c>
      <c r="P317" s="74" t="str">
        <f>IFERROR(Table1[[#This Row],[Total Emissions 21-22]]/Table1[[#This Row],[Total Emissions 20-21]], "")</f>
        <v/>
      </c>
      <c r="Q317" s="11" t="str">
        <f>IF(ISNA(VLOOKUP(Table1[[#This Row],[Name]],'Elec 22-23'!$A$4:$B$680, 2, FALSE)), "", VLOOKUP(Table1[[#This Row],[Name]], 'Elec 22-23'!$A$4:$B$680, 2, FALSE))</f>
        <v/>
      </c>
      <c r="R317" s="11" t="str">
        <f>IF(ISNA(VLOOKUP(Table1[[#This Row],[Name]], 'Gas 22-23'!$A$4:$B$427, 2, FALSE)), "", (VLOOKUP(Table1[[#This Row],[Name]], 'Gas 22-23'!$A$4:$B$427, 2, FALSE)))</f>
        <v/>
      </c>
      <c r="S317" s="11" t="str">
        <f>IFERROR((Table1[[#This Row],[Electricity 22-23]]*'Emissions Factors'!$C$5)+('Emissions Factors'!$B$5*Table1[[#This Row],[Gas 22-23]]), "")</f>
        <v/>
      </c>
      <c r="T317" s="12" t="str">
        <f>IFERROR(Table1[[#This Row],[Total Emissions 22-23]]/Table1[[#This Row],[Total Emissions 21-22]], "")</f>
        <v/>
      </c>
      <c r="U317" s="11" t="str">
        <f>IF(ISNA(VLOOKUP(Table1[[#This Row],[Name]],'Electricity 23-24'!A318:D1214,4,FALSE)),"",(VLOOKUP(Table1[[#This Row],[Name]],'Electricity 23-24'!A318:D1214,4,FALSE)))</f>
        <v/>
      </c>
      <c r="V317" s="11" t="str">
        <f>IF(ISNA(VLOOKUP(Table1[[#This Row],[Name]],Table2[#All],2,FALSE)),"",(VLOOKUP(Table1[[#This Row],[Name]],Table2[#All],2,FALSE)))</f>
        <v/>
      </c>
      <c r="W317" s="11" t="str">
        <f>IFERROR((Table1[[#This Row],[Electricity 23-24 ]]*'Emissions Factors'!$C$6)+(Table1[[#This Row],[Gas 23-24 ]]*'Emissions Factors'!$B$6),"")</f>
        <v/>
      </c>
      <c r="X317" s="74" t="str">
        <f>IFERROR(Table1[[#This Row],[Total Emissions 23-24 ]]/Table1[[#This Row],[Total Emissions 22-23]],"")</f>
        <v/>
      </c>
      <c r="Y317" s="21"/>
    </row>
    <row r="318" spans="1:25" x14ac:dyDescent="0.25">
      <c r="A318" s="30"/>
      <c r="B318" s="21" t="e">
        <f>VLOOKUP(Table1[[#This Row],[Name]], 'Site Information'!$A$2:$D$46, 4, FALSE)</f>
        <v>#N/A</v>
      </c>
      <c r="C318" s="11" t="str">
        <f>IF(ISNA(VLOOKUP(Table1[[#This Row],[Name]], 'Elec 17-18'!$A$4:$B$630, 2, FALSE)), "0", VLOOKUP(Table1[[#This Row],[Name]], 'Elec 17-18'!$A$4:$B$630, 2, FALSE))</f>
        <v>0</v>
      </c>
      <c r="D318" s="47" t="str">
        <f>IF(ISNA(VLOOKUP(Table1[[#This Row],[Name]], 'Gas 17-18'!$A$4:$B$395, 2, FALSE)), "0", (VLOOKUP(Table1[[#This Row],[Name]], 'Gas 17-18'!$A$4:$B$395, 2, FALSE)))</f>
        <v>0</v>
      </c>
      <c r="E318" s="11" t="str">
        <f>IF(ISNA(VLOOKUP(Table1[[#This Row],[Name]], 'Elec 18-19'!$A$4:$B$630, 2, FALSE)), "0", VLOOKUP(Table1[[#This Row],[Name]], 'Elec 18-19'!$A$4:$B$630, 2, FALSE))</f>
        <v>0</v>
      </c>
      <c r="F318" s="47" t="str">
        <f>IF(ISNA(VLOOKUP(Table1[[#This Row],[Name]], 'Gas 18-19'!$A$4:$B$395, 2, FALSE)), "0", (VLOOKUP(Table1[[#This Row],[Name]], 'Gas 18-19'!$A$4:$B$395, 2, FALSE)))</f>
        <v>0</v>
      </c>
      <c r="G318" s="7" t="str">
        <f>IF(ISNA(VLOOKUP(Table1[[#This Row],[Name]], 'Elec 19-20'!$A$4:$B$631, 2, FALSE)), "0", VLOOKUP(Table1[[#This Row],[Name]], 'Elec 19-20'!$A$4:$B$631, 2, FALSE))</f>
        <v>0</v>
      </c>
      <c r="H318" s="7" t="str">
        <f>IF(ISNA(VLOOKUP(Table1[[#This Row],[Name]], 'Gas 19-20'!$A$4:$B$395, 2, FALSE)), "0", (VLOOKUP(Table1[[#This Row],[Name]], 'Gas 19-20'!$A$4:$B$395, 2, FALSE)))</f>
        <v>0</v>
      </c>
      <c r="I318" s="13">
        <f>IFERROR((Table1[[#This Row],[Electricity 19-20]]*'Emissions Factors'!$C$2)+(Table1[[#This Row],[Gas 19-20]]*'Emissions Factors'!$B$2), "")</f>
        <v>0</v>
      </c>
      <c r="J318" s="7" t="str">
        <f>IF(ISNA(VLOOKUP(Table1[[#This Row],[Name]],'Elec 20-21'!$A$4:$B$641, 2, FALSE)), "0", VLOOKUP(Table1[[#This Row],[Name]], 'Elec 20-21'!$A$4:$B$641, 2, FALSE))</f>
        <v>0</v>
      </c>
      <c r="K318" s="7" t="str">
        <f>IF(ISNA(VLOOKUP(Table1[[#This Row],[Name]], 'Gas 20-21'!$A$4:$B$400, 2, FALSE)), "0", VLOOKUP(Table1[[#This Row],[Name]], 'Gas 20-21'!$A$4:$B$400, 2, FALSE))</f>
        <v>0</v>
      </c>
      <c r="L318" s="13">
        <f>IFERROR((Table1[[#This Row],[Electricity 20-21]]*'Emissions Factors'!$C$3)+(Table1[[#This Row],[Gas 20-21]]*'Emissions Factors'!$B$2), "0")</f>
        <v>0</v>
      </c>
      <c r="M318" s="65" t="str">
        <f>IF(ISNA(VLOOKUP(Table1[[#This Row],[Name]], 'Elec 21-22'!$A$4:$B$656, 2, FALSE)), "0", VLOOKUP(Table1[[#This Row],[Name]], 'Elec 21-22'!$A$4:$B$656, 2, FALSE))</f>
        <v>0</v>
      </c>
      <c r="N318" s="7" t="str">
        <f>IF(ISNA(VLOOKUP(Table1[[#This Row],[Name]], 'Gas 21-22'!$A$4:$B$408, 2, FALSE)), "0", VLOOKUP(Table1[[#This Row],[Name]], 'Gas 21-22'!$A$4:$B$408, 2, FALSE))</f>
        <v>0</v>
      </c>
      <c r="O318" s="8">
        <f>IFERROR((Table1[[#This Row],[Electricity 21-22]]*'Emissions Factors'!$C$4)+(Table1[[#This Row],[Gas 21-22]]*'Emissions Factors'!$B$4), "")</f>
        <v>0</v>
      </c>
      <c r="P318" s="12" t="str">
        <f>IFERROR(Table1[[#This Row],[Total Emissions 21-22]]/Table1[[#This Row],[Total Emissions 20-21]], "")</f>
        <v/>
      </c>
      <c r="Q318" s="11" t="str">
        <f>IF(ISNA(VLOOKUP(Table1[[#This Row],[Name]],'Elec 22-23'!$A$4:$B$680, 2, FALSE)), "", VLOOKUP(Table1[[#This Row],[Name]], 'Elec 22-23'!$A$4:$B$680, 2, FALSE))</f>
        <v/>
      </c>
      <c r="R318" s="11" t="str">
        <f>IF(ISNA(VLOOKUP(Table1[[#This Row],[Name]], 'Gas 22-23'!$A$4:$B$427, 2, FALSE)), "", (VLOOKUP(Table1[[#This Row],[Name]], 'Gas 22-23'!$A$4:$B$427, 2, FALSE)))</f>
        <v/>
      </c>
      <c r="S318" s="11" t="str">
        <f>IFERROR((Table1[[#This Row],[Electricity 22-23]]*'Emissions Factors'!$C$5)+('Emissions Factors'!$B$5*Table1[[#This Row],[Gas 22-23]]), "")</f>
        <v/>
      </c>
      <c r="T318" s="12" t="str">
        <f>IFERROR(Table1[[#This Row],[Total Emissions 22-23]]/Table1[[#This Row],[Total Emissions 21-22]], "")</f>
        <v/>
      </c>
      <c r="U318" s="11" t="str">
        <f>IF(ISNA(VLOOKUP(Table1[[#This Row],[Name]],'Electricity 23-24'!A532:D1428,4,FALSE)),"",(VLOOKUP(Table1[[#This Row],[Name]],'Electricity 23-24'!A532:D1428,4,FALSE)))</f>
        <v/>
      </c>
      <c r="V318" s="11" t="str">
        <f>IF(ISNA(VLOOKUP(Table1[[#This Row],[Name]],Table2[#All],2,FALSE)),"",(VLOOKUP(Table1[[#This Row],[Name]],Table2[#All],2,FALSE)))</f>
        <v/>
      </c>
      <c r="W318" s="11" t="str">
        <f>IFERROR((Table1[[#This Row],[Electricity 23-24 ]]*'Emissions Factors'!$C$6)+(Table1[[#This Row],[Gas 23-24 ]]*'Emissions Factors'!$B$6),"")</f>
        <v/>
      </c>
      <c r="X318" s="74" t="str">
        <f>IFERROR(Table1[[#This Row],[Total Emissions 23-24 ]]/Table1[[#This Row],[Total Emissions 22-23]],"")</f>
        <v/>
      </c>
      <c r="Y318" s="21"/>
    </row>
    <row r="319" spans="1:25" x14ac:dyDescent="0.25">
      <c r="A319" s="30"/>
      <c r="B319" s="21" t="e">
        <f>VLOOKUP(Table1[[#This Row],[Name]], 'Site Information'!$A$2:$D$46, 4, FALSE)</f>
        <v>#N/A</v>
      </c>
      <c r="C319" s="11" t="str">
        <f>IF(ISNA(VLOOKUP(Table1[[#This Row],[Name]], 'Elec 17-18'!$A$4:$B$630, 2, FALSE)), "0", VLOOKUP(Table1[[#This Row],[Name]], 'Elec 17-18'!$A$4:$B$630, 2, FALSE))</f>
        <v>0</v>
      </c>
      <c r="D319" s="47" t="str">
        <f>IF(ISNA(VLOOKUP(Table1[[#This Row],[Name]], 'Gas 17-18'!$A$4:$B$395, 2, FALSE)), "0", (VLOOKUP(Table1[[#This Row],[Name]], 'Gas 17-18'!$A$4:$B$395, 2, FALSE)))</f>
        <v>0</v>
      </c>
      <c r="E319" s="11" t="str">
        <f>IF(ISNA(VLOOKUP(Table1[[#This Row],[Name]], 'Elec 18-19'!$A$4:$B$630, 2, FALSE)), "0", VLOOKUP(Table1[[#This Row],[Name]], 'Elec 18-19'!$A$4:$B$630, 2, FALSE))</f>
        <v>0</v>
      </c>
      <c r="F319" s="47" t="str">
        <f>IF(ISNA(VLOOKUP(Table1[[#This Row],[Name]], 'Gas 18-19'!$A$4:$B$395, 2, FALSE)), "0", (VLOOKUP(Table1[[#This Row],[Name]], 'Gas 18-19'!$A$4:$B$395, 2, FALSE)))</f>
        <v>0</v>
      </c>
      <c r="G319" s="7" t="str">
        <f>IF(ISNA(VLOOKUP(Table1[[#This Row],[Name]], 'Elec 19-20'!$A$4:$B$631, 2, FALSE)), "0", VLOOKUP(Table1[[#This Row],[Name]], 'Elec 19-20'!$A$4:$B$631, 2, FALSE))</f>
        <v>0</v>
      </c>
      <c r="H319" s="7" t="str">
        <f>IF(ISNA(VLOOKUP(Table1[[#This Row],[Name]], 'Gas 19-20'!$A$4:$B$395, 2, FALSE)), "0", (VLOOKUP(Table1[[#This Row],[Name]], 'Gas 19-20'!$A$4:$B$395, 2, FALSE)))</f>
        <v>0</v>
      </c>
      <c r="I319" s="13">
        <f>IFERROR((Table1[[#This Row],[Electricity 19-20]]*'Emissions Factors'!$C$2)+(Table1[[#This Row],[Gas 19-20]]*'Emissions Factors'!$B$2), "")</f>
        <v>0</v>
      </c>
      <c r="J319" s="7" t="str">
        <f>IF(ISNA(VLOOKUP(Table1[[#This Row],[Name]],'Elec 20-21'!$A$4:$B$641, 2, FALSE)), "0", VLOOKUP(Table1[[#This Row],[Name]], 'Elec 20-21'!$A$4:$B$641, 2, FALSE))</f>
        <v>0</v>
      </c>
      <c r="K319" s="7" t="str">
        <f>IF(ISNA(VLOOKUP(Table1[[#This Row],[Name]], 'Gas 20-21'!$A$4:$B$400, 2, FALSE)), "0", VLOOKUP(Table1[[#This Row],[Name]], 'Gas 20-21'!$A$4:$B$400, 2, FALSE))</f>
        <v>0</v>
      </c>
      <c r="L319" s="13">
        <f>IFERROR((Table1[[#This Row],[Electricity 20-21]]*'Emissions Factors'!$C$3)+(Table1[[#This Row],[Gas 20-21]]*'Emissions Factors'!$B$2), "0")</f>
        <v>0</v>
      </c>
      <c r="M319" s="65" t="str">
        <f>IF(ISNA(VLOOKUP(Table1[[#This Row],[Name]], 'Elec 21-22'!$A$4:$B$656, 2, FALSE)), "0", VLOOKUP(Table1[[#This Row],[Name]], 'Elec 21-22'!$A$4:$B$656, 2, FALSE))</f>
        <v>0</v>
      </c>
      <c r="N319" s="7" t="str">
        <f>IF(ISNA(VLOOKUP(Table1[[#This Row],[Name]], 'Gas 21-22'!$A$4:$B$408, 2, FALSE)), "0", VLOOKUP(Table1[[#This Row],[Name]], 'Gas 21-22'!$A$4:$B$408, 2, FALSE))</f>
        <v>0</v>
      </c>
      <c r="O319" s="8">
        <f>IFERROR((Table1[[#This Row],[Electricity 21-22]]*'Emissions Factors'!$C$4)+(Table1[[#This Row],[Gas 21-22]]*'Emissions Factors'!$B$4), "")</f>
        <v>0</v>
      </c>
      <c r="P319" s="12" t="str">
        <f>IFERROR(Table1[[#This Row],[Total Emissions 21-22]]/Table1[[#This Row],[Total Emissions 20-21]], "")</f>
        <v/>
      </c>
      <c r="Q319" s="11" t="str">
        <f>IF(ISNA(VLOOKUP(Table1[[#This Row],[Name]],'Elec 22-23'!$A$4:$B$680, 2, FALSE)), "", VLOOKUP(Table1[[#This Row],[Name]], 'Elec 22-23'!$A$4:$B$680, 2, FALSE))</f>
        <v/>
      </c>
      <c r="R319" s="7" t="str">
        <f>IF(ISNA(VLOOKUP(Table1[[#This Row],[Name]], 'Gas 22-23'!$A$4:$B$427, 2, FALSE)), "", (VLOOKUP(Table1[[#This Row],[Name]], 'Gas 22-23'!$A$4:$B$427, 2, FALSE)))</f>
        <v/>
      </c>
      <c r="S319" s="7" t="str">
        <f>IFERROR((Table1[[#This Row],[Electricity 22-23]]*'Emissions Factors'!$C$5)+('Emissions Factors'!$B$5*Table1[[#This Row],[Gas 22-23]]), "")</f>
        <v/>
      </c>
      <c r="T319" s="12" t="str">
        <f>IFERROR(Table1[[#This Row],[Total Emissions 22-23]]/Table1[[#This Row],[Total Emissions 21-22]], "")</f>
        <v/>
      </c>
      <c r="U319" s="7" t="str">
        <f>IF(ISNA(VLOOKUP(Table1[[#This Row],[Name]],'Electricity 23-24'!A533:D1429,4,FALSE)),"",(VLOOKUP(Table1[[#This Row],[Name]],'Electricity 23-24'!A533:D1429,4,FALSE)))</f>
        <v/>
      </c>
      <c r="V319" s="7" t="str">
        <f>IF(ISNA(VLOOKUP(Table1[[#This Row],[Name]],Table2[#All],2,FALSE)),"",(VLOOKUP(Table1[[#This Row],[Name]],Table2[#All],2,FALSE)))</f>
        <v/>
      </c>
      <c r="W319" s="7" t="str">
        <f>IFERROR((Table1[[#This Row],[Electricity 23-24 ]]*'Emissions Factors'!$C$6)+(Table1[[#This Row],[Gas 23-24 ]]*'Emissions Factors'!$B$6),"")</f>
        <v/>
      </c>
      <c r="X319" s="74" t="str">
        <f>IFERROR(Table1[[#This Row],[Total Emissions 23-24 ]]/Table1[[#This Row],[Total Emissions 22-23]],"")</f>
        <v/>
      </c>
      <c r="Y319" s="21"/>
    </row>
    <row r="320" spans="1:25" x14ac:dyDescent="0.25">
      <c r="A320" s="30"/>
      <c r="B320" s="21" t="e">
        <f>VLOOKUP(Table1[[#This Row],[Name]], 'Site Information'!$A$2:$D$46, 4, FALSE)</f>
        <v>#N/A</v>
      </c>
      <c r="C320" s="11" t="str">
        <f>IF(ISNA(VLOOKUP(Table1[[#This Row],[Name]], 'Elec 17-18'!$A$4:$B$630, 2, FALSE)), "0", VLOOKUP(Table1[[#This Row],[Name]], 'Elec 17-18'!$A$4:$B$630, 2, FALSE))</f>
        <v>0</v>
      </c>
      <c r="D320" s="47" t="str">
        <f>IF(ISNA(VLOOKUP(Table1[[#This Row],[Name]], 'Gas 17-18'!$A$4:$B$395, 2, FALSE)), "0", (VLOOKUP(Table1[[#This Row],[Name]], 'Gas 17-18'!$A$4:$B$395, 2, FALSE)))</f>
        <v>0</v>
      </c>
      <c r="E320" s="11" t="str">
        <f>IF(ISNA(VLOOKUP(Table1[[#This Row],[Name]], 'Elec 18-19'!$A$4:$B$630, 2, FALSE)), "0", VLOOKUP(Table1[[#This Row],[Name]], 'Elec 18-19'!$A$4:$B$630, 2, FALSE))</f>
        <v>0</v>
      </c>
      <c r="F320" s="47" t="str">
        <f>IF(ISNA(VLOOKUP(Table1[[#This Row],[Name]], 'Gas 18-19'!$A$4:$B$395, 2, FALSE)), "0", (VLOOKUP(Table1[[#This Row],[Name]], 'Gas 18-19'!$A$4:$B$395, 2, FALSE)))</f>
        <v>0</v>
      </c>
      <c r="G320" s="7" t="str">
        <f>IF(ISNA(VLOOKUP(Table1[[#This Row],[Name]], 'Elec 19-20'!$A$4:$B$631, 2, FALSE)), "0", VLOOKUP(Table1[[#This Row],[Name]], 'Elec 19-20'!$A$4:$B$631, 2, FALSE))</f>
        <v>0</v>
      </c>
      <c r="H320" s="7" t="str">
        <f>IF(ISNA(VLOOKUP(Table1[[#This Row],[Name]], 'Gas 19-20'!$A$4:$B$395, 2, FALSE)), "0", (VLOOKUP(Table1[[#This Row],[Name]], 'Gas 19-20'!$A$4:$B$395, 2, FALSE)))</f>
        <v>0</v>
      </c>
      <c r="I320" s="13">
        <f>IFERROR((Table1[[#This Row],[Electricity 19-20]]*'Emissions Factors'!$C$2)+(Table1[[#This Row],[Gas 19-20]]*'Emissions Factors'!$B$2), "")</f>
        <v>0</v>
      </c>
      <c r="J320" s="7" t="str">
        <f>IF(ISNA(VLOOKUP(Table1[[#This Row],[Name]],'Elec 20-21'!$A$4:$B$641, 2, FALSE)), "0", VLOOKUP(Table1[[#This Row],[Name]], 'Elec 20-21'!$A$4:$B$641, 2, FALSE))</f>
        <v>0</v>
      </c>
      <c r="K320" s="7" t="str">
        <f>IF(ISNA(VLOOKUP(Table1[[#This Row],[Name]], 'Gas 20-21'!$A$4:$B$400, 2, FALSE)), "0", VLOOKUP(Table1[[#This Row],[Name]], 'Gas 20-21'!$A$4:$B$400, 2, FALSE))</f>
        <v>0</v>
      </c>
      <c r="L320" s="13">
        <f>IFERROR((Table1[[#This Row],[Electricity 20-21]]*'Emissions Factors'!$C$3)+(Table1[[#This Row],[Gas 20-21]]*'Emissions Factors'!$B$2), "0")</f>
        <v>0</v>
      </c>
      <c r="M320" s="65" t="str">
        <f>IF(ISNA(VLOOKUP(Table1[[#This Row],[Name]], 'Elec 21-22'!$A$4:$B$656, 2, FALSE)), "0", VLOOKUP(Table1[[#This Row],[Name]], 'Elec 21-22'!$A$4:$B$656, 2, FALSE))</f>
        <v>0</v>
      </c>
      <c r="N320" s="11" t="str">
        <f>IF(ISNA(VLOOKUP(Table1[[#This Row],[Name]], 'Gas 21-22'!$A$4:$B$408, 2, FALSE)), "0", VLOOKUP(Table1[[#This Row],[Name]], 'Gas 21-22'!$A$4:$B$408, 2, FALSE))</f>
        <v>0</v>
      </c>
      <c r="O320" s="8">
        <f>IFERROR((Table1[[#This Row],[Electricity 21-22]]*'Emissions Factors'!$C$4)+(Table1[[#This Row],[Gas 21-22]]*'Emissions Factors'!$B$4), "")</f>
        <v>0</v>
      </c>
      <c r="P320" s="12" t="str">
        <f>IFERROR(Table1[[#This Row],[Total Emissions 21-22]]/Table1[[#This Row],[Total Emissions 20-21]], "")</f>
        <v/>
      </c>
      <c r="Q320" s="11" t="str">
        <f>IF(ISNA(VLOOKUP(Table1[[#This Row],[Name]],'Elec 22-23'!$A$4:$B$680, 2, FALSE)), "", VLOOKUP(Table1[[#This Row],[Name]], 'Elec 22-23'!$A$4:$B$680, 2, FALSE))</f>
        <v/>
      </c>
      <c r="R320" s="7" t="str">
        <f>IF(ISNA(VLOOKUP(Table1[[#This Row],[Name]], 'Gas 22-23'!$A$4:$B$427, 2, FALSE)), "", (VLOOKUP(Table1[[#This Row],[Name]], 'Gas 22-23'!$A$4:$B$427, 2, FALSE)))</f>
        <v/>
      </c>
      <c r="S320" s="7" t="str">
        <f>IFERROR((Table1[[#This Row],[Electricity 22-23]]*'Emissions Factors'!$C$5)+('Emissions Factors'!$B$5*Table1[[#This Row],[Gas 22-23]]), "")</f>
        <v/>
      </c>
      <c r="T320" s="12" t="str">
        <f>IFERROR(Table1[[#This Row],[Total Emissions 22-23]]/Table1[[#This Row],[Total Emissions 21-22]], "")</f>
        <v/>
      </c>
      <c r="U320" s="7" t="str">
        <f>IF(ISNA(VLOOKUP(Table1[[#This Row],[Name]],'Electricity 23-24'!A459:D492,4,FALSE)),"",(VLOOKUP(Table1[[#This Row],[Name]],'Electricity 23-24'!A459:D492,4,FALSE)))</f>
        <v/>
      </c>
      <c r="V320" s="7" t="str">
        <f>IF(ISNA(VLOOKUP(Table1[[#This Row],[Name]],Table2[#All],2,FALSE)),"",(VLOOKUP(Table1[[#This Row],[Name]],Table2[#All],2,FALSE)))</f>
        <v/>
      </c>
      <c r="W320" s="7" t="str">
        <f>IFERROR((Table1[[#This Row],[Electricity 23-24 ]]*'Emissions Factors'!$C$6)+(Table1[[#This Row],[Gas 23-24 ]]*'Emissions Factors'!$B$6),"")</f>
        <v/>
      </c>
      <c r="X320" s="74" t="str">
        <f>IFERROR(Table1[[#This Row],[Total Emissions 23-24 ]]/Table1[[#This Row],[Total Emissions 22-23]],"")</f>
        <v/>
      </c>
      <c r="Y320" s="21"/>
    </row>
    <row r="321" spans="1:25" x14ac:dyDescent="0.25">
      <c r="A321" s="32"/>
      <c r="B321" s="21" t="e">
        <f>VLOOKUP(Table1[[#This Row],[Name]], 'Site Information'!$A$2:$D$46, 4, FALSE)</f>
        <v>#N/A</v>
      </c>
      <c r="C321" s="8" t="str">
        <f>IF(ISNA(VLOOKUP(Table1[[#This Row],[Name]], 'Elec 17-18'!$A$4:$B$630, 2, FALSE)), "0", VLOOKUP(Table1[[#This Row],[Name]], 'Elec 17-18'!$A$4:$B$630, 2, FALSE))</f>
        <v>0</v>
      </c>
      <c r="D321" s="13" t="str">
        <f>IF(ISNA(VLOOKUP(Table1[[#This Row],[Name]], 'Gas 17-18'!$A$4:$B$395, 2, FALSE)), "0", (VLOOKUP(Table1[[#This Row],[Name]], 'Gas 17-18'!$A$4:$B$395, 2, FALSE)))</f>
        <v>0</v>
      </c>
      <c r="E321" s="8" t="str">
        <f>IF(ISNA(VLOOKUP(Table1[[#This Row],[Name]], 'Elec 18-19'!$A$4:$B$630, 2, FALSE)), "0", VLOOKUP(Table1[[#This Row],[Name]], 'Elec 18-19'!$A$4:$B$630, 2, FALSE))</f>
        <v>0</v>
      </c>
      <c r="F321" s="13" t="str">
        <f>IF(ISNA(VLOOKUP(Table1[[#This Row],[Name]], 'Gas 18-19'!$A$4:$B$395, 2, FALSE)), "0", (VLOOKUP(Table1[[#This Row],[Name]], 'Gas 18-19'!$A$4:$B$395, 2, FALSE)))</f>
        <v>0</v>
      </c>
      <c r="G321" s="7" t="str">
        <f>IF(ISNA(VLOOKUP(Table1[[#This Row],[Name]], 'Elec 19-20'!$A$4:$B$631, 2, FALSE)), "0", VLOOKUP(Table1[[#This Row],[Name]], 'Elec 19-20'!$A$4:$B$631, 2, FALSE))</f>
        <v>0</v>
      </c>
      <c r="H321" s="7" t="str">
        <f>IF(ISNA(VLOOKUP(Table1[[#This Row],[Name]], 'Gas 19-20'!$A$4:$B$395, 2, FALSE)), "0", (VLOOKUP(Table1[[#This Row],[Name]], 'Gas 19-20'!$A$4:$B$395, 2, FALSE)))</f>
        <v>0</v>
      </c>
      <c r="I321" s="13">
        <f>IFERROR((Table1[[#This Row],[Electricity 19-20]]*'Emissions Factors'!$C$2)+(Table1[[#This Row],[Gas 19-20]]*'Emissions Factors'!$B$2), "")</f>
        <v>0</v>
      </c>
      <c r="J321" s="7" t="str">
        <f>IF(ISNA(VLOOKUP(Table1[[#This Row],[Name]],'Elec 20-21'!$A$4:$B$641, 2, FALSE)), "0", VLOOKUP(Table1[[#This Row],[Name]], 'Elec 20-21'!$A$4:$B$641, 2, FALSE))</f>
        <v>0</v>
      </c>
      <c r="K321" s="7" t="str">
        <f>IF(ISNA(VLOOKUP(Table1[[#This Row],[Name]], 'Gas 20-21'!$A$4:$B$400, 2, FALSE)), "0", VLOOKUP(Table1[[#This Row],[Name]], 'Gas 20-21'!$A$4:$B$400, 2, FALSE))</f>
        <v>0</v>
      </c>
      <c r="L321" s="13">
        <f>IFERROR((Table1[[#This Row],[Electricity 20-21]]*'Emissions Factors'!$C$3)+(Table1[[#This Row],[Gas 20-21]]*'Emissions Factors'!$B$2), "0")</f>
        <v>0</v>
      </c>
      <c r="M321" s="11" t="str">
        <f>IF(ISNA(VLOOKUP(Table1[[#This Row],[Name]], 'Elec 21-22'!$A$4:$B$656, 2, FALSE)), "0", VLOOKUP(Table1[[#This Row],[Name]], 'Elec 21-22'!$A$4:$B$656, 2, FALSE))</f>
        <v>0</v>
      </c>
      <c r="N321" s="11" t="str">
        <f>IF(ISNA(VLOOKUP(Table1[[#This Row],[Name]], 'Gas 21-22'!$A$4:$B$408, 2, FALSE)), "0", VLOOKUP(Table1[[#This Row],[Name]], 'Gas 21-22'!$A$4:$B$408, 2, FALSE))</f>
        <v>0</v>
      </c>
      <c r="O321" s="8">
        <f>IFERROR((Table1[[#This Row],[Electricity 21-22]]*'Emissions Factors'!$C$4)+(Table1[[#This Row],[Gas 21-22]]*'Emissions Factors'!$B$4), "")</f>
        <v>0</v>
      </c>
      <c r="P321" s="13" t="str">
        <f>IFERROR(Table1[[#This Row],[Total Emissions 21-22]]/Table1[[#This Row],[Total Emissions 20-21]], "")</f>
        <v/>
      </c>
      <c r="Q321" s="11" t="str">
        <f>IF(ISNA(VLOOKUP(Table1[[#This Row],[Name]],'Elec 22-23'!$A$4:$B$680, 2, FALSE)), "", VLOOKUP(Table1[[#This Row],[Name]], 'Elec 22-23'!$A$4:$B$680, 2, FALSE))</f>
        <v/>
      </c>
      <c r="R321" s="7" t="str">
        <f>IF(ISNA(VLOOKUP(Table1[[#This Row],[Name]], 'Gas 22-23'!$A$4:$B$427, 2, FALSE)), "", (VLOOKUP(Table1[[#This Row],[Name]], 'Gas 22-23'!$A$4:$B$427, 2, FALSE)))</f>
        <v/>
      </c>
      <c r="S321" s="7" t="str">
        <f>IFERROR((Table1[[#This Row],[Electricity 22-23]]*'Emissions Factors'!$C$5)+('Emissions Factors'!$B$5*Table1[[#This Row],[Gas 22-23]]), "")</f>
        <v/>
      </c>
      <c r="T321" s="12" t="str">
        <f>IFERROR(Table1[[#This Row],[Total Emissions 22-23]]/Table1[[#This Row],[Total Emissions 21-22]], "")</f>
        <v/>
      </c>
      <c r="U321" s="7" t="str">
        <f>IF(ISNA(VLOOKUP(Table1[[#This Row],[Name]],'Electricity 23-24'!A322:D1218,4,FALSE)),"",(VLOOKUP(Table1[[#This Row],[Name]],'Electricity 23-24'!A322:D1218,4,FALSE)))</f>
        <v/>
      </c>
      <c r="V321" s="7" t="str">
        <f>IF(ISNA(VLOOKUP(Table1[[#This Row],[Name]],Table2[#All],2,FALSE)),"",(VLOOKUP(Table1[[#This Row],[Name]],Table2[#All],2,FALSE)))</f>
        <v/>
      </c>
      <c r="W321" s="7" t="str">
        <f>IFERROR((Table1[[#This Row],[Electricity 23-24 ]]*'Emissions Factors'!$C$6)+(Table1[[#This Row],[Gas 23-24 ]]*'Emissions Factors'!$B$6),"")</f>
        <v/>
      </c>
      <c r="X321" s="74" t="str">
        <f>IFERROR(Table1[[#This Row],[Total Emissions 23-24 ]]/Table1[[#This Row],[Total Emissions 22-23]],"")</f>
        <v/>
      </c>
      <c r="Y321" s="21"/>
    </row>
    <row r="322" spans="1:25" x14ac:dyDescent="0.25">
      <c r="A322" s="32"/>
      <c r="B322" s="21" t="e">
        <f>VLOOKUP(Table1[[#This Row],[Name]], 'Site Information'!$A$2:$D$46, 4, FALSE)</f>
        <v>#N/A</v>
      </c>
      <c r="C322" s="8" t="str">
        <f>IF(ISNA(VLOOKUP(Table1[[#This Row],[Name]], 'Elec 17-18'!$A$4:$B$630, 2, FALSE)), "0", VLOOKUP(Table1[[#This Row],[Name]], 'Elec 17-18'!$A$4:$B$630, 2, FALSE))</f>
        <v>0</v>
      </c>
      <c r="D322" s="13" t="str">
        <f>IF(ISNA(VLOOKUP(Table1[[#This Row],[Name]], 'Gas 17-18'!$A$4:$B$395, 2, FALSE)), "0", (VLOOKUP(Table1[[#This Row],[Name]], 'Gas 17-18'!$A$4:$B$395, 2, FALSE)))</f>
        <v>0</v>
      </c>
      <c r="E322" s="8" t="str">
        <f>IF(ISNA(VLOOKUP(Table1[[#This Row],[Name]], 'Elec 18-19'!$A$4:$B$630, 2, FALSE)), "0", VLOOKUP(Table1[[#This Row],[Name]], 'Elec 18-19'!$A$4:$B$630, 2, FALSE))</f>
        <v>0</v>
      </c>
      <c r="F322" s="13" t="str">
        <f>IF(ISNA(VLOOKUP(Table1[[#This Row],[Name]], 'Gas 18-19'!$A$4:$B$395, 2, FALSE)), "0", (VLOOKUP(Table1[[#This Row],[Name]], 'Gas 18-19'!$A$4:$B$395, 2, FALSE)))</f>
        <v>0</v>
      </c>
      <c r="G322" s="7" t="str">
        <f>IF(ISNA(VLOOKUP(Table1[[#This Row],[Name]], 'Elec 19-20'!$A$4:$B$631, 2, FALSE)), "0", VLOOKUP(Table1[[#This Row],[Name]], 'Elec 19-20'!$A$4:$B$631, 2, FALSE))</f>
        <v>0</v>
      </c>
      <c r="H322" s="7" t="str">
        <f>IF(ISNA(VLOOKUP(Table1[[#This Row],[Name]], 'Gas 19-20'!$A$4:$B$395, 2, FALSE)), "0", (VLOOKUP(Table1[[#This Row],[Name]], 'Gas 19-20'!$A$4:$B$395, 2, FALSE)))</f>
        <v>0</v>
      </c>
      <c r="I322" s="13">
        <f>IFERROR((Table1[[#This Row],[Electricity 19-20]]*'Emissions Factors'!$C$2)+(Table1[[#This Row],[Gas 19-20]]*'Emissions Factors'!$B$2), "")</f>
        <v>0</v>
      </c>
      <c r="J322" s="7" t="str">
        <f>IF(ISNA(VLOOKUP(Table1[[#This Row],[Name]],'Elec 20-21'!$A$4:$B$641, 2, FALSE)), "0", VLOOKUP(Table1[[#This Row],[Name]], 'Elec 20-21'!$A$4:$B$641, 2, FALSE))</f>
        <v>0</v>
      </c>
      <c r="K322" s="7" t="str">
        <f>IF(ISNA(VLOOKUP(Table1[[#This Row],[Name]], 'Gas 20-21'!$A$4:$B$400, 2, FALSE)), "0", VLOOKUP(Table1[[#This Row],[Name]], 'Gas 20-21'!$A$4:$B$400, 2, FALSE))</f>
        <v>0</v>
      </c>
      <c r="L322" s="13">
        <f>IFERROR((Table1[[#This Row],[Electricity 20-21]]*'Emissions Factors'!$C$3)+(Table1[[#This Row],[Gas 20-21]]*'Emissions Factors'!$B$2), "0")</f>
        <v>0</v>
      </c>
      <c r="M322" s="11" t="str">
        <f>IF(ISNA(VLOOKUP(Table1[[#This Row],[Name]], 'Elec 21-22'!$A$4:$B$656, 2, FALSE)), "0", VLOOKUP(Table1[[#This Row],[Name]], 'Elec 21-22'!$A$4:$B$656, 2, FALSE))</f>
        <v>0</v>
      </c>
      <c r="N322" s="7" t="str">
        <f>IF(ISNA(VLOOKUP(Table1[[#This Row],[Name]], 'Gas 21-22'!$A$4:$B$408, 2, FALSE)), "0", VLOOKUP(Table1[[#This Row],[Name]], 'Gas 21-22'!$A$4:$B$408, 2, FALSE))</f>
        <v>0</v>
      </c>
      <c r="O322" s="8">
        <f>IFERROR((Table1[[#This Row],[Electricity 21-22]]*'Emissions Factors'!$C$4)+(Table1[[#This Row],[Gas 21-22]]*'Emissions Factors'!$B$4), "")</f>
        <v>0</v>
      </c>
      <c r="P322" s="74" t="str">
        <f>IFERROR(Table1[[#This Row],[Total Emissions 21-22]]/Table1[[#This Row],[Total Emissions 20-21]], "")</f>
        <v/>
      </c>
      <c r="Q322" s="11" t="str">
        <f>IF(ISNA(VLOOKUP(Table1[[#This Row],[Name]],'Elec 22-23'!$A$4:$B$680, 2, FALSE)), "", VLOOKUP(Table1[[#This Row],[Name]], 'Elec 22-23'!$A$4:$B$680, 2, FALSE))</f>
        <v/>
      </c>
      <c r="R322" s="11" t="str">
        <f>IF(ISNA(VLOOKUP(Table1[[#This Row],[Name]], 'Gas 22-23'!$A$4:$B$427, 2, FALSE)), "", (VLOOKUP(Table1[[#This Row],[Name]], 'Gas 22-23'!$A$4:$B$427, 2, FALSE)))</f>
        <v/>
      </c>
      <c r="S322" s="11" t="str">
        <f>IFERROR((Table1[[#This Row],[Electricity 22-23]]*'Emissions Factors'!$C$5)+('Emissions Factors'!$B$5*Table1[[#This Row],[Gas 22-23]]), "")</f>
        <v/>
      </c>
      <c r="T322" s="12" t="str">
        <f>IFERROR(Table1[[#This Row],[Total Emissions 22-23]]/Table1[[#This Row],[Total Emissions 21-22]], "")</f>
        <v/>
      </c>
      <c r="U322" s="11" t="str">
        <f>IF(ISNA(VLOOKUP(Table1[[#This Row],[Name]],'Electricity 23-24'!A323:D1219,4,FALSE)),"",(VLOOKUP(Table1[[#This Row],[Name]],'Electricity 23-24'!A323:D1219,4,FALSE)))</f>
        <v/>
      </c>
      <c r="V322" s="11" t="str">
        <f>IF(ISNA(VLOOKUP(Table1[[#This Row],[Name]],Table2[#All],2,FALSE)),"",(VLOOKUP(Table1[[#This Row],[Name]],Table2[#All],2,FALSE)))</f>
        <v/>
      </c>
      <c r="W322" s="11" t="str">
        <f>IFERROR((Table1[[#This Row],[Electricity 23-24 ]]*'Emissions Factors'!$C$6)+(Table1[[#This Row],[Gas 23-24 ]]*'Emissions Factors'!$B$6),"")</f>
        <v/>
      </c>
      <c r="X322" s="74" t="str">
        <f>IFERROR(Table1[[#This Row],[Total Emissions 23-24 ]]/Table1[[#This Row],[Total Emissions 22-23]],"")</f>
        <v/>
      </c>
      <c r="Y322" s="21"/>
    </row>
    <row r="323" spans="1:25" x14ac:dyDescent="0.25">
      <c r="A323" s="32"/>
      <c r="B323" s="21" t="e">
        <f>VLOOKUP(Table1[[#This Row],[Name]], 'Site Information'!$A$2:$D$46, 4, FALSE)</f>
        <v>#N/A</v>
      </c>
      <c r="C323" s="8" t="str">
        <f>IF(ISNA(VLOOKUP(Table1[[#This Row],[Name]], 'Elec 17-18'!$A$4:$B$630, 2, FALSE)), "0", VLOOKUP(Table1[[#This Row],[Name]], 'Elec 17-18'!$A$4:$B$630, 2, FALSE))</f>
        <v>0</v>
      </c>
      <c r="D323" s="13" t="str">
        <f>IF(ISNA(VLOOKUP(Table1[[#This Row],[Name]], 'Gas 17-18'!$A$4:$B$395, 2, FALSE)), "0", (VLOOKUP(Table1[[#This Row],[Name]], 'Gas 17-18'!$A$4:$B$395, 2, FALSE)))</f>
        <v>0</v>
      </c>
      <c r="E323" s="8" t="str">
        <f>IF(ISNA(VLOOKUP(Table1[[#This Row],[Name]], 'Elec 18-19'!$A$4:$B$630, 2, FALSE)), "0", VLOOKUP(Table1[[#This Row],[Name]], 'Elec 18-19'!$A$4:$B$630, 2, FALSE))</f>
        <v>0</v>
      </c>
      <c r="F323" s="13" t="str">
        <f>IF(ISNA(VLOOKUP(Table1[[#This Row],[Name]], 'Gas 18-19'!$A$4:$B$395, 2, FALSE)), "0", (VLOOKUP(Table1[[#This Row],[Name]], 'Gas 18-19'!$A$4:$B$395, 2, FALSE)))</f>
        <v>0</v>
      </c>
      <c r="G323" s="7" t="str">
        <f>IF(ISNA(VLOOKUP(Table1[[#This Row],[Name]], 'Elec 19-20'!$A$4:$B$631, 2, FALSE)), "0", VLOOKUP(Table1[[#This Row],[Name]], 'Elec 19-20'!$A$4:$B$631, 2, FALSE))</f>
        <v>0</v>
      </c>
      <c r="H323" s="7" t="str">
        <f>IF(ISNA(VLOOKUP(Table1[[#This Row],[Name]], 'Gas 19-20'!$A$4:$B$395, 2, FALSE)), "0", (VLOOKUP(Table1[[#This Row],[Name]], 'Gas 19-20'!$A$4:$B$395, 2, FALSE)))</f>
        <v>0</v>
      </c>
      <c r="I323" s="13">
        <f>IFERROR((Table1[[#This Row],[Electricity 19-20]]*'Emissions Factors'!$C$2)+(Table1[[#This Row],[Gas 19-20]]*'Emissions Factors'!$B$2), "")</f>
        <v>0</v>
      </c>
      <c r="J323" s="7" t="str">
        <f>IF(ISNA(VLOOKUP(Table1[[#This Row],[Name]],'Elec 20-21'!$A$4:$B$641, 2, FALSE)), "0", VLOOKUP(Table1[[#This Row],[Name]], 'Elec 20-21'!$A$4:$B$641, 2, FALSE))</f>
        <v>0</v>
      </c>
      <c r="K323" s="7" t="str">
        <f>IF(ISNA(VLOOKUP(Table1[[#This Row],[Name]], 'Gas 20-21'!$A$4:$B$400, 2, FALSE)), "0", VLOOKUP(Table1[[#This Row],[Name]], 'Gas 20-21'!$A$4:$B$400, 2, FALSE))</f>
        <v>0</v>
      </c>
      <c r="L323" s="13">
        <f>IFERROR((Table1[[#This Row],[Electricity 20-21]]*'Emissions Factors'!$C$3)+(Table1[[#This Row],[Gas 20-21]]*'Emissions Factors'!$B$2), "0")</f>
        <v>0</v>
      </c>
      <c r="M323" s="11" t="str">
        <f>IF(ISNA(VLOOKUP(Table1[[#This Row],[Name]], 'Elec 21-22'!$A$4:$B$656, 2, FALSE)), "0", VLOOKUP(Table1[[#This Row],[Name]], 'Elec 21-22'!$A$4:$B$656, 2, FALSE))</f>
        <v>0</v>
      </c>
      <c r="N323" s="11" t="str">
        <f>IF(ISNA(VLOOKUP(Table1[[#This Row],[Name]], 'Gas 21-22'!$A$4:$B$408, 2, FALSE)), "0", VLOOKUP(Table1[[#This Row],[Name]], 'Gas 21-22'!$A$4:$B$408, 2, FALSE))</f>
        <v>0</v>
      </c>
      <c r="O323" s="8">
        <f>IFERROR((Table1[[#This Row],[Electricity 21-22]]*'Emissions Factors'!$C$4)+(Table1[[#This Row],[Gas 21-22]]*'Emissions Factors'!$B$4), "")</f>
        <v>0</v>
      </c>
      <c r="P323" s="12" t="str">
        <f>IFERROR(Table1[[#This Row],[Total Emissions 21-22]]/Table1[[#This Row],[Total Emissions 20-21]], "")</f>
        <v/>
      </c>
      <c r="Q323" s="11" t="str">
        <f>IF(ISNA(VLOOKUP(Table1[[#This Row],[Name]],'Elec 22-23'!$A$4:$B$680, 2, FALSE)), "", VLOOKUP(Table1[[#This Row],[Name]], 'Elec 22-23'!$A$4:$B$680, 2, FALSE))</f>
        <v/>
      </c>
      <c r="R323" s="7" t="str">
        <f>IF(ISNA(VLOOKUP(Table1[[#This Row],[Name]], 'Gas 22-23'!$A$4:$B$427, 2, FALSE)), "", (VLOOKUP(Table1[[#This Row],[Name]], 'Gas 22-23'!$A$4:$B$427, 2, FALSE)))</f>
        <v/>
      </c>
      <c r="S323" s="7" t="str">
        <f>IFERROR((Table1[[#This Row],[Electricity 22-23]]*'Emissions Factors'!$C$5)+('Emissions Factors'!$B$5*Table1[[#This Row],[Gas 22-23]]), "")</f>
        <v/>
      </c>
      <c r="T323" s="12" t="str">
        <f>IFERROR(Table1[[#This Row],[Total Emissions 22-23]]/Table1[[#This Row],[Total Emissions 21-22]], "")</f>
        <v/>
      </c>
      <c r="U323" s="7" t="str">
        <f>IF(ISNA(VLOOKUP(Table1[[#This Row],[Name]],'Electricity 23-24'!A226:D471,4,FALSE)),"",(VLOOKUP(Table1[[#This Row],[Name]],'Electricity 23-24'!A226:D471,4,FALSE)))</f>
        <v/>
      </c>
      <c r="V323" s="7" t="str">
        <f>IF(ISNA(VLOOKUP(Table1[[#This Row],[Name]],Table2[#All],2,FALSE)),"",(VLOOKUP(Table1[[#This Row],[Name]],Table2[#All],2,FALSE)))</f>
        <v/>
      </c>
      <c r="W323" s="7" t="str">
        <f>IFERROR((Table1[[#This Row],[Electricity 23-24 ]]*'Emissions Factors'!$C$6)+(Table1[[#This Row],[Gas 23-24 ]]*'Emissions Factors'!$B$6),"")</f>
        <v/>
      </c>
      <c r="X323" s="74" t="str">
        <f>IFERROR(Table1[[#This Row],[Total Emissions 23-24 ]]/Table1[[#This Row],[Total Emissions 22-23]],"")</f>
        <v/>
      </c>
      <c r="Y323" s="21"/>
    </row>
    <row r="324" spans="1:25" x14ac:dyDescent="0.25">
      <c r="A324" s="32"/>
      <c r="B324" s="21" t="e">
        <f>VLOOKUP(Table1[[#This Row],[Name]], 'Site Information'!$A$2:$D$46, 4, FALSE)</f>
        <v>#N/A</v>
      </c>
      <c r="C324" s="8" t="str">
        <f>IF(ISNA(VLOOKUP(Table1[[#This Row],[Name]], 'Elec 17-18'!$A$4:$B$630, 2, FALSE)), "0", VLOOKUP(Table1[[#This Row],[Name]], 'Elec 17-18'!$A$4:$B$630, 2, FALSE))</f>
        <v>0</v>
      </c>
      <c r="D324" s="13" t="str">
        <f>IF(ISNA(VLOOKUP(Table1[[#This Row],[Name]], 'Gas 17-18'!$A$4:$B$395, 2, FALSE)), "0", (VLOOKUP(Table1[[#This Row],[Name]], 'Gas 17-18'!$A$4:$B$395, 2, FALSE)))</f>
        <v>0</v>
      </c>
      <c r="E324" s="8" t="str">
        <f>IF(ISNA(VLOOKUP(Table1[[#This Row],[Name]], 'Elec 18-19'!$A$4:$B$630, 2, FALSE)), "0", VLOOKUP(Table1[[#This Row],[Name]], 'Elec 18-19'!$A$4:$B$630, 2, FALSE))</f>
        <v>0</v>
      </c>
      <c r="F324" s="13" t="str">
        <f>IF(ISNA(VLOOKUP(Table1[[#This Row],[Name]], 'Gas 18-19'!$A$4:$B$395, 2, FALSE)), "0", (VLOOKUP(Table1[[#This Row],[Name]], 'Gas 18-19'!$A$4:$B$395, 2, FALSE)))</f>
        <v>0</v>
      </c>
      <c r="G324" s="7" t="str">
        <f>IF(ISNA(VLOOKUP(Table1[[#This Row],[Name]], 'Elec 19-20'!$A$4:$B$631, 2, FALSE)), "0", VLOOKUP(Table1[[#This Row],[Name]], 'Elec 19-20'!$A$4:$B$631, 2, FALSE))</f>
        <v>0</v>
      </c>
      <c r="H324" s="7" t="str">
        <f>IF(ISNA(VLOOKUP(Table1[[#This Row],[Name]], 'Gas 19-20'!$A$4:$B$395, 2, FALSE)), "0", (VLOOKUP(Table1[[#This Row],[Name]], 'Gas 19-20'!$A$4:$B$395, 2, FALSE)))</f>
        <v>0</v>
      </c>
      <c r="I324" s="13">
        <f>IFERROR((Table1[[#This Row],[Electricity 19-20]]*'Emissions Factors'!$C$2)+(Table1[[#This Row],[Gas 19-20]]*'Emissions Factors'!$B$2), "")</f>
        <v>0</v>
      </c>
      <c r="J324" s="7" t="str">
        <f>IF(ISNA(VLOOKUP(Table1[[#This Row],[Name]],'Elec 20-21'!$A$4:$B$641, 2, FALSE)), "0", VLOOKUP(Table1[[#This Row],[Name]], 'Elec 20-21'!$A$4:$B$641, 2, FALSE))</f>
        <v>0</v>
      </c>
      <c r="K324" s="7" t="str">
        <f>IF(ISNA(VLOOKUP(Table1[[#This Row],[Name]], 'Gas 20-21'!$A$4:$B$400, 2, FALSE)), "0", VLOOKUP(Table1[[#This Row],[Name]], 'Gas 20-21'!$A$4:$B$400, 2, FALSE))</f>
        <v>0</v>
      </c>
      <c r="L324" s="13">
        <f>IFERROR((Table1[[#This Row],[Electricity 20-21]]*'Emissions Factors'!$C$3)+(Table1[[#This Row],[Gas 20-21]]*'Emissions Factors'!$B$2), "0")</f>
        <v>0</v>
      </c>
      <c r="M324" s="11" t="str">
        <f>IF(ISNA(VLOOKUP(Table1[[#This Row],[Name]], 'Elec 21-22'!$A$4:$B$656, 2, FALSE)), "0", VLOOKUP(Table1[[#This Row],[Name]], 'Elec 21-22'!$A$4:$B$656, 2, FALSE))</f>
        <v>0</v>
      </c>
      <c r="N324" s="11" t="str">
        <f>IF(ISNA(VLOOKUP(Table1[[#This Row],[Name]], 'Gas 21-22'!$A$4:$B$408, 2, FALSE)), "0", VLOOKUP(Table1[[#This Row],[Name]], 'Gas 21-22'!$A$4:$B$408, 2, FALSE))</f>
        <v>0</v>
      </c>
      <c r="O324" s="8">
        <f>IFERROR((Table1[[#This Row],[Electricity 21-22]]*'Emissions Factors'!$C$4)+(Table1[[#This Row],[Gas 21-22]]*'Emissions Factors'!$B$4), "")</f>
        <v>0</v>
      </c>
      <c r="P324" s="12" t="str">
        <f>IFERROR(Table1[[#This Row],[Total Emissions 21-22]]/Table1[[#This Row],[Total Emissions 20-21]], "")</f>
        <v/>
      </c>
      <c r="Q324" s="11" t="str">
        <f>IF(ISNA(VLOOKUP(Table1[[#This Row],[Name]],'Elec 22-23'!$A$4:$B$680, 2, FALSE)), "", VLOOKUP(Table1[[#This Row],[Name]], 'Elec 22-23'!$A$4:$B$680, 2, FALSE))</f>
        <v/>
      </c>
      <c r="R324" s="7" t="str">
        <f>IF(ISNA(VLOOKUP(Table1[[#This Row],[Name]], 'Gas 22-23'!$A$4:$B$427, 2, FALSE)), "", (VLOOKUP(Table1[[#This Row],[Name]], 'Gas 22-23'!$A$4:$B$427, 2, FALSE)))</f>
        <v/>
      </c>
      <c r="S324" s="7" t="str">
        <f>IFERROR((Table1[[#This Row],[Electricity 22-23]]*'Emissions Factors'!$C$5)+('Emissions Factors'!$B$5*Table1[[#This Row],[Gas 22-23]]), "")</f>
        <v/>
      </c>
      <c r="T324" s="12" t="str">
        <f>IFERROR(Table1[[#This Row],[Total Emissions 22-23]]/Table1[[#This Row],[Total Emissions 21-22]], "")</f>
        <v/>
      </c>
      <c r="U324" s="7" t="str">
        <f>IF(ISNA(VLOOKUP(Table1[[#This Row],[Name]],'Electricity 23-24'!A325:D1221,4,FALSE)),"",(VLOOKUP(Table1[[#This Row],[Name]],'Electricity 23-24'!A325:D1221,4,FALSE)))</f>
        <v/>
      </c>
      <c r="V324" s="7" t="str">
        <f>IF(ISNA(VLOOKUP(Table1[[#This Row],[Name]],Table2[#All],2,FALSE)),"",(VLOOKUP(Table1[[#This Row],[Name]],Table2[#All],2,FALSE)))</f>
        <v/>
      </c>
      <c r="W324" s="7" t="str">
        <f>IFERROR((Table1[[#This Row],[Electricity 23-24 ]]*'Emissions Factors'!$C$6)+(Table1[[#This Row],[Gas 23-24 ]]*'Emissions Factors'!$B$6),"")</f>
        <v/>
      </c>
      <c r="X324" s="74" t="str">
        <f>IFERROR(Table1[[#This Row],[Total Emissions 23-24 ]]/Table1[[#This Row],[Total Emissions 22-23]],"")</f>
        <v/>
      </c>
      <c r="Y324" s="21" t="s">
        <v>896</v>
      </c>
    </row>
    <row r="325" spans="1:25" x14ac:dyDescent="0.25">
      <c r="A325" s="30"/>
      <c r="B325" s="21" t="e">
        <f>VLOOKUP(Table1[[#This Row],[Name]], 'Site Information'!$A$2:$D$46, 4, FALSE)</f>
        <v>#N/A</v>
      </c>
      <c r="C325" s="11" t="str">
        <f>IF(ISNA(VLOOKUP(Table1[[#This Row],[Name]], 'Elec 17-18'!$A$4:$B$630, 2, FALSE)), "0", VLOOKUP(Table1[[#This Row],[Name]], 'Elec 17-18'!$A$4:$B$630, 2, FALSE))</f>
        <v>0</v>
      </c>
      <c r="D325" s="47" t="str">
        <f>IF(ISNA(VLOOKUP(Table1[[#This Row],[Name]], 'Gas 17-18'!$A$4:$B$395, 2, FALSE)), "0", (VLOOKUP(Table1[[#This Row],[Name]], 'Gas 17-18'!$A$4:$B$395, 2, FALSE)))</f>
        <v>0</v>
      </c>
      <c r="E325" s="11" t="str">
        <f>IF(ISNA(VLOOKUP(Table1[[#This Row],[Name]], 'Elec 18-19'!$A$4:$B$630, 2, FALSE)), "0", VLOOKUP(Table1[[#This Row],[Name]], 'Elec 18-19'!$A$4:$B$630, 2, FALSE))</f>
        <v>0</v>
      </c>
      <c r="F325" s="47" t="str">
        <f>IF(ISNA(VLOOKUP(Table1[[#This Row],[Name]], 'Gas 18-19'!$A$4:$B$395, 2, FALSE)), "0", (VLOOKUP(Table1[[#This Row],[Name]], 'Gas 18-19'!$A$4:$B$395, 2, FALSE)))</f>
        <v>0</v>
      </c>
      <c r="G325" s="7" t="str">
        <f>IF(ISNA(VLOOKUP(Table1[[#This Row],[Name]], 'Elec 19-20'!$A$4:$B$631, 2, FALSE)), "0", VLOOKUP(Table1[[#This Row],[Name]], 'Elec 19-20'!$A$4:$B$631, 2, FALSE))</f>
        <v>0</v>
      </c>
      <c r="H325" s="7" t="str">
        <f>IF(ISNA(VLOOKUP(Table1[[#This Row],[Name]], 'Gas 19-20'!$A$4:$B$395, 2, FALSE)), "0", (VLOOKUP(Table1[[#This Row],[Name]], 'Gas 19-20'!$A$4:$B$395, 2, FALSE)))</f>
        <v>0</v>
      </c>
      <c r="I325" s="13">
        <f>IFERROR((Table1[[#This Row],[Electricity 19-20]]*'Emissions Factors'!$C$2)+(Table1[[#This Row],[Gas 19-20]]*'Emissions Factors'!$B$2), "")</f>
        <v>0</v>
      </c>
      <c r="J325" s="7" t="str">
        <f>IF(ISNA(VLOOKUP(Table1[[#This Row],[Name]],'Elec 20-21'!$A$4:$B$641, 2, FALSE)), "0", VLOOKUP(Table1[[#This Row],[Name]], 'Elec 20-21'!$A$4:$B$641, 2, FALSE))</f>
        <v>0</v>
      </c>
      <c r="K325" s="7" t="str">
        <f>IF(ISNA(VLOOKUP(Table1[[#This Row],[Name]], 'Gas 20-21'!$A$4:$B$400, 2, FALSE)), "0", VLOOKUP(Table1[[#This Row],[Name]], 'Gas 20-21'!$A$4:$B$400, 2, FALSE))</f>
        <v>0</v>
      </c>
      <c r="L325" s="13">
        <f>IFERROR((Table1[[#This Row],[Electricity 20-21]]*'Emissions Factors'!$C$3)+(Table1[[#This Row],[Gas 20-21]]*'Emissions Factors'!$B$2), "0")</f>
        <v>0</v>
      </c>
      <c r="M325" s="65" t="str">
        <f>IF(ISNA(VLOOKUP(Table1[[#This Row],[Name]], 'Elec 21-22'!$A$4:$B$656, 2, FALSE)), "0", VLOOKUP(Table1[[#This Row],[Name]], 'Elec 21-22'!$A$4:$B$656, 2, FALSE))</f>
        <v>0</v>
      </c>
      <c r="N325" s="7" t="str">
        <f>IF(ISNA(VLOOKUP(Table1[[#This Row],[Name]], 'Gas 21-22'!$A$4:$B$408, 2, FALSE)), "0", VLOOKUP(Table1[[#This Row],[Name]], 'Gas 21-22'!$A$4:$B$408, 2, FALSE))</f>
        <v>0</v>
      </c>
      <c r="O325" s="8">
        <f>IFERROR((Table1[[#This Row],[Electricity 21-22]]*'Emissions Factors'!$C$4)+(Table1[[#This Row],[Gas 21-22]]*'Emissions Factors'!$B$4), "")</f>
        <v>0</v>
      </c>
      <c r="P325" s="12" t="str">
        <f>IFERROR(Table1[[#This Row],[Total Emissions 21-22]]/Table1[[#This Row],[Total Emissions 20-21]], "")</f>
        <v/>
      </c>
      <c r="Q325" s="11" t="str">
        <f>IF(ISNA(VLOOKUP(Table1[[#This Row],[Name]],'Elec 22-23'!$A$4:$B$680, 2, FALSE)), "", VLOOKUP(Table1[[#This Row],[Name]], 'Elec 22-23'!$A$4:$B$680, 2, FALSE))</f>
        <v/>
      </c>
      <c r="R325" s="7" t="str">
        <f>IF(ISNA(VLOOKUP(Table1[[#This Row],[Name]], 'Gas 22-23'!$A$4:$B$427, 2, FALSE)), "", (VLOOKUP(Table1[[#This Row],[Name]], 'Gas 22-23'!$A$4:$B$427, 2, FALSE)))</f>
        <v/>
      </c>
      <c r="S325" s="7" t="str">
        <f>IFERROR((Table1[[#This Row],[Electricity 22-23]]*'Emissions Factors'!$C$5)+('Emissions Factors'!$B$5*Table1[[#This Row],[Gas 22-23]]), "")</f>
        <v/>
      </c>
      <c r="T325" s="12" t="str">
        <f>IFERROR(Table1[[#This Row],[Total Emissions 22-23]]/Table1[[#This Row],[Total Emissions 21-22]], "")</f>
        <v/>
      </c>
      <c r="U325" s="7" t="str">
        <f>IF(ISNA(VLOOKUP(Table1[[#This Row],[Name]],'Electricity 23-24'!A537:D1433,4,FALSE)),"",(VLOOKUP(Table1[[#This Row],[Name]],'Electricity 23-24'!A537:D1433,4,FALSE)))</f>
        <v/>
      </c>
      <c r="V325" s="7" t="str">
        <f>IF(ISNA(VLOOKUP(Table1[[#This Row],[Name]],Table2[#All],2,FALSE)),"",(VLOOKUP(Table1[[#This Row],[Name]],Table2[#All],2,FALSE)))</f>
        <v/>
      </c>
      <c r="W325" s="7" t="str">
        <f>IFERROR((Table1[[#This Row],[Electricity 23-24 ]]*'Emissions Factors'!$C$6)+(Table1[[#This Row],[Gas 23-24 ]]*'Emissions Factors'!$B$6),"")</f>
        <v/>
      </c>
      <c r="X325" s="74" t="str">
        <f>IFERROR(Table1[[#This Row],[Total Emissions 23-24 ]]/Table1[[#This Row],[Total Emissions 22-23]],"")</f>
        <v/>
      </c>
      <c r="Y325" s="21"/>
    </row>
    <row r="326" spans="1:25" x14ac:dyDescent="0.25">
      <c r="A326" s="30"/>
      <c r="B326" s="21" t="e">
        <f>VLOOKUP(Table1[[#This Row],[Name]], 'Site Information'!$A$2:$D$46, 4, FALSE)</f>
        <v>#N/A</v>
      </c>
      <c r="C326" s="11" t="str">
        <f>IF(ISNA(VLOOKUP(Table1[[#This Row],[Name]], 'Elec 17-18'!$A$4:$B$630, 2, FALSE)), "0", VLOOKUP(Table1[[#This Row],[Name]], 'Elec 17-18'!$A$4:$B$630, 2, FALSE))</f>
        <v>0</v>
      </c>
      <c r="D326" s="47" t="str">
        <f>IF(ISNA(VLOOKUP(Table1[[#This Row],[Name]], 'Gas 17-18'!$A$4:$B$395, 2, FALSE)), "0", (VLOOKUP(Table1[[#This Row],[Name]], 'Gas 17-18'!$A$4:$B$395, 2, FALSE)))</f>
        <v>0</v>
      </c>
      <c r="E326" s="11" t="str">
        <f>IF(ISNA(VLOOKUP(Table1[[#This Row],[Name]], 'Elec 18-19'!$A$4:$B$630, 2, FALSE)), "0", VLOOKUP(Table1[[#This Row],[Name]], 'Elec 18-19'!$A$4:$B$630, 2, FALSE))</f>
        <v>0</v>
      </c>
      <c r="F326" s="47" t="str">
        <f>IF(ISNA(VLOOKUP(Table1[[#This Row],[Name]], 'Gas 18-19'!$A$4:$B$395, 2, FALSE)), "0", (VLOOKUP(Table1[[#This Row],[Name]], 'Gas 18-19'!$A$4:$B$395, 2, FALSE)))</f>
        <v>0</v>
      </c>
      <c r="G326" s="7" t="str">
        <f>IF(ISNA(VLOOKUP(Table1[[#This Row],[Name]], 'Elec 19-20'!$A$4:$B$631, 2, FALSE)), "0", VLOOKUP(Table1[[#This Row],[Name]], 'Elec 19-20'!$A$4:$B$631, 2, FALSE))</f>
        <v>0</v>
      </c>
      <c r="H326" s="7" t="str">
        <f>IF(ISNA(VLOOKUP(Table1[[#This Row],[Name]], 'Gas 19-20'!$A$4:$B$395, 2, FALSE)), "0", (VLOOKUP(Table1[[#This Row],[Name]], 'Gas 19-20'!$A$4:$B$395, 2, FALSE)))</f>
        <v>0</v>
      </c>
      <c r="I326" s="13">
        <f>IFERROR((Table1[[#This Row],[Electricity 19-20]]*'Emissions Factors'!$C$2)+(Table1[[#This Row],[Gas 19-20]]*'Emissions Factors'!$B$2), "")</f>
        <v>0</v>
      </c>
      <c r="J326" s="7" t="str">
        <f>IF(ISNA(VLOOKUP(Table1[[#This Row],[Name]],'Elec 20-21'!$A$4:$B$641, 2, FALSE)), "0", VLOOKUP(Table1[[#This Row],[Name]], 'Elec 20-21'!$A$4:$B$641, 2, FALSE))</f>
        <v>0</v>
      </c>
      <c r="K326" s="7" t="str">
        <f>IF(ISNA(VLOOKUP(Table1[[#This Row],[Name]], 'Gas 20-21'!$A$4:$B$400, 2, FALSE)), "0", VLOOKUP(Table1[[#This Row],[Name]], 'Gas 20-21'!$A$4:$B$400, 2, FALSE))</f>
        <v>0</v>
      </c>
      <c r="L326" s="13">
        <f>IFERROR((Table1[[#This Row],[Electricity 20-21]]*'Emissions Factors'!$C$3)+(Table1[[#This Row],[Gas 20-21]]*'Emissions Factors'!$B$2), "0")</f>
        <v>0</v>
      </c>
      <c r="M326" s="65" t="str">
        <f>IF(ISNA(VLOOKUP(Table1[[#This Row],[Name]], 'Elec 21-22'!$A$4:$B$656, 2, FALSE)), "0", VLOOKUP(Table1[[#This Row],[Name]], 'Elec 21-22'!$A$4:$B$656, 2, FALSE))</f>
        <v>0</v>
      </c>
      <c r="N326" s="11" t="str">
        <f>IF(ISNA(VLOOKUP(Table1[[#This Row],[Name]], 'Gas 21-22'!$A$4:$B$408, 2, FALSE)), "0", VLOOKUP(Table1[[#This Row],[Name]], 'Gas 21-22'!$A$4:$B$408, 2, FALSE))</f>
        <v>0</v>
      </c>
      <c r="O326" s="8">
        <f>IFERROR((Table1[[#This Row],[Electricity 21-22]]*'Emissions Factors'!$C$4)+(Table1[[#This Row],[Gas 21-22]]*'Emissions Factors'!$B$4), "")</f>
        <v>0</v>
      </c>
      <c r="P326" s="12" t="str">
        <f>IFERROR(Table1[[#This Row],[Total Emissions 21-22]]/Table1[[#This Row],[Total Emissions 20-21]], "")</f>
        <v/>
      </c>
      <c r="Q326" s="11" t="str">
        <f>IF(ISNA(VLOOKUP(Table1[[#This Row],[Name]],'Elec 22-23'!$A$4:$B$680, 2, FALSE)), "", VLOOKUP(Table1[[#This Row],[Name]], 'Elec 22-23'!$A$4:$B$680, 2, FALSE))</f>
        <v/>
      </c>
      <c r="R326" s="7" t="str">
        <f>IF(ISNA(VLOOKUP(Table1[[#This Row],[Name]], 'Gas 22-23'!$A$4:$B$427, 2, FALSE)), "", (VLOOKUP(Table1[[#This Row],[Name]], 'Gas 22-23'!$A$4:$B$427, 2, FALSE)))</f>
        <v/>
      </c>
      <c r="S326" s="7" t="str">
        <f>IFERROR((Table1[[#This Row],[Electricity 22-23]]*'Emissions Factors'!$C$5)+('Emissions Factors'!$B$5*Table1[[#This Row],[Gas 22-23]]), "")</f>
        <v/>
      </c>
      <c r="T326" s="12" t="str">
        <f>IFERROR(Table1[[#This Row],[Total Emissions 22-23]]/Table1[[#This Row],[Total Emissions 21-22]], "")</f>
        <v/>
      </c>
      <c r="U326" s="7" t="e">
        <f>VLOOKUP(Table1[[#This Row],[Name]],'Electricity 23-24'!A322:D1219,4,FALSE)</f>
        <v>#N/A</v>
      </c>
      <c r="V326" s="7" t="str">
        <f>IF(ISNA(VLOOKUP(Table1[[#This Row],[Name]],Table2[#All],2,FALSE)),"",(VLOOKUP(Table1[[#This Row],[Name]],Table2[#All],2,FALSE)))</f>
        <v/>
      </c>
      <c r="W326" s="7" t="str">
        <f>IFERROR((Table1[[#This Row],[Electricity 23-24 ]]*'Emissions Factors'!$C$6)+(Table1[[#This Row],[Gas 23-24 ]]*'Emissions Factors'!$B$6),"")</f>
        <v/>
      </c>
      <c r="X326" s="74" t="str">
        <f>IFERROR(Table1[[#This Row],[Total Emissions 23-24 ]]/Table1[[#This Row],[Total Emissions 22-23]],"")</f>
        <v/>
      </c>
      <c r="Y326" s="21"/>
    </row>
    <row r="327" spans="1:25" x14ac:dyDescent="0.25">
      <c r="A327" s="32"/>
      <c r="B327" s="21" t="e">
        <f>VLOOKUP(Table1[[#This Row],[Name]], 'Site Information'!$A$2:$D$46, 4, FALSE)</f>
        <v>#N/A</v>
      </c>
      <c r="C327" s="8" t="str">
        <f>IF(ISNA(VLOOKUP(Table1[[#This Row],[Name]], 'Elec 17-18'!$A$4:$B$630, 2, FALSE)), "0", VLOOKUP(Table1[[#This Row],[Name]], 'Elec 17-18'!$A$4:$B$630, 2, FALSE))</f>
        <v>0</v>
      </c>
      <c r="D327" s="13" t="str">
        <f>IF(ISNA(VLOOKUP(Table1[[#This Row],[Name]], 'Gas 17-18'!$A$4:$B$395, 2, FALSE)), "0", (VLOOKUP(Table1[[#This Row],[Name]], 'Gas 17-18'!$A$4:$B$395, 2, FALSE)))</f>
        <v>0</v>
      </c>
      <c r="E327" s="8" t="str">
        <f>IF(ISNA(VLOOKUP(Table1[[#This Row],[Name]], 'Elec 18-19'!$A$4:$B$630, 2, FALSE)), "0", VLOOKUP(Table1[[#This Row],[Name]], 'Elec 18-19'!$A$4:$B$630, 2, FALSE))</f>
        <v>0</v>
      </c>
      <c r="F327" s="13" t="str">
        <f>IF(ISNA(VLOOKUP(Table1[[#This Row],[Name]], 'Gas 18-19'!$A$4:$B$395, 2, FALSE)), "0", (VLOOKUP(Table1[[#This Row],[Name]], 'Gas 18-19'!$A$4:$B$395, 2, FALSE)))</f>
        <v>0</v>
      </c>
      <c r="G327" s="7" t="str">
        <f>IF(ISNA(VLOOKUP(Table1[[#This Row],[Name]], 'Elec 19-20'!$A$4:$B$631, 2, FALSE)), "0", VLOOKUP(Table1[[#This Row],[Name]], 'Elec 19-20'!$A$4:$B$631, 2, FALSE))</f>
        <v>0</v>
      </c>
      <c r="H327" s="7" t="str">
        <f>IF(ISNA(VLOOKUP(Table1[[#This Row],[Name]], 'Gas 19-20'!$A$4:$B$395, 2, FALSE)), "0", (VLOOKUP(Table1[[#This Row],[Name]], 'Gas 19-20'!$A$4:$B$395, 2, FALSE)))</f>
        <v>0</v>
      </c>
      <c r="I327" s="13">
        <f>IFERROR((Table1[[#This Row],[Electricity 19-20]]*'Emissions Factors'!$C$2)+(Table1[[#This Row],[Gas 19-20]]*'Emissions Factors'!$B$2), "")</f>
        <v>0</v>
      </c>
      <c r="J327" s="7" t="str">
        <f>IF(ISNA(VLOOKUP(Table1[[#This Row],[Name]],'Elec 20-21'!$A$4:$B$641, 2, FALSE)), "0", VLOOKUP(Table1[[#This Row],[Name]], 'Elec 20-21'!$A$4:$B$641, 2, FALSE))</f>
        <v>0</v>
      </c>
      <c r="K327" s="7" t="str">
        <f>IF(ISNA(VLOOKUP(Table1[[#This Row],[Name]], 'Gas 20-21'!$A$4:$B$400, 2, FALSE)), "0", VLOOKUP(Table1[[#This Row],[Name]], 'Gas 20-21'!$A$4:$B$400, 2, FALSE))</f>
        <v>0</v>
      </c>
      <c r="L327" s="13">
        <f>IFERROR((Table1[[#This Row],[Electricity 20-21]]*'Emissions Factors'!$C$3)+(Table1[[#This Row],[Gas 20-21]]*'Emissions Factors'!$B$2), "0")</f>
        <v>0</v>
      </c>
      <c r="M327" s="11" t="str">
        <f>IF(ISNA(VLOOKUP(Table1[[#This Row],[Name]], 'Elec 21-22'!$A$4:$B$656, 2, FALSE)), "0", VLOOKUP(Table1[[#This Row],[Name]], 'Elec 21-22'!$A$4:$B$656, 2, FALSE))</f>
        <v>0</v>
      </c>
      <c r="N327" s="11" t="str">
        <f>IF(ISNA(VLOOKUP(Table1[[#This Row],[Name]], 'Gas 21-22'!$A$4:$B$408, 2, FALSE)), "0", VLOOKUP(Table1[[#This Row],[Name]], 'Gas 21-22'!$A$4:$B$408, 2, FALSE))</f>
        <v>0</v>
      </c>
      <c r="O327" s="8">
        <f>IFERROR((Table1[[#This Row],[Electricity 21-22]]*'Emissions Factors'!$C$4)+(Table1[[#This Row],[Gas 21-22]]*'Emissions Factors'!$B$4), "")</f>
        <v>0</v>
      </c>
      <c r="P327" s="13" t="str">
        <f>IFERROR(Table1[[#This Row],[Total Emissions 21-22]]/Table1[[#This Row],[Total Emissions 20-21]], "")</f>
        <v/>
      </c>
      <c r="Q327" s="11" t="str">
        <f>IF(ISNA(VLOOKUP(Table1[[#This Row],[Name]],'Elec 22-23'!$A$4:$B$680, 2, FALSE)), "", VLOOKUP(Table1[[#This Row],[Name]], 'Elec 22-23'!$A$4:$B$680, 2, FALSE))</f>
        <v/>
      </c>
      <c r="R327" s="7" t="str">
        <f>IF(ISNA(VLOOKUP(Table1[[#This Row],[Name]], 'Gas 22-23'!$A$4:$B$427, 2, FALSE)), "", (VLOOKUP(Table1[[#This Row],[Name]], 'Gas 22-23'!$A$4:$B$427, 2, FALSE)))</f>
        <v/>
      </c>
      <c r="S327" s="7" t="str">
        <f>IFERROR((Table1[[#This Row],[Electricity 22-23]]*'Emissions Factors'!$C$5)+('Emissions Factors'!$B$5*Table1[[#This Row],[Gas 22-23]]), "")</f>
        <v/>
      </c>
      <c r="T327" s="12" t="str">
        <f>IFERROR(Table1[[#This Row],[Total Emissions 22-23]]/Table1[[#This Row],[Total Emissions 21-22]], "")</f>
        <v/>
      </c>
      <c r="U327" s="7" t="e">
        <f>VLOOKUP(Table1[[#This Row],[Name]],'Electricity 23-24'!A134:D159,4,FALSE)</f>
        <v>#N/A</v>
      </c>
      <c r="V327" s="7" t="str">
        <f>IF(ISNA(VLOOKUP(Table1[[#This Row],[Name]],Table2[#All],2,FALSE)),"",(VLOOKUP(Table1[[#This Row],[Name]],Table2[#All],2,FALSE)))</f>
        <v/>
      </c>
      <c r="W327" s="7" t="str">
        <f>IFERROR((Table1[[#This Row],[Electricity 23-24 ]]*'Emissions Factors'!$C$6)+(Table1[[#This Row],[Gas 23-24 ]]*'Emissions Factors'!$B$6),"")</f>
        <v/>
      </c>
      <c r="X327" s="74" t="str">
        <f>IFERROR(Table1[[#This Row],[Total Emissions 23-24 ]]/Table1[[#This Row],[Total Emissions 22-23]],"")</f>
        <v/>
      </c>
      <c r="Y327" s="21"/>
    </row>
    <row r="328" spans="1:25" x14ac:dyDescent="0.25">
      <c r="A328" s="32"/>
      <c r="B328" s="21" t="e">
        <f>VLOOKUP(Table1[[#This Row],[Name]], 'Site Information'!$A$2:$D$46, 4, FALSE)</f>
        <v>#N/A</v>
      </c>
      <c r="C328" s="8" t="str">
        <f>IF(ISNA(VLOOKUP(Table1[[#This Row],[Name]], 'Elec 17-18'!$A$4:$B$630, 2, FALSE)), "0", VLOOKUP(Table1[[#This Row],[Name]], 'Elec 17-18'!$A$4:$B$630, 2, FALSE))</f>
        <v>0</v>
      </c>
      <c r="D328" s="13" t="str">
        <f>IF(ISNA(VLOOKUP(Table1[[#This Row],[Name]], 'Gas 17-18'!$A$4:$B$395, 2, FALSE)), "0", (VLOOKUP(Table1[[#This Row],[Name]], 'Gas 17-18'!$A$4:$B$395, 2, FALSE)))</f>
        <v>0</v>
      </c>
      <c r="E328" s="8" t="str">
        <f>IF(ISNA(VLOOKUP(Table1[[#This Row],[Name]], 'Elec 18-19'!$A$4:$B$630, 2, FALSE)), "0", VLOOKUP(Table1[[#This Row],[Name]], 'Elec 18-19'!$A$4:$B$630, 2, FALSE))</f>
        <v>0</v>
      </c>
      <c r="F328" s="13" t="str">
        <f>IF(ISNA(VLOOKUP(Table1[[#This Row],[Name]], 'Gas 18-19'!$A$4:$B$395, 2, FALSE)), "0", (VLOOKUP(Table1[[#This Row],[Name]], 'Gas 18-19'!$A$4:$B$395, 2, FALSE)))</f>
        <v>0</v>
      </c>
      <c r="G328" s="7" t="str">
        <f>IF(ISNA(VLOOKUP(Table1[[#This Row],[Name]], 'Elec 19-20'!$A$4:$B$631, 2, FALSE)), "0", VLOOKUP(Table1[[#This Row],[Name]], 'Elec 19-20'!$A$4:$B$631, 2, FALSE))</f>
        <v>0</v>
      </c>
      <c r="H328" s="7" t="str">
        <f>IF(ISNA(VLOOKUP(Table1[[#This Row],[Name]], 'Gas 19-20'!$A$4:$B$395, 2, FALSE)), "0", (VLOOKUP(Table1[[#This Row],[Name]], 'Gas 19-20'!$A$4:$B$395, 2, FALSE)))</f>
        <v>0</v>
      </c>
      <c r="I328" s="13">
        <f>IFERROR((Table1[[#This Row],[Electricity 19-20]]*'Emissions Factors'!$C$2)+(Table1[[#This Row],[Gas 19-20]]*'Emissions Factors'!$B$2), "")</f>
        <v>0</v>
      </c>
      <c r="J328" s="7" t="str">
        <f>IF(ISNA(VLOOKUP(Table1[[#This Row],[Name]],'Elec 20-21'!$A$4:$B$641, 2, FALSE)), "0", VLOOKUP(Table1[[#This Row],[Name]], 'Elec 20-21'!$A$4:$B$641, 2, FALSE))</f>
        <v>0</v>
      </c>
      <c r="K328" s="7" t="str">
        <f>IF(ISNA(VLOOKUP(Table1[[#This Row],[Name]], 'Gas 20-21'!$A$4:$B$400, 2, FALSE)), "0", VLOOKUP(Table1[[#This Row],[Name]], 'Gas 20-21'!$A$4:$B$400, 2, FALSE))</f>
        <v>0</v>
      </c>
      <c r="L328" s="13">
        <f>IFERROR((Table1[[#This Row],[Electricity 20-21]]*'Emissions Factors'!$C$3)+(Table1[[#This Row],[Gas 20-21]]*'Emissions Factors'!$B$2), "0")</f>
        <v>0</v>
      </c>
      <c r="M328" s="11" t="str">
        <f>IF(ISNA(VLOOKUP(Table1[[#This Row],[Name]], 'Elec 21-22'!$A$4:$B$656, 2, FALSE)), "0", VLOOKUP(Table1[[#This Row],[Name]], 'Elec 21-22'!$A$4:$B$656, 2, FALSE))</f>
        <v>0</v>
      </c>
      <c r="N328" s="11" t="str">
        <f>IF(ISNA(VLOOKUP(Table1[[#This Row],[Name]], 'Gas 21-22'!$A$4:$B$408, 2, FALSE)), "0", VLOOKUP(Table1[[#This Row],[Name]], 'Gas 21-22'!$A$4:$B$408, 2, FALSE))</f>
        <v>0</v>
      </c>
      <c r="O328" s="8">
        <f>IFERROR((Table1[[#This Row],[Electricity 21-22]]*'Emissions Factors'!$C$4)+(Table1[[#This Row],[Gas 21-22]]*'Emissions Factors'!$B$4), "")</f>
        <v>0</v>
      </c>
      <c r="P328" s="13" t="str">
        <f>IFERROR(Table1[[#This Row],[Total Emissions 21-22]]/Table1[[#This Row],[Total Emissions 20-21]], "")</f>
        <v/>
      </c>
      <c r="Q328" s="11" t="str">
        <f>IF(ISNA(VLOOKUP(Table1[[#This Row],[Name]],'Elec 22-23'!$A$4:$B$680, 2, FALSE)), "", VLOOKUP(Table1[[#This Row],[Name]], 'Elec 22-23'!$A$4:$B$680, 2, FALSE))</f>
        <v/>
      </c>
      <c r="R328" s="7" t="str">
        <f>IF(ISNA(VLOOKUP(Table1[[#This Row],[Name]], 'Gas 22-23'!$A$4:$B$427, 2, FALSE)), "", (VLOOKUP(Table1[[#This Row],[Name]], 'Gas 22-23'!$A$4:$B$427, 2, FALSE)))</f>
        <v/>
      </c>
      <c r="S328" s="7" t="str">
        <f>IFERROR((Table1[[#This Row],[Electricity 22-23]]*'Emissions Factors'!$C$5)+('Emissions Factors'!$B$5*Table1[[#This Row],[Gas 22-23]]), "")</f>
        <v/>
      </c>
      <c r="T328" s="12" t="str">
        <f>IFERROR(Table1[[#This Row],[Total Emissions 22-23]]/Table1[[#This Row],[Total Emissions 21-22]], "")</f>
        <v/>
      </c>
      <c r="U328" s="7" t="str">
        <f>IF(ISNA(VLOOKUP(Table1[[#This Row],[Name]],'Electricity 23-24'!A329:D1225,4,FALSE)),"",(VLOOKUP(Table1[[#This Row],[Name]],'Electricity 23-24'!A329:D1225,4,FALSE)))</f>
        <v/>
      </c>
      <c r="V328" s="7" t="str">
        <f>IF(ISNA(VLOOKUP(Table1[[#This Row],[Name]],Table2[#All],2,FALSE)),"",(VLOOKUP(Table1[[#This Row],[Name]],Table2[#All],2,FALSE)))</f>
        <v/>
      </c>
      <c r="W328" s="7" t="str">
        <f>IFERROR((Table1[[#This Row],[Electricity 23-24 ]]*'Emissions Factors'!$C$6)+(Table1[[#This Row],[Gas 23-24 ]]*'Emissions Factors'!$B$6),"")</f>
        <v/>
      </c>
      <c r="X328" s="74" t="str">
        <f>IFERROR(Table1[[#This Row],[Total Emissions 23-24 ]]/Table1[[#This Row],[Total Emissions 22-23]],"")</f>
        <v/>
      </c>
      <c r="Y328" s="21"/>
    </row>
    <row r="329" spans="1:25" x14ac:dyDescent="0.25">
      <c r="A329" s="30"/>
      <c r="B329" s="21" t="e">
        <f>VLOOKUP(Table1[[#This Row],[Name]], 'Site Information'!$A$2:$D$46, 4, FALSE)</f>
        <v>#N/A</v>
      </c>
      <c r="C329" s="11" t="str">
        <f>IF(ISNA(VLOOKUP(Table1[[#This Row],[Name]], 'Elec 17-18'!$A$4:$B$630, 2, FALSE)), "0", VLOOKUP(Table1[[#This Row],[Name]], 'Elec 17-18'!$A$4:$B$630, 2, FALSE))</f>
        <v>0</v>
      </c>
      <c r="D329" s="47" t="str">
        <f>IF(ISNA(VLOOKUP(Table1[[#This Row],[Name]], 'Gas 17-18'!$A$4:$B$395, 2, FALSE)), "0", (VLOOKUP(Table1[[#This Row],[Name]], 'Gas 17-18'!$A$4:$B$395, 2, FALSE)))</f>
        <v>0</v>
      </c>
      <c r="E329" s="11" t="str">
        <f>IF(ISNA(VLOOKUP(Table1[[#This Row],[Name]], 'Elec 18-19'!$A$4:$B$630, 2, FALSE)), "0", VLOOKUP(Table1[[#This Row],[Name]], 'Elec 18-19'!$A$4:$B$630, 2, FALSE))</f>
        <v>0</v>
      </c>
      <c r="F329" s="47" t="str">
        <f>IF(ISNA(VLOOKUP(Table1[[#This Row],[Name]], 'Gas 18-19'!$A$4:$B$395, 2, FALSE)), "0", (VLOOKUP(Table1[[#This Row],[Name]], 'Gas 18-19'!$A$4:$B$395, 2, FALSE)))</f>
        <v>0</v>
      </c>
      <c r="G329" s="7" t="str">
        <f>IF(ISNA(VLOOKUP(Table1[[#This Row],[Name]], 'Elec 19-20'!$A$4:$B$631, 2, FALSE)), "0", VLOOKUP(Table1[[#This Row],[Name]], 'Elec 19-20'!$A$4:$B$631, 2, FALSE))</f>
        <v>0</v>
      </c>
      <c r="H329" s="7" t="str">
        <f>IF(ISNA(VLOOKUP(Table1[[#This Row],[Name]], 'Gas 19-20'!$A$4:$B$395, 2, FALSE)), "0", (VLOOKUP(Table1[[#This Row],[Name]], 'Gas 19-20'!$A$4:$B$395, 2, FALSE)))</f>
        <v>0</v>
      </c>
      <c r="I329" s="13">
        <f>IFERROR((Table1[[#This Row],[Electricity 19-20]]*'Emissions Factors'!$C$2)+(Table1[[#This Row],[Gas 19-20]]*'Emissions Factors'!$B$2), "")</f>
        <v>0</v>
      </c>
      <c r="J329" s="7" t="str">
        <f>IF(ISNA(VLOOKUP(Table1[[#This Row],[Name]],'Elec 20-21'!$A$4:$B$641, 2, FALSE)), "0", VLOOKUP(Table1[[#This Row],[Name]], 'Elec 20-21'!$A$4:$B$641, 2, FALSE))</f>
        <v>0</v>
      </c>
      <c r="K329" s="7" t="str">
        <f>IF(ISNA(VLOOKUP(Table1[[#This Row],[Name]], 'Gas 20-21'!$A$4:$B$400, 2, FALSE)), "0", VLOOKUP(Table1[[#This Row],[Name]], 'Gas 20-21'!$A$4:$B$400, 2, FALSE))</f>
        <v>0</v>
      </c>
      <c r="L329" s="13">
        <f>IFERROR((Table1[[#This Row],[Electricity 20-21]]*'Emissions Factors'!$C$3)+(Table1[[#This Row],[Gas 20-21]]*'Emissions Factors'!$B$2), "0")</f>
        <v>0</v>
      </c>
      <c r="M329" s="65" t="str">
        <f>IF(ISNA(VLOOKUP(Table1[[#This Row],[Name]], 'Elec 21-22'!$A$4:$B$656, 2, FALSE)), "0", VLOOKUP(Table1[[#This Row],[Name]], 'Elec 21-22'!$A$4:$B$656, 2, FALSE))</f>
        <v>0</v>
      </c>
      <c r="N329" s="11" t="str">
        <f>IF(ISNA(VLOOKUP(Table1[[#This Row],[Name]], 'Gas 21-22'!$A$4:$B$408, 2, FALSE)), "0", VLOOKUP(Table1[[#This Row],[Name]], 'Gas 21-22'!$A$4:$B$408, 2, FALSE))</f>
        <v>0</v>
      </c>
      <c r="O329" s="8">
        <f>IFERROR((Table1[[#This Row],[Electricity 21-22]]*'Emissions Factors'!$C$4)+(Table1[[#This Row],[Gas 21-22]]*'Emissions Factors'!$B$4), "")</f>
        <v>0</v>
      </c>
      <c r="P329" s="12" t="str">
        <f>IFERROR(Table1[[#This Row],[Total Emissions 21-22]]/Table1[[#This Row],[Total Emissions 20-21]], "")</f>
        <v/>
      </c>
      <c r="Q329" s="11" t="str">
        <f>IF(ISNA(VLOOKUP(Table1[[#This Row],[Name]],'Elec 22-23'!$A$4:$B$680, 2, FALSE)), "", VLOOKUP(Table1[[#This Row],[Name]], 'Elec 22-23'!$A$4:$B$680, 2, FALSE))</f>
        <v/>
      </c>
      <c r="R329" s="7" t="str">
        <f>IF(ISNA(VLOOKUP(Table1[[#This Row],[Name]], 'Gas 22-23'!$A$4:$B$427, 2, FALSE)), "", (VLOOKUP(Table1[[#This Row],[Name]], 'Gas 22-23'!$A$4:$B$427, 2, FALSE)))</f>
        <v/>
      </c>
      <c r="S329" s="7" t="str">
        <f>IFERROR((Table1[[#This Row],[Electricity 22-23]]*'Emissions Factors'!$C$5)+('Emissions Factors'!$B$5*Table1[[#This Row],[Gas 22-23]]), "")</f>
        <v/>
      </c>
      <c r="T329" s="12" t="str">
        <f>IFERROR(Table1[[#This Row],[Total Emissions 22-23]]/Table1[[#This Row],[Total Emissions 21-22]], "")</f>
        <v/>
      </c>
      <c r="U329" s="7" t="str">
        <f>IF(ISNA(VLOOKUP(Table1[[#This Row],[Name]],'Electricity 23-24'!A70:D702,4,FALSE)),"",(VLOOKUP(Table1[[#This Row],[Name]],'Electricity 23-24'!A70:D702,4,FALSE)))</f>
        <v/>
      </c>
      <c r="V329" s="7" t="str">
        <f>IF(ISNA(VLOOKUP(Table1[[#This Row],[Name]],Table2[#All],2,FALSE)),"",(VLOOKUP(Table1[[#This Row],[Name]],Table2[#All],2,FALSE)))</f>
        <v/>
      </c>
      <c r="W329" s="7" t="str">
        <f>IFERROR((Table1[[#This Row],[Electricity 23-24 ]]*'Emissions Factors'!$C$6)+(Table1[[#This Row],[Gas 23-24 ]]*'Emissions Factors'!$B$6),"")</f>
        <v/>
      </c>
      <c r="X329" s="74" t="str">
        <f>IFERROR(Table1[[#This Row],[Total Emissions 23-24 ]]/Table1[[#This Row],[Total Emissions 22-23]],"")</f>
        <v/>
      </c>
      <c r="Y329" s="21"/>
    </row>
    <row r="330" spans="1:25" x14ac:dyDescent="0.25">
      <c r="A330" s="30"/>
      <c r="B330" s="21" t="e">
        <f>VLOOKUP(Table1[[#This Row],[Name]], 'Site Information'!$A$2:$D$46, 4, FALSE)</f>
        <v>#N/A</v>
      </c>
      <c r="C330" s="11" t="str">
        <f>IF(ISNA(VLOOKUP(Table1[[#This Row],[Name]], 'Elec 17-18'!$A$4:$B$630, 2, FALSE)), "0", VLOOKUP(Table1[[#This Row],[Name]], 'Elec 17-18'!$A$4:$B$630, 2, FALSE))</f>
        <v>0</v>
      </c>
      <c r="D330" s="47" t="str">
        <f>IF(ISNA(VLOOKUP(Table1[[#This Row],[Name]], 'Gas 17-18'!$A$4:$B$395, 2, FALSE)), "0", (VLOOKUP(Table1[[#This Row],[Name]], 'Gas 17-18'!$A$4:$B$395, 2, FALSE)))</f>
        <v>0</v>
      </c>
      <c r="E330" s="11" t="str">
        <f>IF(ISNA(VLOOKUP(Table1[[#This Row],[Name]], 'Elec 18-19'!$A$4:$B$630, 2, FALSE)), "0", VLOOKUP(Table1[[#This Row],[Name]], 'Elec 18-19'!$A$4:$B$630, 2, FALSE))</f>
        <v>0</v>
      </c>
      <c r="F330" s="47" t="str">
        <f>IF(ISNA(VLOOKUP(Table1[[#This Row],[Name]], 'Gas 18-19'!$A$4:$B$395, 2, FALSE)), "0", (VLOOKUP(Table1[[#This Row],[Name]], 'Gas 18-19'!$A$4:$B$395, 2, FALSE)))</f>
        <v>0</v>
      </c>
      <c r="G330" s="7" t="str">
        <f>IF(ISNA(VLOOKUP(Table1[[#This Row],[Name]], 'Elec 19-20'!$A$4:$B$631, 2, FALSE)), "0", VLOOKUP(Table1[[#This Row],[Name]], 'Elec 19-20'!$A$4:$B$631, 2, FALSE))</f>
        <v>0</v>
      </c>
      <c r="H330" s="7" t="str">
        <f>IF(ISNA(VLOOKUP(Table1[[#This Row],[Name]], 'Gas 19-20'!$A$4:$B$395, 2, FALSE)), "0", (VLOOKUP(Table1[[#This Row],[Name]], 'Gas 19-20'!$A$4:$B$395, 2, FALSE)))</f>
        <v>0</v>
      </c>
      <c r="I330" s="13">
        <f>IFERROR((Table1[[#This Row],[Electricity 19-20]]*'Emissions Factors'!$C$2)+(Table1[[#This Row],[Gas 19-20]]*'Emissions Factors'!$B$2), "")</f>
        <v>0</v>
      </c>
      <c r="J330" s="7" t="str">
        <f>IF(ISNA(VLOOKUP(Table1[[#This Row],[Name]],'Elec 20-21'!$A$4:$B$641, 2, FALSE)), "0", VLOOKUP(Table1[[#This Row],[Name]], 'Elec 20-21'!$A$4:$B$641, 2, FALSE))</f>
        <v>0</v>
      </c>
      <c r="K330" s="7" t="str">
        <f>IF(ISNA(VLOOKUP(Table1[[#This Row],[Name]], 'Gas 20-21'!$A$4:$B$400, 2, FALSE)), "0", VLOOKUP(Table1[[#This Row],[Name]], 'Gas 20-21'!$A$4:$B$400, 2, FALSE))</f>
        <v>0</v>
      </c>
      <c r="L330" s="13">
        <f>IFERROR((Table1[[#This Row],[Electricity 20-21]]*'Emissions Factors'!$C$3)+(Table1[[#This Row],[Gas 20-21]]*'Emissions Factors'!$B$2), "0")</f>
        <v>0</v>
      </c>
      <c r="M330" s="65" t="str">
        <f>IF(ISNA(VLOOKUP(Table1[[#This Row],[Name]], 'Elec 21-22'!$A$4:$B$656, 2, FALSE)), "0", VLOOKUP(Table1[[#This Row],[Name]], 'Elec 21-22'!$A$4:$B$656, 2, FALSE))</f>
        <v>0</v>
      </c>
      <c r="N330" s="7" t="str">
        <f>IF(ISNA(VLOOKUP(Table1[[#This Row],[Name]], 'Gas 21-22'!$A$4:$B$408, 2, FALSE)), "0", VLOOKUP(Table1[[#This Row],[Name]], 'Gas 21-22'!$A$4:$B$408, 2, FALSE))</f>
        <v>0</v>
      </c>
      <c r="O330" s="8">
        <f>IFERROR((Table1[[#This Row],[Electricity 21-22]]*'Emissions Factors'!$C$4)+(Table1[[#This Row],[Gas 21-22]]*'Emissions Factors'!$B$4), "")</f>
        <v>0</v>
      </c>
      <c r="P330" s="12" t="str">
        <f>IFERROR(Table1[[#This Row],[Total Emissions 21-22]]/Table1[[#This Row],[Total Emissions 20-21]], "")</f>
        <v/>
      </c>
      <c r="Q330" s="11" t="str">
        <f>IF(ISNA(VLOOKUP(Table1[[#This Row],[Name]],'Elec 22-23'!$A$4:$B$680, 2, FALSE)), "", VLOOKUP(Table1[[#This Row],[Name]], 'Elec 22-23'!$A$4:$B$680, 2, FALSE))</f>
        <v/>
      </c>
      <c r="R330" s="11" t="str">
        <f>IF(ISNA(VLOOKUP(Table1[[#This Row],[Name]], 'Gas 22-23'!$A$4:$B$427, 2, FALSE)), "", (VLOOKUP(Table1[[#This Row],[Name]], 'Gas 22-23'!$A$4:$B$427, 2, FALSE)))</f>
        <v/>
      </c>
      <c r="S330" s="11" t="str">
        <f>IFERROR((Table1[[#This Row],[Electricity 22-23]]*'Emissions Factors'!$C$5)+('Emissions Factors'!$B$5*Table1[[#This Row],[Gas 22-23]]), "")</f>
        <v/>
      </c>
      <c r="T330" s="12" t="str">
        <f>IFERROR(Table1[[#This Row],[Total Emissions 22-23]]/Table1[[#This Row],[Total Emissions 21-22]], "")</f>
        <v/>
      </c>
      <c r="U330" s="11" t="str">
        <f>IF(ISNA(VLOOKUP(Table1[[#This Row],[Name]],'Electricity 23-24'!A540:D1436,4,FALSE)),"",(VLOOKUP(Table1[[#This Row],[Name]],'Electricity 23-24'!A540:D1436,4,FALSE)))</f>
        <v/>
      </c>
      <c r="V330" s="11" t="str">
        <f>IF(ISNA(VLOOKUP(Table1[[#This Row],[Name]],Table2[#All],2,FALSE)),"",(VLOOKUP(Table1[[#This Row],[Name]],Table2[#All],2,FALSE)))</f>
        <v/>
      </c>
      <c r="W330" s="11" t="str">
        <f>IFERROR((Table1[[#This Row],[Electricity 23-24 ]]*'Emissions Factors'!$C$6)+(Table1[[#This Row],[Gas 23-24 ]]*'Emissions Factors'!$B$6),"")</f>
        <v/>
      </c>
      <c r="X330" s="74" t="str">
        <f>IFERROR(Table1[[#This Row],[Total Emissions 23-24 ]]/Table1[[#This Row],[Total Emissions 22-23]],"")</f>
        <v/>
      </c>
      <c r="Y330" s="21"/>
    </row>
    <row r="331" spans="1:25" x14ac:dyDescent="0.25">
      <c r="A331" s="30"/>
      <c r="B331" s="21" t="e">
        <f>VLOOKUP(Table1[[#This Row],[Name]], 'Site Information'!$A$2:$D$46, 4, FALSE)</f>
        <v>#N/A</v>
      </c>
      <c r="C331" s="11" t="str">
        <f>IF(ISNA(VLOOKUP(Table1[[#This Row],[Name]], 'Elec 17-18'!$A$4:$B$630, 2, FALSE)), "0", VLOOKUP(Table1[[#This Row],[Name]], 'Elec 17-18'!$A$4:$B$630, 2, FALSE))</f>
        <v>0</v>
      </c>
      <c r="D331" s="47" t="str">
        <f>IF(ISNA(VLOOKUP(Table1[[#This Row],[Name]], 'Gas 17-18'!$A$4:$B$395, 2, FALSE)), "0", (VLOOKUP(Table1[[#This Row],[Name]], 'Gas 17-18'!$A$4:$B$395, 2, FALSE)))</f>
        <v>0</v>
      </c>
      <c r="E331" s="11" t="str">
        <f>IF(ISNA(VLOOKUP(Table1[[#This Row],[Name]], 'Elec 18-19'!$A$4:$B$630, 2, FALSE)), "0", VLOOKUP(Table1[[#This Row],[Name]], 'Elec 18-19'!$A$4:$B$630, 2, FALSE))</f>
        <v>0</v>
      </c>
      <c r="F331" s="47" t="str">
        <f>IF(ISNA(VLOOKUP(Table1[[#This Row],[Name]], 'Gas 18-19'!$A$4:$B$395, 2, FALSE)), "0", (VLOOKUP(Table1[[#This Row],[Name]], 'Gas 18-19'!$A$4:$B$395, 2, FALSE)))</f>
        <v>0</v>
      </c>
      <c r="G331" s="7" t="str">
        <f>IF(ISNA(VLOOKUP(Table1[[#This Row],[Name]], 'Elec 19-20'!$A$4:$B$631, 2, FALSE)), "0", VLOOKUP(Table1[[#This Row],[Name]], 'Elec 19-20'!$A$4:$B$631, 2, FALSE))</f>
        <v>0</v>
      </c>
      <c r="H331" s="7" t="str">
        <f>IF(ISNA(VLOOKUP(Table1[[#This Row],[Name]], 'Gas 19-20'!$A$4:$B$395, 2, FALSE)), "0", (VLOOKUP(Table1[[#This Row],[Name]], 'Gas 19-20'!$A$4:$B$395, 2, FALSE)))</f>
        <v>0</v>
      </c>
      <c r="I331" s="13">
        <f>IFERROR((Table1[[#This Row],[Electricity 19-20]]*'Emissions Factors'!$C$2)+(Table1[[#This Row],[Gas 19-20]]*'Emissions Factors'!$B$2), "")</f>
        <v>0</v>
      </c>
      <c r="J331" s="7" t="str">
        <f>IF(ISNA(VLOOKUP(Table1[[#This Row],[Name]],'Elec 20-21'!$A$4:$B$641, 2, FALSE)), "0", VLOOKUP(Table1[[#This Row],[Name]], 'Elec 20-21'!$A$4:$B$641, 2, FALSE))</f>
        <v>0</v>
      </c>
      <c r="K331" s="7" t="str">
        <f>IF(ISNA(VLOOKUP(Table1[[#This Row],[Name]], 'Gas 20-21'!$A$4:$B$400, 2, FALSE)), "0", VLOOKUP(Table1[[#This Row],[Name]], 'Gas 20-21'!$A$4:$B$400, 2, FALSE))</f>
        <v>0</v>
      </c>
      <c r="L331" s="13">
        <f>IFERROR((Table1[[#This Row],[Electricity 20-21]]*'Emissions Factors'!$C$3)+(Table1[[#This Row],[Gas 20-21]]*'Emissions Factors'!$B$2), "0")</f>
        <v>0</v>
      </c>
      <c r="M331" s="65" t="str">
        <f>IF(ISNA(VLOOKUP(Table1[[#This Row],[Name]], 'Elec 21-22'!$A$4:$B$656, 2, FALSE)), "0", VLOOKUP(Table1[[#This Row],[Name]], 'Elec 21-22'!$A$4:$B$656, 2, FALSE))</f>
        <v>0</v>
      </c>
      <c r="N331" s="11" t="str">
        <f>IF(ISNA(VLOOKUP(Table1[[#This Row],[Name]], 'Gas 21-22'!$A$4:$B$408, 2, FALSE)), "0", VLOOKUP(Table1[[#This Row],[Name]], 'Gas 21-22'!$A$4:$B$408, 2, FALSE))</f>
        <v>0</v>
      </c>
      <c r="O331" s="8">
        <f>IFERROR((Table1[[#This Row],[Electricity 21-22]]*'Emissions Factors'!$C$4)+(Table1[[#This Row],[Gas 21-22]]*'Emissions Factors'!$B$4), "")</f>
        <v>0</v>
      </c>
      <c r="P331" s="12" t="str">
        <f>IFERROR(Table1[[#This Row],[Total Emissions 21-22]]/Table1[[#This Row],[Total Emissions 20-21]], "")</f>
        <v/>
      </c>
      <c r="Q331" s="11" t="str">
        <f>IF(ISNA(VLOOKUP(Table1[[#This Row],[Name]],'Elec 22-23'!$A$4:$B$680, 2, FALSE)), "", VLOOKUP(Table1[[#This Row],[Name]], 'Elec 22-23'!$A$4:$B$680, 2, FALSE))</f>
        <v/>
      </c>
      <c r="R331" s="7" t="str">
        <f>IF(ISNA(VLOOKUP(Table1[[#This Row],[Name]], 'Gas 22-23'!$A$4:$B$427, 2, FALSE)), "", (VLOOKUP(Table1[[#This Row],[Name]], 'Gas 22-23'!$A$4:$B$427, 2, FALSE)))</f>
        <v/>
      </c>
      <c r="S331" s="7" t="str">
        <f>IFERROR((Table1[[#This Row],[Electricity 22-23]]*'Emissions Factors'!$C$5)+('Emissions Factors'!$B$5*Table1[[#This Row],[Gas 22-23]]), "")</f>
        <v/>
      </c>
      <c r="T331" s="12" t="str">
        <f>IFERROR(Table1[[#This Row],[Total Emissions 22-23]]/Table1[[#This Row],[Total Emissions 21-22]], "")</f>
        <v/>
      </c>
      <c r="U331" s="7" t="e">
        <f>VLOOKUP(Table1[[#This Row],[Name]],'Electricity 23-24'!A238:D260,4,FALSE)</f>
        <v>#N/A</v>
      </c>
      <c r="V331" s="7" t="str">
        <f>IF(ISNA(VLOOKUP(Table1[[#This Row],[Name]],Table2[#All],2,FALSE)),"",(VLOOKUP(Table1[[#This Row],[Name]],Table2[#All],2,FALSE)))</f>
        <v/>
      </c>
      <c r="W331" s="7" t="str">
        <f>IFERROR((Table1[[#This Row],[Electricity 23-24 ]]*'Emissions Factors'!$C$6)+(Table1[[#This Row],[Gas 23-24 ]]*'Emissions Factors'!$B$6),"")</f>
        <v/>
      </c>
      <c r="X331" s="74" t="str">
        <f>IFERROR(Table1[[#This Row],[Total Emissions 23-24 ]]/Table1[[#This Row],[Total Emissions 22-23]],"")</f>
        <v/>
      </c>
      <c r="Y331" s="21"/>
    </row>
    <row r="332" spans="1:25" x14ac:dyDescent="0.25">
      <c r="A332" s="30"/>
      <c r="B332" s="21" t="e">
        <f>VLOOKUP(Table1[[#This Row],[Name]], 'Site Information'!$A$2:$D$46, 4, FALSE)</f>
        <v>#N/A</v>
      </c>
      <c r="C332" s="11" t="str">
        <f>IF(ISNA(VLOOKUP(Table1[[#This Row],[Name]], 'Elec 17-18'!$A$4:$B$630, 2, FALSE)), "0", VLOOKUP(Table1[[#This Row],[Name]], 'Elec 17-18'!$A$4:$B$630, 2, FALSE))</f>
        <v>0</v>
      </c>
      <c r="D332" s="47" t="str">
        <f>IF(ISNA(VLOOKUP(Table1[[#This Row],[Name]], 'Gas 17-18'!$A$4:$B$395, 2, FALSE)), "0", (VLOOKUP(Table1[[#This Row],[Name]], 'Gas 17-18'!$A$4:$B$395, 2, FALSE)))</f>
        <v>0</v>
      </c>
      <c r="E332" s="11" t="str">
        <f>IF(ISNA(VLOOKUP(Table1[[#This Row],[Name]], 'Elec 18-19'!$A$4:$B$630, 2, FALSE)), "0", VLOOKUP(Table1[[#This Row],[Name]], 'Elec 18-19'!$A$4:$B$630, 2, FALSE))</f>
        <v>0</v>
      </c>
      <c r="F332" s="47" t="str">
        <f>IF(ISNA(VLOOKUP(Table1[[#This Row],[Name]], 'Gas 18-19'!$A$4:$B$395, 2, FALSE)), "0", (VLOOKUP(Table1[[#This Row],[Name]], 'Gas 18-19'!$A$4:$B$395, 2, FALSE)))</f>
        <v>0</v>
      </c>
      <c r="G332" s="7" t="str">
        <f>IF(ISNA(VLOOKUP(Table1[[#This Row],[Name]], 'Elec 19-20'!$A$4:$B$631, 2, FALSE)), "0", VLOOKUP(Table1[[#This Row],[Name]], 'Elec 19-20'!$A$4:$B$631, 2, FALSE))</f>
        <v>0</v>
      </c>
      <c r="H332" s="7" t="str">
        <f>IF(ISNA(VLOOKUP(Table1[[#This Row],[Name]], 'Gas 19-20'!$A$4:$B$395, 2, FALSE)), "0", (VLOOKUP(Table1[[#This Row],[Name]], 'Gas 19-20'!$A$4:$B$395, 2, FALSE)))</f>
        <v>0</v>
      </c>
      <c r="I332" s="13">
        <f>IFERROR((Table1[[#This Row],[Electricity 19-20]]*'Emissions Factors'!$C$2)+(Table1[[#This Row],[Gas 19-20]]*'Emissions Factors'!$B$2), "")</f>
        <v>0</v>
      </c>
      <c r="J332" s="7" t="str">
        <f>IF(ISNA(VLOOKUP(Table1[[#This Row],[Name]],'Elec 20-21'!$A$4:$B$641, 2, FALSE)), "0", VLOOKUP(Table1[[#This Row],[Name]], 'Elec 20-21'!$A$4:$B$641, 2, FALSE))</f>
        <v>0</v>
      </c>
      <c r="K332" s="7" t="str">
        <f>IF(ISNA(VLOOKUP(Table1[[#This Row],[Name]], 'Gas 20-21'!$A$4:$B$400, 2, FALSE)), "0", VLOOKUP(Table1[[#This Row],[Name]], 'Gas 20-21'!$A$4:$B$400, 2, FALSE))</f>
        <v>0</v>
      </c>
      <c r="L332" s="13">
        <f>IFERROR((Table1[[#This Row],[Electricity 20-21]]*'Emissions Factors'!$C$3)+(Table1[[#This Row],[Gas 20-21]]*'Emissions Factors'!$B$2), "0")</f>
        <v>0</v>
      </c>
      <c r="M332" s="65" t="str">
        <f>IF(ISNA(VLOOKUP(Table1[[#This Row],[Name]], 'Elec 21-22'!$A$4:$B$656, 2, FALSE)), "0", VLOOKUP(Table1[[#This Row],[Name]], 'Elec 21-22'!$A$4:$B$656, 2, FALSE))</f>
        <v>0</v>
      </c>
      <c r="N332" s="7" t="str">
        <f>IF(ISNA(VLOOKUP(Table1[[#This Row],[Name]], 'Gas 21-22'!$A$4:$B$408, 2, FALSE)), "0", VLOOKUP(Table1[[#This Row],[Name]], 'Gas 21-22'!$A$4:$B$408, 2, FALSE))</f>
        <v>0</v>
      </c>
      <c r="O332" s="8">
        <f>IFERROR((Table1[[#This Row],[Electricity 21-22]]*'Emissions Factors'!$C$4)+(Table1[[#This Row],[Gas 21-22]]*'Emissions Factors'!$B$4), "")</f>
        <v>0</v>
      </c>
      <c r="P332" s="12" t="str">
        <f>IFERROR(Table1[[#This Row],[Total Emissions 21-22]]/Table1[[#This Row],[Total Emissions 20-21]], "")</f>
        <v/>
      </c>
      <c r="Q332" s="11" t="str">
        <f>IF(ISNA(VLOOKUP(Table1[[#This Row],[Name]],'Elec 22-23'!$A$4:$B$680, 2, FALSE)), "", VLOOKUP(Table1[[#This Row],[Name]], 'Elec 22-23'!$A$4:$B$680, 2, FALSE))</f>
        <v/>
      </c>
      <c r="R332" s="7" t="str">
        <f>IF(ISNA(VLOOKUP(Table1[[#This Row],[Name]], 'Gas 22-23'!$A$4:$B$427, 2, FALSE)), "", (VLOOKUP(Table1[[#This Row],[Name]], 'Gas 22-23'!$A$4:$B$427, 2, FALSE)))</f>
        <v/>
      </c>
      <c r="S332" s="7" t="str">
        <f>IFERROR((Table1[[#This Row],[Electricity 22-23]]*'Emissions Factors'!$C$5)+('Emissions Factors'!$B$5*Table1[[#This Row],[Gas 22-23]]), "")</f>
        <v/>
      </c>
      <c r="T332" s="12" t="str">
        <f>IFERROR(Table1[[#This Row],[Total Emissions 22-23]]/Table1[[#This Row],[Total Emissions 21-22]], "")</f>
        <v/>
      </c>
      <c r="U332" s="7" t="str">
        <f>IF(ISNA(VLOOKUP(Table1[[#This Row],[Name]],'Electricity 23-24'!A542:D1438,4,FALSE)),"",(VLOOKUP(Table1[[#This Row],[Name]],'Electricity 23-24'!A542:D1438,4,FALSE)))</f>
        <v/>
      </c>
      <c r="V332" s="7" t="str">
        <f>IF(ISNA(VLOOKUP(Table1[[#This Row],[Name]],Table2[#All],2,FALSE)),"",(VLOOKUP(Table1[[#This Row],[Name]],Table2[#All],2,FALSE)))</f>
        <v/>
      </c>
      <c r="W332" s="7" t="str">
        <f>IFERROR((Table1[[#This Row],[Electricity 23-24 ]]*'Emissions Factors'!$C$6)+(Table1[[#This Row],[Gas 23-24 ]]*'Emissions Factors'!$B$6),"")</f>
        <v/>
      </c>
      <c r="X332" s="74" t="str">
        <f>IFERROR(Table1[[#This Row],[Total Emissions 23-24 ]]/Table1[[#This Row],[Total Emissions 22-23]],"")</f>
        <v/>
      </c>
      <c r="Y332" s="21"/>
    </row>
    <row r="333" spans="1:25" x14ac:dyDescent="0.25">
      <c r="A333" s="30"/>
      <c r="B333" s="21" t="e">
        <f>VLOOKUP(Table1[[#This Row],[Name]], 'Site Information'!$A$2:$D$46, 4, FALSE)</f>
        <v>#N/A</v>
      </c>
      <c r="C333" s="11" t="str">
        <f>IF(ISNA(VLOOKUP(Table1[[#This Row],[Name]], 'Elec 17-18'!$A$4:$B$630, 2, FALSE)), "0", VLOOKUP(Table1[[#This Row],[Name]], 'Elec 17-18'!$A$4:$B$630, 2, FALSE))</f>
        <v>0</v>
      </c>
      <c r="D333" s="47" t="str">
        <f>IF(ISNA(VLOOKUP(Table1[[#This Row],[Name]], 'Gas 17-18'!$A$4:$B$395, 2, FALSE)), "0", (VLOOKUP(Table1[[#This Row],[Name]], 'Gas 17-18'!$A$4:$B$395, 2, FALSE)))</f>
        <v>0</v>
      </c>
      <c r="E333" s="11" t="str">
        <f>IF(ISNA(VLOOKUP(Table1[[#This Row],[Name]], 'Elec 18-19'!$A$4:$B$630, 2, FALSE)), "0", VLOOKUP(Table1[[#This Row],[Name]], 'Elec 18-19'!$A$4:$B$630, 2, FALSE))</f>
        <v>0</v>
      </c>
      <c r="F333" s="47" t="str">
        <f>IF(ISNA(VLOOKUP(Table1[[#This Row],[Name]], 'Gas 18-19'!$A$4:$B$395, 2, FALSE)), "0", (VLOOKUP(Table1[[#This Row],[Name]], 'Gas 18-19'!$A$4:$B$395, 2, FALSE)))</f>
        <v>0</v>
      </c>
      <c r="G333" s="7" t="str">
        <f>IF(ISNA(VLOOKUP(Table1[[#This Row],[Name]], 'Elec 19-20'!$A$4:$B$631, 2, FALSE)), "0", VLOOKUP(Table1[[#This Row],[Name]], 'Elec 19-20'!$A$4:$B$631, 2, FALSE))</f>
        <v>0</v>
      </c>
      <c r="H333" s="7" t="str">
        <f>IF(ISNA(VLOOKUP(Table1[[#This Row],[Name]], 'Gas 19-20'!$A$4:$B$395, 2, FALSE)), "0", (VLOOKUP(Table1[[#This Row],[Name]], 'Gas 19-20'!$A$4:$B$395, 2, FALSE)))</f>
        <v>0</v>
      </c>
      <c r="I333" s="13">
        <f>IFERROR((Table1[[#This Row],[Electricity 19-20]]*'Emissions Factors'!$C$2)+(Table1[[#This Row],[Gas 19-20]]*'Emissions Factors'!$B$2), "")</f>
        <v>0</v>
      </c>
      <c r="J333" s="7" t="str">
        <f>IF(ISNA(VLOOKUP(Table1[[#This Row],[Name]],'Elec 20-21'!$A$4:$B$641, 2, FALSE)), "0", VLOOKUP(Table1[[#This Row],[Name]], 'Elec 20-21'!$A$4:$B$641, 2, FALSE))</f>
        <v>0</v>
      </c>
      <c r="K333" s="7" t="str">
        <f>IF(ISNA(VLOOKUP(Table1[[#This Row],[Name]], 'Gas 20-21'!$A$4:$B$400, 2, FALSE)), "0", VLOOKUP(Table1[[#This Row],[Name]], 'Gas 20-21'!$A$4:$B$400, 2, FALSE))</f>
        <v>0</v>
      </c>
      <c r="L333" s="13">
        <f>IFERROR((Table1[[#This Row],[Electricity 20-21]]*'Emissions Factors'!$C$3)+(Table1[[#This Row],[Gas 20-21]]*'Emissions Factors'!$B$2), "0")</f>
        <v>0</v>
      </c>
      <c r="M333" s="65" t="str">
        <f>IF(ISNA(VLOOKUP(Table1[[#This Row],[Name]], 'Elec 21-22'!$A$4:$B$656, 2, FALSE)), "0", VLOOKUP(Table1[[#This Row],[Name]], 'Elec 21-22'!$A$4:$B$656, 2, FALSE))</f>
        <v>0</v>
      </c>
      <c r="N333" s="11" t="str">
        <f>IF(ISNA(VLOOKUP(Table1[[#This Row],[Name]], 'Gas 21-22'!$A$4:$B$408, 2, FALSE)), "0", VLOOKUP(Table1[[#This Row],[Name]], 'Gas 21-22'!$A$4:$B$408, 2, FALSE))</f>
        <v>0</v>
      </c>
      <c r="O333" s="8">
        <f>IFERROR((Table1[[#This Row],[Electricity 21-22]]*'Emissions Factors'!$C$4)+(Table1[[#This Row],[Gas 21-22]]*'Emissions Factors'!$B$4), "")</f>
        <v>0</v>
      </c>
      <c r="P333" s="12" t="str">
        <f>IFERROR(Table1[[#This Row],[Total Emissions 21-22]]/Table1[[#This Row],[Total Emissions 20-21]], "")</f>
        <v/>
      </c>
      <c r="Q333" s="11" t="str">
        <f>IF(ISNA(VLOOKUP(Table1[[#This Row],[Name]],'Elec 22-23'!$A$4:$B$680, 2, FALSE)), "", VLOOKUP(Table1[[#This Row],[Name]], 'Elec 22-23'!$A$4:$B$680, 2, FALSE))</f>
        <v/>
      </c>
      <c r="R333" s="7" t="str">
        <f>IF(ISNA(VLOOKUP(Table1[[#This Row],[Name]], 'Gas 22-23'!$A$4:$B$427, 2, FALSE)), "", (VLOOKUP(Table1[[#This Row],[Name]], 'Gas 22-23'!$A$4:$B$427, 2, FALSE)))</f>
        <v/>
      </c>
      <c r="S333" s="7" t="str">
        <f>IFERROR((Table1[[#This Row],[Electricity 22-23]]*'Emissions Factors'!$C$5)+('Emissions Factors'!$B$5*Table1[[#This Row],[Gas 22-23]]), "")</f>
        <v/>
      </c>
      <c r="T333" s="12" t="str">
        <f>IFERROR(Table1[[#This Row],[Total Emissions 22-23]]/Table1[[#This Row],[Total Emissions 21-22]], "")</f>
        <v/>
      </c>
      <c r="U333" s="7" t="e">
        <f>VLOOKUP(Table1[[#This Row],[Name]],'Electricity 23-24'!A240:D262,4,FALSE)</f>
        <v>#N/A</v>
      </c>
      <c r="V333" s="7" t="str">
        <f>IF(ISNA(VLOOKUP(Table1[[#This Row],[Name]],Table2[#All],2,FALSE)),"",(VLOOKUP(Table1[[#This Row],[Name]],Table2[#All],2,FALSE)))</f>
        <v/>
      </c>
      <c r="W333" s="7" t="str">
        <f>IFERROR((Table1[[#This Row],[Electricity 23-24 ]]*'Emissions Factors'!$C$6)+(Table1[[#This Row],[Gas 23-24 ]]*'Emissions Factors'!$B$6),"")</f>
        <v/>
      </c>
      <c r="X333" s="74" t="str">
        <f>IFERROR(Table1[[#This Row],[Total Emissions 23-24 ]]/Table1[[#This Row],[Total Emissions 22-23]],"")</f>
        <v/>
      </c>
      <c r="Y333" s="21"/>
    </row>
    <row r="334" spans="1:25" x14ac:dyDescent="0.25">
      <c r="A334" s="32"/>
      <c r="B334" s="21" t="e">
        <f>VLOOKUP(Table1[[#This Row],[Name]], 'Site Information'!$A$2:$D$46, 4, FALSE)</f>
        <v>#N/A</v>
      </c>
      <c r="C334" s="8" t="str">
        <f>IF(ISNA(VLOOKUP(Table1[[#This Row],[Name]], 'Elec 17-18'!$A$4:$B$630, 2, FALSE)), "0", VLOOKUP(Table1[[#This Row],[Name]], 'Elec 17-18'!$A$4:$B$630, 2, FALSE))</f>
        <v>0</v>
      </c>
      <c r="D334" s="13" t="str">
        <f>IF(ISNA(VLOOKUP(Table1[[#This Row],[Name]], 'Gas 17-18'!$A$4:$B$395, 2, FALSE)), "0", (VLOOKUP(Table1[[#This Row],[Name]], 'Gas 17-18'!$A$4:$B$395, 2, FALSE)))</f>
        <v>0</v>
      </c>
      <c r="E334" s="8" t="str">
        <f>IF(ISNA(VLOOKUP(Table1[[#This Row],[Name]], 'Elec 18-19'!$A$4:$B$630, 2, FALSE)), "0", VLOOKUP(Table1[[#This Row],[Name]], 'Elec 18-19'!$A$4:$B$630, 2, FALSE))</f>
        <v>0</v>
      </c>
      <c r="F334" s="13" t="str">
        <f>IF(ISNA(VLOOKUP(Table1[[#This Row],[Name]], 'Gas 18-19'!$A$4:$B$395, 2, FALSE)), "0", (VLOOKUP(Table1[[#This Row],[Name]], 'Gas 18-19'!$A$4:$B$395, 2, FALSE)))</f>
        <v>0</v>
      </c>
      <c r="G334" s="7" t="str">
        <f>IF(ISNA(VLOOKUP(Table1[[#This Row],[Name]], 'Elec 19-20'!$A$4:$B$631, 2, FALSE)), "0", VLOOKUP(Table1[[#This Row],[Name]], 'Elec 19-20'!$A$4:$B$631, 2, FALSE))</f>
        <v>0</v>
      </c>
      <c r="H334" s="7" t="str">
        <f>IF(ISNA(VLOOKUP(Table1[[#This Row],[Name]], 'Gas 19-20'!$A$4:$B$395, 2, FALSE)), "0", (VLOOKUP(Table1[[#This Row],[Name]], 'Gas 19-20'!$A$4:$B$395, 2, FALSE)))</f>
        <v>0</v>
      </c>
      <c r="I334" s="13">
        <f>IFERROR((Table1[[#This Row],[Electricity 19-20]]*'Emissions Factors'!$C$2)+(Table1[[#This Row],[Gas 19-20]]*'Emissions Factors'!$B$2), "")</f>
        <v>0</v>
      </c>
      <c r="J334" s="7" t="str">
        <f>IF(ISNA(VLOOKUP(Table1[[#This Row],[Name]],'Elec 20-21'!$A$4:$B$641, 2, FALSE)), "0", VLOOKUP(Table1[[#This Row],[Name]], 'Elec 20-21'!$A$4:$B$641, 2, FALSE))</f>
        <v>0</v>
      </c>
      <c r="K334" s="7" t="str">
        <f>IF(ISNA(VLOOKUP(Table1[[#This Row],[Name]], 'Gas 20-21'!$A$4:$B$400, 2, FALSE)), "0", VLOOKUP(Table1[[#This Row],[Name]], 'Gas 20-21'!$A$4:$B$400, 2, FALSE))</f>
        <v>0</v>
      </c>
      <c r="L334" s="13">
        <f>IFERROR((Table1[[#This Row],[Electricity 20-21]]*'Emissions Factors'!$C$3)+(Table1[[#This Row],[Gas 20-21]]*'Emissions Factors'!$B$2), "0")</f>
        <v>0</v>
      </c>
      <c r="M334" s="11" t="str">
        <f>IF(ISNA(VLOOKUP(Table1[[#This Row],[Name]], 'Elec 21-22'!$A$4:$B$656, 2, FALSE)), "0", VLOOKUP(Table1[[#This Row],[Name]], 'Elec 21-22'!$A$4:$B$656, 2, FALSE))</f>
        <v>0</v>
      </c>
      <c r="N334" s="11" t="str">
        <f>IF(ISNA(VLOOKUP(Table1[[#This Row],[Name]], 'Gas 21-22'!$A$4:$B$408, 2, FALSE)), "0", VLOOKUP(Table1[[#This Row],[Name]], 'Gas 21-22'!$A$4:$B$408, 2, FALSE))</f>
        <v>0</v>
      </c>
      <c r="O334" s="8">
        <f>IFERROR((Table1[[#This Row],[Electricity 21-22]]*'Emissions Factors'!$C$4)+(Table1[[#This Row],[Gas 21-22]]*'Emissions Factors'!$B$4), "")</f>
        <v>0</v>
      </c>
      <c r="P334" s="12" t="str">
        <f>IFERROR(Table1[[#This Row],[Total Emissions 21-22]]/Table1[[#This Row],[Total Emissions 20-21]], "")</f>
        <v/>
      </c>
      <c r="Q334" s="11" t="str">
        <f>IF(ISNA(VLOOKUP(Table1[[#This Row],[Name]],'Elec 22-23'!$A$4:$B$680, 2, FALSE)), "", VLOOKUP(Table1[[#This Row],[Name]], 'Elec 22-23'!$A$4:$B$680, 2, FALSE))</f>
        <v/>
      </c>
      <c r="R334" s="7" t="str">
        <f>IF(ISNA(VLOOKUP(Table1[[#This Row],[Name]], 'Gas 22-23'!$A$4:$B$427, 2, FALSE)), "", (VLOOKUP(Table1[[#This Row],[Name]], 'Gas 22-23'!$A$4:$B$427, 2, FALSE)))</f>
        <v/>
      </c>
      <c r="S334" s="7" t="str">
        <f>IFERROR((Table1[[#This Row],[Electricity 22-23]]*'Emissions Factors'!$C$5)+('Emissions Factors'!$B$5*Table1[[#This Row],[Gas 22-23]]), "")</f>
        <v/>
      </c>
      <c r="T334" s="12" t="str">
        <f>IFERROR(Table1[[#This Row],[Total Emissions 22-23]]/Table1[[#This Row],[Total Emissions 21-22]], "")</f>
        <v/>
      </c>
      <c r="U334" s="7" t="e">
        <f>VLOOKUP(Table1[[#This Row],[Name]],'Electricity 23-24'!A257:D332,4,FALSE)</f>
        <v>#N/A</v>
      </c>
      <c r="V334" s="7" t="str">
        <f>IF(ISNA(VLOOKUP(Table1[[#This Row],[Name]],Table2[#All],2,FALSE)),"",(VLOOKUP(Table1[[#This Row],[Name]],Table2[#All],2,FALSE)))</f>
        <v/>
      </c>
      <c r="W334" s="7" t="str">
        <f>IFERROR((Table1[[#This Row],[Electricity 23-24 ]]*'Emissions Factors'!$C$6)+(Table1[[#This Row],[Gas 23-24 ]]*'Emissions Factors'!$B$6),"")</f>
        <v/>
      </c>
      <c r="X334" s="74" t="str">
        <f>IFERROR(Table1[[#This Row],[Total Emissions 23-24 ]]/Table1[[#This Row],[Total Emissions 22-23]],"")</f>
        <v/>
      </c>
      <c r="Y334" s="21"/>
    </row>
    <row r="335" spans="1:25" x14ac:dyDescent="0.25">
      <c r="A335" s="30"/>
      <c r="B335" s="21" t="e">
        <f>VLOOKUP(Table1[[#This Row],[Name]], 'Site Information'!$A$2:$D$46, 4, FALSE)</f>
        <v>#N/A</v>
      </c>
      <c r="C335" s="11" t="str">
        <f>IF(ISNA(VLOOKUP(Table1[[#This Row],[Name]], 'Elec 17-18'!$A$4:$B$630, 2, FALSE)), "0", VLOOKUP(Table1[[#This Row],[Name]], 'Elec 17-18'!$A$4:$B$630, 2, FALSE))</f>
        <v>0</v>
      </c>
      <c r="D335" s="47" t="str">
        <f>IF(ISNA(VLOOKUP(Table1[[#This Row],[Name]], 'Gas 17-18'!$A$4:$B$395, 2, FALSE)), "0", (VLOOKUP(Table1[[#This Row],[Name]], 'Gas 17-18'!$A$4:$B$395, 2, FALSE)))</f>
        <v>0</v>
      </c>
      <c r="E335" s="11" t="str">
        <f>IF(ISNA(VLOOKUP(Table1[[#This Row],[Name]], 'Elec 18-19'!$A$4:$B$630, 2, FALSE)), "0", VLOOKUP(Table1[[#This Row],[Name]], 'Elec 18-19'!$A$4:$B$630, 2, FALSE))</f>
        <v>0</v>
      </c>
      <c r="F335" s="47" t="str">
        <f>IF(ISNA(VLOOKUP(Table1[[#This Row],[Name]], 'Gas 18-19'!$A$4:$B$395, 2, FALSE)), "0", (VLOOKUP(Table1[[#This Row],[Name]], 'Gas 18-19'!$A$4:$B$395, 2, FALSE)))</f>
        <v>0</v>
      </c>
      <c r="G335" s="7" t="str">
        <f>IF(ISNA(VLOOKUP(Table1[[#This Row],[Name]], 'Elec 19-20'!$A$4:$B$631, 2, FALSE)), "0", VLOOKUP(Table1[[#This Row],[Name]], 'Elec 19-20'!$A$4:$B$631, 2, FALSE))</f>
        <v>0</v>
      </c>
      <c r="H335" s="7" t="str">
        <f>IF(ISNA(VLOOKUP(Table1[[#This Row],[Name]], 'Gas 19-20'!$A$4:$B$395, 2, FALSE)), "0", (VLOOKUP(Table1[[#This Row],[Name]], 'Gas 19-20'!$A$4:$B$395, 2, FALSE)))</f>
        <v>0</v>
      </c>
      <c r="I335" s="13">
        <f>IFERROR((Table1[[#This Row],[Electricity 19-20]]*'Emissions Factors'!$C$2)+(Table1[[#This Row],[Gas 19-20]]*'Emissions Factors'!$B$2), "")</f>
        <v>0</v>
      </c>
      <c r="J335" s="7" t="str">
        <f>IF(ISNA(VLOOKUP(Table1[[#This Row],[Name]],'Elec 20-21'!$A$4:$B$641, 2, FALSE)), "0", VLOOKUP(Table1[[#This Row],[Name]], 'Elec 20-21'!$A$4:$B$641, 2, FALSE))</f>
        <v>0</v>
      </c>
      <c r="K335" s="7" t="str">
        <f>IF(ISNA(VLOOKUP(Table1[[#This Row],[Name]], 'Gas 20-21'!$A$4:$B$400, 2, FALSE)), "0", VLOOKUP(Table1[[#This Row],[Name]], 'Gas 20-21'!$A$4:$B$400, 2, FALSE))</f>
        <v>0</v>
      </c>
      <c r="L335" s="13">
        <f>IFERROR((Table1[[#This Row],[Electricity 20-21]]*'Emissions Factors'!$C$3)+(Table1[[#This Row],[Gas 20-21]]*'Emissions Factors'!$B$2), "0")</f>
        <v>0</v>
      </c>
      <c r="M335" s="65" t="str">
        <f>IF(ISNA(VLOOKUP(Table1[[#This Row],[Name]], 'Elec 21-22'!$A$4:$B$656, 2, FALSE)), "0", VLOOKUP(Table1[[#This Row],[Name]], 'Elec 21-22'!$A$4:$B$656, 2, FALSE))</f>
        <v>0</v>
      </c>
      <c r="N335" s="11" t="str">
        <f>IF(ISNA(VLOOKUP(Table1[[#This Row],[Name]], 'Gas 21-22'!$A$4:$B$408, 2, FALSE)), "0", VLOOKUP(Table1[[#This Row],[Name]], 'Gas 21-22'!$A$4:$B$408, 2, FALSE))</f>
        <v>0</v>
      </c>
      <c r="O335" s="8">
        <f>IFERROR((Table1[[#This Row],[Electricity 21-22]]*'Emissions Factors'!$C$4)+(Table1[[#This Row],[Gas 21-22]]*'Emissions Factors'!$B$4), "")</f>
        <v>0</v>
      </c>
      <c r="P335" s="12" t="str">
        <f>IFERROR(Table1[[#This Row],[Total Emissions 21-22]]/Table1[[#This Row],[Total Emissions 20-21]], "")</f>
        <v/>
      </c>
      <c r="Q335" s="11" t="str">
        <f>IF(ISNA(VLOOKUP(Table1[[#This Row],[Name]],'Elec 22-23'!$A$4:$B$680, 2, FALSE)), "", VLOOKUP(Table1[[#This Row],[Name]], 'Elec 22-23'!$A$4:$B$680, 2, FALSE))</f>
        <v/>
      </c>
      <c r="R335" s="7" t="str">
        <f>IF(ISNA(VLOOKUP(Table1[[#This Row],[Name]], 'Gas 22-23'!$A$4:$B$427, 2, FALSE)), "", (VLOOKUP(Table1[[#This Row],[Name]], 'Gas 22-23'!$A$4:$B$427, 2, FALSE)))</f>
        <v/>
      </c>
      <c r="S335" s="7" t="str">
        <f>IFERROR((Table1[[#This Row],[Electricity 22-23]]*'Emissions Factors'!$C$5)+('Emissions Factors'!$B$5*Table1[[#This Row],[Gas 22-23]]), "")</f>
        <v/>
      </c>
      <c r="T335" s="12" t="str">
        <f>IFERROR(Table1[[#This Row],[Total Emissions 22-23]]/Table1[[#This Row],[Total Emissions 21-22]], "")</f>
        <v/>
      </c>
      <c r="U335" s="7" t="e">
        <f>VLOOKUP(Table1[[#This Row],[Name]],'Electricity 23-24'!A466:D541,4,FALSE)</f>
        <v>#N/A</v>
      </c>
      <c r="V335" s="7" t="str">
        <f>IF(ISNA(VLOOKUP(Table1[[#This Row],[Name]],Table2[#All],2,FALSE)),"",(VLOOKUP(Table1[[#This Row],[Name]],Table2[#All],2,FALSE)))</f>
        <v/>
      </c>
      <c r="W335" s="7" t="str">
        <f>IFERROR((Table1[[#This Row],[Electricity 23-24 ]]*'Emissions Factors'!$C$6)+(Table1[[#This Row],[Gas 23-24 ]]*'Emissions Factors'!$B$6),"")</f>
        <v/>
      </c>
      <c r="X335" s="74" t="str">
        <f>IFERROR(Table1[[#This Row],[Total Emissions 23-24 ]]/Table1[[#This Row],[Total Emissions 22-23]],"")</f>
        <v/>
      </c>
      <c r="Y335" s="21"/>
    </row>
    <row r="336" spans="1:25" x14ac:dyDescent="0.25">
      <c r="A336" s="30"/>
      <c r="B336" s="21" t="e">
        <f>VLOOKUP(Table1[[#This Row],[Name]], 'Site Information'!$A$2:$D$46, 4, FALSE)</f>
        <v>#N/A</v>
      </c>
      <c r="C336" s="11" t="str">
        <f>IF(ISNA(VLOOKUP(Table1[[#This Row],[Name]], 'Elec 17-18'!$A$4:$B$630, 2, FALSE)), "0", VLOOKUP(Table1[[#This Row],[Name]], 'Elec 17-18'!$A$4:$B$630, 2, FALSE))</f>
        <v>0</v>
      </c>
      <c r="D336" s="47" t="str">
        <f>IF(ISNA(VLOOKUP(Table1[[#This Row],[Name]], 'Gas 17-18'!$A$4:$B$395, 2, FALSE)), "0", (VLOOKUP(Table1[[#This Row],[Name]], 'Gas 17-18'!$A$4:$B$395, 2, FALSE)))</f>
        <v>0</v>
      </c>
      <c r="E336" s="11" t="str">
        <f>IF(ISNA(VLOOKUP(Table1[[#This Row],[Name]], 'Elec 18-19'!$A$4:$B$630, 2, FALSE)), "0", VLOOKUP(Table1[[#This Row],[Name]], 'Elec 18-19'!$A$4:$B$630, 2, FALSE))</f>
        <v>0</v>
      </c>
      <c r="F336" s="47" t="str">
        <f>IF(ISNA(VLOOKUP(Table1[[#This Row],[Name]], 'Gas 18-19'!$A$4:$B$395, 2, FALSE)), "0", (VLOOKUP(Table1[[#This Row],[Name]], 'Gas 18-19'!$A$4:$B$395, 2, FALSE)))</f>
        <v>0</v>
      </c>
      <c r="G336" s="7" t="str">
        <f>IF(ISNA(VLOOKUP(Table1[[#This Row],[Name]], 'Elec 19-20'!$A$4:$B$631, 2, FALSE)), "0", VLOOKUP(Table1[[#This Row],[Name]], 'Elec 19-20'!$A$4:$B$631, 2, FALSE))</f>
        <v>0</v>
      </c>
      <c r="H336" s="7" t="str">
        <f>IF(ISNA(VLOOKUP(Table1[[#This Row],[Name]], 'Gas 19-20'!$A$4:$B$395, 2, FALSE)), "0", (VLOOKUP(Table1[[#This Row],[Name]], 'Gas 19-20'!$A$4:$B$395, 2, FALSE)))</f>
        <v>0</v>
      </c>
      <c r="I336" s="13">
        <f>IFERROR((Table1[[#This Row],[Electricity 19-20]]*'Emissions Factors'!$C$2)+(Table1[[#This Row],[Gas 19-20]]*'Emissions Factors'!$B$2), "")</f>
        <v>0</v>
      </c>
      <c r="J336" s="7" t="str">
        <f>IF(ISNA(VLOOKUP(Table1[[#This Row],[Name]],'Elec 20-21'!$A$4:$B$641, 2, FALSE)), "0", VLOOKUP(Table1[[#This Row],[Name]], 'Elec 20-21'!$A$4:$B$641, 2, FALSE))</f>
        <v>0</v>
      </c>
      <c r="K336" s="7" t="str">
        <f>IF(ISNA(VLOOKUP(Table1[[#This Row],[Name]], 'Gas 20-21'!$A$4:$B$400, 2, FALSE)), "0", VLOOKUP(Table1[[#This Row],[Name]], 'Gas 20-21'!$A$4:$B$400, 2, FALSE))</f>
        <v>0</v>
      </c>
      <c r="L336" s="13">
        <f>IFERROR((Table1[[#This Row],[Electricity 20-21]]*'Emissions Factors'!$C$3)+(Table1[[#This Row],[Gas 20-21]]*'Emissions Factors'!$B$2), "0")</f>
        <v>0</v>
      </c>
      <c r="M336" s="65" t="str">
        <f>IF(ISNA(VLOOKUP(Table1[[#This Row],[Name]], 'Elec 21-22'!$A$4:$B$656, 2, FALSE)), "0", VLOOKUP(Table1[[#This Row],[Name]], 'Elec 21-22'!$A$4:$B$656, 2, FALSE))</f>
        <v>0</v>
      </c>
      <c r="N336" s="11" t="str">
        <f>IF(ISNA(VLOOKUP(Table1[[#This Row],[Name]], 'Gas 21-22'!$A$4:$B$408, 2, FALSE)), "0", VLOOKUP(Table1[[#This Row],[Name]], 'Gas 21-22'!$A$4:$B$408, 2, FALSE))</f>
        <v>0</v>
      </c>
      <c r="O336" s="8">
        <f>IFERROR((Table1[[#This Row],[Electricity 21-22]]*'Emissions Factors'!$C$4)+(Table1[[#This Row],[Gas 21-22]]*'Emissions Factors'!$B$4), "")</f>
        <v>0</v>
      </c>
      <c r="P336" s="12" t="str">
        <f>IFERROR(Table1[[#This Row],[Total Emissions 21-22]]/Table1[[#This Row],[Total Emissions 20-21]], "")</f>
        <v/>
      </c>
      <c r="Q336" s="11" t="str">
        <f>IF(ISNA(VLOOKUP(Table1[[#This Row],[Name]],'Elec 22-23'!$A$4:$B$680, 2, FALSE)), "", VLOOKUP(Table1[[#This Row],[Name]], 'Elec 22-23'!$A$4:$B$680, 2, FALSE))</f>
        <v/>
      </c>
      <c r="R336" s="7" t="str">
        <f>IF(ISNA(VLOOKUP(Table1[[#This Row],[Name]], 'Gas 22-23'!$A$4:$B$427, 2, FALSE)), "", (VLOOKUP(Table1[[#This Row],[Name]], 'Gas 22-23'!$A$4:$B$427, 2, FALSE)))</f>
        <v/>
      </c>
      <c r="S336" s="7" t="str">
        <f>IFERROR((Table1[[#This Row],[Electricity 22-23]]*'Emissions Factors'!$C$5)+('Emissions Factors'!$B$5*Table1[[#This Row],[Gas 22-23]]), "")</f>
        <v/>
      </c>
      <c r="T336" s="12" t="str">
        <f>IFERROR(Table1[[#This Row],[Total Emissions 22-23]]/Table1[[#This Row],[Total Emissions 21-22]], "")</f>
        <v/>
      </c>
      <c r="U336" s="7" t="e">
        <f>VLOOKUP(Table1[[#This Row],[Name]],'Electricity 23-24'!A267:D924,4,FALSE)</f>
        <v>#N/A</v>
      </c>
      <c r="V336" s="7" t="str">
        <f>IF(ISNA(VLOOKUP(Table1[[#This Row],[Name]],Table2[#All],2,FALSE)),"",(VLOOKUP(Table1[[#This Row],[Name]],Table2[#All],2,FALSE)))</f>
        <v/>
      </c>
      <c r="W336" s="7" t="str">
        <f>IFERROR((Table1[[#This Row],[Electricity 23-24 ]]*'Emissions Factors'!$C$6)+(Table1[[#This Row],[Gas 23-24 ]]*'Emissions Factors'!$B$6),"")</f>
        <v/>
      </c>
      <c r="X336" s="74" t="str">
        <f>IFERROR(Table1[[#This Row],[Total Emissions 23-24 ]]/Table1[[#This Row],[Total Emissions 22-23]],"")</f>
        <v/>
      </c>
      <c r="Y336" s="21"/>
    </row>
    <row r="337" spans="1:25" x14ac:dyDescent="0.25">
      <c r="A337" s="30"/>
      <c r="B337" s="21" t="e">
        <f>VLOOKUP(Table1[[#This Row],[Name]], 'Site Information'!$A$2:$D$46, 4, FALSE)</f>
        <v>#N/A</v>
      </c>
      <c r="C337" s="11" t="str">
        <f>IF(ISNA(VLOOKUP(Table1[[#This Row],[Name]], 'Elec 17-18'!$A$4:$B$630, 2, FALSE)), "0", VLOOKUP(Table1[[#This Row],[Name]], 'Elec 17-18'!$A$4:$B$630, 2, FALSE))</f>
        <v>0</v>
      </c>
      <c r="D337" s="47" t="str">
        <f>IF(ISNA(VLOOKUP(Table1[[#This Row],[Name]], 'Gas 17-18'!$A$4:$B$395, 2, FALSE)), "0", (VLOOKUP(Table1[[#This Row],[Name]], 'Gas 17-18'!$A$4:$B$395, 2, FALSE)))</f>
        <v>0</v>
      </c>
      <c r="E337" s="11" t="str">
        <f>IF(ISNA(VLOOKUP(Table1[[#This Row],[Name]], 'Elec 18-19'!$A$4:$B$630, 2, FALSE)), "0", VLOOKUP(Table1[[#This Row],[Name]], 'Elec 18-19'!$A$4:$B$630, 2, FALSE))</f>
        <v>0</v>
      </c>
      <c r="F337" s="47" t="str">
        <f>IF(ISNA(VLOOKUP(Table1[[#This Row],[Name]], 'Gas 18-19'!$A$4:$B$395, 2, FALSE)), "0", (VLOOKUP(Table1[[#This Row],[Name]], 'Gas 18-19'!$A$4:$B$395, 2, FALSE)))</f>
        <v>0</v>
      </c>
      <c r="G337" s="7" t="str">
        <f>IF(ISNA(VLOOKUP(Table1[[#This Row],[Name]], 'Elec 19-20'!$A$4:$B$631, 2, FALSE)), "0", VLOOKUP(Table1[[#This Row],[Name]], 'Elec 19-20'!$A$4:$B$631, 2, FALSE))</f>
        <v>0</v>
      </c>
      <c r="H337" s="7" t="str">
        <f>IF(ISNA(VLOOKUP(Table1[[#This Row],[Name]], 'Gas 19-20'!$A$4:$B$395, 2, FALSE)), "0", (VLOOKUP(Table1[[#This Row],[Name]], 'Gas 19-20'!$A$4:$B$395, 2, FALSE)))</f>
        <v>0</v>
      </c>
      <c r="I337" s="13">
        <f>IFERROR((Table1[[#This Row],[Electricity 19-20]]*'Emissions Factors'!$C$2)+(Table1[[#This Row],[Gas 19-20]]*'Emissions Factors'!$B$2), "")</f>
        <v>0</v>
      </c>
      <c r="J337" s="7" t="str">
        <f>IF(ISNA(VLOOKUP(Table1[[#This Row],[Name]],'Elec 20-21'!$A$4:$B$641, 2, FALSE)), "0", VLOOKUP(Table1[[#This Row],[Name]], 'Elec 20-21'!$A$4:$B$641, 2, FALSE))</f>
        <v>0</v>
      </c>
      <c r="K337" s="7" t="str">
        <f>IF(ISNA(VLOOKUP(Table1[[#This Row],[Name]], 'Gas 20-21'!$A$4:$B$400, 2, FALSE)), "0", VLOOKUP(Table1[[#This Row],[Name]], 'Gas 20-21'!$A$4:$B$400, 2, FALSE))</f>
        <v>0</v>
      </c>
      <c r="L337" s="13">
        <f>IFERROR((Table1[[#This Row],[Electricity 20-21]]*'Emissions Factors'!$C$3)+(Table1[[#This Row],[Gas 20-21]]*'Emissions Factors'!$B$2), "0")</f>
        <v>0</v>
      </c>
      <c r="M337" s="65" t="str">
        <f>IF(ISNA(VLOOKUP(Table1[[#This Row],[Name]], 'Elec 21-22'!$A$4:$B$656, 2, FALSE)), "0", VLOOKUP(Table1[[#This Row],[Name]], 'Elec 21-22'!$A$4:$B$656, 2, FALSE))</f>
        <v>0</v>
      </c>
      <c r="N337" s="11" t="str">
        <f>IF(ISNA(VLOOKUP(Table1[[#This Row],[Name]], 'Gas 21-22'!$A$4:$B$408, 2, FALSE)), "0", VLOOKUP(Table1[[#This Row],[Name]], 'Gas 21-22'!$A$4:$B$408, 2, FALSE))</f>
        <v>0</v>
      </c>
      <c r="O337" s="8">
        <f>IFERROR((Table1[[#This Row],[Electricity 21-22]]*'Emissions Factors'!$C$4)+(Table1[[#This Row],[Gas 21-22]]*'Emissions Factors'!$B$4), "")</f>
        <v>0</v>
      </c>
      <c r="P337" s="12" t="str">
        <f>IFERROR(Table1[[#This Row],[Total Emissions 21-22]]/Table1[[#This Row],[Total Emissions 20-21]], "")</f>
        <v/>
      </c>
      <c r="Q337" s="11" t="str">
        <f>IF(ISNA(VLOOKUP(Table1[[#This Row],[Name]],'Elec 22-23'!$A$4:$B$680, 2, FALSE)), "", VLOOKUP(Table1[[#This Row],[Name]], 'Elec 22-23'!$A$4:$B$680, 2, FALSE))</f>
        <v/>
      </c>
      <c r="R337" s="7" t="str">
        <f>IF(ISNA(VLOOKUP(Table1[[#This Row],[Name]], 'Gas 22-23'!$A$4:$B$427, 2, FALSE)), "", (VLOOKUP(Table1[[#This Row],[Name]], 'Gas 22-23'!$A$4:$B$427, 2, FALSE)))</f>
        <v/>
      </c>
      <c r="S337" s="7" t="str">
        <f>IFERROR((Table1[[#This Row],[Electricity 22-23]]*'Emissions Factors'!$C$5)+('Emissions Factors'!$B$5*Table1[[#This Row],[Gas 22-23]]), "")</f>
        <v/>
      </c>
      <c r="T337" s="12" t="str">
        <f>IFERROR(Table1[[#This Row],[Total Emissions 22-23]]/Table1[[#This Row],[Total Emissions 21-22]], "")</f>
        <v/>
      </c>
      <c r="U337" s="7" t="e">
        <f>VLOOKUP(Table1[[#This Row],[Name]],'Electricity 23-24'!A330:D1227,4,FALSE)</f>
        <v>#N/A</v>
      </c>
      <c r="V337" s="7" t="str">
        <f>IF(ISNA(VLOOKUP(Table1[[#This Row],[Name]],Table2[#All],2,FALSE)),"",(VLOOKUP(Table1[[#This Row],[Name]],Table2[#All],2,FALSE)))</f>
        <v/>
      </c>
      <c r="W337" s="7" t="str">
        <f>IFERROR((Table1[[#This Row],[Electricity 23-24 ]]*'Emissions Factors'!$C$6)+(Table1[[#This Row],[Gas 23-24 ]]*'Emissions Factors'!$B$6),"")</f>
        <v/>
      </c>
      <c r="X337" s="74" t="str">
        <f>IFERROR(Table1[[#This Row],[Total Emissions 23-24 ]]/Table1[[#This Row],[Total Emissions 22-23]],"")</f>
        <v/>
      </c>
      <c r="Y337" s="21"/>
    </row>
    <row r="338" spans="1:25" x14ac:dyDescent="0.25">
      <c r="A338" s="30"/>
      <c r="B338" s="21" t="e">
        <f>VLOOKUP(Table1[[#This Row],[Name]], 'Site Information'!$A$2:$D$46, 4, FALSE)</f>
        <v>#N/A</v>
      </c>
      <c r="C338" s="11" t="str">
        <f>IF(ISNA(VLOOKUP(Table1[[#This Row],[Name]], 'Elec 17-18'!$A$4:$B$630, 2, FALSE)), "0", VLOOKUP(Table1[[#This Row],[Name]], 'Elec 17-18'!$A$4:$B$630, 2, FALSE))</f>
        <v>0</v>
      </c>
      <c r="D338" s="47" t="str">
        <f>IF(ISNA(VLOOKUP(Table1[[#This Row],[Name]], 'Gas 17-18'!$A$4:$B$395, 2, FALSE)), "0", (VLOOKUP(Table1[[#This Row],[Name]], 'Gas 17-18'!$A$4:$B$395, 2, FALSE)))</f>
        <v>0</v>
      </c>
      <c r="E338" s="11" t="str">
        <f>IF(ISNA(VLOOKUP(Table1[[#This Row],[Name]], 'Elec 18-19'!$A$4:$B$630, 2, FALSE)), "0", VLOOKUP(Table1[[#This Row],[Name]], 'Elec 18-19'!$A$4:$B$630, 2, FALSE))</f>
        <v>0</v>
      </c>
      <c r="F338" s="47" t="str">
        <f>IF(ISNA(VLOOKUP(Table1[[#This Row],[Name]], 'Gas 18-19'!$A$4:$B$395, 2, FALSE)), "0", (VLOOKUP(Table1[[#This Row],[Name]], 'Gas 18-19'!$A$4:$B$395, 2, FALSE)))</f>
        <v>0</v>
      </c>
      <c r="G338" s="7" t="str">
        <f>IF(ISNA(VLOOKUP(Table1[[#This Row],[Name]], 'Elec 19-20'!$A$4:$B$631, 2, FALSE)), "0", VLOOKUP(Table1[[#This Row],[Name]], 'Elec 19-20'!$A$4:$B$631, 2, FALSE))</f>
        <v>0</v>
      </c>
      <c r="H338" s="7" t="str">
        <f>IF(ISNA(VLOOKUP(Table1[[#This Row],[Name]], 'Gas 19-20'!$A$4:$B$395, 2, FALSE)), "0", (VLOOKUP(Table1[[#This Row],[Name]], 'Gas 19-20'!$A$4:$B$395, 2, FALSE)))</f>
        <v>0</v>
      </c>
      <c r="I338" s="13">
        <f>IFERROR((Table1[[#This Row],[Electricity 19-20]]*'Emissions Factors'!$C$2)+(Table1[[#This Row],[Gas 19-20]]*'Emissions Factors'!$B$2), "")</f>
        <v>0</v>
      </c>
      <c r="J338" s="7" t="str">
        <f>IF(ISNA(VLOOKUP(Table1[[#This Row],[Name]],'Elec 20-21'!$A$4:$B$641, 2, FALSE)), "0", VLOOKUP(Table1[[#This Row],[Name]], 'Elec 20-21'!$A$4:$B$641, 2, FALSE))</f>
        <v>0</v>
      </c>
      <c r="K338" s="7" t="str">
        <f>IF(ISNA(VLOOKUP(Table1[[#This Row],[Name]], 'Gas 20-21'!$A$4:$B$400, 2, FALSE)), "0", VLOOKUP(Table1[[#This Row],[Name]], 'Gas 20-21'!$A$4:$B$400, 2, FALSE))</f>
        <v>0</v>
      </c>
      <c r="L338" s="13">
        <f>IFERROR((Table1[[#This Row],[Electricity 20-21]]*'Emissions Factors'!$C$3)+(Table1[[#This Row],[Gas 20-21]]*'Emissions Factors'!$B$2), "0")</f>
        <v>0</v>
      </c>
      <c r="M338" s="65" t="str">
        <f>IF(ISNA(VLOOKUP(Table1[[#This Row],[Name]], 'Elec 21-22'!$A$4:$B$656, 2, FALSE)), "0", VLOOKUP(Table1[[#This Row],[Name]], 'Elec 21-22'!$A$4:$B$656, 2, FALSE))</f>
        <v>0</v>
      </c>
      <c r="N338" s="7" t="str">
        <f>IF(ISNA(VLOOKUP(Table1[[#This Row],[Name]], 'Gas 21-22'!$A$4:$B$408, 2, FALSE)), "0", VLOOKUP(Table1[[#This Row],[Name]], 'Gas 21-22'!$A$4:$B$408, 2, FALSE))</f>
        <v>0</v>
      </c>
      <c r="O338" s="8">
        <f>IFERROR((Table1[[#This Row],[Electricity 21-22]]*'Emissions Factors'!$C$4)+(Table1[[#This Row],[Gas 21-22]]*'Emissions Factors'!$B$4), "")</f>
        <v>0</v>
      </c>
      <c r="P338" s="12" t="str">
        <f>IFERROR(Table1[[#This Row],[Total Emissions 21-22]]/Table1[[#This Row],[Total Emissions 20-21]], "")</f>
        <v/>
      </c>
      <c r="Q338" s="11" t="str">
        <f>IF(ISNA(VLOOKUP(Table1[[#This Row],[Name]],'Elec 22-23'!$A$4:$B$680, 2, FALSE)), "", VLOOKUP(Table1[[#This Row],[Name]], 'Elec 22-23'!$A$4:$B$680, 2, FALSE))</f>
        <v/>
      </c>
      <c r="R338" s="7" t="str">
        <f>IF(ISNA(VLOOKUP(Table1[[#This Row],[Name]], 'Gas 22-23'!$A$4:$B$427, 2, FALSE)), "", (VLOOKUP(Table1[[#This Row],[Name]], 'Gas 22-23'!$A$4:$B$427, 2, FALSE)))</f>
        <v/>
      </c>
      <c r="S338" s="7" t="str">
        <f>IFERROR((Table1[[#This Row],[Electricity 22-23]]*'Emissions Factors'!$C$5)+('Emissions Factors'!$B$5*Table1[[#This Row],[Gas 22-23]]), "")</f>
        <v/>
      </c>
      <c r="T338" s="12" t="str">
        <f>IFERROR(Table1[[#This Row],[Total Emissions 22-23]]/Table1[[#This Row],[Total Emissions 21-22]], "")</f>
        <v/>
      </c>
      <c r="U338" s="7" t="str">
        <f>IF(ISNA(VLOOKUP(Table1[[#This Row],[Name]],'Electricity 23-24'!A547:D1443,4,FALSE)),"",(VLOOKUP(Table1[[#This Row],[Name]],'Electricity 23-24'!A547:D1443,4,FALSE)))</f>
        <v/>
      </c>
      <c r="V338" s="7" t="str">
        <f>IF(ISNA(VLOOKUP(Table1[[#This Row],[Name]],Table2[#All],2,FALSE)),"",(VLOOKUP(Table1[[#This Row],[Name]],Table2[#All],2,FALSE)))</f>
        <v/>
      </c>
      <c r="W338" s="7" t="str">
        <f>IFERROR((Table1[[#This Row],[Electricity 23-24 ]]*'Emissions Factors'!$C$6)+(Table1[[#This Row],[Gas 23-24 ]]*'Emissions Factors'!$B$6),"")</f>
        <v/>
      </c>
      <c r="X338" s="74" t="str">
        <f>IFERROR(Table1[[#This Row],[Total Emissions 23-24 ]]/Table1[[#This Row],[Total Emissions 22-23]],"")</f>
        <v/>
      </c>
      <c r="Y338" s="21"/>
    </row>
    <row r="339" spans="1:25" x14ac:dyDescent="0.25">
      <c r="A339" s="30"/>
      <c r="B339" s="21" t="e">
        <f>VLOOKUP(Table1[[#This Row],[Name]], 'Site Information'!$A$2:$D$46, 4, FALSE)</f>
        <v>#N/A</v>
      </c>
      <c r="C339" s="11" t="str">
        <f>IF(ISNA(VLOOKUP(Table1[[#This Row],[Name]], 'Elec 17-18'!$A$4:$B$630, 2, FALSE)), "0", VLOOKUP(Table1[[#This Row],[Name]], 'Elec 17-18'!$A$4:$B$630, 2, FALSE))</f>
        <v>0</v>
      </c>
      <c r="D339" s="47" t="str">
        <f>IF(ISNA(VLOOKUP(Table1[[#This Row],[Name]], 'Gas 17-18'!$A$4:$B$395, 2, FALSE)), "0", (VLOOKUP(Table1[[#This Row],[Name]], 'Gas 17-18'!$A$4:$B$395, 2, FALSE)))</f>
        <v>0</v>
      </c>
      <c r="E339" s="11" t="str">
        <f>IF(ISNA(VLOOKUP(Table1[[#This Row],[Name]], 'Elec 18-19'!$A$4:$B$630, 2, FALSE)), "0", VLOOKUP(Table1[[#This Row],[Name]], 'Elec 18-19'!$A$4:$B$630, 2, FALSE))</f>
        <v>0</v>
      </c>
      <c r="F339" s="47" t="str">
        <f>IF(ISNA(VLOOKUP(Table1[[#This Row],[Name]], 'Gas 18-19'!$A$4:$B$395, 2, FALSE)), "0", (VLOOKUP(Table1[[#This Row],[Name]], 'Gas 18-19'!$A$4:$B$395, 2, FALSE)))</f>
        <v>0</v>
      </c>
      <c r="G339" s="7" t="str">
        <f>IF(ISNA(VLOOKUP(Table1[[#This Row],[Name]], 'Elec 19-20'!$A$4:$B$631, 2, FALSE)), "0", VLOOKUP(Table1[[#This Row],[Name]], 'Elec 19-20'!$A$4:$B$631, 2, FALSE))</f>
        <v>0</v>
      </c>
      <c r="H339" s="7" t="str">
        <f>IF(ISNA(VLOOKUP(Table1[[#This Row],[Name]], 'Gas 19-20'!$A$4:$B$395, 2, FALSE)), "0", (VLOOKUP(Table1[[#This Row],[Name]], 'Gas 19-20'!$A$4:$B$395, 2, FALSE)))</f>
        <v>0</v>
      </c>
      <c r="I339" s="13">
        <f>IFERROR((Table1[[#This Row],[Electricity 19-20]]*'Emissions Factors'!$C$2)+(Table1[[#This Row],[Gas 19-20]]*'Emissions Factors'!$B$2), "")</f>
        <v>0</v>
      </c>
      <c r="J339" s="7" t="str">
        <f>IF(ISNA(VLOOKUP(Table1[[#This Row],[Name]],'Elec 20-21'!$A$4:$B$641, 2, FALSE)), "0", VLOOKUP(Table1[[#This Row],[Name]], 'Elec 20-21'!$A$4:$B$641, 2, FALSE))</f>
        <v>0</v>
      </c>
      <c r="K339" s="7" t="str">
        <f>IF(ISNA(VLOOKUP(Table1[[#This Row],[Name]], 'Gas 20-21'!$A$4:$B$400, 2, FALSE)), "0", VLOOKUP(Table1[[#This Row],[Name]], 'Gas 20-21'!$A$4:$B$400, 2, FALSE))</f>
        <v>0</v>
      </c>
      <c r="L339" s="13">
        <f>IFERROR((Table1[[#This Row],[Electricity 20-21]]*'Emissions Factors'!$C$3)+(Table1[[#This Row],[Gas 20-21]]*'Emissions Factors'!$B$2), "0")</f>
        <v>0</v>
      </c>
      <c r="M339" s="65" t="str">
        <f>IF(ISNA(VLOOKUP(Table1[[#This Row],[Name]], 'Elec 21-22'!$A$4:$B$656, 2, FALSE)), "0", VLOOKUP(Table1[[#This Row],[Name]], 'Elec 21-22'!$A$4:$B$656, 2, FALSE))</f>
        <v>0</v>
      </c>
      <c r="N339" s="11" t="str">
        <f>IF(ISNA(VLOOKUP(Table1[[#This Row],[Name]], 'Gas 21-22'!$A$4:$B$408, 2, FALSE)), "0", VLOOKUP(Table1[[#This Row],[Name]], 'Gas 21-22'!$A$4:$B$408, 2, FALSE))</f>
        <v>0</v>
      </c>
      <c r="O339" s="8">
        <f>IFERROR((Table1[[#This Row],[Electricity 21-22]]*'Emissions Factors'!$C$4)+(Table1[[#This Row],[Gas 21-22]]*'Emissions Factors'!$B$4), "")</f>
        <v>0</v>
      </c>
      <c r="P339" s="12" t="str">
        <f>IFERROR(Table1[[#This Row],[Total Emissions 21-22]]/Table1[[#This Row],[Total Emissions 20-21]], "")</f>
        <v/>
      </c>
      <c r="Q339" s="11" t="str">
        <f>IF(ISNA(VLOOKUP(Table1[[#This Row],[Name]],'Elec 22-23'!$A$4:$B$680, 2, FALSE)), "", VLOOKUP(Table1[[#This Row],[Name]], 'Elec 22-23'!$A$4:$B$680, 2, FALSE))</f>
        <v/>
      </c>
      <c r="R339" s="7" t="str">
        <f>IF(ISNA(VLOOKUP(Table1[[#This Row],[Name]], 'Gas 22-23'!$A$4:$B$427, 2, FALSE)), "", (VLOOKUP(Table1[[#This Row],[Name]], 'Gas 22-23'!$A$4:$B$427, 2, FALSE)))</f>
        <v/>
      </c>
      <c r="S339" s="7" t="str">
        <f>IFERROR((Table1[[#This Row],[Electricity 22-23]]*'Emissions Factors'!$C$5)+('Emissions Factors'!$B$5*Table1[[#This Row],[Gas 22-23]]), "")</f>
        <v/>
      </c>
      <c r="T339" s="12" t="str">
        <f>IFERROR(Table1[[#This Row],[Total Emissions 22-23]]/Table1[[#This Row],[Total Emissions 21-22]], "")</f>
        <v/>
      </c>
      <c r="U339" s="7" t="str">
        <f>IF(ISNA(VLOOKUP(Table1[[#This Row],[Name]],'Electricity 23-24'!A148:D270,4,FALSE)),"",(VLOOKUP(Table1[[#This Row],[Name]],'Electricity 23-24'!A148:D270,4,FALSE)))</f>
        <v/>
      </c>
      <c r="V339" s="7" t="str">
        <f>IF(ISNA(VLOOKUP(Table1[[#This Row],[Name]],Table2[#All],2,FALSE)),"",(VLOOKUP(Table1[[#This Row],[Name]],Table2[#All],2,FALSE)))</f>
        <v/>
      </c>
      <c r="W339" s="7" t="str">
        <f>IFERROR((Table1[[#This Row],[Electricity 23-24 ]]*'Emissions Factors'!$C$6)+(Table1[[#This Row],[Gas 23-24 ]]*'Emissions Factors'!$B$6),"")</f>
        <v/>
      </c>
      <c r="X339" s="74" t="str">
        <f>IFERROR(Table1[[#This Row],[Total Emissions 23-24 ]]/Table1[[#This Row],[Total Emissions 22-23]],"")</f>
        <v/>
      </c>
      <c r="Y339" s="21"/>
    </row>
    <row r="340" spans="1:25" x14ac:dyDescent="0.25">
      <c r="A340" s="30"/>
      <c r="B340" s="21" t="e">
        <f>VLOOKUP(Table1[[#This Row],[Name]], 'Site Information'!$A$2:$D$46, 4, FALSE)</f>
        <v>#N/A</v>
      </c>
      <c r="C340" s="11" t="str">
        <f>IF(ISNA(VLOOKUP(Table1[[#This Row],[Name]], 'Elec 17-18'!$A$4:$B$630, 2, FALSE)), "0", VLOOKUP(Table1[[#This Row],[Name]], 'Elec 17-18'!$A$4:$B$630, 2, FALSE))</f>
        <v>0</v>
      </c>
      <c r="D340" s="47" t="str">
        <f>IF(ISNA(VLOOKUP(Table1[[#This Row],[Name]], 'Gas 17-18'!$A$4:$B$395, 2, FALSE)), "0", (VLOOKUP(Table1[[#This Row],[Name]], 'Gas 17-18'!$A$4:$B$395, 2, FALSE)))</f>
        <v>0</v>
      </c>
      <c r="E340" s="11" t="str">
        <f>IF(ISNA(VLOOKUP(Table1[[#This Row],[Name]], 'Elec 18-19'!$A$4:$B$630, 2, FALSE)), "0", VLOOKUP(Table1[[#This Row],[Name]], 'Elec 18-19'!$A$4:$B$630, 2, FALSE))</f>
        <v>0</v>
      </c>
      <c r="F340" s="47" t="str">
        <f>IF(ISNA(VLOOKUP(Table1[[#This Row],[Name]], 'Gas 18-19'!$A$4:$B$395, 2, FALSE)), "0", (VLOOKUP(Table1[[#This Row],[Name]], 'Gas 18-19'!$A$4:$B$395, 2, FALSE)))</f>
        <v>0</v>
      </c>
      <c r="G340" s="7" t="str">
        <f>IF(ISNA(VLOOKUP(Table1[[#This Row],[Name]], 'Elec 19-20'!$A$4:$B$631, 2, FALSE)), "0", VLOOKUP(Table1[[#This Row],[Name]], 'Elec 19-20'!$A$4:$B$631, 2, FALSE))</f>
        <v>0</v>
      </c>
      <c r="H340" s="7" t="str">
        <f>IF(ISNA(VLOOKUP(Table1[[#This Row],[Name]], 'Gas 19-20'!$A$4:$B$395, 2, FALSE)), "0", (VLOOKUP(Table1[[#This Row],[Name]], 'Gas 19-20'!$A$4:$B$395, 2, FALSE)))</f>
        <v>0</v>
      </c>
      <c r="I340" s="13">
        <f>IFERROR((Table1[[#This Row],[Electricity 19-20]]*'Emissions Factors'!$C$2)+(Table1[[#This Row],[Gas 19-20]]*'Emissions Factors'!$B$2), "")</f>
        <v>0</v>
      </c>
      <c r="J340" s="7" t="str">
        <f>IF(ISNA(VLOOKUP(Table1[[#This Row],[Name]],'Elec 20-21'!$A$4:$B$641, 2, FALSE)), "0", VLOOKUP(Table1[[#This Row],[Name]], 'Elec 20-21'!$A$4:$B$641, 2, FALSE))</f>
        <v>0</v>
      </c>
      <c r="K340" s="7" t="str">
        <f>IF(ISNA(VLOOKUP(Table1[[#This Row],[Name]], 'Gas 20-21'!$A$4:$B$400, 2, FALSE)), "0", VLOOKUP(Table1[[#This Row],[Name]], 'Gas 20-21'!$A$4:$B$400, 2, FALSE))</f>
        <v>0</v>
      </c>
      <c r="L340" s="13">
        <f>IFERROR((Table1[[#This Row],[Electricity 20-21]]*'Emissions Factors'!$C$3)+(Table1[[#This Row],[Gas 20-21]]*'Emissions Factors'!$B$2), "0")</f>
        <v>0</v>
      </c>
      <c r="M340" s="65" t="str">
        <f>IF(ISNA(VLOOKUP(Table1[[#This Row],[Name]], 'Elec 21-22'!$A$4:$B$656, 2, FALSE)), "0", VLOOKUP(Table1[[#This Row],[Name]], 'Elec 21-22'!$A$4:$B$656, 2, FALSE))</f>
        <v>0</v>
      </c>
      <c r="N340" s="11" t="str">
        <f>IF(ISNA(VLOOKUP(Table1[[#This Row],[Name]], 'Gas 21-22'!$A$4:$B$408, 2, FALSE)), "0", VLOOKUP(Table1[[#This Row],[Name]], 'Gas 21-22'!$A$4:$B$408, 2, FALSE))</f>
        <v>0</v>
      </c>
      <c r="O340" s="8">
        <f>IFERROR((Table1[[#This Row],[Electricity 21-22]]*'Emissions Factors'!$C$4)+(Table1[[#This Row],[Gas 21-22]]*'Emissions Factors'!$B$4), "")</f>
        <v>0</v>
      </c>
      <c r="P340" s="12" t="str">
        <f>IFERROR(Table1[[#This Row],[Total Emissions 21-22]]/Table1[[#This Row],[Total Emissions 20-21]], "")</f>
        <v/>
      </c>
      <c r="Q340" s="11" t="str">
        <f>IF(ISNA(VLOOKUP(Table1[[#This Row],[Name]],'Elec 22-23'!$A$4:$B$680, 2, FALSE)), "", VLOOKUP(Table1[[#This Row],[Name]], 'Elec 22-23'!$A$4:$B$680, 2, FALSE))</f>
        <v/>
      </c>
      <c r="R340" s="7" t="str">
        <f>IF(ISNA(VLOOKUP(Table1[[#This Row],[Name]], 'Gas 22-23'!$A$4:$B$427, 2, FALSE)), "", (VLOOKUP(Table1[[#This Row],[Name]], 'Gas 22-23'!$A$4:$B$427, 2, FALSE)))</f>
        <v/>
      </c>
      <c r="S340" s="7" t="str">
        <f>IFERROR((Table1[[#This Row],[Electricity 22-23]]*'Emissions Factors'!$C$5)+('Emissions Factors'!$B$5*Table1[[#This Row],[Gas 22-23]]), "")</f>
        <v/>
      </c>
      <c r="T340" s="12" t="str">
        <f>IFERROR(Table1[[#This Row],[Total Emissions 22-23]]/Table1[[#This Row],[Total Emissions 21-22]], "")</f>
        <v/>
      </c>
      <c r="U340" s="7" t="str">
        <f>IF(ISNA(VLOOKUP(Table1[[#This Row],[Name]],'Electricity 23-24'!A474:D507,4,FALSE)),"",(VLOOKUP(Table1[[#This Row],[Name]],'Electricity 23-24'!A474:D507,4,FALSE)))</f>
        <v/>
      </c>
      <c r="V340" s="7" t="str">
        <f>IF(ISNA(VLOOKUP(Table1[[#This Row],[Name]],Table2[#All],2,FALSE)),"",(VLOOKUP(Table1[[#This Row],[Name]],Table2[#All],2,FALSE)))</f>
        <v/>
      </c>
      <c r="W340" s="7" t="str">
        <f>IFERROR((Table1[[#This Row],[Electricity 23-24 ]]*'Emissions Factors'!$C$6)+(Table1[[#This Row],[Gas 23-24 ]]*'Emissions Factors'!$B$6),"")</f>
        <v/>
      </c>
      <c r="X340" s="74" t="str">
        <f>IFERROR(Table1[[#This Row],[Total Emissions 23-24 ]]/Table1[[#This Row],[Total Emissions 22-23]],"")</f>
        <v/>
      </c>
      <c r="Y340" s="21"/>
    </row>
    <row r="341" spans="1:25" x14ac:dyDescent="0.25">
      <c r="A341" s="30"/>
      <c r="B341" s="21" t="e">
        <f>VLOOKUP(Table1[[#This Row],[Name]], 'Site Information'!$A$2:$D$46, 4, FALSE)</f>
        <v>#N/A</v>
      </c>
      <c r="C341" s="11" t="str">
        <f>IF(ISNA(VLOOKUP(Table1[[#This Row],[Name]], 'Elec 17-18'!$A$4:$B$630, 2, FALSE)), "0", VLOOKUP(Table1[[#This Row],[Name]], 'Elec 17-18'!$A$4:$B$630, 2, FALSE))</f>
        <v>0</v>
      </c>
      <c r="D341" s="47" t="str">
        <f>IF(ISNA(VLOOKUP(Table1[[#This Row],[Name]], 'Gas 17-18'!$A$4:$B$395, 2, FALSE)), "0", (VLOOKUP(Table1[[#This Row],[Name]], 'Gas 17-18'!$A$4:$B$395, 2, FALSE)))</f>
        <v>0</v>
      </c>
      <c r="E341" s="11" t="str">
        <f>IF(ISNA(VLOOKUP(Table1[[#This Row],[Name]], 'Elec 18-19'!$A$4:$B$630, 2, FALSE)), "0", VLOOKUP(Table1[[#This Row],[Name]], 'Elec 18-19'!$A$4:$B$630, 2, FALSE))</f>
        <v>0</v>
      </c>
      <c r="F341" s="47" t="str">
        <f>IF(ISNA(VLOOKUP(Table1[[#This Row],[Name]], 'Gas 18-19'!$A$4:$B$395, 2, FALSE)), "0", (VLOOKUP(Table1[[#This Row],[Name]], 'Gas 18-19'!$A$4:$B$395, 2, FALSE)))</f>
        <v>0</v>
      </c>
      <c r="G341" s="7" t="str">
        <f>IF(ISNA(VLOOKUP(Table1[[#This Row],[Name]], 'Elec 19-20'!$A$4:$B$631, 2, FALSE)), "0", VLOOKUP(Table1[[#This Row],[Name]], 'Elec 19-20'!$A$4:$B$631, 2, FALSE))</f>
        <v>0</v>
      </c>
      <c r="H341" s="7" t="str">
        <f>IF(ISNA(VLOOKUP(Table1[[#This Row],[Name]], 'Gas 19-20'!$A$4:$B$395, 2, FALSE)), "0", (VLOOKUP(Table1[[#This Row],[Name]], 'Gas 19-20'!$A$4:$B$395, 2, FALSE)))</f>
        <v>0</v>
      </c>
      <c r="I341" s="13">
        <f>IFERROR((Table1[[#This Row],[Electricity 19-20]]*'Emissions Factors'!$C$2)+(Table1[[#This Row],[Gas 19-20]]*'Emissions Factors'!$B$2), "")</f>
        <v>0</v>
      </c>
      <c r="J341" s="7" t="str">
        <f>IF(ISNA(VLOOKUP(Table1[[#This Row],[Name]],'Elec 20-21'!$A$4:$B$641, 2, FALSE)), "0", VLOOKUP(Table1[[#This Row],[Name]], 'Elec 20-21'!$A$4:$B$641, 2, FALSE))</f>
        <v>0</v>
      </c>
      <c r="K341" s="7" t="str">
        <f>IF(ISNA(VLOOKUP(Table1[[#This Row],[Name]], 'Gas 20-21'!$A$4:$B$400, 2, FALSE)), "0", VLOOKUP(Table1[[#This Row],[Name]], 'Gas 20-21'!$A$4:$B$400, 2, FALSE))</f>
        <v>0</v>
      </c>
      <c r="L341" s="13">
        <f>IFERROR((Table1[[#This Row],[Electricity 20-21]]*'Emissions Factors'!$C$3)+(Table1[[#This Row],[Gas 20-21]]*'Emissions Factors'!$B$2), "0")</f>
        <v>0</v>
      </c>
      <c r="M341" s="65" t="str">
        <f>IF(ISNA(VLOOKUP(Table1[[#This Row],[Name]], 'Elec 21-22'!$A$4:$B$656, 2, FALSE)), "0", VLOOKUP(Table1[[#This Row],[Name]], 'Elec 21-22'!$A$4:$B$656, 2, FALSE))</f>
        <v>0</v>
      </c>
      <c r="N341" s="11" t="str">
        <f>IF(ISNA(VLOOKUP(Table1[[#This Row],[Name]], 'Gas 21-22'!$A$4:$B$408, 2, FALSE)), "0", VLOOKUP(Table1[[#This Row],[Name]], 'Gas 21-22'!$A$4:$B$408, 2, FALSE))</f>
        <v>0</v>
      </c>
      <c r="O341" s="8">
        <f>IFERROR((Table1[[#This Row],[Electricity 21-22]]*'Emissions Factors'!$C$4)+(Table1[[#This Row],[Gas 21-22]]*'Emissions Factors'!$B$4), "")</f>
        <v>0</v>
      </c>
      <c r="P341" s="12" t="str">
        <f>IFERROR(Table1[[#This Row],[Total Emissions 21-22]]/Table1[[#This Row],[Total Emissions 20-21]], "")</f>
        <v/>
      </c>
      <c r="Q341" s="11" t="str">
        <f>IF(ISNA(VLOOKUP(Table1[[#This Row],[Name]],'Elec 22-23'!$A$4:$B$680, 2, FALSE)), "", VLOOKUP(Table1[[#This Row],[Name]], 'Elec 22-23'!$A$4:$B$680, 2, FALSE))</f>
        <v/>
      </c>
      <c r="R341" s="7" t="str">
        <f>IF(ISNA(VLOOKUP(Table1[[#This Row],[Name]], 'Gas 22-23'!$A$4:$B$427, 2, FALSE)), "", (VLOOKUP(Table1[[#This Row],[Name]], 'Gas 22-23'!$A$4:$B$427, 2, FALSE)))</f>
        <v/>
      </c>
      <c r="S341" s="7" t="str">
        <f>IFERROR((Table1[[#This Row],[Electricity 22-23]]*'Emissions Factors'!$C$5)+('Emissions Factors'!$B$5*Table1[[#This Row],[Gas 22-23]]), "")</f>
        <v/>
      </c>
      <c r="T341" s="12" t="str">
        <f>IFERROR(Table1[[#This Row],[Total Emissions 22-23]]/Table1[[#This Row],[Total Emissions 21-22]], "")</f>
        <v/>
      </c>
      <c r="U341" s="7" t="e">
        <f>VLOOKUP(Table1[[#This Row],[Name]],'Electricity 23-24'!A274:D931,4,FALSE)</f>
        <v>#N/A</v>
      </c>
      <c r="V341" s="7" t="str">
        <f>IF(ISNA(VLOOKUP(Table1[[#This Row],[Name]],Table2[#All],2,FALSE)),"",(VLOOKUP(Table1[[#This Row],[Name]],Table2[#All],2,FALSE)))</f>
        <v/>
      </c>
      <c r="W341" s="7" t="str">
        <f>IFERROR((Table1[[#This Row],[Electricity 23-24 ]]*'Emissions Factors'!$C$6)+(Table1[[#This Row],[Gas 23-24 ]]*'Emissions Factors'!$B$6),"")</f>
        <v/>
      </c>
      <c r="X341" s="74" t="str">
        <f>IFERROR(Table1[[#This Row],[Total Emissions 23-24 ]]/Table1[[#This Row],[Total Emissions 22-23]],"")</f>
        <v/>
      </c>
      <c r="Y341" s="21"/>
    </row>
    <row r="342" spans="1:25" x14ac:dyDescent="0.25">
      <c r="A342" s="32"/>
      <c r="B342" s="21" t="e">
        <f>VLOOKUP(Table1[[#This Row],[Name]], 'Site Information'!$A$2:$D$46, 4, FALSE)</f>
        <v>#N/A</v>
      </c>
      <c r="C342" s="8" t="str">
        <f>IF(ISNA(VLOOKUP(Table1[[#This Row],[Name]], 'Elec 17-18'!$A$4:$B$630, 2, FALSE)), "0", VLOOKUP(Table1[[#This Row],[Name]], 'Elec 17-18'!$A$4:$B$630, 2, FALSE))</f>
        <v>0</v>
      </c>
      <c r="D342" s="13" t="str">
        <f>IF(ISNA(VLOOKUP(Table1[[#This Row],[Name]], 'Gas 17-18'!$A$4:$B$395, 2, FALSE)), "0", (VLOOKUP(Table1[[#This Row],[Name]], 'Gas 17-18'!$A$4:$B$395, 2, FALSE)))</f>
        <v>0</v>
      </c>
      <c r="E342" s="8" t="str">
        <f>IF(ISNA(VLOOKUP(Table1[[#This Row],[Name]], 'Elec 18-19'!$A$4:$B$630, 2, FALSE)), "0", VLOOKUP(Table1[[#This Row],[Name]], 'Elec 18-19'!$A$4:$B$630, 2, FALSE))</f>
        <v>0</v>
      </c>
      <c r="F342" s="13" t="str">
        <f>IF(ISNA(VLOOKUP(Table1[[#This Row],[Name]], 'Gas 18-19'!$A$4:$B$395, 2, FALSE)), "0", (VLOOKUP(Table1[[#This Row],[Name]], 'Gas 18-19'!$A$4:$B$395, 2, FALSE)))</f>
        <v>0</v>
      </c>
      <c r="G342" s="7" t="str">
        <f>IF(ISNA(VLOOKUP(Table1[[#This Row],[Name]], 'Elec 19-20'!$A$4:$B$631, 2, FALSE)), "0", VLOOKUP(Table1[[#This Row],[Name]], 'Elec 19-20'!$A$4:$B$631, 2, FALSE))</f>
        <v>0</v>
      </c>
      <c r="H342" s="7" t="str">
        <f>IF(ISNA(VLOOKUP(Table1[[#This Row],[Name]], 'Gas 19-20'!$A$4:$B$395, 2, FALSE)), "0", (VLOOKUP(Table1[[#This Row],[Name]], 'Gas 19-20'!$A$4:$B$395, 2, FALSE)))</f>
        <v>0</v>
      </c>
      <c r="I342" s="13">
        <f>IFERROR((Table1[[#This Row],[Electricity 19-20]]*'Emissions Factors'!$C$2)+(Table1[[#This Row],[Gas 19-20]]*'Emissions Factors'!$B$2), "")</f>
        <v>0</v>
      </c>
      <c r="J342" s="7" t="str">
        <f>IF(ISNA(VLOOKUP(Table1[[#This Row],[Name]],'Elec 20-21'!$A$4:$B$641, 2, FALSE)), "0", VLOOKUP(Table1[[#This Row],[Name]], 'Elec 20-21'!$A$4:$B$641, 2, FALSE))</f>
        <v>0</v>
      </c>
      <c r="K342" s="7" t="str">
        <f>IF(ISNA(VLOOKUP(Table1[[#This Row],[Name]], 'Gas 20-21'!$A$4:$B$400, 2, FALSE)), "0", VLOOKUP(Table1[[#This Row],[Name]], 'Gas 20-21'!$A$4:$B$400, 2, FALSE))</f>
        <v>0</v>
      </c>
      <c r="L342" s="13">
        <f>IFERROR((Table1[[#This Row],[Electricity 20-21]]*'Emissions Factors'!$C$3)+(Table1[[#This Row],[Gas 20-21]]*'Emissions Factors'!$B$2), "0")</f>
        <v>0</v>
      </c>
      <c r="M342" s="11" t="str">
        <f>IF(ISNA(VLOOKUP(Table1[[#This Row],[Name]], 'Elec 21-22'!$A$4:$B$656, 2, FALSE)), "0", VLOOKUP(Table1[[#This Row],[Name]], 'Elec 21-22'!$A$4:$B$656, 2, FALSE))</f>
        <v>0</v>
      </c>
      <c r="N342" s="7" t="str">
        <f>IF(ISNA(VLOOKUP(Table1[[#This Row],[Name]], 'Gas 21-22'!$A$4:$B$408, 2, FALSE)), "0", VLOOKUP(Table1[[#This Row],[Name]], 'Gas 21-22'!$A$4:$B$408, 2, FALSE))</f>
        <v>0</v>
      </c>
      <c r="O342" s="8">
        <f>IFERROR((Table1[[#This Row],[Electricity 21-22]]*'Emissions Factors'!$C$4)+(Table1[[#This Row],[Gas 21-22]]*'Emissions Factors'!$B$4), "")</f>
        <v>0</v>
      </c>
      <c r="P342" s="74" t="str">
        <f>IFERROR(Table1[[#This Row],[Total Emissions 21-22]]/Table1[[#This Row],[Total Emissions 20-21]], "")</f>
        <v/>
      </c>
      <c r="Q342" s="11" t="str">
        <f>IF(ISNA(VLOOKUP(Table1[[#This Row],[Name]],'Elec 22-23'!$A$4:$B$680, 2, FALSE)), "", VLOOKUP(Table1[[#This Row],[Name]], 'Elec 22-23'!$A$4:$B$680, 2, FALSE))</f>
        <v/>
      </c>
      <c r="R342" s="7" t="str">
        <f>IF(ISNA(VLOOKUP(Table1[[#This Row],[Name]], 'Gas 22-23'!$A$4:$B$427, 2, FALSE)), "", (VLOOKUP(Table1[[#This Row],[Name]], 'Gas 22-23'!$A$4:$B$427, 2, FALSE)))</f>
        <v/>
      </c>
      <c r="S342" s="7" t="str">
        <f>IFERROR((Table1[[#This Row],[Electricity 22-23]]*'Emissions Factors'!$C$5)+('Emissions Factors'!$B$5*Table1[[#This Row],[Gas 22-23]]), "")</f>
        <v/>
      </c>
      <c r="T342" s="12" t="str">
        <f>IFERROR(Table1[[#This Row],[Total Emissions 22-23]]/Table1[[#This Row],[Total Emissions 21-22]], "")</f>
        <v/>
      </c>
      <c r="U342" s="7" t="str">
        <f>IF(ISNA(VLOOKUP(Table1[[#This Row],[Name]],'Electricity 23-24'!A343:D1239,4,FALSE)),"",(VLOOKUP(Table1[[#This Row],[Name]],'Electricity 23-24'!A343:D1239,4,FALSE)))</f>
        <v/>
      </c>
      <c r="V342" s="7" t="str">
        <f>IF(ISNA(VLOOKUP(Table1[[#This Row],[Name]],Table2[#All],2,FALSE)),"",(VLOOKUP(Table1[[#This Row],[Name]],Table2[#All],2,FALSE)))</f>
        <v/>
      </c>
      <c r="W342" s="7" t="str">
        <f>IFERROR((Table1[[#This Row],[Electricity 23-24 ]]*'Emissions Factors'!$C$6)+(Table1[[#This Row],[Gas 23-24 ]]*'Emissions Factors'!$B$6),"")</f>
        <v/>
      </c>
      <c r="X342" s="74" t="str">
        <f>IFERROR(Table1[[#This Row],[Total Emissions 23-24 ]]/Table1[[#This Row],[Total Emissions 22-23]],"")</f>
        <v/>
      </c>
      <c r="Y342" s="21"/>
    </row>
    <row r="343" spans="1:25" x14ac:dyDescent="0.25">
      <c r="A343" s="30"/>
      <c r="B343" s="21" t="e">
        <f>VLOOKUP(Table1[[#This Row],[Name]], 'Site Information'!$A$2:$D$46, 4, FALSE)</f>
        <v>#N/A</v>
      </c>
      <c r="C343" s="11" t="str">
        <f>IF(ISNA(VLOOKUP(Table1[[#This Row],[Name]], 'Elec 17-18'!$A$4:$B$630, 2, FALSE)), "0", VLOOKUP(Table1[[#This Row],[Name]], 'Elec 17-18'!$A$4:$B$630, 2, FALSE))</f>
        <v>0</v>
      </c>
      <c r="D343" s="47" t="str">
        <f>IF(ISNA(VLOOKUP(Table1[[#This Row],[Name]], 'Gas 17-18'!$A$4:$B$395, 2, FALSE)), "0", (VLOOKUP(Table1[[#This Row],[Name]], 'Gas 17-18'!$A$4:$B$395, 2, FALSE)))</f>
        <v>0</v>
      </c>
      <c r="E343" s="11" t="str">
        <f>IF(ISNA(VLOOKUP(Table1[[#This Row],[Name]], 'Elec 18-19'!$A$4:$B$630, 2, FALSE)), "0", VLOOKUP(Table1[[#This Row],[Name]], 'Elec 18-19'!$A$4:$B$630, 2, FALSE))</f>
        <v>0</v>
      </c>
      <c r="F343" s="47" t="str">
        <f>IF(ISNA(VLOOKUP(Table1[[#This Row],[Name]], 'Gas 18-19'!$A$4:$B$395, 2, FALSE)), "0", (VLOOKUP(Table1[[#This Row],[Name]], 'Gas 18-19'!$A$4:$B$395, 2, FALSE)))</f>
        <v>0</v>
      </c>
      <c r="G343" s="7" t="str">
        <f>IF(ISNA(VLOOKUP(Table1[[#This Row],[Name]], 'Elec 19-20'!$A$4:$B$631, 2, FALSE)), "0", VLOOKUP(Table1[[#This Row],[Name]], 'Elec 19-20'!$A$4:$B$631, 2, FALSE))</f>
        <v>0</v>
      </c>
      <c r="H343" s="7" t="str">
        <f>IF(ISNA(VLOOKUP(Table1[[#This Row],[Name]], 'Gas 19-20'!$A$4:$B$395, 2, FALSE)), "0", (VLOOKUP(Table1[[#This Row],[Name]], 'Gas 19-20'!$A$4:$B$395, 2, FALSE)))</f>
        <v>0</v>
      </c>
      <c r="I343" s="13">
        <f>IFERROR((Table1[[#This Row],[Electricity 19-20]]*'Emissions Factors'!$C$2)+(Table1[[#This Row],[Gas 19-20]]*'Emissions Factors'!$B$2), "")</f>
        <v>0</v>
      </c>
      <c r="J343" s="7" t="str">
        <f>IF(ISNA(VLOOKUP(Table1[[#This Row],[Name]],'Elec 20-21'!$A$4:$B$641, 2, FALSE)), "0", VLOOKUP(Table1[[#This Row],[Name]], 'Elec 20-21'!$A$4:$B$641, 2, FALSE))</f>
        <v>0</v>
      </c>
      <c r="K343" s="7" t="str">
        <f>IF(ISNA(VLOOKUP(Table1[[#This Row],[Name]], 'Gas 20-21'!$A$4:$B$400, 2, FALSE)), "0", VLOOKUP(Table1[[#This Row],[Name]], 'Gas 20-21'!$A$4:$B$400, 2, FALSE))</f>
        <v>0</v>
      </c>
      <c r="L343" s="13">
        <f>IFERROR((Table1[[#This Row],[Electricity 20-21]]*'Emissions Factors'!$C$3)+(Table1[[#This Row],[Gas 20-21]]*'Emissions Factors'!$B$2), "0")</f>
        <v>0</v>
      </c>
      <c r="M343" s="65" t="str">
        <f>IF(ISNA(VLOOKUP(Table1[[#This Row],[Name]], 'Elec 21-22'!$A$4:$B$656, 2, FALSE)), "0", VLOOKUP(Table1[[#This Row],[Name]], 'Elec 21-22'!$A$4:$B$656, 2, FALSE))</f>
        <v>0</v>
      </c>
      <c r="N343" s="11" t="str">
        <f>IF(ISNA(VLOOKUP(Table1[[#This Row],[Name]], 'Gas 21-22'!$A$4:$B$408, 2, FALSE)), "0", VLOOKUP(Table1[[#This Row],[Name]], 'Gas 21-22'!$A$4:$B$408, 2, FALSE))</f>
        <v>0</v>
      </c>
      <c r="O343" s="8">
        <f>IFERROR((Table1[[#This Row],[Electricity 21-22]]*'Emissions Factors'!$C$4)+(Table1[[#This Row],[Gas 21-22]]*'Emissions Factors'!$B$4), "")</f>
        <v>0</v>
      </c>
      <c r="P343" s="12" t="str">
        <f>IFERROR(Table1[[#This Row],[Total Emissions 21-22]]/Table1[[#This Row],[Total Emissions 20-21]], "")</f>
        <v/>
      </c>
      <c r="Q343" s="11" t="str">
        <f>IF(ISNA(VLOOKUP(Table1[[#This Row],[Name]],'Elec 22-23'!$A$4:$B$680, 2, FALSE)), "", VLOOKUP(Table1[[#This Row],[Name]], 'Elec 22-23'!$A$4:$B$680, 2, FALSE))</f>
        <v/>
      </c>
      <c r="R343" s="7" t="str">
        <f>IF(ISNA(VLOOKUP(Table1[[#This Row],[Name]], 'Gas 22-23'!$A$4:$B$427, 2, FALSE)), "", (VLOOKUP(Table1[[#This Row],[Name]], 'Gas 22-23'!$A$4:$B$427, 2, FALSE)))</f>
        <v/>
      </c>
      <c r="S343" s="7" t="str">
        <f>IFERROR((Table1[[#This Row],[Electricity 22-23]]*'Emissions Factors'!$C$5)+('Emissions Factors'!$B$5*Table1[[#This Row],[Gas 22-23]]), "")</f>
        <v/>
      </c>
      <c r="T343" s="12" t="str">
        <f>IFERROR(Table1[[#This Row],[Total Emissions 22-23]]/Table1[[#This Row],[Total Emissions 21-22]], "")</f>
        <v/>
      </c>
      <c r="U343" s="7" t="str">
        <f>IF(ISNA(VLOOKUP(Table1[[#This Row],[Name]],'Electricity 23-24'!A30:D754,4,FALSE)),"",(VLOOKUP(Table1[[#This Row],[Name]],'Electricity 23-24'!A30:D754,4,FALSE)))</f>
        <v/>
      </c>
      <c r="V343" s="7" t="str">
        <f>IF(ISNA(VLOOKUP(Table1[[#This Row],[Name]],Table2[#All],2,FALSE)),"",(VLOOKUP(Table1[[#This Row],[Name]],Table2[#All],2,FALSE)))</f>
        <v/>
      </c>
      <c r="W343" s="7" t="str">
        <f>IFERROR((Table1[[#This Row],[Electricity 23-24 ]]*'Emissions Factors'!$C$6)+(Table1[[#This Row],[Gas 23-24 ]]*'Emissions Factors'!$B$6),"")</f>
        <v/>
      </c>
      <c r="X343" s="74" t="str">
        <f>IFERROR(Table1[[#This Row],[Total Emissions 23-24 ]]/Table1[[#This Row],[Total Emissions 22-23]],"")</f>
        <v/>
      </c>
      <c r="Y343" s="21"/>
    </row>
    <row r="344" spans="1:25" x14ac:dyDescent="0.25">
      <c r="A344" s="30"/>
      <c r="B344" s="21" t="e">
        <f>VLOOKUP(Table1[[#This Row],[Name]], 'Site Information'!$A$2:$D$46, 4, FALSE)</f>
        <v>#N/A</v>
      </c>
      <c r="C344" s="11" t="str">
        <f>IF(ISNA(VLOOKUP(Table1[[#This Row],[Name]], 'Elec 17-18'!$A$4:$B$630, 2, FALSE)), "0", VLOOKUP(Table1[[#This Row],[Name]], 'Elec 17-18'!$A$4:$B$630, 2, FALSE))</f>
        <v>0</v>
      </c>
      <c r="D344" s="47" t="str">
        <f>IF(ISNA(VLOOKUP(Table1[[#This Row],[Name]], 'Gas 17-18'!$A$4:$B$395, 2, FALSE)), "0", (VLOOKUP(Table1[[#This Row],[Name]], 'Gas 17-18'!$A$4:$B$395, 2, FALSE)))</f>
        <v>0</v>
      </c>
      <c r="E344" s="11" t="str">
        <f>IF(ISNA(VLOOKUP(Table1[[#This Row],[Name]], 'Elec 18-19'!$A$4:$B$630, 2, FALSE)), "0", VLOOKUP(Table1[[#This Row],[Name]], 'Elec 18-19'!$A$4:$B$630, 2, FALSE))</f>
        <v>0</v>
      </c>
      <c r="F344" s="47" t="str">
        <f>IF(ISNA(VLOOKUP(Table1[[#This Row],[Name]], 'Gas 18-19'!$A$4:$B$395, 2, FALSE)), "0", (VLOOKUP(Table1[[#This Row],[Name]], 'Gas 18-19'!$A$4:$B$395, 2, FALSE)))</f>
        <v>0</v>
      </c>
      <c r="G344" s="7" t="str">
        <f>IF(ISNA(VLOOKUP(Table1[[#This Row],[Name]], 'Elec 19-20'!$A$4:$B$631, 2, FALSE)), "0", VLOOKUP(Table1[[#This Row],[Name]], 'Elec 19-20'!$A$4:$B$631, 2, FALSE))</f>
        <v>0</v>
      </c>
      <c r="H344" s="7" t="str">
        <f>IF(ISNA(VLOOKUP(Table1[[#This Row],[Name]], 'Gas 19-20'!$A$4:$B$395, 2, FALSE)), "0", (VLOOKUP(Table1[[#This Row],[Name]], 'Gas 19-20'!$A$4:$B$395, 2, FALSE)))</f>
        <v>0</v>
      </c>
      <c r="I344" s="13">
        <f>IFERROR((Table1[[#This Row],[Electricity 19-20]]*'Emissions Factors'!$C$2)+(Table1[[#This Row],[Gas 19-20]]*'Emissions Factors'!$B$2), "")</f>
        <v>0</v>
      </c>
      <c r="J344" s="7" t="str">
        <f>IF(ISNA(VLOOKUP(Table1[[#This Row],[Name]],'Elec 20-21'!$A$4:$B$641, 2, FALSE)), "0", VLOOKUP(Table1[[#This Row],[Name]], 'Elec 20-21'!$A$4:$B$641, 2, FALSE))</f>
        <v>0</v>
      </c>
      <c r="K344" s="7" t="str">
        <f>IF(ISNA(VLOOKUP(Table1[[#This Row],[Name]], 'Gas 20-21'!$A$4:$B$400, 2, FALSE)), "0", VLOOKUP(Table1[[#This Row],[Name]], 'Gas 20-21'!$A$4:$B$400, 2, FALSE))</f>
        <v>0</v>
      </c>
      <c r="L344" s="13">
        <f>IFERROR((Table1[[#This Row],[Electricity 20-21]]*'Emissions Factors'!$C$3)+(Table1[[#This Row],[Gas 20-21]]*'Emissions Factors'!$B$2), "0")</f>
        <v>0</v>
      </c>
      <c r="M344" s="65" t="str">
        <f>IF(ISNA(VLOOKUP(Table1[[#This Row],[Name]], 'Elec 21-22'!$A$4:$B$656, 2, FALSE)), "0", VLOOKUP(Table1[[#This Row],[Name]], 'Elec 21-22'!$A$4:$B$656, 2, FALSE))</f>
        <v>0</v>
      </c>
      <c r="N344" s="7" t="str">
        <f>IF(ISNA(VLOOKUP(Table1[[#This Row],[Name]], 'Gas 21-22'!$A$4:$B$408, 2, FALSE)), "0", VLOOKUP(Table1[[#This Row],[Name]], 'Gas 21-22'!$A$4:$B$408, 2, FALSE))</f>
        <v>0</v>
      </c>
      <c r="O344" s="8">
        <f>IFERROR((Table1[[#This Row],[Electricity 21-22]]*'Emissions Factors'!$C$4)+(Table1[[#This Row],[Gas 21-22]]*'Emissions Factors'!$B$4), "")</f>
        <v>0</v>
      </c>
      <c r="P344" s="12" t="str">
        <f>IFERROR(Table1[[#This Row],[Total Emissions 21-22]]/Table1[[#This Row],[Total Emissions 20-21]], "")</f>
        <v/>
      </c>
      <c r="Q344" s="11" t="str">
        <f>IF(ISNA(VLOOKUP(Table1[[#This Row],[Name]],'Elec 22-23'!$A$4:$B$680, 2, FALSE)), "", VLOOKUP(Table1[[#This Row],[Name]], 'Elec 22-23'!$A$4:$B$680, 2, FALSE))</f>
        <v/>
      </c>
      <c r="R344" s="7" t="str">
        <f>IF(ISNA(VLOOKUP(Table1[[#This Row],[Name]], 'Gas 22-23'!$A$4:$B$427, 2, FALSE)), "", (VLOOKUP(Table1[[#This Row],[Name]], 'Gas 22-23'!$A$4:$B$427, 2, FALSE)))</f>
        <v/>
      </c>
      <c r="S344" s="7" t="str">
        <f>IFERROR((Table1[[#This Row],[Electricity 22-23]]*'Emissions Factors'!$C$5)+('Emissions Factors'!$B$5*Table1[[#This Row],[Gas 22-23]]), "")</f>
        <v/>
      </c>
      <c r="T344" s="12" t="str">
        <f>IFERROR(Table1[[#This Row],[Total Emissions 22-23]]/Table1[[#This Row],[Total Emissions 21-22]], "")</f>
        <v/>
      </c>
      <c r="U344" s="7" t="str">
        <f>IF(ISNA(VLOOKUP(Table1[[#This Row],[Name]],'Electricity 23-24'!A555:D1451,4,FALSE)),"",(VLOOKUP(Table1[[#This Row],[Name]],'Electricity 23-24'!A555:D1451,4,FALSE)))</f>
        <v/>
      </c>
      <c r="V344" s="7" t="str">
        <f>IF(ISNA(VLOOKUP(Table1[[#This Row],[Name]],Table2[#All],2,FALSE)),"",(VLOOKUP(Table1[[#This Row],[Name]],Table2[#All],2,FALSE)))</f>
        <v/>
      </c>
      <c r="W344" s="7" t="str">
        <f>IFERROR((Table1[[#This Row],[Electricity 23-24 ]]*'Emissions Factors'!$C$6)+(Table1[[#This Row],[Gas 23-24 ]]*'Emissions Factors'!$B$6),"")</f>
        <v/>
      </c>
      <c r="X344" s="74" t="str">
        <f>IFERROR(Table1[[#This Row],[Total Emissions 23-24 ]]/Table1[[#This Row],[Total Emissions 22-23]],"")</f>
        <v/>
      </c>
      <c r="Y344" s="21"/>
    </row>
    <row r="345" spans="1:25" x14ac:dyDescent="0.25">
      <c r="A345" s="30"/>
      <c r="B345" s="21" t="e">
        <f>VLOOKUP(Table1[[#This Row],[Name]], 'Site Information'!$A$2:$D$46, 4, FALSE)</f>
        <v>#N/A</v>
      </c>
      <c r="C345" s="11" t="str">
        <f>IF(ISNA(VLOOKUP(Table1[[#This Row],[Name]], 'Elec 17-18'!$A$4:$B$630, 2, FALSE)), "0", VLOOKUP(Table1[[#This Row],[Name]], 'Elec 17-18'!$A$4:$B$630, 2, FALSE))</f>
        <v>0</v>
      </c>
      <c r="D345" s="47" t="str">
        <f>IF(ISNA(VLOOKUP(Table1[[#This Row],[Name]], 'Gas 17-18'!$A$4:$B$395, 2, FALSE)), "0", (VLOOKUP(Table1[[#This Row],[Name]], 'Gas 17-18'!$A$4:$B$395, 2, FALSE)))</f>
        <v>0</v>
      </c>
      <c r="E345" s="11" t="str">
        <f>IF(ISNA(VLOOKUP(Table1[[#This Row],[Name]], 'Elec 18-19'!$A$4:$B$630, 2, FALSE)), "0", VLOOKUP(Table1[[#This Row],[Name]], 'Elec 18-19'!$A$4:$B$630, 2, FALSE))</f>
        <v>0</v>
      </c>
      <c r="F345" s="47" t="str">
        <f>IF(ISNA(VLOOKUP(Table1[[#This Row],[Name]], 'Gas 18-19'!$A$4:$B$395, 2, FALSE)), "0", (VLOOKUP(Table1[[#This Row],[Name]], 'Gas 18-19'!$A$4:$B$395, 2, FALSE)))</f>
        <v>0</v>
      </c>
      <c r="G345" s="7" t="str">
        <f>IF(ISNA(VLOOKUP(Table1[[#This Row],[Name]], 'Elec 19-20'!$A$4:$B$631, 2, FALSE)), "0", VLOOKUP(Table1[[#This Row],[Name]], 'Elec 19-20'!$A$4:$B$631, 2, FALSE))</f>
        <v>0</v>
      </c>
      <c r="H345" s="7" t="str">
        <f>IF(ISNA(VLOOKUP(Table1[[#This Row],[Name]], 'Gas 19-20'!$A$4:$B$395, 2, FALSE)), "0", (VLOOKUP(Table1[[#This Row],[Name]], 'Gas 19-20'!$A$4:$B$395, 2, FALSE)))</f>
        <v>0</v>
      </c>
      <c r="I345" s="13">
        <f>IFERROR((Table1[[#This Row],[Electricity 19-20]]*'Emissions Factors'!$C$2)+(Table1[[#This Row],[Gas 19-20]]*'Emissions Factors'!$B$2), "")</f>
        <v>0</v>
      </c>
      <c r="J345" s="7" t="str">
        <f>IF(ISNA(VLOOKUP(Table1[[#This Row],[Name]],'Elec 20-21'!$A$4:$B$641, 2, FALSE)), "0", VLOOKUP(Table1[[#This Row],[Name]], 'Elec 20-21'!$A$4:$B$641, 2, FALSE))</f>
        <v>0</v>
      </c>
      <c r="K345" s="7" t="str">
        <f>IF(ISNA(VLOOKUP(Table1[[#This Row],[Name]], 'Gas 20-21'!$A$4:$B$400, 2, FALSE)), "0", VLOOKUP(Table1[[#This Row],[Name]], 'Gas 20-21'!$A$4:$B$400, 2, FALSE))</f>
        <v>0</v>
      </c>
      <c r="L345" s="13">
        <f>IFERROR((Table1[[#This Row],[Electricity 20-21]]*'Emissions Factors'!$C$3)+(Table1[[#This Row],[Gas 20-21]]*'Emissions Factors'!$B$2), "0")</f>
        <v>0</v>
      </c>
      <c r="M345" s="65" t="str">
        <f>IF(ISNA(VLOOKUP(Table1[[#This Row],[Name]], 'Elec 21-22'!$A$4:$B$656, 2, FALSE)), "0", VLOOKUP(Table1[[#This Row],[Name]], 'Elec 21-22'!$A$4:$B$656, 2, FALSE))</f>
        <v>0</v>
      </c>
      <c r="N345" s="7" t="str">
        <f>IF(ISNA(VLOOKUP(Table1[[#This Row],[Name]], 'Gas 21-22'!$A$4:$B$408, 2, FALSE)), "0", VLOOKUP(Table1[[#This Row],[Name]], 'Gas 21-22'!$A$4:$B$408, 2, FALSE))</f>
        <v>0</v>
      </c>
      <c r="O345" s="8">
        <f>IFERROR((Table1[[#This Row],[Electricity 21-22]]*'Emissions Factors'!$C$4)+(Table1[[#This Row],[Gas 21-22]]*'Emissions Factors'!$B$4), "")</f>
        <v>0</v>
      </c>
      <c r="P345" s="12" t="str">
        <f>IFERROR(Table1[[#This Row],[Total Emissions 21-22]]/Table1[[#This Row],[Total Emissions 20-21]], "")</f>
        <v/>
      </c>
      <c r="Q345" s="11" t="str">
        <f>IF(ISNA(VLOOKUP(Table1[[#This Row],[Name]],'Elec 22-23'!$A$4:$B$680, 2, FALSE)), "", VLOOKUP(Table1[[#This Row],[Name]], 'Elec 22-23'!$A$4:$B$680, 2, FALSE))</f>
        <v/>
      </c>
      <c r="R345" s="7" t="str">
        <f>IF(ISNA(VLOOKUP(Table1[[#This Row],[Name]], 'Gas 22-23'!$A$4:$B$427, 2, FALSE)), "", (VLOOKUP(Table1[[#This Row],[Name]], 'Gas 22-23'!$A$4:$B$427, 2, FALSE)))</f>
        <v/>
      </c>
      <c r="S345" s="7" t="str">
        <f>IFERROR((Table1[[#This Row],[Electricity 22-23]]*'Emissions Factors'!$C$5)+('Emissions Factors'!$B$5*Table1[[#This Row],[Gas 22-23]]), "")</f>
        <v/>
      </c>
      <c r="T345" s="12" t="str">
        <f>IFERROR(Table1[[#This Row],[Total Emissions 22-23]]/Table1[[#This Row],[Total Emissions 21-22]], "")</f>
        <v/>
      </c>
      <c r="U345" s="7" t="str">
        <f>IF(ISNA(VLOOKUP(Table1[[#This Row],[Name]],'Electricity 23-24'!A557:D1453,4,FALSE)),"",(VLOOKUP(Table1[[#This Row],[Name]],'Electricity 23-24'!A557:D1453,4,FALSE)))</f>
        <v/>
      </c>
      <c r="V345" s="7" t="str">
        <f>IF(ISNA(VLOOKUP(Table1[[#This Row],[Name]],Table2[#All],2,FALSE)),"",(VLOOKUP(Table1[[#This Row],[Name]],Table2[#All],2,FALSE)))</f>
        <v/>
      </c>
      <c r="W345" s="7" t="str">
        <f>IFERROR((Table1[[#This Row],[Electricity 23-24 ]]*'Emissions Factors'!$C$6)+(Table1[[#This Row],[Gas 23-24 ]]*'Emissions Factors'!$B$6),"")</f>
        <v/>
      </c>
      <c r="X345" s="74" t="str">
        <f>IFERROR(Table1[[#This Row],[Total Emissions 23-24 ]]/Table1[[#This Row],[Total Emissions 22-23]],"")</f>
        <v/>
      </c>
      <c r="Y345" s="21"/>
    </row>
    <row r="346" spans="1:25" x14ac:dyDescent="0.25">
      <c r="A346" s="30"/>
      <c r="B346" s="21" t="e">
        <f>VLOOKUP(Table1[[#This Row],[Name]], 'Site Information'!$A$2:$D$46, 4, FALSE)</f>
        <v>#N/A</v>
      </c>
      <c r="C346" s="11" t="str">
        <f>IF(ISNA(VLOOKUP(Table1[[#This Row],[Name]], 'Elec 17-18'!$A$4:$B$630, 2, FALSE)), "0", VLOOKUP(Table1[[#This Row],[Name]], 'Elec 17-18'!$A$4:$B$630, 2, FALSE))</f>
        <v>0</v>
      </c>
      <c r="D346" s="47" t="str">
        <f>IF(ISNA(VLOOKUP(Table1[[#This Row],[Name]], 'Gas 17-18'!$A$4:$B$395, 2, FALSE)), "0", (VLOOKUP(Table1[[#This Row],[Name]], 'Gas 17-18'!$A$4:$B$395, 2, FALSE)))</f>
        <v>0</v>
      </c>
      <c r="E346" s="11" t="str">
        <f>IF(ISNA(VLOOKUP(Table1[[#This Row],[Name]], 'Elec 18-19'!$A$4:$B$630, 2, FALSE)), "0", VLOOKUP(Table1[[#This Row],[Name]], 'Elec 18-19'!$A$4:$B$630, 2, FALSE))</f>
        <v>0</v>
      </c>
      <c r="F346" s="47" t="str">
        <f>IF(ISNA(VLOOKUP(Table1[[#This Row],[Name]], 'Gas 18-19'!$A$4:$B$395, 2, FALSE)), "0", (VLOOKUP(Table1[[#This Row],[Name]], 'Gas 18-19'!$A$4:$B$395, 2, FALSE)))</f>
        <v>0</v>
      </c>
      <c r="G346" s="7" t="str">
        <f>IF(ISNA(VLOOKUP(Table1[[#This Row],[Name]], 'Elec 19-20'!$A$4:$B$631, 2, FALSE)), "0", VLOOKUP(Table1[[#This Row],[Name]], 'Elec 19-20'!$A$4:$B$631, 2, FALSE))</f>
        <v>0</v>
      </c>
      <c r="H346" s="7" t="str">
        <f>IF(ISNA(VLOOKUP(Table1[[#This Row],[Name]], 'Gas 19-20'!$A$4:$B$395, 2, FALSE)), "0", (VLOOKUP(Table1[[#This Row],[Name]], 'Gas 19-20'!$A$4:$B$395, 2, FALSE)))</f>
        <v>0</v>
      </c>
      <c r="I346" s="13">
        <f>IFERROR((Table1[[#This Row],[Electricity 19-20]]*'Emissions Factors'!$C$2)+(Table1[[#This Row],[Gas 19-20]]*'Emissions Factors'!$B$2), "")</f>
        <v>0</v>
      </c>
      <c r="J346" s="7" t="str">
        <f>IF(ISNA(VLOOKUP(Table1[[#This Row],[Name]],'Elec 20-21'!$A$4:$B$641, 2, FALSE)), "0", VLOOKUP(Table1[[#This Row],[Name]], 'Elec 20-21'!$A$4:$B$641, 2, FALSE))</f>
        <v>0</v>
      </c>
      <c r="K346" s="7" t="str">
        <f>IF(ISNA(VLOOKUP(Table1[[#This Row],[Name]], 'Gas 20-21'!$A$4:$B$400, 2, FALSE)), "0", VLOOKUP(Table1[[#This Row],[Name]], 'Gas 20-21'!$A$4:$B$400, 2, FALSE))</f>
        <v>0</v>
      </c>
      <c r="L346" s="13">
        <f>IFERROR((Table1[[#This Row],[Electricity 20-21]]*'Emissions Factors'!$C$3)+(Table1[[#This Row],[Gas 20-21]]*'Emissions Factors'!$B$2), "0")</f>
        <v>0</v>
      </c>
      <c r="M346" s="65" t="str">
        <f>IF(ISNA(VLOOKUP(Table1[[#This Row],[Name]], 'Elec 21-22'!$A$4:$B$656, 2, FALSE)), "0", VLOOKUP(Table1[[#This Row],[Name]], 'Elec 21-22'!$A$4:$B$656, 2, FALSE))</f>
        <v>0</v>
      </c>
      <c r="N346" s="7" t="str">
        <f>IF(ISNA(VLOOKUP(Table1[[#This Row],[Name]], 'Gas 21-22'!$A$4:$B$408, 2, FALSE)), "0", VLOOKUP(Table1[[#This Row],[Name]], 'Gas 21-22'!$A$4:$B$408, 2, FALSE))</f>
        <v>0</v>
      </c>
      <c r="O346" s="8">
        <f>IFERROR((Table1[[#This Row],[Electricity 21-22]]*'Emissions Factors'!$C$4)+(Table1[[#This Row],[Gas 21-22]]*'Emissions Factors'!$B$4), "")</f>
        <v>0</v>
      </c>
      <c r="P346" s="12" t="str">
        <f>IFERROR(Table1[[#This Row],[Total Emissions 21-22]]/Table1[[#This Row],[Total Emissions 20-21]], "")</f>
        <v/>
      </c>
      <c r="Q346" s="11" t="str">
        <f>IF(ISNA(VLOOKUP(Table1[[#This Row],[Name]],'Elec 22-23'!$A$4:$B$680, 2, FALSE)), "", VLOOKUP(Table1[[#This Row],[Name]], 'Elec 22-23'!$A$4:$B$680, 2, FALSE))</f>
        <v/>
      </c>
      <c r="R346" s="11" t="str">
        <f>IF(ISNA(VLOOKUP(Table1[[#This Row],[Name]], 'Gas 22-23'!$A$4:$B$427, 2, FALSE)), "", (VLOOKUP(Table1[[#This Row],[Name]], 'Gas 22-23'!$A$4:$B$427, 2, FALSE)))</f>
        <v/>
      </c>
      <c r="S346" s="11" t="str">
        <f>IFERROR((Table1[[#This Row],[Electricity 22-23]]*'Emissions Factors'!$C$5)+('Emissions Factors'!$B$5*Table1[[#This Row],[Gas 22-23]]), "")</f>
        <v/>
      </c>
      <c r="T346" s="12" t="str">
        <f>IFERROR(Table1[[#This Row],[Total Emissions 22-23]]/Table1[[#This Row],[Total Emissions 21-22]], "")</f>
        <v/>
      </c>
      <c r="U346" s="11" t="str">
        <f>IF(ISNA(VLOOKUP(Table1[[#This Row],[Name]],'Electricity 23-24'!A347:D1243,4,FALSE)),"",(VLOOKUP(Table1[[#This Row],[Name]],'Electricity 23-24'!A347:D1243,4,FALSE)))</f>
        <v/>
      </c>
      <c r="V346" s="11" t="str">
        <f>IF(ISNA(VLOOKUP(Table1[[#This Row],[Name]],Table2[#All],2,FALSE)),"",(VLOOKUP(Table1[[#This Row],[Name]],Table2[#All],2,FALSE)))</f>
        <v/>
      </c>
      <c r="W346" s="11" t="str">
        <f>IFERROR((Table1[[#This Row],[Electricity 23-24 ]]*'Emissions Factors'!$C$6)+(Table1[[#This Row],[Gas 23-24 ]]*'Emissions Factors'!$B$6),"")</f>
        <v/>
      </c>
      <c r="X346" s="74" t="str">
        <f>IFERROR(Table1[[#This Row],[Total Emissions 23-24 ]]/Table1[[#This Row],[Total Emissions 22-23]],"")</f>
        <v/>
      </c>
      <c r="Y346" s="21"/>
    </row>
    <row r="347" spans="1:25" x14ac:dyDescent="0.25">
      <c r="A347" s="30"/>
      <c r="B347" s="21" t="e">
        <f>VLOOKUP(Table1[[#This Row],[Name]], 'Site Information'!$A$2:$D$46, 4, FALSE)</f>
        <v>#N/A</v>
      </c>
      <c r="C347" s="11" t="str">
        <f>IF(ISNA(VLOOKUP(Table1[[#This Row],[Name]], 'Elec 17-18'!$A$4:$B$630, 2, FALSE)), "0", VLOOKUP(Table1[[#This Row],[Name]], 'Elec 17-18'!$A$4:$B$630, 2, FALSE))</f>
        <v>0</v>
      </c>
      <c r="D347" s="47" t="str">
        <f>IF(ISNA(VLOOKUP(Table1[[#This Row],[Name]], 'Gas 17-18'!$A$4:$B$395, 2, FALSE)), "0", (VLOOKUP(Table1[[#This Row],[Name]], 'Gas 17-18'!$A$4:$B$395, 2, FALSE)))</f>
        <v>0</v>
      </c>
      <c r="E347" s="11" t="str">
        <f>IF(ISNA(VLOOKUP(Table1[[#This Row],[Name]], 'Elec 18-19'!$A$4:$B$630, 2, FALSE)), "0", VLOOKUP(Table1[[#This Row],[Name]], 'Elec 18-19'!$A$4:$B$630, 2, FALSE))</f>
        <v>0</v>
      </c>
      <c r="F347" s="47" t="str">
        <f>IF(ISNA(VLOOKUP(Table1[[#This Row],[Name]], 'Gas 18-19'!$A$4:$B$395, 2, FALSE)), "0", (VLOOKUP(Table1[[#This Row],[Name]], 'Gas 18-19'!$A$4:$B$395, 2, FALSE)))</f>
        <v>0</v>
      </c>
      <c r="G347" s="7" t="str">
        <f>IF(ISNA(VLOOKUP(Table1[[#This Row],[Name]], 'Elec 19-20'!$A$4:$B$631, 2, FALSE)), "0", VLOOKUP(Table1[[#This Row],[Name]], 'Elec 19-20'!$A$4:$B$631, 2, FALSE))</f>
        <v>0</v>
      </c>
      <c r="H347" s="7" t="str">
        <f>IF(ISNA(VLOOKUP(Table1[[#This Row],[Name]], 'Gas 19-20'!$A$4:$B$395, 2, FALSE)), "0", (VLOOKUP(Table1[[#This Row],[Name]], 'Gas 19-20'!$A$4:$B$395, 2, FALSE)))</f>
        <v>0</v>
      </c>
      <c r="I347" s="13">
        <f>IFERROR((Table1[[#This Row],[Electricity 19-20]]*'Emissions Factors'!$C$2)+(Table1[[#This Row],[Gas 19-20]]*'Emissions Factors'!$B$2), "")</f>
        <v>0</v>
      </c>
      <c r="J347" s="7" t="str">
        <f>IF(ISNA(VLOOKUP(Table1[[#This Row],[Name]],'Elec 20-21'!$A$4:$B$641, 2, FALSE)), "0", VLOOKUP(Table1[[#This Row],[Name]], 'Elec 20-21'!$A$4:$B$641, 2, FALSE))</f>
        <v>0</v>
      </c>
      <c r="K347" s="7" t="str">
        <f>IF(ISNA(VLOOKUP(Table1[[#This Row],[Name]], 'Gas 20-21'!$A$4:$B$400, 2, FALSE)), "0", VLOOKUP(Table1[[#This Row],[Name]], 'Gas 20-21'!$A$4:$B$400, 2, FALSE))</f>
        <v>0</v>
      </c>
      <c r="L347" s="13">
        <f>IFERROR((Table1[[#This Row],[Electricity 20-21]]*'Emissions Factors'!$C$3)+(Table1[[#This Row],[Gas 20-21]]*'Emissions Factors'!$B$2), "0")</f>
        <v>0</v>
      </c>
      <c r="M347" s="65" t="str">
        <f>IF(ISNA(VLOOKUP(Table1[[#This Row],[Name]], 'Elec 21-22'!$A$4:$B$656, 2, FALSE)), "0", VLOOKUP(Table1[[#This Row],[Name]], 'Elec 21-22'!$A$4:$B$656, 2, FALSE))</f>
        <v>0</v>
      </c>
      <c r="N347" s="11" t="str">
        <f>IF(ISNA(VLOOKUP(Table1[[#This Row],[Name]], 'Gas 21-22'!$A$4:$B$408, 2, FALSE)), "0", VLOOKUP(Table1[[#This Row],[Name]], 'Gas 21-22'!$A$4:$B$408, 2, FALSE))</f>
        <v>0</v>
      </c>
      <c r="O347" s="8">
        <f>IFERROR((Table1[[#This Row],[Electricity 21-22]]*'Emissions Factors'!$C$4)+(Table1[[#This Row],[Gas 21-22]]*'Emissions Factors'!$B$4), "")</f>
        <v>0</v>
      </c>
      <c r="P347" s="12" t="str">
        <f>IFERROR(Table1[[#This Row],[Total Emissions 21-22]]/Table1[[#This Row],[Total Emissions 20-21]], "")</f>
        <v/>
      </c>
      <c r="Q347" s="11" t="str">
        <f>IF(ISNA(VLOOKUP(Table1[[#This Row],[Name]],'Elec 22-23'!$A$4:$B$680, 2, FALSE)), "", VLOOKUP(Table1[[#This Row],[Name]], 'Elec 22-23'!$A$4:$B$680, 2, FALSE))</f>
        <v/>
      </c>
      <c r="R347" s="7" t="str">
        <f>IF(ISNA(VLOOKUP(Table1[[#This Row],[Name]], 'Gas 22-23'!$A$4:$B$427, 2, FALSE)), "", (VLOOKUP(Table1[[#This Row],[Name]], 'Gas 22-23'!$A$4:$B$427, 2, FALSE)))</f>
        <v/>
      </c>
      <c r="S347" s="7" t="str">
        <f>IFERROR((Table1[[#This Row],[Electricity 22-23]]*'Emissions Factors'!$C$5)+('Emissions Factors'!$B$5*Table1[[#This Row],[Gas 22-23]]), "")</f>
        <v/>
      </c>
      <c r="T347" s="12" t="str">
        <f>IFERROR(Table1[[#This Row],[Total Emissions 22-23]]/Table1[[#This Row],[Total Emissions 21-22]], "")</f>
        <v/>
      </c>
      <c r="U347" s="7" t="str">
        <f>IF(ISNA(VLOOKUP(Table1[[#This Row],[Name]],'Electricity 23-24'!A90:D722,4,FALSE)),"",(VLOOKUP(Table1[[#This Row],[Name]],'Electricity 23-24'!A90:D722,4,FALSE)))</f>
        <v/>
      </c>
      <c r="V347" s="7" t="str">
        <f>IF(ISNA(VLOOKUP(Table1[[#This Row],[Name]],Table2[#All],2,FALSE)),"",(VLOOKUP(Table1[[#This Row],[Name]],Table2[#All],2,FALSE)))</f>
        <v/>
      </c>
      <c r="W347" s="7" t="str">
        <f>IFERROR((Table1[[#This Row],[Electricity 23-24 ]]*'Emissions Factors'!$C$6)+(Table1[[#This Row],[Gas 23-24 ]]*'Emissions Factors'!$B$6),"")</f>
        <v/>
      </c>
      <c r="X347" s="74" t="str">
        <f>IFERROR(Table1[[#This Row],[Total Emissions 23-24 ]]/Table1[[#This Row],[Total Emissions 22-23]],"")</f>
        <v/>
      </c>
      <c r="Y347" s="21"/>
    </row>
    <row r="348" spans="1:25" x14ac:dyDescent="0.25">
      <c r="A348" s="32"/>
      <c r="B348" s="21" t="e">
        <f>VLOOKUP(Table1[[#This Row],[Name]], 'Site Information'!$A$2:$D$46, 4, FALSE)</f>
        <v>#N/A</v>
      </c>
      <c r="C348" s="8" t="str">
        <f>IF(ISNA(VLOOKUP(Table1[[#This Row],[Name]], 'Elec 17-18'!$A$4:$B$630, 2, FALSE)), "0", VLOOKUP(Table1[[#This Row],[Name]], 'Elec 17-18'!$A$4:$B$630, 2, FALSE))</f>
        <v>0</v>
      </c>
      <c r="D348" s="13" t="str">
        <f>IF(ISNA(VLOOKUP(Table1[[#This Row],[Name]], 'Gas 17-18'!$A$4:$B$395, 2, FALSE)), "0", (VLOOKUP(Table1[[#This Row],[Name]], 'Gas 17-18'!$A$4:$B$395, 2, FALSE)))</f>
        <v>0</v>
      </c>
      <c r="E348" s="8" t="str">
        <f>IF(ISNA(VLOOKUP(Table1[[#This Row],[Name]], 'Elec 18-19'!$A$4:$B$630, 2, FALSE)), "0", VLOOKUP(Table1[[#This Row],[Name]], 'Elec 18-19'!$A$4:$B$630, 2, FALSE))</f>
        <v>0</v>
      </c>
      <c r="F348" s="13" t="str">
        <f>IF(ISNA(VLOOKUP(Table1[[#This Row],[Name]], 'Gas 18-19'!$A$4:$B$395, 2, FALSE)), "0", (VLOOKUP(Table1[[#This Row],[Name]], 'Gas 18-19'!$A$4:$B$395, 2, FALSE)))</f>
        <v>0</v>
      </c>
      <c r="G348" s="7" t="str">
        <f>IF(ISNA(VLOOKUP(Table1[[#This Row],[Name]], 'Elec 19-20'!$A$4:$B$631, 2, FALSE)), "0", VLOOKUP(Table1[[#This Row],[Name]], 'Elec 19-20'!$A$4:$B$631, 2, FALSE))</f>
        <v>0</v>
      </c>
      <c r="H348" s="7" t="str">
        <f>IF(ISNA(VLOOKUP(Table1[[#This Row],[Name]], 'Gas 19-20'!$A$4:$B$395, 2, FALSE)), "0", (VLOOKUP(Table1[[#This Row],[Name]], 'Gas 19-20'!$A$4:$B$395, 2, FALSE)))</f>
        <v>0</v>
      </c>
      <c r="I348" s="13">
        <f>IFERROR((Table1[[#This Row],[Electricity 19-20]]*'Emissions Factors'!$C$2)+(Table1[[#This Row],[Gas 19-20]]*'Emissions Factors'!$B$2), "")</f>
        <v>0</v>
      </c>
      <c r="J348" s="7" t="str">
        <f>IF(ISNA(VLOOKUP(Table1[[#This Row],[Name]],'Elec 20-21'!$A$4:$B$641, 2, FALSE)), "0", VLOOKUP(Table1[[#This Row],[Name]], 'Elec 20-21'!$A$4:$B$641, 2, FALSE))</f>
        <v>0</v>
      </c>
      <c r="K348" s="7" t="str">
        <f>IF(ISNA(VLOOKUP(Table1[[#This Row],[Name]], 'Gas 20-21'!$A$4:$B$400, 2, FALSE)), "0", VLOOKUP(Table1[[#This Row],[Name]], 'Gas 20-21'!$A$4:$B$400, 2, FALSE))</f>
        <v>0</v>
      </c>
      <c r="L348" s="13">
        <f>IFERROR((Table1[[#This Row],[Electricity 20-21]]*'Emissions Factors'!$C$3)+(Table1[[#This Row],[Gas 20-21]]*'Emissions Factors'!$B$2), "0")</f>
        <v>0</v>
      </c>
      <c r="M348" s="11" t="str">
        <f>IF(ISNA(VLOOKUP(Table1[[#This Row],[Name]], 'Elec 21-22'!$A$4:$B$656, 2, FALSE)), "0", VLOOKUP(Table1[[#This Row],[Name]], 'Elec 21-22'!$A$4:$B$656, 2, FALSE))</f>
        <v>0</v>
      </c>
      <c r="N348" s="11" t="str">
        <f>IF(ISNA(VLOOKUP(Table1[[#This Row],[Name]], 'Gas 21-22'!$A$4:$B$408, 2, FALSE)), "0", VLOOKUP(Table1[[#This Row],[Name]], 'Gas 21-22'!$A$4:$B$408, 2, FALSE))</f>
        <v>0</v>
      </c>
      <c r="O348" s="8">
        <f>IFERROR((Table1[[#This Row],[Electricity 21-22]]*'Emissions Factors'!$C$4)+(Table1[[#This Row],[Gas 21-22]]*'Emissions Factors'!$B$4), "")</f>
        <v>0</v>
      </c>
      <c r="P348" s="12" t="str">
        <f>IFERROR(Table1[[#This Row],[Total Emissions 21-22]]/Table1[[#This Row],[Total Emissions 20-21]], "")</f>
        <v/>
      </c>
      <c r="Q348" s="11" t="str">
        <f>IF(ISNA(VLOOKUP(Table1[[#This Row],[Name]],'Elec 22-23'!$A$4:$B$680, 2, FALSE)), "", VLOOKUP(Table1[[#This Row],[Name]], 'Elec 22-23'!$A$4:$B$680, 2, FALSE))</f>
        <v/>
      </c>
      <c r="R348" s="7" t="str">
        <f>IF(ISNA(VLOOKUP(Table1[[#This Row],[Name]], 'Gas 22-23'!$A$4:$B$427, 2, FALSE)), "", (VLOOKUP(Table1[[#This Row],[Name]], 'Gas 22-23'!$A$4:$B$427, 2, FALSE)))</f>
        <v/>
      </c>
      <c r="S348" s="7" t="str">
        <f>IFERROR((Table1[[#This Row],[Electricity 22-23]]*'Emissions Factors'!$C$5)+('Emissions Factors'!$B$5*Table1[[#This Row],[Gas 22-23]]), "")</f>
        <v/>
      </c>
      <c r="T348" s="12" t="str">
        <f>IFERROR(Table1[[#This Row],[Total Emissions 22-23]]/Table1[[#This Row],[Total Emissions 21-22]], "")</f>
        <v/>
      </c>
      <c r="U348" s="7" t="str">
        <f>IF(ISNA(VLOOKUP(Table1[[#This Row],[Name]],'Electricity 23-24'!A25:D749,4,FALSE)),"",(VLOOKUP(Table1[[#This Row],[Name]],'Electricity 23-24'!A25:D749,4,FALSE)))</f>
        <v/>
      </c>
      <c r="V348" s="7" t="str">
        <f>IF(ISNA(VLOOKUP(Table1[[#This Row],[Name]],Table2[#All],2,FALSE)),"",(VLOOKUP(Table1[[#This Row],[Name]],Table2[#All],2,FALSE)))</f>
        <v/>
      </c>
      <c r="W348" s="7" t="str">
        <f>IFERROR((Table1[[#This Row],[Electricity 23-24 ]]*'Emissions Factors'!$C$6)+(Table1[[#This Row],[Gas 23-24 ]]*'Emissions Factors'!$B$6),"")</f>
        <v/>
      </c>
      <c r="X348" s="74" t="str">
        <f>IFERROR(Table1[[#This Row],[Total Emissions 23-24 ]]/Table1[[#This Row],[Total Emissions 22-23]],"")</f>
        <v/>
      </c>
      <c r="Y348" s="21"/>
    </row>
    <row r="349" spans="1:25" x14ac:dyDescent="0.25">
      <c r="A349" s="30"/>
      <c r="B349" s="21" t="e">
        <f>VLOOKUP(Table1[[#This Row],[Name]], 'Site Information'!$A$2:$D$46, 4, FALSE)</f>
        <v>#N/A</v>
      </c>
      <c r="C349" s="11" t="str">
        <f>IF(ISNA(VLOOKUP(Table1[[#This Row],[Name]], 'Elec 17-18'!$A$4:$B$630, 2, FALSE)), "0", VLOOKUP(Table1[[#This Row],[Name]], 'Elec 17-18'!$A$4:$B$630, 2, FALSE))</f>
        <v>0</v>
      </c>
      <c r="D349" s="47" t="str">
        <f>IF(ISNA(VLOOKUP(Table1[[#This Row],[Name]], 'Gas 17-18'!$A$4:$B$395, 2, FALSE)), "0", (VLOOKUP(Table1[[#This Row],[Name]], 'Gas 17-18'!$A$4:$B$395, 2, FALSE)))</f>
        <v>0</v>
      </c>
      <c r="E349" s="11" t="str">
        <f>IF(ISNA(VLOOKUP(Table1[[#This Row],[Name]], 'Elec 18-19'!$A$4:$B$630, 2, FALSE)), "0", VLOOKUP(Table1[[#This Row],[Name]], 'Elec 18-19'!$A$4:$B$630, 2, FALSE))</f>
        <v>0</v>
      </c>
      <c r="F349" s="47" t="str">
        <f>IF(ISNA(VLOOKUP(Table1[[#This Row],[Name]], 'Gas 18-19'!$A$4:$B$395, 2, FALSE)), "0", (VLOOKUP(Table1[[#This Row],[Name]], 'Gas 18-19'!$A$4:$B$395, 2, FALSE)))</f>
        <v>0</v>
      </c>
      <c r="G349" s="7" t="str">
        <f>IF(ISNA(VLOOKUP(Table1[[#This Row],[Name]], 'Elec 19-20'!$A$4:$B$631, 2, FALSE)), "0", VLOOKUP(Table1[[#This Row],[Name]], 'Elec 19-20'!$A$4:$B$631, 2, FALSE))</f>
        <v>0</v>
      </c>
      <c r="H349" s="7" t="str">
        <f>IF(ISNA(VLOOKUP(Table1[[#This Row],[Name]], 'Gas 19-20'!$A$4:$B$395, 2, FALSE)), "0", (VLOOKUP(Table1[[#This Row],[Name]], 'Gas 19-20'!$A$4:$B$395, 2, FALSE)))</f>
        <v>0</v>
      </c>
      <c r="I349" s="13">
        <f>IFERROR((Table1[[#This Row],[Electricity 19-20]]*'Emissions Factors'!$C$2)+(Table1[[#This Row],[Gas 19-20]]*'Emissions Factors'!$B$2), "")</f>
        <v>0</v>
      </c>
      <c r="J349" s="7" t="str">
        <f>IF(ISNA(VLOOKUP(Table1[[#This Row],[Name]],'Elec 20-21'!$A$4:$B$641, 2, FALSE)), "0", VLOOKUP(Table1[[#This Row],[Name]], 'Elec 20-21'!$A$4:$B$641, 2, FALSE))</f>
        <v>0</v>
      </c>
      <c r="K349" s="7" t="str">
        <f>IF(ISNA(VLOOKUP(Table1[[#This Row],[Name]], 'Gas 20-21'!$A$4:$B$400, 2, FALSE)), "0", VLOOKUP(Table1[[#This Row],[Name]], 'Gas 20-21'!$A$4:$B$400, 2, FALSE))</f>
        <v>0</v>
      </c>
      <c r="L349" s="13">
        <f>IFERROR((Table1[[#This Row],[Electricity 20-21]]*'Emissions Factors'!$C$3)+(Table1[[#This Row],[Gas 20-21]]*'Emissions Factors'!$B$2), "0")</f>
        <v>0</v>
      </c>
      <c r="M349" s="65" t="str">
        <f>IF(ISNA(VLOOKUP(Table1[[#This Row],[Name]], 'Elec 21-22'!$A$4:$B$656, 2, FALSE)), "0", VLOOKUP(Table1[[#This Row],[Name]], 'Elec 21-22'!$A$4:$B$656, 2, FALSE))</f>
        <v>0</v>
      </c>
      <c r="N349" s="11" t="str">
        <f>IF(ISNA(VLOOKUP(Table1[[#This Row],[Name]], 'Gas 21-22'!$A$4:$B$408, 2, FALSE)), "0", VLOOKUP(Table1[[#This Row],[Name]], 'Gas 21-22'!$A$4:$B$408, 2, FALSE))</f>
        <v>0</v>
      </c>
      <c r="O349" s="8">
        <f>IFERROR((Table1[[#This Row],[Electricity 21-22]]*'Emissions Factors'!$C$4)+(Table1[[#This Row],[Gas 21-22]]*'Emissions Factors'!$B$4), "")</f>
        <v>0</v>
      </c>
      <c r="P349" s="12" t="str">
        <f>IFERROR(Table1[[#This Row],[Total Emissions 21-22]]/Table1[[#This Row],[Total Emissions 20-21]], "")</f>
        <v/>
      </c>
      <c r="Q349" s="11" t="str">
        <f>IF(ISNA(VLOOKUP(Table1[[#This Row],[Name]],'Elec 22-23'!$A$4:$B$680, 2, FALSE)), "", VLOOKUP(Table1[[#This Row],[Name]], 'Elec 22-23'!$A$4:$B$680, 2, FALSE))</f>
        <v/>
      </c>
      <c r="R349" s="7" t="str">
        <f>IF(ISNA(VLOOKUP(Table1[[#This Row],[Name]], 'Gas 22-23'!$A$4:$B$427, 2, FALSE)), "", (VLOOKUP(Table1[[#This Row],[Name]], 'Gas 22-23'!$A$4:$B$427, 2, FALSE)))</f>
        <v/>
      </c>
      <c r="S349" s="7" t="str">
        <f>IFERROR((Table1[[#This Row],[Electricity 22-23]]*'Emissions Factors'!$C$5)+('Emissions Factors'!$B$5*Table1[[#This Row],[Gas 22-23]]), "")</f>
        <v/>
      </c>
      <c r="T349" s="12" t="str">
        <f>IFERROR(Table1[[#This Row],[Total Emissions 22-23]]/Table1[[#This Row],[Total Emissions 21-22]], "")</f>
        <v/>
      </c>
      <c r="U349" s="7" t="e">
        <f>VLOOKUP(Table1[[#This Row],[Name]],'Electricity 23-24'!A257:D279,4,FALSE)</f>
        <v>#N/A</v>
      </c>
      <c r="V349" s="7" t="str">
        <f>IF(ISNA(VLOOKUP(Table1[[#This Row],[Name]],Table2[#All],2,FALSE)),"",(VLOOKUP(Table1[[#This Row],[Name]],Table2[#All],2,FALSE)))</f>
        <v/>
      </c>
      <c r="W349" s="7" t="str">
        <f>IFERROR((Table1[[#This Row],[Electricity 23-24 ]]*'Emissions Factors'!$C$6)+(Table1[[#This Row],[Gas 23-24 ]]*'Emissions Factors'!$B$6),"")</f>
        <v/>
      </c>
      <c r="X349" s="74" t="str">
        <f>IFERROR(Table1[[#This Row],[Total Emissions 23-24 ]]/Table1[[#This Row],[Total Emissions 22-23]],"")</f>
        <v/>
      </c>
      <c r="Y349" s="21"/>
    </row>
    <row r="350" spans="1:25" x14ac:dyDescent="0.25">
      <c r="A350" s="32"/>
      <c r="B350" s="21" t="e">
        <f>VLOOKUP(Table1[[#This Row],[Name]], 'Site Information'!$A$2:$D$46, 4, FALSE)</f>
        <v>#N/A</v>
      </c>
      <c r="C350" s="8" t="str">
        <f>IF(ISNA(VLOOKUP(Table1[[#This Row],[Name]], 'Elec 17-18'!$A$4:$B$630, 2, FALSE)), "0", VLOOKUP(Table1[[#This Row],[Name]], 'Elec 17-18'!$A$4:$B$630, 2, FALSE))</f>
        <v>0</v>
      </c>
      <c r="D350" s="13" t="str">
        <f>IF(ISNA(VLOOKUP(Table1[[#This Row],[Name]], 'Gas 17-18'!$A$4:$B$395, 2, FALSE)), "0", (VLOOKUP(Table1[[#This Row],[Name]], 'Gas 17-18'!$A$4:$B$395, 2, FALSE)))</f>
        <v>0</v>
      </c>
      <c r="E350" s="8" t="str">
        <f>IF(ISNA(VLOOKUP(Table1[[#This Row],[Name]], 'Elec 18-19'!$A$4:$B$630, 2, FALSE)), "0", VLOOKUP(Table1[[#This Row],[Name]], 'Elec 18-19'!$A$4:$B$630, 2, FALSE))</f>
        <v>0</v>
      </c>
      <c r="F350" s="13" t="str">
        <f>IF(ISNA(VLOOKUP(Table1[[#This Row],[Name]], 'Gas 18-19'!$A$4:$B$395, 2, FALSE)), "0", (VLOOKUP(Table1[[#This Row],[Name]], 'Gas 18-19'!$A$4:$B$395, 2, FALSE)))</f>
        <v>0</v>
      </c>
      <c r="G350" s="7" t="str">
        <f>IF(ISNA(VLOOKUP(Table1[[#This Row],[Name]], 'Elec 19-20'!$A$4:$B$631, 2, FALSE)), "0", VLOOKUP(Table1[[#This Row],[Name]], 'Elec 19-20'!$A$4:$B$631, 2, FALSE))</f>
        <v>0</v>
      </c>
      <c r="H350" s="7" t="str">
        <f>IF(ISNA(VLOOKUP(Table1[[#This Row],[Name]], 'Gas 19-20'!$A$4:$B$395, 2, FALSE)), "0", (VLOOKUP(Table1[[#This Row],[Name]], 'Gas 19-20'!$A$4:$B$395, 2, FALSE)))</f>
        <v>0</v>
      </c>
      <c r="I350" s="13">
        <f>IFERROR((Table1[[#This Row],[Electricity 19-20]]*'Emissions Factors'!$C$2)+(Table1[[#This Row],[Gas 19-20]]*'Emissions Factors'!$B$2), "")</f>
        <v>0</v>
      </c>
      <c r="J350" s="7" t="str">
        <f>IF(ISNA(VLOOKUP(Table1[[#This Row],[Name]],'Elec 20-21'!$A$4:$B$641, 2, FALSE)), "0", VLOOKUP(Table1[[#This Row],[Name]], 'Elec 20-21'!$A$4:$B$641, 2, FALSE))</f>
        <v>0</v>
      </c>
      <c r="K350" s="7" t="str">
        <f>IF(ISNA(VLOOKUP(Table1[[#This Row],[Name]], 'Gas 20-21'!$A$4:$B$400, 2, FALSE)), "0", VLOOKUP(Table1[[#This Row],[Name]], 'Gas 20-21'!$A$4:$B$400, 2, FALSE))</f>
        <v>0</v>
      </c>
      <c r="L350" s="13">
        <f>IFERROR((Table1[[#This Row],[Electricity 20-21]]*'Emissions Factors'!$C$3)+(Table1[[#This Row],[Gas 20-21]]*'Emissions Factors'!$B$2), "0")</f>
        <v>0</v>
      </c>
      <c r="M350" s="11" t="str">
        <f>IF(ISNA(VLOOKUP(Table1[[#This Row],[Name]], 'Elec 21-22'!$A$4:$B$656, 2, FALSE)), "0", VLOOKUP(Table1[[#This Row],[Name]], 'Elec 21-22'!$A$4:$B$656, 2, FALSE))</f>
        <v>0</v>
      </c>
      <c r="N350" s="11" t="str">
        <f>IF(ISNA(VLOOKUP(Table1[[#This Row],[Name]], 'Gas 21-22'!$A$4:$B$408, 2, FALSE)), "0", VLOOKUP(Table1[[#This Row],[Name]], 'Gas 21-22'!$A$4:$B$408, 2, FALSE))</f>
        <v>0</v>
      </c>
      <c r="O350" s="8">
        <f>IFERROR((Table1[[#This Row],[Electricity 21-22]]*'Emissions Factors'!$C$4)+(Table1[[#This Row],[Gas 21-22]]*'Emissions Factors'!$B$4), "")</f>
        <v>0</v>
      </c>
      <c r="P350" s="13" t="str">
        <f>IFERROR(Table1[[#This Row],[Total Emissions 21-22]]/Table1[[#This Row],[Total Emissions 20-21]], "")</f>
        <v/>
      </c>
      <c r="Q350" s="11" t="str">
        <f>IF(ISNA(VLOOKUP(Table1[[#This Row],[Name]],'Elec 22-23'!$A$4:$B$680, 2, FALSE)), "", VLOOKUP(Table1[[#This Row],[Name]], 'Elec 22-23'!$A$4:$B$680, 2, FALSE))</f>
        <v/>
      </c>
      <c r="R350" s="7" t="str">
        <f>IF(ISNA(VLOOKUP(Table1[[#This Row],[Name]], 'Gas 22-23'!$A$4:$B$427, 2, FALSE)), "", (VLOOKUP(Table1[[#This Row],[Name]], 'Gas 22-23'!$A$4:$B$427, 2, FALSE)))</f>
        <v/>
      </c>
      <c r="S350" s="7" t="str">
        <f>IFERROR((Table1[[#This Row],[Electricity 22-23]]*'Emissions Factors'!$C$5)+('Emissions Factors'!$B$5*Table1[[#This Row],[Gas 22-23]]), "")</f>
        <v/>
      </c>
      <c r="T350" s="12" t="str">
        <f>IFERROR(Table1[[#This Row],[Total Emissions 22-23]]/Table1[[#This Row],[Total Emissions 21-22]], "")</f>
        <v/>
      </c>
      <c r="U350" s="7" t="str">
        <f>IF(ISNA(VLOOKUP(Table1[[#This Row],[Name]],'Electricity 23-24'!A351:D1247,4,FALSE)),"",(VLOOKUP(Table1[[#This Row],[Name]],'Electricity 23-24'!A351:D1247,4,FALSE)))</f>
        <v/>
      </c>
      <c r="V350" s="7" t="str">
        <f>IF(ISNA(VLOOKUP(Table1[[#This Row],[Name]],Table2[#All],2,FALSE)),"",(VLOOKUP(Table1[[#This Row],[Name]],Table2[#All],2,FALSE)))</f>
        <v/>
      </c>
      <c r="W350" s="7" t="str">
        <f>IFERROR((Table1[[#This Row],[Electricity 23-24 ]]*'Emissions Factors'!$C$6)+(Table1[[#This Row],[Gas 23-24 ]]*'Emissions Factors'!$B$6),"")</f>
        <v/>
      </c>
      <c r="X350" s="74" t="str">
        <f>IFERROR(Table1[[#This Row],[Total Emissions 23-24 ]]/Table1[[#This Row],[Total Emissions 22-23]],"")</f>
        <v/>
      </c>
      <c r="Y350" s="21"/>
    </row>
    <row r="351" spans="1:25" x14ac:dyDescent="0.25">
      <c r="A351" s="30"/>
      <c r="B351" s="21" t="e">
        <f>VLOOKUP(Table1[[#This Row],[Name]], 'Site Information'!$A$2:$D$46, 4, FALSE)</f>
        <v>#N/A</v>
      </c>
      <c r="C351" s="11" t="str">
        <f>IF(ISNA(VLOOKUP(Table1[[#This Row],[Name]], 'Elec 17-18'!$A$4:$B$630, 2, FALSE)), "0", VLOOKUP(Table1[[#This Row],[Name]], 'Elec 17-18'!$A$4:$B$630, 2, FALSE))</f>
        <v>0</v>
      </c>
      <c r="D351" s="47" t="str">
        <f>IF(ISNA(VLOOKUP(Table1[[#This Row],[Name]], 'Gas 17-18'!$A$4:$B$395, 2, FALSE)), "0", (VLOOKUP(Table1[[#This Row],[Name]], 'Gas 17-18'!$A$4:$B$395, 2, FALSE)))</f>
        <v>0</v>
      </c>
      <c r="E351" s="11" t="str">
        <f>IF(ISNA(VLOOKUP(Table1[[#This Row],[Name]], 'Elec 18-19'!$A$4:$B$630, 2, FALSE)), "0", VLOOKUP(Table1[[#This Row],[Name]], 'Elec 18-19'!$A$4:$B$630, 2, FALSE))</f>
        <v>0</v>
      </c>
      <c r="F351" s="47" t="str">
        <f>IF(ISNA(VLOOKUP(Table1[[#This Row],[Name]], 'Gas 18-19'!$A$4:$B$395, 2, FALSE)), "0", (VLOOKUP(Table1[[#This Row],[Name]], 'Gas 18-19'!$A$4:$B$395, 2, FALSE)))</f>
        <v>0</v>
      </c>
      <c r="G351" s="7" t="str">
        <f>IF(ISNA(VLOOKUP(Table1[[#This Row],[Name]], 'Elec 19-20'!$A$4:$B$631, 2, FALSE)), "0", VLOOKUP(Table1[[#This Row],[Name]], 'Elec 19-20'!$A$4:$B$631, 2, FALSE))</f>
        <v>0</v>
      </c>
      <c r="H351" s="7" t="str">
        <f>IF(ISNA(VLOOKUP(Table1[[#This Row],[Name]], 'Gas 19-20'!$A$4:$B$395, 2, FALSE)), "0", (VLOOKUP(Table1[[#This Row],[Name]], 'Gas 19-20'!$A$4:$B$395, 2, FALSE)))</f>
        <v>0</v>
      </c>
      <c r="I351" s="13">
        <f>IFERROR((Table1[[#This Row],[Electricity 19-20]]*'Emissions Factors'!$C$2)+(Table1[[#This Row],[Gas 19-20]]*'Emissions Factors'!$B$2), "")</f>
        <v>0</v>
      </c>
      <c r="J351" s="7" t="str">
        <f>IF(ISNA(VLOOKUP(Table1[[#This Row],[Name]],'Elec 20-21'!$A$4:$B$641, 2, FALSE)), "0", VLOOKUP(Table1[[#This Row],[Name]], 'Elec 20-21'!$A$4:$B$641, 2, FALSE))</f>
        <v>0</v>
      </c>
      <c r="K351" s="7" t="str">
        <f>IF(ISNA(VLOOKUP(Table1[[#This Row],[Name]], 'Gas 20-21'!$A$4:$B$400, 2, FALSE)), "0", VLOOKUP(Table1[[#This Row],[Name]], 'Gas 20-21'!$A$4:$B$400, 2, FALSE))</f>
        <v>0</v>
      </c>
      <c r="L351" s="13">
        <f>IFERROR((Table1[[#This Row],[Electricity 20-21]]*'Emissions Factors'!$C$3)+(Table1[[#This Row],[Gas 20-21]]*'Emissions Factors'!$B$2), "0")</f>
        <v>0</v>
      </c>
      <c r="M351" s="65" t="str">
        <f>IF(ISNA(VLOOKUP(Table1[[#This Row],[Name]], 'Elec 21-22'!$A$4:$B$656, 2, FALSE)), "0", VLOOKUP(Table1[[#This Row],[Name]], 'Elec 21-22'!$A$4:$B$656, 2, FALSE))</f>
        <v>0</v>
      </c>
      <c r="N351" s="11" t="str">
        <f>IF(ISNA(VLOOKUP(Table1[[#This Row],[Name]], 'Gas 21-22'!$A$4:$B$408, 2, FALSE)), "0", VLOOKUP(Table1[[#This Row],[Name]], 'Gas 21-22'!$A$4:$B$408, 2, FALSE))</f>
        <v>0</v>
      </c>
      <c r="O351" s="8">
        <f>IFERROR((Table1[[#This Row],[Electricity 21-22]]*'Emissions Factors'!$C$4)+(Table1[[#This Row],[Gas 21-22]]*'Emissions Factors'!$B$4), "")</f>
        <v>0</v>
      </c>
      <c r="P351" s="12" t="str">
        <f>IFERROR(Table1[[#This Row],[Total Emissions 21-22]]/Table1[[#This Row],[Total Emissions 20-21]], "")</f>
        <v/>
      </c>
      <c r="Q351" s="11" t="str">
        <f>IF(ISNA(VLOOKUP(Table1[[#This Row],[Name]],'Elec 22-23'!$A$4:$B$680, 2, FALSE)), "", VLOOKUP(Table1[[#This Row],[Name]], 'Elec 22-23'!$A$4:$B$680, 2, FALSE))</f>
        <v/>
      </c>
      <c r="R351" s="7" t="str">
        <f>IF(ISNA(VLOOKUP(Table1[[#This Row],[Name]], 'Gas 22-23'!$A$4:$B$427, 2, FALSE)), "", (VLOOKUP(Table1[[#This Row],[Name]], 'Gas 22-23'!$A$4:$B$427, 2, FALSE)))</f>
        <v/>
      </c>
      <c r="S351" s="7" t="str">
        <f>IFERROR((Table1[[#This Row],[Electricity 22-23]]*'Emissions Factors'!$C$5)+('Emissions Factors'!$B$5*Table1[[#This Row],[Gas 22-23]]), "")</f>
        <v/>
      </c>
      <c r="T351" s="12" t="str">
        <f>IFERROR(Table1[[#This Row],[Total Emissions 22-23]]/Table1[[#This Row],[Total Emissions 21-22]], "")</f>
        <v/>
      </c>
      <c r="U351" s="7" t="str">
        <f>IF(ISNA(VLOOKUP(Table1[[#This Row],[Name]],'Electricity 23-24'!A37:D761,4,FALSE)),"",(VLOOKUP(Table1[[#This Row],[Name]],'Electricity 23-24'!A37:D761,4,FALSE)))</f>
        <v/>
      </c>
      <c r="V351" s="7" t="str">
        <f>IF(ISNA(VLOOKUP(Table1[[#This Row],[Name]],Table2[#All],2,FALSE)),"",(VLOOKUP(Table1[[#This Row],[Name]],Table2[#All],2,FALSE)))</f>
        <v/>
      </c>
      <c r="W351" s="7" t="str">
        <f>IFERROR((Table1[[#This Row],[Electricity 23-24 ]]*'Emissions Factors'!$C$6)+(Table1[[#This Row],[Gas 23-24 ]]*'Emissions Factors'!$B$6),"")</f>
        <v/>
      </c>
      <c r="X351" s="74" t="str">
        <f>IFERROR(Table1[[#This Row],[Total Emissions 23-24 ]]/Table1[[#This Row],[Total Emissions 22-23]],"")</f>
        <v/>
      </c>
      <c r="Y351" s="21"/>
    </row>
    <row r="352" spans="1:25" x14ac:dyDescent="0.25">
      <c r="A352" s="30"/>
      <c r="B352" s="21" t="e">
        <f>VLOOKUP(Table1[[#This Row],[Name]], 'Site Information'!$A$2:$D$46, 4, FALSE)</f>
        <v>#N/A</v>
      </c>
      <c r="C352" s="11" t="str">
        <f>IF(ISNA(VLOOKUP(Table1[[#This Row],[Name]], 'Elec 17-18'!$A$4:$B$630, 2, FALSE)), "0", VLOOKUP(Table1[[#This Row],[Name]], 'Elec 17-18'!$A$4:$B$630, 2, FALSE))</f>
        <v>0</v>
      </c>
      <c r="D352" s="47" t="str">
        <f>IF(ISNA(VLOOKUP(Table1[[#This Row],[Name]], 'Gas 17-18'!$A$4:$B$395, 2, FALSE)), "0", (VLOOKUP(Table1[[#This Row],[Name]], 'Gas 17-18'!$A$4:$B$395, 2, FALSE)))</f>
        <v>0</v>
      </c>
      <c r="E352" s="11" t="str">
        <f>IF(ISNA(VLOOKUP(Table1[[#This Row],[Name]], 'Elec 18-19'!$A$4:$B$630, 2, FALSE)), "0", VLOOKUP(Table1[[#This Row],[Name]], 'Elec 18-19'!$A$4:$B$630, 2, FALSE))</f>
        <v>0</v>
      </c>
      <c r="F352" s="47" t="str">
        <f>IF(ISNA(VLOOKUP(Table1[[#This Row],[Name]], 'Gas 18-19'!$A$4:$B$395, 2, FALSE)), "0", (VLOOKUP(Table1[[#This Row],[Name]], 'Gas 18-19'!$A$4:$B$395, 2, FALSE)))</f>
        <v>0</v>
      </c>
      <c r="G352" s="7" t="str">
        <f>IF(ISNA(VLOOKUP(Table1[[#This Row],[Name]], 'Elec 19-20'!$A$4:$B$631, 2, FALSE)), "0", VLOOKUP(Table1[[#This Row],[Name]], 'Elec 19-20'!$A$4:$B$631, 2, FALSE))</f>
        <v>0</v>
      </c>
      <c r="H352" s="7" t="str">
        <f>IF(ISNA(VLOOKUP(Table1[[#This Row],[Name]], 'Gas 19-20'!$A$4:$B$395, 2, FALSE)), "0", (VLOOKUP(Table1[[#This Row],[Name]], 'Gas 19-20'!$A$4:$B$395, 2, FALSE)))</f>
        <v>0</v>
      </c>
      <c r="I352" s="13">
        <f>IFERROR((Table1[[#This Row],[Electricity 19-20]]*'Emissions Factors'!$C$2)+(Table1[[#This Row],[Gas 19-20]]*'Emissions Factors'!$B$2), "")</f>
        <v>0</v>
      </c>
      <c r="J352" s="7" t="str">
        <f>IF(ISNA(VLOOKUP(Table1[[#This Row],[Name]],'Elec 20-21'!$A$4:$B$641, 2, FALSE)), "0", VLOOKUP(Table1[[#This Row],[Name]], 'Elec 20-21'!$A$4:$B$641, 2, FALSE))</f>
        <v>0</v>
      </c>
      <c r="K352" s="7" t="str">
        <f>IF(ISNA(VLOOKUP(Table1[[#This Row],[Name]], 'Gas 20-21'!$A$4:$B$400, 2, FALSE)), "0", VLOOKUP(Table1[[#This Row],[Name]], 'Gas 20-21'!$A$4:$B$400, 2, FALSE))</f>
        <v>0</v>
      </c>
      <c r="L352" s="13">
        <f>IFERROR((Table1[[#This Row],[Electricity 20-21]]*'Emissions Factors'!$C$3)+(Table1[[#This Row],[Gas 20-21]]*'Emissions Factors'!$B$2), "0")</f>
        <v>0</v>
      </c>
      <c r="M352" s="65" t="str">
        <f>IF(ISNA(VLOOKUP(Table1[[#This Row],[Name]], 'Elec 21-22'!$A$4:$B$656, 2, FALSE)), "0", VLOOKUP(Table1[[#This Row],[Name]], 'Elec 21-22'!$A$4:$B$656, 2, FALSE))</f>
        <v>0</v>
      </c>
      <c r="N352" s="11" t="str">
        <f>IF(ISNA(VLOOKUP(Table1[[#This Row],[Name]], 'Gas 21-22'!$A$4:$B$408, 2, FALSE)), "0", VLOOKUP(Table1[[#This Row],[Name]], 'Gas 21-22'!$A$4:$B$408, 2, FALSE))</f>
        <v>0</v>
      </c>
      <c r="O352" s="8">
        <f>IFERROR((Table1[[#This Row],[Electricity 21-22]]*'Emissions Factors'!$C$4)+(Table1[[#This Row],[Gas 21-22]]*'Emissions Factors'!$B$4), "")</f>
        <v>0</v>
      </c>
      <c r="P352" s="12" t="str">
        <f>IFERROR(Table1[[#This Row],[Total Emissions 21-22]]/Table1[[#This Row],[Total Emissions 20-21]], "")</f>
        <v/>
      </c>
      <c r="Q352" s="11" t="str">
        <f>IF(ISNA(VLOOKUP(Table1[[#This Row],[Name]],'Elec 22-23'!$A$4:$B$680, 2, FALSE)), "", VLOOKUP(Table1[[#This Row],[Name]], 'Elec 22-23'!$A$4:$B$680, 2, FALSE))</f>
        <v/>
      </c>
      <c r="R352" s="7" t="str">
        <f>IF(ISNA(VLOOKUP(Table1[[#This Row],[Name]], 'Gas 22-23'!$A$4:$B$427, 2, FALSE)), "", (VLOOKUP(Table1[[#This Row],[Name]], 'Gas 22-23'!$A$4:$B$427, 2, FALSE)))</f>
        <v/>
      </c>
      <c r="S352" s="7" t="str">
        <f>IFERROR((Table1[[#This Row],[Electricity 22-23]]*'Emissions Factors'!$C$5)+('Emissions Factors'!$B$5*Table1[[#This Row],[Gas 22-23]]), "")</f>
        <v/>
      </c>
      <c r="T352" s="12" t="str">
        <f>IFERROR(Table1[[#This Row],[Total Emissions 22-23]]/Table1[[#This Row],[Total Emissions 21-22]], "")</f>
        <v/>
      </c>
      <c r="U352" s="7" t="e">
        <f>VLOOKUP(Table1[[#This Row],[Name]],'Electricity 23-24'!A285:D942,4,FALSE)</f>
        <v>#N/A</v>
      </c>
      <c r="V352" s="7" t="str">
        <f>IF(ISNA(VLOOKUP(Table1[[#This Row],[Name]],Table2[#All],2,FALSE)),"",(VLOOKUP(Table1[[#This Row],[Name]],Table2[#All],2,FALSE)))</f>
        <v/>
      </c>
      <c r="W352" s="7" t="str">
        <f>IFERROR((Table1[[#This Row],[Electricity 23-24 ]]*'Emissions Factors'!$C$6)+(Table1[[#This Row],[Gas 23-24 ]]*'Emissions Factors'!$B$6),"")</f>
        <v/>
      </c>
      <c r="X352" s="74" t="str">
        <f>IFERROR(Table1[[#This Row],[Total Emissions 23-24 ]]/Table1[[#This Row],[Total Emissions 22-23]],"")</f>
        <v/>
      </c>
      <c r="Y352" s="21"/>
    </row>
    <row r="353" spans="1:25" x14ac:dyDescent="0.25">
      <c r="A353" s="30"/>
      <c r="B353" s="21" t="e">
        <f>VLOOKUP(Table1[[#This Row],[Name]], 'Site Information'!$A$2:$D$46, 4, FALSE)</f>
        <v>#N/A</v>
      </c>
      <c r="C353" s="11" t="str">
        <f>IF(ISNA(VLOOKUP(Table1[[#This Row],[Name]], 'Elec 17-18'!$A$4:$B$630, 2, FALSE)), "0", VLOOKUP(Table1[[#This Row],[Name]], 'Elec 17-18'!$A$4:$B$630, 2, FALSE))</f>
        <v>0</v>
      </c>
      <c r="D353" s="47" t="str">
        <f>IF(ISNA(VLOOKUP(Table1[[#This Row],[Name]], 'Gas 17-18'!$A$4:$B$395, 2, FALSE)), "0", (VLOOKUP(Table1[[#This Row],[Name]], 'Gas 17-18'!$A$4:$B$395, 2, FALSE)))</f>
        <v>0</v>
      </c>
      <c r="E353" s="11" t="str">
        <f>IF(ISNA(VLOOKUP(Table1[[#This Row],[Name]], 'Elec 18-19'!$A$4:$B$630, 2, FALSE)), "0", VLOOKUP(Table1[[#This Row],[Name]], 'Elec 18-19'!$A$4:$B$630, 2, FALSE))</f>
        <v>0</v>
      </c>
      <c r="F353" s="47" t="str">
        <f>IF(ISNA(VLOOKUP(Table1[[#This Row],[Name]], 'Gas 18-19'!$A$4:$B$395, 2, FALSE)), "0", (VLOOKUP(Table1[[#This Row],[Name]], 'Gas 18-19'!$A$4:$B$395, 2, FALSE)))</f>
        <v>0</v>
      </c>
      <c r="G353" s="7" t="str">
        <f>IF(ISNA(VLOOKUP(Table1[[#This Row],[Name]], 'Elec 19-20'!$A$4:$B$631, 2, FALSE)), "0", VLOOKUP(Table1[[#This Row],[Name]], 'Elec 19-20'!$A$4:$B$631, 2, FALSE))</f>
        <v>0</v>
      </c>
      <c r="H353" s="7" t="str">
        <f>IF(ISNA(VLOOKUP(Table1[[#This Row],[Name]], 'Gas 19-20'!$A$4:$B$395, 2, FALSE)), "0", (VLOOKUP(Table1[[#This Row],[Name]], 'Gas 19-20'!$A$4:$B$395, 2, FALSE)))</f>
        <v>0</v>
      </c>
      <c r="I353" s="13">
        <f>IFERROR((Table1[[#This Row],[Electricity 19-20]]*'Emissions Factors'!$C$2)+(Table1[[#This Row],[Gas 19-20]]*'Emissions Factors'!$B$2), "")</f>
        <v>0</v>
      </c>
      <c r="J353" s="7" t="str">
        <f>IF(ISNA(VLOOKUP(Table1[[#This Row],[Name]],'Elec 20-21'!$A$4:$B$641, 2, FALSE)), "0", VLOOKUP(Table1[[#This Row],[Name]], 'Elec 20-21'!$A$4:$B$641, 2, FALSE))</f>
        <v>0</v>
      </c>
      <c r="K353" s="7" t="str">
        <f>IF(ISNA(VLOOKUP(Table1[[#This Row],[Name]], 'Gas 20-21'!$A$4:$B$400, 2, FALSE)), "0", VLOOKUP(Table1[[#This Row],[Name]], 'Gas 20-21'!$A$4:$B$400, 2, FALSE))</f>
        <v>0</v>
      </c>
      <c r="L353" s="13">
        <f>IFERROR((Table1[[#This Row],[Electricity 20-21]]*'Emissions Factors'!$C$3)+(Table1[[#This Row],[Gas 20-21]]*'Emissions Factors'!$B$2), "0")</f>
        <v>0</v>
      </c>
      <c r="M353" s="65" t="str">
        <f>IF(ISNA(VLOOKUP(Table1[[#This Row],[Name]], 'Elec 21-22'!$A$4:$B$656, 2, FALSE)), "0", VLOOKUP(Table1[[#This Row],[Name]], 'Elec 21-22'!$A$4:$B$656, 2, FALSE))</f>
        <v>0</v>
      </c>
      <c r="N353" s="7" t="str">
        <f>IF(ISNA(VLOOKUP(Table1[[#This Row],[Name]], 'Gas 21-22'!$A$4:$B$408, 2, FALSE)), "0", VLOOKUP(Table1[[#This Row],[Name]], 'Gas 21-22'!$A$4:$B$408, 2, FALSE))</f>
        <v>0</v>
      </c>
      <c r="O353" s="8">
        <f>IFERROR((Table1[[#This Row],[Electricity 21-22]]*'Emissions Factors'!$C$4)+(Table1[[#This Row],[Gas 21-22]]*'Emissions Factors'!$B$4), "")</f>
        <v>0</v>
      </c>
      <c r="P353" s="12" t="str">
        <f>IFERROR(Table1[[#This Row],[Total Emissions 21-22]]/Table1[[#This Row],[Total Emissions 20-21]], "")</f>
        <v/>
      </c>
      <c r="Q353" s="11" t="str">
        <f>IF(ISNA(VLOOKUP(Table1[[#This Row],[Name]],'Elec 22-23'!$A$4:$B$680, 2, FALSE)), "", VLOOKUP(Table1[[#This Row],[Name]], 'Elec 22-23'!$A$4:$B$680, 2, FALSE))</f>
        <v/>
      </c>
      <c r="R353" s="7" t="str">
        <f>IF(ISNA(VLOOKUP(Table1[[#This Row],[Name]], 'Gas 22-23'!$A$4:$B$427, 2, FALSE)), "", (VLOOKUP(Table1[[#This Row],[Name]], 'Gas 22-23'!$A$4:$B$427, 2, FALSE)))</f>
        <v/>
      </c>
      <c r="S353" s="7" t="str">
        <f>IFERROR((Table1[[#This Row],[Electricity 22-23]]*'Emissions Factors'!$C$5)+('Emissions Factors'!$B$5*Table1[[#This Row],[Gas 22-23]]), "")</f>
        <v/>
      </c>
      <c r="T353" s="12" t="str">
        <f>IFERROR(Table1[[#This Row],[Total Emissions 22-23]]/Table1[[#This Row],[Total Emissions 21-22]], "")</f>
        <v/>
      </c>
      <c r="U353" s="7" t="str">
        <f>IF(ISNA(VLOOKUP(Table1[[#This Row],[Name]],'Electricity 23-24'!A564:D1460,4,FALSE)),"",(VLOOKUP(Table1[[#This Row],[Name]],'Electricity 23-24'!A564:D1460,4,FALSE)))</f>
        <v/>
      </c>
      <c r="V353" s="7" t="str">
        <f>IF(ISNA(VLOOKUP(Table1[[#This Row],[Name]],Table2[#All],2,FALSE)),"",(VLOOKUP(Table1[[#This Row],[Name]],Table2[#All],2,FALSE)))</f>
        <v/>
      </c>
      <c r="W353" s="7" t="str">
        <f>IFERROR((Table1[[#This Row],[Electricity 23-24 ]]*'Emissions Factors'!$C$6)+(Table1[[#This Row],[Gas 23-24 ]]*'Emissions Factors'!$B$6),"")</f>
        <v/>
      </c>
      <c r="X353" s="74" t="str">
        <f>IFERROR(Table1[[#This Row],[Total Emissions 23-24 ]]/Table1[[#This Row],[Total Emissions 22-23]],"")</f>
        <v/>
      </c>
      <c r="Y353" s="21"/>
    </row>
    <row r="354" spans="1:25" x14ac:dyDescent="0.25">
      <c r="A354" s="30"/>
      <c r="B354" s="21" t="e">
        <f>VLOOKUP(Table1[[#This Row],[Name]], 'Site Information'!$A$2:$D$46, 4, FALSE)</f>
        <v>#N/A</v>
      </c>
      <c r="C354" s="11" t="str">
        <f>IF(ISNA(VLOOKUP(Table1[[#This Row],[Name]], 'Elec 17-18'!$A$4:$B$630, 2, FALSE)), "0", VLOOKUP(Table1[[#This Row],[Name]], 'Elec 17-18'!$A$4:$B$630, 2, FALSE))</f>
        <v>0</v>
      </c>
      <c r="D354" s="47" t="str">
        <f>IF(ISNA(VLOOKUP(Table1[[#This Row],[Name]], 'Gas 17-18'!$A$4:$B$395, 2, FALSE)), "0", (VLOOKUP(Table1[[#This Row],[Name]], 'Gas 17-18'!$A$4:$B$395, 2, FALSE)))</f>
        <v>0</v>
      </c>
      <c r="E354" s="11" t="str">
        <f>IF(ISNA(VLOOKUP(Table1[[#This Row],[Name]], 'Elec 18-19'!$A$4:$B$630, 2, FALSE)), "0", VLOOKUP(Table1[[#This Row],[Name]], 'Elec 18-19'!$A$4:$B$630, 2, FALSE))</f>
        <v>0</v>
      </c>
      <c r="F354" s="47" t="str">
        <f>IF(ISNA(VLOOKUP(Table1[[#This Row],[Name]], 'Gas 18-19'!$A$4:$B$395, 2, FALSE)), "0", (VLOOKUP(Table1[[#This Row],[Name]], 'Gas 18-19'!$A$4:$B$395, 2, FALSE)))</f>
        <v>0</v>
      </c>
      <c r="G354" s="7" t="str">
        <f>IF(ISNA(VLOOKUP(Table1[[#This Row],[Name]], 'Elec 19-20'!$A$4:$B$631, 2, FALSE)), "0", VLOOKUP(Table1[[#This Row],[Name]], 'Elec 19-20'!$A$4:$B$631, 2, FALSE))</f>
        <v>0</v>
      </c>
      <c r="H354" s="7" t="str">
        <f>IF(ISNA(VLOOKUP(Table1[[#This Row],[Name]], 'Gas 19-20'!$A$4:$B$395, 2, FALSE)), "0", (VLOOKUP(Table1[[#This Row],[Name]], 'Gas 19-20'!$A$4:$B$395, 2, FALSE)))</f>
        <v>0</v>
      </c>
      <c r="I354" s="13">
        <f>IFERROR((Table1[[#This Row],[Electricity 19-20]]*'Emissions Factors'!$C$2)+(Table1[[#This Row],[Gas 19-20]]*'Emissions Factors'!$B$2), "")</f>
        <v>0</v>
      </c>
      <c r="J354" s="7" t="str">
        <f>IF(ISNA(VLOOKUP(Table1[[#This Row],[Name]],'Elec 20-21'!$A$4:$B$641, 2, FALSE)), "0", VLOOKUP(Table1[[#This Row],[Name]], 'Elec 20-21'!$A$4:$B$641, 2, FALSE))</f>
        <v>0</v>
      </c>
      <c r="K354" s="7" t="str">
        <f>IF(ISNA(VLOOKUP(Table1[[#This Row],[Name]], 'Gas 20-21'!$A$4:$B$400, 2, FALSE)), "0", VLOOKUP(Table1[[#This Row],[Name]], 'Gas 20-21'!$A$4:$B$400, 2, FALSE))</f>
        <v>0</v>
      </c>
      <c r="L354" s="13">
        <f>IFERROR((Table1[[#This Row],[Electricity 20-21]]*'Emissions Factors'!$C$3)+(Table1[[#This Row],[Gas 20-21]]*'Emissions Factors'!$B$2), "0")</f>
        <v>0</v>
      </c>
      <c r="M354" s="65" t="str">
        <f>IF(ISNA(VLOOKUP(Table1[[#This Row],[Name]], 'Elec 21-22'!$A$4:$B$656, 2, FALSE)), "0", VLOOKUP(Table1[[#This Row],[Name]], 'Elec 21-22'!$A$4:$B$656, 2, FALSE))</f>
        <v>0</v>
      </c>
      <c r="N354" s="7" t="str">
        <f>IF(ISNA(VLOOKUP(Table1[[#This Row],[Name]], 'Gas 21-22'!$A$4:$B$408, 2, FALSE)), "0", VLOOKUP(Table1[[#This Row],[Name]], 'Gas 21-22'!$A$4:$B$408, 2, FALSE))</f>
        <v>0</v>
      </c>
      <c r="O354" s="8">
        <f>IFERROR((Table1[[#This Row],[Electricity 21-22]]*'Emissions Factors'!$C$4)+(Table1[[#This Row],[Gas 21-22]]*'Emissions Factors'!$B$4), "")</f>
        <v>0</v>
      </c>
      <c r="P354" s="12" t="str">
        <f>IFERROR(Table1[[#This Row],[Total Emissions 21-22]]/Table1[[#This Row],[Total Emissions 20-21]], "")</f>
        <v/>
      </c>
      <c r="Q354" s="11" t="str">
        <f>IF(ISNA(VLOOKUP(Table1[[#This Row],[Name]],'Elec 22-23'!$A$4:$B$680, 2, FALSE)), "", VLOOKUP(Table1[[#This Row],[Name]], 'Elec 22-23'!$A$4:$B$680, 2, FALSE))</f>
        <v/>
      </c>
      <c r="R354" s="11" t="str">
        <f>IF(ISNA(VLOOKUP(Table1[[#This Row],[Name]], 'Gas 22-23'!$A$4:$B$427, 2, FALSE)), "", (VLOOKUP(Table1[[#This Row],[Name]], 'Gas 22-23'!$A$4:$B$427, 2, FALSE)))</f>
        <v/>
      </c>
      <c r="S354" s="11" t="str">
        <f>IFERROR((Table1[[#This Row],[Electricity 22-23]]*'Emissions Factors'!$C$5)+('Emissions Factors'!$B$5*Table1[[#This Row],[Gas 22-23]]), "")</f>
        <v/>
      </c>
      <c r="T354" s="12" t="str">
        <f>IFERROR(Table1[[#This Row],[Total Emissions 22-23]]/Table1[[#This Row],[Total Emissions 21-22]], "")</f>
        <v/>
      </c>
      <c r="U354" s="11" t="str">
        <f>IF(ISNA(VLOOKUP(Table1[[#This Row],[Name]],'Electricity 23-24'!A565:D1461,4,FALSE)),"",(VLOOKUP(Table1[[#This Row],[Name]],'Electricity 23-24'!A565:D1461,4,FALSE)))</f>
        <v/>
      </c>
      <c r="V354" s="11" t="str">
        <f>IF(ISNA(VLOOKUP(Table1[[#This Row],[Name]],Table2[#All],2,FALSE)),"",(VLOOKUP(Table1[[#This Row],[Name]],Table2[#All],2,FALSE)))</f>
        <v/>
      </c>
      <c r="W354" s="11" t="str">
        <f>IFERROR((Table1[[#This Row],[Electricity 23-24 ]]*'Emissions Factors'!$C$6)+(Table1[[#This Row],[Gas 23-24 ]]*'Emissions Factors'!$B$6),"")</f>
        <v/>
      </c>
      <c r="X354" s="74" t="str">
        <f>IFERROR(Table1[[#This Row],[Total Emissions 23-24 ]]/Table1[[#This Row],[Total Emissions 22-23]],"")</f>
        <v/>
      </c>
      <c r="Y354" s="21"/>
    </row>
    <row r="355" spans="1:25" x14ac:dyDescent="0.25">
      <c r="A355" s="30"/>
      <c r="B355" s="21" t="e">
        <f>VLOOKUP(Table1[[#This Row],[Name]], 'Site Information'!$A$2:$D$46, 4, FALSE)</f>
        <v>#N/A</v>
      </c>
      <c r="C355" s="11" t="str">
        <f>IF(ISNA(VLOOKUP(Table1[[#This Row],[Name]], 'Elec 17-18'!$A$4:$B$630, 2, FALSE)), "0", VLOOKUP(Table1[[#This Row],[Name]], 'Elec 17-18'!$A$4:$B$630, 2, FALSE))</f>
        <v>0</v>
      </c>
      <c r="D355" s="47" t="str">
        <f>IF(ISNA(VLOOKUP(Table1[[#This Row],[Name]], 'Gas 17-18'!$A$4:$B$395, 2, FALSE)), "0", (VLOOKUP(Table1[[#This Row],[Name]], 'Gas 17-18'!$A$4:$B$395, 2, FALSE)))</f>
        <v>0</v>
      </c>
      <c r="E355" s="11" t="str">
        <f>IF(ISNA(VLOOKUP(Table1[[#This Row],[Name]], 'Elec 18-19'!$A$4:$B$630, 2, FALSE)), "0", VLOOKUP(Table1[[#This Row],[Name]], 'Elec 18-19'!$A$4:$B$630, 2, FALSE))</f>
        <v>0</v>
      </c>
      <c r="F355" s="47" t="str">
        <f>IF(ISNA(VLOOKUP(Table1[[#This Row],[Name]], 'Gas 18-19'!$A$4:$B$395, 2, FALSE)), "0", (VLOOKUP(Table1[[#This Row],[Name]], 'Gas 18-19'!$A$4:$B$395, 2, FALSE)))</f>
        <v>0</v>
      </c>
      <c r="G355" s="7" t="str">
        <f>IF(ISNA(VLOOKUP(Table1[[#This Row],[Name]], 'Elec 19-20'!$A$4:$B$631, 2, FALSE)), "0", VLOOKUP(Table1[[#This Row],[Name]], 'Elec 19-20'!$A$4:$B$631, 2, FALSE))</f>
        <v>0</v>
      </c>
      <c r="H355" s="7" t="str">
        <f>IF(ISNA(VLOOKUP(Table1[[#This Row],[Name]], 'Gas 19-20'!$A$4:$B$395, 2, FALSE)), "0", (VLOOKUP(Table1[[#This Row],[Name]], 'Gas 19-20'!$A$4:$B$395, 2, FALSE)))</f>
        <v>0</v>
      </c>
      <c r="I355" s="13">
        <f>IFERROR((Table1[[#This Row],[Electricity 19-20]]*'Emissions Factors'!$C$2)+(Table1[[#This Row],[Gas 19-20]]*'Emissions Factors'!$B$2), "")</f>
        <v>0</v>
      </c>
      <c r="J355" s="7" t="str">
        <f>IF(ISNA(VLOOKUP(Table1[[#This Row],[Name]],'Elec 20-21'!$A$4:$B$641, 2, FALSE)), "0", VLOOKUP(Table1[[#This Row],[Name]], 'Elec 20-21'!$A$4:$B$641, 2, FALSE))</f>
        <v>0</v>
      </c>
      <c r="K355" s="7" t="str">
        <f>IF(ISNA(VLOOKUP(Table1[[#This Row],[Name]], 'Gas 20-21'!$A$4:$B$400, 2, FALSE)), "0", VLOOKUP(Table1[[#This Row],[Name]], 'Gas 20-21'!$A$4:$B$400, 2, FALSE))</f>
        <v>0</v>
      </c>
      <c r="L355" s="13">
        <f>IFERROR((Table1[[#This Row],[Electricity 20-21]]*'Emissions Factors'!$C$3)+(Table1[[#This Row],[Gas 20-21]]*'Emissions Factors'!$B$2), "0")</f>
        <v>0</v>
      </c>
      <c r="M355" s="65" t="str">
        <f>IF(ISNA(VLOOKUP(Table1[[#This Row],[Name]], 'Elec 21-22'!$A$4:$B$656, 2, FALSE)), "0", VLOOKUP(Table1[[#This Row],[Name]], 'Elec 21-22'!$A$4:$B$656, 2, FALSE))</f>
        <v>0</v>
      </c>
      <c r="N355" s="11" t="str">
        <f>IF(ISNA(VLOOKUP(Table1[[#This Row],[Name]], 'Gas 21-22'!$A$4:$B$408, 2, FALSE)), "0", VLOOKUP(Table1[[#This Row],[Name]], 'Gas 21-22'!$A$4:$B$408, 2, FALSE))</f>
        <v>0</v>
      </c>
      <c r="O355" s="8">
        <f>IFERROR((Table1[[#This Row],[Electricity 21-22]]*'Emissions Factors'!$C$4)+(Table1[[#This Row],[Gas 21-22]]*'Emissions Factors'!$B$4), "")</f>
        <v>0</v>
      </c>
      <c r="P355" s="12" t="str">
        <f>IFERROR(Table1[[#This Row],[Total Emissions 21-22]]/Table1[[#This Row],[Total Emissions 20-21]], "")</f>
        <v/>
      </c>
      <c r="Q355" s="11" t="str">
        <f>IF(ISNA(VLOOKUP(Table1[[#This Row],[Name]],'Elec 22-23'!$A$4:$B$680, 2, FALSE)), "", VLOOKUP(Table1[[#This Row],[Name]], 'Elec 22-23'!$A$4:$B$680, 2, FALSE))</f>
        <v/>
      </c>
      <c r="R355" s="7" t="str">
        <f>IF(ISNA(VLOOKUP(Table1[[#This Row],[Name]], 'Gas 22-23'!$A$4:$B$427, 2, FALSE)), "", (VLOOKUP(Table1[[#This Row],[Name]], 'Gas 22-23'!$A$4:$B$427, 2, FALSE)))</f>
        <v/>
      </c>
      <c r="S355" s="7" t="str">
        <f>IFERROR((Table1[[#This Row],[Electricity 22-23]]*'Emissions Factors'!$C$5)+('Emissions Factors'!$B$5*Table1[[#This Row],[Gas 22-23]]), "")</f>
        <v/>
      </c>
      <c r="T355" s="12" t="str">
        <f>IFERROR(Table1[[#This Row],[Total Emissions 22-23]]/Table1[[#This Row],[Total Emissions 21-22]], "")</f>
        <v/>
      </c>
      <c r="U355" s="7" t="str">
        <f>IF(ISNA(VLOOKUP(Table1[[#This Row],[Name]],'Electricity 23-24'!A167:D289,4,FALSE)),"",(VLOOKUP(Table1[[#This Row],[Name]],'Electricity 23-24'!A167:D289,4,FALSE)))</f>
        <v/>
      </c>
      <c r="V355" s="7" t="str">
        <f>IF(ISNA(VLOOKUP(Table1[[#This Row],[Name]],Table2[#All],2,FALSE)),"",(VLOOKUP(Table1[[#This Row],[Name]],Table2[#All],2,FALSE)))</f>
        <v/>
      </c>
      <c r="W355" s="7" t="str">
        <f>IFERROR((Table1[[#This Row],[Electricity 23-24 ]]*'Emissions Factors'!$C$6)+(Table1[[#This Row],[Gas 23-24 ]]*'Emissions Factors'!$B$6),"")</f>
        <v/>
      </c>
      <c r="X355" s="74" t="str">
        <f>IFERROR(Table1[[#This Row],[Total Emissions 23-24 ]]/Table1[[#This Row],[Total Emissions 22-23]],"")</f>
        <v/>
      </c>
      <c r="Y355" s="21"/>
    </row>
    <row r="356" spans="1:25" x14ac:dyDescent="0.25">
      <c r="A356" s="30"/>
      <c r="B356" s="21" t="e">
        <f>VLOOKUP(Table1[[#This Row],[Name]], 'Site Information'!$A$2:$D$46, 4, FALSE)</f>
        <v>#N/A</v>
      </c>
      <c r="C356" s="11" t="str">
        <f>IF(ISNA(VLOOKUP(Table1[[#This Row],[Name]], 'Elec 17-18'!$A$4:$B$630, 2, FALSE)), "0", VLOOKUP(Table1[[#This Row],[Name]], 'Elec 17-18'!$A$4:$B$630, 2, FALSE))</f>
        <v>0</v>
      </c>
      <c r="D356" s="47" t="str">
        <f>IF(ISNA(VLOOKUP(Table1[[#This Row],[Name]], 'Gas 17-18'!$A$4:$B$395, 2, FALSE)), "0", (VLOOKUP(Table1[[#This Row],[Name]], 'Gas 17-18'!$A$4:$B$395, 2, FALSE)))</f>
        <v>0</v>
      </c>
      <c r="E356" s="11" t="str">
        <f>IF(ISNA(VLOOKUP(Table1[[#This Row],[Name]], 'Elec 18-19'!$A$4:$B$630, 2, FALSE)), "0", VLOOKUP(Table1[[#This Row],[Name]], 'Elec 18-19'!$A$4:$B$630, 2, FALSE))</f>
        <v>0</v>
      </c>
      <c r="F356" s="47" t="str">
        <f>IF(ISNA(VLOOKUP(Table1[[#This Row],[Name]], 'Gas 18-19'!$A$4:$B$395, 2, FALSE)), "0", (VLOOKUP(Table1[[#This Row],[Name]], 'Gas 18-19'!$A$4:$B$395, 2, FALSE)))</f>
        <v>0</v>
      </c>
      <c r="G356" s="7" t="str">
        <f>IF(ISNA(VLOOKUP(Table1[[#This Row],[Name]], 'Elec 19-20'!$A$4:$B$631, 2, FALSE)), "0", VLOOKUP(Table1[[#This Row],[Name]], 'Elec 19-20'!$A$4:$B$631, 2, FALSE))</f>
        <v>0</v>
      </c>
      <c r="H356" s="7" t="str">
        <f>IF(ISNA(VLOOKUP(Table1[[#This Row],[Name]], 'Gas 19-20'!$A$4:$B$395, 2, FALSE)), "0", (VLOOKUP(Table1[[#This Row],[Name]], 'Gas 19-20'!$A$4:$B$395, 2, FALSE)))</f>
        <v>0</v>
      </c>
      <c r="I356" s="13">
        <f>IFERROR((Table1[[#This Row],[Electricity 19-20]]*'Emissions Factors'!$C$2)+(Table1[[#This Row],[Gas 19-20]]*'Emissions Factors'!$B$2), "")</f>
        <v>0</v>
      </c>
      <c r="J356" s="7" t="str">
        <f>IF(ISNA(VLOOKUP(Table1[[#This Row],[Name]],'Elec 20-21'!$A$4:$B$641, 2, FALSE)), "0", VLOOKUP(Table1[[#This Row],[Name]], 'Elec 20-21'!$A$4:$B$641, 2, FALSE))</f>
        <v>0</v>
      </c>
      <c r="K356" s="7" t="str">
        <f>IF(ISNA(VLOOKUP(Table1[[#This Row],[Name]], 'Gas 20-21'!$A$4:$B$400, 2, FALSE)), "0", VLOOKUP(Table1[[#This Row],[Name]], 'Gas 20-21'!$A$4:$B$400, 2, FALSE))</f>
        <v>0</v>
      </c>
      <c r="L356" s="13">
        <f>IFERROR((Table1[[#This Row],[Electricity 20-21]]*'Emissions Factors'!$C$3)+(Table1[[#This Row],[Gas 20-21]]*'Emissions Factors'!$B$2), "0")</f>
        <v>0</v>
      </c>
      <c r="M356" s="65" t="str">
        <f>IF(ISNA(VLOOKUP(Table1[[#This Row],[Name]], 'Elec 21-22'!$A$4:$B$656, 2, FALSE)), "0", VLOOKUP(Table1[[#This Row],[Name]], 'Elec 21-22'!$A$4:$B$656, 2, FALSE))</f>
        <v>0</v>
      </c>
      <c r="N356" s="11" t="str">
        <f>IF(ISNA(VLOOKUP(Table1[[#This Row],[Name]], 'Gas 21-22'!$A$4:$B$408, 2, FALSE)), "0", VLOOKUP(Table1[[#This Row],[Name]], 'Gas 21-22'!$A$4:$B$408, 2, FALSE))</f>
        <v>0</v>
      </c>
      <c r="O356" s="8">
        <f>IFERROR((Table1[[#This Row],[Electricity 21-22]]*'Emissions Factors'!$C$4)+(Table1[[#This Row],[Gas 21-22]]*'Emissions Factors'!$B$4), "")</f>
        <v>0</v>
      </c>
      <c r="P356" s="12" t="str">
        <f>IFERROR(Table1[[#This Row],[Total Emissions 21-22]]/Table1[[#This Row],[Total Emissions 20-21]], "")</f>
        <v/>
      </c>
      <c r="Q356" s="11" t="str">
        <f>IF(ISNA(VLOOKUP(Table1[[#This Row],[Name]],'Elec 22-23'!$A$4:$B$680, 2, FALSE)), "", VLOOKUP(Table1[[#This Row],[Name]], 'Elec 22-23'!$A$4:$B$680, 2, FALSE))</f>
        <v/>
      </c>
      <c r="R356" s="7" t="str">
        <f>IF(ISNA(VLOOKUP(Table1[[#This Row],[Name]], 'Gas 22-23'!$A$4:$B$427, 2, FALSE)), "", (VLOOKUP(Table1[[#This Row],[Name]], 'Gas 22-23'!$A$4:$B$427, 2, FALSE)))</f>
        <v/>
      </c>
      <c r="S356" s="7" t="str">
        <f>IFERROR((Table1[[#This Row],[Electricity 22-23]]*'Emissions Factors'!$C$5)+('Emissions Factors'!$B$5*Table1[[#This Row],[Gas 22-23]]), "")</f>
        <v/>
      </c>
      <c r="T356" s="12" t="str">
        <f>IFERROR(Table1[[#This Row],[Total Emissions 22-23]]/Table1[[#This Row],[Total Emissions 21-22]], "")</f>
        <v/>
      </c>
      <c r="U356" s="7" t="str">
        <f>IF(ISNA(VLOOKUP(Table1[[#This Row],[Name]],'Electricity 23-24'!A100:D732,4,FALSE)),"",(VLOOKUP(Table1[[#This Row],[Name]],'Electricity 23-24'!A100:D732,4,FALSE)))</f>
        <v/>
      </c>
      <c r="V356" s="7" t="str">
        <f>IF(ISNA(VLOOKUP(Table1[[#This Row],[Name]],Table2[#All],2,FALSE)),"",(VLOOKUP(Table1[[#This Row],[Name]],Table2[#All],2,FALSE)))</f>
        <v/>
      </c>
      <c r="W356" s="7" t="str">
        <f>IFERROR((Table1[[#This Row],[Electricity 23-24 ]]*'Emissions Factors'!$C$6)+(Table1[[#This Row],[Gas 23-24 ]]*'Emissions Factors'!$B$6),"")</f>
        <v/>
      </c>
      <c r="X356" s="74" t="str">
        <f>IFERROR(Table1[[#This Row],[Total Emissions 23-24 ]]/Table1[[#This Row],[Total Emissions 22-23]],"")</f>
        <v/>
      </c>
      <c r="Y356" s="21"/>
    </row>
    <row r="357" spans="1:25" x14ac:dyDescent="0.25">
      <c r="A357" s="32"/>
      <c r="B357" s="21" t="e">
        <f>VLOOKUP(Table1[[#This Row],[Name]], 'Site Information'!$A$2:$D$46, 4, FALSE)</f>
        <v>#N/A</v>
      </c>
      <c r="C357" s="8" t="str">
        <f>IF(ISNA(VLOOKUP(Table1[[#This Row],[Name]], 'Elec 17-18'!$A$4:$B$630, 2, FALSE)), "0", VLOOKUP(Table1[[#This Row],[Name]], 'Elec 17-18'!$A$4:$B$630, 2, FALSE))</f>
        <v>0</v>
      </c>
      <c r="D357" s="13" t="str">
        <f>IF(ISNA(VLOOKUP(Table1[[#This Row],[Name]], 'Gas 17-18'!$A$4:$B$395, 2, FALSE)), "0", (VLOOKUP(Table1[[#This Row],[Name]], 'Gas 17-18'!$A$4:$B$395, 2, FALSE)))</f>
        <v>0</v>
      </c>
      <c r="E357" s="8" t="str">
        <f>IF(ISNA(VLOOKUP(Table1[[#This Row],[Name]], 'Elec 18-19'!$A$4:$B$630, 2, FALSE)), "0", VLOOKUP(Table1[[#This Row],[Name]], 'Elec 18-19'!$A$4:$B$630, 2, FALSE))</f>
        <v>0</v>
      </c>
      <c r="F357" s="13" t="str">
        <f>IF(ISNA(VLOOKUP(Table1[[#This Row],[Name]], 'Gas 18-19'!$A$4:$B$395, 2, FALSE)), "0", (VLOOKUP(Table1[[#This Row],[Name]], 'Gas 18-19'!$A$4:$B$395, 2, FALSE)))</f>
        <v>0</v>
      </c>
      <c r="G357" s="7" t="str">
        <f>IF(ISNA(VLOOKUP(Table1[[#This Row],[Name]], 'Elec 19-20'!$A$4:$B$631, 2, FALSE)), "0", VLOOKUP(Table1[[#This Row],[Name]], 'Elec 19-20'!$A$4:$B$631, 2, FALSE))</f>
        <v>0</v>
      </c>
      <c r="H357" s="7" t="str">
        <f>IF(ISNA(VLOOKUP(Table1[[#This Row],[Name]], 'Gas 19-20'!$A$4:$B$395, 2, FALSE)), "0", (VLOOKUP(Table1[[#This Row],[Name]], 'Gas 19-20'!$A$4:$B$395, 2, FALSE)))</f>
        <v>0</v>
      </c>
      <c r="I357" s="13">
        <f>IFERROR((Table1[[#This Row],[Electricity 19-20]]*'Emissions Factors'!$C$2)+(Table1[[#This Row],[Gas 19-20]]*'Emissions Factors'!$B$2), "")</f>
        <v>0</v>
      </c>
      <c r="J357" s="7" t="str">
        <f>IF(ISNA(VLOOKUP(Table1[[#This Row],[Name]],'Elec 20-21'!$A$4:$B$641, 2, FALSE)), "0", VLOOKUP(Table1[[#This Row],[Name]], 'Elec 20-21'!$A$4:$B$641, 2, FALSE))</f>
        <v>0</v>
      </c>
      <c r="K357" s="7" t="str">
        <f>IF(ISNA(VLOOKUP(Table1[[#This Row],[Name]], 'Gas 20-21'!$A$4:$B$400, 2, FALSE)), "0", VLOOKUP(Table1[[#This Row],[Name]], 'Gas 20-21'!$A$4:$B$400, 2, FALSE))</f>
        <v>0</v>
      </c>
      <c r="L357" s="13">
        <f>IFERROR((Table1[[#This Row],[Electricity 20-21]]*'Emissions Factors'!$C$3)+(Table1[[#This Row],[Gas 20-21]]*'Emissions Factors'!$B$2), "0")</f>
        <v>0</v>
      </c>
      <c r="M357" s="11" t="str">
        <f>IF(ISNA(VLOOKUP(Table1[[#This Row],[Name]], 'Elec 21-22'!$A$4:$B$656, 2, FALSE)), "0", VLOOKUP(Table1[[#This Row],[Name]], 'Elec 21-22'!$A$4:$B$656, 2, FALSE))</f>
        <v>0</v>
      </c>
      <c r="N357" s="11" t="str">
        <f>IF(ISNA(VLOOKUP(Table1[[#This Row],[Name]], 'Gas 21-22'!$A$4:$B$408, 2, FALSE)), "0", VLOOKUP(Table1[[#This Row],[Name]], 'Gas 21-22'!$A$4:$B$408, 2, FALSE))</f>
        <v>0</v>
      </c>
      <c r="O357" s="8">
        <f>IFERROR((Table1[[#This Row],[Electricity 21-22]]*'Emissions Factors'!$C$4)+(Table1[[#This Row],[Gas 21-22]]*'Emissions Factors'!$B$4), "")</f>
        <v>0</v>
      </c>
      <c r="P357" s="13" t="str">
        <f>IFERROR(Table1[[#This Row],[Total Emissions 21-22]]/Table1[[#This Row],[Total Emissions 20-21]], "")</f>
        <v/>
      </c>
      <c r="Q357" s="11" t="str">
        <f>IF(ISNA(VLOOKUP(Table1[[#This Row],[Name]],'Elec 22-23'!$A$4:$B$680, 2, FALSE)), "", VLOOKUP(Table1[[#This Row],[Name]], 'Elec 22-23'!$A$4:$B$680, 2, FALSE))</f>
        <v/>
      </c>
      <c r="R357" s="7" t="str">
        <f>IF(ISNA(VLOOKUP(Table1[[#This Row],[Name]], 'Gas 22-23'!$A$4:$B$427, 2, FALSE)), "", (VLOOKUP(Table1[[#This Row],[Name]], 'Gas 22-23'!$A$4:$B$427, 2, FALSE)))</f>
        <v/>
      </c>
      <c r="S357" s="7" t="str">
        <f>IFERROR((Table1[[#This Row],[Electricity 22-23]]*'Emissions Factors'!$C$5)+('Emissions Factors'!$B$5*Table1[[#This Row],[Gas 22-23]]), "")</f>
        <v/>
      </c>
      <c r="T357" s="12" t="str">
        <f>IFERROR(Table1[[#This Row],[Total Emissions 22-23]]/Table1[[#This Row],[Total Emissions 21-22]], "")</f>
        <v/>
      </c>
      <c r="U357" s="7" t="str">
        <f>IF(ISNA(VLOOKUP(Table1[[#This Row],[Name]],'Electricity 23-24'!A34:D758,4,FALSE)),"",(VLOOKUP(Table1[[#This Row],[Name]],'Electricity 23-24'!A34:D758,4,FALSE)))</f>
        <v/>
      </c>
      <c r="V357" s="7" t="str">
        <f>IF(ISNA(VLOOKUP(Table1[[#This Row],[Name]],Table2[#All],2,FALSE)),"",(VLOOKUP(Table1[[#This Row],[Name]],Table2[#All],2,FALSE)))</f>
        <v/>
      </c>
      <c r="W357" s="7" t="str">
        <f>IFERROR((Table1[[#This Row],[Electricity 23-24 ]]*'Emissions Factors'!$C$6)+(Table1[[#This Row],[Gas 23-24 ]]*'Emissions Factors'!$B$6),"")</f>
        <v/>
      </c>
      <c r="X357" s="74" t="str">
        <f>IFERROR(Table1[[#This Row],[Total Emissions 23-24 ]]/Table1[[#This Row],[Total Emissions 22-23]],"")</f>
        <v/>
      </c>
      <c r="Y357" s="21"/>
    </row>
    <row r="358" spans="1:25" x14ac:dyDescent="0.25">
      <c r="A358" s="30"/>
      <c r="B358" s="21" t="e">
        <f>VLOOKUP(Table1[[#This Row],[Name]], 'Site Information'!$A$2:$D$46, 4, FALSE)</f>
        <v>#N/A</v>
      </c>
      <c r="C358" s="11" t="str">
        <f>IF(ISNA(VLOOKUP(Table1[[#This Row],[Name]], 'Elec 17-18'!$A$4:$B$630, 2, FALSE)), "0", VLOOKUP(Table1[[#This Row],[Name]], 'Elec 17-18'!$A$4:$B$630, 2, FALSE))</f>
        <v>0</v>
      </c>
      <c r="D358" s="47" t="str">
        <f>IF(ISNA(VLOOKUP(Table1[[#This Row],[Name]], 'Gas 17-18'!$A$4:$B$395, 2, FALSE)), "0", (VLOOKUP(Table1[[#This Row],[Name]], 'Gas 17-18'!$A$4:$B$395, 2, FALSE)))</f>
        <v>0</v>
      </c>
      <c r="E358" s="11" t="str">
        <f>IF(ISNA(VLOOKUP(Table1[[#This Row],[Name]], 'Elec 18-19'!$A$4:$B$630, 2, FALSE)), "0", VLOOKUP(Table1[[#This Row],[Name]], 'Elec 18-19'!$A$4:$B$630, 2, FALSE))</f>
        <v>0</v>
      </c>
      <c r="F358" s="47" t="str">
        <f>IF(ISNA(VLOOKUP(Table1[[#This Row],[Name]], 'Gas 18-19'!$A$4:$B$395, 2, FALSE)), "0", (VLOOKUP(Table1[[#This Row],[Name]], 'Gas 18-19'!$A$4:$B$395, 2, FALSE)))</f>
        <v>0</v>
      </c>
      <c r="G358" s="7" t="str">
        <f>IF(ISNA(VLOOKUP(Table1[[#This Row],[Name]], 'Elec 19-20'!$A$4:$B$631, 2, FALSE)), "0", VLOOKUP(Table1[[#This Row],[Name]], 'Elec 19-20'!$A$4:$B$631, 2, FALSE))</f>
        <v>0</v>
      </c>
      <c r="H358" s="7" t="str">
        <f>IF(ISNA(VLOOKUP(Table1[[#This Row],[Name]], 'Gas 19-20'!$A$4:$B$395, 2, FALSE)), "0", (VLOOKUP(Table1[[#This Row],[Name]], 'Gas 19-20'!$A$4:$B$395, 2, FALSE)))</f>
        <v>0</v>
      </c>
      <c r="I358" s="13">
        <f>IFERROR((Table1[[#This Row],[Electricity 19-20]]*'Emissions Factors'!$C$2)+(Table1[[#This Row],[Gas 19-20]]*'Emissions Factors'!$B$2), "")</f>
        <v>0</v>
      </c>
      <c r="J358" s="7" t="str">
        <f>IF(ISNA(VLOOKUP(Table1[[#This Row],[Name]],'Elec 20-21'!$A$4:$B$641, 2, FALSE)), "0", VLOOKUP(Table1[[#This Row],[Name]], 'Elec 20-21'!$A$4:$B$641, 2, FALSE))</f>
        <v>0</v>
      </c>
      <c r="K358" s="7" t="str">
        <f>IF(ISNA(VLOOKUP(Table1[[#This Row],[Name]], 'Gas 20-21'!$A$4:$B$400, 2, FALSE)), "0", VLOOKUP(Table1[[#This Row],[Name]], 'Gas 20-21'!$A$4:$B$400, 2, FALSE))</f>
        <v>0</v>
      </c>
      <c r="L358" s="13">
        <f>IFERROR((Table1[[#This Row],[Electricity 20-21]]*'Emissions Factors'!$C$3)+(Table1[[#This Row],[Gas 20-21]]*'Emissions Factors'!$B$2), "0")</f>
        <v>0</v>
      </c>
      <c r="M358" s="65" t="str">
        <f>IF(ISNA(VLOOKUP(Table1[[#This Row],[Name]], 'Elec 21-22'!$A$4:$B$656, 2, FALSE)), "0", VLOOKUP(Table1[[#This Row],[Name]], 'Elec 21-22'!$A$4:$B$656, 2, FALSE))</f>
        <v>0</v>
      </c>
      <c r="N358" s="11" t="str">
        <f>IF(ISNA(VLOOKUP(Table1[[#This Row],[Name]], 'Gas 21-22'!$A$4:$B$408, 2, FALSE)), "0", VLOOKUP(Table1[[#This Row],[Name]], 'Gas 21-22'!$A$4:$B$408, 2, FALSE))</f>
        <v>0</v>
      </c>
      <c r="O358" s="8">
        <f>IFERROR((Table1[[#This Row],[Electricity 21-22]]*'Emissions Factors'!$C$4)+(Table1[[#This Row],[Gas 21-22]]*'Emissions Factors'!$B$4), "")</f>
        <v>0</v>
      </c>
      <c r="P358" s="12" t="str">
        <f>IFERROR(Table1[[#This Row],[Total Emissions 21-22]]/Table1[[#This Row],[Total Emissions 20-21]], "")</f>
        <v/>
      </c>
      <c r="Q358" s="11" t="str">
        <f>IF(ISNA(VLOOKUP(Table1[[#This Row],[Name]],'Elec 22-23'!$A$4:$B$680, 2, FALSE)), "", VLOOKUP(Table1[[#This Row],[Name]], 'Elec 22-23'!$A$4:$B$680, 2, FALSE))</f>
        <v/>
      </c>
      <c r="R358" s="7" t="str">
        <f>IF(ISNA(VLOOKUP(Table1[[#This Row],[Name]], 'Gas 22-23'!$A$4:$B$427, 2, FALSE)), "", (VLOOKUP(Table1[[#This Row],[Name]], 'Gas 22-23'!$A$4:$B$427, 2, FALSE)))</f>
        <v/>
      </c>
      <c r="S358" s="7" t="str">
        <f>IFERROR((Table1[[#This Row],[Electricity 22-23]]*'Emissions Factors'!$C$5)+('Emissions Factors'!$B$5*Table1[[#This Row],[Gas 22-23]]), "")</f>
        <v/>
      </c>
      <c r="T358" s="12" t="str">
        <f>IFERROR(Table1[[#This Row],[Total Emissions 22-23]]/Table1[[#This Row],[Total Emissions 21-22]], "")</f>
        <v/>
      </c>
      <c r="U358" s="7" t="e">
        <f>VLOOKUP(Table1[[#This Row],[Name]],'Electricity 23-24'!A292:D949,4,FALSE)</f>
        <v>#N/A</v>
      </c>
      <c r="V358" s="7" t="str">
        <f>IF(ISNA(VLOOKUP(Table1[[#This Row],[Name]],Table2[#All],2,FALSE)),"",(VLOOKUP(Table1[[#This Row],[Name]],Table2[#All],2,FALSE)))</f>
        <v/>
      </c>
      <c r="W358" s="7" t="str">
        <f>IFERROR((Table1[[#This Row],[Electricity 23-24 ]]*'Emissions Factors'!$C$6)+(Table1[[#This Row],[Gas 23-24 ]]*'Emissions Factors'!$B$6),"")</f>
        <v/>
      </c>
      <c r="X358" s="74" t="str">
        <f>IFERROR(Table1[[#This Row],[Total Emissions 23-24 ]]/Table1[[#This Row],[Total Emissions 22-23]],"")</f>
        <v/>
      </c>
      <c r="Y358" s="21"/>
    </row>
    <row r="359" spans="1:25" x14ac:dyDescent="0.25">
      <c r="A359" s="32"/>
      <c r="B359" s="21" t="e">
        <f>VLOOKUP(Table1[[#This Row],[Name]], 'Site Information'!$A$2:$D$46, 4, FALSE)</f>
        <v>#N/A</v>
      </c>
      <c r="C359" s="8" t="str">
        <f>IF(ISNA(VLOOKUP(Table1[[#This Row],[Name]], 'Elec 17-18'!$A$4:$B$630, 2, FALSE)), "0", VLOOKUP(Table1[[#This Row],[Name]], 'Elec 17-18'!$A$4:$B$630, 2, FALSE))</f>
        <v>0</v>
      </c>
      <c r="D359" s="13" t="str">
        <f>IF(ISNA(VLOOKUP(Table1[[#This Row],[Name]], 'Gas 17-18'!$A$4:$B$395, 2, FALSE)), "0", (VLOOKUP(Table1[[#This Row],[Name]], 'Gas 17-18'!$A$4:$B$395, 2, FALSE)))</f>
        <v>0</v>
      </c>
      <c r="E359" s="8" t="str">
        <f>IF(ISNA(VLOOKUP(Table1[[#This Row],[Name]], 'Elec 18-19'!$A$4:$B$630, 2, FALSE)), "0", VLOOKUP(Table1[[#This Row],[Name]], 'Elec 18-19'!$A$4:$B$630, 2, FALSE))</f>
        <v>0</v>
      </c>
      <c r="F359" s="13" t="str">
        <f>IF(ISNA(VLOOKUP(Table1[[#This Row],[Name]], 'Gas 18-19'!$A$4:$B$395, 2, FALSE)), "0", (VLOOKUP(Table1[[#This Row],[Name]], 'Gas 18-19'!$A$4:$B$395, 2, FALSE)))</f>
        <v>0</v>
      </c>
      <c r="G359" s="7" t="str">
        <f>IF(ISNA(VLOOKUP(Table1[[#This Row],[Name]], 'Elec 19-20'!$A$4:$B$631, 2, FALSE)), "0", VLOOKUP(Table1[[#This Row],[Name]], 'Elec 19-20'!$A$4:$B$631, 2, FALSE))</f>
        <v>0</v>
      </c>
      <c r="H359" s="7" t="str">
        <f>IF(ISNA(VLOOKUP(Table1[[#This Row],[Name]], 'Gas 19-20'!$A$4:$B$395, 2, FALSE)), "0", (VLOOKUP(Table1[[#This Row],[Name]], 'Gas 19-20'!$A$4:$B$395, 2, FALSE)))</f>
        <v>0</v>
      </c>
      <c r="I359" s="13">
        <f>IFERROR((Table1[[#This Row],[Electricity 19-20]]*'Emissions Factors'!$C$2)+(Table1[[#This Row],[Gas 19-20]]*'Emissions Factors'!$B$2), "")</f>
        <v>0</v>
      </c>
      <c r="J359" s="7" t="str">
        <f>IF(ISNA(VLOOKUP(Table1[[#This Row],[Name]],'Elec 20-21'!$A$4:$B$641, 2, FALSE)), "0", VLOOKUP(Table1[[#This Row],[Name]], 'Elec 20-21'!$A$4:$B$641, 2, FALSE))</f>
        <v>0</v>
      </c>
      <c r="K359" s="7" t="str">
        <f>IF(ISNA(VLOOKUP(Table1[[#This Row],[Name]], 'Gas 20-21'!$A$4:$B$400, 2, FALSE)), "0", VLOOKUP(Table1[[#This Row],[Name]], 'Gas 20-21'!$A$4:$B$400, 2, FALSE))</f>
        <v>0</v>
      </c>
      <c r="L359" s="13">
        <f>IFERROR((Table1[[#This Row],[Electricity 20-21]]*'Emissions Factors'!$C$3)+(Table1[[#This Row],[Gas 20-21]]*'Emissions Factors'!$B$2), "0")</f>
        <v>0</v>
      </c>
      <c r="M359" s="11" t="str">
        <f>IF(ISNA(VLOOKUP(Table1[[#This Row],[Name]], 'Elec 21-22'!$A$4:$B$656, 2, FALSE)), "0", VLOOKUP(Table1[[#This Row],[Name]], 'Elec 21-22'!$A$4:$B$656, 2, FALSE))</f>
        <v>0</v>
      </c>
      <c r="N359" s="11" t="str">
        <f>IF(ISNA(VLOOKUP(Table1[[#This Row],[Name]], 'Gas 21-22'!$A$4:$B$408, 2, FALSE)), "0", VLOOKUP(Table1[[#This Row],[Name]], 'Gas 21-22'!$A$4:$B$408, 2, FALSE))</f>
        <v>0</v>
      </c>
      <c r="O359" s="8">
        <f>IFERROR((Table1[[#This Row],[Electricity 21-22]]*'Emissions Factors'!$C$4)+(Table1[[#This Row],[Gas 21-22]]*'Emissions Factors'!$B$4), "")</f>
        <v>0</v>
      </c>
      <c r="P359" s="12" t="str">
        <f>IFERROR(Table1[[#This Row],[Total Emissions 21-22]]/Table1[[#This Row],[Total Emissions 20-21]], "")</f>
        <v/>
      </c>
      <c r="Q359" s="11" t="str">
        <f>IF(ISNA(VLOOKUP(Table1[[#This Row],[Name]],'Elec 22-23'!$A$4:$B$680, 2, FALSE)), "", VLOOKUP(Table1[[#This Row],[Name]], 'Elec 22-23'!$A$4:$B$680, 2, FALSE))</f>
        <v/>
      </c>
      <c r="R359" s="7" t="str">
        <f>IF(ISNA(VLOOKUP(Table1[[#This Row],[Name]], 'Gas 22-23'!$A$4:$B$427, 2, FALSE)), "", (VLOOKUP(Table1[[#This Row],[Name]], 'Gas 22-23'!$A$4:$B$427, 2, FALSE)))</f>
        <v/>
      </c>
      <c r="S359" s="7" t="str">
        <f>IFERROR((Table1[[#This Row],[Electricity 22-23]]*'Emissions Factors'!$C$5)+('Emissions Factors'!$B$5*Table1[[#This Row],[Gas 22-23]]), "")</f>
        <v/>
      </c>
      <c r="T359" s="12" t="str">
        <f>IFERROR(Table1[[#This Row],[Total Emissions 22-23]]/Table1[[#This Row],[Total Emissions 21-22]], "")</f>
        <v/>
      </c>
      <c r="U359" s="7" t="e">
        <f>VLOOKUP(Table1[[#This Row],[Name]],'Electricity 23-24'!A166:D191,4,FALSE)</f>
        <v>#N/A</v>
      </c>
      <c r="V359" s="7" t="str">
        <f>IF(ISNA(VLOOKUP(Table1[[#This Row],[Name]],Table2[#All],2,FALSE)),"",(VLOOKUP(Table1[[#This Row],[Name]],Table2[#All],2,FALSE)))</f>
        <v/>
      </c>
      <c r="W359" s="7" t="str">
        <f>IFERROR((Table1[[#This Row],[Electricity 23-24 ]]*'Emissions Factors'!$C$6)+(Table1[[#This Row],[Gas 23-24 ]]*'Emissions Factors'!$B$6),"")</f>
        <v/>
      </c>
      <c r="X359" s="74" t="str">
        <f>IFERROR(Table1[[#This Row],[Total Emissions 23-24 ]]/Table1[[#This Row],[Total Emissions 22-23]],"")</f>
        <v/>
      </c>
      <c r="Y359" s="21" t="s">
        <v>897</v>
      </c>
    </row>
    <row r="360" spans="1:25" x14ac:dyDescent="0.25">
      <c r="A360" s="30"/>
      <c r="B360" s="21" t="e">
        <f>VLOOKUP(Table1[[#This Row],[Name]], 'Site Information'!$A$2:$D$46, 4, FALSE)</f>
        <v>#N/A</v>
      </c>
      <c r="C360" s="11" t="str">
        <f>IF(ISNA(VLOOKUP(Table1[[#This Row],[Name]], 'Elec 17-18'!$A$4:$B$630, 2, FALSE)), "0", VLOOKUP(Table1[[#This Row],[Name]], 'Elec 17-18'!$A$4:$B$630, 2, FALSE))</f>
        <v>0</v>
      </c>
      <c r="D360" s="47" t="str">
        <f>IF(ISNA(VLOOKUP(Table1[[#This Row],[Name]], 'Gas 17-18'!$A$4:$B$395, 2, FALSE)), "0", (VLOOKUP(Table1[[#This Row],[Name]], 'Gas 17-18'!$A$4:$B$395, 2, FALSE)))</f>
        <v>0</v>
      </c>
      <c r="E360" s="11" t="str">
        <f>IF(ISNA(VLOOKUP(Table1[[#This Row],[Name]], 'Elec 18-19'!$A$4:$B$630, 2, FALSE)), "0", VLOOKUP(Table1[[#This Row],[Name]], 'Elec 18-19'!$A$4:$B$630, 2, FALSE))</f>
        <v>0</v>
      </c>
      <c r="F360" s="47" t="str">
        <f>IF(ISNA(VLOOKUP(Table1[[#This Row],[Name]], 'Gas 18-19'!$A$4:$B$395, 2, FALSE)), "0", (VLOOKUP(Table1[[#This Row],[Name]], 'Gas 18-19'!$A$4:$B$395, 2, FALSE)))</f>
        <v>0</v>
      </c>
      <c r="G360" s="7" t="str">
        <f>IF(ISNA(VLOOKUP(Table1[[#This Row],[Name]], 'Elec 19-20'!$A$4:$B$631, 2, FALSE)), "0", VLOOKUP(Table1[[#This Row],[Name]], 'Elec 19-20'!$A$4:$B$631, 2, FALSE))</f>
        <v>0</v>
      </c>
      <c r="H360" s="7" t="str">
        <f>IF(ISNA(VLOOKUP(Table1[[#This Row],[Name]], 'Gas 19-20'!$A$4:$B$395, 2, FALSE)), "0", (VLOOKUP(Table1[[#This Row],[Name]], 'Gas 19-20'!$A$4:$B$395, 2, FALSE)))</f>
        <v>0</v>
      </c>
      <c r="I360" s="13">
        <f>IFERROR((Table1[[#This Row],[Electricity 19-20]]*'Emissions Factors'!$C$2)+(Table1[[#This Row],[Gas 19-20]]*'Emissions Factors'!$B$2), "")</f>
        <v>0</v>
      </c>
      <c r="J360" s="7" t="str">
        <f>IF(ISNA(VLOOKUP(Table1[[#This Row],[Name]],'Elec 20-21'!$A$4:$B$641, 2, FALSE)), "0", VLOOKUP(Table1[[#This Row],[Name]], 'Elec 20-21'!$A$4:$B$641, 2, FALSE))</f>
        <v>0</v>
      </c>
      <c r="K360" s="7" t="str">
        <f>IF(ISNA(VLOOKUP(Table1[[#This Row],[Name]], 'Gas 20-21'!$A$4:$B$400, 2, FALSE)), "0", VLOOKUP(Table1[[#This Row],[Name]], 'Gas 20-21'!$A$4:$B$400, 2, FALSE))</f>
        <v>0</v>
      </c>
      <c r="L360" s="13">
        <f>IFERROR((Table1[[#This Row],[Electricity 20-21]]*'Emissions Factors'!$C$3)+(Table1[[#This Row],[Gas 20-21]]*'Emissions Factors'!$B$2), "0")</f>
        <v>0</v>
      </c>
      <c r="M360" s="65" t="str">
        <f>IF(ISNA(VLOOKUP(Table1[[#This Row],[Name]], 'Elec 21-22'!$A$4:$B$656, 2, FALSE)), "0", VLOOKUP(Table1[[#This Row],[Name]], 'Elec 21-22'!$A$4:$B$656, 2, FALSE))</f>
        <v>0</v>
      </c>
      <c r="N360" s="11" t="str">
        <f>IF(ISNA(VLOOKUP(Table1[[#This Row],[Name]], 'Gas 21-22'!$A$4:$B$408, 2, FALSE)), "0", VLOOKUP(Table1[[#This Row],[Name]], 'Gas 21-22'!$A$4:$B$408, 2, FALSE))</f>
        <v>0</v>
      </c>
      <c r="O360" s="8">
        <f>IFERROR((Table1[[#This Row],[Electricity 21-22]]*'Emissions Factors'!$C$4)+(Table1[[#This Row],[Gas 21-22]]*'Emissions Factors'!$B$4), "")</f>
        <v>0</v>
      </c>
      <c r="P360" s="12" t="str">
        <f>IFERROR(Table1[[#This Row],[Total Emissions 21-22]]/Table1[[#This Row],[Total Emissions 20-21]], "")</f>
        <v/>
      </c>
      <c r="Q360" s="11" t="str">
        <f>IF(ISNA(VLOOKUP(Table1[[#This Row],[Name]],'Elec 22-23'!$A$4:$B$680, 2, FALSE)), "", VLOOKUP(Table1[[#This Row],[Name]], 'Elec 22-23'!$A$4:$B$680, 2, FALSE))</f>
        <v/>
      </c>
      <c r="R360" s="7" t="str">
        <f>IF(ISNA(VLOOKUP(Table1[[#This Row],[Name]], 'Gas 22-23'!$A$4:$B$427, 2, FALSE)), "", (VLOOKUP(Table1[[#This Row],[Name]], 'Gas 22-23'!$A$4:$B$427, 2, FALSE)))</f>
        <v/>
      </c>
      <c r="S360" s="7" t="str">
        <f>IFERROR((Table1[[#This Row],[Electricity 22-23]]*'Emissions Factors'!$C$5)+('Emissions Factors'!$B$5*Table1[[#This Row],[Gas 22-23]]), "")</f>
        <v/>
      </c>
      <c r="T360" s="12" t="str">
        <f>IFERROR(Table1[[#This Row],[Total Emissions 22-23]]/Table1[[#This Row],[Total Emissions 21-22]], "")</f>
        <v/>
      </c>
      <c r="U360" s="7" t="e">
        <f>VLOOKUP(Table1[[#This Row],[Name]],'Electricity 23-24'!A268:D290,4,FALSE)</f>
        <v>#N/A</v>
      </c>
      <c r="V360" s="7" t="str">
        <f>IF(ISNA(VLOOKUP(Table1[[#This Row],[Name]],Table2[#All],2,FALSE)),"",(VLOOKUP(Table1[[#This Row],[Name]],Table2[#All],2,FALSE)))</f>
        <v/>
      </c>
      <c r="W360" s="7" t="str">
        <f>IFERROR((Table1[[#This Row],[Electricity 23-24 ]]*'Emissions Factors'!$C$6)+(Table1[[#This Row],[Gas 23-24 ]]*'Emissions Factors'!$B$6),"")</f>
        <v/>
      </c>
      <c r="X360" s="74" t="str">
        <f>IFERROR(Table1[[#This Row],[Total Emissions 23-24 ]]/Table1[[#This Row],[Total Emissions 22-23]],"")</f>
        <v/>
      </c>
      <c r="Y360" s="21"/>
    </row>
    <row r="361" spans="1:25" x14ac:dyDescent="0.25">
      <c r="A361" s="30"/>
      <c r="B361" s="21" t="e">
        <f>VLOOKUP(Table1[[#This Row],[Name]], 'Site Information'!$A$2:$D$46, 4, FALSE)</f>
        <v>#N/A</v>
      </c>
      <c r="C361" s="11" t="str">
        <f>IF(ISNA(VLOOKUP(Table1[[#This Row],[Name]], 'Elec 17-18'!$A$4:$B$630, 2, FALSE)), "0", VLOOKUP(Table1[[#This Row],[Name]], 'Elec 17-18'!$A$4:$B$630, 2, FALSE))</f>
        <v>0</v>
      </c>
      <c r="D361" s="47" t="str">
        <f>IF(ISNA(VLOOKUP(Table1[[#This Row],[Name]], 'Gas 17-18'!$A$4:$B$395, 2, FALSE)), "0", (VLOOKUP(Table1[[#This Row],[Name]], 'Gas 17-18'!$A$4:$B$395, 2, FALSE)))</f>
        <v>0</v>
      </c>
      <c r="E361" s="11" t="str">
        <f>IF(ISNA(VLOOKUP(Table1[[#This Row],[Name]], 'Elec 18-19'!$A$4:$B$630, 2, FALSE)), "0", VLOOKUP(Table1[[#This Row],[Name]], 'Elec 18-19'!$A$4:$B$630, 2, FALSE))</f>
        <v>0</v>
      </c>
      <c r="F361" s="47" t="str">
        <f>IF(ISNA(VLOOKUP(Table1[[#This Row],[Name]], 'Gas 18-19'!$A$4:$B$395, 2, FALSE)), "0", (VLOOKUP(Table1[[#This Row],[Name]], 'Gas 18-19'!$A$4:$B$395, 2, FALSE)))</f>
        <v>0</v>
      </c>
      <c r="G361" s="7" t="str">
        <f>IF(ISNA(VLOOKUP(Table1[[#This Row],[Name]], 'Elec 19-20'!$A$4:$B$631, 2, FALSE)), "0", VLOOKUP(Table1[[#This Row],[Name]], 'Elec 19-20'!$A$4:$B$631, 2, FALSE))</f>
        <v>0</v>
      </c>
      <c r="H361" s="7" t="str">
        <f>IF(ISNA(VLOOKUP(Table1[[#This Row],[Name]], 'Gas 19-20'!$A$4:$B$395, 2, FALSE)), "0", (VLOOKUP(Table1[[#This Row],[Name]], 'Gas 19-20'!$A$4:$B$395, 2, FALSE)))</f>
        <v>0</v>
      </c>
      <c r="I361" s="13">
        <f>IFERROR((Table1[[#This Row],[Electricity 19-20]]*'Emissions Factors'!$C$2)+(Table1[[#This Row],[Gas 19-20]]*'Emissions Factors'!$B$2), "")</f>
        <v>0</v>
      </c>
      <c r="J361" s="7" t="str">
        <f>IF(ISNA(VLOOKUP(Table1[[#This Row],[Name]],'Elec 20-21'!$A$4:$B$641, 2, FALSE)), "0", VLOOKUP(Table1[[#This Row],[Name]], 'Elec 20-21'!$A$4:$B$641, 2, FALSE))</f>
        <v>0</v>
      </c>
      <c r="K361" s="7" t="str">
        <f>IF(ISNA(VLOOKUP(Table1[[#This Row],[Name]], 'Gas 20-21'!$A$4:$B$400, 2, FALSE)), "0", VLOOKUP(Table1[[#This Row],[Name]], 'Gas 20-21'!$A$4:$B$400, 2, FALSE))</f>
        <v>0</v>
      </c>
      <c r="L361" s="13">
        <f>IFERROR((Table1[[#This Row],[Electricity 20-21]]*'Emissions Factors'!$C$3)+(Table1[[#This Row],[Gas 20-21]]*'Emissions Factors'!$B$2), "0")</f>
        <v>0</v>
      </c>
      <c r="M361" s="65" t="str">
        <f>IF(ISNA(VLOOKUP(Table1[[#This Row],[Name]], 'Elec 21-22'!$A$4:$B$656, 2, FALSE)), "0", VLOOKUP(Table1[[#This Row],[Name]], 'Elec 21-22'!$A$4:$B$656, 2, FALSE))</f>
        <v>0</v>
      </c>
      <c r="N361" s="7" t="str">
        <f>IF(ISNA(VLOOKUP(Table1[[#This Row],[Name]], 'Gas 21-22'!$A$4:$B$408, 2, FALSE)), "0", VLOOKUP(Table1[[#This Row],[Name]], 'Gas 21-22'!$A$4:$B$408, 2, FALSE))</f>
        <v>0</v>
      </c>
      <c r="O361" s="8">
        <f>IFERROR((Table1[[#This Row],[Electricity 21-22]]*'Emissions Factors'!$C$4)+(Table1[[#This Row],[Gas 21-22]]*'Emissions Factors'!$B$4), "")</f>
        <v>0</v>
      </c>
      <c r="P361" s="12" t="str">
        <f>IFERROR(Table1[[#This Row],[Total Emissions 21-22]]/Table1[[#This Row],[Total Emissions 20-21]], "")</f>
        <v/>
      </c>
      <c r="Q361" s="11" t="str">
        <f>IF(ISNA(VLOOKUP(Table1[[#This Row],[Name]],'Elec 22-23'!$A$4:$B$680, 2, FALSE)), "", VLOOKUP(Table1[[#This Row],[Name]], 'Elec 22-23'!$A$4:$B$680, 2, FALSE))</f>
        <v/>
      </c>
      <c r="R361" s="7" t="str">
        <f>IF(ISNA(VLOOKUP(Table1[[#This Row],[Name]], 'Gas 22-23'!$A$4:$B$427, 2, FALSE)), "", (VLOOKUP(Table1[[#This Row],[Name]], 'Gas 22-23'!$A$4:$B$427, 2, FALSE)))</f>
        <v/>
      </c>
      <c r="S361" s="7" t="str">
        <f>IFERROR((Table1[[#This Row],[Electricity 22-23]]*'Emissions Factors'!$C$5)+('Emissions Factors'!$B$5*Table1[[#This Row],[Gas 22-23]]), "")</f>
        <v/>
      </c>
      <c r="T361" s="12" t="str">
        <f>IFERROR(Table1[[#This Row],[Total Emissions 22-23]]/Table1[[#This Row],[Total Emissions 21-22]], "")</f>
        <v/>
      </c>
      <c r="U361" s="7" t="str">
        <f>IF(ISNA(VLOOKUP(Table1[[#This Row],[Name]],'Electricity 23-24'!A572:D1468,4,FALSE)),"",(VLOOKUP(Table1[[#This Row],[Name]],'Electricity 23-24'!A572:D1468,4,FALSE)))</f>
        <v/>
      </c>
      <c r="V361" s="7" t="str">
        <f>IF(ISNA(VLOOKUP(Table1[[#This Row],[Name]],Table2[#All],2,FALSE)),"",(VLOOKUP(Table1[[#This Row],[Name]],Table2[#All],2,FALSE)))</f>
        <v/>
      </c>
      <c r="W361" s="7" t="str">
        <f>IFERROR((Table1[[#This Row],[Electricity 23-24 ]]*'Emissions Factors'!$C$6)+(Table1[[#This Row],[Gas 23-24 ]]*'Emissions Factors'!$B$6),"")</f>
        <v/>
      </c>
      <c r="X361" s="74" t="str">
        <f>IFERROR(Table1[[#This Row],[Total Emissions 23-24 ]]/Table1[[#This Row],[Total Emissions 22-23]],"")</f>
        <v/>
      </c>
      <c r="Y361" s="21"/>
    </row>
    <row r="362" spans="1:25" x14ac:dyDescent="0.25">
      <c r="A362" s="30"/>
      <c r="B362" s="21" t="e">
        <f>VLOOKUP(Table1[[#This Row],[Name]], 'Site Information'!$A$2:$D$46, 4, FALSE)</f>
        <v>#N/A</v>
      </c>
      <c r="C362" s="11" t="str">
        <f>IF(ISNA(VLOOKUP(Table1[[#This Row],[Name]], 'Elec 17-18'!$A$4:$B$630, 2, FALSE)), "0", VLOOKUP(Table1[[#This Row],[Name]], 'Elec 17-18'!$A$4:$B$630, 2, FALSE))</f>
        <v>0</v>
      </c>
      <c r="D362" s="47" t="str">
        <f>IF(ISNA(VLOOKUP(Table1[[#This Row],[Name]], 'Gas 17-18'!$A$4:$B$395, 2, FALSE)), "0", (VLOOKUP(Table1[[#This Row],[Name]], 'Gas 17-18'!$A$4:$B$395, 2, FALSE)))</f>
        <v>0</v>
      </c>
      <c r="E362" s="11" t="str">
        <f>IF(ISNA(VLOOKUP(Table1[[#This Row],[Name]], 'Elec 18-19'!$A$4:$B$630, 2, FALSE)), "0", VLOOKUP(Table1[[#This Row],[Name]], 'Elec 18-19'!$A$4:$B$630, 2, FALSE))</f>
        <v>0</v>
      </c>
      <c r="F362" s="47" t="str">
        <f>IF(ISNA(VLOOKUP(Table1[[#This Row],[Name]], 'Gas 18-19'!$A$4:$B$395, 2, FALSE)), "0", (VLOOKUP(Table1[[#This Row],[Name]], 'Gas 18-19'!$A$4:$B$395, 2, FALSE)))</f>
        <v>0</v>
      </c>
      <c r="G362" s="7" t="str">
        <f>IF(ISNA(VLOOKUP(Table1[[#This Row],[Name]], 'Elec 19-20'!$A$4:$B$631, 2, FALSE)), "0", VLOOKUP(Table1[[#This Row],[Name]], 'Elec 19-20'!$A$4:$B$631, 2, FALSE))</f>
        <v>0</v>
      </c>
      <c r="H362" s="7" t="str">
        <f>IF(ISNA(VLOOKUP(Table1[[#This Row],[Name]], 'Gas 19-20'!$A$4:$B$395, 2, FALSE)), "0", (VLOOKUP(Table1[[#This Row],[Name]], 'Gas 19-20'!$A$4:$B$395, 2, FALSE)))</f>
        <v>0</v>
      </c>
      <c r="I362" s="13">
        <f>IFERROR((Table1[[#This Row],[Electricity 19-20]]*'Emissions Factors'!$C$2)+(Table1[[#This Row],[Gas 19-20]]*'Emissions Factors'!$B$2), "")</f>
        <v>0</v>
      </c>
      <c r="J362" s="7" t="str">
        <f>IF(ISNA(VLOOKUP(Table1[[#This Row],[Name]],'Elec 20-21'!$A$4:$B$641, 2, FALSE)), "0", VLOOKUP(Table1[[#This Row],[Name]], 'Elec 20-21'!$A$4:$B$641, 2, FALSE))</f>
        <v>0</v>
      </c>
      <c r="K362" s="7" t="str">
        <f>IF(ISNA(VLOOKUP(Table1[[#This Row],[Name]], 'Gas 20-21'!$A$4:$B$400, 2, FALSE)), "0", VLOOKUP(Table1[[#This Row],[Name]], 'Gas 20-21'!$A$4:$B$400, 2, FALSE))</f>
        <v>0</v>
      </c>
      <c r="L362" s="13">
        <f>IFERROR((Table1[[#This Row],[Electricity 20-21]]*'Emissions Factors'!$C$3)+(Table1[[#This Row],[Gas 20-21]]*'Emissions Factors'!$B$2), "0")</f>
        <v>0</v>
      </c>
      <c r="M362" s="65" t="str">
        <f>IF(ISNA(VLOOKUP(Table1[[#This Row],[Name]], 'Elec 21-22'!$A$4:$B$656, 2, FALSE)), "0", VLOOKUP(Table1[[#This Row],[Name]], 'Elec 21-22'!$A$4:$B$656, 2, FALSE))</f>
        <v>0</v>
      </c>
      <c r="N362" s="7" t="str">
        <f>IF(ISNA(VLOOKUP(Table1[[#This Row],[Name]], 'Gas 21-22'!$A$4:$B$408, 2, FALSE)), "0", VLOOKUP(Table1[[#This Row],[Name]], 'Gas 21-22'!$A$4:$B$408, 2, FALSE))</f>
        <v>0</v>
      </c>
      <c r="O362" s="8">
        <f>IFERROR((Table1[[#This Row],[Electricity 21-22]]*'Emissions Factors'!$C$4)+(Table1[[#This Row],[Gas 21-22]]*'Emissions Factors'!$B$4), "")</f>
        <v>0</v>
      </c>
      <c r="P362" s="12" t="str">
        <f>IFERROR(Table1[[#This Row],[Total Emissions 21-22]]/Table1[[#This Row],[Total Emissions 20-21]], "")</f>
        <v/>
      </c>
      <c r="Q362" s="11" t="str">
        <f>IF(ISNA(VLOOKUP(Table1[[#This Row],[Name]],'Elec 22-23'!$A$4:$B$680, 2, FALSE)), "", VLOOKUP(Table1[[#This Row],[Name]], 'Elec 22-23'!$A$4:$B$680, 2, FALSE))</f>
        <v/>
      </c>
      <c r="R362" s="7" t="str">
        <f>IF(ISNA(VLOOKUP(Table1[[#This Row],[Name]], 'Gas 22-23'!$A$4:$B$427, 2, FALSE)), "", (VLOOKUP(Table1[[#This Row],[Name]], 'Gas 22-23'!$A$4:$B$427, 2, FALSE)))</f>
        <v/>
      </c>
      <c r="S362" s="7" t="str">
        <f>IFERROR((Table1[[#This Row],[Electricity 22-23]]*'Emissions Factors'!$C$5)+('Emissions Factors'!$B$5*Table1[[#This Row],[Gas 22-23]]), "")</f>
        <v/>
      </c>
      <c r="T362" s="12" t="str">
        <f>IFERROR(Table1[[#This Row],[Total Emissions 22-23]]/Table1[[#This Row],[Total Emissions 21-22]], "")</f>
        <v/>
      </c>
      <c r="U362" s="7" t="str">
        <f>IF(ISNA(VLOOKUP(Table1[[#This Row],[Name]],'Electricity 23-24'!A574:D1470,4,FALSE)),"",(VLOOKUP(Table1[[#This Row],[Name]],'Electricity 23-24'!A574:D1470,4,FALSE)))</f>
        <v/>
      </c>
      <c r="V362" s="7" t="str">
        <f>IF(ISNA(VLOOKUP(Table1[[#This Row],[Name]],Table2[#All],2,FALSE)),"",(VLOOKUP(Table1[[#This Row],[Name]],Table2[#All],2,FALSE)))</f>
        <v/>
      </c>
      <c r="W362" s="7" t="str">
        <f>IFERROR((Table1[[#This Row],[Electricity 23-24 ]]*'Emissions Factors'!$C$6)+(Table1[[#This Row],[Gas 23-24 ]]*'Emissions Factors'!$B$6),"")</f>
        <v/>
      </c>
      <c r="X362" s="74" t="str">
        <f>IFERROR(Table1[[#This Row],[Total Emissions 23-24 ]]/Table1[[#This Row],[Total Emissions 22-23]],"")</f>
        <v/>
      </c>
      <c r="Y362" s="21"/>
    </row>
    <row r="363" spans="1:25" x14ac:dyDescent="0.25">
      <c r="A363" s="32"/>
      <c r="B363" s="21" t="e">
        <f>VLOOKUP(Table1[[#This Row],[Name]], 'Site Information'!$A$2:$D$46, 4, FALSE)</f>
        <v>#N/A</v>
      </c>
      <c r="C363" s="8" t="str">
        <f>IF(ISNA(VLOOKUP(Table1[[#This Row],[Name]], 'Elec 17-18'!$A$4:$B$630, 2, FALSE)), "0", VLOOKUP(Table1[[#This Row],[Name]], 'Elec 17-18'!$A$4:$B$630, 2, FALSE))</f>
        <v>0</v>
      </c>
      <c r="D363" s="13" t="str">
        <f>IF(ISNA(VLOOKUP(Table1[[#This Row],[Name]], 'Gas 17-18'!$A$4:$B$395, 2, FALSE)), "0", (VLOOKUP(Table1[[#This Row],[Name]], 'Gas 17-18'!$A$4:$B$395, 2, FALSE)))</f>
        <v>0</v>
      </c>
      <c r="E363" s="8" t="str">
        <f>IF(ISNA(VLOOKUP(Table1[[#This Row],[Name]], 'Elec 18-19'!$A$4:$B$630, 2, FALSE)), "0", VLOOKUP(Table1[[#This Row],[Name]], 'Elec 18-19'!$A$4:$B$630, 2, FALSE))</f>
        <v>0</v>
      </c>
      <c r="F363" s="13" t="str">
        <f>IF(ISNA(VLOOKUP(Table1[[#This Row],[Name]], 'Gas 18-19'!$A$4:$B$395, 2, FALSE)), "0", (VLOOKUP(Table1[[#This Row],[Name]], 'Gas 18-19'!$A$4:$B$395, 2, FALSE)))</f>
        <v>0</v>
      </c>
      <c r="G363" s="7" t="str">
        <f>IF(ISNA(VLOOKUP(Table1[[#This Row],[Name]], 'Elec 19-20'!$A$4:$B$631, 2, FALSE)), "0", VLOOKUP(Table1[[#This Row],[Name]], 'Elec 19-20'!$A$4:$B$631, 2, FALSE))</f>
        <v>0</v>
      </c>
      <c r="H363" s="7" t="str">
        <f>IF(ISNA(VLOOKUP(Table1[[#This Row],[Name]], 'Gas 19-20'!$A$4:$B$395, 2, FALSE)), "0", (VLOOKUP(Table1[[#This Row],[Name]], 'Gas 19-20'!$A$4:$B$395, 2, FALSE)))</f>
        <v>0</v>
      </c>
      <c r="I363" s="13">
        <f>IFERROR((Table1[[#This Row],[Electricity 19-20]]*'Emissions Factors'!$C$2)+(Table1[[#This Row],[Gas 19-20]]*'Emissions Factors'!$B$2), "")</f>
        <v>0</v>
      </c>
      <c r="J363" s="7" t="str">
        <f>IF(ISNA(VLOOKUP(Table1[[#This Row],[Name]],'Elec 20-21'!$A$4:$B$641, 2, FALSE)), "0", VLOOKUP(Table1[[#This Row],[Name]], 'Elec 20-21'!$A$4:$B$641, 2, FALSE))</f>
        <v>0</v>
      </c>
      <c r="K363" s="7" t="str">
        <f>IF(ISNA(VLOOKUP(Table1[[#This Row],[Name]], 'Gas 20-21'!$A$4:$B$400, 2, FALSE)), "0", VLOOKUP(Table1[[#This Row],[Name]], 'Gas 20-21'!$A$4:$B$400, 2, FALSE))</f>
        <v>0</v>
      </c>
      <c r="L363" s="13">
        <f>IFERROR((Table1[[#This Row],[Electricity 20-21]]*'Emissions Factors'!$C$3)+(Table1[[#This Row],[Gas 20-21]]*'Emissions Factors'!$B$2), "0")</f>
        <v>0</v>
      </c>
      <c r="M363" s="11" t="str">
        <f>IF(ISNA(VLOOKUP(Table1[[#This Row],[Name]], 'Elec 21-22'!$A$4:$B$656, 2, FALSE)), "0", VLOOKUP(Table1[[#This Row],[Name]], 'Elec 21-22'!$A$4:$B$656, 2, FALSE))</f>
        <v>0</v>
      </c>
      <c r="N363" s="7" t="str">
        <f>IF(ISNA(VLOOKUP(Table1[[#This Row],[Name]], 'Gas 21-22'!$A$4:$B$408, 2, FALSE)), "0", VLOOKUP(Table1[[#This Row],[Name]], 'Gas 21-22'!$A$4:$B$408, 2, FALSE))</f>
        <v>0</v>
      </c>
      <c r="O363" s="8">
        <f>IFERROR((Table1[[#This Row],[Electricity 21-22]]*'Emissions Factors'!$C$4)+(Table1[[#This Row],[Gas 21-22]]*'Emissions Factors'!$B$4), "")</f>
        <v>0</v>
      </c>
      <c r="P363" s="74" t="str">
        <f>IFERROR(Table1[[#This Row],[Total Emissions 21-22]]/Table1[[#This Row],[Total Emissions 20-21]], "")</f>
        <v/>
      </c>
      <c r="Q363" s="11" t="str">
        <f>IF(ISNA(VLOOKUP(Table1[[#This Row],[Name]],'Elec 22-23'!$A$4:$B$680, 2, FALSE)), "", VLOOKUP(Table1[[#This Row],[Name]], 'Elec 22-23'!$A$4:$B$680, 2, FALSE))</f>
        <v/>
      </c>
      <c r="R363" s="7" t="str">
        <f>IF(ISNA(VLOOKUP(Table1[[#This Row],[Name]], 'Gas 22-23'!$A$4:$B$427, 2, FALSE)), "", (VLOOKUP(Table1[[#This Row],[Name]], 'Gas 22-23'!$A$4:$B$427, 2, FALSE)))</f>
        <v/>
      </c>
      <c r="S363" s="7" t="str">
        <f>IFERROR((Table1[[#This Row],[Electricity 22-23]]*'Emissions Factors'!$C$5)+('Emissions Factors'!$B$5*Table1[[#This Row],[Gas 22-23]]), "")</f>
        <v/>
      </c>
      <c r="T363" s="12" t="str">
        <f>IFERROR(Table1[[#This Row],[Total Emissions 22-23]]/Table1[[#This Row],[Total Emissions 21-22]], "")</f>
        <v/>
      </c>
      <c r="U363" s="7" t="str">
        <f>IF(ISNA(VLOOKUP(Table1[[#This Row],[Name]],'Electricity 23-24'!A40:D764,4,FALSE)),"",(VLOOKUP(Table1[[#This Row],[Name]],'Electricity 23-24'!A40:D764,4,FALSE)))</f>
        <v/>
      </c>
      <c r="V363" s="7" t="str">
        <f>IF(ISNA(VLOOKUP(Table1[[#This Row],[Name]],Table2[#All],2,FALSE)),"",(VLOOKUP(Table1[[#This Row],[Name]],Table2[#All],2,FALSE)))</f>
        <v/>
      </c>
      <c r="W363" s="7" t="str">
        <f>IFERROR((Table1[[#This Row],[Electricity 23-24 ]]*'Emissions Factors'!$C$6)+(Table1[[#This Row],[Gas 23-24 ]]*'Emissions Factors'!$B$6),"")</f>
        <v/>
      </c>
      <c r="X363" s="74" t="str">
        <f>IFERROR(Table1[[#This Row],[Total Emissions 23-24 ]]/Table1[[#This Row],[Total Emissions 22-23]],"")</f>
        <v/>
      </c>
      <c r="Y363" s="21"/>
    </row>
    <row r="364" spans="1:25" x14ac:dyDescent="0.25">
      <c r="A364" s="30"/>
      <c r="B364" s="21" t="e">
        <f>VLOOKUP(Table1[[#This Row],[Name]], 'Site Information'!$A$2:$D$46, 4, FALSE)</f>
        <v>#N/A</v>
      </c>
      <c r="C364" s="11" t="str">
        <f>IF(ISNA(VLOOKUP(Table1[[#This Row],[Name]], 'Elec 17-18'!$A$4:$B$630, 2, FALSE)), "0", VLOOKUP(Table1[[#This Row],[Name]], 'Elec 17-18'!$A$4:$B$630, 2, FALSE))</f>
        <v>0</v>
      </c>
      <c r="D364" s="47" t="str">
        <f>IF(ISNA(VLOOKUP(Table1[[#This Row],[Name]], 'Gas 17-18'!$A$4:$B$395, 2, FALSE)), "0", (VLOOKUP(Table1[[#This Row],[Name]], 'Gas 17-18'!$A$4:$B$395, 2, FALSE)))</f>
        <v>0</v>
      </c>
      <c r="E364" s="11" t="str">
        <f>IF(ISNA(VLOOKUP(Table1[[#This Row],[Name]], 'Elec 18-19'!$A$4:$B$630, 2, FALSE)), "0", VLOOKUP(Table1[[#This Row],[Name]], 'Elec 18-19'!$A$4:$B$630, 2, FALSE))</f>
        <v>0</v>
      </c>
      <c r="F364" s="47" t="str">
        <f>IF(ISNA(VLOOKUP(Table1[[#This Row],[Name]], 'Gas 18-19'!$A$4:$B$395, 2, FALSE)), "0", (VLOOKUP(Table1[[#This Row],[Name]], 'Gas 18-19'!$A$4:$B$395, 2, FALSE)))</f>
        <v>0</v>
      </c>
      <c r="G364" s="7" t="str">
        <f>IF(ISNA(VLOOKUP(Table1[[#This Row],[Name]], 'Elec 19-20'!$A$4:$B$631, 2, FALSE)), "0", VLOOKUP(Table1[[#This Row],[Name]], 'Elec 19-20'!$A$4:$B$631, 2, FALSE))</f>
        <v>0</v>
      </c>
      <c r="H364" s="7" t="str">
        <f>IF(ISNA(VLOOKUP(Table1[[#This Row],[Name]], 'Gas 19-20'!$A$4:$B$395, 2, FALSE)), "0", (VLOOKUP(Table1[[#This Row],[Name]], 'Gas 19-20'!$A$4:$B$395, 2, FALSE)))</f>
        <v>0</v>
      </c>
      <c r="I364" s="13">
        <f>IFERROR((Table1[[#This Row],[Electricity 19-20]]*'Emissions Factors'!$C$2)+(Table1[[#This Row],[Gas 19-20]]*'Emissions Factors'!$B$2), "")</f>
        <v>0</v>
      </c>
      <c r="J364" s="7" t="str">
        <f>IF(ISNA(VLOOKUP(Table1[[#This Row],[Name]],'Elec 20-21'!$A$4:$B$641, 2, FALSE)), "0", VLOOKUP(Table1[[#This Row],[Name]], 'Elec 20-21'!$A$4:$B$641, 2, FALSE))</f>
        <v>0</v>
      </c>
      <c r="K364" s="7" t="str">
        <f>IF(ISNA(VLOOKUP(Table1[[#This Row],[Name]], 'Gas 20-21'!$A$4:$B$400, 2, FALSE)), "0", VLOOKUP(Table1[[#This Row],[Name]], 'Gas 20-21'!$A$4:$B$400, 2, FALSE))</f>
        <v>0</v>
      </c>
      <c r="L364" s="13">
        <f>IFERROR((Table1[[#This Row],[Electricity 20-21]]*'Emissions Factors'!$C$3)+(Table1[[#This Row],[Gas 20-21]]*'Emissions Factors'!$B$2), "0")</f>
        <v>0</v>
      </c>
      <c r="M364" s="65" t="str">
        <f>IF(ISNA(VLOOKUP(Table1[[#This Row],[Name]], 'Elec 21-22'!$A$4:$B$656, 2, FALSE)), "0", VLOOKUP(Table1[[#This Row],[Name]], 'Elec 21-22'!$A$4:$B$656, 2, FALSE))</f>
        <v>0</v>
      </c>
      <c r="N364" s="7" t="str">
        <f>IF(ISNA(VLOOKUP(Table1[[#This Row],[Name]], 'Gas 21-22'!$A$4:$B$408, 2, FALSE)), "0", VLOOKUP(Table1[[#This Row],[Name]], 'Gas 21-22'!$A$4:$B$408, 2, FALSE))</f>
        <v>0</v>
      </c>
      <c r="O364" s="8">
        <f>IFERROR((Table1[[#This Row],[Electricity 21-22]]*'Emissions Factors'!$C$4)+(Table1[[#This Row],[Gas 21-22]]*'Emissions Factors'!$B$4), "")</f>
        <v>0</v>
      </c>
      <c r="P364" s="12" t="str">
        <f>IFERROR(Table1[[#This Row],[Total Emissions 21-22]]/Table1[[#This Row],[Total Emissions 20-21]], "")</f>
        <v/>
      </c>
      <c r="Q364" s="11" t="str">
        <f>IF(ISNA(VLOOKUP(Table1[[#This Row],[Name]],'Elec 22-23'!$A$4:$B$680, 2, FALSE)), "", VLOOKUP(Table1[[#This Row],[Name]], 'Elec 22-23'!$A$4:$B$680, 2, FALSE))</f>
        <v/>
      </c>
      <c r="R364" s="11" t="str">
        <f>IF(ISNA(VLOOKUP(Table1[[#This Row],[Name]], 'Gas 22-23'!$A$4:$B$427, 2, FALSE)), "", (VLOOKUP(Table1[[#This Row],[Name]], 'Gas 22-23'!$A$4:$B$427, 2, FALSE)))</f>
        <v/>
      </c>
      <c r="S364" s="11" t="str">
        <f>IFERROR((Table1[[#This Row],[Electricity 22-23]]*'Emissions Factors'!$C$5)+('Emissions Factors'!$B$5*Table1[[#This Row],[Gas 22-23]]), "")</f>
        <v/>
      </c>
      <c r="T364" s="12" t="str">
        <f>IFERROR(Table1[[#This Row],[Total Emissions 22-23]]/Table1[[#This Row],[Total Emissions 21-22]], "")</f>
        <v/>
      </c>
      <c r="U364" s="7" t="e">
        <f>VLOOKUP(Table1[[#This Row],[Name]],'Electricity 23-24'!A497:D572,4,FALSE)</f>
        <v>#N/A</v>
      </c>
      <c r="V364" s="11" t="str">
        <f>IF(ISNA(VLOOKUP(Table1[[#This Row],[Name]],Table2[#All],2,FALSE)),"",(VLOOKUP(Table1[[#This Row],[Name]],Table2[#All],2,FALSE)))</f>
        <v/>
      </c>
      <c r="W364" s="11" t="str">
        <f>IFERROR((Table1[[#This Row],[Electricity 23-24 ]]*'Emissions Factors'!$C$6)+(Table1[[#This Row],[Gas 23-24 ]]*'Emissions Factors'!$B$6),"")</f>
        <v/>
      </c>
      <c r="X364" s="74" t="str">
        <f>IFERROR(Table1[[#This Row],[Total Emissions 23-24 ]]/Table1[[#This Row],[Total Emissions 22-23]],"")</f>
        <v/>
      </c>
      <c r="Y364" s="21"/>
    </row>
    <row r="365" spans="1:25" x14ac:dyDescent="0.25">
      <c r="A365" s="30"/>
      <c r="B365" s="21" t="e">
        <f>VLOOKUP(Table1[[#This Row],[Name]], 'Site Information'!$A$2:$D$46, 4, FALSE)</f>
        <v>#N/A</v>
      </c>
      <c r="C365" s="11" t="str">
        <f>IF(ISNA(VLOOKUP(Table1[[#This Row],[Name]], 'Elec 17-18'!$A$4:$B$630, 2, FALSE)), "0", VLOOKUP(Table1[[#This Row],[Name]], 'Elec 17-18'!$A$4:$B$630, 2, FALSE))</f>
        <v>0</v>
      </c>
      <c r="D365" s="47" t="str">
        <f>IF(ISNA(VLOOKUP(Table1[[#This Row],[Name]], 'Gas 17-18'!$A$4:$B$395, 2, FALSE)), "0", (VLOOKUP(Table1[[#This Row],[Name]], 'Gas 17-18'!$A$4:$B$395, 2, FALSE)))</f>
        <v>0</v>
      </c>
      <c r="E365" s="11" t="str">
        <f>IF(ISNA(VLOOKUP(Table1[[#This Row],[Name]], 'Elec 18-19'!$A$4:$B$630, 2, FALSE)), "0", VLOOKUP(Table1[[#This Row],[Name]], 'Elec 18-19'!$A$4:$B$630, 2, FALSE))</f>
        <v>0</v>
      </c>
      <c r="F365" s="47" t="str">
        <f>IF(ISNA(VLOOKUP(Table1[[#This Row],[Name]], 'Gas 18-19'!$A$4:$B$395, 2, FALSE)), "0", (VLOOKUP(Table1[[#This Row],[Name]], 'Gas 18-19'!$A$4:$B$395, 2, FALSE)))</f>
        <v>0</v>
      </c>
      <c r="G365" s="7" t="str">
        <f>IF(ISNA(VLOOKUP(Table1[[#This Row],[Name]], 'Elec 19-20'!$A$4:$B$631, 2, FALSE)), "0", VLOOKUP(Table1[[#This Row],[Name]], 'Elec 19-20'!$A$4:$B$631, 2, FALSE))</f>
        <v>0</v>
      </c>
      <c r="H365" s="7" t="str">
        <f>IF(ISNA(VLOOKUP(Table1[[#This Row],[Name]], 'Gas 19-20'!$A$4:$B$395, 2, FALSE)), "0", (VLOOKUP(Table1[[#This Row],[Name]], 'Gas 19-20'!$A$4:$B$395, 2, FALSE)))</f>
        <v>0</v>
      </c>
      <c r="I365" s="13">
        <f>IFERROR((Table1[[#This Row],[Electricity 19-20]]*'Emissions Factors'!$C$2)+(Table1[[#This Row],[Gas 19-20]]*'Emissions Factors'!$B$2), "")</f>
        <v>0</v>
      </c>
      <c r="J365" s="7" t="str">
        <f>IF(ISNA(VLOOKUP(Table1[[#This Row],[Name]],'Elec 20-21'!$A$4:$B$641, 2, FALSE)), "0", VLOOKUP(Table1[[#This Row],[Name]], 'Elec 20-21'!$A$4:$B$641, 2, FALSE))</f>
        <v>0</v>
      </c>
      <c r="K365" s="7" t="str">
        <f>IF(ISNA(VLOOKUP(Table1[[#This Row],[Name]], 'Gas 20-21'!$A$4:$B$400, 2, FALSE)), "0", VLOOKUP(Table1[[#This Row],[Name]], 'Gas 20-21'!$A$4:$B$400, 2, FALSE))</f>
        <v>0</v>
      </c>
      <c r="L365" s="13">
        <f>IFERROR((Table1[[#This Row],[Electricity 20-21]]*'Emissions Factors'!$C$3)+(Table1[[#This Row],[Gas 20-21]]*'Emissions Factors'!$B$2), "0")</f>
        <v>0</v>
      </c>
      <c r="M365" s="65" t="str">
        <f>IF(ISNA(VLOOKUP(Table1[[#This Row],[Name]], 'Elec 21-22'!$A$4:$B$656, 2, FALSE)), "0", VLOOKUP(Table1[[#This Row],[Name]], 'Elec 21-22'!$A$4:$B$656, 2, FALSE))</f>
        <v>0</v>
      </c>
      <c r="N365" s="11" t="str">
        <f>IF(ISNA(VLOOKUP(Table1[[#This Row],[Name]], 'Gas 21-22'!$A$4:$B$408, 2, FALSE)), "0", VLOOKUP(Table1[[#This Row],[Name]], 'Gas 21-22'!$A$4:$B$408, 2, FALSE))</f>
        <v>0</v>
      </c>
      <c r="O365" s="8">
        <f>IFERROR((Table1[[#This Row],[Electricity 21-22]]*'Emissions Factors'!$C$4)+(Table1[[#This Row],[Gas 21-22]]*'Emissions Factors'!$B$4), "")</f>
        <v>0</v>
      </c>
      <c r="P365" s="12" t="str">
        <f>IFERROR(Table1[[#This Row],[Total Emissions 21-22]]/Table1[[#This Row],[Total Emissions 20-21]], "")</f>
        <v/>
      </c>
      <c r="Q365" s="11" t="str">
        <f>IF(ISNA(VLOOKUP(Table1[[#This Row],[Name]],'Elec 22-23'!$A$4:$B$680, 2, FALSE)), "", VLOOKUP(Table1[[#This Row],[Name]], 'Elec 22-23'!$A$4:$B$680, 2, FALSE))</f>
        <v/>
      </c>
      <c r="R365" s="7" t="str">
        <f>IF(ISNA(VLOOKUP(Table1[[#This Row],[Name]], 'Gas 22-23'!$A$4:$B$427, 2, FALSE)), "", (VLOOKUP(Table1[[#This Row],[Name]], 'Gas 22-23'!$A$4:$B$427, 2, FALSE)))</f>
        <v/>
      </c>
      <c r="S365" s="7" t="str">
        <f>IFERROR((Table1[[#This Row],[Electricity 22-23]]*'Emissions Factors'!$C$5)+('Emissions Factors'!$B$5*Table1[[#This Row],[Gas 22-23]]), "")</f>
        <v/>
      </c>
      <c r="T365" s="12" t="str">
        <f>IFERROR(Table1[[#This Row],[Total Emissions 22-23]]/Table1[[#This Row],[Total Emissions 21-22]], "")</f>
        <v/>
      </c>
      <c r="U365" s="7" t="str">
        <f>IF(ISNA(VLOOKUP(Table1[[#This Row],[Name]],'Electricity 23-24'!A52:D776,4,FALSE)),"",(VLOOKUP(Table1[[#This Row],[Name]],'Electricity 23-24'!A52:D776,4,FALSE)))</f>
        <v/>
      </c>
      <c r="V365" s="7" t="str">
        <f>IF(ISNA(VLOOKUP(Table1[[#This Row],[Name]],Table2[#All],2,FALSE)),"",(VLOOKUP(Table1[[#This Row],[Name]],Table2[#All],2,FALSE)))</f>
        <v/>
      </c>
      <c r="W365" s="7" t="str">
        <f>IFERROR((Table1[[#This Row],[Electricity 23-24 ]]*'Emissions Factors'!$C$6)+(Table1[[#This Row],[Gas 23-24 ]]*'Emissions Factors'!$B$6),"")</f>
        <v/>
      </c>
      <c r="X365" s="74" t="str">
        <f>IFERROR(Table1[[#This Row],[Total Emissions 23-24 ]]/Table1[[#This Row],[Total Emissions 22-23]],"")</f>
        <v/>
      </c>
      <c r="Y365" s="21"/>
    </row>
    <row r="366" spans="1:25" x14ac:dyDescent="0.25">
      <c r="A366" s="30"/>
      <c r="B366" s="21" t="e">
        <f>VLOOKUP(Table1[[#This Row],[Name]], 'Site Information'!$A$2:$D$46, 4, FALSE)</f>
        <v>#N/A</v>
      </c>
      <c r="C366" s="11" t="str">
        <f>IF(ISNA(VLOOKUP(Table1[[#This Row],[Name]], 'Elec 17-18'!$A$4:$B$630, 2, FALSE)), "0", VLOOKUP(Table1[[#This Row],[Name]], 'Elec 17-18'!$A$4:$B$630, 2, FALSE))</f>
        <v>0</v>
      </c>
      <c r="D366" s="47" t="str">
        <f>IF(ISNA(VLOOKUP(Table1[[#This Row],[Name]], 'Gas 17-18'!$A$4:$B$395, 2, FALSE)), "0", (VLOOKUP(Table1[[#This Row],[Name]], 'Gas 17-18'!$A$4:$B$395, 2, FALSE)))</f>
        <v>0</v>
      </c>
      <c r="E366" s="11" t="str">
        <f>IF(ISNA(VLOOKUP(Table1[[#This Row],[Name]], 'Elec 18-19'!$A$4:$B$630, 2, FALSE)), "0", VLOOKUP(Table1[[#This Row],[Name]], 'Elec 18-19'!$A$4:$B$630, 2, FALSE))</f>
        <v>0</v>
      </c>
      <c r="F366" s="47" t="str">
        <f>IF(ISNA(VLOOKUP(Table1[[#This Row],[Name]], 'Gas 18-19'!$A$4:$B$395, 2, FALSE)), "0", (VLOOKUP(Table1[[#This Row],[Name]], 'Gas 18-19'!$A$4:$B$395, 2, FALSE)))</f>
        <v>0</v>
      </c>
      <c r="G366" s="7" t="str">
        <f>IF(ISNA(VLOOKUP(Table1[[#This Row],[Name]], 'Elec 19-20'!$A$4:$B$631, 2, FALSE)), "0", VLOOKUP(Table1[[#This Row],[Name]], 'Elec 19-20'!$A$4:$B$631, 2, FALSE))</f>
        <v>0</v>
      </c>
      <c r="H366" s="7" t="str">
        <f>IF(ISNA(VLOOKUP(Table1[[#This Row],[Name]], 'Gas 19-20'!$A$4:$B$395, 2, FALSE)), "0", (VLOOKUP(Table1[[#This Row],[Name]], 'Gas 19-20'!$A$4:$B$395, 2, FALSE)))</f>
        <v>0</v>
      </c>
      <c r="I366" s="13">
        <f>IFERROR((Table1[[#This Row],[Electricity 19-20]]*'Emissions Factors'!$C$2)+(Table1[[#This Row],[Gas 19-20]]*'Emissions Factors'!$B$2), "")</f>
        <v>0</v>
      </c>
      <c r="J366" s="7" t="str">
        <f>IF(ISNA(VLOOKUP(Table1[[#This Row],[Name]],'Elec 20-21'!$A$4:$B$641, 2, FALSE)), "0", VLOOKUP(Table1[[#This Row],[Name]], 'Elec 20-21'!$A$4:$B$641, 2, FALSE))</f>
        <v>0</v>
      </c>
      <c r="K366" s="7" t="str">
        <f>IF(ISNA(VLOOKUP(Table1[[#This Row],[Name]], 'Gas 20-21'!$A$4:$B$400, 2, FALSE)), "0", VLOOKUP(Table1[[#This Row],[Name]], 'Gas 20-21'!$A$4:$B$400, 2, FALSE))</f>
        <v>0</v>
      </c>
      <c r="L366" s="13">
        <f>IFERROR((Table1[[#This Row],[Electricity 20-21]]*'Emissions Factors'!$C$3)+(Table1[[#This Row],[Gas 20-21]]*'Emissions Factors'!$B$2), "0")</f>
        <v>0</v>
      </c>
      <c r="M366" s="65" t="str">
        <f>IF(ISNA(VLOOKUP(Table1[[#This Row],[Name]], 'Elec 21-22'!$A$4:$B$656, 2, FALSE)), "0", VLOOKUP(Table1[[#This Row],[Name]], 'Elec 21-22'!$A$4:$B$656, 2, FALSE))</f>
        <v>0</v>
      </c>
      <c r="N366" s="11" t="str">
        <f>IF(ISNA(VLOOKUP(Table1[[#This Row],[Name]], 'Gas 21-22'!$A$4:$B$408, 2, FALSE)), "0", VLOOKUP(Table1[[#This Row],[Name]], 'Gas 21-22'!$A$4:$B$408, 2, FALSE))</f>
        <v>0</v>
      </c>
      <c r="O366" s="8">
        <f>IFERROR((Table1[[#This Row],[Electricity 21-22]]*'Emissions Factors'!$C$4)+(Table1[[#This Row],[Gas 21-22]]*'Emissions Factors'!$B$4), "")</f>
        <v>0</v>
      </c>
      <c r="P366" s="12" t="str">
        <f>IFERROR(Table1[[#This Row],[Total Emissions 21-22]]/Table1[[#This Row],[Total Emissions 20-21]], "")</f>
        <v/>
      </c>
      <c r="Q366" s="11" t="str">
        <f>IF(ISNA(VLOOKUP(Table1[[#This Row],[Name]],'Elec 22-23'!$A$4:$B$680, 2, FALSE)), "", VLOOKUP(Table1[[#This Row],[Name]], 'Elec 22-23'!$A$4:$B$680, 2, FALSE))</f>
        <v/>
      </c>
      <c r="R366" s="7" t="str">
        <f>IF(ISNA(VLOOKUP(Table1[[#This Row],[Name]], 'Gas 22-23'!$A$4:$B$427, 2, FALSE)), "", (VLOOKUP(Table1[[#This Row],[Name]], 'Gas 22-23'!$A$4:$B$427, 2, FALSE)))</f>
        <v/>
      </c>
      <c r="S366" s="7" t="str">
        <f>IFERROR((Table1[[#This Row],[Electricity 22-23]]*'Emissions Factors'!$C$5)+('Emissions Factors'!$B$5*Table1[[#This Row],[Gas 22-23]]), "")</f>
        <v/>
      </c>
      <c r="T366" s="12" t="str">
        <f>IFERROR(Table1[[#This Row],[Total Emissions 22-23]]/Table1[[#This Row],[Total Emissions 21-22]], "")</f>
        <v/>
      </c>
      <c r="U366" s="7" t="e">
        <f>VLOOKUP(Table1[[#This Row],[Name]],'Electricity 23-24'!A299:D956,4,FALSE)</f>
        <v>#N/A</v>
      </c>
      <c r="V366" s="7" t="str">
        <f>IF(ISNA(VLOOKUP(Table1[[#This Row],[Name]],Table2[#All],2,FALSE)),"",(VLOOKUP(Table1[[#This Row],[Name]],Table2[#All],2,FALSE)))</f>
        <v/>
      </c>
      <c r="W366" s="7" t="str">
        <f>IFERROR((Table1[[#This Row],[Electricity 23-24 ]]*'Emissions Factors'!$C$6)+(Table1[[#This Row],[Gas 23-24 ]]*'Emissions Factors'!$B$6),"")</f>
        <v/>
      </c>
      <c r="X366" s="74" t="str">
        <f>IFERROR(Table1[[#This Row],[Total Emissions 23-24 ]]/Table1[[#This Row],[Total Emissions 22-23]],"")</f>
        <v/>
      </c>
      <c r="Y366" s="21"/>
    </row>
    <row r="367" spans="1:25" x14ac:dyDescent="0.25">
      <c r="A367" s="30"/>
      <c r="B367" s="21" t="e">
        <f>VLOOKUP(Table1[[#This Row],[Name]], 'Site Information'!$A$2:$D$46, 4, FALSE)</f>
        <v>#N/A</v>
      </c>
      <c r="C367" s="11" t="str">
        <f>IF(ISNA(VLOOKUP(Table1[[#This Row],[Name]], 'Elec 17-18'!$A$4:$B$630, 2, FALSE)), "0", VLOOKUP(Table1[[#This Row],[Name]], 'Elec 17-18'!$A$4:$B$630, 2, FALSE))</f>
        <v>0</v>
      </c>
      <c r="D367" s="47" t="str">
        <f>IF(ISNA(VLOOKUP(Table1[[#This Row],[Name]], 'Gas 17-18'!$A$4:$B$395, 2, FALSE)), "0", (VLOOKUP(Table1[[#This Row],[Name]], 'Gas 17-18'!$A$4:$B$395, 2, FALSE)))</f>
        <v>0</v>
      </c>
      <c r="E367" s="11" t="str">
        <f>IF(ISNA(VLOOKUP(Table1[[#This Row],[Name]], 'Elec 18-19'!$A$4:$B$630, 2, FALSE)), "0", VLOOKUP(Table1[[#This Row],[Name]], 'Elec 18-19'!$A$4:$B$630, 2, FALSE))</f>
        <v>0</v>
      </c>
      <c r="F367" s="47" t="str">
        <f>IF(ISNA(VLOOKUP(Table1[[#This Row],[Name]], 'Gas 18-19'!$A$4:$B$395, 2, FALSE)), "0", (VLOOKUP(Table1[[#This Row],[Name]], 'Gas 18-19'!$A$4:$B$395, 2, FALSE)))</f>
        <v>0</v>
      </c>
      <c r="G367" s="7" t="str">
        <f>IF(ISNA(VLOOKUP(Table1[[#This Row],[Name]], 'Elec 19-20'!$A$4:$B$631, 2, FALSE)), "0", VLOOKUP(Table1[[#This Row],[Name]], 'Elec 19-20'!$A$4:$B$631, 2, FALSE))</f>
        <v>0</v>
      </c>
      <c r="H367" s="7" t="str">
        <f>IF(ISNA(VLOOKUP(Table1[[#This Row],[Name]], 'Gas 19-20'!$A$4:$B$395, 2, FALSE)), "0", (VLOOKUP(Table1[[#This Row],[Name]], 'Gas 19-20'!$A$4:$B$395, 2, FALSE)))</f>
        <v>0</v>
      </c>
      <c r="I367" s="13">
        <f>IFERROR((Table1[[#This Row],[Electricity 19-20]]*'Emissions Factors'!$C$2)+(Table1[[#This Row],[Gas 19-20]]*'Emissions Factors'!$B$2), "")</f>
        <v>0</v>
      </c>
      <c r="J367" s="7" t="str">
        <f>IF(ISNA(VLOOKUP(Table1[[#This Row],[Name]],'Elec 20-21'!$A$4:$B$641, 2, FALSE)), "0", VLOOKUP(Table1[[#This Row],[Name]], 'Elec 20-21'!$A$4:$B$641, 2, FALSE))</f>
        <v>0</v>
      </c>
      <c r="K367" s="7" t="str">
        <f>IF(ISNA(VLOOKUP(Table1[[#This Row],[Name]], 'Gas 20-21'!$A$4:$B$400, 2, FALSE)), "0", VLOOKUP(Table1[[#This Row],[Name]], 'Gas 20-21'!$A$4:$B$400, 2, FALSE))</f>
        <v>0</v>
      </c>
      <c r="L367" s="13">
        <f>IFERROR((Table1[[#This Row],[Electricity 20-21]]*'Emissions Factors'!$C$3)+(Table1[[#This Row],[Gas 20-21]]*'Emissions Factors'!$B$2), "0")</f>
        <v>0</v>
      </c>
      <c r="M367" s="65" t="str">
        <f>IF(ISNA(VLOOKUP(Table1[[#This Row],[Name]], 'Elec 21-22'!$A$4:$B$656, 2, FALSE)), "0", VLOOKUP(Table1[[#This Row],[Name]], 'Elec 21-22'!$A$4:$B$656, 2, FALSE))</f>
        <v>0</v>
      </c>
      <c r="N367" s="7" t="str">
        <f>IF(ISNA(VLOOKUP(Table1[[#This Row],[Name]], 'Gas 21-22'!$A$4:$B$408, 2, FALSE)), "0", VLOOKUP(Table1[[#This Row],[Name]], 'Gas 21-22'!$A$4:$B$408, 2, FALSE))</f>
        <v>0</v>
      </c>
      <c r="O367" s="8">
        <f>IFERROR((Table1[[#This Row],[Electricity 21-22]]*'Emissions Factors'!$C$4)+(Table1[[#This Row],[Gas 21-22]]*'Emissions Factors'!$B$4), "")</f>
        <v>0</v>
      </c>
      <c r="P367" s="12" t="str">
        <f>IFERROR(Table1[[#This Row],[Total Emissions 21-22]]/Table1[[#This Row],[Total Emissions 20-21]], "")</f>
        <v/>
      </c>
      <c r="Q367" s="11" t="str">
        <f>IF(ISNA(VLOOKUP(Table1[[#This Row],[Name]],'Elec 22-23'!$A$4:$B$680, 2, FALSE)), "", VLOOKUP(Table1[[#This Row],[Name]], 'Elec 22-23'!$A$4:$B$680, 2, FALSE))</f>
        <v/>
      </c>
      <c r="R367" s="11" t="str">
        <f>IF(ISNA(VLOOKUP(Table1[[#This Row],[Name]], 'Gas 22-23'!$A$4:$B$427, 2, FALSE)), "", (VLOOKUP(Table1[[#This Row],[Name]], 'Gas 22-23'!$A$4:$B$427, 2, FALSE)))</f>
        <v/>
      </c>
      <c r="S367" s="11" t="str">
        <f>IFERROR((Table1[[#This Row],[Electricity 22-23]]*'Emissions Factors'!$C$5)+('Emissions Factors'!$B$5*Table1[[#This Row],[Gas 22-23]]), "")</f>
        <v/>
      </c>
      <c r="T367" s="12" t="str">
        <f>IFERROR(Table1[[#This Row],[Total Emissions 22-23]]/Table1[[#This Row],[Total Emissions 21-22]], "")</f>
        <v/>
      </c>
      <c r="U367" s="7" t="e">
        <f>VLOOKUP(Table1[[#This Row],[Name]],'Electricity 23-24'!A500:D575,4,FALSE)</f>
        <v>#N/A</v>
      </c>
      <c r="V367" s="11" t="str">
        <f>IF(ISNA(VLOOKUP(Table1[[#This Row],[Name]],Table2[#All],2,FALSE)),"",(VLOOKUP(Table1[[#This Row],[Name]],Table2[#All],2,FALSE)))</f>
        <v/>
      </c>
      <c r="W367" s="11" t="str">
        <f>IFERROR((Table1[[#This Row],[Electricity 23-24 ]]*'Emissions Factors'!$C$6)+(Table1[[#This Row],[Gas 23-24 ]]*'Emissions Factors'!$B$6),"")</f>
        <v/>
      </c>
      <c r="X367" s="74" t="str">
        <f>IFERROR(Table1[[#This Row],[Total Emissions 23-24 ]]/Table1[[#This Row],[Total Emissions 22-23]],"")</f>
        <v/>
      </c>
      <c r="Y367" s="21"/>
    </row>
    <row r="368" spans="1:25" x14ac:dyDescent="0.25">
      <c r="A368" s="30"/>
      <c r="B368" s="21" t="e">
        <f>VLOOKUP(Table1[[#This Row],[Name]], 'Site Information'!$A$2:$D$46, 4, FALSE)</f>
        <v>#N/A</v>
      </c>
      <c r="C368" s="11" t="str">
        <f>IF(ISNA(VLOOKUP(Table1[[#This Row],[Name]], 'Elec 17-18'!$A$4:$B$630, 2, FALSE)), "0", VLOOKUP(Table1[[#This Row],[Name]], 'Elec 17-18'!$A$4:$B$630, 2, FALSE))</f>
        <v>0</v>
      </c>
      <c r="D368" s="47" t="str">
        <f>IF(ISNA(VLOOKUP(Table1[[#This Row],[Name]], 'Gas 17-18'!$A$4:$B$395, 2, FALSE)), "0", (VLOOKUP(Table1[[#This Row],[Name]], 'Gas 17-18'!$A$4:$B$395, 2, FALSE)))</f>
        <v>0</v>
      </c>
      <c r="E368" s="11" t="str">
        <f>IF(ISNA(VLOOKUP(Table1[[#This Row],[Name]], 'Elec 18-19'!$A$4:$B$630, 2, FALSE)), "0", VLOOKUP(Table1[[#This Row],[Name]], 'Elec 18-19'!$A$4:$B$630, 2, FALSE))</f>
        <v>0</v>
      </c>
      <c r="F368" s="47" t="str">
        <f>IF(ISNA(VLOOKUP(Table1[[#This Row],[Name]], 'Gas 18-19'!$A$4:$B$395, 2, FALSE)), "0", (VLOOKUP(Table1[[#This Row],[Name]], 'Gas 18-19'!$A$4:$B$395, 2, FALSE)))</f>
        <v>0</v>
      </c>
      <c r="G368" s="7" t="str">
        <f>IF(ISNA(VLOOKUP(Table1[[#This Row],[Name]], 'Elec 19-20'!$A$4:$B$631, 2, FALSE)), "0", VLOOKUP(Table1[[#This Row],[Name]], 'Elec 19-20'!$A$4:$B$631, 2, FALSE))</f>
        <v>0</v>
      </c>
      <c r="H368" s="7" t="str">
        <f>IF(ISNA(VLOOKUP(Table1[[#This Row],[Name]], 'Gas 19-20'!$A$4:$B$395, 2, FALSE)), "0", (VLOOKUP(Table1[[#This Row],[Name]], 'Gas 19-20'!$A$4:$B$395, 2, FALSE)))</f>
        <v>0</v>
      </c>
      <c r="I368" s="13">
        <f>IFERROR((Table1[[#This Row],[Electricity 19-20]]*'Emissions Factors'!$C$2)+(Table1[[#This Row],[Gas 19-20]]*'Emissions Factors'!$B$2), "")</f>
        <v>0</v>
      </c>
      <c r="J368" s="7" t="str">
        <f>IF(ISNA(VLOOKUP(Table1[[#This Row],[Name]],'Elec 20-21'!$A$4:$B$641, 2, FALSE)), "0", VLOOKUP(Table1[[#This Row],[Name]], 'Elec 20-21'!$A$4:$B$641, 2, FALSE))</f>
        <v>0</v>
      </c>
      <c r="K368" s="7" t="str">
        <f>IF(ISNA(VLOOKUP(Table1[[#This Row],[Name]], 'Gas 20-21'!$A$4:$B$400, 2, FALSE)), "0", VLOOKUP(Table1[[#This Row],[Name]], 'Gas 20-21'!$A$4:$B$400, 2, FALSE))</f>
        <v>0</v>
      </c>
      <c r="L368" s="13">
        <f>IFERROR((Table1[[#This Row],[Electricity 20-21]]*'Emissions Factors'!$C$3)+(Table1[[#This Row],[Gas 20-21]]*'Emissions Factors'!$B$2), "0")</f>
        <v>0</v>
      </c>
      <c r="M368" s="65" t="str">
        <f>IF(ISNA(VLOOKUP(Table1[[#This Row],[Name]], 'Elec 21-22'!$A$4:$B$656, 2, FALSE)), "0", VLOOKUP(Table1[[#This Row],[Name]], 'Elec 21-22'!$A$4:$B$656, 2, FALSE))</f>
        <v>0</v>
      </c>
      <c r="N368" s="11" t="str">
        <f>IF(ISNA(VLOOKUP(Table1[[#This Row],[Name]], 'Gas 21-22'!$A$4:$B$408, 2, FALSE)), "0", VLOOKUP(Table1[[#This Row],[Name]], 'Gas 21-22'!$A$4:$B$408, 2, FALSE))</f>
        <v>0</v>
      </c>
      <c r="O368" s="8">
        <f>IFERROR((Table1[[#This Row],[Electricity 21-22]]*'Emissions Factors'!$C$4)+(Table1[[#This Row],[Gas 21-22]]*'Emissions Factors'!$B$4), "")</f>
        <v>0</v>
      </c>
      <c r="P368" s="12" t="str">
        <f>IFERROR(Table1[[#This Row],[Total Emissions 21-22]]/Table1[[#This Row],[Total Emissions 20-21]], "")</f>
        <v/>
      </c>
      <c r="Q368" s="11" t="str">
        <f>IF(ISNA(VLOOKUP(Table1[[#This Row],[Name]],'Elec 22-23'!$A$4:$B$680, 2, FALSE)), "", VLOOKUP(Table1[[#This Row],[Name]], 'Elec 22-23'!$A$4:$B$680, 2, FALSE))</f>
        <v/>
      </c>
      <c r="R368" s="7" t="str">
        <f>IF(ISNA(VLOOKUP(Table1[[#This Row],[Name]], 'Gas 22-23'!$A$4:$B$427, 2, FALSE)), "", (VLOOKUP(Table1[[#This Row],[Name]], 'Gas 22-23'!$A$4:$B$427, 2, FALSE)))</f>
        <v/>
      </c>
      <c r="S368" s="7" t="str">
        <f>IFERROR((Table1[[#This Row],[Electricity 22-23]]*'Emissions Factors'!$C$5)+('Emissions Factors'!$B$5*Table1[[#This Row],[Gas 22-23]]), "")</f>
        <v/>
      </c>
      <c r="T368" s="12" t="str">
        <f>IFERROR(Table1[[#This Row],[Total Emissions 22-23]]/Table1[[#This Row],[Total Emissions 21-22]], "")</f>
        <v/>
      </c>
      <c r="U368" s="7" t="e">
        <f>VLOOKUP(Table1[[#This Row],[Name]],'Electricity 23-24'!A301:D958,4,FALSE)</f>
        <v>#N/A</v>
      </c>
      <c r="V368" s="7" t="str">
        <f>IF(ISNA(VLOOKUP(Table1[[#This Row],[Name]],Table2[#All],2,FALSE)),"",(VLOOKUP(Table1[[#This Row],[Name]],Table2[#All],2,FALSE)))</f>
        <v/>
      </c>
      <c r="W368" s="7" t="str">
        <f>IFERROR((Table1[[#This Row],[Electricity 23-24 ]]*'Emissions Factors'!$C$6)+(Table1[[#This Row],[Gas 23-24 ]]*'Emissions Factors'!$B$6),"")</f>
        <v/>
      </c>
      <c r="X368" s="74" t="str">
        <f>IFERROR(Table1[[#This Row],[Total Emissions 23-24 ]]/Table1[[#This Row],[Total Emissions 22-23]],"")</f>
        <v/>
      </c>
      <c r="Y368" s="21"/>
    </row>
    <row r="369" spans="1:25" x14ac:dyDescent="0.25">
      <c r="A369" s="32"/>
      <c r="B369" s="21" t="e">
        <f>VLOOKUP(Table1[[#This Row],[Name]], 'Site Information'!$A$2:$D$46, 4, FALSE)</f>
        <v>#N/A</v>
      </c>
      <c r="C369" s="8" t="str">
        <f>IF(ISNA(VLOOKUP(Table1[[#This Row],[Name]], 'Elec 17-18'!$A$4:$B$630, 2, FALSE)), "0", VLOOKUP(Table1[[#This Row],[Name]], 'Elec 17-18'!$A$4:$B$630, 2, FALSE))</f>
        <v>0</v>
      </c>
      <c r="D369" s="13" t="str">
        <f>IF(ISNA(VLOOKUP(Table1[[#This Row],[Name]], 'Gas 17-18'!$A$4:$B$395, 2, FALSE)), "0", (VLOOKUP(Table1[[#This Row],[Name]], 'Gas 17-18'!$A$4:$B$395, 2, FALSE)))</f>
        <v>0</v>
      </c>
      <c r="E369" s="8" t="str">
        <f>IF(ISNA(VLOOKUP(Table1[[#This Row],[Name]], 'Elec 18-19'!$A$4:$B$630, 2, FALSE)), "0", VLOOKUP(Table1[[#This Row],[Name]], 'Elec 18-19'!$A$4:$B$630, 2, FALSE))</f>
        <v>0</v>
      </c>
      <c r="F369" s="13" t="str">
        <f>IF(ISNA(VLOOKUP(Table1[[#This Row],[Name]], 'Gas 18-19'!$A$4:$B$395, 2, FALSE)), "0", (VLOOKUP(Table1[[#This Row],[Name]], 'Gas 18-19'!$A$4:$B$395, 2, FALSE)))</f>
        <v>0</v>
      </c>
      <c r="G369" s="7" t="str">
        <f>IF(ISNA(VLOOKUP(Table1[[#This Row],[Name]], 'Elec 19-20'!$A$4:$B$631, 2, FALSE)), "0", VLOOKUP(Table1[[#This Row],[Name]], 'Elec 19-20'!$A$4:$B$631, 2, FALSE))</f>
        <v>0</v>
      </c>
      <c r="H369" s="7" t="str">
        <f>IF(ISNA(VLOOKUP(Table1[[#This Row],[Name]], 'Gas 19-20'!$A$4:$B$395, 2, FALSE)), "0", (VLOOKUP(Table1[[#This Row],[Name]], 'Gas 19-20'!$A$4:$B$395, 2, FALSE)))</f>
        <v>0</v>
      </c>
      <c r="I369" s="13">
        <f>IFERROR((Table1[[#This Row],[Electricity 19-20]]*'Emissions Factors'!$C$2)+(Table1[[#This Row],[Gas 19-20]]*'Emissions Factors'!$B$2), "")</f>
        <v>0</v>
      </c>
      <c r="J369" s="7" t="str">
        <f>IF(ISNA(VLOOKUP(Table1[[#This Row],[Name]],'Elec 20-21'!$A$4:$B$641, 2, FALSE)), "0", VLOOKUP(Table1[[#This Row],[Name]], 'Elec 20-21'!$A$4:$B$641, 2, FALSE))</f>
        <v>0</v>
      </c>
      <c r="K369" s="7" t="str">
        <f>IF(ISNA(VLOOKUP(Table1[[#This Row],[Name]], 'Gas 20-21'!$A$4:$B$400, 2, FALSE)), "0", VLOOKUP(Table1[[#This Row],[Name]], 'Gas 20-21'!$A$4:$B$400, 2, FALSE))</f>
        <v>0</v>
      </c>
      <c r="L369" s="13">
        <f>IFERROR((Table1[[#This Row],[Electricity 20-21]]*'Emissions Factors'!$C$3)+(Table1[[#This Row],[Gas 20-21]]*'Emissions Factors'!$B$2), "0")</f>
        <v>0</v>
      </c>
      <c r="M369" s="11" t="str">
        <f>IF(ISNA(VLOOKUP(Table1[[#This Row],[Name]], 'Elec 21-22'!$A$4:$B$656, 2, FALSE)), "0", VLOOKUP(Table1[[#This Row],[Name]], 'Elec 21-22'!$A$4:$B$656, 2, FALSE))</f>
        <v>0</v>
      </c>
      <c r="N369" s="11" t="str">
        <f>IF(ISNA(VLOOKUP(Table1[[#This Row],[Name]], 'Gas 21-22'!$A$4:$B$408, 2, FALSE)), "0", VLOOKUP(Table1[[#This Row],[Name]], 'Gas 21-22'!$A$4:$B$408, 2, FALSE))</f>
        <v>0</v>
      </c>
      <c r="O369" s="8">
        <f>IFERROR((Table1[[#This Row],[Electricity 21-22]]*'Emissions Factors'!$C$4)+(Table1[[#This Row],[Gas 21-22]]*'Emissions Factors'!$B$4), "")</f>
        <v>0</v>
      </c>
      <c r="P369" s="12" t="str">
        <f>IFERROR(Table1[[#This Row],[Total Emissions 21-22]]/Table1[[#This Row],[Total Emissions 20-21]], "")</f>
        <v/>
      </c>
      <c r="Q369" s="11" t="str">
        <f>IF(ISNA(VLOOKUP(Table1[[#This Row],[Name]],'Elec 22-23'!$A$4:$B$680, 2, FALSE)), "", VLOOKUP(Table1[[#This Row],[Name]], 'Elec 22-23'!$A$4:$B$680, 2, FALSE))</f>
        <v/>
      </c>
      <c r="R369" s="7" t="str">
        <f>IF(ISNA(VLOOKUP(Table1[[#This Row],[Name]], 'Gas 22-23'!$A$4:$B$427, 2, FALSE)), "", (VLOOKUP(Table1[[#This Row],[Name]], 'Gas 22-23'!$A$4:$B$427, 2, FALSE)))</f>
        <v/>
      </c>
      <c r="S369" s="7" t="str">
        <f>IFERROR((Table1[[#This Row],[Electricity 22-23]]*'Emissions Factors'!$C$5)+('Emissions Factors'!$B$5*Table1[[#This Row],[Gas 22-23]]), "")</f>
        <v/>
      </c>
      <c r="T369" s="12" t="str">
        <f>IFERROR(Table1[[#This Row],[Total Emissions 22-23]]/Table1[[#This Row],[Total Emissions 21-22]], "")</f>
        <v/>
      </c>
      <c r="U369" s="7" t="str">
        <f>IF(ISNA(VLOOKUP(Table1[[#This Row],[Name]],'Electricity 23-24'!A5:D10,4,FALSE)),"",(VLOOKUP(Table1[[#This Row],[Name]],'Electricity 23-24'!A5:D10,4,FALSE)))</f>
        <v/>
      </c>
      <c r="V369" s="7" t="str">
        <f>IF(ISNA(VLOOKUP(Table1[[#This Row],[Name]],Table2[#All],2,FALSE)),"",(VLOOKUP(Table1[[#This Row],[Name]],Table2[#All],2,FALSE)))</f>
        <v/>
      </c>
      <c r="W369" s="7" t="str">
        <f>IFERROR((Table1[[#This Row],[Electricity 23-24 ]]*'Emissions Factors'!$C$6)+(Table1[[#This Row],[Gas 23-24 ]]*'Emissions Factors'!$B$6),"")</f>
        <v/>
      </c>
      <c r="X369" s="74" t="str">
        <f>IFERROR(Table1[[#This Row],[Total Emissions 23-24 ]]/Table1[[#This Row],[Total Emissions 22-23]],"")</f>
        <v/>
      </c>
      <c r="Y369" s="21"/>
    </row>
    <row r="370" spans="1:25" x14ac:dyDescent="0.25">
      <c r="A370" s="30"/>
      <c r="B370" s="21" t="e">
        <f>VLOOKUP(Table1[[#This Row],[Name]], 'Site Information'!$A$2:$D$46, 4, FALSE)</f>
        <v>#N/A</v>
      </c>
      <c r="C370" s="11" t="str">
        <f>IF(ISNA(VLOOKUP(Table1[[#This Row],[Name]], 'Elec 17-18'!$A$4:$B$630, 2, FALSE)), "0", VLOOKUP(Table1[[#This Row],[Name]], 'Elec 17-18'!$A$4:$B$630, 2, FALSE))</f>
        <v>0</v>
      </c>
      <c r="D370" s="47" t="str">
        <f>IF(ISNA(VLOOKUP(Table1[[#This Row],[Name]], 'Gas 17-18'!$A$4:$B$395, 2, FALSE)), "0", (VLOOKUP(Table1[[#This Row],[Name]], 'Gas 17-18'!$A$4:$B$395, 2, FALSE)))</f>
        <v>0</v>
      </c>
      <c r="E370" s="11" t="str">
        <f>IF(ISNA(VLOOKUP(Table1[[#This Row],[Name]], 'Elec 18-19'!$A$4:$B$630, 2, FALSE)), "0", VLOOKUP(Table1[[#This Row],[Name]], 'Elec 18-19'!$A$4:$B$630, 2, FALSE))</f>
        <v>0</v>
      </c>
      <c r="F370" s="47" t="str">
        <f>IF(ISNA(VLOOKUP(Table1[[#This Row],[Name]], 'Gas 18-19'!$A$4:$B$395, 2, FALSE)), "0", (VLOOKUP(Table1[[#This Row],[Name]], 'Gas 18-19'!$A$4:$B$395, 2, FALSE)))</f>
        <v>0</v>
      </c>
      <c r="G370" s="7" t="str">
        <f>IF(ISNA(VLOOKUP(Table1[[#This Row],[Name]], 'Elec 19-20'!$A$4:$B$631, 2, FALSE)), "0", VLOOKUP(Table1[[#This Row],[Name]], 'Elec 19-20'!$A$4:$B$631, 2, FALSE))</f>
        <v>0</v>
      </c>
      <c r="H370" s="7" t="str">
        <f>IF(ISNA(VLOOKUP(Table1[[#This Row],[Name]], 'Gas 19-20'!$A$4:$B$395, 2, FALSE)), "0", (VLOOKUP(Table1[[#This Row],[Name]], 'Gas 19-20'!$A$4:$B$395, 2, FALSE)))</f>
        <v>0</v>
      </c>
      <c r="I370" s="13">
        <f>IFERROR((Table1[[#This Row],[Electricity 19-20]]*'Emissions Factors'!$C$2)+(Table1[[#This Row],[Gas 19-20]]*'Emissions Factors'!$B$2), "")</f>
        <v>0</v>
      </c>
      <c r="J370" s="7" t="str">
        <f>IF(ISNA(VLOOKUP(Table1[[#This Row],[Name]],'Elec 20-21'!$A$4:$B$641, 2, FALSE)), "0", VLOOKUP(Table1[[#This Row],[Name]], 'Elec 20-21'!$A$4:$B$641, 2, FALSE))</f>
        <v>0</v>
      </c>
      <c r="K370" s="7" t="str">
        <f>IF(ISNA(VLOOKUP(Table1[[#This Row],[Name]], 'Gas 20-21'!$A$4:$B$400, 2, FALSE)), "0", VLOOKUP(Table1[[#This Row],[Name]], 'Gas 20-21'!$A$4:$B$400, 2, FALSE))</f>
        <v>0</v>
      </c>
      <c r="L370" s="13">
        <f>IFERROR((Table1[[#This Row],[Electricity 20-21]]*'Emissions Factors'!$C$3)+(Table1[[#This Row],[Gas 20-21]]*'Emissions Factors'!$B$2), "0")</f>
        <v>0</v>
      </c>
      <c r="M370" s="65" t="str">
        <f>IF(ISNA(VLOOKUP(Table1[[#This Row],[Name]], 'Elec 21-22'!$A$4:$B$656, 2, FALSE)), "0", VLOOKUP(Table1[[#This Row],[Name]], 'Elec 21-22'!$A$4:$B$656, 2, FALSE))</f>
        <v>0</v>
      </c>
      <c r="N370" s="11" t="str">
        <f>IF(ISNA(VLOOKUP(Table1[[#This Row],[Name]], 'Gas 21-22'!$A$4:$B$408, 2, FALSE)), "0", VLOOKUP(Table1[[#This Row],[Name]], 'Gas 21-22'!$A$4:$B$408, 2, FALSE))</f>
        <v>0</v>
      </c>
      <c r="O370" s="8">
        <f>IFERROR((Table1[[#This Row],[Electricity 21-22]]*'Emissions Factors'!$C$4)+(Table1[[#This Row],[Gas 21-22]]*'Emissions Factors'!$B$4), "")</f>
        <v>0</v>
      </c>
      <c r="P370" s="12" t="str">
        <f>IFERROR(Table1[[#This Row],[Total Emissions 21-22]]/Table1[[#This Row],[Total Emissions 20-21]], "")</f>
        <v/>
      </c>
      <c r="Q370" s="11" t="str">
        <f>IF(ISNA(VLOOKUP(Table1[[#This Row],[Name]],'Elec 22-23'!$A$4:$B$680, 2, FALSE)), "", VLOOKUP(Table1[[#This Row],[Name]], 'Elec 22-23'!$A$4:$B$680, 2, FALSE))</f>
        <v/>
      </c>
      <c r="R370" s="7" t="str">
        <f>IF(ISNA(VLOOKUP(Table1[[#This Row],[Name]], 'Gas 22-23'!$A$4:$B$427, 2, FALSE)), "", (VLOOKUP(Table1[[#This Row],[Name]], 'Gas 22-23'!$A$4:$B$427, 2, FALSE)))</f>
        <v/>
      </c>
      <c r="S370" s="7" t="str">
        <f>IFERROR((Table1[[#This Row],[Electricity 22-23]]*'Emissions Factors'!$C$5)+('Emissions Factors'!$B$5*Table1[[#This Row],[Gas 22-23]]), "")</f>
        <v/>
      </c>
      <c r="T370" s="12" t="str">
        <f>IFERROR(Table1[[#This Row],[Total Emissions 22-23]]/Table1[[#This Row],[Total Emissions 21-22]], "")</f>
        <v/>
      </c>
      <c r="U370" s="7" t="str">
        <f>IF(ISNA(VLOOKUP(Table1[[#This Row],[Name]],'Electricity 23-24'!A179:D301,4,FALSE)),"",(VLOOKUP(Table1[[#This Row],[Name]],'Electricity 23-24'!A179:D301,4,FALSE)))</f>
        <v/>
      </c>
      <c r="V370" s="7" t="str">
        <f>IF(ISNA(VLOOKUP(Table1[[#This Row],[Name]],Table2[#All],2,FALSE)),"",(VLOOKUP(Table1[[#This Row],[Name]],Table2[#All],2,FALSE)))</f>
        <v/>
      </c>
      <c r="W370" s="7" t="str">
        <f>IFERROR((Table1[[#This Row],[Electricity 23-24 ]]*'Emissions Factors'!$C$6)+(Table1[[#This Row],[Gas 23-24 ]]*'Emissions Factors'!$B$6),"")</f>
        <v/>
      </c>
      <c r="X370" s="74" t="str">
        <f>IFERROR(Table1[[#This Row],[Total Emissions 23-24 ]]/Table1[[#This Row],[Total Emissions 22-23]],"")</f>
        <v/>
      </c>
      <c r="Y370" s="21"/>
    </row>
    <row r="371" spans="1:25" x14ac:dyDescent="0.25">
      <c r="A371" s="30"/>
      <c r="B371" s="21" t="e">
        <f>VLOOKUP(Table1[[#This Row],[Name]], 'Site Information'!$A$2:$D$46, 4, FALSE)</f>
        <v>#N/A</v>
      </c>
      <c r="C371" s="11" t="str">
        <f>IF(ISNA(VLOOKUP(Table1[[#This Row],[Name]], 'Elec 17-18'!$A$4:$B$630, 2, FALSE)), "0", VLOOKUP(Table1[[#This Row],[Name]], 'Elec 17-18'!$A$4:$B$630, 2, FALSE))</f>
        <v>0</v>
      </c>
      <c r="D371" s="47" t="str">
        <f>IF(ISNA(VLOOKUP(Table1[[#This Row],[Name]], 'Gas 17-18'!$A$4:$B$395, 2, FALSE)), "0", (VLOOKUP(Table1[[#This Row],[Name]], 'Gas 17-18'!$A$4:$B$395, 2, FALSE)))</f>
        <v>0</v>
      </c>
      <c r="E371" s="11" t="str">
        <f>IF(ISNA(VLOOKUP(Table1[[#This Row],[Name]], 'Elec 18-19'!$A$4:$B$630, 2, FALSE)), "0", VLOOKUP(Table1[[#This Row],[Name]], 'Elec 18-19'!$A$4:$B$630, 2, FALSE))</f>
        <v>0</v>
      </c>
      <c r="F371" s="47" t="str">
        <f>IF(ISNA(VLOOKUP(Table1[[#This Row],[Name]], 'Gas 18-19'!$A$4:$B$395, 2, FALSE)), "0", (VLOOKUP(Table1[[#This Row],[Name]], 'Gas 18-19'!$A$4:$B$395, 2, FALSE)))</f>
        <v>0</v>
      </c>
      <c r="G371" s="7" t="str">
        <f>IF(ISNA(VLOOKUP(Table1[[#This Row],[Name]], 'Elec 19-20'!$A$4:$B$631, 2, FALSE)), "0", VLOOKUP(Table1[[#This Row],[Name]], 'Elec 19-20'!$A$4:$B$631, 2, FALSE))</f>
        <v>0</v>
      </c>
      <c r="H371" s="7" t="str">
        <f>IF(ISNA(VLOOKUP(Table1[[#This Row],[Name]], 'Gas 19-20'!$A$4:$B$395, 2, FALSE)), "0", (VLOOKUP(Table1[[#This Row],[Name]], 'Gas 19-20'!$A$4:$B$395, 2, FALSE)))</f>
        <v>0</v>
      </c>
      <c r="I371" s="13">
        <f>IFERROR((Table1[[#This Row],[Electricity 19-20]]*'Emissions Factors'!$C$2)+(Table1[[#This Row],[Gas 19-20]]*'Emissions Factors'!$B$2), "")</f>
        <v>0</v>
      </c>
      <c r="J371" s="7" t="str">
        <f>IF(ISNA(VLOOKUP(Table1[[#This Row],[Name]],'Elec 20-21'!$A$4:$B$641, 2, FALSE)), "0", VLOOKUP(Table1[[#This Row],[Name]], 'Elec 20-21'!$A$4:$B$641, 2, FALSE))</f>
        <v>0</v>
      </c>
      <c r="K371" s="7" t="str">
        <f>IF(ISNA(VLOOKUP(Table1[[#This Row],[Name]], 'Gas 20-21'!$A$4:$B$400, 2, FALSE)), "0", VLOOKUP(Table1[[#This Row],[Name]], 'Gas 20-21'!$A$4:$B$400, 2, FALSE))</f>
        <v>0</v>
      </c>
      <c r="L371" s="13">
        <f>IFERROR((Table1[[#This Row],[Electricity 20-21]]*'Emissions Factors'!$C$3)+(Table1[[#This Row],[Gas 20-21]]*'Emissions Factors'!$B$2), "0")</f>
        <v>0</v>
      </c>
      <c r="M371" s="65" t="str">
        <f>IF(ISNA(VLOOKUP(Table1[[#This Row],[Name]], 'Elec 21-22'!$A$4:$B$656, 2, FALSE)), "0", VLOOKUP(Table1[[#This Row],[Name]], 'Elec 21-22'!$A$4:$B$656, 2, FALSE))</f>
        <v>0</v>
      </c>
      <c r="N371" s="11" t="str">
        <f>IF(ISNA(VLOOKUP(Table1[[#This Row],[Name]], 'Gas 21-22'!$A$4:$B$408, 2, FALSE)), "0", VLOOKUP(Table1[[#This Row],[Name]], 'Gas 21-22'!$A$4:$B$408, 2, FALSE))</f>
        <v>0</v>
      </c>
      <c r="O371" s="8">
        <f>IFERROR((Table1[[#This Row],[Electricity 21-22]]*'Emissions Factors'!$C$4)+(Table1[[#This Row],[Gas 21-22]]*'Emissions Factors'!$B$4), "")</f>
        <v>0</v>
      </c>
      <c r="P371" s="12" t="str">
        <f>IFERROR(Table1[[#This Row],[Total Emissions 21-22]]/Table1[[#This Row],[Total Emissions 20-21]], "")</f>
        <v/>
      </c>
      <c r="Q371" s="11" t="str">
        <f>IF(ISNA(VLOOKUP(Table1[[#This Row],[Name]],'Elec 22-23'!$A$4:$B$680, 2, FALSE)), "", VLOOKUP(Table1[[#This Row],[Name]], 'Elec 22-23'!$A$4:$B$680, 2, FALSE))</f>
        <v/>
      </c>
      <c r="R371" s="7" t="str">
        <f>IF(ISNA(VLOOKUP(Table1[[#This Row],[Name]], 'Gas 22-23'!$A$4:$B$427, 2, FALSE)), "", (VLOOKUP(Table1[[#This Row],[Name]], 'Gas 22-23'!$A$4:$B$427, 2, FALSE)))</f>
        <v/>
      </c>
      <c r="S371" s="7" t="str">
        <f>IFERROR((Table1[[#This Row],[Electricity 22-23]]*'Emissions Factors'!$C$5)+('Emissions Factors'!$B$5*Table1[[#This Row],[Gas 22-23]]), "")</f>
        <v/>
      </c>
      <c r="T371" s="12" t="str">
        <f>IFERROR(Table1[[#This Row],[Total Emissions 22-23]]/Table1[[#This Row],[Total Emissions 21-22]], "")</f>
        <v/>
      </c>
      <c r="U371" s="7" t="str">
        <f>IF(ISNA(VLOOKUP(Table1[[#This Row],[Name]],'Electricity 23-24'!A3:D545,4,FALSE)),"",(VLOOKUP(Table1[[#This Row],[Name]],'Electricity 23-24'!A3:D545,4,FALSE)))</f>
        <v/>
      </c>
      <c r="V371" s="7" t="str">
        <f>IF(ISNA(VLOOKUP(Table1[[#This Row],[Name]],Table2[#All],2,FALSE)),"",(VLOOKUP(Table1[[#This Row],[Name]],Table2[#All],2,FALSE)))</f>
        <v/>
      </c>
      <c r="W371" s="7" t="str">
        <f>IFERROR((Table1[[#This Row],[Electricity 23-24 ]]*'Emissions Factors'!$C$6)+(Table1[[#This Row],[Gas 23-24 ]]*'Emissions Factors'!$B$6),"")</f>
        <v/>
      </c>
      <c r="X371" s="74" t="str">
        <f>IFERROR(Table1[[#This Row],[Total Emissions 23-24 ]]/Table1[[#This Row],[Total Emissions 22-23]],"")</f>
        <v/>
      </c>
      <c r="Y371" s="21"/>
    </row>
    <row r="372" spans="1:25" x14ac:dyDescent="0.25">
      <c r="A372" s="30"/>
      <c r="B372" s="21" t="e">
        <f>VLOOKUP(Table1[[#This Row],[Name]], 'Site Information'!$A$2:$D$46, 4, FALSE)</f>
        <v>#N/A</v>
      </c>
      <c r="C372" s="11" t="str">
        <f>IF(ISNA(VLOOKUP(Table1[[#This Row],[Name]], 'Elec 17-18'!$A$4:$B$630, 2, FALSE)), "0", VLOOKUP(Table1[[#This Row],[Name]], 'Elec 17-18'!$A$4:$B$630, 2, FALSE))</f>
        <v>0</v>
      </c>
      <c r="D372" s="47" t="str">
        <f>IF(ISNA(VLOOKUP(Table1[[#This Row],[Name]], 'Gas 17-18'!$A$4:$B$395, 2, FALSE)), "0", (VLOOKUP(Table1[[#This Row],[Name]], 'Gas 17-18'!$A$4:$B$395, 2, FALSE)))</f>
        <v>0</v>
      </c>
      <c r="E372" s="11" t="str">
        <f>IF(ISNA(VLOOKUP(Table1[[#This Row],[Name]], 'Elec 18-19'!$A$4:$B$630, 2, FALSE)), "0", VLOOKUP(Table1[[#This Row],[Name]], 'Elec 18-19'!$A$4:$B$630, 2, FALSE))</f>
        <v>0</v>
      </c>
      <c r="F372" s="47" t="str">
        <f>IF(ISNA(VLOOKUP(Table1[[#This Row],[Name]], 'Gas 18-19'!$A$4:$B$395, 2, FALSE)), "0", (VLOOKUP(Table1[[#This Row],[Name]], 'Gas 18-19'!$A$4:$B$395, 2, FALSE)))</f>
        <v>0</v>
      </c>
      <c r="G372" s="7" t="str">
        <f>IF(ISNA(VLOOKUP(Table1[[#This Row],[Name]], 'Elec 19-20'!$A$4:$B$631, 2, FALSE)), "0", VLOOKUP(Table1[[#This Row],[Name]], 'Elec 19-20'!$A$4:$B$631, 2, FALSE))</f>
        <v>0</v>
      </c>
      <c r="H372" s="7" t="str">
        <f>IF(ISNA(VLOOKUP(Table1[[#This Row],[Name]], 'Gas 19-20'!$A$4:$B$395, 2, FALSE)), "0", (VLOOKUP(Table1[[#This Row],[Name]], 'Gas 19-20'!$A$4:$B$395, 2, FALSE)))</f>
        <v>0</v>
      </c>
      <c r="I372" s="13">
        <f>IFERROR((Table1[[#This Row],[Electricity 19-20]]*'Emissions Factors'!$C$2)+(Table1[[#This Row],[Gas 19-20]]*'Emissions Factors'!$B$2), "")</f>
        <v>0</v>
      </c>
      <c r="J372" s="7" t="str">
        <f>IF(ISNA(VLOOKUP(Table1[[#This Row],[Name]],'Elec 20-21'!$A$4:$B$641, 2, FALSE)), "0", VLOOKUP(Table1[[#This Row],[Name]], 'Elec 20-21'!$A$4:$B$641, 2, FALSE))</f>
        <v>0</v>
      </c>
      <c r="K372" s="7" t="str">
        <f>IF(ISNA(VLOOKUP(Table1[[#This Row],[Name]], 'Gas 20-21'!$A$4:$B$400, 2, FALSE)), "0", VLOOKUP(Table1[[#This Row],[Name]], 'Gas 20-21'!$A$4:$B$400, 2, FALSE))</f>
        <v>0</v>
      </c>
      <c r="L372" s="13">
        <f>IFERROR((Table1[[#This Row],[Electricity 20-21]]*'Emissions Factors'!$C$3)+(Table1[[#This Row],[Gas 20-21]]*'Emissions Factors'!$B$2), "0")</f>
        <v>0</v>
      </c>
      <c r="M372" s="65" t="str">
        <f>IF(ISNA(VLOOKUP(Table1[[#This Row],[Name]], 'Elec 21-22'!$A$4:$B$656, 2, FALSE)), "0", VLOOKUP(Table1[[#This Row],[Name]], 'Elec 21-22'!$A$4:$B$656, 2, FALSE))</f>
        <v>0</v>
      </c>
      <c r="N372" s="11" t="str">
        <f>IF(ISNA(VLOOKUP(Table1[[#This Row],[Name]], 'Gas 21-22'!$A$4:$B$408, 2, FALSE)), "0", VLOOKUP(Table1[[#This Row],[Name]], 'Gas 21-22'!$A$4:$B$408, 2, FALSE))</f>
        <v>0</v>
      </c>
      <c r="O372" s="8">
        <f>IFERROR((Table1[[#This Row],[Electricity 21-22]]*'Emissions Factors'!$C$4)+(Table1[[#This Row],[Gas 21-22]]*'Emissions Factors'!$B$4), "")</f>
        <v>0</v>
      </c>
      <c r="P372" s="12" t="str">
        <f>IFERROR(Table1[[#This Row],[Total Emissions 21-22]]/Table1[[#This Row],[Total Emissions 20-21]], "")</f>
        <v/>
      </c>
      <c r="Q372" s="11" t="str">
        <f>IF(ISNA(VLOOKUP(Table1[[#This Row],[Name]],'Elec 22-23'!$A$4:$B$680, 2, FALSE)), "", VLOOKUP(Table1[[#This Row],[Name]], 'Elec 22-23'!$A$4:$B$680, 2, FALSE))</f>
        <v/>
      </c>
      <c r="R372" s="7" t="str">
        <f>IF(ISNA(VLOOKUP(Table1[[#This Row],[Name]], 'Gas 22-23'!$A$4:$B$427, 2, FALSE)), "", (VLOOKUP(Table1[[#This Row],[Name]], 'Gas 22-23'!$A$4:$B$427, 2, FALSE)))</f>
        <v/>
      </c>
      <c r="S372" s="7" t="str">
        <f>IFERROR((Table1[[#This Row],[Electricity 22-23]]*'Emissions Factors'!$C$5)+('Emissions Factors'!$B$5*Table1[[#This Row],[Gas 22-23]]), "")</f>
        <v/>
      </c>
      <c r="T372" s="12" t="str">
        <f>IFERROR(Table1[[#This Row],[Total Emissions 22-23]]/Table1[[#This Row],[Total Emissions 21-22]], "")</f>
        <v/>
      </c>
      <c r="U372" s="7" t="str">
        <f>IF(ISNA(VLOOKUP(Table1[[#This Row],[Name]],'Electricity 23-24'!A4:D546,4,FALSE)),"",(VLOOKUP(Table1[[#This Row],[Name]],'Electricity 23-24'!A4:D546,4,FALSE)))</f>
        <v/>
      </c>
      <c r="V372" s="7" t="str">
        <f>IF(ISNA(VLOOKUP(Table1[[#This Row],[Name]],Table2[#All],2,FALSE)),"",(VLOOKUP(Table1[[#This Row],[Name]],Table2[#All],2,FALSE)))</f>
        <v/>
      </c>
      <c r="W372" s="7" t="str">
        <f>IFERROR((Table1[[#This Row],[Electricity 23-24 ]]*'Emissions Factors'!$C$6)+(Table1[[#This Row],[Gas 23-24 ]]*'Emissions Factors'!$B$6),"")</f>
        <v/>
      </c>
      <c r="X372" s="74" t="str">
        <f>IFERROR(Table1[[#This Row],[Total Emissions 23-24 ]]/Table1[[#This Row],[Total Emissions 22-23]],"")</f>
        <v/>
      </c>
      <c r="Y372" s="21"/>
    </row>
    <row r="373" spans="1:25" x14ac:dyDescent="0.25">
      <c r="A373" s="30"/>
      <c r="B373" s="21" t="e">
        <f>VLOOKUP(Table1[[#This Row],[Name]], 'Site Information'!$A$2:$D$46, 4, FALSE)</f>
        <v>#N/A</v>
      </c>
      <c r="C373" s="11" t="str">
        <f>IF(ISNA(VLOOKUP(Table1[[#This Row],[Name]], 'Elec 17-18'!$A$4:$B$630, 2, FALSE)), "0", VLOOKUP(Table1[[#This Row],[Name]], 'Elec 17-18'!$A$4:$B$630, 2, FALSE))</f>
        <v>0</v>
      </c>
      <c r="D373" s="47" t="str">
        <f>IF(ISNA(VLOOKUP(Table1[[#This Row],[Name]], 'Gas 17-18'!$A$4:$B$395, 2, FALSE)), "0", (VLOOKUP(Table1[[#This Row],[Name]], 'Gas 17-18'!$A$4:$B$395, 2, FALSE)))</f>
        <v>0</v>
      </c>
      <c r="E373" s="11" t="str">
        <f>IF(ISNA(VLOOKUP(Table1[[#This Row],[Name]], 'Elec 18-19'!$A$4:$B$630, 2, FALSE)), "0", VLOOKUP(Table1[[#This Row],[Name]], 'Elec 18-19'!$A$4:$B$630, 2, FALSE))</f>
        <v>0</v>
      </c>
      <c r="F373" s="47" t="str">
        <f>IF(ISNA(VLOOKUP(Table1[[#This Row],[Name]], 'Gas 18-19'!$A$4:$B$395, 2, FALSE)), "0", (VLOOKUP(Table1[[#This Row],[Name]], 'Gas 18-19'!$A$4:$B$395, 2, FALSE)))</f>
        <v>0</v>
      </c>
      <c r="G373" s="7" t="str">
        <f>IF(ISNA(VLOOKUP(Table1[[#This Row],[Name]], 'Elec 19-20'!$A$4:$B$631, 2, FALSE)), "0", VLOOKUP(Table1[[#This Row],[Name]], 'Elec 19-20'!$A$4:$B$631, 2, FALSE))</f>
        <v>0</v>
      </c>
      <c r="H373" s="7" t="str">
        <f>IF(ISNA(VLOOKUP(Table1[[#This Row],[Name]], 'Gas 19-20'!$A$4:$B$395, 2, FALSE)), "0", (VLOOKUP(Table1[[#This Row],[Name]], 'Gas 19-20'!$A$4:$B$395, 2, FALSE)))</f>
        <v>0</v>
      </c>
      <c r="I373" s="13">
        <f>IFERROR((Table1[[#This Row],[Electricity 19-20]]*'Emissions Factors'!$C$2)+(Table1[[#This Row],[Gas 19-20]]*'Emissions Factors'!$B$2), "")</f>
        <v>0</v>
      </c>
      <c r="J373" s="7" t="str">
        <f>IF(ISNA(VLOOKUP(Table1[[#This Row],[Name]],'Elec 20-21'!$A$4:$B$641, 2, FALSE)), "0", VLOOKUP(Table1[[#This Row],[Name]], 'Elec 20-21'!$A$4:$B$641, 2, FALSE))</f>
        <v>0</v>
      </c>
      <c r="K373" s="7" t="str">
        <f>IF(ISNA(VLOOKUP(Table1[[#This Row],[Name]], 'Gas 20-21'!$A$4:$B$400, 2, FALSE)), "0", VLOOKUP(Table1[[#This Row],[Name]], 'Gas 20-21'!$A$4:$B$400, 2, FALSE))</f>
        <v>0</v>
      </c>
      <c r="L373" s="13">
        <f>IFERROR((Table1[[#This Row],[Electricity 20-21]]*'Emissions Factors'!$C$3)+(Table1[[#This Row],[Gas 20-21]]*'Emissions Factors'!$B$2), "0")</f>
        <v>0</v>
      </c>
      <c r="M373" s="65" t="str">
        <f>IF(ISNA(VLOOKUP(Table1[[#This Row],[Name]], 'Elec 21-22'!$A$4:$B$656, 2, FALSE)), "0", VLOOKUP(Table1[[#This Row],[Name]], 'Elec 21-22'!$A$4:$B$656, 2, FALSE))</f>
        <v>0</v>
      </c>
      <c r="N373" s="11" t="str">
        <f>IF(ISNA(VLOOKUP(Table1[[#This Row],[Name]], 'Gas 21-22'!$A$4:$B$408, 2, FALSE)), "0", VLOOKUP(Table1[[#This Row],[Name]], 'Gas 21-22'!$A$4:$B$408, 2, FALSE))</f>
        <v>0</v>
      </c>
      <c r="O373" s="8">
        <f>IFERROR((Table1[[#This Row],[Electricity 21-22]]*'Emissions Factors'!$C$4)+(Table1[[#This Row],[Gas 21-22]]*'Emissions Factors'!$B$4), "")</f>
        <v>0</v>
      </c>
      <c r="P373" s="12" t="str">
        <f>IFERROR(Table1[[#This Row],[Total Emissions 21-22]]/Table1[[#This Row],[Total Emissions 20-21]], "")</f>
        <v/>
      </c>
      <c r="Q373" s="11" t="str">
        <f>IF(ISNA(VLOOKUP(Table1[[#This Row],[Name]],'Elec 22-23'!$A$4:$B$680, 2, FALSE)), "", VLOOKUP(Table1[[#This Row],[Name]], 'Elec 22-23'!$A$4:$B$680, 2, FALSE))</f>
        <v/>
      </c>
      <c r="R373" s="7" t="str">
        <f>IF(ISNA(VLOOKUP(Table1[[#This Row],[Name]], 'Gas 22-23'!$A$4:$B$427, 2, FALSE)), "", (VLOOKUP(Table1[[#This Row],[Name]], 'Gas 22-23'!$A$4:$B$427, 2, FALSE)))</f>
        <v/>
      </c>
      <c r="S373" s="7" t="str">
        <f>IFERROR((Table1[[#This Row],[Electricity 22-23]]*'Emissions Factors'!$C$5)+('Emissions Factors'!$B$5*Table1[[#This Row],[Gas 22-23]]), "")</f>
        <v/>
      </c>
      <c r="T373" s="12" t="str">
        <f>IFERROR(Table1[[#This Row],[Total Emissions 22-23]]/Table1[[#This Row],[Total Emissions 21-22]], "")</f>
        <v/>
      </c>
      <c r="U373" s="7" t="str">
        <f>IF(ISNA(VLOOKUP(Table1[[#This Row],[Name]],'Electricity 23-24'!A5:D547,4,FALSE)),"",(VLOOKUP(Table1[[#This Row],[Name]],'Electricity 23-24'!A5:D547,4,FALSE)))</f>
        <v/>
      </c>
      <c r="V373" s="7" t="str">
        <f>IF(ISNA(VLOOKUP(Table1[[#This Row],[Name]],Table2[#All],2,FALSE)),"",(VLOOKUP(Table1[[#This Row],[Name]],Table2[#All],2,FALSE)))</f>
        <v/>
      </c>
      <c r="W373" s="7" t="str">
        <f>IFERROR((Table1[[#This Row],[Electricity 23-24 ]]*'Emissions Factors'!$C$6)+(Table1[[#This Row],[Gas 23-24 ]]*'Emissions Factors'!$B$6),"")</f>
        <v/>
      </c>
      <c r="X373" s="74" t="str">
        <f>IFERROR(Table1[[#This Row],[Total Emissions 23-24 ]]/Table1[[#This Row],[Total Emissions 22-23]],"")</f>
        <v/>
      </c>
      <c r="Y373" s="21"/>
    </row>
    <row r="374" spans="1:25" x14ac:dyDescent="0.25">
      <c r="A374" s="30"/>
      <c r="B374" s="21" t="e">
        <f>VLOOKUP(Table1[[#This Row],[Name]], 'Site Information'!$A$2:$D$46, 4, FALSE)</f>
        <v>#N/A</v>
      </c>
      <c r="C374" s="11" t="str">
        <f>IF(ISNA(VLOOKUP(Table1[[#This Row],[Name]], 'Elec 17-18'!$A$4:$B$630, 2, FALSE)), "0", VLOOKUP(Table1[[#This Row],[Name]], 'Elec 17-18'!$A$4:$B$630, 2, FALSE))</f>
        <v>0</v>
      </c>
      <c r="D374" s="47" t="str">
        <f>IF(ISNA(VLOOKUP(Table1[[#This Row],[Name]], 'Gas 17-18'!$A$4:$B$395, 2, FALSE)), "0", (VLOOKUP(Table1[[#This Row],[Name]], 'Gas 17-18'!$A$4:$B$395, 2, FALSE)))</f>
        <v>0</v>
      </c>
      <c r="E374" s="11" t="str">
        <f>IF(ISNA(VLOOKUP(Table1[[#This Row],[Name]], 'Elec 18-19'!$A$4:$B$630, 2, FALSE)), "0", VLOOKUP(Table1[[#This Row],[Name]], 'Elec 18-19'!$A$4:$B$630, 2, FALSE))</f>
        <v>0</v>
      </c>
      <c r="F374" s="47" t="str">
        <f>IF(ISNA(VLOOKUP(Table1[[#This Row],[Name]], 'Gas 18-19'!$A$4:$B$395, 2, FALSE)), "0", (VLOOKUP(Table1[[#This Row],[Name]], 'Gas 18-19'!$A$4:$B$395, 2, FALSE)))</f>
        <v>0</v>
      </c>
      <c r="G374" s="7" t="str">
        <f>IF(ISNA(VLOOKUP(Table1[[#This Row],[Name]], 'Elec 19-20'!$A$4:$B$631, 2, FALSE)), "0", VLOOKUP(Table1[[#This Row],[Name]], 'Elec 19-20'!$A$4:$B$631, 2, FALSE))</f>
        <v>0</v>
      </c>
      <c r="H374" s="7" t="str">
        <f>IF(ISNA(VLOOKUP(Table1[[#This Row],[Name]], 'Gas 19-20'!$A$4:$B$395, 2, FALSE)), "0", (VLOOKUP(Table1[[#This Row],[Name]], 'Gas 19-20'!$A$4:$B$395, 2, FALSE)))</f>
        <v>0</v>
      </c>
      <c r="I374" s="13">
        <f>IFERROR((Table1[[#This Row],[Electricity 19-20]]*'Emissions Factors'!$C$2)+(Table1[[#This Row],[Gas 19-20]]*'Emissions Factors'!$B$2), "")</f>
        <v>0</v>
      </c>
      <c r="J374" s="7" t="str">
        <f>IF(ISNA(VLOOKUP(Table1[[#This Row],[Name]],'Elec 20-21'!$A$4:$B$641, 2, FALSE)), "0", VLOOKUP(Table1[[#This Row],[Name]], 'Elec 20-21'!$A$4:$B$641, 2, FALSE))</f>
        <v>0</v>
      </c>
      <c r="K374" s="7" t="str">
        <f>IF(ISNA(VLOOKUP(Table1[[#This Row],[Name]], 'Gas 20-21'!$A$4:$B$400, 2, FALSE)), "0", VLOOKUP(Table1[[#This Row],[Name]], 'Gas 20-21'!$A$4:$B$400, 2, FALSE))</f>
        <v>0</v>
      </c>
      <c r="L374" s="13">
        <f>IFERROR((Table1[[#This Row],[Electricity 20-21]]*'Emissions Factors'!$C$3)+(Table1[[#This Row],[Gas 20-21]]*'Emissions Factors'!$B$2), "0")</f>
        <v>0</v>
      </c>
      <c r="M374" s="65" t="str">
        <f>IF(ISNA(VLOOKUP(Table1[[#This Row],[Name]], 'Elec 21-22'!$A$4:$B$656, 2, FALSE)), "0", VLOOKUP(Table1[[#This Row],[Name]], 'Elec 21-22'!$A$4:$B$656, 2, FALSE))</f>
        <v>0</v>
      </c>
      <c r="N374" s="11" t="str">
        <f>IF(ISNA(VLOOKUP(Table1[[#This Row],[Name]], 'Gas 21-22'!$A$4:$B$408, 2, FALSE)), "0", VLOOKUP(Table1[[#This Row],[Name]], 'Gas 21-22'!$A$4:$B$408, 2, FALSE))</f>
        <v>0</v>
      </c>
      <c r="O374" s="8">
        <f>IFERROR((Table1[[#This Row],[Electricity 21-22]]*'Emissions Factors'!$C$4)+(Table1[[#This Row],[Gas 21-22]]*'Emissions Factors'!$B$4), "")</f>
        <v>0</v>
      </c>
      <c r="P374" s="12" t="str">
        <f>IFERROR(Table1[[#This Row],[Total Emissions 21-22]]/Table1[[#This Row],[Total Emissions 20-21]], "")</f>
        <v/>
      </c>
      <c r="Q374" s="11" t="str">
        <f>IF(ISNA(VLOOKUP(Table1[[#This Row],[Name]],'Elec 22-23'!$A$4:$B$680, 2, FALSE)), "", VLOOKUP(Table1[[#This Row],[Name]], 'Elec 22-23'!$A$4:$B$680, 2, FALSE))</f>
        <v/>
      </c>
      <c r="R374" s="7" t="str">
        <f>IF(ISNA(VLOOKUP(Table1[[#This Row],[Name]], 'Gas 22-23'!$A$4:$B$427, 2, FALSE)), "", (VLOOKUP(Table1[[#This Row],[Name]], 'Gas 22-23'!$A$4:$B$427, 2, FALSE)))</f>
        <v/>
      </c>
      <c r="S374" s="7" t="str">
        <f>IFERROR((Table1[[#This Row],[Electricity 22-23]]*'Emissions Factors'!$C$5)+('Emissions Factors'!$B$5*Table1[[#This Row],[Gas 22-23]]), "")</f>
        <v/>
      </c>
      <c r="T374" s="12" t="str">
        <f>IFERROR(Table1[[#This Row],[Total Emissions 22-23]]/Table1[[#This Row],[Total Emissions 21-22]], "")</f>
        <v/>
      </c>
      <c r="U374" s="7" t="str">
        <f>IF(ISNA(VLOOKUP(Table1[[#This Row],[Name]],'Electricity 23-24'!A183:D305,4,FALSE)),"",(VLOOKUP(Table1[[#This Row],[Name]],'Electricity 23-24'!A183:D305,4,FALSE)))</f>
        <v/>
      </c>
      <c r="V374" s="7" t="str">
        <f>IF(ISNA(VLOOKUP(Table1[[#This Row],[Name]],Table2[#All],2,FALSE)),"",(VLOOKUP(Table1[[#This Row],[Name]],Table2[#All],2,FALSE)))</f>
        <v/>
      </c>
      <c r="W374" s="7" t="str">
        <f>IFERROR((Table1[[#This Row],[Electricity 23-24 ]]*'Emissions Factors'!$C$6)+(Table1[[#This Row],[Gas 23-24 ]]*'Emissions Factors'!$B$6),"")</f>
        <v/>
      </c>
      <c r="X374" s="74" t="str">
        <f>IFERROR(Table1[[#This Row],[Total Emissions 23-24 ]]/Table1[[#This Row],[Total Emissions 22-23]],"")</f>
        <v/>
      </c>
      <c r="Y374" s="21"/>
    </row>
    <row r="375" spans="1:25" x14ac:dyDescent="0.25">
      <c r="A375" s="30"/>
      <c r="B375" s="21" t="e">
        <f>VLOOKUP(Table1[[#This Row],[Name]], 'Site Information'!$A$2:$D$46, 4, FALSE)</f>
        <v>#N/A</v>
      </c>
      <c r="C375" s="11" t="str">
        <f>IF(ISNA(VLOOKUP(Table1[[#This Row],[Name]], 'Elec 17-18'!$A$4:$B$630, 2, FALSE)), "0", VLOOKUP(Table1[[#This Row],[Name]], 'Elec 17-18'!$A$4:$B$630, 2, FALSE))</f>
        <v>0</v>
      </c>
      <c r="D375" s="47" t="str">
        <f>IF(ISNA(VLOOKUP(Table1[[#This Row],[Name]], 'Gas 17-18'!$A$4:$B$395, 2, FALSE)), "0", (VLOOKUP(Table1[[#This Row],[Name]], 'Gas 17-18'!$A$4:$B$395, 2, FALSE)))</f>
        <v>0</v>
      </c>
      <c r="E375" s="11" t="str">
        <f>IF(ISNA(VLOOKUP(Table1[[#This Row],[Name]], 'Elec 18-19'!$A$4:$B$630, 2, FALSE)), "0", VLOOKUP(Table1[[#This Row],[Name]], 'Elec 18-19'!$A$4:$B$630, 2, FALSE))</f>
        <v>0</v>
      </c>
      <c r="F375" s="47" t="str">
        <f>IF(ISNA(VLOOKUP(Table1[[#This Row],[Name]], 'Gas 18-19'!$A$4:$B$395, 2, FALSE)), "0", (VLOOKUP(Table1[[#This Row],[Name]], 'Gas 18-19'!$A$4:$B$395, 2, FALSE)))</f>
        <v>0</v>
      </c>
      <c r="G375" s="7" t="str">
        <f>IF(ISNA(VLOOKUP(Table1[[#This Row],[Name]], 'Elec 19-20'!$A$4:$B$631, 2, FALSE)), "0", VLOOKUP(Table1[[#This Row],[Name]], 'Elec 19-20'!$A$4:$B$631, 2, FALSE))</f>
        <v>0</v>
      </c>
      <c r="H375" s="7" t="str">
        <f>IF(ISNA(VLOOKUP(Table1[[#This Row],[Name]], 'Gas 19-20'!$A$4:$B$395, 2, FALSE)), "0", (VLOOKUP(Table1[[#This Row],[Name]], 'Gas 19-20'!$A$4:$B$395, 2, FALSE)))</f>
        <v>0</v>
      </c>
      <c r="I375" s="13">
        <f>IFERROR((Table1[[#This Row],[Electricity 19-20]]*'Emissions Factors'!$C$2)+(Table1[[#This Row],[Gas 19-20]]*'Emissions Factors'!$B$2), "")</f>
        <v>0</v>
      </c>
      <c r="J375" s="7" t="str">
        <f>IF(ISNA(VLOOKUP(Table1[[#This Row],[Name]],'Elec 20-21'!$A$4:$B$641, 2, FALSE)), "0", VLOOKUP(Table1[[#This Row],[Name]], 'Elec 20-21'!$A$4:$B$641, 2, FALSE))</f>
        <v>0</v>
      </c>
      <c r="K375" s="7" t="str">
        <f>IF(ISNA(VLOOKUP(Table1[[#This Row],[Name]], 'Gas 20-21'!$A$4:$B$400, 2, FALSE)), "0", VLOOKUP(Table1[[#This Row],[Name]], 'Gas 20-21'!$A$4:$B$400, 2, FALSE))</f>
        <v>0</v>
      </c>
      <c r="L375" s="13">
        <f>IFERROR((Table1[[#This Row],[Electricity 20-21]]*'Emissions Factors'!$C$3)+(Table1[[#This Row],[Gas 20-21]]*'Emissions Factors'!$B$2), "0")</f>
        <v>0</v>
      </c>
      <c r="M375" s="65" t="str">
        <f>IF(ISNA(VLOOKUP(Table1[[#This Row],[Name]], 'Elec 21-22'!$A$4:$B$656, 2, FALSE)), "0", VLOOKUP(Table1[[#This Row],[Name]], 'Elec 21-22'!$A$4:$B$656, 2, FALSE))</f>
        <v>0</v>
      </c>
      <c r="N375" s="7" t="str">
        <f>IF(ISNA(VLOOKUP(Table1[[#This Row],[Name]], 'Gas 21-22'!$A$4:$B$408, 2, FALSE)), "0", VLOOKUP(Table1[[#This Row],[Name]], 'Gas 21-22'!$A$4:$B$408, 2, FALSE))</f>
        <v>0</v>
      </c>
      <c r="O375" s="8">
        <f>IFERROR((Table1[[#This Row],[Electricity 21-22]]*'Emissions Factors'!$C$4)+(Table1[[#This Row],[Gas 21-22]]*'Emissions Factors'!$B$4), "")</f>
        <v>0</v>
      </c>
      <c r="P375" s="12" t="str">
        <f>IFERROR(Table1[[#This Row],[Total Emissions 21-22]]/Table1[[#This Row],[Total Emissions 20-21]], "")</f>
        <v/>
      </c>
      <c r="Q375" s="11" t="str">
        <f>IF(ISNA(VLOOKUP(Table1[[#This Row],[Name]],'Elec 22-23'!$A$4:$B$680, 2, FALSE)), "", VLOOKUP(Table1[[#This Row],[Name]], 'Elec 22-23'!$A$4:$B$680, 2, FALSE))</f>
        <v/>
      </c>
      <c r="R375" s="7" t="str">
        <f>IF(ISNA(VLOOKUP(Table1[[#This Row],[Name]], 'Gas 22-23'!$A$4:$B$427, 2, FALSE)), "", (VLOOKUP(Table1[[#This Row],[Name]], 'Gas 22-23'!$A$4:$B$427, 2, FALSE)))</f>
        <v/>
      </c>
      <c r="S375" s="7" t="str">
        <f>IFERROR((Table1[[#This Row],[Electricity 22-23]]*'Emissions Factors'!$C$5)+('Emissions Factors'!$B$5*Table1[[#This Row],[Gas 22-23]]), "")</f>
        <v/>
      </c>
      <c r="T375" s="12" t="str">
        <f>IFERROR(Table1[[#This Row],[Total Emissions 22-23]]/Table1[[#This Row],[Total Emissions 21-22]], "")</f>
        <v/>
      </c>
      <c r="U375" s="7" t="str">
        <f>IF(ISNA(VLOOKUP(Table1[[#This Row],[Name]],'Electricity 23-24'!A585:D1481,4,FALSE)),"",(VLOOKUP(Table1[[#This Row],[Name]],'Electricity 23-24'!A585:D1481,4,FALSE)))</f>
        <v/>
      </c>
      <c r="V375" s="7" t="str">
        <f>IF(ISNA(VLOOKUP(Table1[[#This Row],[Name]],Table2[#All],2,FALSE)),"",(VLOOKUP(Table1[[#This Row],[Name]],Table2[#All],2,FALSE)))</f>
        <v/>
      </c>
      <c r="W375" s="7" t="str">
        <f>IFERROR((Table1[[#This Row],[Electricity 23-24 ]]*'Emissions Factors'!$C$6)+(Table1[[#This Row],[Gas 23-24 ]]*'Emissions Factors'!$B$6),"")</f>
        <v/>
      </c>
      <c r="X375" s="74" t="str">
        <f>IFERROR(Table1[[#This Row],[Total Emissions 23-24 ]]/Table1[[#This Row],[Total Emissions 22-23]],"")</f>
        <v/>
      </c>
      <c r="Y375" s="21"/>
    </row>
    <row r="376" spans="1:25" x14ac:dyDescent="0.25">
      <c r="A376" s="32"/>
      <c r="B376" s="21" t="e">
        <f>VLOOKUP(Table1[[#This Row],[Name]], 'Site Information'!$A$2:$D$46, 4, FALSE)</f>
        <v>#N/A</v>
      </c>
      <c r="C376" s="8" t="str">
        <f>IF(ISNA(VLOOKUP(Table1[[#This Row],[Name]], 'Elec 17-18'!$A$4:$B$630, 2, FALSE)), "0", VLOOKUP(Table1[[#This Row],[Name]], 'Elec 17-18'!$A$4:$B$630, 2, FALSE))</f>
        <v>0</v>
      </c>
      <c r="D376" s="13" t="str">
        <f>IF(ISNA(VLOOKUP(Table1[[#This Row],[Name]], 'Gas 17-18'!$A$4:$B$395, 2, FALSE)), "0", (VLOOKUP(Table1[[#This Row],[Name]], 'Gas 17-18'!$A$4:$B$395, 2, FALSE)))</f>
        <v>0</v>
      </c>
      <c r="E376" s="8" t="str">
        <f>IF(ISNA(VLOOKUP(Table1[[#This Row],[Name]], 'Elec 18-19'!$A$4:$B$630, 2, FALSE)), "0", VLOOKUP(Table1[[#This Row],[Name]], 'Elec 18-19'!$A$4:$B$630, 2, FALSE))</f>
        <v>0</v>
      </c>
      <c r="F376" s="13" t="str">
        <f>IF(ISNA(VLOOKUP(Table1[[#This Row],[Name]], 'Gas 18-19'!$A$4:$B$395, 2, FALSE)), "0", (VLOOKUP(Table1[[#This Row],[Name]], 'Gas 18-19'!$A$4:$B$395, 2, FALSE)))</f>
        <v>0</v>
      </c>
      <c r="G376" s="7" t="str">
        <f>IF(ISNA(VLOOKUP(Table1[[#This Row],[Name]], 'Elec 19-20'!$A$4:$B$631, 2, FALSE)), "0", VLOOKUP(Table1[[#This Row],[Name]], 'Elec 19-20'!$A$4:$B$631, 2, FALSE))</f>
        <v>0</v>
      </c>
      <c r="H376" s="7" t="str">
        <f>IF(ISNA(VLOOKUP(Table1[[#This Row],[Name]], 'Gas 19-20'!$A$4:$B$395, 2, FALSE)), "0", (VLOOKUP(Table1[[#This Row],[Name]], 'Gas 19-20'!$A$4:$B$395, 2, FALSE)))</f>
        <v>0</v>
      </c>
      <c r="I376" s="13">
        <f>IFERROR((Table1[[#This Row],[Electricity 19-20]]*'Emissions Factors'!$C$2)+(Table1[[#This Row],[Gas 19-20]]*'Emissions Factors'!$B$2), "")</f>
        <v>0</v>
      </c>
      <c r="J376" s="7" t="str">
        <f>IF(ISNA(VLOOKUP(Table1[[#This Row],[Name]],'Elec 20-21'!$A$4:$B$641, 2, FALSE)), "0", VLOOKUP(Table1[[#This Row],[Name]], 'Elec 20-21'!$A$4:$B$641, 2, FALSE))</f>
        <v>0</v>
      </c>
      <c r="K376" s="7" t="str">
        <f>IF(ISNA(VLOOKUP(Table1[[#This Row],[Name]], 'Gas 20-21'!$A$4:$B$400, 2, FALSE)), "0", VLOOKUP(Table1[[#This Row],[Name]], 'Gas 20-21'!$A$4:$B$400, 2, FALSE))</f>
        <v>0</v>
      </c>
      <c r="L376" s="13">
        <f>IFERROR((Table1[[#This Row],[Electricity 20-21]]*'Emissions Factors'!$C$3)+(Table1[[#This Row],[Gas 20-21]]*'Emissions Factors'!$B$2), "0")</f>
        <v>0</v>
      </c>
      <c r="M376" s="11" t="str">
        <f>IF(ISNA(VLOOKUP(Table1[[#This Row],[Name]], 'Elec 21-22'!$A$4:$B$656, 2, FALSE)), "0", VLOOKUP(Table1[[#This Row],[Name]], 'Elec 21-22'!$A$4:$B$656, 2, FALSE))</f>
        <v>0</v>
      </c>
      <c r="N376" s="11" t="str">
        <f>IF(ISNA(VLOOKUP(Table1[[#This Row],[Name]], 'Gas 21-22'!$A$4:$B$408, 2, FALSE)), "0", VLOOKUP(Table1[[#This Row],[Name]], 'Gas 21-22'!$A$4:$B$408, 2, FALSE))</f>
        <v>0</v>
      </c>
      <c r="O376" s="8">
        <f>IFERROR((Table1[[#This Row],[Electricity 21-22]]*'Emissions Factors'!$C$4)+(Table1[[#This Row],[Gas 21-22]]*'Emissions Factors'!$B$4), "")</f>
        <v>0</v>
      </c>
      <c r="P376" s="12" t="str">
        <f>IFERROR(Table1[[#This Row],[Total Emissions 21-22]]/Table1[[#This Row],[Total Emissions 20-21]], "")</f>
        <v/>
      </c>
      <c r="Q376" s="11" t="str">
        <f>IF(ISNA(VLOOKUP(Table1[[#This Row],[Name]],'Elec 22-23'!$A$4:$B$680, 2, FALSE)), "", VLOOKUP(Table1[[#This Row],[Name]], 'Elec 22-23'!$A$4:$B$680, 2, FALSE))</f>
        <v/>
      </c>
      <c r="R376" s="7" t="str">
        <f>IF(ISNA(VLOOKUP(Table1[[#This Row],[Name]], 'Gas 22-23'!$A$4:$B$427, 2, FALSE)), "", (VLOOKUP(Table1[[#This Row],[Name]], 'Gas 22-23'!$A$4:$B$427, 2, FALSE)))</f>
        <v/>
      </c>
      <c r="S376" s="7" t="str">
        <f>IFERROR((Table1[[#This Row],[Electricity 22-23]]*'Emissions Factors'!$C$5)+('Emissions Factors'!$B$5*Table1[[#This Row],[Gas 22-23]]), "")</f>
        <v/>
      </c>
      <c r="T376" s="12" t="str">
        <f>IFERROR(Table1[[#This Row],[Total Emissions 22-23]]/Table1[[#This Row],[Total Emissions 21-22]], "")</f>
        <v/>
      </c>
      <c r="U376" s="7" t="e">
        <f>VLOOKUP(Table1[[#This Row],[Name]],'Electricity 23-24'!A99:D756,4,FALSE)</f>
        <v>#N/A</v>
      </c>
      <c r="V376" s="7" t="str">
        <f>IF(ISNA(VLOOKUP(Table1[[#This Row],[Name]],Table2[#All],2,FALSE)),"",(VLOOKUP(Table1[[#This Row],[Name]],Table2[#All],2,FALSE)))</f>
        <v/>
      </c>
      <c r="W376" s="7" t="str">
        <f>IFERROR((Table1[[#This Row],[Electricity 23-24 ]]*'Emissions Factors'!$C$6)+(Table1[[#This Row],[Gas 23-24 ]]*'Emissions Factors'!$B$6),"")</f>
        <v/>
      </c>
      <c r="X376" s="74" t="str">
        <f>IFERROR(Table1[[#This Row],[Total Emissions 23-24 ]]/Table1[[#This Row],[Total Emissions 22-23]],"")</f>
        <v/>
      </c>
      <c r="Y376" s="21"/>
    </row>
    <row r="377" spans="1:25" x14ac:dyDescent="0.25">
      <c r="A377" s="30"/>
      <c r="B377" s="21" t="e">
        <f>VLOOKUP(Table1[[#This Row],[Name]], 'Site Information'!$A$2:$D$46, 4, FALSE)</f>
        <v>#N/A</v>
      </c>
      <c r="C377" s="11" t="str">
        <f>IF(ISNA(VLOOKUP(Table1[[#This Row],[Name]], 'Elec 17-18'!$A$4:$B$630, 2, FALSE)), "0", VLOOKUP(Table1[[#This Row],[Name]], 'Elec 17-18'!$A$4:$B$630, 2, FALSE))</f>
        <v>0</v>
      </c>
      <c r="D377" s="47" t="str">
        <f>IF(ISNA(VLOOKUP(Table1[[#This Row],[Name]], 'Gas 17-18'!$A$4:$B$395, 2, FALSE)), "0", (VLOOKUP(Table1[[#This Row],[Name]], 'Gas 17-18'!$A$4:$B$395, 2, FALSE)))</f>
        <v>0</v>
      </c>
      <c r="E377" s="11" t="str">
        <f>IF(ISNA(VLOOKUP(Table1[[#This Row],[Name]], 'Elec 18-19'!$A$4:$B$630, 2, FALSE)), "0", VLOOKUP(Table1[[#This Row],[Name]], 'Elec 18-19'!$A$4:$B$630, 2, FALSE))</f>
        <v>0</v>
      </c>
      <c r="F377" s="47" t="str">
        <f>IF(ISNA(VLOOKUP(Table1[[#This Row],[Name]], 'Gas 18-19'!$A$4:$B$395, 2, FALSE)), "0", (VLOOKUP(Table1[[#This Row],[Name]], 'Gas 18-19'!$A$4:$B$395, 2, FALSE)))</f>
        <v>0</v>
      </c>
      <c r="G377" s="7" t="str">
        <f>IF(ISNA(VLOOKUP(Table1[[#This Row],[Name]], 'Elec 19-20'!$A$4:$B$631, 2, FALSE)), "0", VLOOKUP(Table1[[#This Row],[Name]], 'Elec 19-20'!$A$4:$B$631, 2, FALSE))</f>
        <v>0</v>
      </c>
      <c r="H377" s="7" t="str">
        <f>IF(ISNA(VLOOKUP(Table1[[#This Row],[Name]], 'Gas 19-20'!$A$4:$B$395, 2, FALSE)), "0", (VLOOKUP(Table1[[#This Row],[Name]], 'Gas 19-20'!$A$4:$B$395, 2, FALSE)))</f>
        <v>0</v>
      </c>
      <c r="I377" s="13">
        <f>IFERROR((Table1[[#This Row],[Electricity 19-20]]*'Emissions Factors'!$C$2)+(Table1[[#This Row],[Gas 19-20]]*'Emissions Factors'!$B$2), "")</f>
        <v>0</v>
      </c>
      <c r="J377" s="7" t="str">
        <f>IF(ISNA(VLOOKUP(Table1[[#This Row],[Name]],'Elec 20-21'!$A$4:$B$641, 2, FALSE)), "0", VLOOKUP(Table1[[#This Row],[Name]], 'Elec 20-21'!$A$4:$B$641, 2, FALSE))</f>
        <v>0</v>
      </c>
      <c r="K377" s="7" t="str">
        <f>IF(ISNA(VLOOKUP(Table1[[#This Row],[Name]], 'Gas 20-21'!$A$4:$B$400, 2, FALSE)), "0", VLOOKUP(Table1[[#This Row],[Name]], 'Gas 20-21'!$A$4:$B$400, 2, FALSE))</f>
        <v>0</v>
      </c>
      <c r="L377" s="13">
        <f>IFERROR((Table1[[#This Row],[Electricity 20-21]]*'Emissions Factors'!$C$3)+(Table1[[#This Row],[Gas 20-21]]*'Emissions Factors'!$B$2), "0")</f>
        <v>0</v>
      </c>
      <c r="M377" s="65" t="str">
        <f>IF(ISNA(VLOOKUP(Table1[[#This Row],[Name]], 'Elec 21-22'!$A$4:$B$656, 2, FALSE)), "0", VLOOKUP(Table1[[#This Row],[Name]], 'Elec 21-22'!$A$4:$B$656, 2, FALSE))</f>
        <v>0</v>
      </c>
      <c r="N377" s="7" t="str">
        <f>IF(ISNA(VLOOKUP(Table1[[#This Row],[Name]], 'Gas 21-22'!$A$4:$B$408, 2, FALSE)), "0", VLOOKUP(Table1[[#This Row],[Name]], 'Gas 21-22'!$A$4:$B$408, 2, FALSE))</f>
        <v>0</v>
      </c>
      <c r="O377" s="8">
        <f>IFERROR((Table1[[#This Row],[Electricity 21-22]]*'Emissions Factors'!$C$4)+(Table1[[#This Row],[Gas 21-22]]*'Emissions Factors'!$B$4), "")</f>
        <v>0</v>
      </c>
      <c r="P377" s="12" t="str">
        <f>IFERROR(Table1[[#This Row],[Total Emissions 21-22]]/Table1[[#This Row],[Total Emissions 20-21]], "")</f>
        <v/>
      </c>
      <c r="Q377" s="11" t="str">
        <f>IF(ISNA(VLOOKUP(Table1[[#This Row],[Name]],'Elec 22-23'!$A$4:$B$680, 2, FALSE)), "", VLOOKUP(Table1[[#This Row],[Name]], 'Elec 22-23'!$A$4:$B$680, 2, FALSE))</f>
        <v/>
      </c>
      <c r="R377" s="7" t="str">
        <f>IF(ISNA(VLOOKUP(Table1[[#This Row],[Name]], 'Gas 22-23'!$A$4:$B$427, 2, FALSE)), "", (VLOOKUP(Table1[[#This Row],[Name]], 'Gas 22-23'!$A$4:$B$427, 2, FALSE)))</f>
        <v/>
      </c>
      <c r="S377" s="7" t="str">
        <f>IFERROR((Table1[[#This Row],[Electricity 22-23]]*'Emissions Factors'!$C$5)+('Emissions Factors'!$B$5*Table1[[#This Row],[Gas 22-23]]), "")</f>
        <v/>
      </c>
      <c r="T377" s="12" t="str">
        <f>IFERROR(Table1[[#This Row],[Total Emissions 22-23]]/Table1[[#This Row],[Total Emissions 21-22]], "")</f>
        <v/>
      </c>
      <c r="U377" s="7" t="str">
        <f>IF(ISNA(VLOOKUP(Table1[[#This Row],[Name]],'Electricity 23-24'!A587:D1483,4,FALSE)),"",(VLOOKUP(Table1[[#This Row],[Name]],'Electricity 23-24'!A587:D1483,4,FALSE)))</f>
        <v/>
      </c>
      <c r="V377" s="7" t="str">
        <f>IF(ISNA(VLOOKUP(Table1[[#This Row],[Name]],Table2[#All],2,FALSE)),"",(VLOOKUP(Table1[[#This Row],[Name]],Table2[#All],2,FALSE)))</f>
        <v/>
      </c>
      <c r="W377" s="7" t="str">
        <f>IFERROR((Table1[[#This Row],[Electricity 23-24 ]]*'Emissions Factors'!$C$6)+(Table1[[#This Row],[Gas 23-24 ]]*'Emissions Factors'!$B$6),"")</f>
        <v/>
      </c>
      <c r="X377" s="74" t="str">
        <f>IFERROR(Table1[[#This Row],[Total Emissions 23-24 ]]/Table1[[#This Row],[Total Emissions 22-23]],"")</f>
        <v/>
      </c>
      <c r="Y377" s="21"/>
    </row>
    <row r="378" spans="1:25" x14ac:dyDescent="0.25">
      <c r="A378" s="32"/>
      <c r="B378" s="21" t="e">
        <f>VLOOKUP(Table1[[#This Row],[Name]], 'Site Information'!$A$2:$D$46, 4, FALSE)</f>
        <v>#N/A</v>
      </c>
      <c r="C378" s="8" t="str">
        <f>IF(ISNA(VLOOKUP(Table1[[#This Row],[Name]], 'Elec 17-18'!$A$4:$B$630, 2, FALSE)), "0", VLOOKUP(Table1[[#This Row],[Name]], 'Elec 17-18'!$A$4:$B$630, 2, FALSE))</f>
        <v>0</v>
      </c>
      <c r="D378" s="13" t="str">
        <f>IF(ISNA(VLOOKUP(Table1[[#This Row],[Name]], 'Gas 17-18'!$A$4:$B$395, 2, FALSE)), "0", (VLOOKUP(Table1[[#This Row],[Name]], 'Gas 17-18'!$A$4:$B$395, 2, FALSE)))</f>
        <v>0</v>
      </c>
      <c r="E378" s="8" t="str">
        <f>IF(ISNA(VLOOKUP(Table1[[#This Row],[Name]], 'Elec 18-19'!$A$4:$B$630, 2, FALSE)), "0", VLOOKUP(Table1[[#This Row],[Name]], 'Elec 18-19'!$A$4:$B$630, 2, FALSE))</f>
        <v>0</v>
      </c>
      <c r="F378" s="13" t="str">
        <f>IF(ISNA(VLOOKUP(Table1[[#This Row],[Name]], 'Gas 18-19'!$A$4:$B$395, 2, FALSE)), "0", (VLOOKUP(Table1[[#This Row],[Name]], 'Gas 18-19'!$A$4:$B$395, 2, FALSE)))</f>
        <v>0</v>
      </c>
      <c r="G378" s="7" t="str">
        <f>IF(ISNA(VLOOKUP(Table1[[#This Row],[Name]], 'Elec 19-20'!$A$4:$B$631, 2, FALSE)), "0", VLOOKUP(Table1[[#This Row],[Name]], 'Elec 19-20'!$A$4:$B$631, 2, FALSE))</f>
        <v>0</v>
      </c>
      <c r="H378" s="7" t="str">
        <f>IF(ISNA(VLOOKUP(Table1[[#This Row],[Name]], 'Gas 19-20'!$A$4:$B$395, 2, FALSE)), "0", (VLOOKUP(Table1[[#This Row],[Name]], 'Gas 19-20'!$A$4:$B$395, 2, FALSE)))</f>
        <v>0</v>
      </c>
      <c r="I378" s="13">
        <f>IFERROR((Table1[[#This Row],[Electricity 19-20]]*'Emissions Factors'!$C$2)+(Table1[[#This Row],[Gas 19-20]]*'Emissions Factors'!$B$2), "")</f>
        <v>0</v>
      </c>
      <c r="J378" s="7" t="str">
        <f>IF(ISNA(VLOOKUP(Table1[[#This Row],[Name]],'Elec 20-21'!$A$4:$B$641, 2, FALSE)), "0", VLOOKUP(Table1[[#This Row],[Name]], 'Elec 20-21'!$A$4:$B$641, 2, FALSE))</f>
        <v>0</v>
      </c>
      <c r="K378" s="7" t="str">
        <f>IF(ISNA(VLOOKUP(Table1[[#This Row],[Name]], 'Gas 20-21'!$A$4:$B$400, 2, FALSE)), "0", VLOOKUP(Table1[[#This Row],[Name]], 'Gas 20-21'!$A$4:$B$400, 2, FALSE))</f>
        <v>0</v>
      </c>
      <c r="L378" s="13">
        <f>IFERROR((Table1[[#This Row],[Electricity 20-21]]*'Emissions Factors'!$C$3)+(Table1[[#This Row],[Gas 20-21]]*'Emissions Factors'!$B$2), "0")</f>
        <v>0</v>
      </c>
      <c r="M378" s="11" t="str">
        <f>IF(ISNA(VLOOKUP(Table1[[#This Row],[Name]], 'Elec 21-22'!$A$4:$B$656, 2, FALSE)), "0", VLOOKUP(Table1[[#This Row],[Name]], 'Elec 21-22'!$A$4:$B$656, 2, FALSE))</f>
        <v>0</v>
      </c>
      <c r="N378" s="11" t="str">
        <f>IF(ISNA(VLOOKUP(Table1[[#This Row],[Name]], 'Gas 21-22'!$A$4:$B$408, 2, FALSE)), "0", VLOOKUP(Table1[[#This Row],[Name]], 'Gas 21-22'!$A$4:$B$408, 2, FALSE))</f>
        <v>0</v>
      </c>
      <c r="O378" s="8">
        <f>IFERROR((Table1[[#This Row],[Electricity 21-22]]*'Emissions Factors'!$C$4)+(Table1[[#This Row],[Gas 21-22]]*'Emissions Factors'!$B$4), "")</f>
        <v>0</v>
      </c>
      <c r="P378" s="13" t="str">
        <f>IFERROR(Table1[[#This Row],[Total Emissions 21-22]]/Table1[[#This Row],[Total Emissions 20-21]], "")</f>
        <v/>
      </c>
      <c r="Q378" s="11" t="str">
        <f>IF(ISNA(VLOOKUP(Table1[[#This Row],[Name]],'Elec 22-23'!$A$4:$B$680, 2, FALSE)), "", VLOOKUP(Table1[[#This Row],[Name]], 'Elec 22-23'!$A$4:$B$680, 2, FALSE))</f>
        <v/>
      </c>
      <c r="R378" s="7" t="str">
        <f>IF(ISNA(VLOOKUP(Table1[[#This Row],[Name]], 'Gas 22-23'!$A$4:$B$427, 2, FALSE)), "", (VLOOKUP(Table1[[#This Row],[Name]], 'Gas 22-23'!$A$4:$B$427, 2, FALSE)))</f>
        <v/>
      </c>
      <c r="S378" s="7" t="str">
        <f>IFERROR((Table1[[#This Row],[Electricity 22-23]]*'Emissions Factors'!$C$5)+('Emissions Factors'!$B$5*Table1[[#This Row],[Gas 22-23]]), "")</f>
        <v/>
      </c>
      <c r="T378" s="12" t="str">
        <f>IFERROR(Table1[[#This Row],[Total Emissions 22-23]]/Table1[[#This Row],[Total Emissions 21-22]], "")</f>
        <v/>
      </c>
      <c r="U378" s="7" t="str">
        <f>IF(ISNA(VLOOKUP(Table1[[#This Row],[Name]],'Electricity 23-24'!A379:D1275,4,FALSE)),"",(VLOOKUP(Table1[[#This Row],[Name]],'Electricity 23-24'!A379:D1275,4,FALSE)))</f>
        <v/>
      </c>
      <c r="V378" s="7" t="str">
        <f>IF(ISNA(VLOOKUP(Table1[[#This Row],[Name]],Table2[#All],2,FALSE)),"",(VLOOKUP(Table1[[#This Row],[Name]],Table2[#All],2,FALSE)))</f>
        <v/>
      </c>
      <c r="W378" s="7" t="str">
        <f>IFERROR((Table1[[#This Row],[Electricity 23-24 ]]*'Emissions Factors'!$C$6)+(Table1[[#This Row],[Gas 23-24 ]]*'Emissions Factors'!$B$6),"")</f>
        <v/>
      </c>
      <c r="X378" s="74" t="str">
        <f>IFERROR(Table1[[#This Row],[Total Emissions 23-24 ]]/Table1[[#This Row],[Total Emissions 22-23]],"")</f>
        <v/>
      </c>
      <c r="Y378" s="21"/>
    </row>
    <row r="379" spans="1:25" x14ac:dyDescent="0.25">
      <c r="A379" s="30"/>
      <c r="B379" s="21" t="e">
        <f>VLOOKUP(Table1[[#This Row],[Name]], 'Site Information'!$A$2:$D$46, 4, FALSE)</f>
        <v>#N/A</v>
      </c>
      <c r="C379" s="11" t="str">
        <f>IF(ISNA(VLOOKUP(Table1[[#This Row],[Name]], 'Elec 17-18'!$A$4:$B$630, 2, FALSE)), "0", VLOOKUP(Table1[[#This Row],[Name]], 'Elec 17-18'!$A$4:$B$630, 2, FALSE))</f>
        <v>0</v>
      </c>
      <c r="D379" s="47" t="str">
        <f>IF(ISNA(VLOOKUP(Table1[[#This Row],[Name]], 'Gas 17-18'!$A$4:$B$395, 2, FALSE)), "0", (VLOOKUP(Table1[[#This Row],[Name]], 'Gas 17-18'!$A$4:$B$395, 2, FALSE)))</f>
        <v>0</v>
      </c>
      <c r="E379" s="11" t="str">
        <f>IF(ISNA(VLOOKUP(Table1[[#This Row],[Name]], 'Elec 18-19'!$A$4:$B$630, 2, FALSE)), "0", VLOOKUP(Table1[[#This Row],[Name]], 'Elec 18-19'!$A$4:$B$630, 2, FALSE))</f>
        <v>0</v>
      </c>
      <c r="F379" s="47" t="str">
        <f>IF(ISNA(VLOOKUP(Table1[[#This Row],[Name]], 'Gas 18-19'!$A$4:$B$395, 2, FALSE)), "0", (VLOOKUP(Table1[[#This Row],[Name]], 'Gas 18-19'!$A$4:$B$395, 2, FALSE)))</f>
        <v>0</v>
      </c>
      <c r="G379" s="7" t="str">
        <f>IF(ISNA(VLOOKUP(Table1[[#This Row],[Name]], 'Elec 19-20'!$A$4:$B$631, 2, FALSE)), "0", VLOOKUP(Table1[[#This Row],[Name]], 'Elec 19-20'!$A$4:$B$631, 2, FALSE))</f>
        <v>0</v>
      </c>
      <c r="H379" s="7" t="str">
        <f>IF(ISNA(VLOOKUP(Table1[[#This Row],[Name]], 'Gas 19-20'!$A$4:$B$395, 2, FALSE)), "0", (VLOOKUP(Table1[[#This Row],[Name]], 'Gas 19-20'!$A$4:$B$395, 2, FALSE)))</f>
        <v>0</v>
      </c>
      <c r="I379" s="13">
        <f>IFERROR((Table1[[#This Row],[Electricity 19-20]]*'Emissions Factors'!$C$2)+(Table1[[#This Row],[Gas 19-20]]*'Emissions Factors'!$B$2), "")</f>
        <v>0</v>
      </c>
      <c r="J379" s="7" t="str">
        <f>IF(ISNA(VLOOKUP(Table1[[#This Row],[Name]],'Elec 20-21'!$A$4:$B$641, 2, FALSE)), "0", VLOOKUP(Table1[[#This Row],[Name]], 'Elec 20-21'!$A$4:$B$641, 2, FALSE))</f>
        <v>0</v>
      </c>
      <c r="K379" s="7" t="str">
        <f>IF(ISNA(VLOOKUP(Table1[[#This Row],[Name]], 'Gas 20-21'!$A$4:$B$400, 2, FALSE)), "0", VLOOKUP(Table1[[#This Row],[Name]], 'Gas 20-21'!$A$4:$B$400, 2, FALSE))</f>
        <v>0</v>
      </c>
      <c r="L379" s="13">
        <f>IFERROR((Table1[[#This Row],[Electricity 20-21]]*'Emissions Factors'!$C$3)+(Table1[[#This Row],[Gas 20-21]]*'Emissions Factors'!$B$2), "0")</f>
        <v>0</v>
      </c>
      <c r="M379" s="65" t="str">
        <f>IF(ISNA(VLOOKUP(Table1[[#This Row],[Name]], 'Elec 21-22'!$A$4:$B$656, 2, FALSE)), "0", VLOOKUP(Table1[[#This Row],[Name]], 'Elec 21-22'!$A$4:$B$656, 2, FALSE))</f>
        <v>0</v>
      </c>
      <c r="N379" s="11" t="str">
        <f>IF(ISNA(VLOOKUP(Table1[[#This Row],[Name]], 'Gas 21-22'!$A$4:$B$408, 2, FALSE)), "0", VLOOKUP(Table1[[#This Row],[Name]], 'Gas 21-22'!$A$4:$B$408, 2, FALSE))</f>
        <v>0</v>
      </c>
      <c r="O379" s="8">
        <f>IFERROR((Table1[[#This Row],[Electricity 21-22]]*'Emissions Factors'!$C$4)+(Table1[[#This Row],[Gas 21-22]]*'Emissions Factors'!$B$4), "")</f>
        <v>0</v>
      </c>
      <c r="P379" s="12" t="str">
        <f>IFERROR(Table1[[#This Row],[Total Emissions 21-22]]/Table1[[#This Row],[Total Emissions 20-21]], "")</f>
        <v/>
      </c>
      <c r="Q379" s="11" t="str">
        <f>IF(ISNA(VLOOKUP(Table1[[#This Row],[Name]],'Elec 22-23'!$A$4:$B$680, 2, FALSE)), "", VLOOKUP(Table1[[#This Row],[Name]], 'Elec 22-23'!$A$4:$B$680, 2, FALSE))</f>
        <v/>
      </c>
      <c r="R379" s="7" t="str">
        <f>IF(ISNA(VLOOKUP(Table1[[#This Row],[Name]], 'Gas 22-23'!$A$4:$B$427, 2, FALSE)), "", (VLOOKUP(Table1[[#This Row],[Name]], 'Gas 22-23'!$A$4:$B$427, 2, FALSE)))</f>
        <v/>
      </c>
      <c r="S379" s="7" t="str">
        <f>IFERROR((Table1[[#This Row],[Electricity 22-23]]*'Emissions Factors'!$C$5)+('Emissions Factors'!$B$5*Table1[[#This Row],[Gas 22-23]]), "")</f>
        <v/>
      </c>
      <c r="T379" s="12" t="str">
        <f>IFERROR(Table1[[#This Row],[Total Emissions 22-23]]/Table1[[#This Row],[Total Emissions 21-22]], "")</f>
        <v/>
      </c>
      <c r="U379" s="7" t="e">
        <f>VLOOKUP(Table1[[#This Row],[Name]],'Electricity 23-24'!A310:D967,4,FALSE)</f>
        <v>#N/A</v>
      </c>
      <c r="V379" s="7" t="str">
        <f>IF(ISNA(VLOOKUP(Table1[[#This Row],[Name]],Table2[#All],2,FALSE)),"",(VLOOKUP(Table1[[#This Row],[Name]],Table2[#All],2,FALSE)))</f>
        <v/>
      </c>
      <c r="W379" s="7" t="str">
        <f>IFERROR((Table1[[#This Row],[Electricity 23-24 ]]*'Emissions Factors'!$C$6)+(Table1[[#This Row],[Gas 23-24 ]]*'Emissions Factors'!$B$6),"")</f>
        <v/>
      </c>
      <c r="X379" s="74" t="str">
        <f>IFERROR(Table1[[#This Row],[Total Emissions 23-24 ]]/Table1[[#This Row],[Total Emissions 22-23]],"")</f>
        <v/>
      </c>
      <c r="Y379" s="21"/>
    </row>
    <row r="380" spans="1:25" x14ac:dyDescent="0.25">
      <c r="A380" s="30"/>
      <c r="B380" s="21" t="e">
        <f>VLOOKUP(Table1[[#This Row],[Name]], 'Site Information'!$A$2:$D$46, 4, FALSE)</f>
        <v>#N/A</v>
      </c>
      <c r="C380" s="11" t="str">
        <f>IF(ISNA(VLOOKUP(Table1[[#This Row],[Name]], 'Elec 17-18'!$A$4:$B$630, 2, FALSE)), "0", VLOOKUP(Table1[[#This Row],[Name]], 'Elec 17-18'!$A$4:$B$630, 2, FALSE))</f>
        <v>0</v>
      </c>
      <c r="D380" s="47" t="str">
        <f>IF(ISNA(VLOOKUP(Table1[[#This Row],[Name]], 'Gas 17-18'!$A$4:$B$395, 2, FALSE)), "0", (VLOOKUP(Table1[[#This Row],[Name]], 'Gas 17-18'!$A$4:$B$395, 2, FALSE)))</f>
        <v>0</v>
      </c>
      <c r="E380" s="11" t="str">
        <f>IF(ISNA(VLOOKUP(Table1[[#This Row],[Name]], 'Elec 18-19'!$A$4:$B$630, 2, FALSE)), "0", VLOOKUP(Table1[[#This Row],[Name]], 'Elec 18-19'!$A$4:$B$630, 2, FALSE))</f>
        <v>0</v>
      </c>
      <c r="F380" s="47" t="str">
        <f>IF(ISNA(VLOOKUP(Table1[[#This Row],[Name]], 'Gas 18-19'!$A$4:$B$395, 2, FALSE)), "0", (VLOOKUP(Table1[[#This Row],[Name]], 'Gas 18-19'!$A$4:$B$395, 2, FALSE)))</f>
        <v>0</v>
      </c>
      <c r="G380" s="7" t="str">
        <f>IF(ISNA(VLOOKUP(Table1[[#This Row],[Name]], 'Elec 19-20'!$A$4:$B$631, 2, FALSE)), "0", VLOOKUP(Table1[[#This Row],[Name]], 'Elec 19-20'!$A$4:$B$631, 2, FALSE))</f>
        <v>0</v>
      </c>
      <c r="H380" s="7" t="str">
        <f>IF(ISNA(VLOOKUP(Table1[[#This Row],[Name]], 'Gas 19-20'!$A$4:$B$395, 2, FALSE)), "0", (VLOOKUP(Table1[[#This Row],[Name]], 'Gas 19-20'!$A$4:$B$395, 2, FALSE)))</f>
        <v>0</v>
      </c>
      <c r="I380" s="13">
        <f>IFERROR((Table1[[#This Row],[Electricity 19-20]]*'Emissions Factors'!$C$2)+(Table1[[#This Row],[Gas 19-20]]*'Emissions Factors'!$B$2), "")</f>
        <v>0</v>
      </c>
      <c r="J380" s="7" t="str">
        <f>IF(ISNA(VLOOKUP(Table1[[#This Row],[Name]],'Elec 20-21'!$A$4:$B$641, 2, FALSE)), "0", VLOOKUP(Table1[[#This Row],[Name]], 'Elec 20-21'!$A$4:$B$641, 2, FALSE))</f>
        <v>0</v>
      </c>
      <c r="K380" s="7" t="str">
        <f>IF(ISNA(VLOOKUP(Table1[[#This Row],[Name]], 'Gas 20-21'!$A$4:$B$400, 2, FALSE)), "0", VLOOKUP(Table1[[#This Row],[Name]], 'Gas 20-21'!$A$4:$B$400, 2, FALSE))</f>
        <v>0</v>
      </c>
      <c r="L380" s="13">
        <f>IFERROR((Table1[[#This Row],[Electricity 20-21]]*'Emissions Factors'!$C$3)+(Table1[[#This Row],[Gas 20-21]]*'Emissions Factors'!$B$2), "0")</f>
        <v>0</v>
      </c>
      <c r="M380" s="65" t="str">
        <f>IF(ISNA(VLOOKUP(Table1[[#This Row],[Name]], 'Elec 21-22'!$A$4:$B$656, 2, FALSE)), "0", VLOOKUP(Table1[[#This Row],[Name]], 'Elec 21-22'!$A$4:$B$656, 2, FALSE))</f>
        <v>0</v>
      </c>
      <c r="N380" s="7" t="str">
        <f>IF(ISNA(VLOOKUP(Table1[[#This Row],[Name]], 'Gas 21-22'!$A$4:$B$408, 2, FALSE)), "0", VLOOKUP(Table1[[#This Row],[Name]], 'Gas 21-22'!$A$4:$B$408, 2, FALSE))</f>
        <v>0</v>
      </c>
      <c r="O380" s="8">
        <f>IFERROR((Table1[[#This Row],[Electricity 21-22]]*'Emissions Factors'!$C$4)+(Table1[[#This Row],[Gas 21-22]]*'Emissions Factors'!$B$4), "")</f>
        <v>0</v>
      </c>
      <c r="P380" s="12" t="str">
        <f>IFERROR(Table1[[#This Row],[Total Emissions 21-22]]/Table1[[#This Row],[Total Emissions 20-21]], "")</f>
        <v/>
      </c>
      <c r="Q380" s="11" t="str">
        <f>IF(ISNA(VLOOKUP(Table1[[#This Row],[Name]],'Elec 22-23'!$A$4:$B$680, 2, FALSE)), "", VLOOKUP(Table1[[#This Row],[Name]], 'Elec 22-23'!$A$4:$B$680, 2, FALSE))</f>
        <v/>
      </c>
      <c r="R380" s="7" t="str">
        <f>IF(ISNA(VLOOKUP(Table1[[#This Row],[Name]], 'Gas 22-23'!$A$4:$B$427, 2, FALSE)), "", (VLOOKUP(Table1[[#This Row],[Name]], 'Gas 22-23'!$A$4:$B$427, 2, FALSE)))</f>
        <v/>
      </c>
      <c r="S380" s="7" t="str">
        <f>IFERROR((Table1[[#This Row],[Electricity 22-23]]*'Emissions Factors'!$C$5)+('Emissions Factors'!$B$5*Table1[[#This Row],[Gas 22-23]]), "")</f>
        <v/>
      </c>
      <c r="T380" s="12" t="str">
        <f>IFERROR(Table1[[#This Row],[Total Emissions 22-23]]/Table1[[#This Row],[Total Emissions 21-22]], "")</f>
        <v/>
      </c>
      <c r="U380" s="7" t="str">
        <f>IF(ISNA(VLOOKUP(Table1[[#This Row],[Name]],'Electricity 23-24'!A591:D1487,4,FALSE)),"",(VLOOKUP(Table1[[#This Row],[Name]],'Electricity 23-24'!A591:D1487,4,FALSE)))</f>
        <v/>
      </c>
      <c r="V380" s="7" t="str">
        <f>IF(ISNA(VLOOKUP(Table1[[#This Row],[Name]],Table2[#All],2,FALSE)),"",(VLOOKUP(Table1[[#This Row],[Name]],Table2[#All],2,FALSE)))</f>
        <v/>
      </c>
      <c r="W380" s="7" t="str">
        <f>IFERROR((Table1[[#This Row],[Electricity 23-24 ]]*'Emissions Factors'!$C$6)+(Table1[[#This Row],[Gas 23-24 ]]*'Emissions Factors'!$B$6),"")</f>
        <v/>
      </c>
      <c r="X380" s="74" t="str">
        <f>IFERROR(Table1[[#This Row],[Total Emissions 23-24 ]]/Table1[[#This Row],[Total Emissions 22-23]],"")</f>
        <v/>
      </c>
      <c r="Y380" s="21"/>
    </row>
    <row r="381" spans="1:25" x14ac:dyDescent="0.25">
      <c r="A381" s="30"/>
      <c r="B381" s="21" t="e">
        <f>VLOOKUP(Table1[[#This Row],[Name]], 'Site Information'!$A$2:$D$46, 4, FALSE)</f>
        <v>#N/A</v>
      </c>
      <c r="C381" s="11" t="str">
        <f>IF(ISNA(VLOOKUP(Table1[[#This Row],[Name]], 'Elec 17-18'!$A$4:$B$630, 2, FALSE)), "0", VLOOKUP(Table1[[#This Row],[Name]], 'Elec 17-18'!$A$4:$B$630, 2, FALSE))</f>
        <v>0</v>
      </c>
      <c r="D381" s="47" t="str">
        <f>IF(ISNA(VLOOKUP(Table1[[#This Row],[Name]], 'Gas 17-18'!$A$4:$B$395, 2, FALSE)), "0", (VLOOKUP(Table1[[#This Row],[Name]], 'Gas 17-18'!$A$4:$B$395, 2, FALSE)))</f>
        <v>0</v>
      </c>
      <c r="E381" s="11" t="str">
        <f>IF(ISNA(VLOOKUP(Table1[[#This Row],[Name]], 'Elec 18-19'!$A$4:$B$630, 2, FALSE)), "0", VLOOKUP(Table1[[#This Row],[Name]], 'Elec 18-19'!$A$4:$B$630, 2, FALSE))</f>
        <v>0</v>
      </c>
      <c r="F381" s="47" t="str">
        <f>IF(ISNA(VLOOKUP(Table1[[#This Row],[Name]], 'Gas 18-19'!$A$4:$B$395, 2, FALSE)), "0", (VLOOKUP(Table1[[#This Row],[Name]], 'Gas 18-19'!$A$4:$B$395, 2, FALSE)))</f>
        <v>0</v>
      </c>
      <c r="G381" s="7" t="str">
        <f>IF(ISNA(VLOOKUP(Table1[[#This Row],[Name]], 'Elec 19-20'!$A$4:$B$631, 2, FALSE)), "0", VLOOKUP(Table1[[#This Row],[Name]], 'Elec 19-20'!$A$4:$B$631, 2, FALSE))</f>
        <v>0</v>
      </c>
      <c r="H381" s="7" t="str">
        <f>IF(ISNA(VLOOKUP(Table1[[#This Row],[Name]], 'Gas 19-20'!$A$4:$B$395, 2, FALSE)), "0", (VLOOKUP(Table1[[#This Row],[Name]], 'Gas 19-20'!$A$4:$B$395, 2, FALSE)))</f>
        <v>0</v>
      </c>
      <c r="I381" s="13">
        <f>IFERROR((Table1[[#This Row],[Electricity 19-20]]*'Emissions Factors'!$C$2)+(Table1[[#This Row],[Gas 19-20]]*'Emissions Factors'!$B$2), "")</f>
        <v>0</v>
      </c>
      <c r="J381" s="7" t="str">
        <f>IF(ISNA(VLOOKUP(Table1[[#This Row],[Name]],'Elec 20-21'!$A$4:$B$641, 2, FALSE)), "0", VLOOKUP(Table1[[#This Row],[Name]], 'Elec 20-21'!$A$4:$B$641, 2, FALSE))</f>
        <v>0</v>
      </c>
      <c r="K381" s="7" t="str">
        <f>IF(ISNA(VLOOKUP(Table1[[#This Row],[Name]], 'Gas 20-21'!$A$4:$B$400, 2, FALSE)), "0", VLOOKUP(Table1[[#This Row],[Name]], 'Gas 20-21'!$A$4:$B$400, 2, FALSE))</f>
        <v>0</v>
      </c>
      <c r="L381" s="13">
        <f>IFERROR((Table1[[#This Row],[Electricity 20-21]]*'Emissions Factors'!$C$3)+(Table1[[#This Row],[Gas 20-21]]*'Emissions Factors'!$B$2), "0")</f>
        <v>0</v>
      </c>
      <c r="M381" s="65" t="str">
        <f>IF(ISNA(VLOOKUP(Table1[[#This Row],[Name]], 'Elec 21-22'!$A$4:$B$656, 2, FALSE)), "0", VLOOKUP(Table1[[#This Row],[Name]], 'Elec 21-22'!$A$4:$B$656, 2, FALSE))</f>
        <v>0</v>
      </c>
      <c r="N381" s="11" t="str">
        <f>IF(ISNA(VLOOKUP(Table1[[#This Row],[Name]], 'Gas 21-22'!$A$4:$B$408, 2, FALSE)), "0", VLOOKUP(Table1[[#This Row],[Name]], 'Gas 21-22'!$A$4:$B$408, 2, FALSE))</f>
        <v>0</v>
      </c>
      <c r="O381" s="8">
        <f>IFERROR((Table1[[#This Row],[Electricity 21-22]]*'Emissions Factors'!$C$4)+(Table1[[#This Row],[Gas 21-22]]*'Emissions Factors'!$B$4), "")</f>
        <v>0</v>
      </c>
      <c r="P381" s="12" t="str">
        <f>IFERROR(Table1[[#This Row],[Total Emissions 21-22]]/Table1[[#This Row],[Total Emissions 20-21]], "")</f>
        <v/>
      </c>
      <c r="Q381" s="11" t="str">
        <f>IF(ISNA(VLOOKUP(Table1[[#This Row],[Name]],'Elec 22-23'!$A$4:$B$680, 2, FALSE)), "", VLOOKUP(Table1[[#This Row],[Name]], 'Elec 22-23'!$A$4:$B$680, 2, FALSE))</f>
        <v/>
      </c>
      <c r="R381" s="7" t="str">
        <f>IF(ISNA(VLOOKUP(Table1[[#This Row],[Name]], 'Gas 22-23'!$A$4:$B$427, 2, FALSE)), "", (VLOOKUP(Table1[[#This Row],[Name]], 'Gas 22-23'!$A$4:$B$427, 2, FALSE)))</f>
        <v/>
      </c>
      <c r="S381" s="7" t="str">
        <f>IFERROR((Table1[[#This Row],[Electricity 22-23]]*'Emissions Factors'!$C$5)+('Emissions Factors'!$B$5*Table1[[#This Row],[Gas 22-23]]), "")</f>
        <v/>
      </c>
      <c r="T381" s="12" t="str">
        <f>IFERROR(Table1[[#This Row],[Total Emissions 22-23]]/Table1[[#This Row],[Total Emissions 21-22]], "")</f>
        <v/>
      </c>
      <c r="U381" s="7" t="e">
        <f>VLOOKUP(Table1[[#This Row],[Name]],'Electricity 23-24'!A370:D577,4,FALSE)</f>
        <v>#N/A</v>
      </c>
      <c r="V381" s="7" t="str">
        <f>IF(ISNA(VLOOKUP(Table1[[#This Row],[Name]],Table2[#All],2,FALSE)),"",(VLOOKUP(Table1[[#This Row],[Name]],Table2[#All],2,FALSE)))</f>
        <v/>
      </c>
      <c r="W381" s="7" t="str">
        <f>IFERROR((Table1[[#This Row],[Electricity 23-24 ]]*'Emissions Factors'!$C$6)+(Table1[[#This Row],[Gas 23-24 ]]*'Emissions Factors'!$B$6),"")</f>
        <v/>
      </c>
      <c r="X381" s="74" t="str">
        <f>IFERROR(Table1[[#This Row],[Total Emissions 23-24 ]]/Table1[[#This Row],[Total Emissions 22-23]],"")</f>
        <v/>
      </c>
      <c r="Y381" s="21"/>
    </row>
    <row r="382" spans="1:25" x14ac:dyDescent="0.25">
      <c r="A382" s="30"/>
      <c r="B382" s="21" t="e">
        <f>VLOOKUP(Table1[[#This Row],[Name]], 'Site Information'!$A$2:$D$46, 4, FALSE)</f>
        <v>#N/A</v>
      </c>
      <c r="C382" s="11" t="str">
        <f>IF(ISNA(VLOOKUP(Table1[[#This Row],[Name]], 'Elec 17-18'!$A$4:$B$630, 2, FALSE)), "0", VLOOKUP(Table1[[#This Row],[Name]], 'Elec 17-18'!$A$4:$B$630, 2, FALSE))</f>
        <v>0</v>
      </c>
      <c r="D382" s="47" t="str">
        <f>IF(ISNA(VLOOKUP(Table1[[#This Row],[Name]], 'Gas 17-18'!$A$4:$B$395, 2, FALSE)), "0", (VLOOKUP(Table1[[#This Row],[Name]], 'Gas 17-18'!$A$4:$B$395, 2, FALSE)))</f>
        <v>0</v>
      </c>
      <c r="E382" s="11" t="str">
        <f>IF(ISNA(VLOOKUP(Table1[[#This Row],[Name]], 'Elec 18-19'!$A$4:$B$630, 2, FALSE)), "0", VLOOKUP(Table1[[#This Row],[Name]], 'Elec 18-19'!$A$4:$B$630, 2, FALSE))</f>
        <v>0</v>
      </c>
      <c r="F382" s="47" t="str">
        <f>IF(ISNA(VLOOKUP(Table1[[#This Row],[Name]], 'Gas 18-19'!$A$4:$B$395, 2, FALSE)), "0", (VLOOKUP(Table1[[#This Row],[Name]], 'Gas 18-19'!$A$4:$B$395, 2, FALSE)))</f>
        <v>0</v>
      </c>
      <c r="G382" s="7" t="str">
        <f>IF(ISNA(VLOOKUP(Table1[[#This Row],[Name]], 'Elec 19-20'!$A$4:$B$631, 2, FALSE)), "0", VLOOKUP(Table1[[#This Row],[Name]], 'Elec 19-20'!$A$4:$B$631, 2, FALSE))</f>
        <v>0</v>
      </c>
      <c r="H382" s="7" t="str">
        <f>IF(ISNA(VLOOKUP(Table1[[#This Row],[Name]], 'Gas 19-20'!$A$4:$B$395, 2, FALSE)), "0", (VLOOKUP(Table1[[#This Row],[Name]], 'Gas 19-20'!$A$4:$B$395, 2, FALSE)))</f>
        <v>0</v>
      </c>
      <c r="I382" s="13">
        <f>IFERROR((Table1[[#This Row],[Electricity 19-20]]*'Emissions Factors'!$C$2)+(Table1[[#This Row],[Gas 19-20]]*'Emissions Factors'!$B$2), "")</f>
        <v>0</v>
      </c>
      <c r="J382" s="7" t="str">
        <f>IF(ISNA(VLOOKUP(Table1[[#This Row],[Name]],'Elec 20-21'!$A$4:$B$641, 2, FALSE)), "0", VLOOKUP(Table1[[#This Row],[Name]], 'Elec 20-21'!$A$4:$B$641, 2, FALSE))</f>
        <v>0</v>
      </c>
      <c r="K382" s="7" t="str">
        <f>IF(ISNA(VLOOKUP(Table1[[#This Row],[Name]], 'Gas 20-21'!$A$4:$B$400, 2, FALSE)), "0", VLOOKUP(Table1[[#This Row],[Name]], 'Gas 20-21'!$A$4:$B$400, 2, FALSE))</f>
        <v>0</v>
      </c>
      <c r="L382" s="13">
        <f>IFERROR((Table1[[#This Row],[Electricity 20-21]]*'Emissions Factors'!$C$3)+(Table1[[#This Row],[Gas 20-21]]*'Emissions Factors'!$B$2), "0")</f>
        <v>0</v>
      </c>
      <c r="M382" s="65" t="str">
        <f>IF(ISNA(VLOOKUP(Table1[[#This Row],[Name]], 'Elec 21-22'!$A$4:$B$656, 2, FALSE)), "0", VLOOKUP(Table1[[#This Row],[Name]], 'Elec 21-22'!$A$4:$B$656, 2, FALSE))</f>
        <v>0</v>
      </c>
      <c r="N382" s="11" t="str">
        <f>IF(ISNA(VLOOKUP(Table1[[#This Row],[Name]], 'Gas 21-22'!$A$4:$B$408, 2, FALSE)), "0", VLOOKUP(Table1[[#This Row],[Name]], 'Gas 21-22'!$A$4:$B$408, 2, FALSE))</f>
        <v>0</v>
      </c>
      <c r="O382" s="8">
        <f>IFERROR((Table1[[#This Row],[Electricity 21-22]]*'Emissions Factors'!$C$4)+(Table1[[#This Row],[Gas 21-22]]*'Emissions Factors'!$B$4), "")</f>
        <v>0</v>
      </c>
      <c r="P382" s="12" t="str">
        <f>IFERROR(Table1[[#This Row],[Total Emissions 21-22]]/Table1[[#This Row],[Total Emissions 20-21]], "")</f>
        <v/>
      </c>
      <c r="Q382" s="11" t="str">
        <f>IF(ISNA(VLOOKUP(Table1[[#This Row],[Name]],'Elec 22-23'!$A$4:$B$680, 2, FALSE)), "", VLOOKUP(Table1[[#This Row],[Name]], 'Elec 22-23'!$A$4:$B$680, 2, FALSE))</f>
        <v/>
      </c>
      <c r="R382" s="7" t="str">
        <f>IF(ISNA(VLOOKUP(Table1[[#This Row],[Name]], 'Gas 22-23'!$A$4:$B$427, 2, FALSE)), "", (VLOOKUP(Table1[[#This Row],[Name]], 'Gas 22-23'!$A$4:$B$427, 2, FALSE)))</f>
        <v/>
      </c>
      <c r="S382" s="7" t="str">
        <f>IFERROR((Table1[[#This Row],[Electricity 22-23]]*'Emissions Factors'!$C$5)+('Emissions Factors'!$B$5*Table1[[#This Row],[Gas 22-23]]), "")</f>
        <v/>
      </c>
      <c r="T382" s="12" t="str">
        <f>IFERROR(Table1[[#This Row],[Total Emissions 22-23]]/Table1[[#This Row],[Total Emissions 21-22]], "")</f>
        <v/>
      </c>
      <c r="U382" s="7" t="str">
        <f>IF(ISNA(VLOOKUP(Table1[[#This Row],[Name]],'Electricity 23-24'!A15:D557,4,FALSE)),"",(VLOOKUP(Table1[[#This Row],[Name]],'Electricity 23-24'!A15:D557,4,FALSE)))</f>
        <v/>
      </c>
      <c r="V382" s="7" t="str">
        <f>IF(ISNA(VLOOKUP(Table1[[#This Row],[Name]],Table2[#All],2,FALSE)),"",(VLOOKUP(Table1[[#This Row],[Name]],Table2[#All],2,FALSE)))</f>
        <v/>
      </c>
      <c r="W382" s="7" t="str">
        <f>IFERROR((Table1[[#This Row],[Electricity 23-24 ]]*'Emissions Factors'!$C$6)+(Table1[[#This Row],[Gas 23-24 ]]*'Emissions Factors'!$B$6),"")</f>
        <v/>
      </c>
      <c r="X382" s="74" t="str">
        <f>IFERROR(Table1[[#This Row],[Total Emissions 23-24 ]]/Table1[[#This Row],[Total Emissions 22-23]],"")</f>
        <v/>
      </c>
      <c r="Y382" s="21"/>
    </row>
    <row r="383" spans="1:25" x14ac:dyDescent="0.25">
      <c r="A383" s="30"/>
      <c r="B383" s="21" t="e">
        <f>VLOOKUP(Table1[[#This Row],[Name]], 'Site Information'!$A$2:$D$46, 4, FALSE)</f>
        <v>#N/A</v>
      </c>
      <c r="C383" s="11" t="str">
        <f>IF(ISNA(VLOOKUP(Table1[[#This Row],[Name]], 'Elec 17-18'!$A$4:$B$630, 2, FALSE)), "0", VLOOKUP(Table1[[#This Row],[Name]], 'Elec 17-18'!$A$4:$B$630, 2, FALSE))</f>
        <v>0</v>
      </c>
      <c r="D383" s="47" t="str">
        <f>IF(ISNA(VLOOKUP(Table1[[#This Row],[Name]], 'Gas 17-18'!$A$4:$B$395, 2, FALSE)), "0", (VLOOKUP(Table1[[#This Row],[Name]], 'Gas 17-18'!$A$4:$B$395, 2, FALSE)))</f>
        <v>0</v>
      </c>
      <c r="E383" s="11" t="str">
        <f>IF(ISNA(VLOOKUP(Table1[[#This Row],[Name]], 'Elec 18-19'!$A$4:$B$630, 2, FALSE)), "0", VLOOKUP(Table1[[#This Row],[Name]], 'Elec 18-19'!$A$4:$B$630, 2, FALSE))</f>
        <v>0</v>
      </c>
      <c r="F383" s="47" t="str">
        <f>IF(ISNA(VLOOKUP(Table1[[#This Row],[Name]], 'Gas 18-19'!$A$4:$B$395, 2, FALSE)), "0", (VLOOKUP(Table1[[#This Row],[Name]], 'Gas 18-19'!$A$4:$B$395, 2, FALSE)))</f>
        <v>0</v>
      </c>
      <c r="G383" s="7" t="str">
        <f>IF(ISNA(VLOOKUP(Table1[[#This Row],[Name]], 'Elec 19-20'!$A$4:$B$631, 2, FALSE)), "0", VLOOKUP(Table1[[#This Row],[Name]], 'Elec 19-20'!$A$4:$B$631, 2, FALSE))</f>
        <v>0</v>
      </c>
      <c r="H383" s="7" t="str">
        <f>IF(ISNA(VLOOKUP(Table1[[#This Row],[Name]], 'Gas 19-20'!$A$4:$B$395, 2, FALSE)), "0", (VLOOKUP(Table1[[#This Row],[Name]], 'Gas 19-20'!$A$4:$B$395, 2, FALSE)))</f>
        <v>0</v>
      </c>
      <c r="I383" s="13">
        <f>IFERROR((Table1[[#This Row],[Electricity 19-20]]*'Emissions Factors'!$C$2)+(Table1[[#This Row],[Gas 19-20]]*'Emissions Factors'!$B$2), "")</f>
        <v>0</v>
      </c>
      <c r="J383" s="7" t="str">
        <f>IF(ISNA(VLOOKUP(Table1[[#This Row],[Name]],'Elec 20-21'!$A$4:$B$641, 2, FALSE)), "0", VLOOKUP(Table1[[#This Row],[Name]], 'Elec 20-21'!$A$4:$B$641, 2, FALSE))</f>
        <v>0</v>
      </c>
      <c r="K383" s="7" t="str">
        <f>IF(ISNA(VLOOKUP(Table1[[#This Row],[Name]], 'Gas 20-21'!$A$4:$B$400, 2, FALSE)), "0", VLOOKUP(Table1[[#This Row],[Name]], 'Gas 20-21'!$A$4:$B$400, 2, FALSE))</f>
        <v>0</v>
      </c>
      <c r="L383" s="13">
        <f>IFERROR((Table1[[#This Row],[Electricity 20-21]]*'Emissions Factors'!$C$3)+(Table1[[#This Row],[Gas 20-21]]*'Emissions Factors'!$B$2), "0")</f>
        <v>0</v>
      </c>
      <c r="M383" s="65" t="str">
        <f>IF(ISNA(VLOOKUP(Table1[[#This Row],[Name]], 'Elec 21-22'!$A$4:$B$656, 2, FALSE)), "0", VLOOKUP(Table1[[#This Row],[Name]], 'Elec 21-22'!$A$4:$B$656, 2, FALSE))</f>
        <v>0</v>
      </c>
      <c r="N383" s="11" t="str">
        <f>IF(ISNA(VLOOKUP(Table1[[#This Row],[Name]], 'Gas 21-22'!$A$4:$B$408, 2, FALSE)), "0", VLOOKUP(Table1[[#This Row],[Name]], 'Gas 21-22'!$A$4:$B$408, 2, FALSE))</f>
        <v>0</v>
      </c>
      <c r="O383" s="8">
        <f>IFERROR((Table1[[#This Row],[Electricity 21-22]]*'Emissions Factors'!$C$4)+(Table1[[#This Row],[Gas 21-22]]*'Emissions Factors'!$B$4), "")</f>
        <v>0</v>
      </c>
      <c r="P383" s="12" t="str">
        <f>IFERROR(Table1[[#This Row],[Total Emissions 21-22]]/Table1[[#This Row],[Total Emissions 20-21]], "")</f>
        <v/>
      </c>
      <c r="Q383" s="11" t="str">
        <f>IF(ISNA(VLOOKUP(Table1[[#This Row],[Name]],'Elec 22-23'!$A$4:$B$680, 2, FALSE)), "", VLOOKUP(Table1[[#This Row],[Name]], 'Elec 22-23'!$A$4:$B$680, 2, FALSE))</f>
        <v/>
      </c>
      <c r="R383" s="7" t="str">
        <f>IF(ISNA(VLOOKUP(Table1[[#This Row],[Name]], 'Gas 22-23'!$A$4:$B$427, 2, FALSE)), "", (VLOOKUP(Table1[[#This Row],[Name]], 'Gas 22-23'!$A$4:$B$427, 2, FALSE)))</f>
        <v/>
      </c>
      <c r="S383" s="7" t="str">
        <f>IFERROR((Table1[[#This Row],[Electricity 22-23]]*'Emissions Factors'!$C$5)+('Emissions Factors'!$B$5*Table1[[#This Row],[Gas 22-23]]), "")</f>
        <v/>
      </c>
      <c r="T383" s="12" t="str">
        <f>IFERROR(Table1[[#This Row],[Total Emissions 22-23]]/Table1[[#This Row],[Total Emissions 21-22]], "")</f>
        <v/>
      </c>
      <c r="U383" s="7" t="e">
        <f>VLOOKUP(Table1[[#This Row],[Name]],'Electricity 23-24'!A316:D973,4,FALSE)</f>
        <v>#N/A</v>
      </c>
      <c r="V383" s="7" t="str">
        <f>IF(ISNA(VLOOKUP(Table1[[#This Row],[Name]],Table2[#All],2,FALSE)),"",(VLOOKUP(Table1[[#This Row],[Name]],Table2[#All],2,FALSE)))</f>
        <v/>
      </c>
      <c r="W383" s="7" t="str">
        <f>IFERROR((Table1[[#This Row],[Electricity 23-24 ]]*'Emissions Factors'!$C$6)+(Table1[[#This Row],[Gas 23-24 ]]*'Emissions Factors'!$B$6),"")</f>
        <v/>
      </c>
      <c r="X383" s="74" t="str">
        <f>IFERROR(Table1[[#This Row],[Total Emissions 23-24 ]]/Table1[[#This Row],[Total Emissions 22-23]],"")</f>
        <v/>
      </c>
      <c r="Y383" s="21"/>
    </row>
    <row r="384" spans="1:25" x14ac:dyDescent="0.25">
      <c r="A384" s="30"/>
      <c r="B384" s="21" t="e">
        <f>VLOOKUP(Table1[[#This Row],[Name]], 'Site Information'!$A$2:$D$46, 4, FALSE)</f>
        <v>#N/A</v>
      </c>
      <c r="C384" s="11" t="str">
        <f>IF(ISNA(VLOOKUP(Table1[[#This Row],[Name]], 'Elec 17-18'!$A$4:$B$630, 2, FALSE)), "0", VLOOKUP(Table1[[#This Row],[Name]], 'Elec 17-18'!$A$4:$B$630, 2, FALSE))</f>
        <v>0</v>
      </c>
      <c r="D384" s="47" t="str">
        <f>IF(ISNA(VLOOKUP(Table1[[#This Row],[Name]], 'Gas 17-18'!$A$4:$B$395, 2, FALSE)), "0", (VLOOKUP(Table1[[#This Row],[Name]], 'Gas 17-18'!$A$4:$B$395, 2, FALSE)))</f>
        <v>0</v>
      </c>
      <c r="E384" s="11" t="str">
        <f>IF(ISNA(VLOOKUP(Table1[[#This Row],[Name]], 'Elec 18-19'!$A$4:$B$630, 2, FALSE)), "0", VLOOKUP(Table1[[#This Row],[Name]], 'Elec 18-19'!$A$4:$B$630, 2, FALSE))</f>
        <v>0</v>
      </c>
      <c r="F384" s="47" t="str">
        <f>IF(ISNA(VLOOKUP(Table1[[#This Row],[Name]], 'Gas 18-19'!$A$4:$B$395, 2, FALSE)), "0", (VLOOKUP(Table1[[#This Row],[Name]], 'Gas 18-19'!$A$4:$B$395, 2, FALSE)))</f>
        <v>0</v>
      </c>
      <c r="G384" s="7" t="str">
        <f>IF(ISNA(VLOOKUP(Table1[[#This Row],[Name]], 'Elec 19-20'!$A$4:$B$631, 2, FALSE)), "0", VLOOKUP(Table1[[#This Row],[Name]], 'Elec 19-20'!$A$4:$B$631, 2, FALSE))</f>
        <v>0</v>
      </c>
      <c r="H384" s="7" t="str">
        <f>IF(ISNA(VLOOKUP(Table1[[#This Row],[Name]], 'Gas 19-20'!$A$4:$B$395, 2, FALSE)), "0", (VLOOKUP(Table1[[#This Row],[Name]], 'Gas 19-20'!$A$4:$B$395, 2, FALSE)))</f>
        <v>0</v>
      </c>
      <c r="I384" s="13">
        <f>IFERROR((Table1[[#This Row],[Electricity 19-20]]*'Emissions Factors'!$C$2)+(Table1[[#This Row],[Gas 19-20]]*'Emissions Factors'!$B$2), "")</f>
        <v>0</v>
      </c>
      <c r="J384" s="7" t="str">
        <f>IF(ISNA(VLOOKUP(Table1[[#This Row],[Name]],'Elec 20-21'!$A$4:$B$641, 2, FALSE)), "0", VLOOKUP(Table1[[#This Row],[Name]], 'Elec 20-21'!$A$4:$B$641, 2, FALSE))</f>
        <v>0</v>
      </c>
      <c r="K384" s="7" t="str">
        <f>IF(ISNA(VLOOKUP(Table1[[#This Row],[Name]], 'Gas 20-21'!$A$4:$B$400, 2, FALSE)), "0", VLOOKUP(Table1[[#This Row],[Name]], 'Gas 20-21'!$A$4:$B$400, 2, FALSE))</f>
        <v>0</v>
      </c>
      <c r="L384" s="13">
        <f>IFERROR((Table1[[#This Row],[Electricity 20-21]]*'Emissions Factors'!$C$3)+(Table1[[#This Row],[Gas 20-21]]*'Emissions Factors'!$B$2), "0")</f>
        <v>0</v>
      </c>
      <c r="M384" s="65" t="str">
        <f>IF(ISNA(VLOOKUP(Table1[[#This Row],[Name]], 'Elec 21-22'!$A$4:$B$656, 2, FALSE)), "0", VLOOKUP(Table1[[#This Row],[Name]], 'Elec 21-22'!$A$4:$B$656, 2, FALSE))</f>
        <v>0</v>
      </c>
      <c r="N384" s="7" t="str">
        <f>IF(ISNA(VLOOKUP(Table1[[#This Row],[Name]], 'Gas 21-22'!$A$4:$B$408, 2, FALSE)), "0", VLOOKUP(Table1[[#This Row],[Name]], 'Gas 21-22'!$A$4:$B$408, 2, FALSE))</f>
        <v>0</v>
      </c>
      <c r="O384" s="8">
        <f>IFERROR((Table1[[#This Row],[Electricity 21-22]]*'Emissions Factors'!$C$4)+(Table1[[#This Row],[Gas 21-22]]*'Emissions Factors'!$B$4), "")</f>
        <v>0</v>
      </c>
      <c r="P384" s="12" t="str">
        <f>IFERROR(Table1[[#This Row],[Total Emissions 21-22]]/Table1[[#This Row],[Total Emissions 20-21]], "")</f>
        <v/>
      </c>
      <c r="Q384" s="11" t="str">
        <f>IF(ISNA(VLOOKUP(Table1[[#This Row],[Name]],'Elec 22-23'!$A$4:$B$680, 2, FALSE)), "", VLOOKUP(Table1[[#This Row],[Name]], 'Elec 22-23'!$A$4:$B$680, 2, FALSE))</f>
        <v/>
      </c>
      <c r="R384" s="7" t="str">
        <f>IF(ISNA(VLOOKUP(Table1[[#This Row],[Name]], 'Gas 22-23'!$A$4:$B$427, 2, FALSE)), "", (VLOOKUP(Table1[[#This Row],[Name]], 'Gas 22-23'!$A$4:$B$427, 2, FALSE)))</f>
        <v/>
      </c>
      <c r="S384" s="7" t="str">
        <f>IFERROR((Table1[[#This Row],[Electricity 22-23]]*'Emissions Factors'!$C$5)+('Emissions Factors'!$B$5*Table1[[#This Row],[Gas 22-23]]), "")</f>
        <v/>
      </c>
      <c r="T384" s="12" t="str">
        <f>IFERROR(Table1[[#This Row],[Total Emissions 22-23]]/Table1[[#This Row],[Total Emissions 21-22]], "")</f>
        <v/>
      </c>
      <c r="U384" s="7" t="str">
        <f>IF(ISNA(VLOOKUP(Table1[[#This Row],[Name]],'Electricity 23-24'!A596:D1492,4,FALSE)),"",(VLOOKUP(Table1[[#This Row],[Name]],'Electricity 23-24'!A596:D1492,4,FALSE)))</f>
        <v/>
      </c>
      <c r="V384" s="7" t="str">
        <f>IF(ISNA(VLOOKUP(Table1[[#This Row],[Name]],Table2[#All],2,FALSE)),"",(VLOOKUP(Table1[[#This Row],[Name]],Table2[#All],2,FALSE)))</f>
        <v/>
      </c>
      <c r="W384" s="7" t="str">
        <f>IFERROR((Table1[[#This Row],[Electricity 23-24 ]]*'Emissions Factors'!$C$6)+(Table1[[#This Row],[Gas 23-24 ]]*'Emissions Factors'!$B$6),"")</f>
        <v/>
      </c>
      <c r="X384" s="74" t="str">
        <f>IFERROR(Table1[[#This Row],[Total Emissions 23-24 ]]/Table1[[#This Row],[Total Emissions 22-23]],"")</f>
        <v/>
      </c>
      <c r="Y384" s="21"/>
    </row>
    <row r="385" spans="1:25" x14ac:dyDescent="0.25">
      <c r="A385" s="32"/>
      <c r="B385" s="21" t="e">
        <f>VLOOKUP(Table1[[#This Row],[Name]], 'Site Information'!$A$2:$D$46, 4, FALSE)</f>
        <v>#N/A</v>
      </c>
      <c r="C385" s="8" t="str">
        <f>IF(ISNA(VLOOKUP(Table1[[#This Row],[Name]], 'Elec 17-18'!$A$4:$B$630, 2, FALSE)), "0", VLOOKUP(Table1[[#This Row],[Name]], 'Elec 17-18'!$A$4:$B$630, 2, FALSE))</f>
        <v>0</v>
      </c>
      <c r="D385" s="13" t="str">
        <f>IF(ISNA(VLOOKUP(Table1[[#This Row],[Name]], 'Gas 17-18'!$A$4:$B$395, 2, FALSE)), "0", (VLOOKUP(Table1[[#This Row],[Name]], 'Gas 17-18'!$A$4:$B$395, 2, FALSE)))</f>
        <v>0</v>
      </c>
      <c r="E385" s="8" t="str">
        <f>IF(ISNA(VLOOKUP(Table1[[#This Row],[Name]], 'Elec 18-19'!$A$4:$B$630, 2, FALSE)), "0", VLOOKUP(Table1[[#This Row],[Name]], 'Elec 18-19'!$A$4:$B$630, 2, FALSE))</f>
        <v>0</v>
      </c>
      <c r="F385" s="13" t="str">
        <f>IF(ISNA(VLOOKUP(Table1[[#This Row],[Name]], 'Gas 18-19'!$A$4:$B$395, 2, FALSE)), "0", (VLOOKUP(Table1[[#This Row],[Name]], 'Gas 18-19'!$A$4:$B$395, 2, FALSE)))</f>
        <v>0</v>
      </c>
      <c r="G385" s="7" t="str">
        <f>IF(ISNA(VLOOKUP(Table1[[#This Row],[Name]], 'Elec 19-20'!$A$4:$B$631, 2, FALSE)), "0", VLOOKUP(Table1[[#This Row],[Name]], 'Elec 19-20'!$A$4:$B$631, 2, FALSE))</f>
        <v>0</v>
      </c>
      <c r="H385" s="7" t="str">
        <f>IF(ISNA(VLOOKUP(Table1[[#This Row],[Name]], 'Gas 19-20'!$A$4:$B$395, 2, FALSE)), "0", (VLOOKUP(Table1[[#This Row],[Name]], 'Gas 19-20'!$A$4:$B$395, 2, FALSE)))</f>
        <v>0</v>
      </c>
      <c r="I385" s="13">
        <f>IFERROR((Table1[[#This Row],[Electricity 19-20]]*'Emissions Factors'!$C$2)+(Table1[[#This Row],[Gas 19-20]]*'Emissions Factors'!$B$2), "")</f>
        <v>0</v>
      </c>
      <c r="J385" s="7" t="str">
        <f>IF(ISNA(VLOOKUP(Table1[[#This Row],[Name]],'Elec 20-21'!$A$4:$B$641, 2, FALSE)), "0", VLOOKUP(Table1[[#This Row],[Name]], 'Elec 20-21'!$A$4:$B$641, 2, FALSE))</f>
        <v>0</v>
      </c>
      <c r="K385" s="7" t="str">
        <f>IF(ISNA(VLOOKUP(Table1[[#This Row],[Name]], 'Gas 20-21'!$A$4:$B$400, 2, FALSE)), "0", VLOOKUP(Table1[[#This Row],[Name]], 'Gas 20-21'!$A$4:$B$400, 2, FALSE))</f>
        <v>0</v>
      </c>
      <c r="L385" s="13">
        <f>IFERROR((Table1[[#This Row],[Electricity 20-21]]*'Emissions Factors'!$C$3)+(Table1[[#This Row],[Gas 20-21]]*'Emissions Factors'!$B$2), "0")</f>
        <v>0</v>
      </c>
      <c r="M385" s="11" t="str">
        <f>IF(ISNA(VLOOKUP(Table1[[#This Row],[Name]], 'Elec 21-22'!$A$4:$B$656, 2, FALSE)), "0", VLOOKUP(Table1[[#This Row],[Name]], 'Elec 21-22'!$A$4:$B$656, 2, FALSE))</f>
        <v>0</v>
      </c>
      <c r="N385" s="11" t="str">
        <f>IF(ISNA(VLOOKUP(Table1[[#This Row],[Name]], 'Gas 21-22'!$A$4:$B$408, 2, FALSE)), "0", VLOOKUP(Table1[[#This Row],[Name]], 'Gas 21-22'!$A$4:$B$408, 2, FALSE))</f>
        <v>0</v>
      </c>
      <c r="O385" s="8">
        <f>IFERROR((Table1[[#This Row],[Electricity 21-22]]*'Emissions Factors'!$C$4)+(Table1[[#This Row],[Gas 21-22]]*'Emissions Factors'!$B$4), "")</f>
        <v>0</v>
      </c>
      <c r="P385" s="12" t="str">
        <f>IFERROR(Table1[[#This Row],[Total Emissions 21-22]]/Table1[[#This Row],[Total Emissions 20-21]], "")</f>
        <v/>
      </c>
      <c r="Q385" s="11" t="str">
        <f>IF(ISNA(VLOOKUP(Table1[[#This Row],[Name]],'Elec 22-23'!$A$4:$B$680, 2, FALSE)), "", VLOOKUP(Table1[[#This Row],[Name]], 'Elec 22-23'!$A$4:$B$680, 2, FALSE))</f>
        <v/>
      </c>
      <c r="R385" s="7" t="str">
        <f>IF(ISNA(VLOOKUP(Table1[[#This Row],[Name]], 'Gas 22-23'!$A$4:$B$427, 2, FALSE)), "", (VLOOKUP(Table1[[#This Row],[Name]], 'Gas 22-23'!$A$4:$B$427, 2, FALSE)))</f>
        <v/>
      </c>
      <c r="S385" s="7" t="str">
        <f>IFERROR((Table1[[#This Row],[Electricity 22-23]]*'Emissions Factors'!$C$5)+('Emissions Factors'!$B$5*Table1[[#This Row],[Gas 22-23]]), "")</f>
        <v/>
      </c>
      <c r="T385" s="12" t="str">
        <f>IFERROR(Table1[[#This Row],[Total Emissions 22-23]]/Table1[[#This Row],[Total Emissions 21-22]], "")</f>
        <v/>
      </c>
      <c r="U385" s="7" t="e">
        <f>VLOOKUP(Table1[[#This Row],[Name]],'Electricity 23-24'!A83:D105,4,FALSE)</f>
        <v>#N/A</v>
      </c>
      <c r="V385" s="7" t="str">
        <f>IF(ISNA(VLOOKUP(Table1[[#This Row],[Name]],Table2[#All],2,FALSE)),"",(VLOOKUP(Table1[[#This Row],[Name]],Table2[#All],2,FALSE)))</f>
        <v/>
      </c>
      <c r="W385" s="7" t="str">
        <f>IFERROR((Table1[[#This Row],[Electricity 23-24 ]]*'Emissions Factors'!$C$6)+(Table1[[#This Row],[Gas 23-24 ]]*'Emissions Factors'!$B$6),"")</f>
        <v/>
      </c>
      <c r="X385" s="74" t="str">
        <f>IFERROR(Table1[[#This Row],[Total Emissions 23-24 ]]/Table1[[#This Row],[Total Emissions 22-23]],"")</f>
        <v/>
      </c>
      <c r="Y385" s="21"/>
    </row>
    <row r="386" spans="1:25" x14ac:dyDescent="0.25">
      <c r="A386" s="30"/>
      <c r="B386" s="21" t="e">
        <f>VLOOKUP(Table1[[#This Row],[Name]], 'Site Information'!$A$2:$D$46, 4, FALSE)</f>
        <v>#N/A</v>
      </c>
      <c r="C386" s="11" t="str">
        <f>IF(ISNA(VLOOKUP(Table1[[#This Row],[Name]], 'Elec 17-18'!$A$4:$B$630, 2, FALSE)), "0", VLOOKUP(Table1[[#This Row],[Name]], 'Elec 17-18'!$A$4:$B$630, 2, FALSE))</f>
        <v>0</v>
      </c>
      <c r="D386" s="47" t="str">
        <f>IF(ISNA(VLOOKUP(Table1[[#This Row],[Name]], 'Gas 17-18'!$A$4:$B$395, 2, FALSE)), "0", (VLOOKUP(Table1[[#This Row],[Name]], 'Gas 17-18'!$A$4:$B$395, 2, FALSE)))</f>
        <v>0</v>
      </c>
      <c r="E386" s="11" t="str">
        <f>IF(ISNA(VLOOKUP(Table1[[#This Row],[Name]], 'Elec 18-19'!$A$4:$B$630, 2, FALSE)), "0", VLOOKUP(Table1[[#This Row],[Name]], 'Elec 18-19'!$A$4:$B$630, 2, FALSE))</f>
        <v>0</v>
      </c>
      <c r="F386" s="47" t="str">
        <f>IF(ISNA(VLOOKUP(Table1[[#This Row],[Name]], 'Gas 18-19'!$A$4:$B$395, 2, FALSE)), "0", (VLOOKUP(Table1[[#This Row],[Name]], 'Gas 18-19'!$A$4:$B$395, 2, FALSE)))</f>
        <v>0</v>
      </c>
      <c r="G386" s="7" t="str">
        <f>IF(ISNA(VLOOKUP(Table1[[#This Row],[Name]], 'Elec 19-20'!$A$4:$B$631, 2, FALSE)), "0", VLOOKUP(Table1[[#This Row],[Name]], 'Elec 19-20'!$A$4:$B$631, 2, FALSE))</f>
        <v>0</v>
      </c>
      <c r="H386" s="7" t="str">
        <f>IF(ISNA(VLOOKUP(Table1[[#This Row],[Name]], 'Gas 19-20'!$A$4:$B$395, 2, FALSE)), "0", (VLOOKUP(Table1[[#This Row],[Name]], 'Gas 19-20'!$A$4:$B$395, 2, FALSE)))</f>
        <v>0</v>
      </c>
      <c r="I386" s="13">
        <f>IFERROR((Table1[[#This Row],[Electricity 19-20]]*'Emissions Factors'!$C$2)+(Table1[[#This Row],[Gas 19-20]]*'Emissions Factors'!$B$2), "")</f>
        <v>0</v>
      </c>
      <c r="J386" s="7" t="str">
        <f>IF(ISNA(VLOOKUP(Table1[[#This Row],[Name]],'Elec 20-21'!$A$4:$B$641, 2, FALSE)), "0", VLOOKUP(Table1[[#This Row],[Name]], 'Elec 20-21'!$A$4:$B$641, 2, FALSE))</f>
        <v>0</v>
      </c>
      <c r="K386" s="7" t="str">
        <f>IF(ISNA(VLOOKUP(Table1[[#This Row],[Name]], 'Gas 20-21'!$A$4:$B$400, 2, FALSE)), "0", VLOOKUP(Table1[[#This Row],[Name]], 'Gas 20-21'!$A$4:$B$400, 2, FALSE))</f>
        <v>0</v>
      </c>
      <c r="L386" s="13">
        <f>IFERROR((Table1[[#This Row],[Electricity 20-21]]*'Emissions Factors'!$C$3)+(Table1[[#This Row],[Gas 20-21]]*'Emissions Factors'!$B$2), "0")</f>
        <v>0</v>
      </c>
      <c r="M386" s="65" t="str">
        <f>IF(ISNA(VLOOKUP(Table1[[#This Row],[Name]], 'Elec 21-22'!$A$4:$B$656, 2, FALSE)), "0", VLOOKUP(Table1[[#This Row],[Name]], 'Elec 21-22'!$A$4:$B$656, 2, FALSE))</f>
        <v>0</v>
      </c>
      <c r="N386" s="11" t="str">
        <f>IF(ISNA(VLOOKUP(Table1[[#This Row],[Name]], 'Gas 21-22'!$A$4:$B$408, 2, FALSE)), "0", VLOOKUP(Table1[[#This Row],[Name]], 'Gas 21-22'!$A$4:$B$408, 2, FALSE))</f>
        <v>0</v>
      </c>
      <c r="O386" s="8">
        <f>IFERROR((Table1[[#This Row],[Electricity 21-22]]*'Emissions Factors'!$C$4)+(Table1[[#This Row],[Gas 21-22]]*'Emissions Factors'!$B$4), "")</f>
        <v>0</v>
      </c>
      <c r="P386" s="12" t="str">
        <f>IFERROR(Table1[[#This Row],[Total Emissions 21-22]]/Table1[[#This Row],[Total Emissions 20-21]], "")</f>
        <v/>
      </c>
      <c r="Q386" s="11" t="str">
        <f>IF(ISNA(VLOOKUP(Table1[[#This Row],[Name]],'Elec 22-23'!$A$4:$B$680, 2, FALSE)), "", VLOOKUP(Table1[[#This Row],[Name]], 'Elec 22-23'!$A$4:$B$680, 2, FALSE))</f>
        <v/>
      </c>
      <c r="R386" s="7" t="str">
        <f>IF(ISNA(VLOOKUP(Table1[[#This Row],[Name]], 'Gas 22-23'!$A$4:$B$427, 2, FALSE)), "", (VLOOKUP(Table1[[#This Row],[Name]], 'Gas 22-23'!$A$4:$B$427, 2, FALSE)))</f>
        <v/>
      </c>
      <c r="S386" s="7" t="str">
        <f>IFERROR((Table1[[#This Row],[Electricity 22-23]]*'Emissions Factors'!$C$5)+('Emissions Factors'!$B$5*Table1[[#This Row],[Gas 22-23]]), "")</f>
        <v/>
      </c>
      <c r="T386" s="12" t="str">
        <f>IFERROR(Table1[[#This Row],[Total Emissions 22-23]]/Table1[[#This Row],[Total Emissions 21-22]], "")</f>
        <v/>
      </c>
      <c r="U386" s="7" t="str">
        <f>IF(ISNA(VLOOKUP(Table1[[#This Row],[Name]],'Electricity 23-24'!A19:D561,4,FALSE)),"",(VLOOKUP(Table1[[#This Row],[Name]],'Electricity 23-24'!A19:D561,4,FALSE)))</f>
        <v/>
      </c>
      <c r="V386" s="7" t="str">
        <f>IF(ISNA(VLOOKUP(Table1[[#This Row],[Name]],Table2[#All],2,FALSE)),"",(VLOOKUP(Table1[[#This Row],[Name]],Table2[#All],2,FALSE)))</f>
        <v/>
      </c>
      <c r="W386" s="7" t="str">
        <f>IFERROR((Table1[[#This Row],[Electricity 23-24 ]]*'Emissions Factors'!$C$6)+(Table1[[#This Row],[Gas 23-24 ]]*'Emissions Factors'!$B$6),"")</f>
        <v/>
      </c>
      <c r="X386" s="74" t="str">
        <f>IFERROR(Table1[[#This Row],[Total Emissions 23-24 ]]/Table1[[#This Row],[Total Emissions 22-23]],"")</f>
        <v/>
      </c>
      <c r="Y386" s="21"/>
    </row>
    <row r="387" spans="1:25" x14ac:dyDescent="0.25">
      <c r="A387" s="32"/>
      <c r="B387" s="21" t="e">
        <f>VLOOKUP(Table1[[#This Row],[Name]], 'Site Information'!$A$2:$D$46, 4, FALSE)</f>
        <v>#N/A</v>
      </c>
      <c r="C387" s="8" t="str">
        <f>IF(ISNA(VLOOKUP(Table1[[#This Row],[Name]], 'Elec 17-18'!$A$4:$B$630, 2, FALSE)), "0", VLOOKUP(Table1[[#This Row],[Name]], 'Elec 17-18'!$A$4:$B$630, 2, FALSE))</f>
        <v>0</v>
      </c>
      <c r="D387" s="13" t="str">
        <f>IF(ISNA(VLOOKUP(Table1[[#This Row],[Name]], 'Gas 17-18'!$A$4:$B$395, 2, FALSE)), "0", (VLOOKUP(Table1[[#This Row],[Name]], 'Gas 17-18'!$A$4:$B$395, 2, FALSE)))</f>
        <v>0</v>
      </c>
      <c r="E387" s="8" t="str">
        <f>IF(ISNA(VLOOKUP(Table1[[#This Row],[Name]], 'Elec 18-19'!$A$4:$B$630, 2, FALSE)), "0", VLOOKUP(Table1[[#This Row],[Name]], 'Elec 18-19'!$A$4:$B$630, 2, FALSE))</f>
        <v>0</v>
      </c>
      <c r="F387" s="13" t="str">
        <f>IF(ISNA(VLOOKUP(Table1[[#This Row],[Name]], 'Gas 18-19'!$A$4:$B$395, 2, FALSE)), "0", (VLOOKUP(Table1[[#This Row],[Name]], 'Gas 18-19'!$A$4:$B$395, 2, FALSE)))</f>
        <v>0</v>
      </c>
      <c r="G387" s="7" t="str">
        <f>IF(ISNA(VLOOKUP(Table1[[#This Row],[Name]], 'Elec 19-20'!$A$4:$B$631, 2, FALSE)), "0", VLOOKUP(Table1[[#This Row],[Name]], 'Elec 19-20'!$A$4:$B$631, 2, FALSE))</f>
        <v>0</v>
      </c>
      <c r="H387" s="7" t="str">
        <f>IF(ISNA(VLOOKUP(Table1[[#This Row],[Name]], 'Gas 19-20'!$A$4:$B$395, 2, FALSE)), "0", (VLOOKUP(Table1[[#This Row],[Name]], 'Gas 19-20'!$A$4:$B$395, 2, FALSE)))</f>
        <v>0</v>
      </c>
      <c r="I387" s="13">
        <f>IFERROR((Table1[[#This Row],[Electricity 19-20]]*'Emissions Factors'!$C$2)+(Table1[[#This Row],[Gas 19-20]]*'Emissions Factors'!$B$2), "")</f>
        <v>0</v>
      </c>
      <c r="J387" s="7" t="str">
        <f>IF(ISNA(VLOOKUP(Table1[[#This Row],[Name]],'Elec 20-21'!$A$4:$B$641, 2, FALSE)), "0", VLOOKUP(Table1[[#This Row],[Name]], 'Elec 20-21'!$A$4:$B$641, 2, FALSE))</f>
        <v>0</v>
      </c>
      <c r="K387" s="7" t="str">
        <f>IF(ISNA(VLOOKUP(Table1[[#This Row],[Name]], 'Gas 20-21'!$A$4:$B$400, 2, FALSE)), "0", VLOOKUP(Table1[[#This Row],[Name]], 'Gas 20-21'!$A$4:$B$400, 2, FALSE))</f>
        <v>0</v>
      </c>
      <c r="L387" s="13">
        <f>IFERROR((Table1[[#This Row],[Electricity 20-21]]*'Emissions Factors'!$C$3)+(Table1[[#This Row],[Gas 20-21]]*'Emissions Factors'!$B$2), "0")</f>
        <v>0</v>
      </c>
      <c r="M387" s="11" t="str">
        <f>IF(ISNA(VLOOKUP(Table1[[#This Row],[Name]], 'Elec 21-22'!$A$4:$B$656, 2, FALSE)), "0", VLOOKUP(Table1[[#This Row],[Name]], 'Elec 21-22'!$A$4:$B$656, 2, FALSE))</f>
        <v>0</v>
      </c>
      <c r="N387" s="11" t="str">
        <f>IF(ISNA(VLOOKUP(Table1[[#This Row],[Name]], 'Gas 21-22'!$A$4:$B$408, 2, FALSE)), "0", VLOOKUP(Table1[[#This Row],[Name]], 'Gas 21-22'!$A$4:$B$408, 2, FALSE))</f>
        <v>0</v>
      </c>
      <c r="O387" s="8">
        <f>IFERROR((Table1[[#This Row],[Electricity 21-22]]*'Emissions Factors'!$C$4)+(Table1[[#This Row],[Gas 21-22]]*'Emissions Factors'!$B$4), "")</f>
        <v>0</v>
      </c>
      <c r="P387" s="13" t="str">
        <f>IFERROR(Table1[[#This Row],[Total Emissions 21-22]]/Table1[[#This Row],[Total Emissions 20-21]], "")</f>
        <v/>
      </c>
      <c r="Q387" s="11" t="str">
        <f>IF(ISNA(VLOOKUP(Table1[[#This Row],[Name]],'Elec 22-23'!$A$4:$B$680, 2, FALSE)), "", VLOOKUP(Table1[[#This Row],[Name]], 'Elec 22-23'!$A$4:$B$680, 2, FALSE))</f>
        <v/>
      </c>
      <c r="R387" s="7" t="str">
        <f>IF(ISNA(VLOOKUP(Table1[[#This Row],[Name]], 'Gas 22-23'!$A$4:$B$427, 2, FALSE)), "", (VLOOKUP(Table1[[#This Row],[Name]], 'Gas 22-23'!$A$4:$B$427, 2, FALSE)))</f>
        <v/>
      </c>
      <c r="S387" s="7" t="str">
        <f>IFERROR((Table1[[#This Row],[Electricity 22-23]]*'Emissions Factors'!$C$5)+('Emissions Factors'!$B$5*Table1[[#This Row],[Gas 22-23]]), "")</f>
        <v/>
      </c>
      <c r="T387" s="12" t="str">
        <f>IFERROR(Table1[[#This Row],[Total Emissions 22-23]]/Table1[[#This Row],[Total Emissions 21-22]], "")</f>
        <v/>
      </c>
      <c r="U387" s="7" t="e">
        <f>VLOOKUP(Table1[[#This Row],[Name]],'Electricity 23-24'!A310:D385,4,FALSE)</f>
        <v>#N/A</v>
      </c>
      <c r="V387" s="7" t="str">
        <f>IF(ISNA(VLOOKUP(Table1[[#This Row],[Name]],Table2[#All],2,FALSE)),"",(VLOOKUP(Table1[[#This Row],[Name]],Table2[#All],2,FALSE)))</f>
        <v/>
      </c>
      <c r="W387" s="7" t="str">
        <f>IFERROR((Table1[[#This Row],[Electricity 23-24 ]]*'Emissions Factors'!$C$6)+(Table1[[#This Row],[Gas 23-24 ]]*'Emissions Factors'!$B$6),"")</f>
        <v/>
      </c>
      <c r="X387" s="74" t="str">
        <f>IFERROR(Table1[[#This Row],[Total Emissions 23-24 ]]/Table1[[#This Row],[Total Emissions 22-23]],"")</f>
        <v/>
      </c>
      <c r="Y387" s="21"/>
    </row>
    <row r="388" spans="1:25" x14ac:dyDescent="0.25">
      <c r="A388" s="30"/>
      <c r="B388" s="21" t="e">
        <f>VLOOKUP(Table1[[#This Row],[Name]], 'Site Information'!$A$2:$D$46, 4, FALSE)</f>
        <v>#N/A</v>
      </c>
      <c r="C388" s="11" t="str">
        <f>IF(ISNA(VLOOKUP(Table1[[#This Row],[Name]], 'Elec 17-18'!$A$4:$B$630, 2, FALSE)), "0", VLOOKUP(Table1[[#This Row],[Name]], 'Elec 17-18'!$A$4:$B$630, 2, FALSE))</f>
        <v>0</v>
      </c>
      <c r="D388" s="47" t="str">
        <f>IF(ISNA(VLOOKUP(Table1[[#This Row],[Name]], 'Gas 17-18'!$A$4:$B$395, 2, FALSE)), "0", (VLOOKUP(Table1[[#This Row],[Name]], 'Gas 17-18'!$A$4:$B$395, 2, FALSE)))</f>
        <v>0</v>
      </c>
      <c r="E388" s="11" t="str">
        <f>IF(ISNA(VLOOKUP(Table1[[#This Row],[Name]], 'Elec 18-19'!$A$4:$B$630, 2, FALSE)), "0", VLOOKUP(Table1[[#This Row],[Name]], 'Elec 18-19'!$A$4:$B$630, 2, FALSE))</f>
        <v>0</v>
      </c>
      <c r="F388" s="47" t="str">
        <f>IF(ISNA(VLOOKUP(Table1[[#This Row],[Name]], 'Gas 18-19'!$A$4:$B$395, 2, FALSE)), "0", (VLOOKUP(Table1[[#This Row],[Name]], 'Gas 18-19'!$A$4:$B$395, 2, FALSE)))</f>
        <v>0</v>
      </c>
      <c r="G388" s="7" t="str">
        <f>IF(ISNA(VLOOKUP(Table1[[#This Row],[Name]], 'Elec 19-20'!$A$4:$B$631, 2, FALSE)), "0", VLOOKUP(Table1[[#This Row],[Name]], 'Elec 19-20'!$A$4:$B$631, 2, FALSE))</f>
        <v>0</v>
      </c>
      <c r="H388" s="7" t="str">
        <f>IF(ISNA(VLOOKUP(Table1[[#This Row],[Name]], 'Gas 19-20'!$A$4:$B$395, 2, FALSE)), "0", (VLOOKUP(Table1[[#This Row],[Name]], 'Gas 19-20'!$A$4:$B$395, 2, FALSE)))</f>
        <v>0</v>
      </c>
      <c r="I388" s="13">
        <f>IFERROR((Table1[[#This Row],[Electricity 19-20]]*'Emissions Factors'!$C$2)+(Table1[[#This Row],[Gas 19-20]]*'Emissions Factors'!$B$2), "")</f>
        <v>0</v>
      </c>
      <c r="J388" s="7" t="str">
        <f>IF(ISNA(VLOOKUP(Table1[[#This Row],[Name]],'Elec 20-21'!$A$4:$B$641, 2, FALSE)), "0", VLOOKUP(Table1[[#This Row],[Name]], 'Elec 20-21'!$A$4:$B$641, 2, FALSE))</f>
        <v>0</v>
      </c>
      <c r="K388" s="7" t="str">
        <f>IF(ISNA(VLOOKUP(Table1[[#This Row],[Name]], 'Gas 20-21'!$A$4:$B$400, 2, FALSE)), "0", VLOOKUP(Table1[[#This Row],[Name]], 'Gas 20-21'!$A$4:$B$400, 2, FALSE))</f>
        <v>0</v>
      </c>
      <c r="L388" s="13">
        <f>IFERROR((Table1[[#This Row],[Electricity 20-21]]*'Emissions Factors'!$C$3)+(Table1[[#This Row],[Gas 20-21]]*'Emissions Factors'!$B$2), "0")</f>
        <v>0</v>
      </c>
      <c r="M388" s="65" t="str">
        <f>IF(ISNA(VLOOKUP(Table1[[#This Row],[Name]], 'Elec 21-22'!$A$4:$B$656, 2, FALSE)), "0", VLOOKUP(Table1[[#This Row],[Name]], 'Elec 21-22'!$A$4:$B$656, 2, FALSE))</f>
        <v>0</v>
      </c>
      <c r="N388" s="7" t="str">
        <f>IF(ISNA(VLOOKUP(Table1[[#This Row],[Name]], 'Gas 21-22'!$A$4:$B$408, 2, FALSE)), "0", VLOOKUP(Table1[[#This Row],[Name]], 'Gas 21-22'!$A$4:$B$408, 2, FALSE))</f>
        <v>0</v>
      </c>
      <c r="O388" s="8">
        <f>IFERROR((Table1[[#This Row],[Electricity 21-22]]*'Emissions Factors'!$C$4)+(Table1[[#This Row],[Gas 21-22]]*'Emissions Factors'!$B$4), "")</f>
        <v>0</v>
      </c>
      <c r="P388" s="12" t="str">
        <f>IFERROR(Table1[[#This Row],[Total Emissions 21-22]]/Table1[[#This Row],[Total Emissions 20-21]], "")</f>
        <v/>
      </c>
      <c r="Q388" s="11" t="str">
        <f>IF(ISNA(VLOOKUP(Table1[[#This Row],[Name]],'Elec 22-23'!$A$4:$B$680, 2, FALSE)), "", VLOOKUP(Table1[[#This Row],[Name]], 'Elec 22-23'!$A$4:$B$680, 2, FALSE))</f>
        <v/>
      </c>
      <c r="R388" s="7" t="str">
        <f>IF(ISNA(VLOOKUP(Table1[[#This Row],[Name]], 'Gas 22-23'!$A$4:$B$427, 2, FALSE)), "", (VLOOKUP(Table1[[#This Row],[Name]], 'Gas 22-23'!$A$4:$B$427, 2, FALSE)))</f>
        <v/>
      </c>
      <c r="S388" s="7" t="str">
        <f>IFERROR((Table1[[#This Row],[Electricity 22-23]]*'Emissions Factors'!$C$5)+('Emissions Factors'!$B$5*Table1[[#This Row],[Gas 22-23]]), "")</f>
        <v/>
      </c>
      <c r="T388" s="12" t="str">
        <f>IFERROR(Table1[[#This Row],[Total Emissions 22-23]]/Table1[[#This Row],[Total Emissions 21-22]], "")</f>
        <v/>
      </c>
      <c r="U388" s="7" t="str">
        <f>IF(ISNA(VLOOKUP(Table1[[#This Row],[Name]],'Electricity 23-24'!A598:D1494,4,FALSE)),"",(VLOOKUP(Table1[[#This Row],[Name]],'Electricity 23-24'!A598:D1494,4,FALSE)))</f>
        <v/>
      </c>
      <c r="V388" s="7" t="str">
        <f>IF(ISNA(VLOOKUP(Table1[[#This Row],[Name]],Table2[#All],2,FALSE)),"",(VLOOKUP(Table1[[#This Row],[Name]],Table2[#All],2,FALSE)))</f>
        <v/>
      </c>
      <c r="W388" s="7" t="str">
        <f>IFERROR((Table1[[#This Row],[Electricity 23-24 ]]*'Emissions Factors'!$C$6)+(Table1[[#This Row],[Gas 23-24 ]]*'Emissions Factors'!$B$6),"")</f>
        <v/>
      </c>
      <c r="X388" s="74" t="str">
        <f>IFERROR(Table1[[#This Row],[Total Emissions 23-24 ]]/Table1[[#This Row],[Total Emissions 22-23]],"")</f>
        <v/>
      </c>
      <c r="Y388" s="21"/>
    </row>
    <row r="389" spans="1:25" x14ac:dyDescent="0.25">
      <c r="A389" s="30"/>
      <c r="B389" s="21" t="e">
        <f>VLOOKUP(Table1[[#This Row],[Name]], 'Site Information'!$A$2:$D$46, 4, FALSE)</f>
        <v>#N/A</v>
      </c>
      <c r="C389" s="11" t="str">
        <f>IF(ISNA(VLOOKUP(Table1[[#This Row],[Name]], 'Elec 17-18'!$A$4:$B$630, 2, FALSE)), "0", VLOOKUP(Table1[[#This Row],[Name]], 'Elec 17-18'!$A$4:$B$630, 2, FALSE))</f>
        <v>0</v>
      </c>
      <c r="D389" s="47" t="str">
        <f>IF(ISNA(VLOOKUP(Table1[[#This Row],[Name]], 'Gas 17-18'!$A$4:$B$395, 2, FALSE)), "0", (VLOOKUP(Table1[[#This Row],[Name]], 'Gas 17-18'!$A$4:$B$395, 2, FALSE)))</f>
        <v>0</v>
      </c>
      <c r="E389" s="11" t="str">
        <f>IF(ISNA(VLOOKUP(Table1[[#This Row],[Name]], 'Elec 18-19'!$A$4:$B$630, 2, FALSE)), "0", VLOOKUP(Table1[[#This Row],[Name]], 'Elec 18-19'!$A$4:$B$630, 2, FALSE))</f>
        <v>0</v>
      </c>
      <c r="F389" s="47" t="str">
        <f>IF(ISNA(VLOOKUP(Table1[[#This Row],[Name]], 'Gas 18-19'!$A$4:$B$395, 2, FALSE)), "0", (VLOOKUP(Table1[[#This Row],[Name]], 'Gas 18-19'!$A$4:$B$395, 2, FALSE)))</f>
        <v>0</v>
      </c>
      <c r="G389" s="7" t="str">
        <f>IF(ISNA(VLOOKUP(Table1[[#This Row],[Name]], 'Elec 19-20'!$A$4:$B$631, 2, FALSE)), "0", VLOOKUP(Table1[[#This Row],[Name]], 'Elec 19-20'!$A$4:$B$631, 2, FALSE))</f>
        <v>0</v>
      </c>
      <c r="H389" s="7" t="str">
        <f>IF(ISNA(VLOOKUP(Table1[[#This Row],[Name]], 'Gas 19-20'!$A$4:$B$395, 2, FALSE)), "0", (VLOOKUP(Table1[[#This Row],[Name]], 'Gas 19-20'!$A$4:$B$395, 2, FALSE)))</f>
        <v>0</v>
      </c>
      <c r="I389" s="13">
        <f>IFERROR((Table1[[#This Row],[Electricity 19-20]]*'Emissions Factors'!$C$2)+(Table1[[#This Row],[Gas 19-20]]*'Emissions Factors'!$B$2), "")</f>
        <v>0</v>
      </c>
      <c r="J389" s="7" t="str">
        <f>IF(ISNA(VLOOKUP(Table1[[#This Row],[Name]],'Elec 20-21'!$A$4:$B$641, 2, FALSE)), "0", VLOOKUP(Table1[[#This Row],[Name]], 'Elec 20-21'!$A$4:$B$641, 2, FALSE))</f>
        <v>0</v>
      </c>
      <c r="K389" s="7" t="str">
        <f>IF(ISNA(VLOOKUP(Table1[[#This Row],[Name]], 'Gas 20-21'!$A$4:$B$400, 2, FALSE)), "0", VLOOKUP(Table1[[#This Row],[Name]], 'Gas 20-21'!$A$4:$B$400, 2, FALSE))</f>
        <v>0</v>
      </c>
      <c r="L389" s="13">
        <f>IFERROR((Table1[[#This Row],[Electricity 20-21]]*'Emissions Factors'!$C$3)+(Table1[[#This Row],[Gas 20-21]]*'Emissions Factors'!$B$2), "0")</f>
        <v>0</v>
      </c>
      <c r="M389" s="65" t="str">
        <f>IF(ISNA(VLOOKUP(Table1[[#This Row],[Name]], 'Elec 21-22'!$A$4:$B$656, 2, FALSE)), "0", VLOOKUP(Table1[[#This Row],[Name]], 'Elec 21-22'!$A$4:$B$656, 2, FALSE))</f>
        <v>0</v>
      </c>
      <c r="N389" s="7" t="str">
        <f>IF(ISNA(VLOOKUP(Table1[[#This Row],[Name]], 'Gas 21-22'!$A$4:$B$408, 2, FALSE)), "0", VLOOKUP(Table1[[#This Row],[Name]], 'Gas 21-22'!$A$4:$B$408, 2, FALSE))</f>
        <v>0</v>
      </c>
      <c r="O389" s="8">
        <f>IFERROR((Table1[[#This Row],[Electricity 21-22]]*'Emissions Factors'!$C$4)+(Table1[[#This Row],[Gas 21-22]]*'Emissions Factors'!$B$4), "")</f>
        <v>0</v>
      </c>
      <c r="P389" s="12" t="str">
        <f>IFERROR(Table1[[#This Row],[Total Emissions 21-22]]/Table1[[#This Row],[Total Emissions 20-21]], "")</f>
        <v/>
      </c>
      <c r="Q389" s="11" t="str">
        <f>IF(ISNA(VLOOKUP(Table1[[#This Row],[Name]],'Elec 22-23'!$A$4:$B$680, 2, FALSE)), "", VLOOKUP(Table1[[#This Row],[Name]], 'Elec 22-23'!$A$4:$B$680, 2, FALSE))</f>
        <v/>
      </c>
      <c r="R389" s="7" t="str">
        <f>IF(ISNA(VLOOKUP(Table1[[#This Row],[Name]], 'Gas 22-23'!$A$4:$B$427, 2, FALSE)), "", (VLOOKUP(Table1[[#This Row],[Name]], 'Gas 22-23'!$A$4:$B$427, 2, FALSE)))</f>
        <v/>
      </c>
      <c r="S389" s="7" t="str">
        <f>IFERROR((Table1[[#This Row],[Electricity 22-23]]*'Emissions Factors'!$C$5)+('Emissions Factors'!$B$5*Table1[[#This Row],[Gas 22-23]]), "")</f>
        <v/>
      </c>
      <c r="T389" s="12" t="str">
        <f>IFERROR(Table1[[#This Row],[Total Emissions 22-23]]/Table1[[#This Row],[Total Emissions 21-22]], "")</f>
        <v/>
      </c>
      <c r="U389" s="7" t="str">
        <f>IF(ISNA(VLOOKUP(Table1[[#This Row],[Name]],'Electricity 23-24'!A23:D565,4,FALSE)),"",(VLOOKUP(Table1[[#This Row],[Name]],'Electricity 23-24'!A23:D565,4,FALSE)))</f>
        <v/>
      </c>
      <c r="V389" s="7" t="str">
        <f>IF(ISNA(VLOOKUP(Table1[[#This Row],[Name]],Table2[#All],2,FALSE)),"",(VLOOKUP(Table1[[#This Row],[Name]],Table2[#All],2,FALSE)))</f>
        <v/>
      </c>
      <c r="W389" s="7" t="str">
        <f>IFERROR((Table1[[#This Row],[Electricity 23-24 ]]*'Emissions Factors'!$C$6)+(Table1[[#This Row],[Gas 23-24 ]]*'Emissions Factors'!$B$6),"")</f>
        <v/>
      </c>
      <c r="X389" s="74" t="str">
        <f>IFERROR(Table1[[#This Row],[Total Emissions 23-24 ]]/Table1[[#This Row],[Total Emissions 22-23]],"")</f>
        <v/>
      </c>
      <c r="Y389" s="21"/>
    </row>
    <row r="390" spans="1:25" x14ac:dyDescent="0.25">
      <c r="A390" s="32"/>
      <c r="B390" s="21" t="e">
        <f>VLOOKUP(Table1[[#This Row],[Name]], 'Site Information'!$A$2:$D$46, 4, FALSE)</f>
        <v>#N/A</v>
      </c>
      <c r="C390" s="8" t="str">
        <f>IF(ISNA(VLOOKUP(Table1[[#This Row],[Name]], 'Elec 17-18'!$A$4:$B$630, 2, FALSE)), "0", VLOOKUP(Table1[[#This Row],[Name]], 'Elec 17-18'!$A$4:$B$630, 2, FALSE))</f>
        <v>0</v>
      </c>
      <c r="D390" s="13" t="str">
        <f>IF(ISNA(VLOOKUP(Table1[[#This Row],[Name]], 'Gas 17-18'!$A$4:$B$395, 2, FALSE)), "0", (VLOOKUP(Table1[[#This Row],[Name]], 'Gas 17-18'!$A$4:$B$395, 2, FALSE)))</f>
        <v>0</v>
      </c>
      <c r="E390" s="8" t="str">
        <f>IF(ISNA(VLOOKUP(Table1[[#This Row],[Name]], 'Elec 18-19'!$A$4:$B$630, 2, FALSE)), "0", VLOOKUP(Table1[[#This Row],[Name]], 'Elec 18-19'!$A$4:$B$630, 2, FALSE))</f>
        <v>0</v>
      </c>
      <c r="F390" s="13" t="str">
        <f>IF(ISNA(VLOOKUP(Table1[[#This Row],[Name]], 'Gas 18-19'!$A$4:$B$395, 2, FALSE)), "0", (VLOOKUP(Table1[[#This Row],[Name]], 'Gas 18-19'!$A$4:$B$395, 2, FALSE)))</f>
        <v>0</v>
      </c>
      <c r="G390" s="7" t="str">
        <f>IF(ISNA(VLOOKUP(Table1[[#This Row],[Name]], 'Elec 19-20'!$A$4:$B$631, 2, FALSE)), "0", VLOOKUP(Table1[[#This Row],[Name]], 'Elec 19-20'!$A$4:$B$631, 2, FALSE))</f>
        <v>0</v>
      </c>
      <c r="H390" s="7" t="str">
        <f>IF(ISNA(VLOOKUP(Table1[[#This Row],[Name]], 'Gas 19-20'!$A$4:$B$395, 2, FALSE)), "0", (VLOOKUP(Table1[[#This Row],[Name]], 'Gas 19-20'!$A$4:$B$395, 2, FALSE)))</f>
        <v>0</v>
      </c>
      <c r="I390" s="13">
        <f>IFERROR((Table1[[#This Row],[Electricity 19-20]]*'Emissions Factors'!$C$2)+(Table1[[#This Row],[Gas 19-20]]*'Emissions Factors'!$B$2), "")</f>
        <v>0</v>
      </c>
      <c r="J390" s="7" t="str">
        <f>IF(ISNA(VLOOKUP(Table1[[#This Row],[Name]],'Elec 20-21'!$A$4:$B$641, 2, FALSE)), "0", VLOOKUP(Table1[[#This Row],[Name]], 'Elec 20-21'!$A$4:$B$641, 2, FALSE))</f>
        <v>0</v>
      </c>
      <c r="K390" s="7" t="str">
        <f>IF(ISNA(VLOOKUP(Table1[[#This Row],[Name]], 'Gas 20-21'!$A$4:$B$400, 2, FALSE)), "0", VLOOKUP(Table1[[#This Row],[Name]], 'Gas 20-21'!$A$4:$B$400, 2, FALSE))</f>
        <v>0</v>
      </c>
      <c r="L390" s="13">
        <f>IFERROR((Table1[[#This Row],[Electricity 20-21]]*'Emissions Factors'!$C$3)+(Table1[[#This Row],[Gas 20-21]]*'Emissions Factors'!$B$2), "0")</f>
        <v>0</v>
      </c>
      <c r="M390" s="11" t="str">
        <f>IF(ISNA(VLOOKUP(Table1[[#This Row],[Name]], 'Elec 21-22'!$A$4:$B$656, 2, FALSE)), "0", VLOOKUP(Table1[[#This Row],[Name]], 'Elec 21-22'!$A$4:$B$656, 2, FALSE))</f>
        <v>0</v>
      </c>
      <c r="N390" s="7" t="str">
        <f>IF(ISNA(VLOOKUP(Table1[[#This Row],[Name]], 'Gas 21-22'!$A$4:$B$408, 2, FALSE)), "0", VLOOKUP(Table1[[#This Row],[Name]], 'Gas 21-22'!$A$4:$B$408, 2, FALSE))</f>
        <v>0</v>
      </c>
      <c r="O390" s="8">
        <f>IFERROR((Table1[[#This Row],[Electricity 21-22]]*'Emissions Factors'!$C$4)+(Table1[[#This Row],[Gas 21-22]]*'Emissions Factors'!$B$4), "")</f>
        <v>0</v>
      </c>
      <c r="P390" s="74" t="str">
        <f>IFERROR(Table1[[#This Row],[Total Emissions 21-22]]/Table1[[#This Row],[Total Emissions 20-21]], "")</f>
        <v/>
      </c>
      <c r="Q390" s="11" t="str">
        <f>IF(ISNA(VLOOKUP(Table1[[#This Row],[Name]],'Elec 22-23'!$A$4:$B$680, 2, FALSE)), "", VLOOKUP(Table1[[#This Row],[Name]], 'Elec 22-23'!$A$4:$B$680, 2, FALSE))</f>
        <v/>
      </c>
      <c r="R390" s="7" t="str">
        <f>IF(ISNA(VLOOKUP(Table1[[#This Row],[Name]], 'Gas 22-23'!$A$4:$B$427, 2, FALSE)), "", (VLOOKUP(Table1[[#This Row],[Name]], 'Gas 22-23'!$A$4:$B$427, 2, FALSE)))</f>
        <v/>
      </c>
      <c r="S390" s="7" t="str">
        <f>IFERROR((Table1[[#This Row],[Electricity 22-23]]*'Emissions Factors'!$C$5)+('Emissions Factors'!$B$5*Table1[[#This Row],[Gas 22-23]]), "")</f>
        <v/>
      </c>
      <c r="T390" s="12" t="str">
        <f>IFERROR(Table1[[#This Row],[Total Emissions 22-23]]/Table1[[#This Row],[Total Emissions 21-22]], "")</f>
        <v/>
      </c>
      <c r="U390" s="7" t="str">
        <f>IF(ISNA(VLOOKUP(Table1[[#This Row],[Name]],'Electricity 23-24'!A26:D31,4,FALSE)),"",(VLOOKUP(Table1[[#This Row],[Name]],'Electricity 23-24'!A26:D31,4,FALSE)))</f>
        <v/>
      </c>
      <c r="V390" s="7" t="str">
        <f>IF(ISNA(VLOOKUP(Table1[[#This Row],[Name]],Table2[#All],2,FALSE)),"",(VLOOKUP(Table1[[#This Row],[Name]],Table2[#All],2,FALSE)))</f>
        <v/>
      </c>
      <c r="W390" s="7" t="str">
        <f>IFERROR((Table1[[#This Row],[Electricity 23-24 ]]*'Emissions Factors'!$C$6)+(Table1[[#This Row],[Gas 23-24 ]]*'Emissions Factors'!$B$6),"")</f>
        <v/>
      </c>
      <c r="X390" s="74" t="str">
        <f>IFERROR(Table1[[#This Row],[Total Emissions 23-24 ]]/Table1[[#This Row],[Total Emissions 22-23]],"")</f>
        <v/>
      </c>
      <c r="Y390" s="21"/>
    </row>
    <row r="391" spans="1:25" x14ac:dyDescent="0.25">
      <c r="A391" s="30"/>
      <c r="B391" s="21" t="e">
        <f>VLOOKUP(Table1[[#This Row],[Name]], 'Site Information'!$A$2:$D$46, 4, FALSE)</f>
        <v>#N/A</v>
      </c>
      <c r="C391" s="11" t="str">
        <f>IF(ISNA(VLOOKUP(Table1[[#This Row],[Name]], 'Elec 17-18'!$A$4:$B$630, 2, FALSE)), "0", VLOOKUP(Table1[[#This Row],[Name]], 'Elec 17-18'!$A$4:$B$630, 2, FALSE))</f>
        <v>0</v>
      </c>
      <c r="D391" s="47" t="str">
        <f>IF(ISNA(VLOOKUP(Table1[[#This Row],[Name]], 'Gas 17-18'!$A$4:$B$395, 2, FALSE)), "0", (VLOOKUP(Table1[[#This Row],[Name]], 'Gas 17-18'!$A$4:$B$395, 2, FALSE)))</f>
        <v>0</v>
      </c>
      <c r="E391" s="11" t="str">
        <f>IF(ISNA(VLOOKUP(Table1[[#This Row],[Name]], 'Elec 18-19'!$A$4:$B$630, 2, FALSE)), "0", VLOOKUP(Table1[[#This Row],[Name]], 'Elec 18-19'!$A$4:$B$630, 2, FALSE))</f>
        <v>0</v>
      </c>
      <c r="F391" s="47" t="str">
        <f>IF(ISNA(VLOOKUP(Table1[[#This Row],[Name]], 'Gas 18-19'!$A$4:$B$395, 2, FALSE)), "0", (VLOOKUP(Table1[[#This Row],[Name]], 'Gas 18-19'!$A$4:$B$395, 2, FALSE)))</f>
        <v>0</v>
      </c>
      <c r="G391" s="7" t="str">
        <f>IF(ISNA(VLOOKUP(Table1[[#This Row],[Name]], 'Elec 19-20'!$A$4:$B$631, 2, FALSE)), "0", VLOOKUP(Table1[[#This Row],[Name]], 'Elec 19-20'!$A$4:$B$631, 2, FALSE))</f>
        <v>0</v>
      </c>
      <c r="H391" s="7" t="str">
        <f>IF(ISNA(VLOOKUP(Table1[[#This Row],[Name]], 'Gas 19-20'!$A$4:$B$395, 2, FALSE)), "0", (VLOOKUP(Table1[[#This Row],[Name]], 'Gas 19-20'!$A$4:$B$395, 2, FALSE)))</f>
        <v>0</v>
      </c>
      <c r="I391" s="13">
        <f>IFERROR((Table1[[#This Row],[Electricity 19-20]]*'Emissions Factors'!$C$2)+(Table1[[#This Row],[Gas 19-20]]*'Emissions Factors'!$B$2), "")</f>
        <v>0</v>
      </c>
      <c r="J391" s="7" t="str">
        <f>IF(ISNA(VLOOKUP(Table1[[#This Row],[Name]],'Elec 20-21'!$A$4:$B$641, 2, FALSE)), "0", VLOOKUP(Table1[[#This Row],[Name]], 'Elec 20-21'!$A$4:$B$641, 2, FALSE))</f>
        <v>0</v>
      </c>
      <c r="K391" s="7" t="str">
        <f>IF(ISNA(VLOOKUP(Table1[[#This Row],[Name]], 'Gas 20-21'!$A$4:$B$400, 2, FALSE)), "0", VLOOKUP(Table1[[#This Row],[Name]], 'Gas 20-21'!$A$4:$B$400, 2, FALSE))</f>
        <v>0</v>
      </c>
      <c r="L391" s="13">
        <f>IFERROR((Table1[[#This Row],[Electricity 20-21]]*'Emissions Factors'!$C$3)+(Table1[[#This Row],[Gas 20-21]]*'Emissions Factors'!$B$2), "0")</f>
        <v>0</v>
      </c>
      <c r="M391" s="65" t="str">
        <f>IF(ISNA(VLOOKUP(Table1[[#This Row],[Name]], 'Elec 21-22'!$A$4:$B$656, 2, FALSE)), "0", VLOOKUP(Table1[[#This Row],[Name]], 'Elec 21-22'!$A$4:$B$656, 2, FALSE))</f>
        <v>0</v>
      </c>
      <c r="N391" s="7" t="str">
        <f>IF(ISNA(VLOOKUP(Table1[[#This Row],[Name]], 'Gas 21-22'!$A$4:$B$408, 2, FALSE)), "0", VLOOKUP(Table1[[#This Row],[Name]], 'Gas 21-22'!$A$4:$B$408, 2, FALSE))</f>
        <v>0</v>
      </c>
      <c r="O391" s="8">
        <f>IFERROR((Table1[[#This Row],[Electricity 21-22]]*'Emissions Factors'!$C$4)+(Table1[[#This Row],[Gas 21-22]]*'Emissions Factors'!$B$4), "")</f>
        <v>0</v>
      </c>
      <c r="P391" s="12" t="str">
        <f>IFERROR(Table1[[#This Row],[Total Emissions 21-22]]/Table1[[#This Row],[Total Emissions 20-21]], "")</f>
        <v/>
      </c>
      <c r="Q391" s="11" t="str">
        <f>IF(ISNA(VLOOKUP(Table1[[#This Row],[Name]],'Elec 22-23'!$A$4:$B$680, 2, FALSE)), "", VLOOKUP(Table1[[#This Row],[Name]], 'Elec 22-23'!$A$4:$B$680, 2, FALSE))</f>
        <v/>
      </c>
      <c r="R391" s="7" t="str">
        <f>IF(ISNA(VLOOKUP(Table1[[#This Row],[Name]], 'Gas 22-23'!$A$4:$B$427, 2, FALSE)), "", (VLOOKUP(Table1[[#This Row],[Name]], 'Gas 22-23'!$A$4:$B$427, 2, FALSE)))</f>
        <v/>
      </c>
      <c r="S391" s="7" t="str">
        <f>IFERROR((Table1[[#This Row],[Electricity 22-23]]*'Emissions Factors'!$C$5)+('Emissions Factors'!$B$5*Table1[[#This Row],[Gas 22-23]]), "")</f>
        <v/>
      </c>
      <c r="T391" s="12" t="str">
        <f>IFERROR(Table1[[#This Row],[Total Emissions 22-23]]/Table1[[#This Row],[Total Emissions 21-22]], "")</f>
        <v/>
      </c>
      <c r="U391" s="7" t="str">
        <f>IF(ISNA(VLOOKUP(Table1[[#This Row],[Name]],'Electricity 23-24'!A602:D1498,4,FALSE)),"",(VLOOKUP(Table1[[#This Row],[Name]],'Electricity 23-24'!A602:D1498,4,FALSE)))</f>
        <v/>
      </c>
      <c r="V391" s="7" t="str">
        <f>IF(ISNA(VLOOKUP(Table1[[#This Row],[Name]],Table2[#All],2,FALSE)),"",(VLOOKUP(Table1[[#This Row],[Name]],Table2[#All],2,FALSE)))</f>
        <v/>
      </c>
      <c r="W391" s="7" t="str">
        <f>IFERROR((Table1[[#This Row],[Electricity 23-24 ]]*'Emissions Factors'!$C$6)+(Table1[[#This Row],[Gas 23-24 ]]*'Emissions Factors'!$B$6),"")</f>
        <v/>
      </c>
      <c r="X391" s="74" t="str">
        <f>IFERROR(Table1[[#This Row],[Total Emissions 23-24 ]]/Table1[[#This Row],[Total Emissions 22-23]],"")</f>
        <v/>
      </c>
      <c r="Y391" s="21"/>
    </row>
    <row r="392" spans="1:25" x14ac:dyDescent="0.25">
      <c r="A392" s="32"/>
      <c r="B392" s="21" t="e">
        <f>VLOOKUP(Table1[[#This Row],[Name]], 'Site Information'!$A$2:$D$46, 4, FALSE)</f>
        <v>#N/A</v>
      </c>
      <c r="C392" s="8" t="str">
        <f>IF(ISNA(VLOOKUP(Table1[[#This Row],[Name]], 'Elec 17-18'!$A$4:$B$630, 2, FALSE)), "0", VLOOKUP(Table1[[#This Row],[Name]], 'Elec 17-18'!$A$4:$B$630, 2, FALSE))</f>
        <v>0</v>
      </c>
      <c r="D392" s="13" t="str">
        <f>IF(ISNA(VLOOKUP(Table1[[#This Row],[Name]], 'Gas 17-18'!$A$4:$B$395, 2, FALSE)), "0", (VLOOKUP(Table1[[#This Row],[Name]], 'Gas 17-18'!$A$4:$B$395, 2, FALSE)))</f>
        <v>0</v>
      </c>
      <c r="E392" s="8" t="str">
        <f>IF(ISNA(VLOOKUP(Table1[[#This Row],[Name]], 'Elec 18-19'!$A$4:$B$630, 2, FALSE)), "0", VLOOKUP(Table1[[#This Row],[Name]], 'Elec 18-19'!$A$4:$B$630, 2, FALSE))</f>
        <v>0</v>
      </c>
      <c r="F392" s="13" t="str">
        <f>IF(ISNA(VLOOKUP(Table1[[#This Row],[Name]], 'Gas 18-19'!$A$4:$B$395, 2, FALSE)), "0", (VLOOKUP(Table1[[#This Row],[Name]], 'Gas 18-19'!$A$4:$B$395, 2, FALSE)))</f>
        <v>0</v>
      </c>
      <c r="G392" s="7" t="str">
        <f>IF(ISNA(VLOOKUP(Table1[[#This Row],[Name]], 'Elec 19-20'!$A$4:$B$631, 2, FALSE)), "0", VLOOKUP(Table1[[#This Row],[Name]], 'Elec 19-20'!$A$4:$B$631, 2, FALSE))</f>
        <v>0</v>
      </c>
      <c r="H392" s="7" t="str">
        <f>IF(ISNA(VLOOKUP(Table1[[#This Row],[Name]], 'Gas 19-20'!$A$4:$B$395, 2, FALSE)), "0", (VLOOKUP(Table1[[#This Row],[Name]], 'Gas 19-20'!$A$4:$B$395, 2, FALSE)))</f>
        <v>0</v>
      </c>
      <c r="I392" s="13">
        <f>IFERROR((Table1[[#This Row],[Electricity 19-20]]*'Emissions Factors'!$C$2)+(Table1[[#This Row],[Gas 19-20]]*'Emissions Factors'!$B$2), "")</f>
        <v>0</v>
      </c>
      <c r="J392" s="7" t="str">
        <f>IF(ISNA(VLOOKUP(Table1[[#This Row],[Name]],'Elec 20-21'!$A$4:$B$641, 2, FALSE)), "0", VLOOKUP(Table1[[#This Row],[Name]], 'Elec 20-21'!$A$4:$B$641, 2, FALSE))</f>
        <v>0</v>
      </c>
      <c r="K392" s="7" t="str">
        <f>IF(ISNA(VLOOKUP(Table1[[#This Row],[Name]], 'Gas 20-21'!$A$4:$B$400, 2, FALSE)), "0", VLOOKUP(Table1[[#This Row],[Name]], 'Gas 20-21'!$A$4:$B$400, 2, FALSE))</f>
        <v>0</v>
      </c>
      <c r="L392" s="13">
        <f>IFERROR((Table1[[#This Row],[Electricity 20-21]]*'Emissions Factors'!$C$3)+(Table1[[#This Row],[Gas 20-21]]*'Emissions Factors'!$B$2), "0")</f>
        <v>0</v>
      </c>
      <c r="M392" s="11" t="str">
        <f>IF(ISNA(VLOOKUP(Table1[[#This Row],[Name]], 'Elec 21-22'!$A$4:$B$656, 2, FALSE)), "0", VLOOKUP(Table1[[#This Row],[Name]], 'Elec 21-22'!$A$4:$B$656, 2, FALSE))</f>
        <v>0</v>
      </c>
      <c r="N392" s="11" t="str">
        <f>IF(ISNA(VLOOKUP(Table1[[#This Row],[Name]], 'Gas 21-22'!$A$4:$B$408, 2, FALSE)), "0", VLOOKUP(Table1[[#This Row],[Name]], 'Gas 21-22'!$A$4:$B$408, 2, FALSE))</f>
        <v>0</v>
      </c>
      <c r="O392" s="8">
        <f>IFERROR((Table1[[#This Row],[Electricity 21-22]]*'Emissions Factors'!$C$4)+(Table1[[#This Row],[Gas 21-22]]*'Emissions Factors'!$B$4), "")</f>
        <v>0</v>
      </c>
      <c r="P392" s="12" t="str">
        <f>IFERROR(Table1[[#This Row],[Total Emissions 21-22]]/Table1[[#This Row],[Total Emissions 20-21]], "")</f>
        <v/>
      </c>
      <c r="Q392" s="11" t="str">
        <f>IF(ISNA(VLOOKUP(Table1[[#This Row],[Name]],'Elec 22-23'!$A$4:$B$680, 2, FALSE)), "", VLOOKUP(Table1[[#This Row],[Name]], 'Elec 22-23'!$A$4:$B$680, 2, FALSE))</f>
        <v/>
      </c>
      <c r="R392" s="7" t="str">
        <f>IF(ISNA(VLOOKUP(Table1[[#This Row],[Name]], 'Gas 22-23'!$A$4:$B$427, 2, FALSE)), "", (VLOOKUP(Table1[[#This Row],[Name]], 'Gas 22-23'!$A$4:$B$427, 2, FALSE)))</f>
        <v/>
      </c>
      <c r="S392" s="7" t="str">
        <f>IFERROR((Table1[[#This Row],[Electricity 22-23]]*'Emissions Factors'!$C$5)+('Emissions Factors'!$B$5*Table1[[#This Row],[Gas 22-23]]), "")</f>
        <v/>
      </c>
      <c r="T392" s="12" t="str">
        <f>IFERROR(Table1[[#This Row],[Total Emissions 22-23]]/Table1[[#This Row],[Total Emissions 21-22]], "")</f>
        <v/>
      </c>
      <c r="U392" s="7" t="e">
        <f>VLOOKUP(Table1[[#This Row],[Name]],'Electricity 23-24'!A315:D390,4,FALSE)</f>
        <v>#N/A</v>
      </c>
      <c r="V392" s="7" t="str">
        <f>IF(ISNA(VLOOKUP(Table1[[#This Row],[Name]],Table2[#All],2,FALSE)),"",(VLOOKUP(Table1[[#This Row],[Name]],Table2[#All],2,FALSE)))</f>
        <v/>
      </c>
      <c r="W392" s="7" t="str">
        <f>IFERROR((Table1[[#This Row],[Electricity 23-24 ]]*'Emissions Factors'!$C$6)+(Table1[[#This Row],[Gas 23-24 ]]*'Emissions Factors'!$B$6),"")</f>
        <v/>
      </c>
      <c r="X392" s="74" t="str">
        <f>IFERROR(Table1[[#This Row],[Total Emissions 23-24 ]]/Table1[[#This Row],[Total Emissions 22-23]],"")</f>
        <v/>
      </c>
      <c r="Y392" s="21"/>
    </row>
    <row r="393" spans="1:25" x14ac:dyDescent="0.25">
      <c r="A393" s="30"/>
      <c r="B393" s="21" t="e">
        <f>VLOOKUP(Table1[[#This Row],[Name]], 'Site Information'!$A$2:$D$46, 4, FALSE)</f>
        <v>#N/A</v>
      </c>
      <c r="C393" s="11" t="str">
        <f>IF(ISNA(VLOOKUP(Table1[[#This Row],[Name]], 'Elec 17-18'!$A$4:$B$630, 2, FALSE)), "0", VLOOKUP(Table1[[#This Row],[Name]], 'Elec 17-18'!$A$4:$B$630, 2, FALSE))</f>
        <v>0</v>
      </c>
      <c r="D393" s="47" t="str">
        <f>IF(ISNA(VLOOKUP(Table1[[#This Row],[Name]], 'Gas 17-18'!$A$4:$B$395, 2, FALSE)), "0", (VLOOKUP(Table1[[#This Row],[Name]], 'Gas 17-18'!$A$4:$B$395, 2, FALSE)))</f>
        <v>0</v>
      </c>
      <c r="E393" s="11" t="str">
        <f>IF(ISNA(VLOOKUP(Table1[[#This Row],[Name]], 'Elec 18-19'!$A$4:$B$630, 2, FALSE)), "0", VLOOKUP(Table1[[#This Row],[Name]], 'Elec 18-19'!$A$4:$B$630, 2, FALSE))</f>
        <v>0</v>
      </c>
      <c r="F393" s="47" t="str">
        <f>IF(ISNA(VLOOKUP(Table1[[#This Row],[Name]], 'Gas 18-19'!$A$4:$B$395, 2, FALSE)), "0", (VLOOKUP(Table1[[#This Row],[Name]], 'Gas 18-19'!$A$4:$B$395, 2, FALSE)))</f>
        <v>0</v>
      </c>
      <c r="G393" s="7" t="str">
        <f>IF(ISNA(VLOOKUP(Table1[[#This Row],[Name]], 'Elec 19-20'!$A$4:$B$631, 2, FALSE)), "0", VLOOKUP(Table1[[#This Row],[Name]], 'Elec 19-20'!$A$4:$B$631, 2, FALSE))</f>
        <v>0</v>
      </c>
      <c r="H393" s="7" t="str">
        <f>IF(ISNA(VLOOKUP(Table1[[#This Row],[Name]], 'Gas 19-20'!$A$4:$B$395, 2, FALSE)), "0", (VLOOKUP(Table1[[#This Row],[Name]], 'Gas 19-20'!$A$4:$B$395, 2, FALSE)))</f>
        <v>0</v>
      </c>
      <c r="I393" s="13">
        <f>IFERROR((Table1[[#This Row],[Electricity 19-20]]*'Emissions Factors'!$C$2)+(Table1[[#This Row],[Gas 19-20]]*'Emissions Factors'!$B$2), "")</f>
        <v>0</v>
      </c>
      <c r="J393" s="7" t="str">
        <f>IF(ISNA(VLOOKUP(Table1[[#This Row],[Name]],'Elec 20-21'!$A$4:$B$641, 2, FALSE)), "0", VLOOKUP(Table1[[#This Row],[Name]], 'Elec 20-21'!$A$4:$B$641, 2, FALSE))</f>
        <v>0</v>
      </c>
      <c r="K393" s="7" t="str">
        <f>IF(ISNA(VLOOKUP(Table1[[#This Row],[Name]], 'Gas 20-21'!$A$4:$B$400, 2, FALSE)), "0", VLOOKUP(Table1[[#This Row],[Name]], 'Gas 20-21'!$A$4:$B$400, 2, FALSE))</f>
        <v>0</v>
      </c>
      <c r="L393" s="13">
        <f>IFERROR((Table1[[#This Row],[Electricity 20-21]]*'Emissions Factors'!$C$3)+(Table1[[#This Row],[Gas 20-21]]*'Emissions Factors'!$B$2), "0")</f>
        <v>0</v>
      </c>
      <c r="M393" s="65" t="str">
        <f>IF(ISNA(VLOOKUP(Table1[[#This Row],[Name]], 'Elec 21-22'!$A$4:$B$656, 2, FALSE)), "0", VLOOKUP(Table1[[#This Row],[Name]], 'Elec 21-22'!$A$4:$B$656, 2, FALSE))</f>
        <v>0</v>
      </c>
      <c r="N393" s="11" t="str">
        <f>IF(ISNA(VLOOKUP(Table1[[#This Row],[Name]], 'Gas 21-22'!$A$4:$B$408, 2, FALSE)), "0", VLOOKUP(Table1[[#This Row],[Name]], 'Gas 21-22'!$A$4:$B$408, 2, FALSE))</f>
        <v>0</v>
      </c>
      <c r="O393" s="8">
        <f>IFERROR((Table1[[#This Row],[Electricity 21-22]]*'Emissions Factors'!$C$4)+(Table1[[#This Row],[Gas 21-22]]*'Emissions Factors'!$B$4), "")</f>
        <v>0</v>
      </c>
      <c r="P393" s="12" t="str">
        <f>IFERROR(Table1[[#This Row],[Total Emissions 21-22]]/Table1[[#This Row],[Total Emissions 20-21]], "")</f>
        <v/>
      </c>
      <c r="Q393" s="11" t="str">
        <f>IF(ISNA(VLOOKUP(Table1[[#This Row],[Name]],'Elec 22-23'!$A$4:$B$680, 2, FALSE)), "", VLOOKUP(Table1[[#This Row],[Name]], 'Elec 22-23'!$A$4:$B$680, 2, FALSE))</f>
        <v/>
      </c>
      <c r="R393" s="7" t="str">
        <f>IF(ISNA(VLOOKUP(Table1[[#This Row],[Name]], 'Gas 22-23'!$A$4:$B$427, 2, FALSE)), "", (VLOOKUP(Table1[[#This Row],[Name]], 'Gas 22-23'!$A$4:$B$427, 2, FALSE)))</f>
        <v/>
      </c>
      <c r="S393" s="7" t="str">
        <f>IFERROR((Table1[[#This Row],[Electricity 22-23]]*'Emissions Factors'!$C$5)+('Emissions Factors'!$B$5*Table1[[#This Row],[Gas 22-23]]), "")</f>
        <v/>
      </c>
      <c r="T393" s="12" t="str">
        <f>IFERROR(Table1[[#This Row],[Total Emissions 22-23]]/Table1[[#This Row],[Total Emissions 21-22]], "")</f>
        <v/>
      </c>
      <c r="U393" s="7" t="str">
        <f>IF(ISNA(VLOOKUP(Table1[[#This Row],[Name]],'Electricity 23-24'!A25:D567,4,FALSE)),"",(VLOOKUP(Table1[[#This Row],[Name]],'Electricity 23-24'!A25:D567,4,FALSE)))</f>
        <v/>
      </c>
      <c r="V393" s="7" t="str">
        <f>IF(ISNA(VLOOKUP(Table1[[#This Row],[Name]],Table2[#All],2,FALSE)),"",(VLOOKUP(Table1[[#This Row],[Name]],Table2[#All],2,FALSE)))</f>
        <v/>
      </c>
      <c r="W393" s="7" t="str">
        <f>IFERROR((Table1[[#This Row],[Electricity 23-24 ]]*'Emissions Factors'!$C$6)+(Table1[[#This Row],[Gas 23-24 ]]*'Emissions Factors'!$B$6),"")</f>
        <v/>
      </c>
      <c r="X393" s="74" t="str">
        <f>IFERROR(Table1[[#This Row],[Total Emissions 23-24 ]]/Table1[[#This Row],[Total Emissions 22-23]],"")</f>
        <v/>
      </c>
      <c r="Y393" s="21"/>
    </row>
    <row r="394" spans="1:25" x14ac:dyDescent="0.25">
      <c r="A394" s="30"/>
      <c r="B394" s="21" t="e">
        <f>VLOOKUP(Table1[[#This Row],[Name]], 'Site Information'!$A$2:$D$46, 4, FALSE)</f>
        <v>#N/A</v>
      </c>
      <c r="C394" s="11" t="str">
        <f>IF(ISNA(VLOOKUP(Table1[[#This Row],[Name]], 'Elec 17-18'!$A$4:$B$630, 2, FALSE)), "0", VLOOKUP(Table1[[#This Row],[Name]], 'Elec 17-18'!$A$4:$B$630, 2, FALSE))</f>
        <v>0</v>
      </c>
      <c r="D394" s="47" t="str">
        <f>IF(ISNA(VLOOKUP(Table1[[#This Row],[Name]], 'Gas 17-18'!$A$4:$B$395, 2, FALSE)), "0", (VLOOKUP(Table1[[#This Row],[Name]], 'Gas 17-18'!$A$4:$B$395, 2, FALSE)))</f>
        <v>0</v>
      </c>
      <c r="E394" s="11" t="str">
        <f>IF(ISNA(VLOOKUP(Table1[[#This Row],[Name]], 'Elec 18-19'!$A$4:$B$630, 2, FALSE)), "0", VLOOKUP(Table1[[#This Row],[Name]], 'Elec 18-19'!$A$4:$B$630, 2, FALSE))</f>
        <v>0</v>
      </c>
      <c r="F394" s="47" t="str">
        <f>IF(ISNA(VLOOKUP(Table1[[#This Row],[Name]], 'Gas 18-19'!$A$4:$B$395, 2, FALSE)), "0", (VLOOKUP(Table1[[#This Row],[Name]], 'Gas 18-19'!$A$4:$B$395, 2, FALSE)))</f>
        <v>0</v>
      </c>
      <c r="G394" s="7" t="str">
        <f>IF(ISNA(VLOOKUP(Table1[[#This Row],[Name]], 'Elec 19-20'!$A$4:$B$631, 2, FALSE)), "0", VLOOKUP(Table1[[#This Row],[Name]], 'Elec 19-20'!$A$4:$B$631, 2, FALSE))</f>
        <v>0</v>
      </c>
      <c r="H394" s="7" t="str">
        <f>IF(ISNA(VLOOKUP(Table1[[#This Row],[Name]], 'Gas 19-20'!$A$4:$B$395, 2, FALSE)), "0", (VLOOKUP(Table1[[#This Row],[Name]], 'Gas 19-20'!$A$4:$B$395, 2, FALSE)))</f>
        <v>0</v>
      </c>
      <c r="I394" s="13">
        <f>IFERROR((Table1[[#This Row],[Electricity 19-20]]*'Emissions Factors'!$C$2)+(Table1[[#This Row],[Gas 19-20]]*'Emissions Factors'!$B$2), "")</f>
        <v>0</v>
      </c>
      <c r="J394" s="7" t="str">
        <f>IF(ISNA(VLOOKUP(Table1[[#This Row],[Name]],'Elec 20-21'!$A$4:$B$641, 2, FALSE)), "0", VLOOKUP(Table1[[#This Row],[Name]], 'Elec 20-21'!$A$4:$B$641, 2, FALSE))</f>
        <v>0</v>
      </c>
      <c r="K394" s="7" t="str">
        <f>IF(ISNA(VLOOKUP(Table1[[#This Row],[Name]], 'Gas 20-21'!$A$4:$B$400, 2, FALSE)), "0", VLOOKUP(Table1[[#This Row],[Name]], 'Gas 20-21'!$A$4:$B$400, 2, FALSE))</f>
        <v>0</v>
      </c>
      <c r="L394" s="13">
        <f>IFERROR((Table1[[#This Row],[Electricity 20-21]]*'Emissions Factors'!$C$3)+(Table1[[#This Row],[Gas 20-21]]*'Emissions Factors'!$B$2), "0")</f>
        <v>0</v>
      </c>
      <c r="M394" s="65" t="str">
        <f>IF(ISNA(VLOOKUP(Table1[[#This Row],[Name]], 'Elec 21-22'!$A$4:$B$656, 2, FALSE)), "0", VLOOKUP(Table1[[#This Row],[Name]], 'Elec 21-22'!$A$4:$B$656, 2, FALSE))</f>
        <v>0</v>
      </c>
      <c r="N394" s="11" t="str">
        <f>IF(ISNA(VLOOKUP(Table1[[#This Row],[Name]], 'Gas 21-22'!$A$4:$B$408, 2, FALSE)), "0", VLOOKUP(Table1[[#This Row],[Name]], 'Gas 21-22'!$A$4:$B$408, 2, FALSE))</f>
        <v>0</v>
      </c>
      <c r="O394" s="8">
        <f>IFERROR((Table1[[#This Row],[Electricity 21-22]]*'Emissions Factors'!$C$4)+(Table1[[#This Row],[Gas 21-22]]*'Emissions Factors'!$B$4), "")</f>
        <v>0</v>
      </c>
      <c r="P394" s="12" t="str">
        <f>IFERROR(Table1[[#This Row],[Total Emissions 21-22]]/Table1[[#This Row],[Total Emissions 20-21]], "")</f>
        <v/>
      </c>
      <c r="Q394" s="11" t="str">
        <f>IF(ISNA(VLOOKUP(Table1[[#This Row],[Name]],'Elec 22-23'!$A$4:$B$680, 2, FALSE)), "", VLOOKUP(Table1[[#This Row],[Name]], 'Elec 22-23'!$A$4:$B$680, 2, FALSE))</f>
        <v/>
      </c>
      <c r="R394" s="7" t="str">
        <f>IF(ISNA(VLOOKUP(Table1[[#This Row],[Name]], 'Gas 22-23'!$A$4:$B$427, 2, FALSE)), "", (VLOOKUP(Table1[[#This Row],[Name]], 'Gas 22-23'!$A$4:$B$427, 2, FALSE)))</f>
        <v/>
      </c>
      <c r="S394" s="7" t="str">
        <f>IFERROR((Table1[[#This Row],[Electricity 22-23]]*'Emissions Factors'!$C$5)+('Emissions Factors'!$B$5*Table1[[#This Row],[Gas 22-23]]), "")</f>
        <v/>
      </c>
      <c r="T394" s="12" t="str">
        <f>IFERROR(Table1[[#This Row],[Total Emissions 22-23]]/Table1[[#This Row],[Total Emissions 21-22]], "")</f>
        <v/>
      </c>
      <c r="U394" s="7" t="str">
        <f>IF(ISNA(VLOOKUP(Table1[[#This Row],[Name]],'Electricity 23-24'!A203:D325,4,FALSE)),"",(VLOOKUP(Table1[[#This Row],[Name]],'Electricity 23-24'!A203:D325,4,FALSE)))</f>
        <v/>
      </c>
      <c r="V394" s="7" t="str">
        <f>IF(ISNA(VLOOKUP(Table1[[#This Row],[Name]],Table2[#All],2,FALSE)),"",(VLOOKUP(Table1[[#This Row],[Name]],Table2[#All],2,FALSE)))</f>
        <v/>
      </c>
      <c r="W394" s="7" t="str">
        <f>IFERROR((Table1[[#This Row],[Electricity 23-24 ]]*'Emissions Factors'!$C$6)+(Table1[[#This Row],[Gas 23-24 ]]*'Emissions Factors'!$B$6),"")</f>
        <v/>
      </c>
      <c r="X394" s="74" t="str">
        <f>IFERROR(Table1[[#This Row],[Total Emissions 23-24 ]]/Table1[[#This Row],[Total Emissions 22-23]],"")</f>
        <v/>
      </c>
      <c r="Y394" s="21"/>
    </row>
    <row r="395" spans="1:25" x14ac:dyDescent="0.25">
      <c r="A395" s="30"/>
      <c r="B395" s="21" t="e">
        <f>VLOOKUP(Table1[[#This Row],[Name]], 'Site Information'!$A$2:$D$46, 4, FALSE)</f>
        <v>#N/A</v>
      </c>
      <c r="C395" s="11" t="str">
        <f>IF(ISNA(VLOOKUP(Table1[[#This Row],[Name]], 'Elec 17-18'!$A$4:$B$630, 2, FALSE)), "0", VLOOKUP(Table1[[#This Row],[Name]], 'Elec 17-18'!$A$4:$B$630, 2, FALSE))</f>
        <v>0</v>
      </c>
      <c r="D395" s="47" t="str">
        <f>IF(ISNA(VLOOKUP(Table1[[#This Row],[Name]], 'Gas 17-18'!$A$4:$B$395, 2, FALSE)), "0", (VLOOKUP(Table1[[#This Row],[Name]], 'Gas 17-18'!$A$4:$B$395, 2, FALSE)))</f>
        <v>0</v>
      </c>
      <c r="E395" s="11" t="str">
        <f>IF(ISNA(VLOOKUP(Table1[[#This Row],[Name]], 'Elec 18-19'!$A$4:$B$630, 2, FALSE)), "0", VLOOKUP(Table1[[#This Row],[Name]], 'Elec 18-19'!$A$4:$B$630, 2, FALSE))</f>
        <v>0</v>
      </c>
      <c r="F395" s="47" t="str">
        <f>IF(ISNA(VLOOKUP(Table1[[#This Row],[Name]], 'Gas 18-19'!$A$4:$B$395, 2, FALSE)), "0", (VLOOKUP(Table1[[#This Row],[Name]], 'Gas 18-19'!$A$4:$B$395, 2, FALSE)))</f>
        <v>0</v>
      </c>
      <c r="G395" s="7" t="str">
        <f>IF(ISNA(VLOOKUP(Table1[[#This Row],[Name]], 'Elec 19-20'!$A$4:$B$631, 2, FALSE)), "0", VLOOKUP(Table1[[#This Row],[Name]], 'Elec 19-20'!$A$4:$B$631, 2, FALSE))</f>
        <v>0</v>
      </c>
      <c r="H395" s="7" t="str">
        <f>IF(ISNA(VLOOKUP(Table1[[#This Row],[Name]], 'Gas 19-20'!$A$4:$B$395, 2, FALSE)), "0", (VLOOKUP(Table1[[#This Row],[Name]], 'Gas 19-20'!$A$4:$B$395, 2, FALSE)))</f>
        <v>0</v>
      </c>
      <c r="I395" s="13">
        <f>IFERROR((Table1[[#This Row],[Electricity 19-20]]*'Emissions Factors'!$C$2)+(Table1[[#This Row],[Gas 19-20]]*'Emissions Factors'!$B$2), "")</f>
        <v>0</v>
      </c>
      <c r="J395" s="7" t="str">
        <f>IF(ISNA(VLOOKUP(Table1[[#This Row],[Name]],'Elec 20-21'!$A$4:$B$641, 2, FALSE)), "0", VLOOKUP(Table1[[#This Row],[Name]], 'Elec 20-21'!$A$4:$B$641, 2, FALSE))</f>
        <v>0</v>
      </c>
      <c r="K395" s="7" t="str">
        <f>IF(ISNA(VLOOKUP(Table1[[#This Row],[Name]], 'Gas 20-21'!$A$4:$B$400, 2, FALSE)), "0", VLOOKUP(Table1[[#This Row],[Name]], 'Gas 20-21'!$A$4:$B$400, 2, FALSE))</f>
        <v>0</v>
      </c>
      <c r="L395" s="13">
        <f>IFERROR((Table1[[#This Row],[Electricity 20-21]]*'Emissions Factors'!$C$3)+(Table1[[#This Row],[Gas 20-21]]*'Emissions Factors'!$B$2), "0")</f>
        <v>0</v>
      </c>
      <c r="M395" s="65" t="str">
        <f>IF(ISNA(VLOOKUP(Table1[[#This Row],[Name]], 'Elec 21-22'!$A$4:$B$656, 2, FALSE)), "0", VLOOKUP(Table1[[#This Row],[Name]], 'Elec 21-22'!$A$4:$B$656, 2, FALSE))</f>
        <v>0</v>
      </c>
      <c r="N395" s="11" t="str">
        <f>IF(ISNA(VLOOKUP(Table1[[#This Row],[Name]], 'Gas 21-22'!$A$4:$B$408, 2, FALSE)), "0", VLOOKUP(Table1[[#This Row],[Name]], 'Gas 21-22'!$A$4:$B$408, 2, FALSE))</f>
        <v>0</v>
      </c>
      <c r="O395" s="8">
        <f>IFERROR((Table1[[#This Row],[Electricity 21-22]]*'Emissions Factors'!$C$4)+(Table1[[#This Row],[Gas 21-22]]*'Emissions Factors'!$B$4), "")</f>
        <v>0</v>
      </c>
      <c r="P395" s="12" t="str">
        <f>IFERROR(Table1[[#This Row],[Total Emissions 21-22]]/Table1[[#This Row],[Total Emissions 20-21]], "")</f>
        <v/>
      </c>
      <c r="Q395" s="11" t="str">
        <f>IF(ISNA(VLOOKUP(Table1[[#This Row],[Name]],'Elec 22-23'!$A$4:$B$680, 2, FALSE)), "", VLOOKUP(Table1[[#This Row],[Name]], 'Elec 22-23'!$A$4:$B$680, 2, FALSE))</f>
        <v/>
      </c>
      <c r="R395" s="7" t="str">
        <f>IF(ISNA(VLOOKUP(Table1[[#This Row],[Name]], 'Gas 22-23'!$A$4:$B$427, 2, FALSE)), "", (VLOOKUP(Table1[[#This Row],[Name]], 'Gas 22-23'!$A$4:$B$427, 2, FALSE)))</f>
        <v/>
      </c>
      <c r="S395" s="7" t="str">
        <f>IFERROR((Table1[[#This Row],[Electricity 22-23]]*'Emissions Factors'!$C$5)+('Emissions Factors'!$B$5*Table1[[#This Row],[Gas 22-23]]), "")</f>
        <v/>
      </c>
      <c r="T395" s="12" t="str">
        <f>IFERROR(Table1[[#This Row],[Total Emissions 22-23]]/Table1[[#This Row],[Total Emissions 21-22]], "")</f>
        <v/>
      </c>
      <c r="U395" s="7" t="e">
        <f>VLOOKUP(Table1[[#This Row],[Name]],'Electricity 23-24'!A441:D517,4,FALSE)</f>
        <v>#N/A</v>
      </c>
      <c r="V395" s="7" t="str">
        <f>IF(ISNA(VLOOKUP(Table1[[#This Row],[Name]],Table2[#All],2,FALSE)),"",(VLOOKUP(Table1[[#This Row],[Name]],Table2[#All],2,FALSE)))</f>
        <v/>
      </c>
      <c r="W395" s="7" t="str">
        <f>IFERROR((Table1[[#This Row],[Electricity 23-24 ]]*'Emissions Factors'!$C$6)+(Table1[[#This Row],[Gas 23-24 ]]*'Emissions Factors'!$B$6),"")</f>
        <v/>
      </c>
      <c r="X395" s="74" t="str">
        <f>IFERROR(Table1[[#This Row],[Total Emissions 23-24 ]]/Table1[[#This Row],[Total Emissions 22-23]],"")</f>
        <v/>
      </c>
      <c r="Y395" s="21"/>
    </row>
    <row r="396" spans="1:25" x14ac:dyDescent="0.25">
      <c r="A396" s="32"/>
      <c r="B396" s="21" t="e">
        <f>VLOOKUP(Table1[[#This Row],[Name]], 'Site Information'!$A$2:$D$46, 4, FALSE)</f>
        <v>#N/A</v>
      </c>
      <c r="C396" s="8" t="str">
        <f>IF(ISNA(VLOOKUP(Table1[[#This Row],[Name]], 'Elec 17-18'!$A$4:$B$630, 2, FALSE)), "0", VLOOKUP(Table1[[#This Row],[Name]], 'Elec 17-18'!$A$4:$B$630, 2, FALSE))</f>
        <v>0</v>
      </c>
      <c r="D396" s="13" t="str">
        <f>IF(ISNA(VLOOKUP(Table1[[#This Row],[Name]], 'Gas 17-18'!$A$4:$B$395, 2, FALSE)), "0", (VLOOKUP(Table1[[#This Row],[Name]], 'Gas 17-18'!$A$4:$B$395, 2, FALSE)))</f>
        <v>0</v>
      </c>
      <c r="E396" s="8" t="str">
        <f>IF(ISNA(VLOOKUP(Table1[[#This Row],[Name]], 'Elec 18-19'!$A$4:$B$630, 2, FALSE)), "0", VLOOKUP(Table1[[#This Row],[Name]], 'Elec 18-19'!$A$4:$B$630, 2, FALSE))</f>
        <v>0</v>
      </c>
      <c r="F396" s="13" t="str">
        <f>IF(ISNA(VLOOKUP(Table1[[#This Row],[Name]], 'Gas 18-19'!$A$4:$B$395, 2, FALSE)), "0", (VLOOKUP(Table1[[#This Row],[Name]], 'Gas 18-19'!$A$4:$B$395, 2, FALSE)))</f>
        <v>0</v>
      </c>
      <c r="G396" s="7" t="str">
        <f>IF(ISNA(VLOOKUP(Table1[[#This Row],[Name]], 'Elec 19-20'!$A$4:$B$631, 2, FALSE)), "0", VLOOKUP(Table1[[#This Row],[Name]], 'Elec 19-20'!$A$4:$B$631, 2, FALSE))</f>
        <v>0</v>
      </c>
      <c r="H396" s="7" t="str">
        <f>IF(ISNA(VLOOKUP(Table1[[#This Row],[Name]], 'Gas 19-20'!$A$4:$B$395, 2, FALSE)), "0", (VLOOKUP(Table1[[#This Row],[Name]], 'Gas 19-20'!$A$4:$B$395, 2, FALSE)))</f>
        <v>0</v>
      </c>
      <c r="I396" s="13">
        <f>IFERROR((Table1[[#This Row],[Electricity 19-20]]*'Emissions Factors'!$C$2)+(Table1[[#This Row],[Gas 19-20]]*'Emissions Factors'!$B$2), "")</f>
        <v>0</v>
      </c>
      <c r="J396" s="7" t="str">
        <f>IF(ISNA(VLOOKUP(Table1[[#This Row],[Name]],'Elec 20-21'!$A$4:$B$641, 2, FALSE)), "0", VLOOKUP(Table1[[#This Row],[Name]], 'Elec 20-21'!$A$4:$B$641, 2, FALSE))</f>
        <v>0</v>
      </c>
      <c r="K396" s="7" t="str">
        <f>IF(ISNA(VLOOKUP(Table1[[#This Row],[Name]], 'Gas 20-21'!$A$4:$B$400, 2, FALSE)), "0", VLOOKUP(Table1[[#This Row],[Name]], 'Gas 20-21'!$A$4:$B$400, 2, FALSE))</f>
        <v>0</v>
      </c>
      <c r="L396" s="13">
        <f>IFERROR((Table1[[#This Row],[Electricity 20-21]]*'Emissions Factors'!$C$3)+(Table1[[#This Row],[Gas 20-21]]*'Emissions Factors'!$B$2), "0")</f>
        <v>0</v>
      </c>
      <c r="M396" s="11" t="str">
        <f>IF(ISNA(VLOOKUP(Table1[[#This Row],[Name]], 'Elec 21-22'!$A$4:$B$656, 2, FALSE)), "0", VLOOKUP(Table1[[#This Row],[Name]], 'Elec 21-22'!$A$4:$B$656, 2, FALSE))</f>
        <v>0</v>
      </c>
      <c r="N396" s="7" t="str">
        <f>IF(ISNA(VLOOKUP(Table1[[#This Row],[Name]], 'Gas 21-22'!$A$4:$B$408, 2, FALSE)), "0", VLOOKUP(Table1[[#This Row],[Name]], 'Gas 21-22'!$A$4:$B$408, 2, FALSE))</f>
        <v>0</v>
      </c>
      <c r="O396" s="8">
        <f>IFERROR((Table1[[#This Row],[Electricity 21-22]]*'Emissions Factors'!$C$4)+(Table1[[#This Row],[Gas 21-22]]*'Emissions Factors'!$B$4), "")</f>
        <v>0</v>
      </c>
      <c r="P396" s="74" t="str">
        <f>IFERROR(Table1[[#This Row],[Total Emissions 21-22]]/Table1[[#This Row],[Total Emissions 20-21]], "")</f>
        <v/>
      </c>
      <c r="Q396" s="11" t="str">
        <f>IF(ISNA(VLOOKUP(Table1[[#This Row],[Name]],'Elec 22-23'!$A$4:$B$680, 2, FALSE)), "", VLOOKUP(Table1[[#This Row],[Name]], 'Elec 22-23'!$A$4:$B$680, 2, FALSE))</f>
        <v/>
      </c>
      <c r="R396" s="7" t="str">
        <f>IF(ISNA(VLOOKUP(Table1[[#This Row],[Name]], 'Gas 22-23'!$A$4:$B$427, 2, FALSE)), "", (VLOOKUP(Table1[[#This Row],[Name]], 'Gas 22-23'!$A$4:$B$427, 2, FALSE)))</f>
        <v/>
      </c>
      <c r="S396" s="7" t="str">
        <f>IFERROR((Table1[[#This Row],[Electricity 22-23]]*'Emissions Factors'!$C$5)+('Emissions Factors'!$B$5*Table1[[#This Row],[Gas 22-23]]), "")</f>
        <v/>
      </c>
      <c r="T396" s="12" t="str">
        <f>IFERROR(Table1[[#This Row],[Total Emissions 22-23]]/Table1[[#This Row],[Total Emissions 21-22]], "")</f>
        <v/>
      </c>
      <c r="U396" s="7" t="str">
        <f>IF(ISNA(VLOOKUP(Table1[[#This Row],[Name]],'Electricity 23-24'!A397:D1293,4,FALSE)),"",(VLOOKUP(Table1[[#This Row],[Name]],'Electricity 23-24'!A397:D1293,4,FALSE)))</f>
        <v/>
      </c>
      <c r="V396" s="7" t="str">
        <f>IF(ISNA(VLOOKUP(Table1[[#This Row],[Name]],Table2[#All],2,FALSE)),"",(VLOOKUP(Table1[[#This Row],[Name]],Table2[#All],2,FALSE)))</f>
        <v/>
      </c>
      <c r="W396" s="7" t="str">
        <f>IFERROR((Table1[[#This Row],[Electricity 23-24 ]]*'Emissions Factors'!$C$6)+(Table1[[#This Row],[Gas 23-24 ]]*'Emissions Factors'!$B$6),"")</f>
        <v/>
      </c>
      <c r="X396" s="74" t="str">
        <f>IFERROR(Table1[[#This Row],[Total Emissions 23-24 ]]/Table1[[#This Row],[Total Emissions 22-23]],"")</f>
        <v/>
      </c>
      <c r="Y396" s="21"/>
    </row>
    <row r="397" spans="1:25" x14ac:dyDescent="0.25">
      <c r="A397" s="32"/>
      <c r="B397" s="21" t="e">
        <f>VLOOKUP(Table1[[#This Row],[Name]], 'Site Information'!$A$2:$D$46, 4, FALSE)</f>
        <v>#N/A</v>
      </c>
      <c r="C397" s="8" t="str">
        <f>IF(ISNA(VLOOKUP(Table1[[#This Row],[Name]], 'Elec 17-18'!$A$4:$B$630, 2, FALSE)), "0", VLOOKUP(Table1[[#This Row],[Name]], 'Elec 17-18'!$A$4:$B$630, 2, FALSE))</f>
        <v>0</v>
      </c>
      <c r="D397" s="13" t="str">
        <f>IF(ISNA(VLOOKUP(Table1[[#This Row],[Name]], 'Gas 17-18'!$A$4:$B$395, 2, FALSE)), "0", (VLOOKUP(Table1[[#This Row],[Name]], 'Gas 17-18'!$A$4:$B$395, 2, FALSE)))</f>
        <v>0</v>
      </c>
      <c r="E397" s="8" t="str">
        <f>IF(ISNA(VLOOKUP(Table1[[#This Row],[Name]], 'Elec 18-19'!$A$4:$B$630, 2, FALSE)), "0", VLOOKUP(Table1[[#This Row],[Name]], 'Elec 18-19'!$A$4:$B$630, 2, FALSE))</f>
        <v>0</v>
      </c>
      <c r="F397" s="13" t="str">
        <f>IF(ISNA(VLOOKUP(Table1[[#This Row],[Name]], 'Gas 18-19'!$A$4:$B$395, 2, FALSE)), "0", (VLOOKUP(Table1[[#This Row],[Name]], 'Gas 18-19'!$A$4:$B$395, 2, FALSE)))</f>
        <v>0</v>
      </c>
      <c r="G397" s="7" t="str">
        <f>IF(ISNA(VLOOKUP(Table1[[#This Row],[Name]], 'Elec 19-20'!$A$4:$B$631, 2, FALSE)), "0", VLOOKUP(Table1[[#This Row],[Name]], 'Elec 19-20'!$A$4:$B$631, 2, FALSE))</f>
        <v>0</v>
      </c>
      <c r="H397" s="7" t="str">
        <f>IF(ISNA(VLOOKUP(Table1[[#This Row],[Name]], 'Gas 19-20'!$A$4:$B$395, 2, FALSE)), "0", (VLOOKUP(Table1[[#This Row],[Name]], 'Gas 19-20'!$A$4:$B$395, 2, FALSE)))</f>
        <v>0</v>
      </c>
      <c r="I397" s="13">
        <f>IFERROR((Table1[[#This Row],[Electricity 19-20]]*'Emissions Factors'!$C$2)+(Table1[[#This Row],[Gas 19-20]]*'Emissions Factors'!$B$2), "")</f>
        <v>0</v>
      </c>
      <c r="J397" s="7" t="str">
        <f>IF(ISNA(VLOOKUP(Table1[[#This Row],[Name]],'Elec 20-21'!$A$4:$B$641, 2, FALSE)), "0", VLOOKUP(Table1[[#This Row],[Name]], 'Elec 20-21'!$A$4:$B$641, 2, FALSE))</f>
        <v>0</v>
      </c>
      <c r="K397" s="7" t="str">
        <f>IF(ISNA(VLOOKUP(Table1[[#This Row],[Name]], 'Gas 20-21'!$A$4:$B$400, 2, FALSE)), "0", VLOOKUP(Table1[[#This Row],[Name]], 'Gas 20-21'!$A$4:$B$400, 2, FALSE))</f>
        <v>0</v>
      </c>
      <c r="L397" s="13">
        <f>IFERROR((Table1[[#This Row],[Electricity 20-21]]*'Emissions Factors'!$C$3)+(Table1[[#This Row],[Gas 20-21]]*'Emissions Factors'!$B$2), "0")</f>
        <v>0</v>
      </c>
      <c r="M397" s="11" t="str">
        <f>IF(ISNA(VLOOKUP(Table1[[#This Row],[Name]], 'Elec 21-22'!$A$4:$B$656, 2, FALSE)), "0", VLOOKUP(Table1[[#This Row],[Name]], 'Elec 21-22'!$A$4:$B$656, 2, FALSE))</f>
        <v>0</v>
      </c>
      <c r="N397" s="7" t="str">
        <f>IF(ISNA(VLOOKUP(Table1[[#This Row],[Name]], 'Gas 21-22'!$A$4:$B$408, 2, FALSE)), "0", VLOOKUP(Table1[[#This Row],[Name]], 'Gas 21-22'!$A$4:$B$408, 2, FALSE))</f>
        <v>0</v>
      </c>
      <c r="O397" s="8">
        <f>IFERROR((Table1[[#This Row],[Electricity 21-22]]*'Emissions Factors'!$C$4)+(Table1[[#This Row],[Gas 21-22]]*'Emissions Factors'!$B$4), "")</f>
        <v>0</v>
      </c>
      <c r="P397" s="74" t="str">
        <f>IFERROR(Table1[[#This Row],[Total Emissions 21-22]]/Table1[[#This Row],[Total Emissions 20-21]], "")</f>
        <v/>
      </c>
      <c r="Q397" s="11" t="str">
        <f>IF(ISNA(VLOOKUP(Table1[[#This Row],[Name]],'Elec 22-23'!$A$4:$B$680, 2, FALSE)), "", VLOOKUP(Table1[[#This Row],[Name]], 'Elec 22-23'!$A$4:$B$680, 2, FALSE))</f>
        <v/>
      </c>
      <c r="R397" s="7" t="str">
        <f>IF(ISNA(VLOOKUP(Table1[[#This Row],[Name]], 'Gas 22-23'!$A$4:$B$427, 2, FALSE)), "", (VLOOKUP(Table1[[#This Row],[Name]], 'Gas 22-23'!$A$4:$B$427, 2, FALSE)))</f>
        <v/>
      </c>
      <c r="S397" s="7" t="str">
        <f>IFERROR((Table1[[#This Row],[Electricity 22-23]]*'Emissions Factors'!$C$5)+('Emissions Factors'!$B$5*Table1[[#This Row],[Gas 22-23]]), "")</f>
        <v/>
      </c>
      <c r="T397" s="12" t="str">
        <f>IFERROR(Table1[[#This Row],[Total Emissions 22-23]]/Table1[[#This Row],[Total Emissions 21-22]], "")</f>
        <v/>
      </c>
      <c r="U397" s="7" t="str">
        <f>IF(ISNA(VLOOKUP(Table1[[#This Row],[Name]],'Electricity 23-24'!A398:D1294,4,FALSE)),"",(VLOOKUP(Table1[[#This Row],[Name]],'Electricity 23-24'!A398:D1294,4,FALSE)))</f>
        <v/>
      </c>
      <c r="V397" s="7" t="str">
        <f>IF(ISNA(VLOOKUP(Table1[[#This Row],[Name]],Table2[#All],2,FALSE)),"",(VLOOKUP(Table1[[#This Row],[Name]],Table2[#All],2,FALSE)))</f>
        <v/>
      </c>
      <c r="W397" s="7" t="str">
        <f>IFERROR((Table1[[#This Row],[Electricity 23-24 ]]*'Emissions Factors'!$C$6)+(Table1[[#This Row],[Gas 23-24 ]]*'Emissions Factors'!$B$6),"")</f>
        <v/>
      </c>
      <c r="X397" s="74" t="str">
        <f>IFERROR(Table1[[#This Row],[Total Emissions 23-24 ]]/Table1[[#This Row],[Total Emissions 22-23]],"")</f>
        <v/>
      </c>
      <c r="Y397" s="21"/>
    </row>
    <row r="398" spans="1:25" x14ac:dyDescent="0.25">
      <c r="A398" s="30"/>
      <c r="B398" s="21" t="e">
        <f>VLOOKUP(Table1[[#This Row],[Name]], 'Site Information'!$A$2:$D$46, 4, FALSE)</f>
        <v>#N/A</v>
      </c>
      <c r="C398" s="11" t="str">
        <f>IF(ISNA(VLOOKUP(Table1[[#This Row],[Name]], 'Elec 17-18'!$A$4:$B$630, 2, FALSE)), "0", VLOOKUP(Table1[[#This Row],[Name]], 'Elec 17-18'!$A$4:$B$630, 2, FALSE))</f>
        <v>0</v>
      </c>
      <c r="D398" s="47" t="str">
        <f>IF(ISNA(VLOOKUP(Table1[[#This Row],[Name]], 'Gas 17-18'!$A$4:$B$395, 2, FALSE)), "0", (VLOOKUP(Table1[[#This Row],[Name]], 'Gas 17-18'!$A$4:$B$395, 2, FALSE)))</f>
        <v>0</v>
      </c>
      <c r="E398" s="11" t="str">
        <f>IF(ISNA(VLOOKUP(Table1[[#This Row],[Name]], 'Elec 18-19'!$A$4:$B$630, 2, FALSE)), "0", VLOOKUP(Table1[[#This Row],[Name]], 'Elec 18-19'!$A$4:$B$630, 2, FALSE))</f>
        <v>0</v>
      </c>
      <c r="F398" s="47" t="str">
        <f>IF(ISNA(VLOOKUP(Table1[[#This Row],[Name]], 'Gas 18-19'!$A$4:$B$395, 2, FALSE)), "0", (VLOOKUP(Table1[[#This Row],[Name]], 'Gas 18-19'!$A$4:$B$395, 2, FALSE)))</f>
        <v>0</v>
      </c>
      <c r="G398" s="7" t="str">
        <f>IF(ISNA(VLOOKUP(Table1[[#This Row],[Name]], 'Elec 19-20'!$A$4:$B$631, 2, FALSE)), "0", VLOOKUP(Table1[[#This Row],[Name]], 'Elec 19-20'!$A$4:$B$631, 2, FALSE))</f>
        <v>0</v>
      </c>
      <c r="H398" s="7" t="str">
        <f>IF(ISNA(VLOOKUP(Table1[[#This Row],[Name]], 'Gas 19-20'!$A$4:$B$395, 2, FALSE)), "0", (VLOOKUP(Table1[[#This Row],[Name]], 'Gas 19-20'!$A$4:$B$395, 2, FALSE)))</f>
        <v>0</v>
      </c>
      <c r="I398" s="13">
        <f>IFERROR((Table1[[#This Row],[Electricity 19-20]]*'Emissions Factors'!$C$2)+(Table1[[#This Row],[Gas 19-20]]*'Emissions Factors'!$B$2), "")</f>
        <v>0</v>
      </c>
      <c r="J398" s="7" t="str">
        <f>IF(ISNA(VLOOKUP(Table1[[#This Row],[Name]],'Elec 20-21'!$A$4:$B$641, 2, FALSE)), "0", VLOOKUP(Table1[[#This Row],[Name]], 'Elec 20-21'!$A$4:$B$641, 2, FALSE))</f>
        <v>0</v>
      </c>
      <c r="K398" s="7" t="str">
        <f>IF(ISNA(VLOOKUP(Table1[[#This Row],[Name]], 'Gas 20-21'!$A$4:$B$400, 2, FALSE)), "0", VLOOKUP(Table1[[#This Row],[Name]], 'Gas 20-21'!$A$4:$B$400, 2, FALSE))</f>
        <v>0</v>
      </c>
      <c r="L398" s="13">
        <f>IFERROR((Table1[[#This Row],[Electricity 20-21]]*'Emissions Factors'!$C$3)+(Table1[[#This Row],[Gas 20-21]]*'Emissions Factors'!$B$2), "0")</f>
        <v>0</v>
      </c>
      <c r="M398" s="65" t="str">
        <f>IF(ISNA(VLOOKUP(Table1[[#This Row],[Name]], 'Elec 21-22'!$A$4:$B$656, 2, FALSE)), "0", VLOOKUP(Table1[[#This Row],[Name]], 'Elec 21-22'!$A$4:$B$656, 2, FALSE))</f>
        <v>0</v>
      </c>
      <c r="N398" s="11" t="str">
        <f>IF(ISNA(VLOOKUP(Table1[[#This Row],[Name]], 'Gas 21-22'!$A$4:$B$408, 2, FALSE)), "0", VLOOKUP(Table1[[#This Row],[Name]], 'Gas 21-22'!$A$4:$B$408, 2, FALSE))</f>
        <v>0</v>
      </c>
      <c r="O398" s="8">
        <f>IFERROR((Table1[[#This Row],[Electricity 21-22]]*'Emissions Factors'!$C$4)+(Table1[[#This Row],[Gas 21-22]]*'Emissions Factors'!$B$4), "")</f>
        <v>0</v>
      </c>
      <c r="P398" s="12" t="str">
        <f>IFERROR(Table1[[#This Row],[Total Emissions 21-22]]/Table1[[#This Row],[Total Emissions 20-21]], "")</f>
        <v/>
      </c>
      <c r="Q398" s="11" t="str">
        <f>IF(ISNA(VLOOKUP(Table1[[#This Row],[Name]],'Elec 22-23'!$A$4:$B$680, 2, FALSE)), "", VLOOKUP(Table1[[#This Row],[Name]], 'Elec 22-23'!$A$4:$B$680, 2, FALSE))</f>
        <v/>
      </c>
      <c r="R398" s="7" t="str">
        <f>IF(ISNA(VLOOKUP(Table1[[#This Row],[Name]], 'Gas 22-23'!$A$4:$B$427, 2, FALSE)), "", (VLOOKUP(Table1[[#This Row],[Name]], 'Gas 22-23'!$A$4:$B$427, 2, FALSE)))</f>
        <v/>
      </c>
      <c r="S398" s="7" t="str">
        <f>IFERROR((Table1[[#This Row],[Electricity 22-23]]*'Emissions Factors'!$C$5)+('Emissions Factors'!$B$5*Table1[[#This Row],[Gas 22-23]]), "")</f>
        <v/>
      </c>
      <c r="T398" s="12" t="str">
        <f>IFERROR(Table1[[#This Row],[Total Emissions 22-23]]/Table1[[#This Row],[Total Emissions 21-22]], "")</f>
        <v/>
      </c>
      <c r="U398" s="7" t="str">
        <f>IF(ISNA(VLOOKUP(Table1[[#This Row],[Name]],'Electricity 23-24'!A3:D28,4,FALSE)),"",(VLOOKUP(Table1[[#This Row],[Name]],'Electricity 23-24'!A3:D28,4,FALSE)))</f>
        <v/>
      </c>
      <c r="V398" s="7" t="str">
        <f>IF(ISNA(VLOOKUP(Table1[[#This Row],[Name]],Table2[#All],2,FALSE)),"",(VLOOKUP(Table1[[#This Row],[Name]],Table2[#All],2,FALSE)))</f>
        <v/>
      </c>
      <c r="W398" s="7" t="str">
        <f>IFERROR((Table1[[#This Row],[Electricity 23-24 ]]*'Emissions Factors'!$C$6)+(Table1[[#This Row],[Gas 23-24 ]]*'Emissions Factors'!$B$6),"")</f>
        <v/>
      </c>
      <c r="X398" s="74" t="str">
        <f>IFERROR(Table1[[#This Row],[Total Emissions 23-24 ]]/Table1[[#This Row],[Total Emissions 22-23]],"")</f>
        <v/>
      </c>
      <c r="Y398" s="21"/>
    </row>
    <row r="399" spans="1:25" x14ac:dyDescent="0.25">
      <c r="A399" s="30"/>
      <c r="B399" s="21" t="e">
        <f>VLOOKUP(Table1[[#This Row],[Name]], 'Site Information'!$A$2:$D$46, 4, FALSE)</f>
        <v>#N/A</v>
      </c>
      <c r="C399" s="11" t="str">
        <f>IF(ISNA(VLOOKUP(Table1[[#This Row],[Name]], 'Elec 17-18'!$A$4:$B$630, 2, FALSE)), "0", VLOOKUP(Table1[[#This Row],[Name]], 'Elec 17-18'!$A$4:$B$630, 2, FALSE))</f>
        <v>0</v>
      </c>
      <c r="D399" s="47" t="str">
        <f>IF(ISNA(VLOOKUP(Table1[[#This Row],[Name]], 'Gas 17-18'!$A$4:$B$395, 2, FALSE)), "0", (VLOOKUP(Table1[[#This Row],[Name]], 'Gas 17-18'!$A$4:$B$395, 2, FALSE)))</f>
        <v>0</v>
      </c>
      <c r="E399" s="11" t="str">
        <f>IF(ISNA(VLOOKUP(Table1[[#This Row],[Name]], 'Elec 18-19'!$A$4:$B$630, 2, FALSE)), "0", VLOOKUP(Table1[[#This Row],[Name]], 'Elec 18-19'!$A$4:$B$630, 2, FALSE))</f>
        <v>0</v>
      </c>
      <c r="F399" s="47" t="str">
        <f>IF(ISNA(VLOOKUP(Table1[[#This Row],[Name]], 'Gas 18-19'!$A$4:$B$395, 2, FALSE)), "0", (VLOOKUP(Table1[[#This Row],[Name]], 'Gas 18-19'!$A$4:$B$395, 2, FALSE)))</f>
        <v>0</v>
      </c>
      <c r="G399" s="7" t="str">
        <f>IF(ISNA(VLOOKUP(Table1[[#This Row],[Name]], 'Elec 19-20'!$A$4:$B$631, 2, FALSE)), "0", VLOOKUP(Table1[[#This Row],[Name]], 'Elec 19-20'!$A$4:$B$631, 2, FALSE))</f>
        <v>0</v>
      </c>
      <c r="H399" s="7" t="str">
        <f>IF(ISNA(VLOOKUP(Table1[[#This Row],[Name]], 'Gas 19-20'!$A$4:$B$395, 2, FALSE)), "0", (VLOOKUP(Table1[[#This Row],[Name]], 'Gas 19-20'!$A$4:$B$395, 2, FALSE)))</f>
        <v>0</v>
      </c>
      <c r="I399" s="13">
        <f>IFERROR((Table1[[#This Row],[Electricity 19-20]]*'Emissions Factors'!$C$2)+(Table1[[#This Row],[Gas 19-20]]*'Emissions Factors'!$B$2), "")</f>
        <v>0</v>
      </c>
      <c r="J399" s="7" t="str">
        <f>IF(ISNA(VLOOKUP(Table1[[#This Row],[Name]],'Elec 20-21'!$A$4:$B$641, 2, FALSE)), "0", VLOOKUP(Table1[[#This Row],[Name]], 'Elec 20-21'!$A$4:$B$641, 2, FALSE))</f>
        <v>0</v>
      </c>
      <c r="K399" s="7" t="str">
        <f>IF(ISNA(VLOOKUP(Table1[[#This Row],[Name]], 'Gas 20-21'!$A$4:$B$400, 2, FALSE)), "0", VLOOKUP(Table1[[#This Row],[Name]], 'Gas 20-21'!$A$4:$B$400, 2, FALSE))</f>
        <v>0</v>
      </c>
      <c r="L399" s="13">
        <f>IFERROR((Table1[[#This Row],[Electricity 20-21]]*'Emissions Factors'!$C$3)+(Table1[[#This Row],[Gas 20-21]]*'Emissions Factors'!$B$2), "0")</f>
        <v>0</v>
      </c>
      <c r="M399" s="65" t="str">
        <f>IF(ISNA(VLOOKUP(Table1[[#This Row],[Name]], 'Elec 21-22'!$A$4:$B$656, 2, FALSE)), "0", VLOOKUP(Table1[[#This Row],[Name]], 'Elec 21-22'!$A$4:$B$656, 2, FALSE))</f>
        <v>0</v>
      </c>
      <c r="N399" s="11" t="str">
        <f>IF(ISNA(VLOOKUP(Table1[[#This Row],[Name]], 'Gas 21-22'!$A$4:$B$408, 2, FALSE)), "0", VLOOKUP(Table1[[#This Row],[Name]], 'Gas 21-22'!$A$4:$B$408, 2, FALSE))</f>
        <v>0</v>
      </c>
      <c r="O399" s="8">
        <f>IFERROR((Table1[[#This Row],[Electricity 21-22]]*'Emissions Factors'!$C$4)+(Table1[[#This Row],[Gas 21-22]]*'Emissions Factors'!$B$4), "")</f>
        <v>0</v>
      </c>
      <c r="P399" s="12" t="str">
        <f>IFERROR(Table1[[#This Row],[Total Emissions 21-22]]/Table1[[#This Row],[Total Emissions 20-21]], "")</f>
        <v/>
      </c>
      <c r="Q399" s="11" t="str">
        <f>IF(ISNA(VLOOKUP(Table1[[#This Row],[Name]],'Elec 22-23'!$A$4:$B$680, 2, FALSE)), "", VLOOKUP(Table1[[#This Row],[Name]], 'Elec 22-23'!$A$4:$B$680, 2, FALSE))</f>
        <v/>
      </c>
      <c r="R399" s="7" t="str">
        <f>IF(ISNA(VLOOKUP(Table1[[#This Row],[Name]], 'Gas 22-23'!$A$4:$B$427, 2, FALSE)), "", (VLOOKUP(Table1[[#This Row],[Name]], 'Gas 22-23'!$A$4:$B$427, 2, FALSE)))</f>
        <v/>
      </c>
      <c r="S399" s="7" t="str">
        <f>IFERROR((Table1[[#This Row],[Electricity 22-23]]*'Emissions Factors'!$C$5)+('Emissions Factors'!$B$5*Table1[[#This Row],[Gas 22-23]]), "")</f>
        <v/>
      </c>
      <c r="T399" s="12" t="str">
        <f>IFERROR(Table1[[#This Row],[Total Emissions 22-23]]/Table1[[#This Row],[Total Emissions 21-22]], "")</f>
        <v/>
      </c>
      <c r="U399" s="7" t="str">
        <f>IF(ISNA(VLOOKUP(Table1[[#This Row],[Name]],'Electricity 23-24'!A207:D329,4,FALSE)),"",(VLOOKUP(Table1[[#This Row],[Name]],'Electricity 23-24'!A207:D329,4,FALSE)))</f>
        <v/>
      </c>
      <c r="V399" s="7" t="str">
        <f>IF(ISNA(VLOOKUP(Table1[[#This Row],[Name]],Table2[#All],2,FALSE)),"",(VLOOKUP(Table1[[#This Row],[Name]],Table2[#All],2,FALSE)))</f>
        <v/>
      </c>
      <c r="W399" s="7" t="str">
        <f>IFERROR((Table1[[#This Row],[Electricity 23-24 ]]*'Emissions Factors'!$C$6)+(Table1[[#This Row],[Gas 23-24 ]]*'Emissions Factors'!$B$6),"")</f>
        <v/>
      </c>
      <c r="X399" s="74" t="str">
        <f>IFERROR(Table1[[#This Row],[Total Emissions 23-24 ]]/Table1[[#This Row],[Total Emissions 22-23]],"")</f>
        <v/>
      </c>
      <c r="Y399" s="21"/>
    </row>
    <row r="400" spans="1:25" x14ac:dyDescent="0.25">
      <c r="A400" s="30"/>
      <c r="B400" s="21" t="e">
        <f>VLOOKUP(Table1[[#This Row],[Name]], 'Site Information'!$A$2:$D$46, 4, FALSE)</f>
        <v>#N/A</v>
      </c>
      <c r="C400" s="11" t="str">
        <f>IF(ISNA(VLOOKUP(Table1[[#This Row],[Name]], 'Elec 17-18'!$A$4:$B$630, 2, FALSE)), "0", VLOOKUP(Table1[[#This Row],[Name]], 'Elec 17-18'!$A$4:$B$630, 2, FALSE))</f>
        <v>0</v>
      </c>
      <c r="D400" s="47" t="str">
        <f>IF(ISNA(VLOOKUP(Table1[[#This Row],[Name]], 'Gas 17-18'!$A$4:$B$395, 2, FALSE)), "0", (VLOOKUP(Table1[[#This Row],[Name]], 'Gas 17-18'!$A$4:$B$395, 2, FALSE)))</f>
        <v>0</v>
      </c>
      <c r="E400" s="11" t="str">
        <f>IF(ISNA(VLOOKUP(Table1[[#This Row],[Name]], 'Elec 18-19'!$A$4:$B$630, 2, FALSE)), "0", VLOOKUP(Table1[[#This Row],[Name]], 'Elec 18-19'!$A$4:$B$630, 2, FALSE))</f>
        <v>0</v>
      </c>
      <c r="F400" s="47" t="str">
        <f>IF(ISNA(VLOOKUP(Table1[[#This Row],[Name]], 'Gas 18-19'!$A$4:$B$395, 2, FALSE)), "0", (VLOOKUP(Table1[[#This Row],[Name]], 'Gas 18-19'!$A$4:$B$395, 2, FALSE)))</f>
        <v>0</v>
      </c>
      <c r="G400" s="7" t="str">
        <f>IF(ISNA(VLOOKUP(Table1[[#This Row],[Name]], 'Elec 19-20'!$A$4:$B$631, 2, FALSE)), "0", VLOOKUP(Table1[[#This Row],[Name]], 'Elec 19-20'!$A$4:$B$631, 2, FALSE))</f>
        <v>0</v>
      </c>
      <c r="H400" s="7" t="str">
        <f>IF(ISNA(VLOOKUP(Table1[[#This Row],[Name]], 'Gas 19-20'!$A$4:$B$395, 2, FALSE)), "0", (VLOOKUP(Table1[[#This Row],[Name]], 'Gas 19-20'!$A$4:$B$395, 2, FALSE)))</f>
        <v>0</v>
      </c>
      <c r="I400" s="13">
        <f>IFERROR((Table1[[#This Row],[Electricity 19-20]]*'Emissions Factors'!$C$2)+(Table1[[#This Row],[Gas 19-20]]*'Emissions Factors'!$B$2), "")</f>
        <v>0</v>
      </c>
      <c r="J400" s="7" t="str">
        <f>IF(ISNA(VLOOKUP(Table1[[#This Row],[Name]],'Elec 20-21'!$A$4:$B$641, 2, FALSE)), "0", VLOOKUP(Table1[[#This Row],[Name]], 'Elec 20-21'!$A$4:$B$641, 2, FALSE))</f>
        <v>0</v>
      </c>
      <c r="K400" s="7" t="str">
        <f>IF(ISNA(VLOOKUP(Table1[[#This Row],[Name]], 'Gas 20-21'!$A$4:$B$400, 2, FALSE)), "0", VLOOKUP(Table1[[#This Row],[Name]], 'Gas 20-21'!$A$4:$B$400, 2, FALSE))</f>
        <v>0</v>
      </c>
      <c r="L400" s="13">
        <f>IFERROR((Table1[[#This Row],[Electricity 20-21]]*'Emissions Factors'!$C$3)+(Table1[[#This Row],[Gas 20-21]]*'Emissions Factors'!$B$2), "0")</f>
        <v>0</v>
      </c>
      <c r="M400" s="65" t="str">
        <f>IF(ISNA(VLOOKUP(Table1[[#This Row],[Name]], 'Elec 21-22'!$A$4:$B$656, 2, FALSE)), "0", VLOOKUP(Table1[[#This Row],[Name]], 'Elec 21-22'!$A$4:$B$656, 2, FALSE))</f>
        <v>0</v>
      </c>
      <c r="N400" s="11" t="str">
        <f>IF(ISNA(VLOOKUP(Table1[[#This Row],[Name]], 'Gas 21-22'!$A$4:$B$408, 2, FALSE)), "0", VLOOKUP(Table1[[#This Row],[Name]], 'Gas 21-22'!$A$4:$B$408, 2, FALSE))</f>
        <v>0</v>
      </c>
      <c r="O400" s="8">
        <f>IFERROR((Table1[[#This Row],[Electricity 21-22]]*'Emissions Factors'!$C$4)+(Table1[[#This Row],[Gas 21-22]]*'Emissions Factors'!$B$4), "")</f>
        <v>0</v>
      </c>
      <c r="P400" s="12" t="str">
        <f>IFERROR(Table1[[#This Row],[Total Emissions 21-22]]/Table1[[#This Row],[Total Emissions 20-21]], "")</f>
        <v/>
      </c>
      <c r="Q400" s="11" t="str">
        <f>IF(ISNA(VLOOKUP(Table1[[#This Row],[Name]],'Elec 22-23'!$A$4:$B$680, 2, FALSE)), "", VLOOKUP(Table1[[#This Row],[Name]], 'Elec 22-23'!$A$4:$B$680, 2, FALSE))</f>
        <v/>
      </c>
      <c r="R400" s="7" t="str">
        <f>IF(ISNA(VLOOKUP(Table1[[#This Row],[Name]], 'Gas 22-23'!$A$4:$B$427, 2, FALSE)), "", (VLOOKUP(Table1[[#This Row],[Name]], 'Gas 22-23'!$A$4:$B$427, 2, FALSE)))</f>
        <v/>
      </c>
      <c r="S400" s="7" t="str">
        <f>IFERROR((Table1[[#This Row],[Electricity 22-23]]*'Emissions Factors'!$C$5)+('Emissions Factors'!$B$5*Table1[[#This Row],[Gas 22-23]]), "")</f>
        <v/>
      </c>
      <c r="T400" s="12" t="str">
        <f>IFERROR(Table1[[#This Row],[Total Emissions 22-23]]/Table1[[#This Row],[Total Emissions 21-22]], "")</f>
        <v/>
      </c>
      <c r="U400" s="7" t="str">
        <f>IF(ISNA(VLOOKUP(Table1[[#This Row],[Name]],'Electricity 23-24'!A208:D330,4,FALSE)),"",(VLOOKUP(Table1[[#This Row],[Name]],'Electricity 23-24'!A208:D330,4,FALSE)))</f>
        <v/>
      </c>
      <c r="V400" s="7" t="str">
        <f>IF(ISNA(VLOOKUP(Table1[[#This Row],[Name]],Table2[#All],2,FALSE)),"",(VLOOKUP(Table1[[#This Row],[Name]],Table2[#All],2,FALSE)))</f>
        <v/>
      </c>
      <c r="W400" s="7" t="str">
        <f>IFERROR((Table1[[#This Row],[Electricity 23-24 ]]*'Emissions Factors'!$C$6)+(Table1[[#This Row],[Gas 23-24 ]]*'Emissions Factors'!$B$6),"")</f>
        <v/>
      </c>
      <c r="X400" s="74" t="str">
        <f>IFERROR(Table1[[#This Row],[Total Emissions 23-24 ]]/Table1[[#This Row],[Total Emissions 22-23]],"")</f>
        <v/>
      </c>
      <c r="Y400" s="21"/>
    </row>
    <row r="401" spans="1:25" x14ac:dyDescent="0.25">
      <c r="A401" s="32"/>
      <c r="B401" s="21" t="e">
        <f>VLOOKUP(Table1[[#This Row],[Name]], 'Site Information'!$A$2:$D$46, 4, FALSE)</f>
        <v>#N/A</v>
      </c>
      <c r="C401" s="8" t="str">
        <f>IF(ISNA(VLOOKUP(Table1[[#This Row],[Name]], 'Elec 17-18'!$A$4:$B$630, 2, FALSE)), "0", VLOOKUP(Table1[[#This Row],[Name]], 'Elec 17-18'!$A$4:$B$630, 2, FALSE))</f>
        <v>0</v>
      </c>
      <c r="D401" s="13" t="str">
        <f>IF(ISNA(VLOOKUP(Table1[[#This Row],[Name]], 'Gas 17-18'!$A$4:$B$395, 2, FALSE)), "0", (VLOOKUP(Table1[[#This Row],[Name]], 'Gas 17-18'!$A$4:$B$395, 2, FALSE)))</f>
        <v>0</v>
      </c>
      <c r="E401" s="8" t="str">
        <f>IF(ISNA(VLOOKUP(Table1[[#This Row],[Name]], 'Elec 18-19'!$A$4:$B$630, 2, FALSE)), "0", VLOOKUP(Table1[[#This Row],[Name]], 'Elec 18-19'!$A$4:$B$630, 2, FALSE))</f>
        <v>0</v>
      </c>
      <c r="F401" s="13" t="str">
        <f>IF(ISNA(VLOOKUP(Table1[[#This Row],[Name]], 'Gas 18-19'!$A$4:$B$395, 2, FALSE)), "0", (VLOOKUP(Table1[[#This Row],[Name]], 'Gas 18-19'!$A$4:$B$395, 2, FALSE)))</f>
        <v>0</v>
      </c>
      <c r="G401" s="7" t="str">
        <f>IF(ISNA(VLOOKUP(Table1[[#This Row],[Name]], 'Elec 19-20'!$A$4:$B$631, 2, FALSE)), "0", VLOOKUP(Table1[[#This Row],[Name]], 'Elec 19-20'!$A$4:$B$631, 2, FALSE))</f>
        <v>0</v>
      </c>
      <c r="H401" s="7" t="str">
        <f>IF(ISNA(VLOOKUP(Table1[[#This Row],[Name]], 'Gas 19-20'!$A$4:$B$395, 2, FALSE)), "0", (VLOOKUP(Table1[[#This Row],[Name]], 'Gas 19-20'!$A$4:$B$395, 2, FALSE)))</f>
        <v>0</v>
      </c>
      <c r="I401" s="13">
        <f>IFERROR((Table1[[#This Row],[Electricity 19-20]]*'Emissions Factors'!$C$2)+(Table1[[#This Row],[Gas 19-20]]*'Emissions Factors'!$B$2), "")</f>
        <v>0</v>
      </c>
      <c r="J401" s="7" t="str">
        <f>IF(ISNA(VLOOKUP(Table1[[#This Row],[Name]],'Elec 20-21'!$A$4:$B$641, 2, FALSE)), "0", VLOOKUP(Table1[[#This Row],[Name]], 'Elec 20-21'!$A$4:$B$641, 2, FALSE))</f>
        <v>0</v>
      </c>
      <c r="K401" s="7" t="str">
        <f>IF(ISNA(VLOOKUP(Table1[[#This Row],[Name]], 'Gas 20-21'!$A$4:$B$400, 2, FALSE)), "0", VLOOKUP(Table1[[#This Row],[Name]], 'Gas 20-21'!$A$4:$B$400, 2, FALSE))</f>
        <v>0</v>
      </c>
      <c r="L401" s="13">
        <f>IFERROR((Table1[[#This Row],[Electricity 20-21]]*'Emissions Factors'!$C$3)+(Table1[[#This Row],[Gas 20-21]]*'Emissions Factors'!$B$2), "0")</f>
        <v>0</v>
      </c>
      <c r="M401" s="11" t="str">
        <f>IF(ISNA(VLOOKUP(Table1[[#This Row],[Name]], 'Elec 21-22'!$A$4:$B$656, 2, FALSE)), "0", VLOOKUP(Table1[[#This Row],[Name]], 'Elec 21-22'!$A$4:$B$656, 2, FALSE))</f>
        <v>0</v>
      </c>
      <c r="N401" s="11" t="str">
        <f>IF(ISNA(VLOOKUP(Table1[[#This Row],[Name]], 'Gas 21-22'!$A$4:$B$408, 2, FALSE)), "0", VLOOKUP(Table1[[#This Row],[Name]], 'Gas 21-22'!$A$4:$B$408, 2, FALSE))</f>
        <v>0</v>
      </c>
      <c r="O401" s="8">
        <f>IFERROR((Table1[[#This Row],[Electricity 21-22]]*'Emissions Factors'!$C$4)+(Table1[[#This Row],[Gas 21-22]]*'Emissions Factors'!$B$4), "")</f>
        <v>0</v>
      </c>
      <c r="P401" s="13" t="str">
        <f>IFERROR(Table1[[#This Row],[Total Emissions 21-22]]/Table1[[#This Row],[Total Emissions 20-21]], "")</f>
        <v/>
      </c>
      <c r="Q401" s="11" t="str">
        <f>IF(ISNA(VLOOKUP(Table1[[#This Row],[Name]],'Elec 22-23'!$A$4:$B$680, 2, FALSE)), "", VLOOKUP(Table1[[#This Row],[Name]], 'Elec 22-23'!$A$4:$B$680, 2, FALSE))</f>
        <v/>
      </c>
      <c r="R401" s="7" t="str">
        <f>IF(ISNA(VLOOKUP(Table1[[#This Row],[Name]], 'Gas 22-23'!$A$4:$B$427, 2, FALSE)), "", (VLOOKUP(Table1[[#This Row],[Name]], 'Gas 22-23'!$A$4:$B$427, 2, FALSE)))</f>
        <v/>
      </c>
      <c r="S401" s="7" t="str">
        <f>IFERROR((Table1[[#This Row],[Electricity 22-23]]*'Emissions Factors'!$C$5)+('Emissions Factors'!$B$5*Table1[[#This Row],[Gas 22-23]]), "")</f>
        <v/>
      </c>
      <c r="T401" s="12" t="str">
        <f>IFERROR(Table1[[#This Row],[Total Emissions 22-23]]/Table1[[#This Row],[Total Emissions 21-22]], "")</f>
        <v/>
      </c>
      <c r="U401" s="7" t="str">
        <f>IF(ISNA(VLOOKUP(Table1[[#This Row],[Name]],'Electricity 23-24'!A1:D123,4,FALSE)),"",(VLOOKUP(Table1[[#This Row],[Name]],'Electricity 23-24'!A1:D123,4,FALSE)))</f>
        <v/>
      </c>
      <c r="V401" s="7" t="str">
        <f>IF(ISNA(VLOOKUP(Table1[[#This Row],[Name]],Table2[#All],2,FALSE)),"",(VLOOKUP(Table1[[#This Row],[Name]],Table2[#All],2,FALSE)))</f>
        <v/>
      </c>
      <c r="W401" s="7" t="str">
        <f>IFERROR((Table1[[#This Row],[Electricity 23-24 ]]*'Emissions Factors'!$C$6)+(Table1[[#This Row],[Gas 23-24 ]]*'Emissions Factors'!$B$6),"")</f>
        <v/>
      </c>
      <c r="X401" s="74" t="str">
        <f>IFERROR(Table1[[#This Row],[Total Emissions 23-24 ]]/Table1[[#This Row],[Total Emissions 22-23]],"")</f>
        <v/>
      </c>
      <c r="Y401" s="21"/>
    </row>
    <row r="402" spans="1:25" x14ac:dyDescent="0.25">
      <c r="A402" s="30"/>
      <c r="B402" s="21" t="e">
        <f>VLOOKUP(Table1[[#This Row],[Name]], 'Site Information'!$A$2:$D$46, 4, FALSE)</f>
        <v>#N/A</v>
      </c>
      <c r="C402" s="11" t="str">
        <f>IF(ISNA(VLOOKUP(Table1[[#This Row],[Name]], 'Elec 17-18'!$A$4:$B$630, 2, FALSE)), "0", VLOOKUP(Table1[[#This Row],[Name]], 'Elec 17-18'!$A$4:$B$630, 2, FALSE))</f>
        <v>0</v>
      </c>
      <c r="D402" s="47" t="str">
        <f>IF(ISNA(VLOOKUP(Table1[[#This Row],[Name]], 'Gas 17-18'!$A$4:$B$395, 2, FALSE)), "0", (VLOOKUP(Table1[[#This Row],[Name]], 'Gas 17-18'!$A$4:$B$395, 2, FALSE)))</f>
        <v>0</v>
      </c>
      <c r="E402" s="11" t="str">
        <f>IF(ISNA(VLOOKUP(Table1[[#This Row],[Name]], 'Elec 18-19'!$A$4:$B$630, 2, FALSE)), "0", VLOOKUP(Table1[[#This Row],[Name]], 'Elec 18-19'!$A$4:$B$630, 2, FALSE))</f>
        <v>0</v>
      </c>
      <c r="F402" s="47" t="str">
        <f>IF(ISNA(VLOOKUP(Table1[[#This Row],[Name]], 'Gas 18-19'!$A$4:$B$395, 2, FALSE)), "0", (VLOOKUP(Table1[[#This Row],[Name]], 'Gas 18-19'!$A$4:$B$395, 2, FALSE)))</f>
        <v>0</v>
      </c>
      <c r="G402" s="7" t="str">
        <f>IF(ISNA(VLOOKUP(Table1[[#This Row],[Name]], 'Elec 19-20'!$A$4:$B$631, 2, FALSE)), "0", VLOOKUP(Table1[[#This Row],[Name]], 'Elec 19-20'!$A$4:$B$631, 2, FALSE))</f>
        <v>0</v>
      </c>
      <c r="H402" s="7" t="str">
        <f>IF(ISNA(VLOOKUP(Table1[[#This Row],[Name]], 'Gas 19-20'!$A$4:$B$395, 2, FALSE)), "0", (VLOOKUP(Table1[[#This Row],[Name]], 'Gas 19-20'!$A$4:$B$395, 2, FALSE)))</f>
        <v>0</v>
      </c>
      <c r="I402" s="13">
        <f>IFERROR((Table1[[#This Row],[Electricity 19-20]]*'Emissions Factors'!$C$2)+(Table1[[#This Row],[Gas 19-20]]*'Emissions Factors'!$B$2), "")</f>
        <v>0</v>
      </c>
      <c r="J402" s="7" t="str">
        <f>IF(ISNA(VLOOKUP(Table1[[#This Row],[Name]],'Elec 20-21'!$A$4:$B$641, 2, FALSE)), "0", VLOOKUP(Table1[[#This Row],[Name]], 'Elec 20-21'!$A$4:$B$641, 2, FALSE))</f>
        <v>0</v>
      </c>
      <c r="K402" s="7" t="str">
        <f>IF(ISNA(VLOOKUP(Table1[[#This Row],[Name]], 'Gas 20-21'!$A$4:$B$400, 2, FALSE)), "0", VLOOKUP(Table1[[#This Row],[Name]], 'Gas 20-21'!$A$4:$B$400, 2, FALSE))</f>
        <v>0</v>
      </c>
      <c r="L402" s="13">
        <f>IFERROR((Table1[[#This Row],[Electricity 20-21]]*'Emissions Factors'!$C$3)+(Table1[[#This Row],[Gas 20-21]]*'Emissions Factors'!$B$2), "0")</f>
        <v>0</v>
      </c>
      <c r="M402" s="65" t="str">
        <f>IF(ISNA(VLOOKUP(Table1[[#This Row],[Name]], 'Elec 21-22'!$A$4:$B$656, 2, FALSE)), "0", VLOOKUP(Table1[[#This Row],[Name]], 'Elec 21-22'!$A$4:$B$656, 2, FALSE))</f>
        <v>0</v>
      </c>
      <c r="N402" s="7" t="str">
        <f>IF(ISNA(VLOOKUP(Table1[[#This Row],[Name]], 'Gas 21-22'!$A$4:$B$408, 2, FALSE)), "0", VLOOKUP(Table1[[#This Row],[Name]], 'Gas 21-22'!$A$4:$B$408, 2, FALSE))</f>
        <v>0</v>
      </c>
      <c r="O402" s="8">
        <f>IFERROR((Table1[[#This Row],[Electricity 21-22]]*'Emissions Factors'!$C$4)+(Table1[[#This Row],[Gas 21-22]]*'Emissions Factors'!$B$4), "")</f>
        <v>0</v>
      </c>
      <c r="P402" s="12" t="str">
        <f>IFERROR(Table1[[#This Row],[Total Emissions 21-22]]/Table1[[#This Row],[Total Emissions 20-21]], "")</f>
        <v/>
      </c>
      <c r="Q402" s="11" t="str">
        <f>IF(ISNA(VLOOKUP(Table1[[#This Row],[Name]],'Elec 22-23'!$A$4:$B$680, 2, FALSE)), "", VLOOKUP(Table1[[#This Row],[Name]], 'Elec 22-23'!$A$4:$B$680, 2, FALSE))</f>
        <v/>
      </c>
      <c r="R402" s="11" t="str">
        <f>IF(ISNA(VLOOKUP(Table1[[#This Row],[Name]], 'Gas 22-23'!$A$4:$B$427, 2, FALSE)), "", (VLOOKUP(Table1[[#This Row],[Name]], 'Gas 22-23'!$A$4:$B$427, 2, FALSE)))</f>
        <v/>
      </c>
      <c r="S402" s="11" t="str">
        <f>IFERROR((Table1[[#This Row],[Electricity 22-23]]*'Emissions Factors'!$C$5)+('Emissions Factors'!$B$5*Table1[[#This Row],[Gas 22-23]]), "")</f>
        <v/>
      </c>
      <c r="T402" s="12" t="str">
        <f>IFERROR(Table1[[#This Row],[Total Emissions 22-23]]/Table1[[#This Row],[Total Emissions 21-22]], "")</f>
        <v/>
      </c>
      <c r="U402" s="11" t="str">
        <f>IF(ISNA(VLOOKUP(Table1[[#This Row],[Name]],'Electricity 23-24'!A403:D1299,4,FALSE)),"",(VLOOKUP(Table1[[#This Row],[Name]],'Electricity 23-24'!A403:D1299,4,FALSE)))</f>
        <v/>
      </c>
      <c r="V402" s="11" t="str">
        <f>IF(ISNA(VLOOKUP(Table1[[#This Row],[Name]],Table2[#All],2,FALSE)),"",(VLOOKUP(Table1[[#This Row],[Name]],Table2[#All],2,FALSE)))</f>
        <v/>
      </c>
      <c r="W402" s="11" t="str">
        <f>IFERROR((Table1[[#This Row],[Electricity 23-24 ]]*'Emissions Factors'!$C$6)+(Table1[[#This Row],[Gas 23-24 ]]*'Emissions Factors'!$B$6),"")</f>
        <v/>
      </c>
      <c r="X402" s="74" t="str">
        <f>IFERROR(Table1[[#This Row],[Total Emissions 23-24 ]]/Table1[[#This Row],[Total Emissions 22-23]],"")</f>
        <v/>
      </c>
      <c r="Y402" s="21"/>
    </row>
    <row r="403" spans="1:25" x14ac:dyDescent="0.25">
      <c r="A403" s="30"/>
      <c r="B403" s="21" t="e">
        <f>VLOOKUP(Table1[[#This Row],[Name]], 'Site Information'!$A$2:$D$46, 4, FALSE)</f>
        <v>#N/A</v>
      </c>
      <c r="C403" s="11" t="str">
        <f>IF(ISNA(VLOOKUP(Table1[[#This Row],[Name]], 'Elec 17-18'!$A$4:$B$630, 2, FALSE)), "0", VLOOKUP(Table1[[#This Row],[Name]], 'Elec 17-18'!$A$4:$B$630, 2, FALSE))</f>
        <v>0</v>
      </c>
      <c r="D403" s="47" t="str">
        <f>IF(ISNA(VLOOKUP(Table1[[#This Row],[Name]], 'Gas 17-18'!$A$4:$B$395, 2, FALSE)), "0", (VLOOKUP(Table1[[#This Row],[Name]], 'Gas 17-18'!$A$4:$B$395, 2, FALSE)))</f>
        <v>0</v>
      </c>
      <c r="E403" s="11" t="str">
        <f>IF(ISNA(VLOOKUP(Table1[[#This Row],[Name]], 'Elec 18-19'!$A$4:$B$630, 2, FALSE)), "0", VLOOKUP(Table1[[#This Row],[Name]], 'Elec 18-19'!$A$4:$B$630, 2, FALSE))</f>
        <v>0</v>
      </c>
      <c r="F403" s="47" t="str">
        <f>IF(ISNA(VLOOKUP(Table1[[#This Row],[Name]], 'Gas 18-19'!$A$4:$B$395, 2, FALSE)), "0", (VLOOKUP(Table1[[#This Row],[Name]], 'Gas 18-19'!$A$4:$B$395, 2, FALSE)))</f>
        <v>0</v>
      </c>
      <c r="G403" s="7" t="str">
        <f>IF(ISNA(VLOOKUP(Table1[[#This Row],[Name]], 'Elec 19-20'!$A$4:$B$631, 2, FALSE)), "0", VLOOKUP(Table1[[#This Row],[Name]], 'Elec 19-20'!$A$4:$B$631, 2, FALSE))</f>
        <v>0</v>
      </c>
      <c r="H403" s="7" t="str">
        <f>IF(ISNA(VLOOKUP(Table1[[#This Row],[Name]], 'Gas 19-20'!$A$4:$B$395, 2, FALSE)), "0", (VLOOKUP(Table1[[#This Row],[Name]], 'Gas 19-20'!$A$4:$B$395, 2, FALSE)))</f>
        <v>0</v>
      </c>
      <c r="I403" s="13">
        <f>IFERROR((Table1[[#This Row],[Electricity 19-20]]*'Emissions Factors'!$C$2)+(Table1[[#This Row],[Gas 19-20]]*'Emissions Factors'!$B$2), "")</f>
        <v>0</v>
      </c>
      <c r="J403" s="7" t="str">
        <f>IF(ISNA(VLOOKUP(Table1[[#This Row],[Name]],'Elec 20-21'!$A$4:$B$641, 2, FALSE)), "0", VLOOKUP(Table1[[#This Row],[Name]], 'Elec 20-21'!$A$4:$B$641, 2, FALSE))</f>
        <v>0</v>
      </c>
      <c r="K403" s="7" t="str">
        <f>IF(ISNA(VLOOKUP(Table1[[#This Row],[Name]], 'Gas 20-21'!$A$4:$B$400, 2, FALSE)), "0", VLOOKUP(Table1[[#This Row],[Name]], 'Gas 20-21'!$A$4:$B$400, 2, FALSE))</f>
        <v>0</v>
      </c>
      <c r="L403" s="13">
        <f>IFERROR((Table1[[#This Row],[Electricity 20-21]]*'Emissions Factors'!$C$3)+(Table1[[#This Row],[Gas 20-21]]*'Emissions Factors'!$B$2), "0")</f>
        <v>0</v>
      </c>
      <c r="M403" s="65" t="str">
        <f>IF(ISNA(VLOOKUP(Table1[[#This Row],[Name]], 'Elec 21-22'!$A$4:$B$656, 2, FALSE)), "0", VLOOKUP(Table1[[#This Row],[Name]], 'Elec 21-22'!$A$4:$B$656, 2, FALSE))</f>
        <v>0</v>
      </c>
      <c r="N403" s="11" t="str">
        <f>IF(ISNA(VLOOKUP(Table1[[#This Row],[Name]], 'Gas 21-22'!$A$4:$B$408, 2, FALSE)), "0", VLOOKUP(Table1[[#This Row],[Name]], 'Gas 21-22'!$A$4:$B$408, 2, FALSE))</f>
        <v>0</v>
      </c>
      <c r="O403" s="8">
        <f>IFERROR((Table1[[#This Row],[Electricity 21-22]]*'Emissions Factors'!$C$4)+(Table1[[#This Row],[Gas 21-22]]*'Emissions Factors'!$B$4), "")</f>
        <v>0</v>
      </c>
      <c r="P403" s="12" t="str">
        <f>IFERROR(Table1[[#This Row],[Total Emissions 21-22]]/Table1[[#This Row],[Total Emissions 20-21]], "")</f>
        <v/>
      </c>
      <c r="Q403" s="11" t="str">
        <f>IF(ISNA(VLOOKUP(Table1[[#This Row],[Name]],'Elec 22-23'!$A$4:$B$680, 2, FALSE)), "", VLOOKUP(Table1[[#This Row],[Name]], 'Elec 22-23'!$A$4:$B$680, 2, FALSE))</f>
        <v/>
      </c>
      <c r="R403" s="7" t="str">
        <f>IF(ISNA(VLOOKUP(Table1[[#This Row],[Name]], 'Gas 22-23'!$A$4:$B$427, 2, FALSE)), "", (VLOOKUP(Table1[[#This Row],[Name]], 'Gas 22-23'!$A$4:$B$427, 2, FALSE)))</f>
        <v/>
      </c>
      <c r="S403" s="7" t="str">
        <f>IFERROR((Table1[[#This Row],[Electricity 22-23]]*'Emissions Factors'!$C$5)+('Emissions Factors'!$B$5*Table1[[#This Row],[Gas 22-23]]), "")</f>
        <v/>
      </c>
      <c r="T403" s="12" t="str">
        <f>IFERROR(Table1[[#This Row],[Total Emissions 22-23]]/Table1[[#This Row],[Total Emissions 21-22]], "")</f>
        <v/>
      </c>
      <c r="U403" s="7" t="e">
        <f>VLOOKUP(Table1[[#This Row],[Name]],'Electricity 23-24'!A394:D1291,4,FALSE)</f>
        <v>#N/A</v>
      </c>
      <c r="V403" s="7" t="str">
        <f>IF(ISNA(VLOOKUP(Table1[[#This Row],[Name]],Table2[#All],2,FALSE)),"",(VLOOKUP(Table1[[#This Row],[Name]],Table2[#All],2,FALSE)))</f>
        <v/>
      </c>
      <c r="W403" s="7" t="str">
        <f>IFERROR((Table1[[#This Row],[Electricity 23-24 ]]*'Emissions Factors'!$C$6)+(Table1[[#This Row],[Gas 23-24 ]]*'Emissions Factors'!$B$6),"")</f>
        <v/>
      </c>
      <c r="X403" s="74" t="str">
        <f>IFERROR(Table1[[#This Row],[Total Emissions 23-24 ]]/Table1[[#This Row],[Total Emissions 22-23]],"")</f>
        <v/>
      </c>
      <c r="Y403" s="21"/>
    </row>
    <row r="404" spans="1:25" x14ac:dyDescent="0.25">
      <c r="A404" s="30"/>
      <c r="B404" s="21" t="e">
        <f>VLOOKUP(Table1[[#This Row],[Name]], 'Site Information'!$A$2:$D$46, 4, FALSE)</f>
        <v>#N/A</v>
      </c>
      <c r="C404" s="11" t="str">
        <f>IF(ISNA(VLOOKUP(Table1[[#This Row],[Name]], 'Elec 17-18'!$A$4:$B$630, 2, FALSE)), "0", VLOOKUP(Table1[[#This Row],[Name]], 'Elec 17-18'!$A$4:$B$630, 2, FALSE))</f>
        <v>0</v>
      </c>
      <c r="D404" s="47" t="str">
        <f>IF(ISNA(VLOOKUP(Table1[[#This Row],[Name]], 'Gas 17-18'!$A$4:$B$395, 2, FALSE)), "0", (VLOOKUP(Table1[[#This Row],[Name]], 'Gas 17-18'!$A$4:$B$395, 2, FALSE)))</f>
        <v>0</v>
      </c>
      <c r="E404" s="11" t="str">
        <f>IF(ISNA(VLOOKUP(Table1[[#This Row],[Name]], 'Elec 18-19'!$A$4:$B$630, 2, FALSE)), "0", VLOOKUP(Table1[[#This Row],[Name]], 'Elec 18-19'!$A$4:$B$630, 2, FALSE))</f>
        <v>0</v>
      </c>
      <c r="F404" s="47" t="str">
        <f>IF(ISNA(VLOOKUP(Table1[[#This Row],[Name]], 'Gas 18-19'!$A$4:$B$395, 2, FALSE)), "0", (VLOOKUP(Table1[[#This Row],[Name]], 'Gas 18-19'!$A$4:$B$395, 2, FALSE)))</f>
        <v>0</v>
      </c>
      <c r="G404" s="7" t="str">
        <f>IF(ISNA(VLOOKUP(Table1[[#This Row],[Name]], 'Elec 19-20'!$A$4:$B$631, 2, FALSE)), "0", VLOOKUP(Table1[[#This Row],[Name]], 'Elec 19-20'!$A$4:$B$631, 2, FALSE))</f>
        <v>0</v>
      </c>
      <c r="H404" s="7" t="str">
        <f>IF(ISNA(VLOOKUP(Table1[[#This Row],[Name]], 'Gas 19-20'!$A$4:$B$395, 2, FALSE)), "0", (VLOOKUP(Table1[[#This Row],[Name]], 'Gas 19-20'!$A$4:$B$395, 2, FALSE)))</f>
        <v>0</v>
      </c>
      <c r="I404" s="13">
        <f>IFERROR((Table1[[#This Row],[Electricity 19-20]]*'Emissions Factors'!$C$2)+(Table1[[#This Row],[Gas 19-20]]*'Emissions Factors'!$B$2), "")</f>
        <v>0</v>
      </c>
      <c r="J404" s="7" t="str">
        <f>IF(ISNA(VLOOKUP(Table1[[#This Row],[Name]],'Elec 20-21'!$A$4:$B$641, 2, FALSE)), "0", VLOOKUP(Table1[[#This Row],[Name]], 'Elec 20-21'!$A$4:$B$641, 2, FALSE))</f>
        <v>0</v>
      </c>
      <c r="K404" s="7" t="str">
        <f>IF(ISNA(VLOOKUP(Table1[[#This Row],[Name]], 'Gas 20-21'!$A$4:$B$400, 2, FALSE)), "0", VLOOKUP(Table1[[#This Row],[Name]], 'Gas 20-21'!$A$4:$B$400, 2, FALSE))</f>
        <v>0</v>
      </c>
      <c r="L404" s="13">
        <f>IFERROR((Table1[[#This Row],[Electricity 20-21]]*'Emissions Factors'!$C$3)+(Table1[[#This Row],[Gas 20-21]]*'Emissions Factors'!$B$2), "0")</f>
        <v>0</v>
      </c>
      <c r="M404" s="65" t="str">
        <f>IF(ISNA(VLOOKUP(Table1[[#This Row],[Name]], 'Elec 21-22'!$A$4:$B$656, 2, FALSE)), "0", VLOOKUP(Table1[[#This Row],[Name]], 'Elec 21-22'!$A$4:$B$656, 2, FALSE))</f>
        <v>0</v>
      </c>
      <c r="N404" s="7" t="str">
        <f>IF(ISNA(VLOOKUP(Table1[[#This Row],[Name]], 'Gas 21-22'!$A$4:$B$408, 2, FALSE)), "0", VLOOKUP(Table1[[#This Row],[Name]], 'Gas 21-22'!$A$4:$B$408, 2, FALSE))</f>
        <v>0</v>
      </c>
      <c r="O404" s="8">
        <f>IFERROR((Table1[[#This Row],[Electricity 21-22]]*'Emissions Factors'!$C$4)+(Table1[[#This Row],[Gas 21-22]]*'Emissions Factors'!$B$4), "")</f>
        <v>0</v>
      </c>
      <c r="P404" s="12" t="str">
        <f>IFERROR(Table1[[#This Row],[Total Emissions 21-22]]/Table1[[#This Row],[Total Emissions 20-21]], "")</f>
        <v/>
      </c>
      <c r="Q404" s="11" t="str">
        <f>IF(ISNA(VLOOKUP(Table1[[#This Row],[Name]],'Elec 22-23'!$A$4:$B$680, 2, FALSE)), "", VLOOKUP(Table1[[#This Row],[Name]], 'Elec 22-23'!$A$4:$B$680, 2, FALSE))</f>
        <v/>
      </c>
      <c r="R404" s="11" t="str">
        <f>IF(ISNA(VLOOKUP(Table1[[#This Row],[Name]], 'Gas 22-23'!$A$4:$B$427, 2, FALSE)), "", (VLOOKUP(Table1[[#This Row],[Name]], 'Gas 22-23'!$A$4:$B$427, 2, FALSE)))</f>
        <v/>
      </c>
      <c r="S404" s="11" t="str">
        <f>IFERROR((Table1[[#This Row],[Electricity 22-23]]*'Emissions Factors'!$C$5)+('Emissions Factors'!$B$5*Table1[[#This Row],[Gas 22-23]]), "")</f>
        <v/>
      </c>
      <c r="T404" s="12" t="str">
        <f>IFERROR(Table1[[#This Row],[Total Emissions 22-23]]/Table1[[#This Row],[Total Emissions 21-22]], "")</f>
        <v/>
      </c>
      <c r="U404" s="11" t="str">
        <f>IF(ISNA(VLOOKUP(Table1[[#This Row],[Name]],'Electricity 23-24'!A611:D1507,4,FALSE)),"",(VLOOKUP(Table1[[#This Row],[Name]],'Electricity 23-24'!A611:D1507,4,FALSE)))</f>
        <v/>
      </c>
      <c r="V404" s="11" t="str">
        <f>IF(ISNA(VLOOKUP(Table1[[#This Row],[Name]],Table2[#All],2,FALSE)),"",(VLOOKUP(Table1[[#This Row],[Name]],Table2[#All],2,FALSE)))</f>
        <v/>
      </c>
      <c r="W404" s="11" t="str">
        <f>IFERROR((Table1[[#This Row],[Electricity 23-24 ]]*'Emissions Factors'!$C$6)+(Table1[[#This Row],[Gas 23-24 ]]*'Emissions Factors'!$B$6),"")</f>
        <v/>
      </c>
      <c r="X404" s="74" t="str">
        <f>IFERROR(Table1[[#This Row],[Total Emissions 23-24 ]]/Table1[[#This Row],[Total Emissions 22-23]],"")</f>
        <v/>
      </c>
      <c r="Y404" s="21"/>
    </row>
    <row r="405" spans="1:25" x14ac:dyDescent="0.25">
      <c r="A405" s="30"/>
      <c r="B405" s="21" t="e">
        <f>VLOOKUP(Table1[[#This Row],[Name]], 'Site Information'!$A$2:$D$46, 4, FALSE)</f>
        <v>#N/A</v>
      </c>
      <c r="C405" s="11" t="str">
        <f>IF(ISNA(VLOOKUP(Table1[[#This Row],[Name]], 'Elec 17-18'!$A$4:$B$630, 2, FALSE)), "0", VLOOKUP(Table1[[#This Row],[Name]], 'Elec 17-18'!$A$4:$B$630, 2, FALSE))</f>
        <v>0</v>
      </c>
      <c r="D405" s="47" t="str">
        <f>IF(ISNA(VLOOKUP(Table1[[#This Row],[Name]], 'Gas 17-18'!$A$4:$B$395, 2, FALSE)), "0", (VLOOKUP(Table1[[#This Row],[Name]], 'Gas 17-18'!$A$4:$B$395, 2, FALSE)))</f>
        <v>0</v>
      </c>
      <c r="E405" s="11" t="str">
        <f>IF(ISNA(VLOOKUP(Table1[[#This Row],[Name]], 'Elec 18-19'!$A$4:$B$630, 2, FALSE)), "0", VLOOKUP(Table1[[#This Row],[Name]], 'Elec 18-19'!$A$4:$B$630, 2, FALSE))</f>
        <v>0</v>
      </c>
      <c r="F405" s="47" t="str">
        <f>IF(ISNA(VLOOKUP(Table1[[#This Row],[Name]], 'Gas 18-19'!$A$4:$B$395, 2, FALSE)), "0", (VLOOKUP(Table1[[#This Row],[Name]], 'Gas 18-19'!$A$4:$B$395, 2, FALSE)))</f>
        <v>0</v>
      </c>
      <c r="G405" s="7" t="str">
        <f>IF(ISNA(VLOOKUP(Table1[[#This Row],[Name]], 'Elec 19-20'!$A$4:$B$631, 2, FALSE)), "0", VLOOKUP(Table1[[#This Row],[Name]], 'Elec 19-20'!$A$4:$B$631, 2, FALSE))</f>
        <v>0</v>
      </c>
      <c r="H405" s="7" t="str">
        <f>IF(ISNA(VLOOKUP(Table1[[#This Row],[Name]], 'Gas 19-20'!$A$4:$B$395, 2, FALSE)), "0", (VLOOKUP(Table1[[#This Row],[Name]], 'Gas 19-20'!$A$4:$B$395, 2, FALSE)))</f>
        <v>0</v>
      </c>
      <c r="I405" s="13">
        <f>IFERROR((Table1[[#This Row],[Electricity 19-20]]*'Emissions Factors'!$C$2)+(Table1[[#This Row],[Gas 19-20]]*'Emissions Factors'!$B$2), "")</f>
        <v>0</v>
      </c>
      <c r="J405" s="7" t="str">
        <f>IF(ISNA(VLOOKUP(Table1[[#This Row],[Name]],'Elec 20-21'!$A$4:$B$641, 2, FALSE)), "0", VLOOKUP(Table1[[#This Row],[Name]], 'Elec 20-21'!$A$4:$B$641, 2, FALSE))</f>
        <v>0</v>
      </c>
      <c r="K405" s="7" t="str">
        <f>IF(ISNA(VLOOKUP(Table1[[#This Row],[Name]], 'Gas 20-21'!$A$4:$B$400, 2, FALSE)), "0", VLOOKUP(Table1[[#This Row],[Name]], 'Gas 20-21'!$A$4:$B$400, 2, FALSE))</f>
        <v>0</v>
      </c>
      <c r="L405" s="13">
        <f>IFERROR((Table1[[#This Row],[Electricity 20-21]]*'Emissions Factors'!$C$3)+(Table1[[#This Row],[Gas 20-21]]*'Emissions Factors'!$B$2), "0")</f>
        <v>0</v>
      </c>
      <c r="M405" s="65" t="str">
        <f>IF(ISNA(VLOOKUP(Table1[[#This Row],[Name]], 'Elec 21-22'!$A$4:$B$656, 2, FALSE)), "0", VLOOKUP(Table1[[#This Row],[Name]], 'Elec 21-22'!$A$4:$B$656, 2, FALSE))</f>
        <v>0</v>
      </c>
      <c r="N405" s="7" t="str">
        <f>IF(ISNA(VLOOKUP(Table1[[#This Row],[Name]], 'Gas 21-22'!$A$4:$B$408, 2, FALSE)), "0", VLOOKUP(Table1[[#This Row],[Name]], 'Gas 21-22'!$A$4:$B$408, 2, FALSE))</f>
        <v>0</v>
      </c>
      <c r="O405" s="8">
        <f>IFERROR((Table1[[#This Row],[Electricity 21-22]]*'Emissions Factors'!$C$4)+(Table1[[#This Row],[Gas 21-22]]*'Emissions Factors'!$B$4), "")</f>
        <v>0</v>
      </c>
      <c r="P405" s="12" t="str">
        <f>IFERROR(Table1[[#This Row],[Total Emissions 21-22]]/Table1[[#This Row],[Total Emissions 20-21]], "")</f>
        <v/>
      </c>
      <c r="Q405" s="11" t="str">
        <f>IF(ISNA(VLOOKUP(Table1[[#This Row],[Name]],'Elec 22-23'!$A$4:$B$680, 2, FALSE)), "", VLOOKUP(Table1[[#This Row],[Name]], 'Elec 22-23'!$A$4:$B$680, 2, FALSE))</f>
        <v/>
      </c>
      <c r="R405" s="11" t="str">
        <f>IF(ISNA(VLOOKUP(Table1[[#This Row],[Name]], 'Gas 22-23'!$A$4:$B$427, 2, FALSE)), "", (VLOOKUP(Table1[[#This Row],[Name]], 'Gas 22-23'!$A$4:$B$427, 2, FALSE)))</f>
        <v/>
      </c>
      <c r="S405" s="11" t="str">
        <f>IFERROR((Table1[[#This Row],[Electricity 22-23]]*'Emissions Factors'!$C$5)+('Emissions Factors'!$B$5*Table1[[#This Row],[Gas 22-23]]), "")</f>
        <v/>
      </c>
      <c r="T405" s="12" t="str">
        <f>IFERROR(Table1[[#This Row],[Total Emissions 22-23]]/Table1[[#This Row],[Total Emissions 21-22]], "")</f>
        <v/>
      </c>
      <c r="U405" s="7" t="str">
        <f>IF(ISNA(VLOOKUP(Table1[[#This Row],[Name]],'Electricity 23-24'!A541:D574,4,FALSE)),"",(VLOOKUP(Table1[[#This Row],[Name]],'Electricity 23-24'!A541:D574,4,FALSE)))</f>
        <v/>
      </c>
      <c r="V405" s="11" t="str">
        <f>IF(ISNA(VLOOKUP(Table1[[#This Row],[Name]],Table2[#All],2,FALSE)),"",(VLOOKUP(Table1[[#This Row],[Name]],Table2[#All],2,FALSE)))</f>
        <v/>
      </c>
      <c r="W405" s="11" t="str">
        <f>IFERROR((Table1[[#This Row],[Electricity 23-24 ]]*'Emissions Factors'!$C$6)+(Table1[[#This Row],[Gas 23-24 ]]*'Emissions Factors'!$B$6),"")</f>
        <v/>
      </c>
      <c r="X405" s="74" t="str">
        <f>IFERROR(Table1[[#This Row],[Total Emissions 23-24 ]]/Table1[[#This Row],[Total Emissions 22-23]],"")</f>
        <v/>
      </c>
      <c r="Y405" s="21"/>
    </row>
    <row r="406" spans="1:25" ht="15.6" customHeight="1" x14ac:dyDescent="0.25">
      <c r="A406" s="30"/>
      <c r="B406" s="21" t="e">
        <f>VLOOKUP(Table1[[#This Row],[Name]], 'Site Information'!$A$2:$D$46, 4, FALSE)</f>
        <v>#N/A</v>
      </c>
      <c r="C406" s="11" t="str">
        <f>IF(ISNA(VLOOKUP(Table1[[#This Row],[Name]], 'Elec 17-18'!$A$4:$B$630, 2, FALSE)), "0", VLOOKUP(Table1[[#This Row],[Name]], 'Elec 17-18'!$A$4:$B$630, 2, FALSE))</f>
        <v>0</v>
      </c>
      <c r="D406" s="47" t="str">
        <f>IF(ISNA(VLOOKUP(Table1[[#This Row],[Name]], 'Gas 17-18'!$A$4:$B$395, 2, FALSE)), "0", (VLOOKUP(Table1[[#This Row],[Name]], 'Gas 17-18'!$A$4:$B$395, 2, FALSE)))</f>
        <v>0</v>
      </c>
      <c r="E406" s="11" t="str">
        <f>IF(ISNA(VLOOKUP(Table1[[#This Row],[Name]], 'Elec 18-19'!$A$4:$B$630, 2, FALSE)), "0", VLOOKUP(Table1[[#This Row],[Name]], 'Elec 18-19'!$A$4:$B$630, 2, FALSE))</f>
        <v>0</v>
      </c>
      <c r="F406" s="47" t="str">
        <f>IF(ISNA(VLOOKUP(Table1[[#This Row],[Name]], 'Gas 18-19'!$A$4:$B$395, 2, FALSE)), "0", (VLOOKUP(Table1[[#This Row],[Name]], 'Gas 18-19'!$A$4:$B$395, 2, FALSE)))</f>
        <v>0</v>
      </c>
      <c r="G406" s="7" t="str">
        <f>IF(ISNA(VLOOKUP(Table1[[#This Row],[Name]], 'Elec 19-20'!$A$4:$B$631, 2, FALSE)), "0", VLOOKUP(Table1[[#This Row],[Name]], 'Elec 19-20'!$A$4:$B$631, 2, FALSE))</f>
        <v>0</v>
      </c>
      <c r="H406" s="7" t="str">
        <f>IF(ISNA(VLOOKUP(Table1[[#This Row],[Name]], 'Gas 19-20'!$A$4:$B$395, 2, FALSE)), "0", (VLOOKUP(Table1[[#This Row],[Name]], 'Gas 19-20'!$A$4:$B$395, 2, FALSE)))</f>
        <v>0</v>
      </c>
      <c r="I406" s="13">
        <f>IFERROR((Table1[[#This Row],[Electricity 19-20]]*'Emissions Factors'!$C$2)+(Table1[[#This Row],[Gas 19-20]]*'Emissions Factors'!$B$2), "")</f>
        <v>0</v>
      </c>
      <c r="J406" s="7" t="str">
        <f>IF(ISNA(VLOOKUP(Table1[[#This Row],[Name]],'Elec 20-21'!$A$4:$B$641, 2, FALSE)), "0", VLOOKUP(Table1[[#This Row],[Name]], 'Elec 20-21'!$A$4:$B$641, 2, FALSE))</f>
        <v>0</v>
      </c>
      <c r="K406" s="7" t="str">
        <f>IF(ISNA(VLOOKUP(Table1[[#This Row],[Name]], 'Gas 20-21'!$A$4:$B$400, 2, FALSE)), "0", VLOOKUP(Table1[[#This Row],[Name]], 'Gas 20-21'!$A$4:$B$400, 2, FALSE))</f>
        <v>0</v>
      </c>
      <c r="L406" s="13">
        <f>IFERROR((Table1[[#This Row],[Electricity 20-21]]*'Emissions Factors'!$C$3)+(Table1[[#This Row],[Gas 20-21]]*'Emissions Factors'!$B$2), "0")</f>
        <v>0</v>
      </c>
      <c r="M406" s="65" t="str">
        <f>IF(ISNA(VLOOKUP(Table1[[#This Row],[Name]], 'Elec 21-22'!$A$4:$B$656, 2, FALSE)), "0", VLOOKUP(Table1[[#This Row],[Name]], 'Elec 21-22'!$A$4:$B$656, 2, FALSE))</f>
        <v>0</v>
      </c>
      <c r="N406" s="11" t="str">
        <f>IF(ISNA(VLOOKUP(Table1[[#This Row],[Name]], 'Gas 21-22'!$A$4:$B$408, 2, FALSE)), "0", VLOOKUP(Table1[[#This Row],[Name]], 'Gas 21-22'!$A$4:$B$408, 2, FALSE))</f>
        <v>0</v>
      </c>
      <c r="O406" s="8">
        <f>IFERROR((Table1[[#This Row],[Electricity 21-22]]*'Emissions Factors'!$C$4)+(Table1[[#This Row],[Gas 21-22]]*'Emissions Factors'!$B$4), "")</f>
        <v>0</v>
      </c>
      <c r="P406" s="12" t="str">
        <f>IFERROR(Table1[[#This Row],[Total Emissions 21-22]]/Table1[[#This Row],[Total Emissions 20-21]], "")</f>
        <v/>
      </c>
      <c r="Q406" s="11" t="str">
        <f>IF(ISNA(VLOOKUP(Table1[[#This Row],[Name]],'Elec 22-23'!$A$4:$B$680, 2, FALSE)), "", VLOOKUP(Table1[[#This Row],[Name]], 'Elec 22-23'!$A$4:$B$680, 2, FALSE))</f>
        <v/>
      </c>
      <c r="R406" s="7" t="str">
        <f>IF(ISNA(VLOOKUP(Table1[[#This Row],[Name]], 'Gas 22-23'!$A$4:$B$427, 2, FALSE)), "", (VLOOKUP(Table1[[#This Row],[Name]], 'Gas 22-23'!$A$4:$B$427, 2, FALSE)))</f>
        <v/>
      </c>
      <c r="S406" s="7" t="str">
        <f>IFERROR((Table1[[#This Row],[Electricity 22-23]]*'Emissions Factors'!$C$5)+('Emissions Factors'!$B$5*Table1[[#This Row],[Gas 22-23]]), "")</f>
        <v/>
      </c>
      <c r="T406" s="12" t="str">
        <f>IFERROR(Table1[[#This Row],[Total Emissions 22-23]]/Table1[[#This Row],[Total Emissions 21-22]], "")</f>
        <v/>
      </c>
      <c r="U406" s="7" t="str">
        <f>IF(ISNA(VLOOKUP(Table1[[#This Row],[Name]],'Electricity 23-24'!A42:D584,4,FALSE)),"",(VLOOKUP(Table1[[#This Row],[Name]],'Electricity 23-24'!A42:D584,4,FALSE)))</f>
        <v/>
      </c>
      <c r="V406" s="7" t="str">
        <f>IF(ISNA(VLOOKUP(Table1[[#This Row],[Name]],Table2[#All],2,FALSE)),"",(VLOOKUP(Table1[[#This Row],[Name]],Table2[#All],2,FALSE)))</f>
        <v/>
      </c>
      <c r="W406" s="7" t="str">
        <f>IFERROR((Table1[[#This Row],[Electricity 23-24 ]]*'Emissions Factors'!$C$6)+(Table1[[#This Row],[Gas 23-24 ]]*'Emissions Factors'!$B$6),"")</f>
        <v/>
      </c>
      <c r="X406" s="74" t="str">
        <f>IFERROR(Table1[[#This Row],[Total Emissions 23-24 ]]/Table1[[#This Row],[Total Emissions 22-23]],"")</f>
        <v/>
      </c>
      <c r="Y406" s="21"/>
    </row>
    <row r="407" spans="1:25" x14ac:dyDescent="0.25">
      <c r="A407" s="30"/>
      <c r="B407" s="21" t="e">
        <f>VLOOKUP(Table1[[#This Row],[Name]], 'Site Information'!$A$2:$D$46, 4, FALSE)</f>
        <v>#N/A</v>
      </c>
      <c r="C407" s="11" t="str">
        <f>IF(ISNA(VLOOKUP(Table1[[#This Row],[Name]], 'Elec 17-18'!$A$4:$B$630, 2, FALSE)), "0", VLOOKUP(Table1[[#This Row],[Name]], 'Elec 17-18'!$A$4:$B$630, 2, FALSE))</f>
        <v>0</v>
      </c>
      <c r="D407" s="47" t="str">
        <f>IF(ISNA(VLOOKUP(Table1[[#This Row],[Name]], 'Gas 17-18'!$A$4:$B$395, 2, FALSE)), "0", (VLOOKUP(Table1[[#This Row],[Name]], 'Gas 17-18'!$A$4:$B$395, 2, FALSE)))</f>
        <v>0</v>
      </c>
      <c r="E407" s="11" t="str">
        <f>IF(ISNA(VLOOKUP(Table1[[#This Row],[Name]], 'Elec 18-19'!$A$4:$B$630, 2, FALSE)), "0", VLOOKUP(Table1[[#This Row],[Name]], 'Elec 18-19'!$A$4:$B$630, 2, FALSE))</f>
        <v>0</v>
      </c>
      <c r="F407" s="47" t="str">
        <f>IF(ISNA(VLOOKUP(Table1[[#This Row],[Name]], 'Gas 18-19'!$A$4:$B$395, 2, FALSE)), "0", (VLOOKUP(Table1[[#This Row],[Name]], 'Gas 18-19'!$A$4:$B$395, 2, FALSE)))</f>
        <v>0</v>
      </c>
      <c r="G407" s="7" t="str">
        <f>IF(ISNA(VLOOKUP(Table1[[#This Row],[Name]], 'Elec 19-20'!$A$4:$B$631, 2, FALSE)), "0", VLOOKUP(Table1[[#This Row],[Name]], 'Elec 19-20'!$A$4:$B$631, 2, FALSE))</f>
        <v>0</v>
      </c>
      <c r="H407" s="7" t="str">
        <f>IF(ISNA(VLOOKUP(Table1[[#This Row],[Name]], 'Gas 19-20'!$A$4:$B$395, 2, FALSE)), "0", (VLOOKUP(Table1[[#This Row],[Name]], 'Gas 19-20'!$A$4:$B$395, 2, FALSE)))</f>
        <v>0</v>
      </c>
      <c r="I407" s="13">
        <f>IFERROR((Table1[[#This Row],[Electricity 19-20]]*'Emissions Factors'!$C$2)+(Table1[[#This Row],[Gas 19-20]]*'Emissions Factors'!$B$2), "")</f>
        <v>0</v>
      </c>
      <c r="J407" s="7" t="str">
        <f>IF(ISNA(VLOOKUP(Table1[[#This Row],[Name]],'Elec 20-21'!$A$4:$B$641, 2, FALSE)), "0", VLOOKUP(Table1[[#This Row],[Name]], 'Elec 20-21'!$A$4:$B$641, 2, FALSE))</f>
        <v>0</v>
      </c>
      <c r="K407" s="7" t="str">
        <f>IF(ISNA(VLOOKUP(Table1[[#This Row],[Name]], 'Gas 20-21'!$A$4:$B$400, 2, FALSE)), "0", VLOOKUP(Table1[[#This Row],[Name]], 'Gas 20-21'!$A$4:$B$400, 2, FALSE))</f>
        <v>0</v>
      </c>
      <c r="L407" s="13">
        <f>IFERROR((Table1[[#This Row],[Electricity 20-21]]*'Emissions Factors'!$C$3)+(Table1[[#This Row],[Gas 20-21]]*'Emissions Factors'!$B$2), "0")</f>
        <v>0</v>
      </c>
      <c r="M407" s="65" t="str">
        <f>IF(ISNA(VLOOKUP(Table1[[#This Row],[Name]], 'Elec 21-22'!$A$4:$B$656, 2, FALSE)), "0", VLOOKUP(Table1[[#This Row],[Name]], 'Elec 21-22'!$A$4:$B$656, 2, FALSE))</f>
        <v>0</v>
      </c>
      <c r="N407" s="7" t="str">
        <f>IF(ISNA(VLOOKUP(Table1[[#This Row],[Name]], 'Gas 21-22'!$A$4:$B$408, 2, FALSE)), "0", VLOOKUP(Table1[[#This Row],[Name]], 'Gas 21-22'!$A$4:$B$408, 2, FALSE))</f>
        <v>0</v>
      </c>
      <c r="O407" s="8">
        <f>IFERROR((Table1[[#This Row],[Electricity 21-22]]*'Emissions Factors'!$C$4)+(Table1[[#This Row],[Gas 21-22]]*'Emissions Factors'!$B$4), "")</f>
        <v>0</v>
      </c>
      <c r="P407" s="12" t="str">
        <f>IFERROR(Table1[[#This Row],[Total Emissions 21-22]]/Table1[[#This Row],[Total Emissions 20-21]], "")</f>
        <v/>
      </c>
      <c r="Q407" s="11" t="str">
        <f>IF(ISNA(VLOOKUP(Table1[[#This Row],[Name]],'Elec 22-23'!$A$4:$B$680, 2, FALSE)), "", VLOOKUP(Table1[[#This Row],[Name]], 'Elec 22-23'!$A$4:$B$680, 2, FALSE))</f>
        <v/>
      </c>
      <c r="R407" s="7" t="str">
        <f>IF(ISNA(VLOOKUP(Table1[[#This Row],[Name]], 'Gas 22-23'!$A$4:$B$427, 2, FALSE)), "", (VLOOKUP(Table1[[#This Row],[Name]], 'Gas 22-23'!$A$4:$B$427, 2, FALSE)))</f>
        <v/>
      </c>
      <c r="S407" s="7" t="str">
        <f>IFERROR((Table1[[#This Row],[Electricity 22-23]]*'Emissions Factors'!$C$5)+('Emissions Factors'!$B$5*Table1[[#This Row],[Gas 22-23]]), "")</f>
        <v/>
      </c>
      <c r="T407" s="12" t="str">
        <f>IFERROR(Table1[[#This Row],[Total Emissions 22-23]]/Table1[[#This Row],[Total Emissions 21-22]], "")</f>
        <v/>
      </c>
      <c r="U407" s="7" t="str">
        <f>IF(ISNA(VLOOKUP(Table1[[#This Row],[Name]],'Electricity 23-24'!A624:D1520,4,FALSE)),"",(VLOOKUP(Table1[[#This Row],[Name]],'Electricity 23-24'!A624:D1520,4,FALSE)))</f>
        <v/>
      </c>
      <c r="V407" s="7" t="str">
        <f>IF(ISNA(VLOOKUP(Table1[[#This Row],[Name]],Table2[#All],2,FALSE)),"",(VLOOKUP(Table1[[#This Row],[Name]],Table2[#All],2,FALSE)))</f>
        <v/>
      </c>
      <c r="W407" s="7" t="str">
        <f>IFERROR((Table1[[#This Row],[Electricity 23-24 ]]*'Emissions Factors'!$C$6)+(Table1[[#This Row],[Gas 23-24 ]]*'Emissions Factors'!$B$6),"")</f>
        <v/>
      </c>
      <c r="X407" s="74" t="str">
        <f>IFERROR(Table1[[#This Row],[Total Emissions 23-24 ]]/Table1[[#This Row],[Total Emissions 22-23]],"")</f>
        <v/>
      </c>
      <c r="Y407" s="21"/>
    </row>
    <row r="408" spans="1:25" x14ac:dyDescent="0.25">
      <c r="A408" s="30"/>
      <c r="B408" s="21" t="e">
        <f>VLOOKUP(Table1[[#This Row],[Name]], 'Site Information'!$A$2:$D$46, 4, FALSE)</f>
        <v>#N/A</v>
      </c>
      <c r="C408" s="11" t="str">
        <f>IF(ISNA(VLOOKUP(Table1[[#This Row],[Name]], 'Elec 17-18'!$A$4:$B$630, 2, FALSE)), "0", VLOOKUP(Table1[[#This Row],[Name]], 'Elec 17-18'!$A$4:$B$630, 2, FALSE))</f>
        <v>0</v>
      </c>
      <c r="D408" s="47" t="str">
        <f>IF(ISNA(VLOOKUP(Table1[[#This Row],[Name]], 'Gas 17-18'!$A$4:$B$395, 2, FALSE)), "0", (VLOOKUP(Table1[[#This Row],[Name]], 'Gas 17-18'!$A$4:$B$395, 2, FALSE)))</f>
        <v>0</v>
      </c>
      <c r="E408" s="11" t="str">
        <f>IF(ISNA(VLOOKUP(Table1[[#This Row],[Name]], 'Elec 18-19'!$A$4:$B$630, 2, FALSE)), "0", VLOOKUP(Table1[[#This Row],[Name]], 'Elec 18-19'!$A$4:$B$630, 2, FALSE))</f>
        <v>0</v>
      </c>
      <c r="F408" s="47" t="str">
        <f>IF(ISNA(VLOOKUP(Table1[[#This Row],[Name]], 'Gas 18-19'!$A$4:$B$395, 2, FALSE)), "0", (VLOOKUP(Table1[[#This Row],[Name]], 'Gas 18-19'!$A$4:$B$395, 2, FALSE)))</f>
        <v>0</v>
      </c>
      <c r="G408" s="7" t="str">
        <f>IF(ISNA(VLOOKUP(Table1[[#This Row],[Name]], 'Elec 19-20'!$A$4:$B$631, 2, FALSE)), "0", VLOOKUP(Table1[[#This Row],[Name]], 'Elec 19-20'!$A$4:$B$631, 2, FALSE))</f>
        <v>0</v>
      </c>
      <c r="H408" s="7" t="str">
        <f>IF(ISNA(VLOOKUP(Table1[[#This Row],[Name]], 'Gas 19-20'!$A$4:$B$395, 2, FALSE)), "0", (VLOOKUP(Table1[[#This Row],[Name]], 'Gas 19-20'!$A$4:$B$395, 2, FALSE)))</f>
        <v>0</v>
      </c>
      <c r="I408" s="13">
        <f>IFERROR((Table1[[#This Row],[Electricity 19-20]]*'Emissions Factors'!$C$2)+(Table1[[#This Row],[Gas 19-20]]*'Emissions Factors'!$B$2), "")</f>
        <v>0</v>
      </c>
      <c r="J408" s="7" t="str">
        <f>IF(ISNA(VLOOKUP(Table1[[#This Row],[Name]],'Elec 20-21'!$A$4:$B$641, 2, FALSE)), "0", VLOOKUP(Table1[[#This Row],[Name]], 'Elec 20-21'!$A$4:$B$641, 2, FALSE))</f>
        <v>0</v>
      </c>
      <c r="K408" s="7" t="str">
        <f>IF(ISNA(VLOOKUP(Table1[[#This Row],[Name]], 'Gas 20-21'!$A$4:$B$400, 2, FALSE)), "0", VLOOKUP(Table1[[#This Row],[Name]], 'Gas 20-21'!$A$4:$B$400, 2, FALSE))</f>
        <v>0</v>
      </c>
      <c r="L408" s="13">
        <f>IFERROR((Table1[[#This Row],[Electricity 20-21]]*'Emissions Factors'!$C$3)+(Table1[[#This Row],[Gas 20-21]]*'Emissions Factors'!$B$2), "0")</f>
        <v>0</v>
      </c>
      <c r="M408" s="65" t="str">
        <f>IF(ISNA(VLOOKUP(Table1[[#This Row],[Name]], 'Elec 21-22'!$A$4:$B$656, 2, FALSE)), "0", VLOOKUP(Table1[[#This Row],[Name]], 'Elec 21-22'!$A$4:$B$656, 2, FALSE))</f>
        <v>0</v>
      </c>
      <c r="N408" s="11" t="str">
        <f>IF(ISNA(VLOOKUP(Table1[[#This Row],[Name]], 'Gas 21-22'!$A$4:$B$408, 2, FALSE)), "0", VLOOKUP(Table1[[#This Row],[Name]], 'Gas 21-22'!$A$4:$B$408, 2, FALSE))</f>
        <v>0</v>
      </c>
      <c r="O408" s="8">
        <f>IFERROR((Table1[[#This Row],[Electricity 21-22]]*'Emissions Factors'!$C$4)+(Table1[[#This Row],[Gas 21-22]]*'Emissions Factors'!$B$4), "")</f>
        <v>0</v>
      </c>
      <c r="P408" s="12" t="str">
        <f>IFERROR(Table1[[#This Row],[Total Emissions 21-22]]/Table1[[#This Row],[Total Emissions 20-21]], "")</f>
        <v/>
      </c>
      <c r="Q408" s="11" t="str">
        <f>IF(ISNA(VLOOKUP(Table1[[#This Row],[Name]],'Elec 22-23'!$A$4:$B$680, 2, FALSE)), "", VLOOKUP(Table1[[#This Row],[Name]], 'Elec 22-23'!$A$4:$B$680, 2, FALSE))</f>
        <v/>
      </c>
      <c r="R408" s="7" t="str">
        <f>IF(ISNA(VLOOKUP(Table1[[#This Row],[Name]], 'Gas 22-23'!$A$4:$B$427, 2, FALSE)), "", (VLOOKUP(Table1[[#This Row],[Name]], 'Gas 22-23'!$A$4:$B$427, 2, FALSE)))</f>
        <v/>
      </c>
      <c r="S408" s="7" t="str">
        <f>IFERROR((Table1[[#This Row],[Electricity 22-23]]*'Emissions Factors'!$C$5)+('Emissions Factors'!$B$5*Table1[[#This Row],[Gas 22-23]]), "")</f>
        <v/>
      </c>
      <c r="T408" s="12" t="str">
        <f>IFERROR(Table1[[#This Row],[Total Emissions 22-23]]/Table1[[#This Row],[Total Emissions 21-22]], "")</f>
        <v/>
      </c>
      <c r="U408" s="7" t="str">
        <f>IF(ISNA(VLOOKUP(Table1[[#This Row],[Name]],'Electricity 23-24'!A156:D788,4,FALSE)),"",(VLOOKUP(Table1[[#This Row],[Name]],'Electricity 23-24'!A156:D788,4,FALSE)))</f>
        <v/>
      </c>
      <c r="V408" s="7" t="str">
        <f>IF(ISNA(VLOOKUP(Table1[[#This Row],[Name]],Table2[#All],2,FALSE)),"",(VLOOKUP(Table1[[#This Row],[Name]],Table2[#All],2,FALSE)))</f>
        <v/>
      </c>
      <c r="W408" s="7" t="str">
        <f>IFERROR((Table1[[#This Row],[Electricity 23-24 ]]*'Emissions Factors'!$C$6)+(Table1[[#This Row],[Gas 23-24 ]]*'Emissions Factors'!$B$6),"")</f>
        <v/>
      </c>
      <c r="X408" s="74" t="str">
        <f>IFERROR(Table1[[#This Row],[Total Emissions 23-24 ]]/Table1[[#This Row],[Total Emissions 22-23]],"")</f>
        <v/>
      </c>
      <c r="Y408" s="21"/>
    </row>
    <row r="409" spans="1:25" x14ac:dyDescent="0.25">
      <c r="A409" s="32"/>
      <c r="B409" s="21" t="e">
        <f>VLOOKUP(Table1[[#This Row],[Name]], 'Site Information'!$A$2:$D$46, 4, FALSE)</f>
        <v>#N/A</v>
      </c>
      <c r="C409" s="8" t="str">
        <f>IF(ISNA(VLOOKUP(Table1[[#This Row],[Name]], 'Elec 17-18'!$A$4:$B$630, 2, FALSE)), "0", VLOOKUP(Table1[[#This Row],[Name]], 'Elec 17-18'!$A$4:$B$630, 2, FALSE))</f>
        <v>0</v>
      </c>
      <c r="D409" s="13" t="str">
        <f>IF(ISNA(VLOOKUP(Table1[[#This Row],[Name]], 'Gas 17-18'!$A$4:$B$395, 2, FALSE)), "0", (VLOOKUP(Table1[[#This Row],[Name]], 'Gas 17-18'!$A$4:$B$395, 2, FALSE)))</f>
        <v>0</v>
      </c>
      <c r="E409" s="8" t="str">
        <f>IF(ISNA(VLOOKUP(Table1[[#This Row],[Name]], 'Elec 18-19'!$A$4:$B$630, 2, FALSE)), "0", VLOOKUP(Table1[[#This Row],[Name]], 'Elec 18-19'!$A$4:$B$630, 2, FALSE))</f>
        <v>0</v>
      </c>
      <c r="F409" s="13" t="str">
        <f>IF(ISNA(VLOOKUP(Table1[[#This Row],[Name]], 'Gas 18-19'!$A$4:$B$395, 2, FALSE)), "0", (VLOOKUP(Table1[[#This Row],[Name]], 'Gas 18-19'!$A$4:$B$395, 2, FALSE)))</f>
        <v>0</v>
      </c>
      <c r="G409" s="7" t="str">
        <f>IF(ISNA(VLOOKUP(Table1[[#This Row],[Name]], 'Elec 19-20'!$A$4:$B$631, 2, FALSE)), "0", VLOOKUP(Table1[[#This Row],[Name]], 'Elec 19-20'!$A$4:$B$631, 2, FALSE))</f>
        <v>0</v>
      </c>
      <c r="H409" s="7" t="str">
        <f>IF(ISNA(VLOOKUP(Table1[[#This Row],[Name]], 'Gas 19-20'!$A$4:$B$395, 2, FALSE)), "0", (VLOOKUP(Table1[[#This Row],[Name]], 'Gas 19-20'!$A$4:$B$395, 2, FALSE)))</f>
        <v>0</v>
      </c>
      <c r="I409" s="13">
        <f>IFERROR((Table1[[#This Row],[Electricity 19-20]]*'Emissions Factors'!$C$2)+(Table1[[#This Row],[Gas 19-20]]*'Emissions Factors'!$B$2), "")</f>
        <v>0</v>
      </c>
      <c r="J409" s="7" t="str">
        <f>IF(ISNA(VLOOKUP(Table1[[#This Row],[Name]],'Elec 20-21'!$A$4:$B$641, 2, FALSE)), "0", VLOOKUP(Table1[[#This Row],[Name]], 'Elec 20-21'!$A$4:$B$641, 2, FALSE))</f>
        <v>0</v>
      </c>
      <c r="K409" s="7" t="str">
        <f>IF(ISNA(VLOOKUP(Table1[[#This Row],[Name]], 'Gas 20-21'!$A$4:$B$400, 2, FALSE)), "0", VLOOKUP(Table1[[#This Row],[Name]], 'Gas 20-21'!$A$4:$B$400, 2, FALSE))</f>
        <v>0</v>
      </c>
      <c r="L409" s="13">
        <f>IFERROR((Table1[[#This Row],[Electricity 20-21]]*'Emissions Factors'!$C$3)+(Table1[[#This Row],[Gas 20-21]]*'Emissions Factors'!$B$2), "0")</f>
        <v>0</v>
      </c>
      <c r="M409" s="11" t="str">
        <f>IF(ISNA(VLOOKUP(Table1[[#This Row],[Name]], 'Elec 21-22'!$A$4:$B$656, 2, FALSE)), "0", VLOOKUP(Table1[[#This Row],[Name]], 'Elec 21-22'!$A$4:$B$656, 2, FALSE))</f>
        <v>0</v>
      </c>
      <c r="N409" s="7" t="str">
        <f>IF(ISNA(VLOOKUP(Table1[[#This Row],[Name]], 'Gas 21-22'!$A$4:$B$408, 2, FALSE)), "0", VLOOKUP(Table1[[#This Row],[Name]], 'Gas 21-22'!$A$4:$B$408, 2, FALSE))</f>
        <v>0</v>
      </c>
      <c r="O409" s="8">
        <f>IFERROR((Table1[[#This Row],[Electricity 21-22]]*'Emissions Factors'!$C$4)+(Table1[[#This Row],[Gas 21-22]]*'Emissions Factors'!$B$4), "")</f>
        <v>0</v>
      </c>
      <c r="P409" s="74" t="str">
        <f>IFERROR(Table1[[#This Row],[Total Emissions 21-22]]/Table1[[#This Row],[Total Emissions 20-21]], "")</f>
        <v/>
      </c>
      <c r="Q409" s="11" t="str">
        <f>IF(ISNA(VLOOKUP(Table1[[#This Row],[Name]],'Elec 22-23'!$A$4:$B$680, 2, FALSE)), "", VLOOKUP(Table1[[#This Row],[Name]], 'Elec 22-23'!$A$4:$B$680, 2, FALSE))</f>
        <v/>
      </c>
      <c r="R409" s="11" t="str">
        <f>IF(ISNA(VLOOKUP(Table1[[#This Row],[Name]], 'Gas 22-23'!$A$4:$B$427, 2, FALSE)), "", (VLOOKUP(Table1[[#This Row],[Name]], 'Gas 22-23'!$A$4:$B$427, 2, FALSE)))</f>
        <v/>
      </c>
      <c r="S409" s="11" t="str">
        <f>IFERROR((Table1[[#This Row],[Electricity 22-23]]*'Emissions Factors'!$C$5)+('Emissions Factors'!$B$5*Table1[[#This Row],[Gas 22-23]]), "")</f>
        <v/>
      </c>
      <c r="T409" s="12" t="str">
        <f>IFERROR(Table1[[#This Row],[Total Emissions 22-23]]/Table1[[#This Row],[Total Emissions 21-22]], "")</f>
        <v/>
      </c>
      <c r="U409" s="11" t="str">
        <f>IF(ISNA(VLOOKUP(Table1[[#This Row],[Name]],'Electricity 23-24'!A410:D1306,4,FALSE)),"",(VLOOKUP(Table1[[#This Row],[Name]],'Electricity 23-24'!A410:D1306,4,FALSE)))</f>
        <v/>
      </c>
      <c r="V409" s="11" t="str">
        <f>IF(ISNA(VLOOKUP(Table1[[#This Row],[Name]],Table2[#All],2,FALSE)),"",(VLOOKUP(Table1[[#This Row],[Name]],Table2[#All],2,FALSE)))</f>
        <v/>
      </c>
      <c r="W409" s="11" t="str">
        <f>IFERROR((Table1[[#This Row],[Electricity 23-24 ]]*'Emissions Factors'!$C$6)+(Table1[[#This Row],[Gas 23-24 ]]*'Emissions Factors'!$B$6),"")</f>
        <v/>
      </c>
      <c r="X409" s="74" t="str">
        <f>IFERROR(Table1[[#This Row],[Total Emissions 23-24 ]]/Table1[[#This Row],[Total Emissions 22-23]],"")</f>
        <v/>
      </c>
      <c r="Y409" s="21"/>
    </row>
    <row r="410" spans="1:25" x14ac:dyDescent="0.25">
      <c r="A410" s="30"/>
      <c r="B410" s="21" t="e">
        <f>VLOOKUP(Table1[[#This Row],[Name]], 'Site Information'!$A$2:$D$46, 4, FALSE)</f>
        <v>#N/A</v>
      </c>
      <c r="C410" s="11" t="str">
        <f>IF(ISNA(VLOOKUP(Table1[[#This Row],[Name]], 'Elec 17-18'!$A$4:$B$630, 2, FALSE)), "0", VLOOKUP(Table1[[#This Row],[Name]], 'Elec 17-18'!$A$4:$B$630, 2, FALSE))</f>
        <v>0</v>
      </c>
      <c r="D410" s="47" t="str">
        <f>IF(ISNA(VLOOKUP(Table1[[#This Row],[Name]], 'Gas 17-18'!$A$4:$B$395, 2, FALSE)), "0", (VLOOKUP(Table1[[#This Row],[Name]], 'Gas 17-18'!$A$4:$B$395, 2, FALSE)))</f>
        <v>0</v>
      </c>
      <c r="E410" s="11" t="str">
        <f>IF(ISNA(VLOOKUP(Table1[[#This Row],[Name]], 'Elec 18-19'!$A$4:$B$630, 2, FALSE)), "0", VLOOKUP(Table1[[#This Row],[Name]], 'Elec 18-19'!$A$4:$B$630, 2, FALSE))</f>
        <v>0</v>
      </c>
      <c r="F410" s="47" t="str">
        <f>IF(ISNA(VLOOKUP(Table1[[#This Row],[Name]], 'Gas 18-19'!$A$4:$B$395, 2, FALSE)), "0", (VLOOKUP(Table1[[#This Row],[Name]], 'Gas 18-19'!$A$4:$B$395, 2, FALSE)))</f>
        <v>0</v>
      </c>
      <c r="G410" s="7" t="str">
        <f>IF(ISNA(VLOOKUP(Table1[[#This Row],[Name]], 'Elec 19-20'!$A$4:$B$631, 2, FALSE)), "0", VLOOKUP(Table1[[#This Row],[Name]], 'Elec 19-20'!$A$4:$B$631, 2, FALSE))</f>
        <v>0</v>
      </c>
      <c r="H410" s="7" t="str">
        <f>IF(ISNA(VLOOKUP(Table1[[#This Row],[Name]], 'Gas 19-20'!$A$4:$B$395, 2, FALSE)), "0", (VLOOKUP(Table1[[#This Row],[Name]], 'Gas 19-20'!$A$4:$B$395, 2, FALSE)))</f>
        <v>0</v>
      </c>
      <c r="I410" s="13">
        <f>IFERROR((Table1[[#This Row],[Electricity 19-20]]*'Emissions Factors'!$C$2)+(Table1[[#This Row],[Gas 19-20]]*'Emissions Factors'!$B$2), "")</f>
        <v>0</v>
      </c>
      <c r="J410" s="7" t="str">
        <f>IF(ISNA(VLOOKUP(Table1[[#This Row],[Name]],'Elec 20-21'!$A$4:$B$641, 2, FALSE)), "0", VLOOKUP(Table1[[#This Row],[Name]], 'Elec 20-21'!$A$4:$B$641, 2, FALSE))</f>
        <v>0</v>
      </c>
      <c r="K410" s="7" t="str">
        <f>IF(ISNA(VLOOKUP(Table1[[#This Row],[Name]], 'Gas 20-21'!$A$4:$B$400, 2, FALSE)), "0", VLOOKUP(Table1[[#This Row],[Name]], 'Gas 20-21'!$A$4:$B$400, 2, FALSE))</f>
        <v>0</v>
      </c>
      <c r="L410" s="13">
        <f>IFERROR((Table1[[#This Row],[Electricity 20-21]]*'Emissions Factors'!$C$3)+(Table1[[#This Row],[Gas 20-21]]*'Emissions Factors'!$B$2), "0")</f>
        <v>0</v>
      </c>
      <c r="M410" s="65" t="str">
        <f>IF(ISNA(VLOOKUP(Table1[[#This Row],[Name]], 'Elec 21-22'!$A$4:$B$656, 2, FALSE)), "0", VLOOKUP(Table1[[#This Row],[Name]], 'Elec 21-22'!$A$4:$B$656, 2, FALSE))</f>
        <v>0</v>
      </c>
      <c r="N410" s="11" t="str">
        <f>IF(ISNA(VLOOKUP(Table1[[#This Row],[Name]], 'Gas 21-22'!$A$4:$B$408, 2, FALSE)), "0", VLOOKUP(Table1[[#This Row],[Name]], 'Gas 21-22'!$A$4:$B$408, 2, FALSE))</f>
        <v>0</v>
      </c>
      <c r="O410" s="8">
        <f>IFERROR((Table1[[#This Row],[Electricity 21-22]]*'Emissions Factors'!$C$4)+(Table1[[#This Row],[Gas 21-22]]*'Emissions Factors'!$B$4), "")</f>
        <v>0</v>
      </c>
      <c r="P410" s="12" t="str">
        <f>IFERROR(Table1[[#This Row],[Total Emissions 21-22]]/Table1[[#This Row],[Total Emissions 20-21]], "")</f>
        <v/>
      </c>
      <c r="Q410" s="11" t="str">
        <f>IF(ISNA(VLOOKUP(Table1[[#This Row],[Name]],'Elec 22-23'!$A$4:$B$680, 2, FALSE)), "", VLOOKUP(Table1[[#This Row],[Name]], 'Elec 22-23'!$A$4:$B$680, 2, FALSE))</f>
        <v/>
      </c>
      <c r="R410" s="7" t="str">
        <f>IF(ISNA(VLOOKUP(Table1[[#This Row],[Name]], 'Gas 22-23'!$A$4:$B$427, 2, FALSE)), "", (VLOOKUP(Table1[[#This Row],[Name]], 'Gas 22-23'!$A$4:$B$427, 2, FALSE)))</f>
        <v/>
      </c>
      <c r="S410" s="7" t="str">
        <f>IFERROR((Table1[[#This Row],[Electricity 22-23]]*'Emissions Factors'!$C$5)+('Emissions Factors'!$B$5*Table1[[#This Row],[Gas 22-23]]), "")</f>
        <v/>
      </c>
      <c r="T410" s="12" t="str">
        <f>IFERROR(Table1[[#This Row],[Total Emissions 22-23]]/Table1[[#This Row],[Total Emissions 21-22]], "")</f>
        <v/>
      </c>
      <c r="U410" s="7" t="str">
        <f>IF(ISNA(VLOOKUP(Table1[[#This Row],[Name]],'Electricity 23-24'!A158:D790,4,FALSE)),"",(VLOOKUP(Table1[[#This Row],[Name]],'Electricity 23-24'!A158:D790,4,FALSE)))</f>
        <v/>
      </c>
      <c r="V410" s="7" t="str">
        <f>IF(ISNA(VLOOKUP(Table1[[#This Row],[Name]],Table2[#All],2,FALSE)),"",(VLOOKUP(Table1[[#This Row],[Name]],Table2[#All],2,FALSE)))</f>
        <v/>
      </c>
      <c r="W410" s="7" t="str">
        <f>IFERROR((Table1[[#This Row],[Electricity 23-24 ]]*'Emissions Factors'!$C$6)+(Table1[[#This Row],[Gas 23-24 ]]*'Emissions Factors'!$B$6),"")</f>
        <v/>
      </c>
      <c r="X410" s="74" t="str">
        <f>IFERROR(Table1[[#This Row],[Total Emissions 23-24 ]]/Table1[[#This Row],[Total Emissions 22-23]],"")</f>
        <v/>
      </c>
      <c r="Y410" s="21"/>
    </row>
    <row r="411" spans="1:25" x14ac:dyDescent="0.25">
      <c r="A411" s="32"/>
      <c r="B411" s="21" t="e">
        <f>VLOOKUP(Table1[[#This Row],[Name]], 'Site Information'!$A$2:$D$46, 4, FALSE)</f>
        <v>#N/A</v>
      </c>
      <c r="C411" s="8" t="str">
        <f>IF(ISNA(VLOOKUP(Table1[[#This Row],[Name]], 'Elec 17-18'!$A$4:$B$630, 2, FALSE)), "0", VLOOKUP(Table1[[#This Row],[Name]], 'Elec 17-18'!$A$4:$B$630, 2, FALSE))</f>
        <v>0</v>
      </c>
      <c r="D411" s="13" t="str">
        <f>IF(ISNA(VLOOKUP(Table1[[#This Row],[Name]], 'Gas 17-18'!$A$4:$B$395, 2, FALSE)), "0", (VLOOKUP(Table1[[#This Row],[Name]], 'Gas 17-18'!$A$4:$B$395, 2, FALSE)))</f>
        <v>0</v>
      </c>
      <c r="E411" s="8" t="str">
        <f>IF(ISNA(VLOOKUP(Table1[[#This Row],[Name]], 'Elec 18-19'!$A$4:$B$630, 2, FALSE)), "0", VLOOKUP(Table1[[#This Row],[Name]], 'Elec 18-19'!$A$4:$B$630, 2, FALSE))</f>
        <v>0</v>
      </c>
      <c r="F411" s="13" t="str">
        <f>IF(ISNA(VLOOKUP(Table1[[#This Row],[Name]], 'Gas 18-19'!$A$4:$B$395, 2, FALSE)), "0", (VLOOKUP(Table1[[#This Row],[Name]], 'Gas 18-19'!$A$4:$B$395, 2, FALSE)))</f>
        <v>0</v>
      </c>
      <c r="G411" s="7" t="str">
        <f>IF(ISNA(VLOOKUP(Table1[[#This Row],[Name]], 'Elec 19-20'!$A$4:$B$631, 2, FALSE)), "0", VLOOKUP(Table1[[#This Row],[Name]], 'Elec 19-20'!$A$4:$B$631, 2, FALSE))</f>
        <v>0</v>
      </c>
      <c r="H411" s="7" t="str">
        <f>IF(ISNA(VLOOKUP(Table1[[#This Row],[Name]], 'Gas 19-20'!$A$4:$B$395, 2, FALSE)), "0", (VLOOKUP(Table1[[#This Row],[Name]], 'Gas 19-20'!$A$4:$B$395, 2, FALSE)))</f>
        <v>0</v>
      </c>
      <c r="I411" s="13">
        <f>IFERROR((Table1[[#This Row],[Electricity 19-20]]*'Emissions Factors'!$C$2)+(Table1[[#This Row],[Gas 19-20]]*'Emissions Factors'!$B$2), "")</f>
        <v>0</v>
      </c>
      <c r="J411" s="7" t="str">
        <f>IF(ISNA(VLOOKUP(Table1[[#This Row],[Name]],'Elec 20-21'!$A$4:$B$641, 2, FALSE)), "0", VLOOKUP(Table1[[#This Row],[Name]], 'Elec 20-21'!$A$4:$B$641, 2, FALSE))</f>
        <v>0</v>
      </c>
      <c r="K411" s="7" t="str">
        <f>IF(ISNA(VLOOKUP(Table1[[#This Row],[Name]], 'Gas 20-21'!$A$4:$B$400, 2, FALSE)), "0", VLOOKUP(Table1[[#This Row],[Name]], 'Gas 20-21'!$A$4:$B$400, 2, FALSE))</f>
        <v>0</v>
      </c>
      <c r="L411" s="13">
        <f>IFERROR((Table1[[#This Row],[Electricity 20-21]]*'Emissions Factors'!$C$3)+(Table1[[#This Row],[Gas 20-21]]*'Emissions Factors'!$B$2), "0")</f>
        <v>0</v>
      </c>
      <c r="M411" s="11" t="str">
        <f>IF(ISNA(VLOOKUP(Table1[[#This Row],[Name]], 'Elec 21-22'!$A$4:$B$656, 2, FALSE)), "0", VLOOKUP(Table1[[#This Row],[Name]], 'Elec 21-22'!$A$4:$B$656, 2, FALSE))</f>
        <v>0</v>
      </c>
      <c r="N411" s="7" t="str">
        <f>IF(ISNA(VLOOKUP(Table1[[#This Row],[Name]], 'Gas 21-22'!$A$4:$B$408, 2, FALSE)), "0", VLOOKUP(Table1[[#This Row],[Name]], 'Gas 21-22'!$A$4:$B$408, 2, FALSE))</f>
        <v>0</v>
      </c>
      <c r="O411" s="8">
        <f>IFERROR((Table1[[#This Row],[Electricity 21-22]]*'Emissions Factors'!$C$4)+(Table1[[#This Row],[Gas 21-22]]*'Emissions Factors'!$B$4), "")</f>
        <v>0</v>
      </c>
      <c r="P411" s="74" t="str">
        <f>IFERROR(Table1[[#This Row],[Total Emissions 21-22]]/Table1[[#This Row],[Total Emissions 20-21]], "")</f>
        <v/>
      </c>
      <c r="Q411" s="11" t="str">
        <f>IF(ISNA(VLOOKUP(Table1[[#This Row],[Name]],'Elec 22-23'!$A$4:$B$680, 2, FALSE)), "", VLOOKUP(Table1[[#This Row],[Name]], 'Elec 22-23'!$A$4:$B$680, 2, FALSE))</f>
        <v/>
      </c>
      <c r="R411" s="11" t="str">
        <f>IF(ISNA(VLOOKUP(Table1[[#This Row],[Name]], 'Gas 22-23'!$A$4:$B$427, 2, FALSE)), "", (VLOOKUP(Table1[[#This Row],[Name]], 'Gas 22-23'!$A$4:$B$427, 2, FALSE)))</f>
        <v/>
      </c>
      <c r="S411" s="11" t="str">
        <f>IFERROR((Table1[[#This Row],[Electricity 22-23]]*'Emissions Factors'!$C$5)+('Emissions Factors'!$B$5*Table1[[#This Row],[Gas 22-23]]), "")</f>
        <v/>
      </c>
      <c r="T411" s="12" t="str">
        <f>IFERROR(Table1[[#This Row],[Total Emissions 22-23]]/Table1[[#This Row],[Total Emissions 21-22]], "")</f>
        <v/>
      </c>
      <c r="U411" s="11" t="str">
        <f>IF(ISNA(VLOOKUP(Table1[[#This Row],[Name]],'Electricity 23-24'!A412:D1308,4,FALSE)),"",(VLOOKUP(Table1[[#This Row],[Name]],'Electricity 23-24'!A412:D1308,4,FALSE)))</f>
        <v/>
      </c>
      <c r="V411" s="11" t="str">
        <f>IF(ISNA(VLOOKUP(Table1[[#This Row],[Name]],Table2[#All],2,FALSE)),"",(VLOOKUP(Table1[[#This Row],[Name]],Table2[#All],2,FALSE)))</f>
        <v/>
      </c>
      <c r="W411" s="11" t="str">
        <f>IFERROR((Table1[[#This Row],[Electricity 23-24 ]]*'Emissions Factors'!$C$6)+(Table1[[#This Row],[Gas 23-24 ]]*'Emissions Factors'!$B$6),"")</f>
        <v/>
      </c>
      <c r="X411" s="74" t="str">
        <f>IFERROR(Table1[[#This Row],[Total Emissions 23-24 ]]/Table1[[#This Row],[Total Emissions 22-23]],"")</f>
        <v/>
      </c>
      <c r="Y411" s="21"/>
    </row>
    <row r="412" spans="1:25" x14ac:dyDescent="0.25">
      <c r="A412" s="30"/>
      <c r="B412" s="21" t="e">
        <f>VLOOKUP(Table1[[#This Row],[Name]], 'Site Information'!$A$2:$D$46, 4, FALSE)</f>
        <v>#N/A</v>
      </c>
      <c r="C412" s="11" t="str">
        <f>IF(ISNA(VLOOKUP(Table1[[#This Row],[Name]], 'Elec 17-18'!$A$4:$B$630, 2, FALSE)), "0", VLOOKUP(Table1[[#This Row],[Name]], 'Elec 17-18'!$A$4:$B$630, 2, FALSE))</f>
        <v>0</v>
      </c>
      <c r="D412" s="47" t="str">
        <f>IF(ISNA(VLOOKUP(Table1[[#This Row],[Name]], 'Gas 17-18'!$A$4:$B$395, 2, FALSE)), "0", (VLOOKUP(Table1[[#This Row],[Name]], 'Gas 17-18'!$A$4:$B$395, 2, FALSE)))</f>
        <v>0</v>
      </c>
      <c r="E412" s="11" t="str">
        <f>IF(ISNA(VLOOKUP(Table1[[#This Row],[Name]], 'Elec 18-19'!$A$4:$B$630, 2, FALSE)), "0", VLOOKUP(Table1[[#This Row],[Name]], 'Elec 18-19'!$A$4:$B$630, 2, FALSE))</f>
        <v>0</v>
      </c>
      <c r="F412" s="47" t="str">
        <f>IF(ISNA(VLOOKUP(Table1[[#This Row],[Name]], 'Gas 18-19'!$A$4:$B$395, 2, FALSE)), "0", (VLOOKUP(Table1[[#This Row],[Name]], 'Gas 18-19'!$A$4:$B$395, 2, FALSE)))</f>
        <v>0</v>
      </c>
      <c r="G412" s="7" t="str">
        <f>IF(ISNA(VLOOKUP(Table1[[#This Row],[Name]], 'Elec 19-20'!$A$4:$B$631, 2, FALSE)), "0", VLOOKUP(Table1[[#This Row],[Name]], 'Elec 19-20'!$A$4:$B$631, 2, FALSE))</f>
        <v>0</v>
      </c>
      <c r="H412" s="7" t="str">
        <f>IF(ISNA(VLOOKUP(Table1[[#This Row],[Name]], 'Gas 19-20'!$A$4:$B$395, 2, FALSE)), "0", (VLOOKUP(Table1[[#This Row],[Name]], 'Gas 19-20'!$A$4:$B$395, 2, FALSE)))</f>
        <v>0</v>
      </c>
      <c r="I412" s="13">
        <f>IFERROR((Table1[[#This Row],[Electricity 19-20]]*'Emissions Factors'!$C$2)+(Table1[[#This Row],[Gas 19-20]]*'Emissions Factors'!$B$2), "")</f>
        <v>0</v>
      </c>
      <c r="J412" s="7" t="str">
        <f>IF(ISNA(VLOOKUP(Table1[[#This Row],[Name]],'Elec 20-21'!$A$4:$B$641, 2, FALSE)), "0", VLOOKUP(Table1[[#This Row],[Name]], 'Elec 20-21'!$A$4:$B$641, 2, FALSE))</f>
        <v>0</v>
      </c>
      <c r="K412" s="7" t="str">
        <f>IF(ISNA(VLOOKUP(Table1[[#This Row],[Name]], 'Gas 20-21'!$A$4:$B$400, 2, FALSE)), "0", VLOOKUP(Table1[[#This Row],[Name]], 'Gas 20-21'!$A$4:$B$400, 2, FALSE))</f>
        <v>0</v>
      </c>
      <c r="L412" s="13">
        <f>IFERROR((Table1[[#This Row],[Electricity 20-21]]*'Emissions Factors'!$C$3)+(Table1[[#This Row],[Gas 20-21]]*'Emissions Factors'!$B$2), "0")</f>
        <v>0</v>
      </c>
      <c r="M412" s="65" t="str">
        <f>IF(ISNA(VLOOKUP(Table1[[#This Row],[Name]], 'Elec 21-22'!$A$4:$B$656, 2, FALSE)), "0", VLOOKUP(Table1[[#This Row],[Name]], 'Elec 21-22'!$A$4:$B$656, 2, FALSE))</f>
        <v>0</v>
      </c>
      <c r="N412" s="7" t="str">
        <f>IF(ISNA(VLOOKUP(Table1[[#This Row],[Name]], 'Gas 21-22'!$A$4:$B$408, 2, FALSE)), "0", VLOOKUP(Table1[[#This Row],[Name]], 'Gas 21-22'!$A$4:$B$408, 2, FALSE))</f>
        <v>0</v>
      </c>
      <c r="O412" s="8">
        <f>IFERROR((Table1[[#This Row],[Electricity 21-22]]*'Emissions Factors'!$C$4)+(Table1[[#This Row],[Gas 21-22]]*'Emissions Factors'!$B$4), "")</f>
        <v>0</v>
      </c>
      <c r="P412" s="12" t="str">
        <f>IFERROR(Table1[[#This Row],[Total Emissions 21-22]]/Table1[[#This Row],[Total Emissions 20-21]], "")</f>
        <v/>
      </c>
      <c r="Q412" s="11" t="str">
        <f>IF(ISNA(VLOOKUP(Table1[[#This Row],[Name]],'Elec 22-23'!$A$4:$B$680, 2, FALSE)), "", VLOOKUP(Table1[[#This Row],[Name]], 'Elec 22-23'!$A$4:$B$680, 2, FALSE))</f>
        <v/>
      </c>
      <c r="R412" s="7" t="str">
        <f>IF(ISNA(VLOOKUP(Table1[[#This Row],[Name]], 'Gas 22-23'!$A$4:$B$427, 2, FALSE)), "", (VLOOKUP(Table1[[#This Row],[Name]], 'Gas 22-23'!$A$4:$B$427, 2, FALSE)))</f>
        <v/>
      </c>
      <c r="S412" s="7" t="str">
        <f>IFERROR((Table1[[#This Row],[Electricity 22-23]]*'Emissions Factors'!$C$5)+('Emissions Factors'!$B$5*Table1[[#This Row],[Gas 22-23]]), "")</f>
        <v/>
      </c>
      <c r="T412" s="12" t="str">
        <f>IFERROR(Table1[[#This Row],[Total Emissions 22-23]]/Table1[[#This Row],[Total Emissions 21-22]], "")</f>
        <v/>
      </c>
      <c r="U412" s="7" t="str">
        <f>IF(ISNA(VLOOKUP(Table1[[#This Row],[Name]],'Electricity 23-24'!A628:D1524,4,FALSE)),"",(VLOOKUP(Table1[[#This Row],[Name]],'Electricity 23-24'!A628:D1524,4,FALSE)))</f>
        <v/>
      </c>
      <c r="V412" s="7" t="str">
        <f>IF(ISNA(VLOOKUP(Table1[[#This Row],[Name]],Table2[#All],2,FALSE)),"",(VLOOKUP(Table1[[#This Row],[Name]],Table2[#All],2,FALSE)))</f>
        <v/>
      </c>
      <c r="W412" s="7" t="str">
        <f>IFERROR((Table1[[#This Row],[Electricity 23-24 ]]*'Emissions Factors'!$C$6)+(Table1[[#This Row],[Gas 23-24 ]]*'Emissions Factors'!$B$6),"")</f>
        <v/>
      </c>
      <c r="X412" s="74" t="str">
        <f>IFERROR(Table1[[#This Row],[Total Emissions 23-24 ]]/Table1[[#This Row],[Total Emissions 22-23]],"")</f>
        <v/>
      </c>
      <c r="Y412" s="21"/>
    </row>
    <row r="413" spans="1:25" x14ac:dyDescent="0.25">
      <c r="A413" s="30"/>
      <c r="B413" s="21" t="e">
        <f>VLOOKUP(Table1[[#This Row],[Name]], 'Site Information'!$A$2:$D$46, 4, FALSE)</f>
        <v>#N/A</v>
      </c>
      <c r="C413" s="11" t="str">
        <f>IF(ISNA(VLOOKUP(Table1[[#This Row],[Name]], 'Elec 17-18'!$A$4:$B$630, 2, FALSE)), "0", VLOOKUP(Table1[[#This Row],[Name]], 'Elec 17-18'!$A$4:$B$630, 2, FALSE))</f>
        <v>0</v>
      </c>
      <c r="D413" s="47" t="str">
        <f>IF(ISNA(VLOOKUP(Table1[[#This Row],[Name]], 'Gas 17-18'!$A$4:$B$395, 2, FALSE)), "0", (VLOOKUP(Table1[[#This Row],[Name]], 'Gas 17-18'!$A$4:$B$395, 2, FALSE)))</f>
        <v>0</v>
      </c>
      <c r="E413" s="11" t="str">
        <f>IF(ISNA(VLOOKUP(Table1[[#This Row],[Name]], 'Elec 18-19'!$A$4:$B$630, 2, FALSE)), "0", VLOOKUP(Table1[[#This Row],[Name]], 'Elec 18-19'!$A$4:$B$630, 2, FALSE))</f>
        <v>0</v>
      </c>
      <c r="F413" s="47" t="str">
        <f>IF(ISNA(VLOOKUP(Table1[[#This Row],[Name]], 'Gas 18-19'!$A$4:$B$395, 2, FALSE)), "0", (VLOOKUP(Table1[[#This Row],[Name]], 'Gas 18-19'!$A$4:$B$395, 2, FALSE)))</f>
        <v>0</v>
      </c>
      <c r="G413" s="7" t="str">
        <f>IF(ISNA(VLOOKUP(Table1[[#This Row],[Name]], 'Elec 19-20'!$A$4:$B$631, 2, FALSE)), "0", VLOOKUP(Table1[[#This Row],[Name]], 'Elec 19-20'!$A$4:$B$631, 2, FALSE))</f>
        <v>0</v>
      </c>
      <c r="H413" s="7" t="str">
        <f>IF(ISNA(VLOOKUP(Table1[[#This Row],[Name]], 'Gas 19-20'!$A$4:$B$395, 2, FALSE)), "0", (VLOOKUP(Table1[[#This Row],[Name]], 'Gas 19-20'!$A$4:$B$395, 2, FALSE)))</f>
        <v>0</v>
      </c>
      <c r="I413" s="13">
        <f>IFERROR((Table1[[#This Row],[Electricity 19-20]]*'Emissions Factors'!$C$2)+(Table1[[#This Row],[Gas 19-20]]*'Emissions Factors'!$B$2), "")</f>
        <v>0</v>
      </c>
      <c r="J413" s="7" t="str">
        <f>IF(ISNA(VLOOKUP(Table1[[#This Row],[Name]],'Elec 20-21'!$A$4:$B$641, 2, FALSE)), "0", VLOOKUP(Table1[[#This Row],[Name]], 'Elec 20-21'!$A$4:$B$641, 2, FALSE))</f>
        <v>0</v>
      </c>
      <c r="K413" s="7" t="str">
        <f>IF(ISNA(VLOOKUP(Table1[[#This Row],[Name]], 'Gas 20-21'!$A$4:$B$400, 2, FALSE)), "0", VLOOKUP(Table1[[#This Row],[Name]], 'Gas 20-21'!$A$4:$B$400, 2, FALSE))</f>
        <v>0</v>
      </c>
      <c r="L413" s="13">
        <f>IFERROR((Table1[[#This Row],[Electricity 20-21]]*'Emissions Factors'!$C$3)+(Table1[[#This Row],[Gas 20-21]]*'Emissions Factors'!$B$2), "0")</f>
        <v>0</v>
      </c>
      <c r="M413" s="65" t="str">
        <f>IF(ISNA(VLOOKUP(Table1[[#This Row],[Name]], 'Elec 21-22'!$A$4:$B$656, 2, FALSE)), "0", VLOOKUP(Table1[[#This Row],[Name]], 'Elec 21-22'!$A$4:$B$656, 2, FALSE))</f>
        <v>0</v>
      </c>
      <c r="N413" s="7" t="str">
        <f>IF(ISNA(VLOOKUP(Table1[[#This Row],[Name]], 'Gas 21-22'!$A$4:$B$408, 2, FALSE)), "0", VLOOKUP(Table1[[#This Row],[Name]], 'Gas 21-22'!$A$4:$B$408, 2, FALSE))</f>
        <v>0</v>
      </c>
      <c r="O413" s="8">
        <f>IFERROR((Table1[[#This Row],[Electricity 21-22]]*'Emissions Factors'!$C$4)+(Table1[[#This Row],[Gas 21-22]]*'Emissions Factors'!$B$4), "")</f>
        <v>0</v>
      </c>
      <c r="P413" s="12" t="str">
        <f>IFERROR(Table1[[#This Row],[Total Emissions 21-22]]/Table1[[#This Row],[Total Emissions 20-21]], "")</f>
        <v/>
      </c>
      <c r="Q413" s="11" t="str">
        <f>IF(ISNA(VLOOKUP(Table1[[#This Row],[Name]],'Elec 22-23'!$A$4:$B$680, 2, FALSE)), "", VLOOKUP(Table1[[#This Row],[Name]], 'Elec 22-23'!$A$4:$B$680, 2, FALSE))</f>
        <v/>
      </c>
      <c r="R413" s="7" t="str">
        <f>IF(ISNA(VLOOKUP(Table1[[#This Row],[Name]], 'Gas 22-23'!$A$4:$B$427, 2, FALSE)), "", (VLOOKUP(Table1[[#This Row],[Name]], 'Gas 22-23'!$A$4:$B$427, 2, FALSE)))</f>
        <v/>
      </c>
      <c r="S413" s="7" t="str">
        <f>IFERROR((Table1[[#This Row],[Electricity 22-23]]*'Emissions Factors'!$C$5)+('Emissions Factors'!$B$5*Table1[[#This Row],[Gas 22-23]]), "")</f>
        <v/>
      </c>
      <c r="T413" s="12" t="str">
        <f>IFERROR(Table1[[#This Row],[Total Emissions 22-23]]/Table1[[#This Row],[Total Emissions 21-22]], "")</f>
        <v/>
      </c>
      <c r="U413" s="7" t="str">
        <f>IF(ISNA(VLOOKUP(Table1[[#This Row],[Name]],'Electricity 23-24'!A629:D1525,4,FALSE)),"",(VLOOKUP(Table1[[#This Row],[Name]],'Electricity 23-24'!A629:D1525,4,FALSE)))</f>
        <v/>
      </c>
      <c r="V413" s="7" t="str">
        <f>IF(ISNA(VLOOKUP(Table1[[#This Row],[Name]],Table2[#All],2,FALSE)),"",(VLOOKUP(Table1[[#This Row],[Name]],Table2[#All],2,FALSE)))</f>
        <v/>
      </c>
      <c r="W413" s="7" t="str">
        <f>IFERROR((Table1[[#This Row],[Electricity 23-24 ]]*'Emissions Factors'!$C$6)+(Table1[[#This Row],[Gas 23-24 ]]*'Emissions Factors'!$B$6),"")</f>
        <v/>
      </c>
      <c r="X413" s="74" t="str">
        <f>IFERROR(Table1[[#This Row],[Total Emissions 23-24 ]]/Table1[[#This Row],[Total Emissions 22-23]],"")</f>
        <v/>
      </c>
      <c r="Y413" s="21"/>
    </row>
    <row r="414" spans="1:25" x14ac:dyDescent="0.25">
      <c r="A414" s="30"/>
      <c r="B414" s="21" t="e">
        <f>VLOOKUP(Table1[[#This Row],[Name]], 'Site Information'!$A$2:$D$46, 4, FALSE)</f>
        <v>#N/A</v>
      </c>
      <c r="C414" s="11" t="str">
        <f>IF(ISNA(VLOOKUP(Table1[[#This Row],[Name]], 'Elec 17-18'!$A$4:$B$630, 2, FALSE)), "0", VLOOKUP(Table1[[#This Row],[Name]], 'Elec 17-18'!$A$4:$B$630, 2, FALSE))</f>
        <v>0</v>
      </c>
      <c r="D414" s="47" t="str">
        <f>IF(ISNA(VLOOKUP(Table1[[#This Row],[Name]], 'Gas 17-18'!$A$4:$B$395, 2, FALSE)), "0", (VLOOKUP(Table1[[#This Row],[Name]], 'Gas 17-18'!$A$4:$B$395, 2, FALSE)))</f>
        <v>0</v>
      </c>
      <c r="E414" s="11" t="str">
        <f>IF(ISNA(VLOOKUP(Table1[[#This Row],[Name]], 'Elec 18-19'!$A$4:$B$630, 2, FALSE)), "0", VLOOKUP(Table1[[#This Row],[Name]], 'Elec 18-19'!$A$4:$B$630, 2, FALSE))</f>
        <v>0</v>
      </c>
      <c r="F414" s="47" t="str">
        <f>IF(ISNA(VLOOKUP(Table1[[#This Row],[Name]], 'Gas 18-19'!$A$4:$B$395, 2, FALSE)), "0", (VLOOKUP(Table1[[#This Row],[Name]], 'Gas 18-19'!$A$4:$B$395, 2, FALSE)))</f>
        <v>0</v>
      </c>
      <c r="G414" s="7" t="str">
        <f>IF(ISNA(VLOOKUP(Table1[[#This Row],[Name]], 'Elec 19-20'!$A$4:$B$631, 2, FALSE)), "0", VLOOKUP(Table1[[#This Row],[Name]], 'Elec 19-20'!$A$4:$B$631, 2, FALSE))</f>
        <v>0</v>
      </c>
      <c r="H414" s="7" t="str">
        <f>IF(ISNA(VLOOKUP(Table1[[#This Row],[Name]], 'Gas 19-20'!$A$4:$B$395, 2, FALSE)), "0", (VLOOKUP(Table1[[#This Row],[Name]], 'Gas 19-20'!$A$4:$B$395, 2, FALSE)))</f>
        <v>0</v>
      </c>
      <c r="I414" s="13">
        <f>IFERROR((Table1[[#This Row],[Electricity 19-20]]*'Emissions Factors'!$C$2)+(Table1[[#This Row],[Gas 19-20]]*'Emissions Factors'!$B$2), "")</f>
        <v>0</v>
      </c>
      <c r="J414" s="7" t="str">
        <f>IF(ISNA(VLOOKUP(Table1[[#This Row],[Name]],'Elec 20-21'!$A$4:$B$641, 2, FALSE)), "0", VLOOKUP(Table1[[#This Row],[Name]], 'Elec 20-21'!$A$4:$B$641, 2, FALSE))</f>
        <v>0</v>
      </c>
      <c r="K414" s="7" t="str">
        <f>IF(ISNA(VLOOKUP(Table1[[#This Row],[Name]], 'Gas 20-21'!$A$4:$B$400, 2, FALSE)), "0", VLOOKUP(Table1[[#This Row],[Name]], 'Gas 20-21'!$A$4:$B$400, 2, FALSE))</f>
        <v>0</v>
      </c>
      <c r="L414" s="13">
        <f>IFERROR((Table1[[#This Row],[Electricity 20-21]]*'Emissions Factors'!$C$3)+(Table1[[#This Row],[Gas 20-21]]*'Emissions Factors'!$B$2), "0")</f>
        <v>0</v>
      </c>
      <c r="M414" s="65" t="str">
        <f>IF(ISNA(VLOOKUP(Table1[[#This Row],[Name]], 'Elec 21-22'!$A$4:$B$656, 2, FALSE)), "0", VLOOKUP(Table1[[#This Row],[Name]], 'Elec 21-22'!$A$4:$B$656, 2, FALSE))</f>
        <v>0</v>
      </c>
      <c r="N414" s="11" t="str">
        <f>IF(ISNA(VLOOKUP(Table1[[#This Row],[Name]], 'Gas 21-22'!$A$4:$B$408, 2, FALSE)), "0", VLOOKUP(Table1[[#This Row],[Name]], 'Gas 21-22'!$A$4:$B$408, 2, FALSE))</f>
        <v>0</v>
      </c>
      <c r="O414" s="8">
        <f>IFERROR((Table1[[#This Row],[Electricity 21-22]]*'Emissions Factors'!$C$4)+(Table1[[#This Row],[Gas 21-22]]*'Emissions Factors'!$B$4), "")</f>
        <v>0</v>
      </c>
      <c r="P414" s="12" t="str">
        <f>IFERROR(Table1[[#This Row],[Total Emissions 21-22]]/Table1[[#This Row],[Total Emissions 20-21]], "")</f>
        <v/>
      </c>
      <c r="Q414" s="11" t="str">
        <f>IF(ISNA(VLOOKUP(Table1[[#This Row],[Name]],'Elec 22-23'!$A$4:$B$680, 2, FALSE)), "", VLOOKUP(Table1[[#This Row],[Name]], 'Elec 22-23'!$A$4:$B$680, 2, FALSE))</f>
        <v/>
      </c>
      <c r="R414" s="7" t="str">
        <f>IF(ISNA(VLOOKUP(Table1[[#This Row],[Name]], 'Gas 22-23'!$A$4:$B$427, 2, FALSE)), "", (VLOOKUP(Table1[[#This Row],[Name]], 'Gas 22-23'!$A$4:$B$427, 2, FALSE)))</f>
        <v/>
      </c>
      <c r="S414" s="7" t="str">
        <f>IFERROR((Table1[[#This Row],[Electricity 22-23]]*'Emissions Factors'!$C$5)+('Emissions Factors'!$B$5*Table1[[#This Row],[Gas 22-23]]), "")</f>
        <v/>
      </c>
      <c r="T414" s="12" t="str">
        <f>IFERROR(Table1[[#This Row],[Total Emissions 22-23]]/Table1[[#This Row],[Total Emissions 21-22]], "")</f>
        <v/>
      </c>
      <c r="U414" s="7" t="str">
        <f>IF(ISNA(VLOOKUP(Table1[[#This Row],[Name]],'Electricity 23-24'!A14:D136,4,FALSE)),"",(VLOOKUP(Table1[[#This Row],[Name]],'Electricity 23-24'!A14:D136,4,FALSE)))</f>
        <v/>
      </c>
      <c r="V414" s="7" t="str">
        <f>IF(ISNA(VLOOKUP(Table1[[#This Row],[Name]],Table2[#All],2,FALSE)),"",(VLOOKUP(Table1[[#This Row],[Name]],Table2[#All],2,FALSE)))</f>
        <v/>
      </c>
      <c r="W414" s="7" t="str">
        <f>IFERROR((Table1[[#This Row],[Electricity 23-24 ]]*'Emissions Factors'!$C$6)+(Table1[[#This Row],[Gas 23-24 ]]*'Emissions Factors'!$B$6),"")</f>
        <v/>
      </c>
      <c r="X414" s="74" t="str">
        <f>IFERROR(Table1[[#This Row],[Total Emissions 23-24 ]]/Table1[[#This Row],[Total Emissions 22-23]],"")</f>
        <v/>
      </c>
      <c r="Y414" s="21"/>
    </row>
    <row r="415" spans="1:25" x14ac:dyDescent="0.25">
      <c r="A415" s="30"/>
      <c r="B415" s="21" t="e">
        <f>VLOOKUP(Table1[[#This Row],[Name]], 'Site Information'!$A$2:$D$46, 4, FALSE)</f>
        <v>#N/A</v>
      </c>
      <c r="C415" s="11" t="str">
        <f>IF(ISNA(VLOOKUP(Table1[[#This Row],[Name]], 'Elec 17-18'!$A$4:$B$630, 2, FALSE)), "0", VLOOKUP(Table1[[#This Row],[Name]], 'Elec 17-18'!$A$4:$B$630, 2, FALSE))</f>
        <v>0</v>
      </c>
      <c r="D415" s="47" t="str">
        <f>IF(ISNA(VLOOKUP(Table1[[#This Row],[Name]], 'Gas 17-18'!$A$4:$B$395, 2, FALSE)), "0", (VLOOKUP(Table1[[#This Row],[Name]], 'Gas 17-18'!$A$4:$B$395, 2, FALSE)))</f>
        <v>0</v>
      </c>
      <c r="E415" s="11" t="str">
        <f>IF(ISNA(VLOOKUP(Table1[[#This Row],[Name]], 'Elec 18-19'!$A$4:$B$630, 2, FALSE)), "0", VLOOKUP(Table1[[#This Row],[Name]], 'Elec 18-19'!$A$4:$B$630, 2, FALSE))</f>
        <v>0</v>
      </c>
      <c r="F415" s="47" t="str">
        <f>IF(ISNA(VLOOKUP(Table1[[#This Row],[Name]], 'Gas 18-19'!$A$4:$B$395, 2, FALSE)), "0", (VLOOKUP(Table1[[#This Row],[Name]], 'Gas 18-19'!$A$4:$B$395, 2, FALSE)))</f>
        <v>0</v>
      </c>
      <c r="G415" s="7" t="str">
        <f>IF(ISNA(VLOOKUP(Table1[[#This Row],[Name]], 'Elec 19-20'!$A$4:$B$631, 2, FALSE)), "0", VLOOKUP(Table1[[#This Row],[Name]], 'Elec 19-20'!$A$4:$B$631, 2, FALSE))</f>
        <v>0</v>
      </c>
      <c r="H415" s="7" t="str">
        <f>IF(ISNA(VLOOKUP(Table1[[#This Row],[Name]], 'Gas 19-20'!$A$4:$B$395, 2, FALSE)), "0", (VLOOKUP(Table1[[#This Row],[Name]], 'Gas 19-20'!$A$4:$B$395, 2, FALSE)))</f>
        <v>0</v>
      </c>
      <c r="I415" s="13">
        <f>IFERROR((Table1[[#This Row],[Electricity 19-20]]*'Emissions Factors'!$C$2)+(Table1[[#This Row],[Gas 19-20]]*'Emissions Factors'!$B$2), "")</f>
        <v>0</v>
      </c>
      <c r="J415" s="7" t="str">
        <f>IF(ISNA(VLOOKUP(Table1[[#This Row],[Name]],'Elec 20-21'!$A$4:$B$641, 2, FALSE)), "0", VLOOKUP(Table1[[#This Row],[Name]], 'Elec 20-21'!$A$4:$B$641, 2, FALSE))</f>
        <v>0</v>
      </c>
      <c r="K415" s="7" t="str">
        <f>IF(ISNA(VLOOKUP(Table1[[#This Row],[Name]], 'Gas 20-21'!$A$4:$B$400, 2, FALSE)), "0", VLOOKUP(Table1[[#This Row],[Name]], 'Gas 20-21'!$A$4:$B$400, 2, FALSE))</f>
        <v>0</v>
      </c>
      <c r="L415" s="13">
        <f>IFERROR((Table1[[#This Row],[Electricity 20-21]]*'Emissions Factors'!$C$3)+(Table1[[#This Row],[Gas 20-21]]*'Emissions Factors'!$B$2), "0")</f>
        <v>0</v>
      </c>
      <c r="M415" s="65" t="str">
        <f>IF(ISNA(VLOOKUP(Table1[[#This Row],[Name]], 'Elec 21-22'!$A$4:$B$656, 2, FALSE)), "0", VLOOKUP(Table1[[#This Row],[Name]], 'Elec 21-22'!$A$4:$B$656, 2, FALSE))</f>
        <v>0</v>
      </c>
      <c r="N415" s="7" t="str">
        <f>IF(ISNA(VLOOKUP(Table1[[#This Row],[Name]], 'Gas 21-22'!$A$4:$B$408, 2, FALSE)), "0", VLOOKUP(Table1[[#This Row],[Name]], 'Gas 21-22'!$A$4:$B$408, 2, FALSE))</f>
        <v>0</v>
      </c>
      <c r="O415" s="8">
        <f>IFERROR((Table1[[#This Row],[Electricity 21-22]]*'Emissions Factors'!$C$4)+(Table1[[#This Row],[Gas 21-22]]*'Emissions Factors'!$B$4), "")</f>
        <v>0</v>
      </c>
      <c r="P415" s="12" t="str">
        <f>IFERROR(Table1[[#This Row],[Total Emissions 21-22]]/Table1[[#This Row],[Total Emissions 20-21]], "")</f>
        <v/>
      </c>
      <c r="Q415" s="11" t="str">
        <f>IF(ISNA(VLOOKUP(Table1[[#This Row],[Name]],'Elec 22-23'!$A$4:$B$680, 2, FALSE)), "", VLOOKUP(Table1[[#This Row],[Name]], 'Elec 22-23'!$A$4:$B$680, 2, FALSE))</f>
        <v/>
      </c>
      <c r="R415" s="11" t="str">
        <f>IF(ISNA(VLOOKUP(Table1[[#This Row],[Name]], 'Gas 22-23'!$A$4:$B$427, 2, FALSE)), "", (VLOOKUP(Table1[[#This Row],[Name]], 'Gas 22-23'!$A$4:$B$427, 2, FALSE)))</f>
        <v/>
      </c>
      <c r="S415" s="11" t="str">
        <f>IFERROR((Table1[[#This Row],[Electricity 22-23]]*'Emissions Factors'!$C$5)+('Emissions Factors'!$B$5*Table1[[#This Row],[Gas 22-23]]), "")</f>
        <v/>
      </c>
      <c r="T415" s="12" t="str">
        <f>IFERROR(Table1[[#This Row],[Total Emissions 22-23]]/Table1[[#This Row],[Total Emissions 21-22]], "")</f>
        <v/>
      </c>
      <c r="U415" s="7" t="str">
        <f>IF(ISNA(VLOOKUP(Table1[[#This Row],[Name]],'Electricity 23-24'!A26:D51,4,FALSE)),"",(VLOOKUP(Table1[[#This Row],[Name]],'Electricity 23-24'!A26:D51,4,FALSE)))</f>
        <v/>
      </c>
      <c r="V415" s="11" t="str">
        <f>IF(ISNA(VLOOKUP(Table1[[#This Row],[Name]],Table2[#All],2,FALSE)),"",(VLOOKUP(Table1[[#This Row],[Name]],Table2[#All],2,FALSE)))</f>
        <v/>
      </c>
      <c r="W415" s="11" t="str">
        <f>IFERROR((Table1[[#This Row],[Electricity 23-24 ]]*'Emissions Factors'!$C$6)+(Table1[[#This Row],[Gas 23-24 ]]*'Emissions Factors'!$B$6),"")</f>
        <v/>
      </c>
      <c r="X415" s="74" t="str">
        <f>IFERROR(Table1[[#This Row],[Total Emissions 23-24 ]]/Table1[[#This Row],[Total Emissions 22-23]],"")</f>
        <v/>
      </c>
      <c r="Y415" s="21"/>
    </row>
    <row r="416" spans="1:25" x14ac:dyDescent="0.25">
      <c r="A416" s="30"/>
      <c r="B416" s="21" t="e">
        <f>VLOOKUP(Table1[[#This Row],[Name]], 'Site Information'!$A$2:$D$46, 4, FALSE)</f>
        <v>#N/A</v>
      </c>
      <c r="C416" s="11" t="str">
        <f>IF(ISNA(VLOOKUP(Table1[[#This Row],[Name]], 'Elec 17-18'!$A$4:$B$630, 2, FALSE)), "0", VLOOKUP(Table1[[#This Row],[Name]], 'Elec 17-18'!$A$4:$B$630, 2, FALSE))</f>
        <v>0</v>
      </c>
      <c r="D416" s="47" t="str">
        <f>IF(ISNA(VLOOKUP(Table1[[#This Row],[Name]], 'Gas 17-18'!$A$4:$B$395, 2, FALSE)), "0", (VLOOKUP(Table1[[#This Row],[Name]], 'Gas 17-18'!$A$4:$B$395, 2, FALSE)))</f>
        <v>0</v>
      </c>
      <c r="E416" s="11" t="str">
        <f>IF(ISNA(VLOOKUP(Table1[[#This Row],[Name]], 'Elec 18-19'!$A$4:$B$630, 2, FALSE)), "0", VLOOKUP(Table1[[#This Row],[Name]], 'Elec 18-19'!$A$4:$B$630, 2, FALSE))</f>
        <v>0</v>
      </c>
      <c r="F416" s="47" t="str">
        <f>IF(ISNA(VLOOKUP(Table1[[#This Row],[Name]], 'Gas 18-19'!$A$4:$B$395, 2, FALSE)), "0", (VLOOKUP(Table1[[#This Row],[Name]], 'Gas 18-19'!$A$4:$B$395, 2, FALSE)))</f>
        <v>0</v>
      </c>
      <c r="G416" s="7" t="str">
        <f>IF(ISNA(VLOOKUP(Table1[[#This Row],[Name]], 'Elec 19-20'!$A$4:$B$631, 2, FALSE)), "0", VLOOKUP(Table1[[#This Row],[Name]], 'Elec 19-20'!$A$4:$B$631, 2, FALSE))</f>
        <v>0</v>
      </c>
      <c r="H416" s="7" t="str">
        <f>IF(ISNA(VLOOKUP(Table1[[#This Row],[Name]], 'Gas 19-20'!$A$4:$B$395, 2, FALSE)), "0", (VLOOKUP(Table1[[#This Row],[Name]], 'Gas 19-20'!$A$4:$B$395, 2, FALSE)))</f>
        <v>0</v>
      </c>
      <c r="I416" s="13">
        <f>IFERROR((Table1[[#This Row],[Electricity 19-20]]*'Emissions Factors'!$C$2)+(Table1[[#This Row],[Gas 19-20]]*'Emissions Factors'!$B$2), "")</f>
        <v>0</v>
      </c>
      <c r="J416" s="7" t="str">
        <f>IF(ISNA(VLOOKUP(Table1[[#This Row],[Name]],'Elec 20-21'!$A$4:$B$641, 2, FALSE)), "0", VLOOKUP(Table1[[#This Row],[Name]], 'Elec 20-21'!$A$4:$B$641, 2, FALSE))</f>
        <v>0</v>
      </c>
      <c r="K416" s="7" t="str">
        <f>IF(ISNA(VLOOKUP(Table1[[#This Row],[Name]], 'Gas 20-21'!$A$4:$B$400, 2, FALSE)), "0", VLOOKUP(Table1[[#This Row],[Name]], 'Gas 20-21'!$A$4:$B$400, 2, FALSE))</f>
        <v>0</v>
      </c>
      <c r="L416" s="13">
        <f>IFERROR((Table1[[#This Row],[Electricity 20-21]]*'Emissions Factors'!$C$3)+(Table1[[#This Row],[Gas 20-21]]*'Emissions Factors'!$B$2), "0")</f>
        <v>0</v>
      </c>
      <c r="M416" s="65" t="str">
        <f>IF(ISNA(VLOOKUP(Table1[[#This Row],[Name]], 'Elec 21-22'!$A$4:$B$656, 2, FALSE)), "0", VLOOKUP(Table1[[#This Row],[Name]], 'Elec 21-22'!$A$4:$B$656, 2, FALSE))</f>
        <v>0</v>
      </c>
      <c r="N416" s="11" t="str">
        <f>IF(ISNA(VLOOKUP(Table1[[#This Row],[Name]], 'Gas 21-22'!$A$4:$B$408, 2, FALSE)), "0", VLOOKUP(Table1[[#This Row],[Name]], 'Gas 21-22'!$A$4:$B$408, 2, FALSE))</f>
        <v>0</v>
      </c>
      <c r="O416" s="8">
        <f>IFERROR((Table1[[#This Row],[Electricity 21-22]]*'Emissions Factors'!$C$4)+(Table1[[#This Row],[Gas 21-22]]*'Emissions Factors'!$B$4), "")</f>
        <v>0</v>
      </c>
      <c r="P416" s="12" t="str">
        <f>IFERROR(Table1[[#This Row],[Total Emissions 21-22]]/Table1[[#This Row],[Total Emissions 20-21]], "")</f>
        <v/>
      </c>
      <c r="Q416" s="11" t="str">
        <f>IF(ISNA(VLOOKUP(Table1[[#This Row],[Name]],'Elec 22-23'!$A$4:$B$680, 2, FALSE)), "", VLOOKUP(Table1[[#This Row],[Name]], 'Elec 22-23'!$A$4:$B$680, 2, FALSE))</f>
        <v/>
      </c>
      <c r="R416" s="7" t="str">
        <f>IF(ISNA(VLOOKUP(Table1[[#This Row],[Name]], 'Gas 22-23'!$A$4:$B$427, 2, FALSE)), "", (VLOOKUP(Table1[[#This Row],[Name]], 'Gas 22-23'!$A$4:$B$427, 2, FALSE)))</f>
        <v/>
      </c>
      <c r="S416" s="7" t="str">
        <f>IFERROR((Table1[[#This Row],[Electricity 22-23]]*'Emissions Factors'!$C$5)+('Emissions Factors'!$B$5*Table1[[#This Row],[Gas 22-23]]), "")</f>
        <v/>
      </c>
      <c r="T416" s="12" t="str">
        <f>IFERROR(Table1[[#This Row],[Total Emissions 22-23]]/Table1[[#This Row],[Total Emissions 21-22]], "")</f>
        <v/>
      </c>
      <c r="U416" s="7" t="str">
        <f>IF(ISNA(VLOOKUP(Table1[[#This Row],[Name]],'Electricity 23-24'!A163:D795,4,FALSE)),"",(VLOOKUP(Table1[[#This Row],[Name]],'Electricity 23-24'!A163:D795,4,FALSE)))</f>
        <v/>
      </c>
      <c r="V416" s="7" t="str">
        <f>IF(ISNA(VLOOKUP(Table1[[#This Row],[Name]],Table2[#All],2,FALSE)),"",(VLOOKUP(Table1[[#This Row],[Name]],Table2[#All],2,FALSE)))</f>
        <v/>
      </c>
      <c r="W416" s="7" t="str">
        <f>IFERROR((Table1[[#This Row],[Electricity 23-24 ]]*'Emissions Factors'!$C$6)+(Table1[[#This Row],[Gas 23-24 ]]*'Emissions Factors'!$B$6),"")</f>
        <v/>
      </c>
      <c r="X416" s="74" t="str">
        <f>IFERROR(Table1[[#This Row],[Total Emissions 23-24 ]]/Table1[[#This Row],[Total Emissions 22-23]],"")</f>
        <v/>
      </c>
      <c r="Y416" s="21"/>
    </row>
    <row r="417" spans="1:25" x14ac:dyDescent="0.25">
      <c r="A417" s="32"/>
      <c r="B417" s="21" t="e">
        <f>VLOOKUP(Table1[[#This Row],[Name]], 'Site Information'!$A$2:$D$46, 4, FALSE)</f>
        <v>#N/A</v>
      </c>
      <c r="C417" s="8" t="str">
        <f>IF(ISNA(VLOOKUP(Table1[[#This Row],[Name]], 'Elec 17-18'!$A$4:$B$630, 2, FALSE)), "0", VLOOKUP(Table1[[#This Row],[Name]], 'Elec 17-18'!$A$4:$B$630, 2, FALSE))</f>
        <v>0</v>
      </c>
      <c r="D417" s="13" t="str">
        <f>IF(ISNA(VLOOKUP(Table1[[#This Row],[Name]], 'Gas 17-18'!$A$4:$B$395, 2, FALSE)), "0", (VLOOKUP(Table1[[#This Row],[Name]], 'Gas 17-18'!$A$4:$B$395, 2, FALSE)))</f>
        <v>0</v>
      </c>
      <c r="E417" s="8" t="str">
        <f>IF(ISNA(VLOOKUP(Table1[[#This Row],[Name]], 'Elec 18-19'!$A$4:$B$630, 2, FALSE)), "0", VLOOKUP(Table1[[#This Row],[Name]], 'Elec 18-19'!$A$4:$B$630, 2, FALSE))</f>
        <v>0</v>
      </c>
      <c r="F417" s="13" t="str">
        <f>IF(ISNA(VLOOKUP(Table1[[#This Row],[Name]], 'Gas 18-19'!$A$4:$B$395, 2, FALSE)), "0", (VLOOKUP(Table1[[#This Row],[Name]], 'Gas 18-19'!$A$4:$B$395, 2, FALSE)))</f>
        <v>0</v>
      </c>
      <c r="G417" s="7" t="str">
        <f>IF(ISNA(VLOOKUP(Table1[[#This Row],[Name]], 'Elec 19-20'!$A$4:$B$631, 2, FALSE)), "0", VLOOKUP(Table1[[#This Row],[Name]], 'Elec 19-20'!$A$4:$B$631, 2, FALSE))</f>
        <v>0</v>
      </c>
      <c r="H417" s="7" t="str">
        <f>IF(ISNA(VLOOKUP(Table1[[#This Row],[Name]], 'Gas 19-20'!$A$4:$B$395, 2, FALSE)), "0", (VLOOKUP(Table1[[#This Row],[Name]], 'Gas 19-20'!$A$4:$B$395, 2, FALSE)))</f>
        <v>0</v>
      </c>
      <c r="I417" s="13">
        <f>IFERROR((Table1[[#This Row],[Electricity 19-20]]*'Emissions Factors'!$C$2)+(Table1[[#This Row],[Gas 19-20]]*'Emissions Factors'!$B$2), "")</f>
        <v>0</v>
      </c>
      <c r="J417" s="7" t="str">
        <f>IF(ISNA(VLOOKUP(Table1[[#This Row],[Name]],'Elec 20-21'!$A$4:$B$641, 2, FALSE)), "0", VLOOKUP(Table1[[#This Row],[Name]], 'Elec 20-21'!$A$4:$B$641, 2, FALSE))</f>
        <v>0</v>
      </c>
      <c r="K417" s="7" t="str">
        <f>IF(ISNA(VLOOKUP(Table1[[#This Row],[Name]], 'Gas 20-21'!$A$4:$B$400, 2, FALSE)), "0", VLOOKUP(Table1[[#This Row],[Name]], 'Gas 20-21'!$A$4:$B$400, 2, FALSE))</f>
        <v>0</v>
      </c>
      <c r="L417" s="13">
        <f>IFERROR((Table1[[#This Row],[Electricity 20-21]]*'Emissions Factors'!$C$3)+(Table1[[#This Row],[Gas 20-21]]*'Emissions Factors'!$B$2), "0")</f>
        <v>0</v>
      </c>
      <c r="M417" s="11" t="str">
        <f>IF(ISNA(VLOOKUP(Table1[[#This Row],[Name]], 'Elec 21-22'!$A$4:$B$656, 2, FALSE)), "0", VLOOKUP(Table1[[#This Row],[Name]], 'Elec 21-22'!$A$4:$B$656, 2, FALSE))</f>
        <v>0</v>
      </c>
      <c r="N417" s="11" t="str">
        <f>IF(ISNA(VLOOKUP(Table1[[#This Row],[Name]], 'Gas 21-22'!$A$4:$B$408, 2, FALSE)), "0", VLOOKUP(Table1[[#This Row],[Name]], 'Gas 21-22'!$A$4:$B$408, 2, FALSE))</f>
        <v>0</v>
      </c>
      <c r="O417" s="8">
        <f>IFERROR((Table1[[#This Row],[Electricity 21-22]]*'Emissions Factors'!$C$4)+(Table1[[#This Row],[Gas 21-22]]*'Emissions Factors'!$B$4), "")</f>
        <v>0</v>
      </c>
      <c r="P417" s="12" t="str">
        <f>IFERROR(Table1[[#This Row],[Total Emissions 21-22]]/Table1[[#This Row],[Total Emissions 20-21]], "")</f>
        <v/>
      </c>
      <c r="Q417" s="11" t="str">
        <f>IF(ISNA(VLOOKUP(Table1[[#This Row],[Name]],'Elec 22-23'!$A$4:$B$680, 2, FALSE)), "", VLOOKUP(Table1[[#This Row],[Name]], 'Elec 22-23'!$A$4:$B$680, 2, FALSE))</f>
        <v/>
      </c>
      <c r="R417" s="7" t="str">
        <f>IF(ISNA(VLOOKUP(Table1[[#This Row],[Name]], 'Gas 22-23'!$A$4:$B$427, 2, FALSE)), "", (VLOOKUP(Table1[[#This Row],[Name]], 'Gas 22-23'!$A$4:$B$427, 2, FALSE)))</f>
        <v/>
      </c>
      <c r="S417" s="7" t="str">
        <f>IFERROR((Table1[[#This Row],[Electricity 22-23]]*'Emissions Factors'!$C$5)+('Emissions Factors'!$B$5*Table1[[#This Row],[Gas 22-23]]), "")</f>
        <v/>
      </c>
      <c r="T417" s="12" t="str">
        <f>IFERROR(Table1[[#This Row],[Total Emissions 22-23]]/Table1[[#This Row],[Total Emissions 21-22]], "")</f>
        <v/>
      </c>
      <c r="U417" s="7" t="e">
        <f>VLOOKUP(Table1[[#This Row],[Name]],'Electricity 23-24'!A224:D249,4,FALSE)</f>
        <v>#N/A</v>
      </c>
      <c r="V417" s="7" t="str">
        <f>IF(ISNA(VLOOKUP(Table1[[#This Row],[Name]],Table2[#All],2,FALSE)),"",(VLOOKUP(Table1[[#This Row],[Name]],Table2[#All],2,FALSE)))</f>
        <v/>
      </c>
      <c r="W417" s="7" t="str">
        <f>IFERROR((Table1[[#This Row],[Electricity 23-24 ]]*'Emissions Factors'!$C$6)+(Table1[[#This Row],[Gas 23-24 ]]*'Emissions Factors'!$B$6),"")</f>
        <v/>
      </c>
      <c r="X417" s="74" t="str">
        <f>IFERROR(Table1[[#This Row],[Total Emissions 23-24 ]]/Table1[[#This Row],[Total Emissions 22-23]],"")</f>
        <v/>
      </c>
      <c r="Y417" s="21"/>
    </row>
    <row r="418" spans="1:25" ht="14.45" customHeight="1" x14ac:dyDescent="0.25">
      <c r="A418" s="30"/>
      <c r="B418" s="21" t="e">
        <f>VLOOKUP(Table1[[#This Row],[Name]], 'Site Information'!$A$2:$D$46, 4, FALSE)</f>
        <v>#N/A</v>
      </c>
      <c r="C418" s="11" t="str">
        <f>IF(ISNA(VLOOKUP(Table1[[#This Row],[Name]], 'Elec 17-18'!$A$4:$B$630, 2, FALSE)), "0", VLOOKUP(Table1[[#This Row],[Name]], 'Elec 17-18'!$A$4:$B$630, 2, FALSE))</f>
        <v>0</v>
      </c>
      <c r="D418" s="47" t="str">
        <f>IF(ISNA(VLOOKUP(Table1[[#This Row],[Name]], 'Gas 17-18'!$A$4:$B$395, 2, FALSE)), "0", (VLOOKUP(Table1[[#This Row],[Name]], 'Gas 17-18'!$A$4:$B$395, 2, FALSE)))</f>
        <v>0</v>
      </c>
      <c r="E418" s="11" t="str">
        <f>IF(ISNA(VLOOKUP(Table1[[#This Row],[Name]], 'Elec 18-19'!$A$4:$B$630, 2, FALSE)), "0", VLOOKUP(Table1[[#This Row],[Name]], 'Elec 18-19'!$A$4:$B$630, 2, FALSE))</f>
        <v>0</v>
      </c>
      <c r="F418" s="47" t="str">
        <f>IF(ISNA(VLOOKUP(Table1[[#This Row],[Name]], 'Gas 18-19'!$A$4:$B$395, 2, FALSE)), "0", (VLOOKUP(Table1[[#This Row],[Name]], 'Gas 18-19'!$A$4:$B$395, 2, FALSE)))</f>
        <v>0</v>
      </c>
      <c r="G418" s="7" t="str">
        <f>IF(ISNA(VLOOKUP(Table1[[#This Row],[Name]], 'Elec 19-20'!$A$4:$B$631, 2, FALSE)), "0", VLOOKUP(Table1[[#This Row],[Name]], 'Elec 19-20'!$A$4:$B$631, 2, FALSE))</f>
        <v>0</v>
      </c>
      <c r="H418" s="7" t="str">
        <f>IF(ISNA(VLOOKUP(Table1[[#This Row],[Name]], 'Gas 19-20'!$A$4:$B$395, 2, FALSE)), "0", (VLOOKUP(Table1[[#This Row],[Name]], 'Gas 19-20'!$A$4:$B$395, 2, FALSE)))</f>
        <v>0</v>
      </c>
      <c r="I418" s="13">
        <f>IFERROR((Table1[[#This Row],[Electricity 19-20]]*'Emissions Factors'!$C$2)+(Table1[[#This Row],[Gas 19-20]]*'Emissions Factors'!$B$2), "")</f>
        <v>0</v>
      </c>
      <c r="J418" s="7" t="str">
        <f>IF(ISNA(VLOOKUP(Table1[[#This Row],[Name]],'Elec 20-21'!$A$4:$B$641, 2, FALSE)), "0", VLOOKUP(Table1[[#This Row],[Name]], 'Elec 20-21'!$A$4:$B$641, 2, FALSE))</f>
        <v>0</v>
      </c>
      <c r="K418" s="7" t="str">
        <f>IF(ISNA(VLOOKUP(Table1[[#This Row],[Name]], 'Gas 20-21'!$A$4:$B$400, 2, FALSE)), "0", VLOOKUP(Table1[[#This Row],[Name]], 'Gas 20-21'!$A$4:$B$400, 2, FALSE))</f>
        <v>0</v>
      </c>
      <c r="L418" s="13">
        <f>IFERROR((Table1[[#This Row],[Electricity 20-21]]*'Emissions Factors'!$C$3)+(Table1[[#This Row],[Gas 20-21]]*'Emissions Factors'!$B$2), "0")</f>
        <v>0</v>
      </c>
      <c r="M418" s="65" t="str">
        <f>IF(ISNA(VLOOKUP(Table1[[#This Row],[Name]], 'Elec 21-22'!$A$4:$B$656, 2, FALSE)), "0", VLOOKUP(Table1[[#This Row],[Name]], 'Elec 21-22'!$A$4:$B$656, 2, FALSE))</f>
        <v>0</v>
      </c>
      <c r="N418" s="7" t="str">
        <f>IF(ISNA(VLOOKUP(Table1[[#This Row],[Name]], 'Gas 21-22'!$A$4:$B$408, 2, FALSE)), "0", VLOOKUP(Table1[[#This Row],[Name]], 'Gas 21-22'!$A$4:$B$408, 2, FALSE))</f>
        <v>0</v>
      </c>
      <c r="O418" s="8">
        <f>IFERROR((Table1[[#This Row],[Electricity 21-22]]*'Emissions Factors'!$C$4)+(Table1[[#This Row],[Gas 21-22]]*'Emissions Factors'!$B$4), "")</f>
        <v>0</v>
      </c>
      <c r="P418" s="12" t="str">
        <f>IFERROR(Table1[[#This Row],[Total Emissions 21-22]]/Table1[[#This Row],[Total Emissions 20-21]], "")</f>
        <v/>
      </c>
      <c r="Q418" s="11" t="str">
        <f>IF(ISNA(VLOOKUP(Table1[[#This Row],[Name]],'Elec 22-23'!$A$4:$B$680, 2, FALSE)), "", VLOOKUP(Table1[[#This Row],[Name]], 'Elec 22-23'!$A$4:$B$680, 2, FALSE))</f>
        <v/>
      </c>
      <c r="R418" s="7" t="str">
        <f>IF(ISNA(VLOOKUP(Table1[[#This Row],[Name]], 'Gas 22-23'!$A$4:$B$427, 2, FALSE)), "", (VLOOKUP(Table1[[#This Row],[Name]], 'Gas 22-23'!$A$4:$B$427, 2, FALSE)))</f>
        <v/>
      </c>
      <c r="S418" s="7" t="str">
        <f>IFERROR((Table1[[#This Row],[Electricity 22-23]]*'Emissions Factors'!$C$5)+('Emissions Factors'!$B$5*Table1[[#This Row],[Gas 22-23]]), "")</f>
        <v/>
      </c>
      <c r="T418" s="12" t="str">
        <f>IFERROR(Table1[[#This Row],[Total Emissions 22-23]]/Table1[[#This Row],[Total Emissions 21-22]], "")</f>
        <v/>
      </c>
      <c r="U418" s="7" t="str">
        <f>IF(ISNA(VLOOKUP(Table1[[#This Row],[Name]],'Electricity 23-24'!A635:D1531,4,FALSE)),"",(VLOOKUP(Table1[[#This Row],[Name]],'Electricity 23-24'!A635:D1531,4,FALSE)))</f>
        <v/>
      </c>
      <c r="V418" s="7" t="str">
        <f>IF(ISNA(VLOOKUP(Table1[[#This Row],[Name]],Table2[#All],2,FALSE)),"",(VLOOKUP(Table1[[#This Row],[Name]],Table2[#All],2,FALSE)))</f>
        <v/>
      </c>
      <c r="W418" s="7" t="str">
        <f>IFERROR((Table1[[#This Row],[Electricity 23-24 ]]*'Emissions Factors'!$C$6)+(Table1[[#This Row],[Gas 23-24 ]]*'Emissions Factors'!$B$6),"")</f>
        <v/>
      </c>
      <c r="X418" s="74" t="str">
        <f>IFERROR(Table1[[#This Row],[Total Emissions 23-24 ]]/Table1[[#This Row],[Total Emissions 22-23]],"")</f>
        <v/>
      </c>
      <c r="Y418" s="21"/>
    </row>
    <row r="419" spans="1:25" x14ac:dyDescent="0.25">
      <c r="A419" s="30"/>
      <c r="B419" s="21" t="e">
        <f>VLOOKUP(Table1[[#This Row],[Name]], 'Site Information'!$A$2:$D$46, 4, FALSE)</f>
        <v>#N/A</v>
      </c>
      <c r="C419" s="11" t="str">
        <f>IF(ISNA(VLOOKUP(Table1[[#This Row],[Name]], 'Elec 17-18'!$A$4:$B$630, 2, FALSE)), "0", VLOOKUP(Table1[[#This Row],[Name]], 'Elec 17-18'!$A$4:$B$630, 2, FALSE))</f>
        <v>0</v>
      </c>
      <c r="D419" s="47" t="str">
        <f>IF(ISNA(VLOOKUP(Table1[[#This Row],[Name]], 'Gas 17-18'!$A$4:$B$395, 2, FALSE)), "0", (VLOOKUP(Table1[[#This Row],[Name]], 'Gas 17-18'!$A$4:$B$395, 2, FALSE)))</f>
        <v>0</v>
      </c>
      <c r="E419" s="11" t="str">
        <f>IF(ISNA(VLOOKUP(Table1[[#This Row],[Name]], 'Elec 18-19'!$A$4:$B$630, 2, FALSE)), "0", VLOOKUP(Table1[[#This Row],[Name]], 'Elec 18-19'!$A$4:$B$630, 2, FALSE))</f>
        <v>0</v>
      </c>
      <c r="F419" s="47" t="str">
        <f>IF(ISNA(VLOOKUP(Table1[[#This Row],[Name]], 'Gas 18-19'!$A$4:$B$395, 2, FALSE)), "0", (VLOOKUP(Table1[[#This Row],[Name]], 'Gas 18-19'!$A$4:$B$395, 2, FALSE)))</f>
        <v>0</v>
      </c>
      <c r="G419" s="7" t="str">
        <f>IF(ISNA(VLOOKUP(Table1[[#This Row],[Name]], 'Elec 19-20'!$A$4:$B$631, 2, FALSE)), "0", VLOOKUP(Table1[[#This Row],[Name]], 'Elec 19-20'!$A$4:$B$631, 2, FALSE))</f>
        <v>0</v>
      </c>
      <c r="H419" s="7" t="str">
        <f>IF(ISNA(VLOOKUP(Table1[[#This Row],[Name]], 'Gas 19-20'!$A$4:$B$395, 2, FALSE)), "0", (VLOOKUP(Table1[[#This Row],[Name]], 'Gas 19-20'!$A$4:$B$395, 2, FALSE)))</f>
        <v>0</v>
      </c>
      <c r="I419" s="13">
        <f>IFERROR((Table1[[#This Row],[Electricity 19-20]]*'Emissions Factors'!$C$2)+(Table1[[#This Row],[Gas 19-20]]*'Emissions Factors'!$B$2), "")</f>
        <v>0</v>
      </c>
      <c r="J419" s="7" t="str">
        <f>IF(ISNA(VLOOKUP(Table1[[#This Row],[Name]],'Elec 20-21'!$A$4:$B$641, 2, FALSE)), "0", VLOOKUP(Table1[[#This Row],[Name]], 'Elec 20-21'!$A$4:$B$641, 2, FALSE))</f>
        <v>0</v>
      </c>
      <c r="K419" s="7" t="str">
        <f>IF(ISNA(VLOOKUP(Table1[[#This Row],[Name]], 'Gas 20-21'!$A$4:$B$400, 2, FALSE)), "0", VLOOKUP(Table1[[#This Row],[Name]], 'Gas 20-21'!$A$4:$B$400, 2, FALSE))</f>
        <v>0</v>
      </c>
      <c r="L419" s="13">
        <f>IFERROR((Table1[[#This Row],[Electricity 20-21]]*'Emissions Factors'!$C$3)+(Table1[[#This Row],[Gas 20-21]]*'Emissions Factors'!$B$2), "0")</f>
        <v>0</v>
      </c>
      <c r="M419" s="65" t="str">
        <f>IF(ISNA(VLOOKUP(Table1[[#This Row],[Name]], 'Elec 21-22'!$A$4:$B$656, 2, FALSE)), "0", VLOOKUP(Table1[[#This Row],[Name]], 'Elec 21-22'!$A$4:$B$656, 2, FALSE))</f>
        <v>0</v>
      </c>
      <c r="N419" s="7" t="str">
        <f>IF(ISNA(VLOOKUP(Table1[[#This Row],[Name]], 'Gas 21-22'!$A$4:$B$408, 2, FALSE)), "0", VLOOKUP(Table1[[#This Row],[Name]], 'Gas 21-22'!$A$4:$B$408, 2, FALSE))</f>
        <v>0</v>
      </c>
      <c r="O419" s="8">
        <f>IFERROR((Table1[[#This Row],[Electricity 21-22]]*'Emissions Factors'!$C$4)+(Table1[[#This Row],[Gas 21-22]]*'Emissions Factors'!$B$4), "")</f>
        <v>0</v>
      </c>
      <c r="P419" s="12" t="str">
        <f>IFERROR(Table1[[#This Row],[Total Emissions 21-22]]/Table1[[#This Row],[Total Emissions 20-21]], "")</f>
        <v/>
      </c>
      <c r="Q419" s="11" t="str">
        <f>IF(ISNA(VLOOKUP(Table1[[#This Row],[Name]],'Elec 22-23'!$A$4:$B$680, 2, FALSE)), "", VLOOKUP(Table1[[#This Row],[Name]], 'Elec 22-23'!$A$4:$B$680, 2, FALSE))</f>
        <v/>
      </c>
      <c r="R419" s="7" t="str">
        <f>IF(ISNA(VLOOKUP(Table1[[#This Row],[Name]], 'Gas 22-23'!$A$4:$B$427, 2, FALSE)), "", (VLOOKUP(Table1[[#This Row],[Name]], 'Gas 22-23'!$A$4:$B$427, 2, FALSE)))</f>
        <v/>
      </c>
      <c r="S419" s="7" t="str">
        <f>IFERROR((Table1[[#This Row],[Electricity 22-23]]*'Emissions Factors'!$C$5)+('Emissions Factors'!$B$5*Table1[[#This Row],[Gas 22-23]]), "")</f>
        <v/>
      </c>
      <c r="T419" s="12" t="str">
        <f>IFERROR(Table1[[#This Row],[Total Emissions 22-23]]/Table1[[#This Row],[Total Emissions 21-22]], "")</f>
        <v/>
      </c>
      <c r="U419" s="7" t="str">
        <f>IF(ISNA(VLOOKUP(Table1[[#This Row],[Name]],'Electricity 23-24'!A636:D1532,4,FALSE)),"",(VLOOKUP(Table1[[#This Row],[Name]],'Electricity 23-24'!A636:D1532,4,FALSE)))</f>
        <v/>
      </c>
      <c r="V419" s="7" t="str">
        <f>IF(ISNA(VLOOKUP(Table1[[#This Row],[Name]],Table2[#All],2,FALSE)),"",(VLOOKUP(Table1[[#This Row],[Name]],Table2[#All],2,FALSE)))</f>
        <v/>
      </c>
      <c r="W419" s="7" t="str">
        <f>IFERROR((Table1[[#This Row],[Electricity 23-24 ]]*'Emissions Factors'!$C$6)+(Table1[[#This Row],[Gas 23-24 ]]*'Emissions Factors'!$B$6),"")</f>
        <v/>
      </c>
      <c r="X419" s="74" t="str">
        <f>IFERROR(Table1[[#This Row],[Total Emissions 23-24 ]]/Table1[[#This Row],[Total Emissions 22-23]],"")</f>
        <v/>
      </c>
      <c r="Y419" s="21"/>
    </row>
    <row r="420" spans="1:25" x14ac:dyDescent="0.25">
      <c r="A420" s="30"/>
      <c r="B420" s="21" t="e">
        <f>VLOOKUP(Table1[[#This Row],[Name]], 'Site Information'!$A$2:$D$46, 4, FALSE)</f>
        <v>#N/A</v>
      </c>
      <c r="C420" s="11" t="str">
        <f>IF(ISNA(VLOOKUP(Table1[[#This Row],[Name]], 'Elec 17-18'!$A$4:$B$630, 2, FALSE)), "0", VLOOKUP(Table1[[#This Row],[Name]], 'Elec 17-18'!$A$4:$B$630, 2, FALSE))</f>
        <v>0</v>
      </c>
      <c r="D420" s="47" t="str">
        <f>IF(ISNA(VLOOKUP(Table1[[#This Row],[Name]], 'Gas 17-18'!$A$4:$B$395, 2, FALSE)), "0", (VLOOKUP(Table1[[#This Row],[Name]], 'Gas 17-18'!$A$4:$B$395, 2, FALSE)))</f>
        <v>0</v>
      </c>
      <c r="E420" s="11" t="str">
        <f>IF(ISNA(VLOOKUP(Table1[[#This Row],[Name]], 'Elec 18-19'!$A$4:$B$630, 2, FALSE)), "0", VLOOKUP(Table1[[#This Row],[Name]], 'Elec 18-19'!$A$4:$B$630, 2, FALSE))</f>
        <v>0</v>
      </c>
      <c r="F420" s="47" t="str">
        <f>IF(ISNA(VLOOKUP(Table1[[#This Row],[Name]], 'Gas 18-19'!$A$4:$B$395, 2, FALSE)), "0", (VLOOKUP(Table1[[#This Row],[Name]], 'Gas 18-19'!$A$4:$B$395, 2, FALSE)))</f>
        <v>0</v>
      </c>
      <c r="G420" s="7" t="str">
        <f>IF(ISNA(VLOOKUP(Table1[[#This Row],[Name]], 'Elec 19-20'!$A$4:$B$631, 2, FALSE)), "0", VLOOKUP(Table1[[#This Row],[Name]], 'Elec 19-20'!$A$4:$B$631, 2, FALSE))</f>
        <v>0</v>
      </c>
      <c r="H420" s="7" t="str">
        <f>IF(ISNA(VLOOKUP(Table1[[#This Row],[Name]], 'Gas 19-20'!$A$4:$B$395, 2, FALSE)), "0", (VLOOKUP(Table1[[#This Row],[Name]], 'Gas 19-20'!$A$4:$B$395, 2, FALSE)))</f>
        <v>0</v>
      </c>
      <c r="I420" s="13">
        <f>IFERROR((Table1[[#This Row],[Electricity 19-20]]*'Emissions Factors'!$C$2)+(Table1[[#This Row],[Gas 19-20]]*'Emissions Factors'!$B$2), "")</f>
        <v>0</v>
      </c>
      <c r="J420" s="7" t="str">
        <f>IF(ISNA(VLOOKUP(Table1[[#This Row],[Name]],'Elec 20-21'!$A$4:$B$641, 2, FALSE)), "0", VLOOKUP(Table1[[#This Row],[Name]], 'Elec 20-21'!$A$4:$B$641, 2, FALSE))</f>
        <v>0</v>
      </c>
      <c r="K420" s="7" t="str">
        <f>IF(ISNA(VLOOKUP(Table1[[#This Row],[Name]], 'Gas 20-21'!$A$4:$B$400, 2, FALSE)), "0", VLOOKUP(Table1[[#This Row],[Name]], 'Gas 20-21'!$A$4:$B$400, 2, FALSE))</f>
        <v>0</v>
      </c>
      <c r="L420" s="13">
        <f>IFERROR((Table1[[#This Row],[Electricity 20-21]]*'Emissions Factors'!$C$3)+(Table1[[#This Row],[Gas 20-21]]*'Emissions Factors'!$B$2), "0")</f>
        <v>0</v>
      </c>
      <c r="M420" s="65" t="str">
        <f>IF(ISNA(VLOOKUP(Table1[[#This Row],[Name]], 'Elec 21-22'!$A$4:$B$656, 2, FALSE)), "0", VLOOKUP(Table1[[#This Row],[Name]], 'Elec 21-22'!$A$4:$B$656, 2, FALSE))</f>
        <v>0</v>
      </c>
      <c r="N420" s="11" t="str">
        <f>IF(ISNA(VLOOKUP(Table1[[#This Row],[Name]], 'Gas 21-22'!$A$4:$B$408, 2, FALSE)), "0", VLOOKUP(Table1[[#This Row],[Name]], 'Gas 21-22'!$A$4:$B$408, 2, FALSE))</f>
        <v>0</v>
      </c>
      <c r="O420" s="8">
        <f>IFERROR((Table1[[#This Row],[Electricity 21-22]]*'Emissions Factors'!$C$4)+(Table1[[#This Row],[Gas 21-22]]*'Emissions Factors'!$B$4), "")</f>
        <v>0</v>
      </c>
      <c r="P420" s="12" t="str">
        <f>IFERROR(Table1[[#This Row],[Total Emissions 21-22]]/Table1[[#This Row],[Total Emissions 20-21]], "")</f>
        <v/>
      </c>
      <c r="Q420" s="11" t="str">
        <f>IF(ISNA(VLOOKUP(Table1[[#This Row],[Name]],'Elec 22-23'!$A$4:$B$680, 2, FALSE)), "", VLOOKUP(Table1[[#This Row],[Name]], 'Elec 22-23'!$A$4:$B$680, 2, FALSE))</f>
        <v/>
      </c>
      <c r="R420" s="7" t="str">
        <f>IF(ISNA(VLOOKUP(Table1[[#This Row],[Name]], 'Gas 22-23'!$A$4:$B$427, 2, FALSE)), "", (VLOOKUP(Table1[[#This Row],[Name]], 'Gas 22-23'!$A$4:$B$427, 2, FALSE)))</f>
        <v/>
      </c>
      <c r="S420" s="7" t="str">
        <f>IFERROR((Table1[[#This Row],[Electricity 22-23]]*'Emissions Factors'!$C$5)+('Emissions Factors'!$B$5*Table1[[#This Row],[Gas 22-23]]), "")</f>
        <v/>
      </c>
      <c r="T420" s="12" t="str">
        <f>IFERROR(Table1[[#This Row],[Total Emissions 22-23]]/Table1[[#This Row],[Total Emissions 21-22]], "")</f>
        <v/>
      </c>
      <c r="U420" s="7" t="str">
        <f>IF(ISNA(VLOOKUP(Table1[[#This Row],[Name]],'Electricity 23-24'!A170:D802,4,FALSE)),"",(VLOOKUP(Table1[[#This Row],[Name]],'Electricity 23-24'!A170:D802,4,FALSE)))</f>
        <v/>
      </c>
      <c r="V420" s="7" t="str">
        <f>IF(ISNA(VLOOKUP(Table1[[#This Row],[Name]],Table2[#All],2,FALSE)),"",(VLOOKUP(Table1[[#This Row],[Name]],Table2[#All],2,FALSE)))</f>
        <v/>
      </c>
      <c r="W420" s="7" t="str">
        <f>IFERROR((Table1[[#This Row],[Electricity 23-24 ]]*'Emissions Factors'!$C$6)+(Table1[[#This Row],[Gas 23-24 ]]*'Emissions Factors'!$B$6),"")</f>
        <v/>
      </c>
      <c r="X420" s="74" t="str">
        <f>IFERROR(Table1[[#This Row],[Total Emissions 23-24 ]]/Table1[[#This Row],[Total Emissions 22-23]],"")</f>
        <v/>
      </c>
      <c r="Y420" s="21"/>
    </row>
    <row r="421" spans="1:25" x14ac:dyDescent="0.25">
      <c r="A421" s="32"/>
      <c r="B421" s="21" t="e">
        <f>VLOOKUP(Table1[[#This Row],[Name]], 'Site Information'!$A$2:$D$46, 4, FALSE)</f>
        <v>#N/A</v>
      </c>
      <c r="C421" s="8" t="str">
        <f>IF(ISNA(VLOOKUP(Table1[[#This Row],[Name]], 'Elec 17-18'!$A$4:$B$630, 2, FALSE)), "0", VLOOKUP(Table1[[#This Row],[Name]], 'Elec 17-18'!$A$4:$B$630, 2, FALSE))</f>
        <v>0</v>
      </c>
      <c r="D421" s="13" t="str">
        <f>IF(ISNA(VLOOKUP(Table1[[#This Row],[Name]], 'Gas 17-18'!$A$4:$B$395, 2, FALSE)), "0", (VLOOKUP(Table1[[#This Row],[Name]], 'Gas 17-18'!$A$4:$B$395, 2, FALSE)))</f>
        <v>0</v>
      </c>
      <c r="E421" s="8" t="str">
        <f>IF(ISNA(VLOOKUP(Table1[[#This Row],[Name]], 'Elec 18-19'!$A$4:$B$630, 2, FALSE)), "0", VLOOKUP(Table1[[#This Row],[Name]], 'Elec 18-19'!$A$4:$B$630, 2, FALSE))</f>
        <v>0</v>
      </c>
      <c r="F421" s="13" t="str">
        <f>IF(ISNA(VLOOKUP(Table1[[#This Row],[Name]], 'Gas 18-19'!$A$4:$B$395, 2, FALSE)), "0", (VLOOKUP(Table1[[#This Row],[Name]], 'Gas 18-19'!$A$4:$B$395, 2, FALSE)))</f>
        <v>0</v>
      </c>
      <c r="G421" s="7" t="str">
        <f>IF(ISNA(VLOOKUP(Table1[[#This Row],[Name]], 'Elec 19-20'!$A$4:$B$631, 2, FALSE)), "0", VLOOKUP(Table1[[#This Row],[Name]], 'Elec 19-20'!$A$4:$B$631, 2, FALSE))</f>
        <v>0</v>
      </c>
      <c r="H421" s="7" t="str">
        <f>IF(ISNA(VLOOKUP(Table1[[#This Row],[Name]], 'Gas 19-20'!$A$4:$B$395, 2, FALSE)), "0", (VLOOKUP(Table1[[#This Row],[Name]], 'Gas 19-20'!$A$4:$B$395, 2, FALSE)))</f>
        <v>0</v>
      </c>
      <c r="I421" s="13">
        <f>IFERROR((Table1[[#This Row],[Electricity 19-20]]*'Emissions Factors'!$C$2)+(Table1[[#This Row],[Gas 19-20]]*'Emissions Factors'!$B$2), "")</f>
        <v>0</v>
      </c>
      <c r="J421" s="7" t="str">
        <f>IF(ISNA(VLOOKUP(Table1[[#This Row],[Name]],'Elec 20-21'!$A$4:$B$641, 2, FALSE)), "0", VLOOKUP(Table1[[#This Row],[Name]], 'Elec 20-21'!$A$4:$B$641, 2, FALSE))</f>
        <v>0</v>
      </c>
      <c r="K421" s="7" t="str">
        <f>IF(ISNA(VLOOKUP(Table1[[#This Row],[Name]], 'Gas 20-21'!$A$4:$B$400, 2, FALSE)), "0", VLOOKUP(Table1[[#This Row],[Name]], 'Gas 20-21'!$A$4:$B$400, 2, FALSE))</f>
        <v>0</v>
      </c>
      <c r="L421" s="13">
        <f>IFERROR((Table1[[#This Row],[Electricity 20-21]]*'Emissions Factors'!$C$3)+(Table1[[#This Row],[Gas 20-21]]*'Emissions Factors'!$B$2), "0")</f>
        <v>0</v>
      </c>
      <c r="M421" s="11" t="str">
        <f>IF(ISNA(VLOOKUP(Table1[[#This Row],[Name]], 'Elec 21-22'!$A$4:$B$656, 2, FALSE)), "0", VLOOKUP(Table1[[#This Row],[Name]], 'Elec 21-22'!$A$4:$B$656, 2, FALSE))</f>
        <v>0</v>
      </c>
      <c r="N421" s="7" t="str">
        <f>IF(ISNA(VLOOKUP(Table1[[#This Row],[Name]], 'Gas 21-22'!$A$4:$B$408, 2, FALSE)), "0", VLOOKUP(Table1[[#This Row],[Name]], 'Gas 21-22'!$A$4:$B$408, 2, FALSE))</f>
        <v>0</v>
      </c>
      <c r="O421" s="8">
        <f>IFERROR((Table1[[#This Row],[Electricity 21-22]]*'Emissions Factors'!$C$4)+(Table1[[#This Row],[Gas 21-22]]*'Emissions Factors'!$B$4), "")</f>
        <v>0</v>
      </c>
      <c r="P421" s="74" t="str">
        <f>IFERROR(Table1[[#This Row],[Total Emissions 21-22]]/Table1[[#This Row],[Total Emissions 20-21]], "")</f>
        <v/>
      </c>
      <c r="Q421" s="11" t="str">
        <f>IF(ISNA(VLOOKUP(Table1[[#This Row],[Name]],'Elec 22-23'!$A$4:$B$680, 2, FALSE)), "", VLOOKUP(Table1[[#This Row],[Name]], 'Elec 22-23'!$A$4:$B$680, 2, FALSE))</f>
        <v/>
      </c>
      <c r="R421" s="7" t="str">
        <f>IF(ISNA(VLOOKUP(Table1[[#This Row],[Name]], 'Gas 22-23'!$A$4:$B$427, 2, FALSE)), "", (VLOOKUP(Table1[[#This Row],[Name]], 'Gas 22-23'!$A$4:$B$427, 2, FALSE)))</f>
        <v/>
      </c>
      <c r="S421" s="7" t="str">
        <f>IFERROR((Table1[[#This Row],[Electricity 22-23]]*'Emissions Factors'!$C$5)+('Emissions Factors'!$B$5*Table1[[#This Row],[Gas 22-23]]), "")</f>
        <v/>
      </c>
      <c r="T421" s="12" t="str">
        <f>IFERROR(Table1[[#This Row],[Total Emissions 22-23]]/Table1[[#This Row],[Total Emissions 21-22]], "")</f>
        <v/>
      </c>
      <c r="U421" s="7" t="str">
        <f>IF(ISNA(VLOOKUP(Table1[[#This Row],[Name]],'Electricity 23-24'!A422:D1318,4,FALSE)),"",(VLOOKUP(Table1[[#This Row],[Name]],'Electricity 23-24'!A422:D1318,4,FALSE)))</f>
        <v/>
      </c>
      <c r="V421" s="7" t="str">
        <f>IF(ISNA(VLOOKUP(Table1[[#This Row],[Name]],Table2[#All],2,FALSE)),"",(VLOOKUP(Table1[[#This Row],[Name]],Table2[#All],2,FALSE)))</f>
        <v/>
      </c>
      <c r="W421" s="7" t="str">
        <f>IFERROR((Table1[[#This Row],[Electricity 23-24 ]]*'Emissions Factors'!$C$6)+(Table1[[#This Row],[Gas 23-24 ]]*'Emissions Factors'!$B$6),"")</f>
        <v/>
      </c>
      <c r="X421" s="74" t="str">
        <f>IFERROR(Table1[[#This Row],[Total Emissions 23-24 ]]/Table1[[#This Row],[Total Emissions 22-23]],"")</f>
        <v/>
      </c>
      <c r="Y421" s="21"/>
    </row>
    <row r="422" spans="1:25" x14ac:dyDescent="0.25">
      <c r="A422" s="30"/>
      <c r="B422" s="21" t="e">
        <f>VLOOKUP(Table1[[#This Row],[Name]], 'Site Information'!$A$2:$D$46, 4, FALSE)</f>
        <v>#N/A</v>
      </c>
      <c r="C422" s="11" t="str">
        <f>IF(ISNA(VLOOKUP(Table1[[#This Row],[Name]], 'Elec 17-18'!$A$4:$B$630, 2, FALSE)), "0", VLOOKUP(Table1[[#This Row],[Name]], 'Elec 17-18'!$A$4:$B$630, 2, FALSE))</f>
        <v>0</v>
      </c>
      <c r="D422" s="47" t="str">
        <f>IF(ISNA(VLOOKUP(Table1[[#This Row],[Name]], 'Gas 17-18'!$A$4:$B$395, 2, FALSE)), "0", (VLOOKUP(Table1[[#This Row],[Name]], 'Gas 17-18'!$A$4:$B$395, 2, FALSE)))</f>
        <v>0</v>
      </c>
      <c r="E422" s="11" t="str">
        <f>IF(ISNA(VLOOKUP(Table1[[#This Row],[Name]], 'Elec 18-19'!$A$4:$B$630, 2, FALSE)), "0", VLOOKUP(Table1[[#This Row],[Name]], 'Elec 18-19'!$A$4:$B$630, 2, FALSE))</f>
        <v>0</v>
      </c>
      <c r="F422" s="47" t="str">
        <f>IF(ISNA(VLOOKUP(Table1[[#This Row],[Name]], 'Gas 18-19'!$A$4:$B$395, 2, FALSE)), "0", (VLOOKUP(Table1[[#This Row],[Name]], 'Gas 18-19'!$A$4:$B$395, 2, FALSE)))</f>
        <v>0</v>
      </c>
      <c r="G422" s="7" t="str">
        <f>IF(ISNA(VLOOKUP(Table1[[#This Row],[Name]], 'Elec 19-20'!$A$4:$B$631, 2, FALSE)), "0", VLOOKUP(Table1[[#This Row],[Name]], 'Elec 19-20'!$A$4:$B$631, 2, FALSE))</f>
        <v>0</v>
      </c>
      <c r="H422" s="7" t="str">
        <f>IF(ISNA(VLOOKUP(Table1[[#This Row],[Name]], 'Gas 19-20'!$A$4:$B$395, 2, FALSE)), "0", (VLOOKUP(Table1[[#This Row],[Name]], 'Gas 19-20'!$A$4:$B$395, 2, FALSE)))</f>
        <v>0</v>
      </c>
      <c r="I422" s="13">
        <f>IFERROR((Table1[[#This Row],[Electricity 19-20]]*'Emissions Factors'!$C$2)+(Table1[[#This Row],[Gas 19-20]]*'Emissions Factors'!$B$2), "")</f>
        <v>0</v>
      </c>
      <c r="J422" s="7" t="str">
        <f>IF(ISNA(VLOOKUP(Table1[[#This Row],[Name]],'Elec 20-21'!$A$4:$B$641, 2, FALSE)), "0", VLOOKUP(Table1[[#This Row],[Name]], 'Elec 20-21'!$A$4:$B$641, 2, FALSE))</f>
        <v>0</v>
      </c>
      <c r="K422" s="7" t="str">
        <f>IF(ISNA(VLOOKUP(Table1[[#This Row],[Name]], 'Gas 20-21'!$A$4:$B$400, 2, FALSE)), "0", VLOOKUP(Table1[[#This Row],[Name]], 'Gas 20-21'!$A$4:$B$400, 2, FALSE))</f>
        <v>0</v>
      </c>
      <c r="L422" s="13">
        <f>IFERROR((Table1[[#This Row],[Electricity 20-21]]*'Emissions Factors'!$C$3)+(Table1[[#This Row],[Gas 20-21]]*'Emissions Factors'!$B$2), "0")</f>
        <v>0</v>
      </c>
      <c r="M422" s="65" t="str">
        <f>IF(ISNA(VLOOKUP(Table1[[#This Row],[Name]], 'Elec 21-22'!$A$4:$B$656, 2, FALSE)), "0", VLOOKUP(Table1[[#This Row],[Name]], 'Elec 21-22'!$A$4:$B$656, 2, FALSE))</f>
        <v>0</v>
      </c>
      <c r="N422" s="11" t="str">
        <f>IF(ISNA(VLOOKUP(Table1[[#This Row],[Name]], 'Gas 21-22'!$A$4:$B$408, 2, FALSE)), "0", VLOOKUP(Table1[[#This Row],[Name]], 'Gas 21-22'!$A$4:$B$408, 2, FALSE))</f>
        <v>0</v>
      </c>
      <c r="O422" s="8">
        <f>IFERROR((Table1[[#This Row],[Electricity 21-22]]*'Emissions Factors'!$C$4)+(Table1[[#This Row],[Gas 21-22]]*'Emissions Factors'!$B$4), "")</f>
        <v>0</v>
      </c>
      <c r="P422" s="12" t="str">
        <f>IFERROR(Table1[[#This Row],[Total Emissions 21-22]]/Table1[[#This Row],[Total Emissions 20-21]], "")</f>
        <v/>
      </c>
      <c r="Q422" s="11" t="str">
        <f>IF(ISNA(VLOOKUP(Table1[[#This Row],[Name]],'Elec 22-23'!$A$4:$B$680, 2, FALSE)), "", VLOOKUP(Table1[[#This Row],[Name]], 'Elec 22-23'!$A$4:$B$680, 2, FALSE))</f>
        <v/>
      </c>
      <c r="R422" s="7" t="str">
        <f>IF(ISNA(VLOOKUP(Table1[[#This Row],[Name]], 'Gas 22-23'!$A$4:$B$427, 2, FALSE)), "", (VLOOKUP(Table1[[#This Row],[Name]], 'Gas 22-23'!$A$4:$B$427, 2, FALSE)))</f>
        <v/>
      </c>
      <c r="S422" s="7" t="str">
        <f>IFERROR((Table1[[#This Row],[Electricity 22-23]]*'Emissions Factors'!$C$5)+('Emissions Factors'!$B$5*Table1[[#This Row],[Gas 22-23]]), "")</f>
        <v/>
      </c>
      <c r="T422" s="12" t="str">
        <f>IFERROR(Table1[[#This Row],[Total Emissions 22-23]]/Table1[[#This Row],[Total Emissions 21-22]], "")</f>
        <v/>
      </c>
      <c r="U422" s="7" t="e">
        <f>VLOOKUP(Table1[[#This Row],[Name]],'Electricity 23-24'!A475:D551,4,FALSE)</f>
        <v>#N/A</v>
      </c>
      <c r="V422" s="7" t="str">
        <f>IF(ISNA(VLOOKUP(Table1[[#This Row],[Name]],Table2[#All],2,FALSE)),"",(VLOOKUP(Table1[[#This Row],[Name]],Table2[#All],2,FALSE)))</f>
        <v/>
      </c>
      <c r="W422" s="7" t="str">
        <f>IFERROR((Table1[[#This Row],[Electricity 23-24 ]]*'Emissions Factors'!$C$6)+(Table1[[#This Row],[Gas 23-24 ]]*'Emissions Factors'!$B$6),"")</f>
        <v/>
      </c>
      <c r="X422" s="74" t="str">
        <f>IFERROR(Table1[[#This Row],[Total Emissions 23-24 ]]/Table1[[#This Row],[Total Emissions 22-23]],"")</f>
        <v/>
      </c>
      <c r="Y422" s="21"/>
    </row>
    <row r="423" spans="1:25" x14ac:dyDescent="0.25">
      <c r="A423" s="30"/>
      <c r="B423" s="21" t="e">
        <f>VLOOKUP(Table1[[#This Row],[Name]], 'Site Information'!$A$2:$D$46, 4, FALSE)</f>
        <v>#N/A</v>
      </c>
      <c r="C423" s="11" t="str">
        <f>IF(ISNA(VLOOKUP(Table1[[#This Row],[Name]], 'Elec 17-18'!$A$4:$B$630, 2, FALSE)), "0", VLOOKUP(Table1[[#This Row],[Name]], 'Elec 17-18'!$A$4:$B$630, 2, FALSE))</f>
        <v>0</v>
      </c>
      <c r="D423" s="47" t="str">
        <f>IF(ISNA(VLOOKUP(Table1[[#This Row],[Name]], 'Gas 17-18'!$A$4:$B$395, 2, FALSE)), "0", (VLOOKUP(Table1[[#This Row],[Name]], 'Gas 17-18'!$A$4:$B$395, 2, FALSE)))</f>
        <v>0</v>
      </c>
      <c r="E423" s="11" t="str">
        <f>IF(ISNA(VLOOKUP(Table1[[#This Row],[Name]], 'Elec 18-19'!$A$4:$B$630, 2, FALSE)), "0", VLOOKUP(Table1[[#This Row],[Name]], 'Elec 18-19'!$A$4:$B$630, 2, FALSE))</f>
        <v>0</v>
      </c>
      <c r="F423" s="47" t="str">
        <f>IF(ISNA(VLOOKUP(Table1[[#This Row],[Name]], 'Gas 18-19'!$A$4:$B$395, 2, FALSE)), "0", (VLOOKUP(Table1[[#This Row],[Name]], 'Gas 18-19'!$A$4:$B$395, 2, FALSE)))</f>
        <v>0</v>
      </c>
      <c r="G423" s="7" t="str">
        <f>IF(ISNA(VLOOKUP(Table1[[#This Row],[Name]], 'Elec 19-20'!$A$4:$B$631, 2, FALSE)), "0", VLOOKUP(Table1[[#This Row],[Name]], 'Elec 19-20'!$A$4:$B$631, 2, FALSE))</f>
        <v>0</v>
      </c>
      <c r="H423" s="7" t="str">
        <f>IF(ISNA(VLOOKUP(Table1[[#This Row],[Name]], 'Gas 19-20'!$A$4:$B$395, 2, FALSE)), "0", (VLOOKUP(Table1[[#This Row],[Name]], 'Gas 19-20'!$A$4:$B$395, 2, FALSE)))</f>
        <v>0</v>
      </c>
      <c r="I423" s="13">
        <f>IFERROR((Table1[[#This Row],[Electricity 19-20]]*'Emissions Factors'!$C$2)+(Table1[[#This Row],[Gas 19-20]]*'Emissions Factors'!$B$2), "")</f>
        <v>0</v>
      </c>
      <c r="J423" s="7" t="str">
        <f>IF(ISNA(VLOOKUP(Table1[[#This Row],[Name]],'Elec 20-21'!$A$4:$B$641, 2, FALSE)), "0", VLOOKUP(Table1[[#This Row],[Name]], 'Elec 20-21'!$A$4:$B$641, 2, FALSE))</f>
        <v>0</v>
      </c>
      <c r="K423" s="7" t="str">
        <f>IF(ISNA(VLOOKUP(Table1[[#This Row],[Name]], 'Gas 20-21'!$A$4:$B$400, 2, FALSE)), "0", VLOOKUP(Table1[[#This Row],[Name]], 'Gas 20-21'!$A$4:$B$400, 2, FALSE))</f>
        <v>0</v>
      </c>
      <c r="L423" s="13">
        <f>IFERROR((Table1[[#This Row],[Electricity 20-21]]*'Emissions Factors'!$C$3)+(Table1[[#This Row],[Gas 20-21]]*'Emissions Factors'!$B$2), "0")</f>
        <v>0</v>
      </c>
      <c r="M423" s="65" t="str">
        <f>IF(ISNA(VLOOKUP(Table1[[#This Row],[Name]], 'Elec 21-22'!$A$4:$B$656, 2, FALSE)), "0", VLOOKUP(Table1[[#This Row],[Name]], 'Elec 21-22'!$A$4:$B$656, 2, FALSE))</f>
        <v>0</v>
      </c>
      <c r="N423" s="11" t="str">
        <f>IF(ISNA(VLOOKUP(Table1[[#This Row],[Name]], 'Gas 21-22'!$A$4:$B$408, 2, FALSE)), "0", VLOOKUP(Table1[[#This Row],[Name]], 'Gas 21-22'!$A$4:$B$408, 2, FALSE))</f>
        <v>0</v>
      </c>
      <c r="O423" s="8">
        <f>IFERROR((Table1[[#This Row],[Electricity 21-22]]*'Emissions Factors'!$C$4)+(Table1[[#This Row],[Gas 21-22]]*'Emissions Factors'!$B$4), "")</f>
        <v>0</v>
      </c>
      <c r="P423" s="12" t="str">
        <f>IFERROR(Table1[[#This Row],[Total Emissions 21-22]]/Table1[[#This Row],[Total Emissions 20-21]], "")</f>
        <v/>
      </c>
      <c r="Q423" s="11" t="str">
        <f>IF(ISNA(VLOOKUP(Table1[[#This Row],[Name]],'Elec 22-23'!$A$4:$B$680, 2, FALSE)), "", VLOOKUP(Table1[[#This Row],[Name]], 'Elec 22-23'!$A$4:$B$680, 2, FALSE))</f>
        <v/>
      </c>
      <c r="R423" s="7" t="str">
        <f>IF(ISNA(VLOOKUP(Table1[[#This Row],[Name]], 'Gas 22-23'!$A$4:$B$427, 2, FALSE)), "", (VLOOKUP(Table1[[#This Row],[Name]], 'Gas 22-23'!$A$4:$B$427, 2, FALSE)))</f>
        <v/>
      </c>
      <c r="S423" s="7" t="str">
        <f>IFERROR((Table1[[#This Row],[Electricity 22-23]]*'Emissions Factors'!$C$5)+('Emissions Factors'!$B$5*Table1[[#This Row],[Gas 22-23]]), "")</f>
        <v/>
      </c>
      <c r="T423" s="12" t="str">
        <f>IFERROR(Table1[[#This Row],[Total Emissions 22-23]]/Table1[[#This Row],[Total Emissions 21-22]], "")</f>
        <v/>
      </c>
      <c r="U423" s="7" t="str">
        <f>IF(ISNA(VLOOKUP(Table1[[#This Row],[Name]],'Electricity 23-24'!A63:D605,4,FALSE)),"",(VLOOKUP(Table1[[#This Row],[Name]],'Electricity 23-24'!A63:D605,4,FALSE)))</f>
        <v/>
      </c>
      <c r="V423" s="7" t="str">
        <f>IF(ISNA(VLOOKUP(Table1[[#This Row],[Name]],Table2[#All],2,FALSE)),"",(VLOOKUP(Table1[[#This Row],[Name]],Table2[#All],2,FALSE)))</f>
        <v/>
      </c>
      <c r="W423" s="7" t="str">
        <f>IFERROR((Table1[[#This Row],[Electricity 23-24 ]]*'Emissions Factors'!$C$6)+(Table1[[#This Row],[Gas 23-24 ]]*'Emissions Factors'!$B$6),"")</f>
        <v/>
      </c>
      <c r="X423" s="74" t="str">
        <f>IFERROR(Table1[[#This Row],[Total Emissions 23-24 ]]/Table1[[#This Row],[Total Emissions 22-23]],"")</f>
        <v/>
      </c>
      <c r="Y423" s="21"/>
    </row>
    <row r="424" spans="1:25" x14ac:dyDescent="0.25">
      <c r="A424" s="30"/>
      <c r="B424" s="21" t="e">
        <f>VLOOKUP(Table1[[#This Row],[Name]], 'Site Information'!$A$2:$D$46, 4, FALSE)</f>
        <v>#N/A</v>
      </c>
      <c r="C424" s="11" t="str">
        <f>IF(ISNA(VLOOKUP(Table1[[#This Row],[Name]], 'Elec 17-18'!$A$4:$B$630, 2, FALSE)), "0", VLOOKUP(Table1[[#This Row],[Name]], 'Elec 17-18'!$A$4:$B$630, 2, FALSE))</f>
        <v>0</v>
      </c>
      <c r="D424" s="47" t="str">
        <f>IF(ISNA(VLOOKUP(Table1[[#This Row],[Name]], 'Gas 17-18'!$A$4:$B$395, 2, FALSE)), "0", (VLOOKUP(Table1[[#This Row],[Name]], 'Gas 17-18'!$A$4:$B$395, 2, FALSE)))</f>
        <v>0</v>
      </c>
      <c r="E424" s="11" t="str">
        <f>IF(ISNA(VLOOKUP(Table1[[#This Row],[Name]], 'Elec 18-19'!$A$4:$B$630, 2, FALSE)), "0", VLOOKUP(Table1[[#This Row],[Name]], 'Elec 18-19'!$A$4:$B$630, 2, FALSE))</f>
        <v>0</v>
      </c>
      <c r="F424" s="47" t="str">
        <f>IF(ISNA(VLOOKUP(Table1[[#This Row],[Name]], 'Gas 18-19'!$A$4:$B$395, 2, FALSE)), "0", (VLOOKUP(Table1[[#This Row],[Name]], 'Gas 18-19'!$A$4:$B$395, 2, FALSE)))</f>
        <v>0</v>
      </c>
      <c r="G424" s="7" t="str">
        <f>IF(ISNA(VLOOKUP(Table1[[#This Row],[Name]], 'Elec 19-20'!$A$4:$B$631, 2, FALSE)), "0", VLOOKUP(Table1[[#This Row],[Name]], 'Elec 19-20'!$A$4:$B$631, 2, FALSE))</f>
        <v>0</v>
      </c>
      <c r="H424" s="7" t="str">
        <f>IF(ISNA(VLOOKUP(Table1[[#This Row],[Name]], 'Gas 19-20'!$A$4:$B$395, 2, FALSE)), "0", (VLOOKUP(Table1[[#This Row],[Name]], 'Gas 19-20'!$A$4:$B$395, 2, FALSE)))</f>
        <v>0</v>
      </c>
      <c r="I424" s="13">
        <f>IFERROR((Table1[[#This Row],[Electricity 19-20]]*'Emissions Factors'!$C$2)+(Table1[[#This Row],[Gas 19-20]]*'Emissions Factors'!$B$2), "")</f>
        <v>0</v>
      </c>
      <c r="J424" s="7" t="str">
        <f>IF(ISNA(VLOOKUP(Table1[[#This Row],[Name]],'Elec 20-21'!$A$4:$B$641, 2, FALSE)), "0", VLOOKUP(Table1[[#This Row],[Name]], 'Elec 20-21'!$A$4:$B$641, 2, FALSE))</f>
        <v>0</v>
      </c>
      <c r="K424" s="7" t="str">
        <f>IF(ISNA(VLOOKUP(Table1[[#This Row],[Name]], 'Gas 20-21'!$A$4:$B$400, 2, FALSE)), "0", VLOOKUP(Table1[[#This Row],[Name]], 'Gas 20-21'!$A$4:$B$400, 2, FALSE))</f>
        <v>0</v>
      </c>
      <c r="L424" s="13">
        <f>IFERROR((Table1[[#This Row],[Electricity 20-21]]*'Emissions Factors'!$C$3)+(Table1[[#This Row],[Gas 20-21]]*'Emissions Factors'!$B$2), "0")</f>
        <v>0</v>
      </c>
      <c r="M424" s="65" t="str">
        <f>IF(ISNA(VLOOKUP(Table1[[#This Row],[Name]], 'Elec 21-22'!$A$4:$B$656, 2, FALSE)), "0", VLOOKUP(Table1[[#This Row],[Name]], 'Elec 21-22'!$A$4:$B$656, 2, FALSE))</f>
        <v>0</v>
      </c>
      <c r="N424" s="11" t="str">
        <f>IF(ISNA(VLOOKUP(Table1[[#This Row],[Name]], 'Gas 21-22'!$A$4:$B$408, 2, FALSE)), "0", VLOOKUP(Table1[[#This Row],[Name]], 'Gas 21-22'!$A$4:$B$408, 2, FALSE))</f>
        <v>0</v>
      </c>
      <c r="O424" s="8">
        <f>IFERROR((Table1[[#This Row],[Electricity 21-22]]*'Emissions Factors'!$C$4)+(Table1[[#This Row],[Gas 21-22]]*'Emissions Factors'!$B$4), "")</f>
        <v>0</v>
      </c>
      <c r="P424" s="12" t="str">
        <f>IFERROR(Table1[[#This Row],[Total Emissions 21-22]]/Table1[[#This Row],[Total Emissions 20-21]], "")</f>
        <v/>
      </c>
      <c r="Q424" s="11" t="str">
        <f>IF(ISNA(VLOOKUP(Table1[[#This Row],[Name]],'Elec 22-23'!$A$4:$B$680, 2, FALSE)), "", VLOOKUP(Table1[[#This Row],[Name]], 'Elec 22-23'!$A$4:$B$680, 2, FALSE))</f>
        <v/>
      </c>
      <c r="R424" s="7" t="str">
        <f>IF(ISNA(VLOOKUP(Table1[[#This Row],[Name]], 'Gas 22-23'!$A$4:$B$427, 2, FALSE)), "", (VLOOKUP(Table1[[#This Row],[Name]], 'Gas 22-23'!$A$4:$B$427, 2, FALSE)))</f>
        <v/>
      </c>
      <c r="S424" s="7" t="str">
        <f>IFERROR((Table1[[#This Row],[Electricity 22-23]]*'Emissions Factors'!$C$5)+('Emissions Factors'!$B$5*Table1[[#This Row],[Gas 22-23]]), "")</f>
        <v/>
      </c>
      <c r="T424" s="12" t="str">
        <f>IFERROR(Table1[[#This Row],[Total Emissions 22-23]]/Table1[[#This Row],[Total Emissions 21-22]], "")</f>
        <v/>
      </c>
      <c r="U424" s="7" t="e">
        <f>VLOOKUP(Table1[[#This Row],[Name]],'Electricity 23-24'!A366:D1023,4,FALSE)</f>
        <v>#N/A</v>
      </c>
      <c r="V424" s="7" t="str">
        <f>IF(ISNA(VLOOKUP(Table1[[#This Row],[Name]],Table2[#All],2,FALSE)),"",(VLOOKUP(Table1[[#This Row],[Name]],Table2[#All],2,FALSE)))</f>
        <v/>
      </c>
      <c r="W424" s="7" t="str">
        <f>IFERROR((Table1[[#This Row],[Electricity 23-24 ]]*'Emissions Factors'!$C$6)+(Table1[[#This Row],[Gas 23-24 ]]*'Emissions Factors'!$B$6),"")</f>
        <v/>
      </c>
      <c r="X424" s="74" t="str">
        <f>IFERROR(Table1[[#This Row],[Total Emissions 23-24 ]]/Table1[[#This Row],[Total Emissions 22-23]],"")</f>
        <v/>
      </c>
      <c r="Y424" s="21"/>
    </row>
    <row r="425" spans="1:25" x14ac:dyDescent="0.25">
      <c r="A425" s="30"/>
      <c r="B425" s="21" t="e">
        <f>VLOOKUP(Table1[[#This Row],[Name]], 'Site Information'!$A$2:$D$46, 4, FALSE)</f>
        <v>#N/A</v>
      </c>
      <c r="C425" s="11" t="str">
        <f>IF(ISNA(VLOOKUP(Table1[[#This Row],[Name]], 'Elec 17-18'!$A$4:$B$630, 2, FALSE)), "0", VLOOKUP(Table1[[#This Row],[Name]], 'Elec 17-18'!$A$4:$B$630, 2, FALSE))</f>
        <v>0</v>
      </c>
      <c r="D425" s="47" t="str">
        <f>IF(ISNA(VLOOKUP(Table1[[#This Row],[Name]], 'Gas 17-18'!$A$4:$B$395, 2, FALSE)), "0", (VLOOKUP(Table1[[#This Row],[Name]], 'Gas 17-18'!$A$4:$B$395, 2, FALSE)))</f>
        <v>0</v>
      </c>
      <c r="E425" s="11" t="str">
        <f>IF(ISNA(VLOOKUP(Table1[[#This Row],[Name]], 'Elec 18-19'!$A$4:$B$630, 2, FALSE)), "0", VLOOKUP(Table1[[#This Row],[Name]], 'Elec 18-19'!$A$4:$B$630, 2, FALSE))</f>
        <v>0</v>
      </c>
      <c r="F425" s="47" t="str">
        <f>IF(ISNA(VLOOKUP(Table1[[#This Row],[Name]], 'Gas 18-19'!$A$4:$B$395, 2, FALSE)), "0", (VLOOKUP(Table1[[#This Row],[Name]], 'Gas 18-19'!$A$4:$B$395, 2, FALSE)))</f>
        <v>0</v>
      </c>
      <c r="G425" s="7" t="str">
        <f>IF(ISNA(VLOOKUP(Table1[[#This Row],[Name]], 'Elec 19-20'!$A$4:$B$631, 2, FALSE)), "0", VLOOKUP(Table1[[#This Row],[Name]], 'Elec 19-20'!$A$4:$B$631, 2, FALSE))</f>
        <v>0</v>
      </c>
      <c r="H425" s="7" t="str">
        <f>IF(ISNA(VLOOKUP(Table1[[#This Row],[Name]], 'Gas 19-20'!$A$4:$B$395, 2, FALSE)), "0", (VLOOKUP(Table1[[#This Row],[Name]], 'Gas 19-20'!$A$4:$B$395, 2, FALSE)))</f>
        <v>0</v>
      </c>
      <c r="I425" s="13">
        <f>IFERROR((Table1[[#This Row],[Electricity 19-20]]*'Emissions Factors'!$C$2)+(Table1[[#This Row],[Gas 19-20]]*'Emissions Factors'!$B$2), "")</f>
        <v>0</v>
      </c>
      <c r="J425" s="7" t="str">
        <f>IF(ISNA(VLOOKUP(Table1[[#This Row],[Name]],'Elec 20-21'!$A$4:$B$641, 2, FALSE)), "0", VLOOKUP(Table1[[#This Row],[Name]], 'Elec 20-21'!$A$4:$B$641, 2, FALSE))</f>
        <v>0</v>
      </c>
      <c r="K425" s="7" t="str">
        <f>IF(ISNA(VLOOKUP(Table1[[#This Row],[Name]], 'Gas 20-21'!$A$4:$B$400, 2, FALSE)), "0", VLOOKUP(Table1[[#This Row],[Name]], 'Gas 20-21'!$A$4:$B$400, 2, FALSE))</f>
        <v>0</v>
      </c>
      <c r="L425" s="13">
        <f>IFERROR((Table1[[#This Row],[Electricity 20-21]]*'Emissions Factors'!$C$3)+(Table1[[#This Row],[Gas 20-21]]*'Emissions Factors'!$B$2), "0")</f>
        <v>0</v>
      </c>
      <c r="M425" s="65" t="str">
        <f>IF(ISNA(VLOOKUP(Table1[[#This Row],[Name]], 'Elec 21-22'!$A$4:$B$656, 2, FALSE)), "0", VLOOKUP(Table1[[#This Row],[Name]], 'Elec 21-22'!$A$4:$B$656, 2, FALSE))</f>
        <v>0</v>
      </c>
      <c r="N425" s="11" t="str">
        <f>IF(ISNA(VLOOKUP(Table1[[#This Row],[Name]], 'Gas 21-22'!$A$4:$B$408, 2, FALSE)), "0", VLOOKUP(Table1[[#This Row],[Name]], 'Gas 21-22'!$A$4:$B$408, 2, FALSE))</f>
        <v>0</v>
      </c>
      <c r="O425" s="8">
        <f>IFERROR((Table1[[#This Row],[Electricity 21-22]]*'Emissions Factors'!$C$4)+(Table1[[#This Row],[Gas 21-22]]*'Emissions Factors'!$B$4), "")</f>
        <v>0</v>
      </c>
      <c r="P425" s="12" t="str">
        <f>IFERROR(Table1[[#This Row],[Total Emissions 21-22]]/Table1[[#This Row],[Total Emissions 20-21]], "")</f>
        <v/>
      </c>
      <c r="Q425" s="11" t="str">
        <f>IF(ISNA(VLOOKUP(Table1[[#This Row],[Name]],'Elec 22-23'!$A$4:$B$680, 2, FALSE)), "", VLOOKUP(Table1[[#This Row],[Name]], 'Elec 22-23'!$A$4:$B$680, 2, FALSE))</f>
        <v/>
      </c>
      <c r="R425" s="7" t="str">
        <f>IF(ISNA(VLOOKUP(Table1[[#This Row],[Name]], 'Gas 22-23'!$A$4:$B$427, 2, FALSE)), "", (VLOOKUP(Table1[[#This Row],[Name]], 'Gas 22-23'!$A$4:$B$427, 2, FALSE)))</f>
        <v/>
      </c>
      <c r="S425" s="7" t="str">
        <f>IFERROR((Table1[[#This Row],[Electricity 22-23]]*'Emissions Factors'!$C$5)+('Emissions Factors'!$B$5*Table1[[#This Row],[Gas 22-23]]), "")</f>
        <v/>
      </c>
      <c r="T425" s="12" t="str">
        <f>IFERROR(Table1[[#This Row],[Total Emissions 22-23]]/Table1[[#This Row],[Total Emissions 21-22]], "")</f>
        <v/>
      </c>
      <c r="U425" s="7" t="e">
        <f>VLOOKUP(Table1[[#This Row],[Name]],'Electricity 23-24'!A429:D1326,4,FALSE)</f>
        <v>#N/A</v>
      </c>
      <c r="V425" s="7" t="str">
        <f>IF(ISNA(VLOOKUP(Table1[[#This Row],[Name]],Table2[#All],2,FALSE)),"",(VLOOKUP(Table1[[#This Row],[Name]],Table2[#All],2,FALSE)))</f>
        <v/>
      </c>
      <c r="W425" s="7" t="str">
        <f>IFERROR((Table1[[#This Row],[Electricity 23-24 ]]*'Emissions Factors'!$C$6)+(Table1[[#This Row],[Gas 23-24 ]]*'Emissions Factors'!$B$6),"")</f>
        <v/>
      </c>
      <c r="X425" s="74" t="str">
        <f>IFERROR(Table1[[#This Row],[Total Emissions 23-24 ]]/Table1[[#This Row],[Total Emissions 22-23]],"")</f>
        <v/>
      </c>
      <c r="Y425" s="21"/>
    </row>
    <row r="426" spans="1:25" ht="15.95" customHeight="1" x14ac:dyDescent="0.25">
      <c r="A426" s="30"/>
      <c r="B426" s="21" t="e">
        <f>VLOOKUP(Table1[[#This Row],[Name]], 'Site Information'!$A$2:$D$46, 4, FALSE)</f>
        <v>#N/A</v>
      </c>
      <c r="C426" s="11" t="str">
        <f>IF(ISNA(VLOOKUP(Table1[[#This Row],[Name]], 'Elec 17-18'!$A$4:$B$630, 2, FALSE)), "0", VLOOKUP(Table1[[#This Row],[Name]], 'Elec 17-18'!$A$4:$B$630, 2, FALSE))</f>
        <v>0</v>
      </c>
      <c r="D426" s="47" t="str">
        <f>IF(ISNA(VLOOKUP(Table1[[#This Row],[Name]], 'Gas 17-18'!$A$4:$B$395, 2, FALSE)), "0", (VLOOKUP(Table1[[#This Row],[Name]], 'Gas 17-18'!$A$4:$B$395, 2, FALSE)))</f>
        <v>0</v>
      </c>
      <c r="E426" s="11" t="str">
        <f>IF(ISNA(VLOOKUP(Table1[[#This Row],[Name]], 'Elec 18-19'!$A$4:$B$630, 2, FALSE)), "0", VLOOKUP(Table1[[#This Row],[Name]], 'Elec 18-19'!$A$4:$B$630, 2, FALSE))</f>
        <v>0</v>
      </c>
      <c r="F426" s="47" t="str">
        <f>IF(ISNA(VLOOKUP(Table1[[#This Row],[Name]], 'Gas 18-19'!$A$4:$B$395, 2, FALSE)), "0", (VLOOKUP(Table1[[#This Row],[Name]], 'Gas 18-19'!$A$4:$B$395, 2, FALSE)))</f>
        <v>0</v>
      </c>
      <c r="G426" s="7" t="str">
        <f>IF(ISNA(VLOOKUP(Table1[[#This Row],[Name]], 'Elec 19-20'!$A$4:$B$631, 2, FALSE)), "0", VLOOKUP(Table1[[#This Row],[Name]], 'Elec 19-20'!$A$4:$B$631, 2, FALSE))</f>
        <v>0</v>
      </c>
      <c r="H426" s="7" t="str">
        <f>IF(ISNA(VLOOKUP(Table1[[#This Row],[Name]], 'Gas 19-20'!$A$4:$B$395, 2, FALSE)), "0", (VLOOKUP(Table1[[#This Row],[Name]], 'Gas 19-20'!$A$4:$B$395, 2, FALSE)))</f>
        <v>0</v>
      </c>
      <c r="I426" s="13">
        <f>IFERROR((Table1[[#This Row],[Electricity 19-20]]*'Emissions Factors'!$C$2)+(Table1[[#This Row],[Gas 19-20]]*'Emissions Factors'!$B$2), "")</f>
        <v>0</v>
      </c>
      <c r="J426" s="7" t="str">
        <f>IF(ISNA(VLOOKUP(Table1[[#This Row],[Name]],'Elec 20-21'!$A$4:$B$641, 2, FALSE)), "0", VLOOKUP(Table1[[#This Row],[Name]], 'Elec 20-21'!$A$4:$B$641, 2, FALSE))</f>
        <v>0</v>
      </c>
      <c r="K426" s="7" t="str">
        <f>IF(ISNA(VLOOKUP(Table1[[#This Row],[Name]], 'Gas 20-21'!$A$4:$B$400, 2, FALSE)), "0", VLOOKUP(Table1[[#This Row],[Name]], 'Gas 20-21'!$A$4:$B$400, 2, FALSE))</f>
        <v>0</v>
      </c>
      <c r="L426" s="13">
        <f>IFERROR((Table1[[#This Row],[Electricity 20-21]]*'Emissions Factors'!$C$3)+(Table1[[#This Row],[Gas 20-21]]*'Emissions Factors'!$B$2), "0")</f>
        <v>0</v>
      </c>
      <c r="M426" s="65" t="str">
        <f>IF(ISNA(VLOOKUP(Table1[[#This Row],[Name]], 'Elec 21-22'!$A$4:$B$656, 2, FALSE)), "0", VLOOKUP(Table1[[#This Row],[Name]], 'Elec 21-22'!$A$4:$B$656, 2, FALSE))</f>
        <v>0</v>
      </c>
      <c r="N426" s="11" t="str">
        <f>IF(ISNA(VLOOKUP(Table1[[#This Row],[Name]], 'Gas 21-22'!$A$4:$B$408, 2, FALSE)), "0", VLOOKUP(Table1[[#This Row],[Name]], 'Gas 21-22'!$A$4:$B$408, 2, FALSE))</f>
        <v>0</v>
      </c>
      <c r="O426" s="8">
        <f>IFERROR((Table1[[#This Row],[Electricity 21-22]]*'Emissions Factors'!$C$4)+(Table1[[#This Row],[Gas 21-22]]*'Emissions Factors'!$B$4), "")</f>
        <v>0</v>
      </c>
      <c r="P426" s="12" t="str">
        <f>IFERROR(Table1[[#This Row],[Total Emissions 21-22]]/Table1[[#This Row],[Total Emissions 20-21]], "")</f>
        <v/>
      </c>
      <c r="Q426" s="11" t="str">
        <f>IF(ISNA(VLOOKUP(Table1[[#This Row],[Name]],'Elec 22-23'!$A$4:$B$680, 2, FALSE)), "", VLOOKUP(Table1[[#This Row],[Name]], 'Elec 22-23'!$A$4:$B$680, 2, FALSE))</f>
        <v/>
      </c>
      <c r="R426" s="7" t="str">
        <f>IF(ISNA(VLOOKUP(Table1[[#This Row],[Name]], 'Gas 22-23'!$A$4:$B$427, 2, FALSE)), "", (VLOOKUP(Table1[[#This Row],[Name]], 'Gas 22-23'!$A$4:$B$427, 2, FALSE)))</f>
        <v/>
      </c>
      <c r="S426" s="7" t="str">
        <f>IFERROR((Table1[[#This Row],[Electricity 22-23]]*'Emissions Factors'!$C$5)+('Emissions Factors'!$B$5*Table1[[#This Row],[Gas 22-23]]), "")</f>
        <v/>
      </c>
      <c r="T426" s="12" t="str">
        <f>IFERROR(Table1[[#This Row],[Total Emissions 22-23]]/Table1[[#This Row],[Total Emissions 21-22]], "")</f>
        <v/>
      </c>
      <c r="U426" s="7" t="e">
        <f>VLOOKUP(Table1[[#This Row],[Name]],'Electricity 23-24'!A368:D1025,4,FALSE)</f>
        <v>#N/A</v>
      </c>
      <c r="V426" s="7" t="str">
        <f>IF(ISNA(VLOOKUP(Table1[[#This Row],[Name]],Table2[#All],2,FALSE)),"",(VLOOKUP(Table1[[#This Row],[Name]],Table2[#All],2,FALSE)))</f>
        <v/>
      </c>
      <c r="W426" s="7" t="str">
        <f>IFERROR((Table1[[#This Row],[Electricity 23-24 ]]*'Emissions Factors'!$C$6)+(Table1[[#This Row],[Gas 23-24 ]]*'Emissions Factors'!$B$6),"")</f>
        <v/>
      </c>
      <c r="X426" s="74" t="str">
        <f>IFERROR(Table1[[#This Row],[Total Emissions 23-24 ]]/Table1[[#This Row],[Total Emissions 22-23]],"")</f>
        <v/>
      </c>
      <c r="Y426" s="21"/>
    </row>
    <row r="427" spans="1:25" x14ac:dyDescent="0.25">
      <c r="A427" s="30"/>
      <c r="B427" s="21" t="e">
        <f>VLOOKUP(Table1[[#This Row],[Name]], 'Site Information'!$A$2:$D$46, 4, FALSE)</f>
        <v>#N/A</v>
      </c>
      <c r="C427" s="11" t="str">
        <f>IF(ISNA(VLOOKUP(Table1[[#This Row],[Name]], 'Elec 17-18'!$A$4:$B$630, 2, FALSE)), "0", VLOOKUP(Table1[[#This Row],[Name]], 'Elec 17-18'!$A$4:$B$630, 2, FALSE))</f>
        <v>0</v>
      </c>
      <c r="D427" s="47" t="str">
        <f>IF(ISNA(VLOOKUP(Table1[[#This Row],[Name]], 'Gas 17-18'!$A$4:$B$395, 2, FALSE)), "0", (VLOOKUP(Table1[[#This Row],[Name]], 'Gas 17-18'!$A$4:$B$395, 2, FALSE)))</f>
        <v>0</v>
      </c>
      <c r="E427" s="11" t="str">
        <f>IF(ISNA(VLOOKUP(Table1[[#This Row],[Name]], 'Elec 18-19'!$A$4:$B$630, 2, FALSE)), "0", VLOOKUP(Table1[[#This Row],[Name]], 'Elec 18-19'!$A$4:$B$630, 2, FALSE))</f>
        <v>0</v>
      </c>
      <c r="F427" s="47" t="str">
        <f>IF(ISNA(VLOOKUP(Table1[[#This Row],[Name]], 'Gas 18-19'!$A$4:$B$395, 2, FALSE)), "0", (VLOOKUP(Table1[[#This Row],[Name]], 'Gas 18-19'!$A$4:$B$395, 2, FALSE)))</f>
        <v>0</v>
      </c>
      <c r="G427" s="7" t="str">
        <f>IF(ISNA(VLOOKUP(Table1[[#This Row],[Name]], 'Elec 19-20'!$A$4:$B$631, 2, FALSE)), "0", VLOOKUP(Table1[[#This Row],[Name]], 'Elec 19-20'!$A$4:$B$631, 2, FALSE))</f>
        <v>0</v>
      </c>
      <c r="H427" s="7" t="str">
        <f>IF(ISNA(VLOOKUP(Table1[[#This Row],[Name]], 'Gas 19-20'!$A$4:$B$395, 2, FALSE)), "0", (VLOOKUP(Table1[[#This Row],[Name]], 'Gas 19-20'!$A$4:$B$395, 2, FALSE)))</f>
        <v>0</v>
      </c>
      <c r="I427" s="13">
        <f>IFERROR((Table1[[#This Row],[Electricity 19-20]]*'Emissions Factors'!$C$2)+(Table1[[#This Row],[Gas 19-20]]*'Emissions Factors'!$B$2), "")</f>
        <v>0</v>
      </c>
      <c r="J427" s="7" t="str">
        <f>IF(ISNA(VLOOKUP(Table1[[#This Row],[Name]],'Elec 20-21'!$A$4:$B$641, 2, FALSE)), "0", VLOOKUP(Table1[[#This Row],[Name]], 'Elec 20-21'!$A$4:$B$641, 2, FALSE))</f>
        <v>0</v>
      </c>
      <c r="K427" s="7" t="str">
        <f>IF(ISNA(VLOOKUP(Table1[[#This Row],[Name]], 'Gas 20-21'!$A$4:$B$400, 2, FALSE)), "0", VLOOKUP(Table1[[#This Row],[Name]], 'Gas 20-21'!$A$4:$B$400, 2, FALSE))</f>
        <v>0</v>
      </c>
      <c r="L427" s="13">
        <f>IFERROR((Table1[[#This Row],[Electricity 20-21]]*'Emissions Factors'!$C$3)+(Table1[[#This Row],[Gas 20-21]]*'Emissions Factors'!$B$2), "0")</f>
        <v>0</v>
      </c>
      <c r="M427" s="65" t="str">
        <f>IF(ISNA(VLOOKUP(Table1[[#This Row],[Name]], 'Elec 21-22'!$A$4:$B$656, 2, FALSE)), "0", VLOOKUP(Table1[[#This Row],[Name]], 'Elec 21-22'!$A$4:$B$656, 2, FALSE))</f>
        <v>0</v>
      </c>
      <c r="N427" s="7" t="str">
        <f>IF(ISNA(VLOOKUP(Table1[[#This Row],[Name]], 'Gas 21-22'!$A$4:$B$408, 2, FALSE)), "0", VLOOKUP(Table1[[#This Row],[Name]], 'Gas 21-22'!$A$4:$B$408, 2, FALSE))</f>
        <v>0</v>
      </c>
      <c r="O427" s="8">
        <f>IFERROR((Table1[[#This Row],[Electricity 21-22]]*'Emissions Factors'!$C$4)+(Table1[[#This Row],[Gas 21-22]]*'Emissions Factors'!$B$4), "")</f>
        <v>0</v>
      </c>
      <c r="P427" s="12" t="str">
        <f>IFERROR(Table1[[#This Row],[Total Emissions 21-22]]/Table1[[#This Row],[Total Emissions 20-21]], "")</f>
        <v/>
      </c>
      <c r="Q427" s="11" t="str">
        <f>IF(ISNA(VLOOKUP(Table1[[#This Row],[Name]],'Elec 22-23'!$A$4:$B$680, 2, FALSE)), "", VLOOKUP(Table1[[#This Row],[Name]], 'Elec 22-23'!$A$4:$B$680, 2, FALSE))</f>
        <v/>
      </c>
      <c r="R427" s="11" t="str">
        <f>IF(ISNA(VLOOKUP(Table1[[#This Row],[Name]], 'Gas 22-23'!$A$4:$B$427, 2, FALSE)), "", (VLOOKUP(Table1[[#This Row],[Name]], 'Gas 22-23'!$A$4:$B$427, 2, FALSE)))</f>
        <v/>
      </c>
      <c r="S427" s="11" t="str">
        <f>IFERROR((Table1[[#This Row],[Electricity 22-23]]*'Emissions Factors'!$C$5)+('Emissions Factors'!$B$5*Table1[[#This Row],[Gas 22-23]]), "")</f>
        <v/>
      </c>
      <c r="T427" s="12" t="str">
        <f>IFERROR(Table1[[#This Row],[Total Emissions 22-23]]/Table1[[#This Row],[Total Emissions 21-22]], "")</f>
        <v/>
      </c>
      <c r="U427" s="7" t="e">
        <f>VLOOKUP(Table1[[#This Row],[Name]],'Electricity 23-24'!A569:D644,4,FALSE)</f>
        <v>#N/A</v>
      </c>
      <c r="V427" s="11" t="str">
        <f>IF(ISNA(VLOOKUP(Table1[[#This Row],[Name]],Table2[#All],2,FALSE)),"",(VLOOKUP(Table1[[#This Row],[Name]],Table2[#All],2,FALSE)))</f>
        <v/>
      </c>
      <c r="W427" s="11" t="str">
        <f>IFERROR((Table1[[#This Row],[Electricity 23-24 ]]*'Emissions Factors'!$C$6)+(Table1[[#This Row],[Gas 23-24 ]]*'Emissions Factors'!$B$6),"")</f>
        <v/>
      </c>
      <c r="X427" s="74" t="str">
        <f>IFERROR(Table1[[#This Row],[Total Emissions 23-24 ]]/Table1[[#This Row],[Total Emissions 22-23]],"")</f>
        <v/>
      </c>
      <c r="Y427" s="21"/>
    </row>
    <row r="428" spans="1:25" x14ac:dyDescent="0.25">
      <c r="A428" s="30"/>
      <c r="B428" s="21" t="e">
        <f>VLOOKUP(Table1[[#This Row],[Name]], 'Site Information'!$A$2:$D$46, 4, FALSE)</f>
        <v>#N/A</v>
      </c>
      <c r="C428" s="11" t="str">
        <f>IF(ISNA(VLOOKUP(Table1[[#This Row],[Name]], 'Elec 17-18'!$A$4:$B$630, 2, FALSE)), "0", VLOOKUP(Table1[[#This Row],[Name]], 'Elec 17-18'!$A$4:$B$630, 2, FALSE))</f>
        <v>0</v>
      </c>
      <c r="D428" s="47" t="str">
        <f>IF(ISNA(VLOOKUP(Table1[[#This Row],[Name]], 'Gas 17-18'!$A$4:$B$395, 2, FALSE)), "0", (VLOOKUP(Table1[[#This Row],[Name]], 'Gas 17-18'!$A$4:$B$395, 2, FALSE)))</f>
        <v>0</v>
      </c>
      <c r="E428" s="11" t="str">
        <f>IF(ISNA(VLOOKUP(Table1[[#This Row],[Name]], 'Elec 18-19'!$A$4:$B$630, 2, FALSE)), "0", VLOOKUP(Table1[[#This Row],[Name]], 'Elec 18-19'!$A$4:$B$630, 2, FALSE))</f>
        <v>0</v>
      </c>
      <c r="F428" s="47" t="str">
        <f>IF(ISNA(VLOOKUP(Table1[[#This Row],[Name]], 'Gas 18-19'!$A$4:$B$395, 2, FALSE)), "0", (VLOOKUP(Table1[[#This Row],[Name]], 'Gas 18-19'!$A$4:$B$395, 2, FALSE)))</f>
        <v>0</v>
      </c>
      <c r="G428" s="7" t="str">
        <f>IF(ISNA(VLOOKUP(Table1[[#This Row],[Name]], 'Elec 19-20'!$A$4:$B$631, 2, FALSE)), "0", VLOOKUP(Table1[[#This Row],[Name]], 'Elec 19-20'!$A$4:$B$631, 2, FALSE))</f>
        <v>0</v>
      </c>
      <c r="H428" s="7" t="str">
        <f>IF(ISNA(VLOOKUP(Table1[[#This Row],[Name]], 'Gas 19-20'!$A$4:$B$395, 2, FALSE)), "0", (VLOOKUP(Table1[[#This Row],[Name]], 'Gas 19-20'!$A$4:$B$395, 2, FALSE)))</f>
        <v>0</v>
      </c>
      <c r="I428" s="13">
        <f>IFERROR((Table1[[#This Row],[Electricity 19-20]]*'Emissions Factors'!$C$2)+(Table1[[#This Row],[Gas 19-20]]*'Emissions Factors'!$B$2), "")</f>
        <v>0</v>
      </c>
      <c r="J428" s="7" t="str">
        <f>IF(ISNA(VLOOKUP(Table1[[#This Row],[Name]],'Elec 20-21'!$A$4:$B$641, 2, FALSE)), "0", VLOOKUP(Table1[[#This Row],[Name]], 'Elec 20-21'!$A$4:$B$641, 2, FALSE))</f>
        <v>0</v>
      </c>
      <c r="K428" s="7" t="str">
        <f>IF(ISNA(VLOOKUP(Table1[[#This Row],[Name]], 'Gas 20-21'!$A$4:$B$400, 2, FALSE)), "0", VLOOKUP(Table1[[#This Row],[Name]], 'Gas 20-21'!$A$4:$B$400, 2, FALSE))</f>
        <v>0</v>
      </c>
      <c r="L428" s="13">
        <f>IFERROR((Table1[[#This Row],[Electricity 20-21]]*'Emissions Factors'!$C$3)+(Table1[[#This Row],[Gas 20-21]]*'Emissions Factors'!$B$2), "0")</f>
        <v>0</v>
      </c>
      <c r="M428" s="65" t="str">
        <f>IF(ISNA(VLOOKUP(Table1[[#This Row],[Name]], 'Elec 21-22'!$A$4:$B$656, 2, FALSE)), "0", VLOOKUP(Table1[[#This Row],[Name]], 'Elec 21-22'!$A$4:$B$656, 2, FALSE))</f>
        <v>0</v>
      </c>
      <c r="N428" s="7" t="str">
        <f>IF(ISNA(VLOOKUP(Table1[[#This Row],[Name]], 'Gas 21-22'!$A$4:$B$408, 2, FALSE)), "0", VLOOKUP(Table1[[#This Row],[Name]], 'Gas 21-22'!$A$4:$B$408, 2, FALSE))</f>
        <v>0</v>
      </c>
      <c r="O428" s="8">
        <f>IFERROR((Table1[[#This Row],[Electricity 21-22]]*'Emissions Factors'!$C$4)+(Table1[[#This Row],[Gas 21-22]]*'Emissions Factors'!$B$4), "")</f>
        <v>0</v>
      </c>
      <c r="P428" s="12" t="str">
        <f>IFERROR(Table1[[#This Row],[Total Emissions 21-22]]/Table1[[#This Row],[Total Emissions 20-21]], "")</f>
        <v/>
      </c>
      <c r="Q428" s="11" t="str">
        <f>IF(ISNA(VLOOKUP(Table1[[#This Row],[Name]],'Elec 22-23'!$A$4:$B$680, 2, FALSE)), "", VLOOKUP(Table1[[#This Row],[Name]], 'Elec 22-23'!$A$4:$B$680, 2, FALSE))</f>
        <v/>
      </c>
      <c r="R428" s="7" t="str">
        <f>IF(ISNA(VLOOKUP(Table1[[#This Row],[Name]], 'Gas 22-23'!$A$4:$B$427, 2, FALSE)), "", (VLOOKUP(Table1[[#This Row],[Name]], 'Gas 22-23'!$A$4:$B$427, 2, FALSE)))</f>
        <v/>
      </c>
      <c r="S428" s="7" t="str">
        <f>IFERROR((Table1[[#This Row],[Electricity 22-23]]*'Emissions Factors'!$C$5)+('Emissions Factors'!$B$5*Table1[[#This Row],[Gas 22-23]]), "")</f>
        <v/>
      </c>
      <c r="T428" s="12" t="str">
        <f>IFERROR(Table1[[#This Row],[Total Emissions 22-23]]/Table1[[#This Row],[Total Emissions 21-22]], "")</f>
        <v/>
      </c>
      <c r="U428" s="7" t="str">
        <f>IF(ISNA(VLOOKUP(Table1[[#This Row],[Name]],'Electricity 23-24'!A648:D1544,4,FALSE)),"",(VLOOKUP(Table1[[#This Row],[Name]],'Electricity 23-24'!A648:D1544,4,FALSE)))</f>
        <v/>
      </c>
      <c r="V428" s="7" t="str">
        <f>IF(ISNA(VLOOKUP(Table1[[#This Row],[Name]],Table2[#All],2,FALSE)),"",(VLOOKUP(Table1[[#This Row],[Name]],Table2[#All],2,FALSE)))</f>
        <v/>
      </c>
      <c r="W428" s="7" t="str">
        <f>IFERROR((Table1[[#This Row],[Electricity 23-24 ]]*'Emissions Factors'!$C$6)+(Table1[[#This Row],[Gas 23-24 ]]*'Emissions Factors'!$B$6),"")</f>
        <v/>
      </c>
      <c r="X428" s="74" t="str">
        <f>IFERROR(Table1[[#This Row],[Total Emissions 23-24 ]]/Table1[[#This Row],[Total Emissions 22-23]],"")</f>
        <v/>
      </c>
      <c r="Y428" s="21"/>
    </row>
    <row r="429" spans="1:25" x14ac:dyDescent="0.25">
      <c r="A429" s="30"/>
      <c r="B429" s="21" t="e">
        <f>VLOOKUP(Table1[[#This Row],[Name]], 'Site Information'!$A$2:$D$46, 4, FALSE)</f>
        <v>#N/A</v>
      </c>
      <c r="C429" s="11" t="str">
        <f>IF(ISNA(VLOOKUP(Table1[[#This Row],[Name]], 'Elec 17-18'!$A$4:$B$630, 2, FALSE)), "0", VLOOKUP(Table1[[#This Row],[Name]], 'Elec 17-18'!$A$4:$B$630, 2, FALSE))</f>
        <v>0</v>
      </c>
      <c r="D429" s="47" t="str">
        <f>IF(ISNA(VLOOKUP(Table1[[#This Row],[Name]], 'Gas 17-18'!$A$4:$B$395, 2, FALSE)), "0", (VLOOKUP(Table1[[#This Row],[Name]], 'Gas 17-18'!$A$4:$B$395, 2, FALSE)))</f>
        <v>0</v>
      </c>
      <c r="E429" s="11" t="str">
        <f>IF(ISNA(VLOOKUP(Table1[[#This Row],[Name]], 'Elec 18-19'!$A$4:$B$630, 2, FALSE)), "0", VLOOKUP(Table1[[#This Row],[Name]], 'Elec 18-19'!$A$4:$B$630, 2, FALSE))</f>
        <v>0</v>
      </c>
      <c r="F429" s="47" t="str">
        <f>IF(ISNA(VLOOKUP(Table1[[#This Row],[Name]], 'Gas 18-19'!$A$4:$B$395, 2, FALSE)), "0", (VLOOKUP(Table1[[#This Row],[Name]], 'Gas 18-19'!$A$4:$B$395, 2, FALSE)))</f>
        <v>0</v>
      </c>
      <c r="G429" s="7" t="str">
        <f>IF(ISNA(VLOOKUP(Table1[[#This Row],[Name]], 'Elec 19-20'!$A$4:$B$631, 2, FALSE)), "0", VLOOKUP(Table1[[#This Row],[Name]], 'Elec 19-20'!$A$4:$B$631, 2, FALSE))</f>
        <v>0</v>
      </c>
      <c r="H429" s="7" t="str">
        <f>IF(ISNA(VLOOKUP(Table1[[#This Row],[Name]], 'Gas 19-20'!$A$4:$B$395, 2, FALSE)), "0", (VLOOKUP(Table1[[#This Row],[Name]], 'Gas 19-20'!$A$4:$B$395, 2, FALSE)))</f>
        <v>0</v>
      </c>
      <c r="I429" s="13">
        <f>IFERROR((Table1[[#This Row],[Electricity 19-20]]*'Emissions Factors'!$C$2)+(Table1[[#This Row],[Gas 19-20]]*'Emissions Factors'!$B$2), "")</f>
        <v>0</v>
      </c>
      <c r="J429" s="7" t="str">
        <f>IF(ISNA(VLOOKUP(Table1[[#This Row],[Name]],'Elec 20-21'!$A$4:$B$641, 2, FALSE)), "0", VLOOKUP(Table1[[#This Row],[Name]], 'Elec 20-21'!$A$4:$B$641, 2, FALSE))</f>
        <v>0</v>
      </c>
      <c r="K429" s="7" t="str">
        <f>IF(ISNA(VLOOKUP(Table1[[#This Row],[Name]], 'Gas 20-21'!$A$4:$B$400, 2, FALSE)), "0", VLOOKUP(Table1[[#This Row],[Name]], 'Gas 20-21'!$A$4:$B$400, 2, FALSE))</f>
        <v>0</v>
      </c>
      <c r="L429" s="13">
        <f>IFERROR((Table1[[#This Row],[Electricity 20-21]]*'Emissions Factors'!$C$3)+(Table1[[#This Row],[Gas 20-21]]*'Emissions Factors'!$B$2), "0")</f>
        <v>0</v>
      </c>
      <c r="M429" s="65" t="str">
        <f>IF(ISNA(VLOOKUP(Table1[[#This Row],[Name]], 'Elec 21-22'!$A$4:$B$656, 2, FALSE)), "0", VLOOKUP(Table1[[#This Row],[Name]], 'Elec 21-22'!$A$4:$B$656, 2, FALSE))</f>
        <v>0</v>
      </c>
      <c r="N429" s="11" t="str">
        <f>IF(ISNA(VLOOKUP(Table1[[#This Row],[Name]], 'Gas 21-22'!$A$4:$B$408, 2, FALSE)), "0", VLOOKUP(Table1[[#This Row],[Name]], 'Gas 21-22'!$A$4:$B$408, 2, FALSE))</f>
        <v>0</v>
      </c>
      <c r="O429" s="8">
        <f>IFERROR((Table1[[#This Row],[Electricity 21-22]]*'Emissions Factors'!$C$4)+(Table1[[#This Row],[Gas 21-22]]*'Emissions Factors'!$B$4), "")</f>
        <v>0</v>
      </c>
      <c r="P429" s="12" t="str">
        <f>IFERROR(Table1[[#This Row],[Total Emissions 21-22]]/Table1[[#This Row],[Total Emissions 20-21]], "")</f>
        <v/>
      </c>
      <c r="Q429" s="11" t="str">
        <f>IF(ISNA(VLOOKUP(Table1[[#This Row],[Name]],'Elec 22-23'!$A$4:$B$680, 2, FALSE)), "", VLOOKUP(Table1[[#This Row],[Name]], 'Elec 22-23'!$A$4:$B$680, 2, FALSE))</f>
        <v/>
      </c>
      <c r="R429" s="7" t="str">
        <f>IF(ISNA(VLOOKUP(Table1[[#This Row],[Name]], 'Gas 22-23'!$A$4:$B$427, 2, FALSE)), "", (VLOOKUP(Table1[[#This Row],[Name]], 'Gas 22-23'!$A$4:$B$427, 2, FALSE)))</f>
        <v/>
      </c>
      <c r="S429" s="7" t="str">
        <f>IFERROR((Table1[[#This Row],[Electricity 22-23]]*'Emissions Factors'!$C$5)+('Emissions Factors'!$B$5*Table1[[#This Row],[Gas 22-23]]), "")</f>
        <v/>
      </c>
      <c r="T429" s="12" t="str">
        <f>IFERROR(Table1[[#This Row],[Total Emissions 22-23]]/Table1[[#This Row],[Total Emissions 21-22]], "")</f>
        <v/>
      </c>
      <c r="U429" s="7" t="str">
        <f>IF(ISNA(VLOOKUP(Table1[[#This Row],[Name]],'Electricity 23-24'!A248:D370,4,FALSE)),"",(VLOOKUP(Table1[[#This Row],[Name]],'Electricity 23-24'!A248:D370,4,FALSE)))</f>
        <v/>
      </c>
      <c r="V429" s="7" t="str">
        <f>IF(ISNA(VLOOKUP(Table1[[#This Row],[Name]],Table2[#All],2,FALSE)),"",(VLOOKUP(Table1[[#This Row],[Name]],Table2[#All],2,FALSE)))</f>
        <v/>
      </c>
      <c r="W429" s="7" t="str">
        <f>IFERROR((Table1[[#This Row],[Electricity 23-24 ]]*'Emissions Factors'!$C$6)+(Table1[[#This Row],[Gas 23-24 ]]*'Emissions Factors'!$B$6),"")</f>
        <v/>
      </c>
      <c r="X429" s="74" t="str">
        <f>IFERROR(Table1[[#This Row],[Total Emissions 23-24 ]]/Table1[[#This Row],[Total Emissions 22-23]],"")</f>
        <v/>
      </c>
      <c r="Y429" s="21"/>
    </row>
    <row r="430" spans="1:25" x14ac:dyDescent="0.25">
      <c r="A430" s="30"/>
      <c r="B430" s="21" t="e">
        <f>VLOOKUP(Table1[[#This Row],[Name]], 'Site Information'!$A$2:$D$46, 4, FALSE)</f>
        <v>#N/A</v>
      </c>
      <c r="C430" s="11" t="str">
        <f>IF(ISNA(VLOOKUP(Table1[[#This Row],[Name]], 'Elec 17-18'!$A$4:$B$630, 2, FALSE)), "0", VLOOKUP(Table1[[#This Row],[Name]], 'Elec 17-18'!$A$4:$B$630, 2, FALSE))</f>
        <v>0</v>
      </c>
      <c r="D430" s="47" t="str">
        <f>IF(ISNA(VLOOKUP(Table1[[#This Row],[Name]], 'Gas 17-18'!$A$4:$B$395, 2, FALSE)), "0", (VLOOKUP(Table1[[#This Row],[Name]], 'Gas 17-18'!$A$4:$B$395, 2, FALSE)))</f>
        <v>0</v>
      </c>
      <c r="E430" s="11" t="str">
        <f>IF(ISNA(VLOOKUP(Table1[[#This Row],[Name]], 'Elec 18-19'!$A$4:$B$630, 2, FALSE)), "0", VLOOKUP(Table1[[#This Row],[Name]], 'Elec 18-19'!$A$4:$B$630, 2, FALSE))</f>
        <v>0</v>
      </c>
      <c r="F430" s="47" t="str">
        <f>IF(ISNA(VLOOKUP(Table1[[#This Row],[Name]], 'Gas 18-19'!$A$4:$B$395, 2, FALSE)), "0", (VLOOKUP(Table1[[#This Row],[Name]], 'Gas 18-19'!$A$4:$B$395, 2, FALSE)))</f>
        <v>0</v>
      </c>
      <c r="G430" s="7" t="str">
        <f>IF(ISNA(VLOOKUP(Table1[[#This Row],[Name]], 'Elec 19-20'!$A$4:$B$631, 2, FALSE)), "0", VLOOKUP(Table1[[#This Row],[Name]], 'Elec 19-20'!$A$4:$B$631, 2, FALSE))</f>
        <v>0</v>
      </c>
      <c r="H430" s="7" t="str">
        <f>IF(ISNA(VLOOKUP(Table1[[#This Row],[Name]], 'Gas 19-20'!$A$4:$B$395, 2, FALSE)), "0", (VLOOKUP(Table1[[#This Row],[Name]], 'Gas 19-20'!$A$4:$B$395, 2, FALSE)))</f>
        <v>0</v>
      </c>
      <c r="I430" s="13">
        <f>IFERROR((Table1[[#This Row],[Electricity 19-20]]*'Emissions Factors'!$C$2)+(Table1[[#This Row],[Gas 19-20]]*'Emissions Factors'!$B$2), "")</f>
        <v>0</v>
      </c>
      <c r="J430" s="7" t="str">
        <f>IF(ISNA(VLOOKUP(Table1[[#This Row],[Name]],'Elec 20-21'!$A$4:$B$641, 2, FALSE)), "0", VLOOKUP(Table1[[#This Row],[Name]], 'Elec 20-21'!$A$4:$B$641, 2, FALSE))</f>
        <v>0</v>
      </c>
      <c r="K430" s="7" t="str">
        <f>IF(ISNA(VLOOKUP(Table1[[#This Row],[Name]], 'Gas 20-21'!$A$4:$B$400, 2, FALSE)), "0", VLOOKUP(Table1[[#This Row],[Name]], 'Gas 20-21'!$A$4:$B$400, 2, FALSE))</f>
        <v>0</v>
      </c>
      <c r="L430" s="13">
        <f>IFERROR((Table1[[#This Row],[Electricity 20-21]]*'Emissions Factors'!$C$3)+(Table1[[#This Row],[Gas 20-21]]*'Emissions Factors'!$B$2), "0")</f>
        <v>0</v>
      </c>
      <c r="M430" s="65" t="str">
        <f>IF(ISNA(VLOOKUP(Table1[[#This Row],[Name]], 'Elec 21-22'!$A$4:$B$656, 2, FALSE)), "0", VLOOKUP(Table1[[#This Row],[Name]], 'Elec 21-22'!$A$4:$B$656, 2, FALSE))</f>
        <v>0</v>
      </c>
      <c r="N430" s="11" t="str">
        <f>IF(ISNA(VLOOKUP(Table1[[#This Row],[Name]], 'Gas 21-22'!$A$4:$B$408, 2, FALSE)), "0", VLOOKUP(Table1[[#This Row],[Name]], 'Gas 21-22'!$A$4:$B$408, 2, FALSE))</f>
        <v>0</v>
      </c>
      <c r="O430" s="8">
        <f>IFERROR((Table1[[#This Row],[Electricity 21-22]]*'Emissions Factors'!$C$4)+(Table1[[#This Row],[Gas 21-22]]*'Emissions Factors'!$B$4), "")</f>
        <v>0</v>
      </c>
      <c r="P430" s="12" t="str">
        <f>IFERROR(Table1[[#This Row],[Total Emissions 21-22]]/Table1[[#This Row],[Total Emissions 20-21]], "")</f>
        <v/>
      </c>
      <c r="Q430" s="11" t="str">
        <f>IF(ISNA(VLOOKUP(Table1[[#This Row],[Name]],'Elec 22-23'!$A$4:$B$680, 2, FALSE)), "", VLOOKUP(Table1[[#This Row],[Name]], 'Elec 22-23'!$A$4:$B$680, 2, FALSE))</f>
        <v/>
      </c>
      <c r="R430" s="7" t="str">
        <f>IF(ISNA(VLOOKUP(Table1[[#This Row],[Name]], 'Gas 22-23'!$A$4:$B$427, 2, FALSE)), "", (VLOOKUP(Table1[[#This Row],[Name]], 'Gas 22-23'!$A$4:$B$427, 2, FALSE)))</f>
        <v/>
      </c>
      <c r="S430" s="7" t="str">
        <f>IFERROR((Table1[[#This Row],[Electricity 22-23]]*'Emissions Factors'!$C$5)+('Emissions Factors'!$B$5*Table1[[#This Row],[Gas 22-23]]), "")</f>
        <v/>
      </c>
      <c r="T430" s="12" t="str">
        <f>IFERROR(Table1[[#This Row],[Total Emissions 22-23]]/Table1[[#This Row],[Total Emissions 21-22]], "")</f>
        <v/>
      </c>
      <c r="U430" s="7" t="str">
        <f>IF(ISNA(VLOOKUP(Table1[[#This Row],[Name]],'Electricity 23-24'!A253:D375,4,FALSE)),"",(VLOOKUP(Table1[[#This Row],[Name]],'Electricity 23-24'!A253:D375,4,FALSE)))</f>
        <v/>
      </c>
      <c r="V430" s="7" t="str">
        <f>IF(ISNA(VLOOKUP(Table1[[#This Row],[Name]],Table2[#All],2,FALSE)),"",(VLOOKUP(Table1[[#This Row],[Name]],Table2[#All],2,FALSE)))</f>
        <v/>
      </c>
      <c r="W430" s="7" t="str">
        <f>IFERROR((Table1[[#This Row],[Electricity 23-24 ]]*'Emissions Factors'!$C$6)+(Table1[[#This Row],[Gas 23-24 ]]*'Emissions Factors'!$B$6),"")</f>
        <v/>
      </c>
      <c r="X430" s="74" t="str">
        <f>IFERROR(Table1[[#This Row],[Total Emissions 23-24 ]]/Table1[[#This Row],[Total Emissions 22-23]],"")</f>
        <v/>
      </c>
      <c r="Y430" s="21"/>
    </row>
    <row r="431" spans="1:25" x14ac:dyDescent="0.25">
      <c r="A431" s="30"/>
      <c r="B431" s="21" t="e">
        <f>VLOOKUP(Table1[[#This Row],[Name]], 'Site Information'!$A$2:$D$46, 4, FALSE)</f>
        <v>#N/A</v>
      </c>
      <c r="C431" s="11" t="str">
        <f>IF(ISNA(VLOOKUP(Table1[[#This Row],[Name]], 'Elec 17-18'!$A$4:$B$630, 2, FALSE)), "0", VLOOKUP(Table1[[#This Row],[Name]], 'Elec 17-18'!$A$4:$B$630, 2, FALSE))</f>
        <v>0</v>
      </c>
      <c r="D431" s="47" t="str">
        <f>IF(ISNA(VLOOKUP(Table1[[#This Row],[Name]], 'Gas 17-18'!$A$4:$B$395, 2, FALSE)), "0", (VLOOKUP(Table1[[#This Row],[Name]], 'Gas 17-18'!$A$4:$B$395, 2, FALSE)))</f>
        <v>0</v>
      </c>
      <c r="E431" s="11" t="str">
        <f>IF(ISNA(VLOOKUP(Table1[[#This Row],[Name]], 'Elec 18-19'!$A$4:$B$630, 2, FALSE)), "0", VLOOKUP(Table1[[#This Row],[Name]], 'Elec 18-19'!$A$4:$B$630, 2, FALSE))</f>
        <v>0</v>
      </c>
      <c r="F431" s="47" t="str">
        <f>IF(ISNA(VLOOKUP(Table1[[#This Row],[Name]], 'Gas 18-19'!$A$4:$B$395, 2, FALSE)), "0", (VLOOKUP(Table1[[#This Row],[Name]], 'Gas 18-19'!$A$4:$B$395, 2, FALSE)))</f>
        <v>0</v>
      </c>
      <c r="G431" s="7" t="str">
        <f>IF(ISNA(VLOOKUP(Table1[[#This Row],[Name]], 'Elec 19-20'!$A$4:$B$631, 2, FALSE)), "0", VLOOKUP(Table1[[#This Row],[Name]], 'Elec 19-20'!$A$4:$B$631, 2, FALSE))</f>
        <v>0</v>
      </c>
      <c r="H431" s="7" t="str">
        <f>IF(ISNA(VLOOKUP(Table1[[#This Row],[Name]], 'Gas 19-20'!$A$4:$B$395, 2, FALSE)), "0", (VLOOKUP(Table1[[#This Row],[Name]], 'Gas 19-20'!$A$4:$B$395, 2, FALSE)))</f>
        <v>0</v>
      </c>
      <c r="I431" s="13">
        <f>IFERROR((Table1[[#This Row],[Electricity 19-20]]*'Emissions Factors'!$C$2)+(Table1[[#This Row],[Gas 19-20]]*'Emissions Factors'!$B$2), "")</f>
        <v>0</v>
      </c>
      <c r="J431" s="7" t="str">
        <f>IF(ISNA(VLOOKUP(Table1[[#This Row],[Name]],'Elec 20-21'!$A$4:$B$641, 2, FALSE)), "0", VLOOKUP(Table1[[#This Row],[Name]], 'Elec 20-21'!$A$4:$B$641, 2, FALSE))</f>
        <v>0</v>
      </c>
      <c r="K431" s="7" t="str">
        <f>IF(ISNA(VLOOKUP(Table1[[#This Row],[Name]], 'Gas 20-21'!$A$4:$B$400, 2, FALSE)), "0", VLOOKUP(Table1[[#This Row],[Name]], 'Gas 20-21'!$A$4:$B$400, 2, FALSE))</f>
        <v>0</v>
      </c>
      <c r="L431" s="13">
        <f>IFERROR((Table1[[#This Row],[Electricity 20-21]]*'Emissions Factors'!$C$3)+(Table1[[#This Row],[Gas 20-21]]*'Emissions Factors'!$B$2), "0")</f>
        <v>0</v>
      </c>
      <c r="M431" s="65" t="str">
        <f>IF(ISNA(VLOOKUP(Table1[[#This Row],[Name]], 'Elec 21-22'!$A$4:$B$656, 2, FALSE)), "0", VLOOKUP(Table1[[#This Row],[Name]], 'Elec 21-22'!$A$4:$B$656, 2, FALSE))</f>
        <v>0</v>
      </c>
      <c r="N431" s="11" t="str">
        <f>IF(ISNA(VLOOKUP(Table1[[#This Row],[Name]], 'Gas 21-22'!$A$4:$B$408, 2, FALSE)), "0", VLOOKUP(Table1[[#This Row],[Name]], 'Gas 21-22'!$A$4:$B$408, 2, FALSE))</f>
        <v>0</v>
      </c>
      <c r="O431" s="8">
        <f>IFERROR((Table1[[#This Row],[Electricity 21-22]]*'Emissions Factors'!$C$4)+(Table1[[#This Row],[Gas 21-22]]*'Emissions Factors'!$B$4), "")</f>
        <v>0</v>
      </c>
      <c r="P431" s="12" t="str">
        <f>IFERROR(Table1[[#This Row],[Total Emissions 21-22]]/Table1[[#This Row],[Total Emissions 20-21]], "")</f>
        <v/>
      </c>
      <c r="Q431" s="11" t="str">
        <f>IF(ISNA(VLOOKUP(Table1[[#This Row],[Name]],'Elec 22-23'!$A$4:$B$680, 2, FALSE)), "", VLOOKUP(Table1[[#This Row],[Name]], 'Elec 22-23'!$A$4:$B$680, 2, FALSE))</f>
        <v/>
      </c>
      <c r="R431" s="7" t="str">
        <f>IF(ISNA(VLOOKUP(Table1[[#This Row],[Name]], 'Gas 22-23'!$A$4:$B$427, 2, FALSE)), "", (VLOOKUP(Table1[[#This Row],[Name]], 'Gas 22-23'!$A$4:$B$427, 2, FALSE)))</f>
        <v/>
      </c>
      <c r="S431" s="7" t="str">
        <f>IFERROR((Table1[[#This Row],[Electricity 22-23]]*'Emissions Factors'!$C$5)+('Emissions Factors'!$B$5*Table1[[#This Row],[Gas 22-23]]), "")</f>
        <v/>
      </c>
      <c r="T431" s="12" t="str">
        <f>IFERROR(Table1[[#This Row],[Total Emissions 22-23]]/Table1[[#This Row],[Total Emissions 21-22]], "")</f>
        <v/>
      </c>
      <c r="U431" s="7" t="e">
        <f>VLOOKUP(Table1[[#This Row],[Name]],'Electricity 23-24'!A378:D1035,4,FALSE)</f>
        <v>#N/A</v>
      </c>
      <c r="V431" s="7" t="str">
        <f>IF(ISNA(VLOOKUP(Table1[[#This Row],[Name]],Table2[#All],2,FALSE)),"",(VLOOKUP(Table1[[#This Row],[Name]],Table2[#All],2,FALSE)))</f>
        <v/>
      </c>
      <c r="W431" s="7" t="str">
        <f>IFERROR((Table1[[#This Row],[Electricity 23-24 ]]*'Emissions Factors'!$C$6)+(Table1[[#This Row],[Gas 23-24 ]]*'Emissions Factors'!$B$6),"")</f>
        <v/>
      </c>
      <c r="X431" s="74" t="str">
        <f>IFERROR(Table1[[#This Row],[Total Emissions 23-24 ]]/Table1[[#This Row],[Total Emissions 22-23]],"")</f>
        <v/>
      </c>
      <c r="Y431" s="21"/>
    </row>
    <row r="432" spans="1:25" x14ac:dyDescent="0.25">
      <c r="A432" s="30"/>
      <c r="B432" s="21" t="e">
        <f>VLOOKUP(Table1[[#This Row],[Name]], 'Site Information'!$A$2:$D$46, 4, FALSE)</f>
        <v>#N/A</v>
      </c>
      <c r="C432" s="11" t="str">
        <f>IF(ISNA(VLOOKUP(Table1[[#This Row],[Name]], 'Elec 17-18'!$A$4:$B$630, 2, FALSE)), "0", VLOOKUP(Table1[[#This Row],[Name]], 'Elec 17-18'!$A$4:$B$630, 2, FALSE))</f>
        <v>0</v>
      </c>
      <c r="D432" s="47" t="str">
        <f>IF(ISNA(VLOOKUP(Table1[[#This Row],[Name]], 'Gas 17-18'!$A$4:$B$395, 2, FALSE)), "0", (VLOOKUP(Table1[[#This Row],[Name]], 'Gas 17-18'!$A$4:$B$395, 2, FALSE)))</f>
        <v>0</v>
      </c>
      <c r="E432" s="11" t="str">
        <f>IF(ISNA(VLOOKUP(Table1[[#This Row],[Name]], 'Elec 18-19'!$A$4:$B$630, 2, FALSE)), "0", VLOOKUP(Table1[[#This Row],[Name]], 'Elec 18-19'!$A$4:$B$630, 2, FALSE))</f>
        <v>0</v>
      </c>
      <c r="F432" s="47" t="str">
        <f>IF(ISNA(VLOOKUP(Table1[[#This Row],[Name]], 'Gas 18-19'!$A$4:$B$395, 2, FALSE)), "0", (VLOOKUP(Table1[[#This Row],[Name]], 'Gas 18-19'!$A$4:$B$395, 2, FALSE)))</f>
        <v>0</v>
      </c>
      <c r="G432" s="7" t="str">
        <f>IF(ISNA(VLOOKUP(Table1[[#This Row],[Name]], 'Elec 19-20'!$A$4:$B$631, 2, FALSE)), "0", VLOOKUP(Table1[[#This Row],[Name]], 'Elec 19-20'!$A$4:$B$631, 2, FALSE))</f>
        <v>0</v>
      </c>
      <c r="H432" s="7" t="str">
        <f>IF(ISNA(VLOOKUP(Table1[[#This Row],[Name]], 'Gas 19-20'!$A$4:$B$395, 2, FALSE)), "0", (VLOOKUP(Table1[[#This Row],[Name]], 'Gas 19-20'!$A$4:$B$395, 2, FALSE)))</f>
        <v>0</v>
      </c>
      <c r="I432" s="13">
        <f>IFERROR((Table1[[#This Row],[Electricity 19-20]]*'Emissions Factors'!$C$2)+(Table1[[#This Row],[Gas 19-20]]*'Emissions Factors'!$B$2), "")</f>
        <v>0</v>
      </c>
      <c r="J432" s="7" t="str">
        <f>IF(ISNA(VLOOKUP(Table1[[#This Row],[Name]],'Elec 20-21'!$A$4:$B$641, 2, FALSE)), "0", VLOOKUP(Table1[[#This Row],[Name]], 'Elec 20-21'!$A$4:$B$641, 2, FALSE))</f>
        <v>0</v>
      </c>
      <c r="K432" s="7" t="str">
        <f>IF(ISNA(VLOOKUP(Table1[[#This Row],[Name]], 'Gas 20-21'!$A$4:$B$400, 2, FALSE)), "0", VLOOKUP(Table1[[#This Row],[Name]], 'Gas 20-21'!$A$4:$B$400, 2, FALSE))</f>
        <v>0</v>
      </c>
      <c r="L432" s="13">
        <f>IFERROR((Table1[[#This Row],[Electricity 20-21]]*'Emissions Factors'!$C$3)+(Table1[[#This Row],[Gas 20-21]]*'Emissions Factors'!$B$2), "0")</f>
        <v>0</v>
      </c>
      <c r="M432" s="65" t="str">
        <f>IF(ISNA(VLOOKUP(Table1[[#This Row],[Name]], 'Elec 21-22'!$A$4:$B$656, 2, FALSE)), "0", VLOOKUP(Table1[[#This Row],[Name]], 'Elec 21-22'!$A$4:$B$656, 2, FALSE))</f>
        <v>0</v>
      </c>
      <c r="N432" s="11" t="str">
        <f>IF(ISNA(VLOOKUP(Table1[[#This Row],[Name]], 'Gas 21-22'!$A$4:$B$408, 2, FALSE)), "0", VLOOKUP(Table1[[#This Row],[Name]], 'Gas 21-22'!$A$4:$B$408, 2, FALSE))</f>
        <v>0</v>
      </c>
      <c r="O432" s="8">
        <f>IFERROR((Table1[[#This Row],[Electricity 21-22]]*'Emissions Factors'!$C$4)+(Table1[[#This Row],[Gas 21-22]]*'Emissions Factors'!$B$4), "")</f>
        <v>0</v>
      </c>
      <c r="P432" s="12" t="str">
        <f>IFERROR(Table1[[#This Row],[Total Emissions 21-22]]/Table1[[#This Row],[Total Emissions 20-21]], "")</f>
        <v/>
      </c>
      <c r="Q432" s="11" t="str">
        <f>IF(ISNA(VLOOKUP(Table1[[#This Row],[Name]],'Elec 22-23'!$A$4:$B$680, 2, FALSE)), "", VLOOKUP(Table1[[#This Row],[Name]], 'Elec 22-23'!$A$4:$B$680, 2, FALSE))</f>
        <v/>
      </c>
      <c r="R432" s="7" t="str">
        <f>IF(ISNA(VLOOKUP(Table1[[#This Row],[Name]], 'Gas 22-23'!$A$4:$B$427, 2, FALSE)), "", (VLOOKUP(Table1[[#This Row],[Name]], 'Gas 22-23'!$A$4:$B$427, 2, FALSE)))</f>
        <v/>
      </c>
      <c r="S432" s="7" t="str">
        <f>IFERROR((Table1[[#This Row],[Electricity 22-23]]*'Emissions Factors'!$C$5)+('Emissions Factors'!$B$5*Table1[[#This Row],[Gas 22-23]]), "")</f>
        <v/>
      </c>
      <c r="T432" s="12" t="str">
        <f>IFERROR(Table1[[#This Row],[Total Emissions 22-23]]/Table1[[#This Row],[Total Emissions 21-22]], "")</f>
        <v/>
      </c>
      <c r="U432" s="7" t="e">
        <f>VLOOKUP(Table1[[#This Row],[Name]],'Electricity 23-24'!A435:D642,4,FALSE)</f>
        <v>#N/A</v>
      </c>
      <c r="V432" s="7" t="str">
        <f>IF(ISNA(VLOOKUP(Table1[[#This Row],[Name]],Table2[#All],2,FALSE)),"",(VLOOKUP(Table1[[#This Row],[Name]],Table2[#All],2,FALSE)))</f>
        <v/>
      </c>
      <c r="W432" s="7" t="str">
        <f>IFERROR((Table1[[#This Row],[Electricity 23-24 ]]*'Emissions Factors'!$C$6)+(Table1[[#This Row],[Gas 23-24 ]]*'Emissions Factors'!$B$6),"")</f>
        <v/>
      </c>
      <c r="X432" s="74" t="str">
        <f>IFERROR(Table1[[#This Row],[Total Emissions 23-24 ]]/Table1[[#This Row],[Total Emissions 22-23]],"")</f>
        <v/>
      </c>
      <c r="Y432" s="21"/>
    </row>
    <row r="433" spans="1:25" x14ac:dyDescent="0.25">
      <c r="A433" s="30"/>
      <c r="B433" s="21" t="e">
        <f>VLOOKUP(Table1[[#This Row],[Name]], 'Site Information'!$A$2:$D$46, 4, FALSE)</f>
        <v>#N/A</v>
      </c>
      <c r="C433" s="11" t="str">
        <f>IF(ISNA(VLOOKUP(Table1[[#This Row],[Name]], 'Elec 17-18'!$A$4:$B$630, 2, FALSE)), "0", VLOOKUP(Table1[[#This Row],[Name]], 'Elec 17-18'!$A$4:$B$630, 2, FALSE))</f>
        <v>0</v>
      </c>
      <c r="D433" s="47" t="str">
        <f>IF(ISNA(VLOOKUP(Table1[[#This Row],[Name]], 'Gas 17-18'!$A$4:$B$395, 2, FALSE)), "0", (VLOOKUP(Table1[[#This Row],[Name]], 'Gas 17-18'!$A$4:$B$395, 2, FALSE)))</f>
        <v>0</v>
      </c>
      <c r="E433" s="11" t="str">
        <f>IF(ISNA(VLOOKUP(Table1[[#This Row],[Name]], 'Elec 18-19'!$A$4:$B$630, 2, FALSE)), "0", VLOOKUP(Table1[[#This Row],[Name]], 'Elec 18-19'!$A$4:$B$630, 2, FALSE))</f>
        <v>0</v>
      </c>
      <c r="F433" s="47" t="str">
        <f>IF(ISNA(VLOOKUP(Table1[[#This Row],[Name]], 'Gas 18-19'!$A$4:$B$395, 2, FALSE)), "0", (VLOOKUP(Table1[[#This Row],[Name]], 'Gas 18-19'!$A$4:$B$395, 2, FALSE)))</f>
        <v>0</v>
      </c>
      <c r="G433" s="7" t="str">
        <f>IF(ISNA(VLOOKUP(Table1[[#This Row],[Name]], 'Elec 19-20'!$A$4:$B$631, 2, FALSE)), "0", VLOOKUP(Table1[[#This Row],[Name]], 'Elec 19-20'!$A$4:$B$631, 2, FALSE))</f>
        <v>0</v>
      </c>
      <c r="H433" s="7" t="str">
        <f>IF(ISNA(VLOOKUP(Table1[[#This Row],[Name]], 'Gas 19-20'!$A$4:$B$395, 2, FALSE)), "0", (VLOOKUP(Table1[[#This Row],[Name]], 'Gas 19-20'!$A$4:$B$395, 2, FALSE)))</f>
        <v>0</v>
      </c>
      <c r="I433" s="13">
        <f>IFERROR((Table1[[#This Row],[Electricity 19-20]]*'Emissions Factors'!$C$2)+(Table1[[#This Row],[Gas 19-20]]*'Emissions Factors'!$B$2), "")</f>
        <v>0</v>
      </c>
      <c r="J433" s="7" t="str">
        <f>IF(ISNA(VLOOKUP(Table1[[#This Row],[Name]],'Elec 20-21'!$A$4:$B$641, 2, FALSE)), "0", VLOOKUP(Table1[[#This Row],[Name]], 'Elec 20-21'!$A$4:$B$641, 2, FALSE))</f>
        <v>0</v>
      </c>
      <c r="K433" s="7" t="str">
        <f>IF(ISNA(VLOOKUP(Table1[[#This Row],[Name]], 'Gas 20-21'!$A$4:$B$400, 2, FALSE)), "0", VLOOKUP(Table1[[#This Row],[Name]], 'Gas 20-21'!$A$4:$B$400, 2, FALSE))</f>
        <v>0</v>
      </c>
      <c r="L433" s="13">
        <f>IFERROR((Table1[[#This Row],[Electricity 20-21]]*'Emissions Factors'!$C$3)+(Table1[[#This Row],[Gas 20-21]]*'Emissions Factors'!$B$2), "0")</f>
        <v>0</v>
      </c>
      <c r="M433" s="65" t="str">
        <f>IF(ISNA(VLOOKUP(Table1[[#This Row],[Name]], 'Elec 21-22'!$A$4:$B$656, 2, FALSE)), "0", VLOOKUP(Table1[[#This Row],[Name]], 'Elec 21-22'!$A$4:$B$656, 2, FALSE))</f>
        <v>0</v>
      </c>
      <c r="N433" s="11" t="str">
        <f>IF(ISNA(VLOOKUP(Table1[[#This Row],[Name]], 'Gas 21-22'!$A$4:$B$408, 2, FALSE)), "0", VLOOKUP(Table1[[#This Row],[Name]], 'Gas 21-22'!$A$4:$B$408, 2, FALSE))</f>
        <v>0</v>
      </c>
      <c r="O433" s="8">
        <f>IFERROR((Table1[[#This Row],[Electricity 21-22]]*'Emissions Factors'!$C$4)+(Table1[[#This Row],[Gas 21-22]]*'Emissions Factors'!$B$4), "")</f>
        <v>0</v>
      </c>
      <c r="P433" s="12" t="str">
        <f>IFERROR(Table1[[#This Row],[Total Emissions 21-22]]/Table1[[#This Row],[Total Emissions 20-21]], "")</f>
        <v/>
      </c>
      <c r="Q433" s="11" t="str">
        <f>IF(ISNA(VLOOKUP(Table1[[#This Row],[Name]],'Elec 22-23'!$A$4:$B$680, 2, FALSE)), "", VLOOKUP(Table1[[#This Row],[Name]], 'Elec 22-23'!$A$4:$B$680, 2, FALSE))</f>
        <v/>
      </c>
      <c r="R433" s="7" t="str">
        <f>IF(ISNA(VLOOKUP(Table1[[#This Row],[Name]], 'Gas 22-23'!$A$4:$B$427, 2, FALSE)), "", (VLOOKUP(Table1[[#This Row],[Name]], 'Gas 22-23'!$A$4:$B$427, 2, FALSE)))</f>
        <v/>
      </c>
      <c r="S433" s="7" t="str">
        <f>IFERROR((Table1[[#This Row],[Electricity 22-23]]*'Emissions Factors'!$C$5)+('Emissions Factors'!$B$5*Table1[[#This Row],[Gas 22-23]]), "")</f>
        <v/>
      </c>
      <c r="T433" s="12" t="str">
        <f>IFERROR(Table1[[#This Row],[Total Emissions 22-23]]/Table1[[#This Row],[Total Emissions 21-22]], "")</f>
        <v/>
      </c>
      <c r="U433" s="7" t="str">
        <f>IF(ISNA(VLOOKUP(Table1[[#This Row],[Name]],'Electricity 23-24'!A56:D81,4,FALSE)),"",(VLOOKUP(Table1[[#This Row],[Name]],'Electricity 23-24'!A56:D81,4,FALSE)))</f>
        <v/>
      </c>
      <c r="V433" s="7" t="str">
        <f>IF(ISNA(VLOOKUP(Table1[[#This Row],[Name]],Table2[#All],2,FALSE)),"",(VLOOKUP(Table1[[#This Row],[Name]],Table2[#All],2,FALSE)))</f>
        <v/>
      </c>
      <c r="W433" s="7" t="str">
        <f>IFERROR((Table1[[#This Row],[Electricity 23-24 ]]*'Emissions Factors'!$C$6)+(Table1[[#This Row],[Gas 23-24 ]]*'Emissions Factors'!$B$6),"")</f>
        <v/>
      </c>
      <c r="X433" s="74" t="str">
        <f>IFERROR(Table1[[#This Row],[Total Emissions 23-24 ]]/Table1[[#This Row],[Total Emissions 22-23]],"")</f>
        <v/>
      </c>
      <c r="Y433" s="21"/>
    </row>
    <row r="434" spans="1:25" x14ac:dyDescent="0.25">
      <c r="A434" s="30"/>
      <c r="B434" s="21" t="e">
        <f>VLOOKUP(Table1[[#This Row],[Name]], 'Site Information'!$A$2:$D$46, 4, FALSE)</f>
        <v>#N/A</v>
      </c>
      <c r="C434" s="11" t="str">
        <f>IF(ISNA(VLOOKUP(Table1[[#This Row],[Name]], 'Elec 17-18'!$A$4:$B$630, 2, FALSE)), "0", VLOOKUP(Table1[[#This Row],[Name]], 'Elec 17-18'!$A$4:$B$630, 2, FALSE))</f>
        <v>0</v>
      </c>
      <c r="D434" s="47" t="str">
        <f>IF(ISNA(VLOOKUP(Table1[[#This Row],[Name]], 'Gas 17-18'!$A$4:$B$395, 2, FALSE)), "0", (VLOOKUP(Table1[[#This Row],[Name]], 'Gas 17-18'!$A$4:$B$395, 2, FALSE)))</f>
        <v>0</v>
      </c>
      <c r="E434" s="11" t="str">
        <f>IF(ISNA(VLOOKUP(Table1[[#This Row],[Name]], 'Elec 18-19'!$A$4:$B$630, 2, FALSE)), "0", VLOOKUP(Table1[[#This Row],[Name]], 'Elec 18-19'!$A$4:$B$630, 2, FALSE))</f>
        <v>0</v>
      </c>
      <c r="F434" s="47" t="str">
        <f>IF(ISNA(VLOOKUP(Table1[[#This Row],[Name]], 'Gas 18-19'!$A$4:$B$395, 2, FALSE)), "0", (VLOOKUP(Table1[[#This Row],[Name]], 'Gas 18-19'!$A$4:$B$395, 2, FALSE)))</f>
        <v>0</v>
      </c>
      <c r="G434" s="7" t="str">
        <f>IF(ISNA(VLOOKUP(Table1[[#This Row],[Name]], 'Elec 19-20'!$A$4:$B$631, 2, FALSE)), "0", VLOOKUP(Table1[[#This Row],[Name]], 'Elec 19-20'!$A$4:$B$631, 2, FALSE))</f>
        <v>0</v>
      </c>
      <c r="H434" s="7" t="str">
        <f>IF(ISNA(VLOOKUP(Table1[[#This Row],[Name]], 'Gas 19-20'!$A$4:$B$395, 2, FALSE)), "0", (VLOOKUP(Table1[[#This Row],[Name]], 'Gas 19-20'!$A$4:$B$395, 2, FALSE)))</f>
        <v>0</v>
      </c>
      <c r="I434" s="13">
        <f>IFERROR((Table1[[#This Row],[Electricity 19-20]]*'Emissions Factors'!$C$2)+(Table1[[#This Row],[Gas 19-20]]*'Emissions Factors'!$B$2), "")</f>
        <v>0</v>
      </c>
      <c r="J434" s="7" t="str">
        <f>IF(ISNA(VLOOKUP(Table1[[#This Row],[Name]],'Elec 20-21'!$A$4:$B$641, 2, FALSE)), "0", VLOOKUP(Table1[[#This Row],[Name]], 'Elec 20-21'!$A$4:$B$641, 2, FALSE))</f>
        <v>0</v>
      </c>
      <c r="K434" s="7" t="str">
        <f>IF(ISNA(VLOOKUP(Table1[[#This Row],[Name]], 'Gas 20-21'!$A$4:$B$400, 2, FALSE)), "0", VLOOKUP(Table1[[#This Row],[Name]], 'Gas 20-21'!$A$4:$B$400, 2, FALSE))</f>
        <v>0</v>
      </c>
      <c r="L434" s="13">
        <f>IFERROR((Table1[[#This Row],[Electricity 20-21]]*'Emissions Factors'!$C$3)+(Table1[[#This Row],[Gas 20-21]]*'Emissions Factors'!$B$2), "0")</f>
        <v>0</v>
      </c>
      <c r="M434" s="65" t="str">
        <f>IF(ISNA(VLOOKUP(Table1[[#This Row],[Name]], 'Elec 21-22'!$A$4:$B$656, 2, FALSE)), "0", VLOOKUP(Table1[[#This Row],[Name]], 'Elec 21-22'!$A$4:$B$656, 2, FALSE))</f>
        <v>0</v>
      </c>
      <c r="N434" s="11" t="str">
        <f>IF(ISNA(VLOOKUP(Table1[[#This Row],[Name]], 'Gas 21-22'!$A$4:$B$408, 2, FALSE)), "0", VLOOKUP(Table1[[#This Row],[Name]], 'Gas 21-22'!$A$4:$B$408, 2, FALSE))</f>
        <v>0</v>
      </c>
      <c r="O434" s="8">
        <f>IFERROR((Table1[[#This Row],[Electricity 21-22]]*'Emissions Factors'!$C$4)+(Table1[[#This Row],[Gas 21-22]]*'Emissions Factors'!$B$4), "")</f>
        <v>0</v>
      </c>
      <c r="P434" s="12" t="str">
        <f>IFERROR(Table1[[#This Row],[Total Emissions 21-22]]/Table1[[#This Row],[Total Emissions 20-21]], "")</f>
        <v/>
      </c>
      <c r="Q434" s="11" t="str">
        <f>IF(ISNA(VLOOKUP(Table1[[#This Row],[Name]],'Elec 22-23'!$A$4:$B$680, 2, FALSE)), "", VLOOKUP(Table1[[#This Row],[Name]], 'Elec 22-23'!$A$4:$B$680, 2, FALSE))</f>
        <v/>
      </c>
      <c r="R434" s="7" t="str">
        <f>IF(ISNA(VLOOKUP(Table1[[#This Row],[Name]], 'Gas 22-23'!$A$4:$B$427, 2, FALSE)), "", (VLOOKUP(Table1[[#This Row],[Name]], 'Gas 22-23'!$A$4:$B$427, 2, FALSE)))</f>
        <v/>
      </c>
      <c r="S434" s="7" t="str">
        <f>IFERROR((Table1[[#This Row],[Electricity 22-23]]*'Emissions Factors'!$C$5)+('Emissions Factors'!$B$5*Table1[[#This Row],[Gas 22-23]]), "")</f>
        <v/>
      </c>
      <c r="T434" s="12" t="str">
        <f>IFERROR(Table1[[#This Row],[Total Emissions 22-23]]/Table1[[#This Row],[Total Emissions 21-22]], "")</f>
        <v/>
      </c>
      <c r="U434" s="7" t="str">
        <f>IF(ISNA(VLOOKUP(Table1[[#This Row],[Name]],'Electricity 23-24'!A57:D82,4,FALSE)),"",(VLOOKUP(Table1[[#This Row],[Name]],'Electricity 23-24'!A57:D82,4,FALSE)))</f>
        <v/>
      </c>
      <c r="V434" s="7" t="str">
        <f>IF(ISNA(VLOOKUP(Table1[[#This Row],[Name]],Table2[#All],2,FALSE)),"",(VLOOKUP(Table1[[#This Row],[Name]],Table2[#All],2,FALSE)))</f>
        <v/>
      </c>
      <c r="W434" s="7" t="str">
        <f>IFERROR((Table1[[#This Row],[Electricity 23-24 ]]*'Emissions Factors'!$C$6)+(Table1[[#This Row],[Gas 23-24 ]]*'Emissions Factors'!$B$6),"")</f>
        <v/>
      </c>
      <c r="X434" s="74" t="str">
        <f>IFERROR(Table1[[#This Row],[Total Emissions 23-24 ]]/Table1[[#This Row],[Total Emissions 22-23]],"")</f>
        <v/>
      </c>
      <c r="Y434" s="21"/>
    </row>
    <row r="435" spans="1:25" x14ac:dyDescent="0.25">
      <c r="A435" s="30"/>
      <c r="B435" s="21" t="e">
        <f>VLOOKUP(Table1[[#This Row],[Name]], 'Site Information'!$A$2:$D$46, 4, FALSE)</f>
        <v>#N/A</v>
      </c>
      <c r="C435" s="11" t="str">
        <f>IF(ISNA(VLOOKUP(Table1[[#This Row],[Name]], 'Elec 17-18'!$A$4:$B$630, 2, FALSE)), "0", VLOOKUP(Table1[[#This Row],[Name]], 'Elec 17-18'!$A$4:$B$630, 2, FALSE))</f>
        <v>0</v>
      </c>
      <c r="D435" s="47" t="str">
        <f>IF(ISNA(VLOOKUP(Table1[[#This Row],[Name]], 'Gas 17-18'!$A$4:$B$395, 2, FALSE)), "0", (VLOOKUP(Table1[[#This Row],[Name]], 'Gas 17-18'!$A$4:$B$395, 2, FALSE)))</f>
        <v>0</v>
      </c>
      <c r="E435" s="11" t="str">
        <f>IF(ISNA(VLOOKUP(Table1[[#This Row],[Name]], 'Elec 18-19'!$A$4:$B$630, 2, FALSE)), "0", VLOOKUP(Table1[[#This Row],[Name]], 'Elec 18-19'!$A$4:$B$630, 2, FALSE))</f>
        <v>0</v>
      </c>
      <c r="F435" s="47" t="str">
        <f>IF(ISNA(VLOOKUP(Table1[[#This Row],[Name]], 'Gas 18-19'!$A$4:$B$395, 2, FALSE)), "0", (VLOOKUP(Table1[[#This Row],[Name]], 'Gas 18-19'!$A$4:$B$395, 2, FALSE)))</f>
        <v>0</v>
      </c>
      <c r="G435" s="7" t="str">
        <f>IF(ISNA(VLOOKUP(Table1[[#This Row],[Name]], 'Elec 19-20'!$A$4:$B$631, 2, FALSE)), "0", VLOOKUP(Table1[[#This Row],[Name]], 'Elec 19-20'!$A$4:$B$631, 2, FALSE))</f>
        <v>0</v>
      </c>
      <c r="H435" s="7" t="str">
        <f>IF(ISNA(VLOOKUP(Table1[[#This Row],[Name]], 'Gas 19-20'!$A$4:$B$395, 2, FALSE)), "0", (VLOOKUP(Table1[[#This Row],[Name]], 'Gas 19-20'!$A$4:$B$395, 2, FALSE)))</f>
        <v>0</v>
      </c>
      <c r="I435" s="13">
        <f>IFERROR((Table1[[#This Row],[Electricity 19-20]]*'Emissions Factors'!$C$2)+(Table1[[#This Row],[Gas 19-20]]*'Emissions Factors'!$B$2), "")</f>
        <v>0</v>
      </c>
      <c r="J435" s="7" t="str">
        <f>IF(ISNA(VLOOKUP(Table1[[#This Row],[Name]],'Elec 20-21'!$A$4:$B$641, 2, FALSE)), "0", VLOOKUP(Table1[[#This Row],[Name]], 'Elec 20-21'!$A$4:$B$641, 2, FALSE))</f>
        <v>0</v>
      </c>
      <c r="K435" s="7" t="str">
        <f>IF(ISNA(VLOOKUP(Table1[[#This Row],[Name]], 'Gas 20-21'!$A$4:$B$400, 2, FALSE)), "0", VLOOKUP(Table1[[#This Row],[Name]], 'Gas 20-21'!$A$4:$B$400, 2, FALSE))</f>
        <v>0</v>
      </c>
      <c r="L435" s="13">
        <f>IFERROR((Table1[[#This Row],[Electricity 20-21]]*'Emissions Factors'!$C$3)+(Table1[[#This Row],[Gas 20-21]]*'Emissions Factors'!$B$2), "0")</f>
        <v>0</v>
      </c>
      <c r="M435" s="65" t="str">
        <f>IF(ISNA(VLOOKUP(Table1[[#This Row],[Name]], 'Elec 21-22'!$A$4:$B$656, 2, FALSE)), "0", VLOOKUP(Table1[[#This Row],[Name]], 'Elec 21-22'!$A$4:$B$656, 2, FALSE))</f>
        <v>0</v>
      </c>
      <c r="N435" s="11" t="str">
        <f>IF(ISNA(VLOOKUP(Table1[[#This Row],[Name]], 'Gas 21-22'!$A$4:$B$408, 2, FALSE)), "0", VLOOKUP(Table1[[#This Row],[Name]], 'Gas 21-22'!$A$4:$B$408, 2, FALSE))</f>
        <v>0</v>
      </c>
      <c r="O435" s="8">
        <f>IFERROR((Table1[[#This Row],[Electricity 21-22]]*'Emissions Factors'!$C$4)+(Table1[[#This Row],[Gas 21-22]]*'Emissions Factors'!$B$4), "")</f>
        <v>0</v>
      </c>
      <c r="P435" s="12" t="str">
        <f>IFERROR(Table1[[#This Row],[Total Emissions 21-22]]/Table1[[#This Row],[Total Emissions 20-21]], "")</f>
        <v/>
      </c>
      <c r="Q435" s="11" t="str">
        <f>IF(ISNA(VLOOKUP(Table1[[#This Row],[Name]],'Elec 22-23'!$A$4:$B$680, 2, FALSE)), "", VLOOKUP(Table1[[#This Row],[Name]], 'Elec 22-23'!$A$4:$B$680, 2, FALSE))</f>
        <v/>
      </c>
      <c r="R435" s="7" t="str">
        <f>IF(ISNA(VLOOKUP(Table1[[#This Row],[Name]], 'Gas 22-23'!$A$4:$B$427, 2, FALSE)), "", (VLOOKUP(Table1[[#This Row],[Name]], 'Gas 22-23'!$A$4:$B$427, 2, FALSE)))</f>
        <v/>
      </c>
      <c r="S435" s="7" t="str">
        <f>IFERROR((Table1[[#This Row],[Electricity 22-23]]*'Emissions Factors'!$C$5)+('Emissions Factors'!$B$5*Table1[[#This Row],[Gas 22-23]]), "")</f>
        <v/>
      </c>
      <c r="T435" s="12" t="str">
        <f>IFERROR(Table1[[#This Row],[Total Emissions 22-23]]/Table1[[#This Row],[Total Emissions 21-22]], "")</f>
        <v/>
      </c>
      <c r="U435" s="7" t="e">
        <f>VLOOKUP(Table1[[#This Row],[Name]],'Electricity 23-24'!A384:D1041,4,FALSE)</f>
        <v>#N/A</v>
      </c>
      <c r="V435" s="7" t="str">
        <f>IF(ISNA(VLOOKUP(Table1[[#This Row],[Name]],Table2[#All],2,FALSE)),"",(VLOOKUP(Table1[[#This Row],[Name]],Table2[#All],2,FALSE)))</f>
        <v/>
      </c>
      <c r="W435" s="7" t="str">
        <f>IFERROR((Table1[[#This Row],[Electricity 23-24 ]]*'Emissions Factors'!$C$6)+(Table1[[#This Row],[Gas 23-24 ]]*'Emissions Factors'!$B$6),"")</f>
        <v/>
      </c>
      <c r="X435" s="74" t="str">
        <f>IFERROR(Table1[[#This Row],[Total Emissions 23-24 ]]/Table1[[#This Row],[Total Emissions 22-23]],"")</f>
        <v/>
      </c>
      <c r="Y435" s="21"/>
    </row>
    <row r="436" spans="1:25" x14ac:dyDescent="0.25">
      <c r="A436" s="30"/>
      <c r="B436" s="21" t="e">
        <f>VLOOKUP(Table1[[#This Row],[Name]], 'Site Information'!$A$2:$D$46, 4, FALSE)</f>
        <v>#N/A</v>
      </c>
      <c r="C436" s="11" t="str">
        <f>IF(ISNA(VLOOKUP(Table1[[#This Row],[Name]], 'Elec 17-18'!$A$4:$B$630, 2, FALSE)), "0", VLOOKUP(Table1[[#This Row],[Name]], 'Elec 17-18'!$A$4:$B$630, 2, FALSE))</f>
        <v>0</v>
      </c>
      <c r="D436" s="47" t="str">
        <f>IF(ISNA(VLOOKUP(Table1[[#This Row],[Name]], 'Gas 17-18'!$A$4:$B$395, 2, FALSE)), "0", (VLOOKUP(Table1[[#This Row],[Name]], 'Gas 17-18'!$A$4:$B$395, 2, FALSE)))</f>
        <v>0</v>
      </c>
      <c r="E436" s="11" t="str">
        <f>IF(ISNA(VLOOKUP(Table1[[#This Row],[Name]], 'Elec 18-19'!$A$4:$B$630, 2, FALSE)), "0", VLOOKUP(Table1[[#This Row],[Name]], 'Elec 18-19'!$A$4:$B$630, 2, FALSE))</f>
        <v>0</v>
      </c>
      <c r="F436" s="47" t="str">
        <f>IF(ISNA(VLOOKUP(Table1[[#This Row],[Name]], 'Gas 18-19'!$A$4:$B$395, 2, FALSE)), "0", (VLOOKUP(Table1[[#This Row],[Name]], 'Gas 18-19'!$A$4:$B$395, 2, FALSE)))</f>
        <v>0</v>
      </c>
      <c r="G436" s="7" t="str">
        <f>IF(ISNA(VLOOKUP(Table1[[#This Row],[Name]], 'Elec 19-20'!$A$4:$B$631, 2, FALSE)), "0", VLOOKUP(Table1[[#This Row],[Name]], 'Elec 19-20'!$A$4:$B$631, 2, FALSE))</f>
        <v>0</v>
      </c>
      <c r="H436" s="7" t="str">
        <f>IF(ISNA(VLOOKUP(Table1[[#This Row],[Name]], 'Gas 19-20'!$A$4:$B$395, 2, FALSE)), "0", (VLOOKUP(Table1[[#This Row],[Name]], 'Gas 19-20'!$A$4:$B$395, 2, FALSE)))</f>
        <v>0</v>
      </c>
      <c r="I436" s="13">
        <f>IFERROR((Table1[[#This Row],[Electricity 19-20]]*'Emissions Factors'!$C$2)+(Table1[[#This Row],[Gas 19-20]]*'Emissions Factors'!$B$2), "")</f>
        <v>0</v>
      </c>
      <c r="J436" s="7" t="str">
        <f>IF(ISNA(VLOOKUP(Table1[[#This Row],[Name]],'Elec 20-21'!$A$4:$B$641, 2, FALSE)), "0", VLOOKUP(Table1[[#This Row],[Name]], 'Elec 20-21'!$A$4:$B$641, 2, FALSE))</f>
        <v>0</v>
      </c>
      <c r="K436" s="7" t="str">
        <f>IF(ISNA(VLOOKUP(Table1[[#This Row],[Name]], 'Gas 20-21'!$A$4:$B$400, 2, FALSE)), "0", VLOOKUP(Table1[[#This Row],[Name]], 'Gas 20-21'!$A$4:$B$400, 2, FALSE))</f>
        <v>0</v>
      </c>
      <c r="L436" s="13">
        <f>IFERROR((Table1[[#This Row],[Electricity 20-21]]*'Emissions Factors'!$C$3)+(Table1[[#This Row],[Gas 20-21]]*'Emissions Factors'!$B$2), "0")</f>
        <v>0</v>
      </c>
      <c r="M436" s="65" t="str">
        <f>IF(ISNA(VLOOKUP(Table1[[#This Row],[Name]], 'Elec 21-22'!$A$4:$B$656, 2, FALSE)), "0", VLOOKUP(Table1[[#This Row],[Name]], 'Elec 21-22'!$A$4:$B$656, 2, FALSE))</f>
        <v>0</v>
      </c>
      <c r="N436" s="7" t="str">
        <f>IF(ISNA(VLOOKUP(Table1[[#This Row],[Name]], 'Gas 21-22'!$A$4:$B$408, 2, FALSE)), "0", VLOOKUP(Table1[[#This Row],[Name]], 'Gas 21-22'!$A$4:$B$408, 2, FALSE))</f>
        <v>0</v>
      </c>
      <c r="O436" s="8">
        <f>IFERROR((Table1[[#This Row],[Electricity 21-22]]*'Emissions Factors'!$C$4)+(Table1[[#This Row],[Gas 21-22]]*'Emissions Factors'!$B$4), "")</f>
        <v>0</v>
      </c>
      <c r="P436" s="12" t="str">
        <f>IFERROR(Table1[[#This Row],[Total Emissions 21-22]]/Table1[[#This Row],[Total Emissions 20-21]], "")</f>
        <v/>
      </c>
      <c r="Q436" s="11" t="str">
        <f>IF(ISNA(VLOOKUP(Table1[[#This Row],[Name]],'Elec 22-23'!$A$4:$B$680, 2, FALSE)), "", VLOOKUP(Table1[[#This Row],[Name]], 'Elec 22-23'!$A$4:$B$680, 2, FALSE))</f>
        <v/>
      </c>
      <c r="R436" s="7" t="str">
        <f>IF(ISNA(VLOOKUP(Table1[[#This Row],[Name]], 'Gas 22-23'!$A$4:$B$427, 2, FALSE)), "", (VLOOKUP(Table1[[#This Row],[Name]], 'Gas 22-23'!$A$4:$B$427, 2, FALSE)))</f>
        <v/>
      </c>
      <c r="S436" s="7" t="str">
        <f>IFERROR((Table1[[#This Row],[Electricity 22-23]]*'Emissions Factors'!$C$5)+('Emissions Factors'!$B$5*Table1[[#This Row],[Gas 22-23]]), "")</f>
        <v/>
      </c>
      <c r="T436" s="12" t="str">
        <f>IFERROR(Table1[[#This Row],[Total Emissions 22-23]]/Table1[[#This Row],[Total Emissions 21-22]], "")</f>
        <v/>
      </c>
      <c r="U436" s="7" t="str">
        <f>IF(ISNA(VLOOKUP(Table1[[#This Row],[Name]],'Electricity 23-24'!A194:D826,4,FALSE)),"",(VLOOKUP(Table1[[#This Row],[Name]],'Electricity 23-24'!A194:D826,4,FALSE)))</f>
        <v/>
      </c>
      <c r="V436" s="7" t="str">
        <f>IF(ISNA(VLOOKUP(Table1[[#This Row],[Name]],Table2[#All],2,FALSE)),"",(VLOOKUP(Table1[[#This Row],[Name]],Table2[#All],2,FALSE)))</f>
        <v/>
      </c>
      <c r="W436" s="7" t="str">
        <f>IFERROR((Table1[[#This Row],[Electricity 23-24 ]]*'Emissions Factors'!$C$6)+(Table1[[#This Row],[Gas 23-24 ]]*'Emissions Factors'!$B$6),"")</f>
        <v/>
      </c>
      <c r="X436" s="74" t="str">
        <f>IFERROR(Table1[[#This Row],[Total Emissions 23-24 ]]/Table1[[#This Row],[Total Emissions 22-23]],"")</f>
        <v/>
      </c>
      <c r="Y436" s="21"/>
    </row>
    <row r="437" spans="1:25" x14ac:dyDescent="0.25">
      <c r="A437" s="30"/>
      <c r="B437" s="21" t="e">
        <f>VLOOKUP(Table1[[#This Row],[Name]], 'Site Information'!$A$2:$D$46, 4, FALSE)</f>
        <v>#N/A</v>
      </c>
      <c r="C437" s="11" t="str">
        <f>IF(ISNA(VLOOKUP(Table1[[#This Row],[Name]], 'Elec 17-18'!$A$4:$B$630, 2, FALSE)), "0", VLOOKUP(Table1[[#This Row],[Name]], 'Elec 17-18'!$A$4:$B$630, 2, FALSE))</f>
        <v>0</v>
      </c>
      <c r="D437" s="47" t="str">
        <f>IF(ISNA(VLOOKUP(Table1[[#This Row],[Name]], 'Gas 17-18'!$A$4:$B$395, 2, FALSE)), "0", (VLOOKUP(Table1[[#This Row],[Name]], 'Gas 17-18'!$A$4:$B$395, 2, FALSE)))</f>
        <v>0</v>
      </c>
      <c r="E437" s="11" t="str">
        <f>IF(ISNA(VLOOKUP(Table1[[#This Row],[Name]], 'Elec 18-19'!$A$4:$B$630, 2, FALSE)), "0", VLOOKUP(Table1[[#This Row],[Name]], 'Elec 18-19'!$A$4:$B$630, 2, FALSE))</f>
        <v>0</v>
      </c>
      <c r="F437" s="47" t="str">
        <f>IF(ISNA(VLOOKUP(Table1[[#This Row],[Name]], 'Gas 18-19'!$A$4:$B$395, 2, FALSE)), "0", (VLOOKUP(Table1[[#This Row],[Name]], 'Gas 18-19'!$A$4:$B$395, 2, FALSE)))</f>
        <v>0</v>
      </c>
      <c r="G437" s="7" t="str">
        <f>IF(ISNA(VLOOKUP(Table1[[#This Row],[Name]], 'Elec 19-20'!$A$4:$B$631, 2, FALSE)), "0", VLOOKUP(Table1[[#This Row],[Name]], 'Elec 19-20'!$A$4:$B$631, 2, FALSE))</f>
        <v>0</v>
      </c>
      <c r="H437" s="7" t="str">
        <f>IF(ISNA(VLOOKUP(Table1[[#This Row],[Name]], 'Gas 19-20'!$A$4:$B$395, 2, FALSE)), "0", (VLOOKUP(Table1[[#This Row],[Name]], 'Gas 19-20'!$A$4:$B$395, 2, FALSE)))</f>
        <v>0</v>
      </c>
      <c r="I437" s="13">
        <f>IFERROR((Table1[[#This Row],[Electricity 19-20]]*'Emissions Factors'!$C$2)+(Table1[[#This Row],[Gas 19-20]]*'Emissions Factors'!$B$2), "")</f>
        <v>0</v>
      </c>
      <c r="J437" s="7" t="str">
        <f>IF(ISNA(VLOOKUP(Table1[[#This Row],[Name]],'Elec 20-21'!$A$4:$B$641, 2, FALSE)), "0", VLOOKUP(Table1[[#This Row],[Name]], 'Elec 20-21'!$A$4:$B$641, 2, FALSE))</f>
        <v>0</v>
      </c>
      <c r="K437" s="7" t="str">
        <f>IF(ISNA(VLOOKUP(Table1[[#This Row],[Name]], 'Gas 20-21'!$A$4:$B$400, 2, FALSE)), "0", VLOOKUP(Table1[[#This Row],[Name]], 'Gas 20-21'!$A$4:$B$400, 2, FALSE))</f>
        <v>0</v>
      </c>
      <c r="L437" s="13">
        <f>IFERROR((Table1[[#This Row],[Electricity 20-21]]*'Emissions Factors'!$C$3)+(Table1[[#This Row],[Gas 20-21]]*'Emissions Factors'!$B$2), "0")</f>
        <v>0</v>
      </c>
      <c r="M437" s="65" t="str">
        <f>IF(ISNA(VLOOKUP(Table1[[#This Row],[Name]], 'Elec 21-22'!$A$4:$B$656, 2, FALSE)), "0", VLOOKUP(Table1[[#This Row],[Name]], 'Elec 21-22'!$A$4:$B$656, 2, FALSE))</f>
        <v>0</v>
      </c>
      <c r="N437" s="11" t="str">
        <f>IF(ISNA(VLOOKUP(Table1[[#This Row],[Name]], 'Gas 21-22'!$A$4:$B$408, 2, FALSE)), "0", VLOOKUP(Table1[[#This Row],[Name]], 'Gas 21-22'!$A$4:$B$408, 2, FALSE))</f>
        <v>0</v>
      </c>
      <c r="O437" s="8">
        <f>IFERROR((Table1[[#This Row],[Electricity 21-22]]*'Emissions Factors'!$C$4)+(Table1[[#This Row],[Gas 21-22]]*'Emissions Factors'!$B$4), "")</f>
        <v>0</v>
      </c>
      <c r="P437" s="12" t="str">
        <f>IFERROR(Table1[[#This Row],[Total Emissions 21-22]]/Table1[[#This Row],[Total Emissions 20-21]], "")</f>
        <v/>
      </c>
      <c r="Q437" s="11" t="str">
        <f>IF(ISNA(VLOOKUP(Table1[[#This Row],[Name]],'Elec 22-23'!$A$4:$B$680, 2, FALSE)), "", VLOOKUP(Table1[[#This Row],[Name]], 'Elec 22-23'!$A$4:$B$680, 2, FALSE))</f>
        <v/>
      </c>
      <c r="R437" s="7" t="str">
        <f>IF(ISNA(VLOOKUP(Table1[[#This Row],[Name]], 'Gas 22-23'!$A$4:$B$427, 2, FALSE)), "", (VLOOKUP(Table1[[#This Row],[Name]], 'Gas 22-23'!$A$4:$B$427, 2, FALSE)))</f>
        <v/>
      </c>
      <c r="S437" s="7" t="str">
        <f>IFERROR((Table1[[#This Row],[Electricity 22-23]]*'Emissions Factors'!$C$5)+('Emissions Factors'!$B$5*Table1[[#This Row],[Gas 22-23]]), "")</f>
        <v/>
      </c>
      <c r="T437" s="12" t="str">
        <f>IFERROR(Table1[[#This Row],[Total Emissions 22-23]]/Table1[[#This Row],[Total Emissions 21-22]], "")</f>
        <v/>
      </c>
      <c r="U437" s="7" t="str">
        <f>IF(ISNA(VLOOKUP(Table1[[#This Row],[Name]],'Electricity 23-24'!A60:D85,4,FALSE)),"",(VLOOKUP(Table1[[#This Row],[Name]],'Electricity 23-24'!A60:D85,4,FALSE)))</f>
        <v/>
      </c>
      <c r="V437" s="7" t="str">
        <f>IF(ISNA(VLOOKUP(Table1[[#This Row],[Name]],Table2[#All],2,FALSE)),"",(VLOOKUP(Table1[[#This Row],[Name]],Table2[#All],2,FALSE)))</f>
        <v/>
      </c>
      <c r="W437" s="7" t="str">
        <f>IFERROR((Table1[[#This Row],[Electricity 23-24 ]]*'Emissions Factors'!$C$6)+(Table1[[#This Row],[Gas 23-24 ]]*'Emissions Factors'!$B$6),"")</f>
        <v/>
      </c>
      <c r="X437" s="74" t="str">
        <f>IFERROR(Table1[[#This Row],[Total Emissions 23-24 ]]/Table1[[#This Row],[Total Emissions 22-23]],"")</f>
        <v/>
      </c>
      <c r="Y437" s="21"/>
    </row>
    <row r="438" spans="1:25" x14ac:dyDescent="0.25">
      <c r="A438" s="32"/>
      <c r="B438" s="21" t="e">
        <f>VLOOKUP(Table1[[#This Row],[Name]], 'Site Information'!$A$2:$D$46, 4, FALSE)</f>
        <v>#N/A</v>
      </c>
      <c r="C438" s="8" t="str">
        <f>IF(ISNA(VLOOKUP(Table1[[#This Row],[Name]], 'Elec 17-18'!$A$4:$B$630, 2, FALSE)), "0", VLOOKUP(Table1[[#This Row],[Name]], 'Elec 17-18'!$A$4:$B$630, 2, FALSE))</f>
        <v>0</v>
      </c>
      <c r="D438" s="13" t="str">
        <f>IF(ISNA(VLOOKUP(Table1[[#This Row],[Name]], 'Gas 17-18'!$A$4:$B$395, 2, FALSE)), "0", (VLOOKUP(Table1[[#This Row],[Name]], 'Gas 17-18'!$A$4:$B$395, 2, FALSE)))</f>
        <v>0</v>
      </c>
      <c r="E438" s="8" t="str">
        <f>IF(ISNA(VLOOKUP(Table1[[#This Row],[Name]], 'Elec 18-19'!$A$4:$B$630, 2, FALSE)), "0", VLOOKUP(Table1[[#This Row],[Name]], 'Elec 18-19'!$A$4:$B$630, 2, FALSE))</f>
        <v>0</v>
      </c>
      <c r="F438" s="13" t="str">
        <f>IF(ISNA(VLOOKUP(Table1[[#This Row],[Name]], 'Gas 18-19'!$A$4:$B$395, 2, FALSE)), "0", (VLOOKUP(Table1[[#This Row],[Name]], 'Gas 18-19'!$A$4:$B$395, 2, FALSE)))</f>
        <v>0</v>
      </c>
      <c r="G438" s="7" t="str">
        <f>IF(ISNA(VLOOKUP(Table1[[#This Row],[Name]], 'Elec 19-20'!$A$4:$B$631, 2, FALSE)), "0", VLOOKUP(Table1[[#This Row],[Name]], 'Elec 19-20'!$A$4:$B$631, 2, FALSE))</f>
        <v>0</v>
      </c>
      <c r="H438" s="7" t="str">
        <f>IF(ISNA(VLOOKUP(Table1[[#This Row],[Name]], 'Gas 19-20'!$A$4:$B$395, 2, FALSE)), "0", (VLOOKUP(Table1[[#This Row],[Name]], 'Gas 19-20'!$A$4:$B$395, 2, FALSE)))</f>
        <v>0</v>
      </c>
      <c r="I438" s="13">
        <f>IFERROR((Table1[[#This Row],[Electricity 19-20]]*'Emissions Factors'!$C$2)+(Table1[[#This Row],[Gas 19-20]]*'Emissions Factors'!$B$2), "")</f>
        <v>0</v>
      </c>
      <c r="J438" s="7" t="str">
        <f>IF(ISNA(VLOOKUP(Table1[[#This Row],[Name]],'Elec 20-21'!$A$4:$B$641, 2, FALSE)), "0", VLOOKUP(Table1[[#This Row],[Name]], 'Elec 20-21'!$A$4:$B$641, 2, FALSE))</f>
        <v>0</v>
      </c>
      <c r="K438" s="7" t="str">
        <f>IF(ISNA(VLOOKUP(Table1[[#This Row],[Name]], 'Gas 20-21'!$A$4:$B$400, 2, FALSE)), "0", VLOOKUP(Table1[[#This Row],[Name]], 'Gas 20-21'!$A$4:$B$400, 2, FALSE))</f>
        <v>0</v>
      </c>
      <c r="L438" s="13">
        <f>IFERROR((Table1[[#This Row],[Electricity 20-21]]*'Emissions Factors'!$C$3)+(Table1[[#This Row],[Gas 20-21]]*'Emissions Factors'!$B$2), "0")</f>
        <v>0</v>
      </c>
      <c r="M438" s="11" t="str">
        <f>IF(ISNA(VLOOKUP(Table1[[#This Row],[Name]], 'Elec 21-22'!$A$4:$B$656, 2, FALSE)), "0", VLOOKUP(Table1[[#This Row],[Name]], 'Elec 21-22'!$A$4:$B$656, 2, FALSE))</f>
        <v>0</v>
      </c>
      <c r="N438" s="7" t="str">
        <f>IF(ISNA(VLOOKUP(Table1[[#This Row],[Name]], 'Gas 21-22'!$A$4:$B$408, 2, FALSE)), "0", VLOOKUP(Table1[[#This Row],[Name]], 'Gas 21-22'!$A$4:$B$408, 2, FALSE))</f>
        <v>0</v>
      </c>
      <c r="O438" s="8">
        <f>IFERROR((Table1[[#This Row],[Electricity 21-22]]*'Emissions Factors'!$C$4)+(Table1[[#This Row],[Gas 21-22]]*'Emissions Factors'!$B$4), "")</f>
        <v>0</v>
      </c>
      <c r="P438" s="74" t="str">
        <f>IFERROR(Table1[[#This Row],[Total Emissions 21-22]]/Table1[[#This Row],[Total Emissions 20-21]], "")</f>
        <v/>
      </c>
      <c r="Q438" s="11" t="str">
        <f>IF(ISNA(VLOOKUP(Table1[[#This Row],[Name]],'Elec 22-23'!$A$4:$B$680, 2, FALSE)), "", VLOOKUP(Table1[[#This Row],[Name]], 'Elec 22-23'!$A$4:$B$680, 2, FALSE))</f>
        <v/>
      </c>
      <c r="R438" s="7" t="str">
        <f>IF(ISNA(VLOOKUP(Table1[[#This Row],[Name]], 'Gas 22-23'!$A$4:$B$427, 2, FALSE)), "", (VLOOKUP(Table1[[#This Row],[Name]], 'Gas 22-23'!$A$4:$B$427, 2, FALSE)))</f>
        <v/>
      </c>
      <c r="S438" s="7" t="str">
        <f>IFERROR((Table1[[#This Row],[Electricity 22-23]]*'Emissions Factors'!$C$5)+('Emissions Factors'!$B$5*Table1[[#This Row],[Gas 22-23]]), "")</f>
        <v/>
      </c>
      <c r="T438" s="12" t="str">
        <f>IFERROR(Table1[[#This Row],[Total Emissions 22-23]]/Table1[[#This Row],[Total Emissions 21-22]], "")</f>
        <v/>
      </c>
      <c r="U438" s="7" t="str">
        <f>IF(ISNA(VLOOKUP(Table1[[#This Row],[Name]],'Electricity 23-24'!A439:D1335,4,FALSE)),"",(VLOOKUP(Table1[[#This Row],[Name]],'Electricity 23-24'!A439:D1335,4,FALSE)))</f>
        <v/>
      </c>
      <c r="V438" s="7" t="str">
        <f>IF(ISNA(VLOOKUP(Table1[[#This Row],[Name]],Table2[#All],2,FALSE)),"",(VLOOKUP(Table1[[#This Row],[Name]],Table2[#All],2,FALSE)))</f>
        <v/>
      </c>
      <c r="W438" s="7" t="str">
        <f>IFERROR((Table1[[#This Row],[Electricity 23-24 ]]*'Emissions Factors'!$C$6)+(Table1[[#This Row],[Gas 23-24 ]]*'Emissions Factors'!$B$6),"")</f>
        <v/>
      </c>
      <c r="X438" s="74" t="str">
        <f>IFERROR(Table1[[#This Row],[Total Emissions 23-24 ]]/Table1[[#This Row],[Total Emissions 22-23]],"")</f>
        <v/>
      </c>
      <c r="Y438" s="21"/>
    </row>
    <row r="439" spans="1:25" x14ac:dyDescent="0.25">
      <c r="A439" s="30"/>
      <c r="B439" s="21" t="e">
        <f>VLOOKUP(Table1[[#This Row],[Name]], 'Site Information'!$A$2:$D$46, 4, FALSE)</f>
        <v>#N/A</v>
      </c>
      <c r="C439" s="11" t="str">
        <f>IF(ISNA(VLOOKUP(Table1[[#This Row],[Name]], 'Elec 17-18'!$A$4:$B$630, 2, FALSE)), "0", VLOOKUP(Table1[[#This Row],[Name]], 'Elec 17-18'!$A$4:$B$630, 2, FALSE))</f>
        <v>0</v>
      </c>
      <c r="D439" s="47" t="str">
        <f>IF(ISNA(VLOOKUP(Table1[[#This Row],[Name]], 'Gas 17-18'!$A$4:$B$395, 2, FALSE)), "0", (VLOOKUP(Table1[[#This Row],[Name]], 'Gas 17-18'!$A$4:$B$395, 2, FALSE)))</f>
        <v>0</v>
      </c>
      <c r="E439" s="11" t="str">
        <f>IF(ISNA(VLOOKUP(Table1[[#This Row],[Name]], 'Elec 18-19'!$A$4:$B$630, 2, FALSE)), "0", VLOOKUP(Table1[[#This Row],[Name]], 'Elec 18-19'!$A$4:$B$630, 2, FALSE))</f>
        <v>0</v>
      </c>
      <c r="F439" s="47" t="str">
        <f>IF(ISNA(VLOOKUP(Table1[[#This Row],[Name]], 'Gas 18-19'!$A$4:$B$395, 2, FALSE)), "0", (VLOOKUP(Table1[[#This Row],[Name]], 'Gas 18-19'!$A$4:$B$395, 2, FALSE)))</f>
        <v>0</v>
      </c>
      <c r="G439" s="7" t="str">
        <f>IF(ISNA(VLOOKUP(Table1[[#This Row],[Name]], 'Elec 19-20'!$A$4:$B$631, 2, FALSE)), "0", VLOOKUP(Table1[[#This Row],[Name]], 'Elec 19-20'!$A$4:$B$631, 2, FALSE))</f>
        <v>0</v>
      </c>
      <c r="H439" s="7" t="str">
        <f>IF(ISNA(VLOOKUP(Table1[[#This Row],[Name]], 'Gas 19-20'!$A$4:$B$395, 2, FALSE)), "0", (VLOOKUP(Table1[[#This Row],[Name]], 'Gas 19-20'!$A$4:$B$395, 2, FALSE)))</f>
        <v>0</v>
      </c>
      <c r="I439" s="13">
        <f>IFERROR((Table1[[#This Row],[Electricity 19-20]]*'Emissions Factors'!$C$2)+(Table1[[#This Row],[Gas 19-20]]*'Emissions Factors'!$B$2), "")</f>
        <v>0</v>
      </c>
      <c r="J439" s="7" t="str">
        <f>IF(ISNA(VLOOKUP(Table1[[#This Row],[Name]],'Elec 20-21'!$A$4:$B$641, 2, FALSE)), "0", VLOOKUP(Table1[[#This Row],[Name]], 'Elec 20-21'!$A$4:$B$641, 2, FALSE))</f>
        <v>0</v>
      </c>
      <c r="K439" s="7" t="str">
        <f>IF(ISNA(VLOOKUP(Table1[[#This Row],[Name]], 'Gas 20-21'!$A$4:$B$400, 2, FALSE)), "0", VLOOKUP(Table1[[#This Row],[Name]], 'Gas 20-21'!$A$4:$B$400, 2, FALSE))</f>
        <v>0</v>
      </c>
      <c r="L439" s="13">
        <f>IFERROR((Table1[[#This Row],[Electricity 20-21]]*'Emissions Factors'!$C$3)+(Table1[[#This Row],[Gas 20-21]]*'Emissions Factors'!$B$2), "0")</f>
        <v>0</v>
      </c>
      <c r="M439" s="65" t="str">
        <f>IF(ISNA(VLOOKUP(Table1[[#This Row],[Name]], 'Elec 21-22'!$A$4:$B$656, 2, FALSE)), "0", VLOOKUP(Table1[[#This Row],[Name]], 'Elec 21-22'!$A$4:$B$656, 2, FALSE))</f>
        <v>0</v>
      </c>
      <c r="N439" s="11" t="str">
        <f>IF(ISNA(VLOOKUP(Table1[[#This Row],[Name]], 'Gas 21-22'!$A$4:$B$408, 2, FALSE)), "0", VLOOKUP(Table1[[#This Row],[Name]], 'Gas 21-22'!$A$4:$B$408, 2, FALSE))</f>
        <v>0</v>
      </c>
      <c r="O439" s="8">
        <f>IFERROR((Table1[[#This Row],[Electricity 21-22]]*'Emissions Factors'!$C$4)+(Table1[[#This Row],[Gas 21-22]]*'Emissions Factors'!$B$4), "")</f>
        <v>0</v>
      </c>
      <c r="P439" s="12" t="str">
        <f>IFERROR(Table1[[#This Row],[Total Emissions 21-22]]/Table1[[#This Row],[Total Emissions 20-21]], "")</f>
        <v/>
      </c>
      <c r="Q439" s="11" t="str">
        <f>IF(ISNA(VLOOKUP(Table1[[#This Row],[Name]],'Elec 22-23'!$A$4:$B$680, 2, FALSE)), "", VLOOKUP(Table1[[#This Row],[Name]], 'Elec 22-23'!$A$4:$B$680, 2, FALSE))</f>
        <v/>
      </c>
      <c r="R439" s="7" t="str">
        <f>IF(ISNA(VLOOKUP(Table1[[#This Row],[Name]], 'Gas 22-23'!$A$4:$B$427, 2, FALSE)), "", (VLOOKUP(Table1[[#This Row],[Name]], 'Gas 22-23'!$A$4:$B$427, 2, FALSE)))</f>
        <v/>
      </c>
      <c r="S439" s="7" t="str">
        <f>IFERROR((Table1[[#This Row],[Electricity 22-23]]*'Emissions Factors'!$C$5)+('Emissions Factors'!$B$5*Table1[[#This Row],[Gas 22-23]]), "")</f>
        <v/>
      </c>
      <c r="T439" s="12" t="str">
        <f>IFERROR(Table1[[#This Row],[Total Emissions 22-23]]/Table1[[#This Row],[Total Emissions 21-22]], "")</f>
        <v/>
      </c>
      <c r="U439" s="7" t="str">
        <f>IF(ISNA(VLOOKUP(Table1[[#This Row],[Name]],'Electricity 23-24'!A61:D86,4,FALSE)),"",(VLOOKUP(Table1[[#This Row],[Name]],'Electricity 23-24'!A61:D86,4,FALSE)))</f>
        <v/>
      </c>
      <c r="V439" s="7" t="str">
        <f>IF(ISNA(VLOOKUP(Table1[[#This Row],[Name]],Table2[#All],2,FALSE)),"",(VLOOKUP(Table1[[#This Row],[Name]],Table2[#All],2,FALSE)))</f>
        <v/>
      </c>
      <c r="W439" s="7" t="str">
        <f>IFERROR((Table1[[#This Row],[Electricity 23-24 ]]*'Emissions Factors'!$C$6)+(Table1[[#This Row],[Gas 23-24 ]]*'Emissions Factors'!$B$6),"")</f>
        <v/>
      </c>
      <c r="X439" s="74" t="str">
        <f>IFERROR(Table1[[#This Row],[Total Emissions 23-24 ]]/Table1[[#This Row],[Total Emissions 22-23]],"")</f>
        <v/>
      </c>
      <c r="Y439" s="21"/>
    </row>
    <row r="440" spans="1:25" x14ac:dyDescent="0.25">
      <c r="A440" s="30"/>
      <c r="B440" s="21" t="e">
        <f>VLOOKUP(Table1[[#This Row],[Name]], 'Site Information'!$A$2:$D$46, 4, FALSE)</f>
        <v>#N/A</v>
      </c>
      <c r="C440" s="11" t="str">
        <f>IF(ISNA(VLOOKUP(Table1[[#This Row],[Name]], 'Elec 17-18'!$A$4:$B$630, 2, FALSE)), "0", VLOOKUP(Table1[[#This Row],[Name]], 'Elec 17-18'!$A$4:$B$630, 2, FALSE))</f>
        <v>0</v>
      </c>
      <c r="D440" s="47" t="str">
        <f>IF(ISNA(VLOOKUP(Table1[[#This Row],[Name]], 'Gas 17-18'!$A$4:$B$395, 2, FALSE)), "0", (VLOOKUP(Table1[[#This Row],[Name]], 'Gas 17-18'!$A$4:$B$395, 2, FALSE)))</f>
        <v>0</v>
      </c>
      <c r="E440" s="11" t="str">
        <f>IF(ISNA(VLOOKUP(Table1[[#This Row],[Name]], 'Elec 18-19'!$A$4:$B$630, 2, FALSE)), "0", VLOOKUP(Table1[[#This Row],[Name]], 'Elec 18-19'!$A$4:$B$630, 2, FALSE))</f>
        <v>0</v>
      </c>
      <c r="F440" s="47" t="str">
        <f>IF(ISNA(VLOOKUP(Table1[[#This Row],[Name]], 'Gas 18-19'!$A$4:$B$395, 2, FALSE)), "0", (VLOOKUP(Table1[[#This Row],[Name]], 'Gas 18-19'!$A$4:$B$395, 2, FALSE)))</f>
        <v>0</v>
      </c>
      <c r="G440" s="7" t="str">
        <f>IF(ISNA(VLOOKUP(Table1[[#This Row],[Name]], 'Elec 19-20'!$A$4:$B$631, 2, FALSE)), "0", VLOOKUP(Table1[[#This Row],[Name]], 'Elec 19-20'!$A$4:$B$631, 2, FALSE))</f>
        <v>0</v>
      </c>
      <c r="H440" s="7" t="str">
        <f>IF(ISNA(VLOOKUP(Table1[[#This Row],[Name]], 'Gas 19-20'!$A$4:$B$395, 2, FALSE)), "0", (VLOOKUP(Table1[[#This Row],[Name]], 'Gas 19-20'!$A$4:$B$395, 2, FALSE)))</f>
        <v>0</v>
      </c>
      <c r="I440" s="13">
        <f>IFERROR((Table1[[#This Row],[Electricity 19-20]]*'Emissions Factors'!$C$2)+(Table1[[#This Row],[Gas 19-20]]*'Emissions Factors'!$B$2), "")</f>
        <v>0</v>
      </c>
      <c r="J440" s="7" t="str">
        <f>IF(ISNA(VLOOKUP(Table1[[#This Row],[Name]],'Elec 20-21'!$A$4:$B$641, 2, FALSE)), "0", VLOOKUP(Table1[[#This Row],[Name]], 'Elec 20-21'!$A$4:$B$641, 2, FALSE))</f>
        <v>0</v>
      </c>
      <c r="K440" s="7" t="str">
        <f>IF(ISNA(VLOOKUP(Table1[[#This Row],[Name]], 'Gas 20-21'!$A$4:$B$400, 2, FALSE)), "0", VLOOKUP(Table1[[#This Row],[Name]], 'Gas 20-21'!$A$4:$B$400, 2, FALSE))</f>
        <v>0</v>
      </c>
      <c r="L440" s="13">
        <f>IFERROR((Table1[[#This Row],[Electricity 20-21]]*'Emissions Factors'!$C$3)+(Table1[[#This Row],[Gas 20-21]]*'Emissions Factors'!$B$2), "0")</f>
        <v>0</v>
      </c>
      <c r="M440" s="65" t="str">
        <f>IF(ISNA(VLOOKUP(Table1[[#This Row],[Name]], 'Elec 21-22'!$A$4:$B$656, 2, FALSE)), "0", VLOOKUP(Table1[[#This Row],[Name]], 'Elec 21-22'!$A$4:$B$656, 2, FALSE))</f>
        <v>0</v>
      </c>
      <c r="N440" s="11" t="str">
        <f>IF(ISNA(VLOOKUP(Table1[[#This Row],[Name]], 'Gas 21-22'!$A$4:$B$408, 2, FALSE)), "0", VLOOKUP(Table1[[#This Row],[Name]], 'Gas 21-22'!$A$4:$B$408, 2, FALSE))</f>
        <v>0</v>
      </c>
      <c r="O440" s="8">
        <f>IFERROR((Table1[[#This Row],[Electricity 21-22]]*'Emissions Factors'!$C$4)+(Table1[[#This Row],[Gas 21-22]]*'Emissions Factors'!$B$4), "")</f>
        <v>0</v>
      </c>
      <c r="P440" s="12" t="str">
        <f>IFERROR(Table1[[#This Row],[Total Emissions 21-22]]/Table1[[#This Row],[Total Emissions 20-21]], "")</f>
        <v/>
      </c>
      <c r="Q440" s="11" t="str">
        <f>IF(ISNA(VLOOKUP(Table1[[#This Row],[Name]],'Elec 22-23'!$A$4:$B$680, 2, FALSE)), "", VLOOKUP(Table1[[#This Row],[Name]], 'Elec 22-23'!$A$4:$B$680, 2, FALSE))</f>
        <v/>
      </c>
      <c r="R440" s="7" t="str">
        <f>IF(ISNA(VLOOKUP(Table1[[#This Row],[Name]], 'Gas 22-23'!$A$4:$B$427, 2, FALSE)), "", (VLOOKUP(Table1[[#This Row],[Name]], 'Gas 22-23'!$A$4:$B$427, 2, FALSE)))</f>
        <v/>
      </c>
      <c r="S440" s="7" t="str">
        <f>IFERROR((Table1[[#This Row],[Electricity 22-23]]*'Emissions Factors'!$C$5)+('Emissions Factors'!$B$5*Table1[[#This Row],[Gas 22-23]]), "")</f>
        <v/>
      </c>
      <c r="T440" s="12" t="str">
        <f>IFERROR(Table1[[#This Row],[Total Emissions 22-23]]/Table1[[#This Row],[Total Emissions 21-22]], "")</f>
        <v/>
      </c>
      <c r="U440" s="7" t="str">
        <f>IF(ISNA(VLOOKUP(Table1[[#This Row],[Name]],'Electricity 23-24'!A89:D631,4,FALSE)),"",(VLOOKUP(Table1[[#This Row],[Name]],'Electricity 23-24'!A89:D631,4,FALSE)))</f>
        <v/>
      </c>
      <c r="V440" s="7" t="str">
        <f>IF(ISNA(VLOOKUP(Table1[[#This Row],[Name]],Table2[#All],2,FALSE)),"",(VLOOKUP(Table1[[#This Row],[Name]],Table2[#All],2,FALSE)))</f>
        <v/>
      </c>
      <c r="W440" s="7" t="str">
        <f>IFERROR((Table1[[#This Row],[Electricity 23-24 ]]*'Emissions Factors'!$C$6)+(Table1[[#This Row],[Gas 23-24 ]]*'Emissions Factors'!$B$6),"")</f>
        <v/>
      </c>
      <c r="X440" s="74" t="str">
        <f>IFERROR(Table1[[#This Row],[Total Emissions 23-24 ]]/Table1[[#This Row],[Total Emissions 22-23]],"")</f>
        <v/>
      </c>
      <c r="Y440" s="21"/>
    </row>
    <row r="441" spans="1:25" x14ac:dyDescent="0.25">
      <c r="A441" s="30"/>
      <c r="B441" s="21" t="e">
        <f>VLOOKUP(Table1[[#This Row],[Name]], 'Site Information'!$A$2:$D$46, 4, FALSE)</f>
        <v>#N/A</v>
      </c>
      <c r="C441" s="11" t="str">
        <f>IF(ISNA(VLOOKUP(Table1[[#This Row],[Name]], 'Elec 17-18'!$A$4:$B$630, 2, FALSE)), "0", VLOOKUP(Table1[[#This Row],[Name]], 'Elec 17-18'!$A$4:$B$630, 2, FALSE))</f>
        <v>0</v>
      </c>
      <c r="D441" s="47" t="str">
        <f>IF(ISNA(VLOOKUP(Table1[[#This Row],[Name]], 'Gas 17-18'!$A$4:$B$395, 2, FALSE)), "0", (VLOOKUP(Table1[[#This Row],[Name]], 'Gas 17-18'!$A$4:$B$395, 2, FALSE)))</f>
        <v>0</v>
      </c>
      <c r="E441" s="11" t="str">
        <f>IF(ISNA(VLOOKUP(Table1[[#This Row],[Name]], 'Elec 18-19'!$A$4:$B$630, 2, FALSE)), "0", VLOOKUP(Table1[[#This Row],[Name]], 'Elec 18-19'!$A$4:$B$630, 2, FALSE))</f>
        <v>0</v>
      </c>
      <c r="F441" s="47" t="str">
        <f>IF(ISNA(VLOOKUP(Table1[[#This Row],[Name]], 'Gas 18-19'!$A$4:$B$395, 2, FALSE)), "0", (VLOOKUP(Table1[[#This Row],[Name]], 'Gas 18-19'!$A$4:$B$395, 2, FALSE)))</f>
        <v>0</v>
      </c>
      <c r="G441" s="7" t="str">
        <f>IF(ISNA(VLOOKUP(Table1[[#This Row],[Name]], 'Elec 19-20'!$A$4:$B$631, 2, FALSE)), "0", VLOOKUP(Table1[[#This Row],[Name]], 'Elec 19-20'!$A$4:$B$631, 2, FALSE))</f>
        <v>0</v>
      </c>
      <c r="H441" s="7" t="str">
        <f>IF(ISNA(VLOOKUP(Table1[[#This Row],[Name]], 'Gas 19-20'!$A$4:$B$395, 2, FALSE)), "0", (VLOOKUP(Table1[[#This Row],[Name]], 'Gas 19-20'!$A$4:$B$395, 2, FALSE)))</f>
        <v>0</v>
      </c>
      <c r="I441" s="13">
        <f>IFERROR((Table1[[#This Row],[Electricity 19-20]]*'Emissions Factors'!$C$2)+(Table1[[#This Row],[Gas 19-20]]*'Emissions Factors'!$B$2), "")</f>
        <v>0</v>
      </c>
      <c r="J441" s="7" t="str">
        <f>IF(ISNA(VLOOKUP(Table1[[#This Row],[Name]],'Elec 20-21'!$A$4:$B$641, 2, FALSE)), "0", VLOOKUP(Table1[[#This Row],[Name]], 'Elec 20-21'!$A$4:$B$641, 2, FALSE))</f>
        <v>0</v>
      </c>
      <c r="K441" s="7" t="str">
        <f>IF(ISNA(VLOOKUP(Table1[[#This Row],[Name]], 'Gas 20-21'!$A$4:$B$400, 2, FALSE)), "0", VLOOKUP(Table1[[#This Row],[Name]], 'Gas 20-21'!$A$4:$B$400, 2, FALSE))</f>
        <v>0</v>
      </c>
      <c r="L441" s="13">
        <f>IFERROR((Table1[[#This Row],[Electricity 20-21]]*'Emissions Factors'!$C$3)+(Table1[[#This Row],[Gas 20-21]]*'Emissions Factors'!$B$2), "0")</f>
        <v>0</v>
      </c>
      <c r="M441" s="65" t="str">
        <f>IF(ISNA(VLOOKUP(Table1[[#This Row],[Name]], 'Elec 21-22'!$A$4:$B$656, 2, FALSE)), "0", VLOOKUP(Table1[[#This Row],[Name]], 'Elec 21-22'!$A$4:$B$656, 2, FALSE))</f>
        <v>0</v>
      </c>
      <c r="N441" s="11" t="str">
        <f>IF(ISNA(VLOOKUP(Table1[[#This Row],[Name]], 'Gas 21-22'!$A$4:$B$408, 2, FALSE)), "0", VLOOKUP(Table1[[#This Row],[Name]], 'Gas 21-22'!$A$4:$B$408, 2, FALSE))</f>
        <v>0</v>
      </c>
      <c r="O441" s="8">
        <f>IFERROR((Table1[[#This Row],[Electricity 21-22]]*'Emissions Factors'!$C$4)+(Table1[[#This Row],[Gas 21-22]]*'Emissions Factors'!$B$4), "")</f>
        <v>0</v>
      </c>
      <c r="P441" s="12" t="str">
        <f>IFERROR(Table1[[#This Row],[Total Emissions 21-22]]/Table1[[#This Row],[Total Emissions 20-21]], "")</f>
        <v/>
      </c>
      <c r="Q441" s="11" t="str">
        <f>IF(ISNA(VLOOKUP(Table1[[#This Row],[Name]],'Elec 22-23'!$A$4:$B$680, 2, FALSE)), "", VLOOKUP(Table1[[#This Row],[Name]], 'Elec 22-23'!$A$4:$B$680, 2, FALSE))</f>
        <v/>
      </c>
      <c r="R441" s="7" t="str">
        <f>IF(ISNA(VLOOKUP(Table1[[#This Row],[Name]], 'Gas 22-23'!$A$4:$B$427, 2, FALSE)), "", (VLOOKUP(Table1[[#This Row],[Name]], 'Gas 22-23'!$A$4:$B$427, 2, FALSE)))</f>
        <v/>
      </c>
      <c r="S441" s="7" t="str">
        <f>IFERROR((Table1[[#This Row],[Electricity 22-23]]*'Emissions Factors'!$C$5)+('Emissions Factors'!$B$5*Table1[[#This Row],[Gas 22-23]]), "")</f>
        <v/>
      </c>
      <c r="T441" s="12" t="str">
        <f>IFERROR(Table1[[#This Row],[Total Emissions 22-23]]/Table1[[#This Row],[Total Emissions 21-22]], "")</f>
        <v/>
      </c>
      <c r="U441" s="7" t="str">
        <f>IF(ISNA(VLOOKUP(Table1[[#This Row],[Name]],'Electricity 23-24'!A199:D831,4,FALSE)),"",(VLOOKUP(Table1[[#This Row],[Name]],'Electricity 23-24'!A199:D831,4,FALSE)))</f>
        <v/>
      </c>
      <c r="V441" s="7" t="str">
        <f>IF(ISNA(VLOOKUP(Table1[[#This Row],[Name]],Table2[#All],2,FALSE)),"",(VLOOKUP(Table1[[#This Row],[Name]],Table2[#All],2,FALSE)))</f>
        <v/>
      </c>
      <c r="W441" s="7" t="str">
        <f>IFERROR((Table1[[#This Row],[Electricity 23-24 ]]*'Emissions Factors'!$C$6)+(Table1[[#This Row],[Gas 23-24 ]]*'Emissions Factors'!$B$6),"")</f>
        <v/>
      </c>
      <c r="X441" s="74" t="str">
        <f>IFERROR(Table1[[#This Row],[Total Emissions 23-24 ]]/Table1[[#This Row],[Total Emissions 22-23]],"")</f>
        <v/>
      </c>
      <c r="Y441" s="21"/>
    </row>
    <row r="442" spans="1:25" x14ac:dyDescent="0.25">
      <c r="A442" s="32"/>
      <c r="B442" s="21" t="e">
        <f>VLOOKUP(Table1[[#This Row],[Name]], 'Site Information'!$A$2:$D$46, 4, FALSE)</f>
        <v>#N/A</v>
      </c>
      <c r="C442" s="8" t="str">
        <f>IF(ISNA(VLOOKUP(Table1[[#This Row],[Name]], 'Elec 17-18'!$A$4:$B$630, 2, FALSE)), "0", VLOOKUP(Table1[[#This Row],[Name]], 'Elec 17-18'!$A$4:$B$630, 2, FALSE))</f>
        <v>0</v>
      </c>
      <c r="D442" s="13" t="str">
        <f>IF(ISNA(VLOOKUP(Table1[[#This Row],[Name]], 'Gas 17-18'!$A$4:$B$395, 2, FALSE)), "0", (VLOOKUP(Table1[[#This Row],[Name]], 'Gas 17-18'!$A$4:$B$395, 2, FALSE)))</f>
        <v>0</v>
      </c>
      <c r="E442" s="8" t="str">
        <f>IF(ISNA(VLOOKUP(Table1[[#This Row],[Name]], 'Elec 18-19'!$A$4:$B$630, 2, FALSE)), "0", VLOOKUP(Table1[[#This Row],[Name]], 'Elec 18-19'!$A$4:$B$630, 2, FALSE))</f>
        <v>0</v>
      </c>
      <c r="F442" s="13" t="str">
        <f>IF(ISNA(VLOOKUP(Table1[[#This Row],[Name]], 'Gas 18-19'!$A$4:$B$395, 2, FALSE)), "0", (VLOOKUP(Table1[[#This Row],[Name]], 'Gas 18-19'!$A$4:$B$395, 2, FALSE)))</f>
        <v>0</v>
      </c>
      <c r="G442" s="7" t="str">
        <f>IF(ISNA(VLOOKUP(Table1[[#This Row],[Name]], 'Elec 19-20'!$A$4:$B$631, 2, FALSE)), "0", VLOOKUP(Table1[[#This Row],[Name]], 'Elec 19-20'!$A$4:$B$631, 2, FALSE))</f>
        <v>0</v>
      </c>
      <c r="H442" s="7" t="str">
        <f>IF(ISNA(VLOOKUP(Table1[[#This Row],[Name]], 'Gas 19-20'!$A$4:$B$395, 2, FALSE)), "0", (VLOOKUP(Table1[[#This Row],[Name]], 'Gas 19-20'!$A$4:$B$395, 2, FALSE)))</f>
        <v>0</v>
      </c>
      <c r="I442" s="13">
        <f>IFERROR((Table1[[#This Row],[Electricity 19-20]]*'Emissions Factors'!$C$2)+(Table1[[#This Row],[Gas 19-20]]*'Emissions Factors'!$B$2), "")</f>
        <v>0</v>
      </c>
      <c r="J442" s="7" t="str">
        <f>IF(ISNA(VLOOKUP(Table1[[#This Row],[Name]],'Elec 20-21'!$A$4:$B$641, 2, FALSE)), "0", VLOOKUP(Table1[[#This Row],[Name]], 'Elec 20-21'!$A$4:$B$641, 2, FALSE))</f>
        <v>0</v>
      </c>
      <c r="K442" s="7" t="str">
        <f>IF(ISNA(VLOOKUP(Table1[[#This Row],[Name]], 'Gas 20-21'!$A$4:$B$400, 2, FALSE)), "0", VLOOKUP(Table1[[#This Row],[Name]], 'Gas 20-21'!$A$4:$B$400, 2, FALSE))</f>
        <v>0</v>
      </c>
      <c r="L442" s="13">
        <f>IFERROR((Table1[[#This Row],[Electricity 20-21]]*'Emissions Factors'!$C$3)+(Table1[[#This Row],[Gas 20-21]]*'Emissions Factors'!$B$2), "0")</f>
        <v>0</v>
      </c>
      <c r="M442" s="11" t="str">
        <f>IF(ISNA(VLOOKUP(Table1[[#This Row],[Name]], 'Elec 21-22'!$A$4:$B$656, 2, FALSE)), "0", VLOOKUP(Table1[[#This Row],[Name]], 'Elec 21-22'!$A$4:$B$656, 2, FALSE))</f>
        <v>0</v>
      </c>
      <c r="N442" s="7" t="str">
        <f>IF(ISNA(VLOOKUP(Table1[[#This Row],[Name]], 'Gas 21-22'!$A$4:$B$408, 2, FALSE)), "0", VLOOKUP(Table1[[#This Row],[Name]], 'Gas 21-22'!$A$4:$B$408, 2, FALSE))</f>
        <v>0</v>
      </c>
      <c r="O442" s="8">
        <f>IFERROR((Table1[[#This Row],[Electricity 21-22]]*'Emissions Factors'!$C$4)+(Table1[[#This Row],[Gas 21-22]]*'Emissions Factors'!$B$4), "")</f>
        <v>0</v>
      </c>
      <c r="P442" s="74" t="str">
        <f>IFERROR(Table1[[#This Row],[Total Emissions 21-22]]/Table1[[#This Row],[Total Emissions 20-21]], "")</f>
        <v/>
      </c>
      <c r="Q442" s="11" t="str">
        <f>IF(ISNA(VLOOKUP(Table1[[#This Row],[Name]],'Elec 22-23'!$A$4:$B$680, 2, FALSE)), "", VLOOKUP(Table1[[#This Row],[Name]], 'Elec 22-23'!$A$4:$B$680, 2, FALSE))</f>
        <v/>
      </c>
      <c r="R442" s="11" t="str">
        <f>IF(ISNA(VLOOKUP(Table1[[#This Row],[Name]], 'Gas 22-23'!$A$4:$B$427, 2, FALSE)), "", (VLOOKUP(Table1[[#This Row],[Name]], 'Gas 22-23'!$A$4:$B$427, 2, FALSE)))</f>
        <v/>
      </c>
      <c r="S442" s="11" t="str">
        <f>IFERROR((Table1[[#This Row],[Electricity 22-23]]*'Emissions Factors'!$C$5)+('Emissions Factors'!$B$5*Table1[[#This Row],[Gas 22-23]]), "")</f>
        <v/>
      </c>
      <c r="T442" s="12" t="str">
        <f>IFERROR(Table1[[#This Row],[Total Emissions 22-23]]/Table1[[#This Row],[Total Emissions 21-22]], "")</f>
        <v/>
      </c>
      <c r="U442" s="11" t="str">
        <f>IF(ISNA(VLOOKUP(Table1[[#This Row],[Name]],'Electricity 23-24'!A443:D1339,4,FALSE)),"",(VLOOKUP(Table1[[#This Row],[Name]],'Electricity 23-24'!A443:D1339,4,FALSE)))</f>
        <v/>
      </c>
      <c r="V442" s="11" t="str">
        <f>IF(ISNA(VLOOKUP(Table1[[#This Row],[Name]],Table2[#All],2,FALSE)),"",(VLOOKUP(Table1[[#This Row],[Name]],Table2[#All],2,FALSE)))</f>
        <v/>
      </c>
      <c r="W442" s="11" t="str">
        <f>IFERROR((Table1[[#This Row],[Electricity 23-24 ]]*'Emissions Factors'!$C$6)+(Table1[[#This Row],[Gas 23-24 ]]*'Emissions Factors'!$B$6),"")</f>
        <v/>
      </c>
      <c r="X442" s="74" t="str">
        <f>IFERROR(Table1[[#This Row],[Total Emissions 23-24 ]]/Table1[[#This Row],[Total Emissions 22-23]],"")</f>
        <v/>
      </c>
      <c r="Y442" s="21"/>
    </row>
    <row r="443" spans="1:25" x14ac:dyDescent="0.25">
      <c r="A443" s="30"/>
      <c r="B443" s="21" t="e">
        <f>VLOOKUP(Table1[[#This Row],[Name]], 'Site Information'!$A$2:$D$46, 4, FALSE)</f>
        <v>#N/A</v>
      </c>
      <c r="C443" s="11" t="str">
        <f>IF(ISNA(VLOOKUP(Table1[[#This Row],[Name]], 'Elec 17-18'!$A$4:$B$630, 2, FALSE)), "0", VLOOKUP(Table1[[#This Row],[Name]], 'Elec 17-18'!$A$4:$B$630, 2, FALSE))</f>
        <v>0</v>
      </c>
      <c r="D443" s="47" t="str">
        <f>IF(ISNA(VLOOKUP(Table1[[#This Row],[Name]], 'Gas 17-18'!$A$4:$B$395, 2, FALSE)), "0", (VLOOKUP(Table1[[#This Row],[Name]], 'Gas 17-18'!$A$4:$B$395, 2, FALSE)))</f>
        <v>0</v>
      </c>
      <c r="E443" s="11" t="str">
        <f>IF(ISNA(VLOOKUP(Table1[[#This Row],[Name]], 'Elec 18-19'!$A$4:$B$630, 2, FALSE)), "0", VLOOKUP(Table1[[#This Row],[Name]], 'Elec 18-19'!$A$4:$B$630, 2, FALSE))</f>
        <v>0</v>
      </c>
      <c r="F443" s="47" t="str">
        <f>IF(ISNA(VLOOKUP(Table1[[#This Row],[Name]], 'Gas 18-19'!$A$4:$B$395, 2, FALSE)), "0", (VLOOKUP(Table1[[#This Row],[Name]], 'Gas 18-19'!$A$4:$B$395, 2, FALSE)))</f>
        <v>0</v>
      </c>
      <c r="G443" s="7" t="str">
        <f>IF(ISNA(VLOOKUP(Table1[[#This Row],[Name]], 'Elec 19-20'!$A$4:$B$631, 2, FALSE)), "0", VLOOKUP(Table1[[#This Row],[Name]], 'Elec 19-20'!$A$4:$B$631, 2, FALSE))</f>
        <v>0</v>
      </c>
      <c r="H443" s="7" t="str">
        <f>IF(ISNA(VLOOKUP(Table1[[#This Row],[Name]], 'Gas 19-20'!$A$4:$B$395, 2, FALSE)), "0", (VLOOKUP(Table1[[#This Row],[Name]], 'Gas 19-20'!$A$4:$B$395, 2, FALSE)))</f>
        <v>0</v>
      </c>
      <c r="I443" s="13">
        <f>IFERROR((Table1[[#This Row],[Electricity 19-20]]*'Emissions Factors'!$C$2)+(Table1[[#This Row],[Gas 19-20]]*'Emissions Factors'!$B$2), "")</f>
        <v>0</v>
      </c>
      <c r="J443" s="7" t="str">
        <f>IF(ISNA(VLOOKUP(Table1[[#This Row],[Name]],'Elec 20-21'!$A$4:$B$641, 2, FALSE)), "0", VLOOKUP(Table1[[#This Row],[Name]], 'Elec 20-21'!$A$4:$B$641, 2, FALSE))</f>
        <v>0</v>
      </c>
      <c r="K443" s="7" t="str">
        <f>IF(ISNA(VLOOKUP(Table1[[#This Row],[Name]], 'Gas 20-21'!$A$4:$B$400, 2, FALSE)), "0", VLOOKUP(Table1[[#This Row],[Name]], 'Gas 20-21'!$A$4:$B$400, 2, FALSE))</f>
        <v>0</v>
      </c>
      <c r="L443" s="13">
        <f>IFERROR((Table1[[#This Row],[Electricity 20-21]]*'Emissions Factors'!$C$3)+(Table1[[#This Row],[Gas 20-21]]*'Emissions Factors'!$B$2), "0")</f>
        <v>0</v>
      </c>
      <c r="M443" s="65" t="str">
        <f>IF(ISNA(VLOOKUP(Table1[[#This Row],[Name]], 'Elec 21-22'!$A$4:$B$656, 2, FALSE)), "0", VLOOKUP(Table1[[#This Row],[Name]], 'Elec 21-22'!$A$4:$B$656, 2, FALSE))</f>
        <v>0</v>
      </c>
      <c r="N443" s="7" t="str">
        <f>IF(ISNA(VLOOKUP(Table1[[#This Row],[Name]], 'Gas 21-22'!$A$4:$B$408, 2, FALSE)), "0", VLOOKUP(Table1[[#This Row],[Name]], 'Gas 21-22'!$A$4:$B$408, 2, FALSE))</f>
        <v>0</v>
      </c>
      <c r="O443" s="8">
        <f>IFERROR((Table1[[#This Row],[Electricity 21-22]]*'Emissions Factors'!$C$4)+(Table1[[#This Row],[Gas 21-22]]*'Emissions Factors'!$B$4), "")</f>
        <v>0</v>
      </c>
      <c r="P443" s="12" t="str">
        <f>IFERROR(Table1[[#This Row],[Total Emissions 21-22]]/Table1[[#This Row],[Total Emissions 20-21]], "")</f>
        <v/>
      </c>
      <c r="Q443" s="11" t="str">
        <f>IF(ISNA(VLOOKUP(Table1[[#This Row],[Name]],'Elec 22-23'!$A$4:$B$680, 2, FALSE)), "", VLOOKUP(Table1[[#This Row],[Name]], 'Elec 22-23'!$A$4:$B$680, 2, FALSE))</f>
        <v/>
      </c>
      <c r="R443" s="7" t="str">
        <f>IF(ISNA(VLOOKUP(Table1[[#This Row],[Name]], 'Gas 22-23'!$A$4:$B$427, 2, FALSE)), "", (VLOOKUP(Table1[[#This Row],[Name]], 'Gas 22-23'!$A$4:$B$427, 2, FALSE)))</f>
        <v/>
      </c>
      <c r="S443" s="7" t="str">
        <f>IFERROR((Table1[[#This Row],[Electricity 22-23]]*'Emissions Factors'!$C$5)+('Emissions Factors'!$B$5*Table1[[#This Row],[Gas 22-23]]), "")</f>
        <v/>
      </c>
      <c r="T443" s="12" t="str">
        <f>IFERROR(Table1[[#This Row],[Total Emissions 22-23]]/Table1[[#This Row],[Total Emissions 21-22]], "")</f>
        <v/>
      </c>
      <c r="U443" s="7" t="str">
        <f>IF(ISNA(VLOOKUP(Table1[[#This Row],[Name]],'Electricity 23-24'!A670:D1566,4,FALSE)),"",(VLOOKUP(Table1[[#This Row],[Name]],'Electricity 23-24'!A670:D1566,4,FALSE)))</f>
        <v/>
      </c>
      <c r="V443" s="7" t="str">
        <f>IF(ISNA(VLOOKUP(Table1[[#This Row],[Name]],Table2[#All],2,FALSE)),"",(VLOOKUP(Table1[[#This Row],[Name]],Table2[#All],2,FALSE)))</f>
        <v/>
      </c>
      <c r="W443" s="7" t="str">
        <f>IFERROR((Table1[[#This Row],[Electricity 23-24 ]]*'Emissions Factors'!$C$6)+(Table1[[#This Row],[Gas 23-24 ]]*'Emissions Factors'!$B$6),"")</f>
        <v/>
      </c>
      <c r="X443" s="74" t="str">
        <f>IFERROR(Table1[[#This Row],[Total Emissions 23-24 ]]/Table1[[#This Row],[Total Emissions 22-23]],"")</f>
        <v/>
      </c>
      <c r="Y443" s="21"/>
    </row>
    <row r="444" spans="1:25" x14ac:dyDescent="0.25">
      <c r="A444" s="30"/>
      <c r="B444" s="21" t="e">
        <f>VLOOKUP(Table1[[#This Row],[Name]], 'Site Information'!$A$2:$D$46, 4, FALSE)</f>
        <v>#N/A</v>
      </c>
      <c r="C444" s="11" t="str">
        <f>IF(ISNA(VLOOKUP(Table1[[#This Row],[Name]], 'Elec 17-18'!$A$4:$B$630, 2, FALSE)), "0", VLOOKUP(Table1[[#This Row],[Name]], 'Elec 17-18'!$A$4:$B$630, 2, FALSE))</f>
        <v>0</v>
      </c>
      <c r="D444" s="47" t="str">
        <f>IF(ISNA(VLOOKUP(Table1[[#This Row],[Name]], 'Gas 17-18'!$A$4:$B$395, 2, FALSE)), "0", (VLOOKUP(Table1[[#This Row],[Name]], 'Gas 17-18'!$A$4:$B$395, 2, FALSE)))</f>
        <v>0</v>
      </c>
      <c r="E444" s="11" t="str">
        <f>IF(ISNA(VLOOKUP(Table1[[#This Row],[Name]], 'Elec 18-19'!$A$4:$B$630, 2, FALSE)), "0", VLOOKUP(Table1[[#This Row],[Name]], 'Elec 18-19'!$A$4:$B$630, 2, FALSE))</f>
        <v>0</v>
      </c>
      <c r="F444" s="47" t="str">
        <f>IF(ISNA(VLOOKUP(Table1[[#This Row],[Name]], 'Gas 18-19'!$A$4:$B$395, 2, FALSE)), "0", (VLOOKUP(Table1[[#This Row],[Name]], 'Gas 18-19'!$A$4:$B$395, 2, FALSE)))</f>
        <v>0</v>
      </c>
      <c r="G444" s="7" t="str">
        <f>IF(ISNA(VLOOKUP(Table1[[#This Row],[Name]], 'Elec 19-20'!$A$4:$B$631, 2, FALSE)), "0", VLOOKUP(Table1[[#This Row],[Name]], 'Elec 19-20'!$A$4:$B$631, 2, FALSE))</f>
        <v>0</v>
      </c>
      <c r="H444" s="7" t="str">
        <f>IF(ISNA(VLOOKUP(Table1[[#This Row],[Name]], 'Gas 19-20'!$A$4:$B$395, 2, FALSE)), "0", (VLOOKUP(Table1[[#This Row],[Name]], 'Gas 19-20'!$A$4:$B$395, 2, FALSE)))</f>
        <v>0</v>
      </c>
      <c r="I444" s="13">
        <f>IFERROR((Table1[[#This Row],[Electricity 19-20]]*'Emissions Factors'!$C$2)+(Table1[[#This Row],[Gas 19-20]]*'Emissions Factors'!$B$2), "")</f>
        <v>0</v>
      </c>
      <c r="J444" s="7" t="str">
        <f>IF(ISNA(VLOOKUP(Table1[[#This Row],[Name]],'Elec 20-21'!$A$4:$B$641, 2, FALSE)), "0", VLOOKUP(Table1[[#This Row],[Name]], 'Elec 20-21'!$A$4:$B$641, 2, FALSE))</f>
        <v>0</v>
      </c>
      <c r="K444" s="7" t="str">
        <f>IF(ISNA(VLOOKUP(Table1[[#This Row],[Name]], 'Gas 20-21'!$A$4:$B$400, 2, FALSE)), "0", VLOOKUP(Table1[[#This Row],[Name]], 'Gas 20-21'!$A$4:$B$400, 2, FALSE))</f>
        <v>0</v>
      </c>
      <c r="L444" s="13">
        <f>IFERROR((Table1[[#This Row],[Electricity 20-21]]*'Emissions Factors'!$C$3)+(Table1[[#This Row],[Gas 20-21]]*'Emissions Factors'!$B$2), "0")</f>
        <v>0</v>
      </c>
      <c r="M444" s="65" t="str">
        <f>IF(ISNA(VLOOKUP(Table1[[#This Row],[Name]], 'Elec 21-22'!$A$4:$B$656, 2, FALSE)), "0", VLOOKUP(Table1[[#This Row],[Name]], 'Elec 21-22'!$A$4:$B$656, 2, FALSE))</f>
        <v>0</v>
      </c>
      <c r="N444" s="11" t="str">
        <f>IF(ISNA(VLOOKUP(Table1[[#This Row],[Name]], 'Gas 21-22'!$A$4:$B$408, 2, FALSE)), "0", VLOOKUP(Table1[[#This Row],[Name]], 'Gas 21-22'!$A$4:$B$408, 2, FALSE))</f>
        <v>0</v>
      </c>
      <c r="O444" s="8">
        <f>IFERROR((Table1[[#This Row],[Electricity 21-22]]*'Emissions Factors'!$C$4)+(Table1[[#This Row],[Gas 21-22]]*'Emissions Factors'!$B$4), "")</f>
        <v>0</v>
      </c>
      <c r="P444" s="12" t="str">
        <f>IFERROR(Table1[[#This Row],[Total Emissions 21-22]]/Table1[[#This Row],[Total Emissions 20-21]], "")</f>
        <v/>
      </c>
      <c r="Q444" s="11" t="str">
        <f>IF(ISNA(VLOOKUP(Table1[[#This Row],[Name]],'Elec 22-23'!$A$4:$B$680, 2, FALSE)), "", VLOOKUP(Table1[[#This Row],[Name]], 'Elec 22-23'!$A$4:$B$680, 2, FALSE))</f>
        <v/>
      </c>
      <c r="R444" s="7" t="str">
        <f>IF(ISNA(VLOOKUP(Table1[[#This Row],[Name]], 'Gas 22-23'!$A$4:$B$427, 2, FALSE)), "", (VLOOKUP(Table1[[#This Row],[Name]], 'Gas 22-23'!$A$4:$B$427, 2, FALSE)))</f>
        <v/>
      </c>
      <c r="S444" s="7" t="str">
        <f>IFERROR((Table1[[#This Row],[Electricity 22-23]]*'Emissions Factors'!$C$5)+('Emissions Factors'!$B$5*Table1[[#This Row],[Gas 22-23]]), "")</f>
        <v/>
      </c>
      <c r="T444" s="12" t="str">
        <f>IFERROR(Table1[[#This Row],[Total Emissions 22-23]]/Table1[[#This Row],[Total Emissions 21-22]], "")</f>
        <v/>
      </c>
      <c r="U444" s="7" t="str">
        <f>IF(ISNA(VLOOKUP(Table1[[#This Row],[Name]],'Electricity 23-24'!A93:D635,4,FALSE)),"",(VLOOKUP(Table1[[#This Row],[Name]],'Electricity 23-24'!A93:D635,4,FALSE)))</f>
        <v/>
      </c>
      <c r="V444" s="7" t="str">
        <f>IF(ISNA(VLOOKUP(Table1[[#This Row],[Name]],Table2[#All],2,FALSE)),"",(VLOOKUP(Table1[[#This Row],[Name]],Table2[#All],2,FALSE)))</f>
        <v/>
      </c>
      <c r="W444" s="7" t="str">
        <f>IFERROR((Table1[[#This Row],[Electricity 23-24 ]]*'Emissions Factors'!$C$6)+(Table1[[#This Row],[Gas 23-24 ]]*'Emissions Factors'!$B$6),"")</f>
        <v/>
      </c>
      <c r="X444" s="74" t="str">
        <f>IFERROR(Table1[[#This Row],[Total Emissions 23-24 ]]/Table1[[#This Row],[Total Emissions 22-23]],"")</f>
        <v/>
      </c>
      <c r="Y444" s="21"/>
    </row>
    <row r="445" spans="1:25" x14ac:dyDescent="0.25">
      <c r="A445" s="30"/>
      <c r="B445" s="21" t="e">
        <f>VLOOKUP(Table1[[#This Row],[Name]], 'Site Information'!$A$2:$D$46, 4, FALSE)</f>
        <v>#N/A</v>
      </c>
      <c r="C445" s="11" t="str">
        <f>IF(ISNA(VLOOKUP(Table1[[#This Row],[Name]], 'Elec 17-18'!$A$4:$B$630, 2, FALSE)), "0", VLOOKUP(Table1[[#This Row],[Name]], 'Elec 17-18'!$A$4:$B$630, 2, FALSE))</f>
        <v>0</v>
      </c>
      <c r="D445" s="47" t="str">
        <f>IF(ISNA(VLOOKUP(Table1[[#This Row],[Name]], 'Gas 17-18'!$A$4:$B$395, 2, FALSE)), "0", (VLOOKUP(Table1[[#This Row],[Name]], 'Gas 17-18'!$A$4:$B$395, 2, FALSE)))</f>
        <v>0</v>
      </c>
      <c r="E445" s="11" t="str">
        <f>IF(ISNA(VLOOKUP(Table1[[#This Row],[Name]], 'Elec 18-19'!$A$4:$B$630, 2, FALSE)), "0", VLOOKUP(Table1[[#This Row],[Name]], 'Elec 18-19'!$A$4:$B$630, 2, FALSE))</f>
        <v>0</v>
      </c>
      <c r="F445" s="47" t="str">
        <f>IF(ISNA(VLOOKUP(Table1[[#This Row],[Name]], 'Gas 18-19'!$A$4:$B$395, 2, FALSE)), "0", (VLOOKUP(Table1[[#This Row],[Name]], 'Gas 18-19'!$A$4:$B$395, 2, FALSE)))</f>
        <v>0</v>
      </c>
      <c r="G445" s="7" t="str">
        <f>IF(ISNA(VLOOKUP(Table1[[#This Row],[Name]], 'Elec 19-20'!$A$4:$B$631, 2, FALSE)), "0", VLOOKUP(Table1[[#This Row],[Name]], 'Elec 19-20'!$A$4:$B$631, 2, FALSE))</f>
        <v>0</v>
      </c>
      <c r="H445" s="7" t="str">
        <f>IF(ISNA(VLOOKUP(Table1[[#This Row],[Name]], 'Gas 19-20'!$A$4:$B$395, 2, FALSE)), "0", (VLOOKUP(Table1[[#This Row],[Name]], 'Gas 19-20'!$A$4:$B$395, 2, FALSE)))</f>
        <v>0</v>
      </c>
      <c r="I445" s="13">
        <f>IFERROR((Table1[[#This Row],[Electricity 19-20]]*'Emissions Factors'!$C$2)+(Table1[[#This Row],[Gas 19-20]]*'Emissions Factors'!$B$2), "")</f>
        <v>0</v>
      </c>
      <c r="J445" s="7" t="str">
        <f>IF(ISNA(VLOOKUP(Table1[[#This Row],[Name]],'Elec 20-21'!$A$4:$B$641, 2, FALSE)), "0", VLOOKUP(Table1[[#This Row],[Name]], 'Elec 20-21'!$A$4:$B$641, 2, FALSE))</f>
        <v>0</v>
      </c>
      <c r="K445" s="7" t="str">
        <f>IF(ISNA(VLOOKUP(Table1[[#This Row],[Name]], 'Gas 20-21'!$A$4:$B$400, 2, FALSE)), "0", VLOOKUP(Table1[[#This Row],[Name]], 'Gas 20-21'!$A$4:$B$400, 2, FALSE))</f>
        <v>0</v>
      </c>
      <c r="L445" s="13">
        <f>IFERROR((Table1[[#This Row],[Electricity 20-21]]*'Emissions Factors'!$C$3)+(Table1[[#This Row],[Gas 20-21]]*'Emissions Factors'!$B$2), "0")</f>
        <v>0</v>
      </c>
      <c r="M445" s="65" t="str">
        <f>IF(ISNA(VLOOKUP(Table1[[#This Row],[Name]], 'Elec 21-22'!$A$4:$B$656, 2, FALSE)), "0", VLOOKUP(Table1[[#This Row],[Name]], 'Elec 21-22'!$A$4:$B$656, 2, FALSE))</f>
        <v>0</v>
      </c>
      <c r="N445" s="11" t="str">
        <f>IF(ISNA(VLOOKUP(Table1[[#This Row],[Name]], 'Gas 21-22'!$A$4:$B$408, 2, FALSE)), "0", VLOOKUP(Table1[[#This Row],[Name]], 'Gas 21-22'!$A$4:$B$408, 2, FALSE))</f>
        <v>0</v>
      </c>
      <c r="O445" s="8">
        <f>IFERROR((Table1[[#This Row],[Electricity 21-22]]*'Emissions Factors'!$C$4)+(Table1[[#This Row],[Gas 21-22]]*'Emissions Factors'!$B$4), "")</f>
        <v>0</v>
      </c>
      <c r="P445" s="12" t="str">
        <f>IFERROR(Table1[[#This Row],[Total Emissions 21-22]]/Table1[[#This Row],[Total Emissions 20-21]], "")</f>
        <v/>
      </c>
      <c r="Q445" s="11" t="str">
        <f>IF(ISNA(VLOOKUP(Table1[[#This Row],[Name]],'Elec 22-23'!$A$4:$B$680, 2, FALSE)), "", VLOOKUP(Table1[[#This Row],[Name]], 'Elec 22-23'!$A$4:$B$680, 2, FALSE))</f>
        <v/>
      </c>
      <c r="R445" s="7" t="str">
        <f>IF(ISNA(VLOOKUP(Table1[[#This Row],[Name]], 'Gas 22-23'!$A$4:$B$427, 2, FALSE)), "", (VLOOKUP(Table1[[#This Row],[Name]], 'Gas 22-23'!$A$4:$B$427, 2, FALSE)))</f>
        <v/>
      </c>
      <c r="S445" s="7" t="str">
        <f>IFERROR((Table1[[#This Row],[Electricity 22-23]]*'Emissions Factors'!$C$5)+('Emissions Factors'!$B$5*Table1[[#This Row],[Gas 22-23]]), "")</f>
        <v/>
      </c>
      <c r="T445" s="12" t="str">
        <f>IFERROR(Table1[[#This Row],[Total Emissions 22-23]]/Table1[[#This Row],[Total Emissions 21-22]], "")</f>
        <v/>
      </c>
      <c r="U445" s="7" t="str">
        <f>IF(ISNA(VLOOKUP(Table1[[#This Row],[Name]],'Electricity 23-24'!A148:D872,4,FALSE)),"",(VLOOKUP(Table1[[#This Row],[Name]],'Electricity 23-24'!A148:D872,4,FALSE)))</f>
        <v/>
      </c>
      <c r="V445" s="7" t="str">
        <f>IF(ISNA(VLOOKUP(Table1[[#This Row],[Name]],Table2[#All],2,FALSE)),"",(VLOOKUP(Table1[[#This Row],[Name]],Table2[#All],2,FALSE)))</f>
        <v/>
      </c>
      <c r="W445" s="7" t="str">
        <f>IFERROR((Table1[[#This Row],[Electricity 23-24 ]]*'Emissions Factors'!$C$6)+(Table1[[#This Row],[Gas 23-24 ]]*'Emissions Factors'!$B$6),"")</f>
        <v/>
      </c>
      <c r="X445" s="74" t="str">
        <f>IFERROR(Table1[[#This Row],[Total Emissions 23-24 ]]/Table1[[#This Row],[Total Emissions 22-23]],"")</f>
        <v/>
      </c>
      <c r="Y445" s="21"/>
    </row>
    <row r="446" spans="1:25" x14ac:dyDescent="0.25">
      <c r="A446" s="30"/>
      <c r="B446" s="21" t="e">
        <f>VLOOKUP(Table1[[#This Row],[Name]], 'Site Information'!$A$2:$D$46, 4, FALSE)</f>
        <v>#N/A</v>
      </c>
      <c r="C446" s="11" t="str">
        <f>IF(ISNA(VLOOKUP(Table1[[#This Row],[Name]], 'Elec 17-18'!$A$4:$B$630, 2, FALSE)), "0", VLOOKUP(Table1[[#This Row],[Name]], 'Elec 17-18'!$A$4:$B$630, 2, FALSE))</f>
        <v>0</v>
      </c>
      <c r="D446" s="47" t="str">
        <f>IF(ISNA(VLOOKUP(Table1[[#This Row],[Name]], 'Gas 17-18'!$A$4:$B$395, 2, FALSE)), "0", (VLOOKUP(Table1[[#This Row],[Name]], 'Gas 17-18'!$A$4:$B$395, 2, FALSE)))</f>
        <v>0</v>
      </c>
      <c r="E446" s="11" t="str">
        <f>IF(ISNA(VLOOKUP(Table1[[#This Row],[Name]], 'Elec 18-19'!$A$4:$B$630, 2, FALSE)), "0", VLOOKUP(Table1[[#This Row],[Name]], 'Elec 18-19'!$A$4:$B$630, 2, FALSE))</f>
        <v>0</v>
      </c>
      <c r="F446" s="47" t="str">
        <f>IF(ISNA(VLOOKUP(Table1[[#This Row],[Name]], 'Gas 18-19'!$A$4:$B$395, 2, FALSE)), "0", (VLOOKUP(Table1[[#This Row],[Name]], 'Gas 18-19'!$A$4:$B$395, 2, FALSE)))</f>
        <v>0</v>
      </c>
      <c r="G446" s="7" t="str">
        <f>IF(ISNA(VLOOKUP(Table1[[#This Row],[Name]], 'Elec 19-20'!$A$4:$B$631, 2, FALSE)), "0", VLOOKUP(Table1[[#This Row],[Name]], 'Elec 19-20'!$A$4:$B$631, 2, FALSE))</f>
        <v>0</v>
      </c>
      <c r="H446" s="7" t="str">
        <f>IF(ISNA(VLOOKUP(Table1[[#This Row],[Name]], 'Gas 19-20'!$A$4:$B$395, 2, FALSE)), "0", (VLOOKUP(Table1[[#This Row],[Name]], 'Gas 19-20'!$A$4:$B$395, 2, FALSE)))</f>
        <v>0</v>
      </c>
      <c r="I446" s="13">
        <f>IFERROR((Table1[[#This Row],[Electricity 19-20]]*'Emissions Factors'!$C$2)+(Table1[[#This Row],[Gas 19-20]]*'Emissions Factors'!$B$2), "")</f>
        <v>0</v>
      </c>
      <c r="J446" s="7" t="str">
        <f>IF(ISNA(VLOOKUP(Table1[[#This Row],[Name]],'Elec 20-21'!$A$4:$B$641, 2, FALSE)), "0", VLOOKUP(Table1[[#This Row],[Name]], 'Elec 20-21'!$A$4:$B$641, 2, FALSE))</f>
        <v>0</v>
      </c>
      <c r="K446" s="7" t="str">
        <f>IF(ISNA(VLOOKUP(Table1[[#This Row],[Name]], 'Gas 20-21'!$A$4:$B$400, 2, FALSE)), "0", VLOOKUP(Table1[[#This Row],[Name]], 'Gas 20-21'!$A$4:$B$400, 2, FALSE))</f>
        <v>0</v>
      </c>
      <c r="L446" s="13">
        <f>IFERROR((Table1[[#This Row],[Electricity 20-21]]*'Emissions Factors'!$C$3)+(Table1[[#This Row],[Gas 20-21]]*'Emissions Factors'!$B$2), "0")</f>
        <v>0</v>
      </c>
      <c r="M446" s="65" t="str">
        <f>IF(ISNA(VLOOKUP(Table1[[#This Row],[Name]], 'Elec 21-22'!$A$4:$B$656, 2, FALSE)), "0", VLOOKUP(Table1[[#This Row],[Name]], 'Elec 21-22'!$A$4:$B$656, 2, FALSE))</f>
        <v>0</v>
      </c>
      <c r="N446" s="11" t="str">
        <f>IF(ISNA(VLOOKUP(Table1[[#This Row],[Name]], 'Gas 21-22'!$A$4:$B$408, 2, FALSE)), "0", VLOOKUP(Table1[[#This Row],[Name]], 'Gas 21-22'!$A$4:$B$408, 2, FALSE))</f>
        <v>0</v>
      </c>
      <c r="O446" s="8">
        <f>IFERROR((Table1[[#This Row],[Electricity 21-22]]*'Emissions Factors'!$C$4)+(Table1[[#This Row],[Gas 21-22]]*'Emissions Factors'!$B$4), "")</f>
        <v>0</v>
      </c>
      <c r="P446" s="12" t="str">
        <f>IFERROR(Table1[[#This Row],[Total Emissions 21-22]]/Table1[[#This Row],[Total Emissions 20-21]], "")</f>
        <v/>
      </c>
      <c r="Q446" s="11" t="str">
        <f>IF(ISNA(VLOOKUP(Table1[[#This Row],[Name]],'Elec 22-23'!$A$4:$B$680, 2, FALSE)), "", VLOOKUP(Table1[[#This Row],[Name]], 'Elec 22-23'!$A$4:$B$680, 2, FALSE))</f>
        <v/>
      </c>
      <c r="R446" s="7" t="str">
        <f>IF(ISNA(VLOOKUP(Table1[[#This Row],[Name]], 'Gas 22-23'!$A$4:$B$427, 2, FALSE)), "", (VLOOKUP(Table1[[#This Row],[Name]], 'Gas 22-23'!$A$4:$B$427, 2, FALSE)))</f>
        <v/>
      </c>
      <c r="S446" s="7" t="str">
        <f>IFERROR((Table1[[#This Row],[Electricity 22-23]]*'Emissions Factors'!$C$5)+('Emissions Factors'!$B$5*Table1[[#This Row],[Gas 22-23]]), "")</f>
        <v/>
      </c>
      <c r="T446" s="12" t="str">
        <f>IFERROR(Table1[[#This Row],[Total Emissions 22-23]]/Table1[[#This Row],[Total Emissions 21-22]], "")</f>
        <v/>
      </c>
      <c r="U446" s="7" t="str">
        <f>IF(ISNA(VLOOKUP(Table1[[#This Row],[Name]],'Electricity 23-24'!A221:D866,4,FALSE)),"",(VLOOKUP(Table1[[#This Row],[Name]],'Electricity 23-24'!A221:D866,4,FALSE)))</f>
        <v/>
      </c>
      <c r="V446" s="7" t="str">
        <f>IF(ISNA(VLOOKUP(Table1[[#This Row],[Name]],Table2[#All],2,FALSE)),"",(VLOOKUP(Table1[[#This Row],[Name]],Table2[#All],2,FALSE)))</f>
        <v/>
      </c>
      <c r="W446" s="7" t="str">
        <f>IFERROR((Table1[[#This Row],[Electricity 23-24 ]]*'Emissions Factors'!$C$6)+(Table1[[#This Row],[Gas 23-24 ]]*'Emissions Factors'!$B$6),"")</f>
        <v/>
      </c>
      <c r="X446" s="74" t="str">
        <f>IFERROR(Table1[[#This Row],[Total Emissions 23-24 ]]/Table1[[#This Row],[Total Emissions 22-23]],"")</f>
        <v/>
      </c>
      <c r="Y446" s="21"/>
    </row>
    <row r="447" spans="1:25" x14ac:dyDescent="0.25">
      <c r="A447" s="30"/>
      <c r="B447" s="21" t="e">
        <f>VLOOKUP(Table1[[#This Row],[Name]], 'Site Information'!$A$2:$D$46, 4, FALSE)</f>
        <v>#N/A</v>
      </c>
      <c r="C447" s="11" t="str">
        <f>IF(ISNA(VLOOKUP(Table1[[#This Row],[Name]], 'Elec 17-18'!$A$4:$B$630, 2, FALSE)), "0", VLOOKUP(Table1[[#This Row],[Name]], 'Elec 17-18'!$A$4:$B$630, 2, FALSE))</f>
        <v>0</v>
      </c>
      <c r="D447" s="47" t="str">
        <f>IF(ISNA(VLOOKUP(Table1[[#This Row],[Name]], 'Gas 17-18'!$A$4:$B$395, 2, FALSE)), "0", (VLOOKUP(Table1[[#This Row],[Name]], 'Gas 17-18'!$A$4:$B$395, 2, FALSE)))</f>
        <v>0</v>
      </c>
      <c r="E447" s="11" t="str">
        <f>IF(ISNA(VLOOKUP(Table1[[#This Row],[Name]], 'Elec 18-19'!$A$4:$B$630, 2, FALSE)), "0", VLOOKUP(Table1[[#This Row],[Name]], 'Elec 18-19'!$A$4:$B$630, 2, FALSE))</f>
        <v>0</v>
      </c>
      <c r="F447" s="47" t="str">
        <f>IF(ISNA(VLOOKUP(Table1[[#This Row],[Name]], 'Gas 18-19'!$A$4:$B$395, 2, FALSE)), "0", (VLOOKUP(Table1[[#This Row],[Name]], 'Gas 18-19'!$A$4:$B$395, 2, FALSE)))</f>
        <v>0</v>
      </c>
      <c r="G447" s="7" t="str">
        <f>IF(ISNA(VLOOKUP(Table1[[#This Row],[Name]], 'Elec 19-20'!$A$4:$B$631, 2, FALSE)), "0", VLOOKUP(Table1[[#This Row],[Name]], 'Elec 19-20'!$A$4:$B$631, 2, FALSE))</f>
        <v>0</v>
      </c>
      <c r="H447" s="7" t="str">
        <f>IF(ISNA(VLOOKUP(Table1[[#This Row],[Name]], 'Gas 19-20'!$A$4:$B$395, 2, FALSE)), "0", (VLOOKUP(Table1[[#This Row],[Name]], 'Gas 19-20'!$A$4:$B$395, 2, FALSE)))</f>
        <v>0</v>
      </c>
      <c r="I447" s="13">
        <f>IFERROR((Table1[[#This Row],[Electricity 19-20]]*'Emissions Factors'!$C$2)+(Table1[[#This Row],[Gas 19-20]]*'Emissions Factors'!$B$2), "")</f>
        <v>0</v>
      </c>
      <c r="J447" s="7" t="str">
        <f>IF(ISNA(VLOOKUP(Table1[[#This Row],[Name]],'Elec 20-21'!$A$4:$B$641, 2, FALSE)), "0", VLOOKUP(Table1[[#This Row],[Name]], 'Elec 20-21'!$A$4:$B$641, 2, FALSE))</f>
        <v>0</v>
      </c>
      <c r="K447" s="7" t="str">
        <f>IF(ISNA(VLOOKUP(Table1[[#This Row],[Name]], 'Gas 20-21'!$A$4:$B$400, 2, FALSE)), "0", VLOOKUP(Table1[[#This Row],[Name]], 'Gas 20-21'!$A$4:$B$400, 2, FALSE))</f>
        <v>0</v>
      </c>
      <c r="L447" s="13">
        <f>IFERROR((Table1[[#This Row],[Electricity 20-21]]*'Emissions Factors'!$C$3)+(Table1[[#This Row],[Gas 20-21]]*'Emissions Factors'!$B$2), "0")</f>
        <v>0</v>
      </c>
      <c r="M447" s="65" t="str">
        <f>IF(ISNA(VLOOKUP(Table1[[#This Row],[Name]], 'Elec 21-22'!$A$4:$B$656, 2, FALSE)), "0", VLOOKUP(Table1[[#This Row],[Name]], 'Elec 21-22'!$A$4:$B$656, 2, FALSE))</f>
        <v>0</v>
      </c>
      <c r="N447" s="11" t="str">
        <f>IF(ISNA(VLOOKUP(Table1[[#This Row],[Name]], 'Gas 21-22'!$A$4:$B$408, 2, FALSE)), "0", VLOOKUP(Table1[[#This Row],[Name]], 'Gas 21-22'!$A$4:$B$408, 2, FALSE))</f>
        <v>0</v>
      </c>
      <c r="O447" s="8">
        <f>IFERROR((Table1[[#This Row],[Electricity 21-22]]*'Emissions Factors'!$C$4)+(Table1[[#This Row],[Gas 21-22]]*'Emissions Factors'!$B$4), "")</f>
        <v>0</v>
      </c>
      <c r="P447" s="12" t="str">
        <f>IFERROR(Table1[[#This Row],[Total Emissions 21-22]]/Table1[[#This Row],[Total Emissions 20-21]], "")</f>
        <v/>
      </c>
      <c r="Q447" s="11" t="str">
        <f>IF(ISNA(VLOOKUP(Table1[[#This Row],[Name]],'Elec 22-23'!$A$4:$B$680, 2, FALSE)), "", VLOOKUP(Table1[[#This Row],[Name]], 'Elec 22-23'!$A$4:$B$680, 2, FALSE))</f>
        <v/>
      </c>
      <c r="R447" s="7" t="str">
        <f>IF(ISNA(VLOOKUP(Table1[[#This Row],[Name]], 'Gas 22-23'!$A$4:$B$427, 2, FALSE)), "", (VLOOKUP(Table1[[#This Row],[Name]], 'Gas 22-23'!$A$4:$B$427, 2, FALSE)))</f>
        <v/>
      </c>
      <c r="S447" s="7" t="str">
        <f>IFERROR((Table1[[#This Row],[Electricity 22-23]]*'Emissions Factors'!$C$5)+('Emissions Factors'!$B$5*Table1[[#This Row],[Gas 22-23]]), "")</f>
        <v/>
      </c>
      <c r="T447" s="12" t="str">
        <f>IFERROR(Table1[[#This Row],[Total Emissions 22-23]]/Table1[[#This Row],[Total Emissions 21-22]], "")</f>
        <v/>
      </c>
      <c r="U447" s="7" t="str">
        <f>IF(ISNA(VLOOKUP(Table1[[#This Row],[Name]],'Electricity 23-24'!A276:D398,4,FALSE)),"",(VLOOKUP(Table1[[#This Row],[Name]],'Electricity 23-24'!A276:D398,4,FALSE)))</f>
        <v/>
      </c>
      <c r="V447" s="7" t="str">
        <f>IF(ISNA(VLOOKUP(Table1[[#This Row],[Name]],Table2[#All],2,FALSE)),"",(VLOOKUP(Table1[[#This Row],[Name]],Table2[#All],2,FALSE)))</f>
        <v/>
      </c>
      <c r="W447" s="7" t="str">
        <f>IFERROR((Table1[[#This Row],[Electricity 23-24 ]]*'Emissions Factors'!$C$6)+(Table1[[#This Row],[Gas 23-24 ]]*'Emissions Factors'!$B$6),"")</f>
        <v/>
      </c>
      <c r="X447" s="74" t="str">
        <f>IFERROR(Table1[[#This Row],[Total Emissions 23-24 ]]/Table1[[#This Row],[Total Emissions 22-23]],"")</f>
        <v/>
      </c>
      <c r="Y447" s="21"/>
    </row>
    <row r="448" spans="1:25" x14ac:dyDescent="0.25">
      <c r="A448" s="30"/>
      <c r="B448" s="21" t="e">
        <f>VLOOKUP(Table1[[#This Row],[Name]], 'Site Information'!$A$2:$D$46, 4, FALSE)</f>
        <v>#N/A</v>
      </c>
      <c r="C448" s="11" t="str">
        <f>IF(ISNA(VLOOKUP(Table1[[#This Row],[Name]], 'Elec 17-18'!$A$4:$B$630, 2, FALSE)), "0", VLOOKUP(Table1[[#This Row],[Name]], 'Elec 17-18'!$A$4:$B$630, 2, FALSE))</f>
        <v>0</v>
      </c>
      <c r="D448" s="47" t="str">
        <f>IF(ISNA(VLOOKUP(Table1[[#This Row],[Name]], 'Gas 17-18'!$A$4:$B$395, 2, FALSE)), "0", (VLOOKUP(Table1[[#This Row],[Name]], 'Gas 17-18'!$A$4:$B$395, 2, FALSE)))</f>
        <v>0</v>
      </c>
      <c r="E448" s="11" t="str">
        <f>IF(ISNA(VLOOKUP(Table1[[#This Row],[Name]], 'Elec 18-19'!$A$4:$B$630, 2, FALSE)), "0", VLOOKUP(Table1[[#This Row],[Name]], 'Elec 18-19'!$A$4:$B$630, 2, FALSE))</f>
        <v>0</v>
      </c>
      <c r="F448" s="47" t="str">
        <f>IF(ISNA(VLOOKUP(Table1[[#This Row],[Name]], 'Gas 18-19'!$A$4:$B$395, 2, FALSE)), "0", (VLOOKUP(Table1[[#This Row],[Name]], 'Gas 18-19'!$A$4:$B$395, 2, FALSE)))</f>
        <v>0</v>
      </c>
      <c r="G448" s="7" t="str">
        <f>IF(ISNA(VLOOKUP(Table1[[#This Row],[Name]], 'Elec 19-20'!$A$4:$B$631, 2, FALSE)), "0", VLOOKUP(Table1[[#This Row],[Name]], 'Elec 19-20'!$A$4:$B$631, 2, FALSE))</f>
        <v>0</v>
      </c>
      <c r="H448" s="7" t="str">
        <f>IF(ISNA(VLOOKUP(Table1[[#This Row],[Name]], 'Gas 19-20'!$A$4:$B$395, 2, FALSE)), "0", (VLOOKUP(Table1[[#This Row],[Name]], 'Gas 19-20'!$A$4:$B$395, 2, FALSE)))</f>
        <v>0</v>
      </c>
      <c r="I448" s="13">
        <f>IFERROR((Table1[[#This Row],[Electricity 19-20]]*'Emissions Factors'!$C$2)+(Table1[[#This Row],[Gas 19-20]]*'Emissions Factors'!$B$2), "")</f>
        <v>0</v>
      </c>
      <c r="J448" s="7" t="str">
        <f>IF(ISNA(VLOOKUP(Table1[[#This Row],[Name]],'Elec 20-21'!$A$4:$B$641, 2, FALSE)), "0", VLOOKUP(Table1[[#This Row],[Name]], 'Elec 20-21'!$A$4:$B$641, 2, FALSE))</f>
        <v>0</v>
      </c>
      <c r="K448" s="7" t="str">
        <f>IF(ISNA(VLOOKUP(Table1[[#This Row],[Name]], 'Gas 20-21'!$A$4:$B$400, 2, FALSE)), "0", VLOOKUP(Table1[[#This Row],[Name]], 'Gas 20-21'!$A$4:$B$400, 2, FALSE))</f>
        <v>0</v>
      </c>
      <c r="L448" s="13">
        <f>IFERROR((Table1[[#This Row],[Electricity 20-21]]*'Emissions Factors'!$C$3)+(Table1[[#This Row],[Gas 20-21]]*'Emissions Factors'!$B$2), "0")</f>
        <v>0</v>
      </c>
      <c r="M448" s="65" t="str">
        <f>IF(ISNA(VLOOKUP(Table1[[#This Row],[Name]], 'Elec 21-22'!$A$4:$B$656, 2, FALSE)), "0", VLOOKUP(Table1[[#This Row],[Name]], 'Elec 21-22'!$A$4:$B$656, 2, FALSE))</f>
        <v>0</v>
      </c>
      <c r="N448" s="11" t="str">
        <f>IF(ISNA(VLOOKUP(Table1[[#This Row],[Name]], 'Gas 21-22'!$A$4:$B$408, 2, FALSE)), "0", VLOOKUP(Table1[[#This Row],[Name]], 'Gas 21-22'!$A$4:$B$408, 2, FALSE))</f>
        <v>0</v>
      </c>
      <c r="O448" s="8">
        <f>IFERROR((Table1[[#This Row],[Electricity 21-22]]*'Emissions Factors'!$C$4)+(Table1[[#This Row],[Gas 21-22]]*'Emissions Factors'!$B$4), "")</f>
        <v>0</v>
      </c>
      <c r="P448" s="12" t="str">
        <f>IFERROR(Table1[[#This Row],[Total Emissions 21-22]]/Table1[[#This Row],[Total Emissions 20-21]], "")</f>
        <v/>
      </c>
      <c r="Q448" s="11" t="str">
        <f>IF(ISNA(VLOOKUP(Table1[[#This Row],[Name]],'Elec 22-23'!$A$4:$B$680, 2, FALSE)), "", VLOOKUP(Table1[[#This Row],[Name]], 'Elec 22-23'!$A$4:$B$680, 2, FALSE))</f>
        <v/>
      </c>
      <c r="R448" s="7" t="str">
        <f>IF(ISNA(VLOOKUP(Table1[[#This Row],[Name]], 'Gas 22-23'!$A$4:$B$427, 2, FALSE)), "", (VLOOKUP(Table1[[#This Row],[Name]], 'Gas 22-23'!$A$4:$B$427, 2, FALSE)))</f>
        <v/>
      </c>
      <c r="S448" s="7" t="str">
        <f>IFERROR((Table1[[#This Row],[Electricity 22-23]]*'Emissions Factors'!$C$5)+('Emissions Factors'!$B$5*Table1[[#This Row],[Gas 22-23]]), "")</f>
        <v/>
      </c>
      <c r="T448" s="12" t="str">
        <f>IFERROR(Table1[[#This Row],[Total Emissions 22-23]]/Table1[[#This Row],[Total Emissions 21-22]], "")</f>
        <v/>
      </c>
      <c r="U448" s="7" t="str">
        <f>IF(ISNA(VLOOKUP(Table1[[#This Row],[Name]],'Electricity 23-24'!A277:D399,4,FALSE)),"",(VLOOKUP(Table1[[#This Row],[Name]],'Electricity 23-24'!A277:D399,4,FALSE)))</f>
        <v/>
      </c>
      <c r="V448" s="7" t="str">
        <f>IF(ISNA(VLOOKUP(Table1[[#This Row],[Name]],Table2[#All],2,FALSE)),"",(VLOOKUP(Table1[[#This Row],[Name]],Table2[#All],2,FALSE)))</f>
        <v/>
      </c>
      <c r="W448" s="7" t="str">
        <f>IFERROR((Table1[[#This Row],[Electricity 23-24 ]]*'Emissions Factors'!$C$6)+(Table1[[#This Row],[Gas 23-24 ]]*'Emissions Factors'!$B$6),"")</f>
        <v/>
      </c>
      <c r="X448" s="74" t="str">
        <f>IFERROR(Table1[[#This Row],[Total Emissions 23-24 ]]/Table1[[#This Row],[Total Emissions 22-23]],"")</f>
        <v/>
      </c>
      <c r="Y448" s="21"/>
    </row>
    <row r="449" spans="1:25" x14ac:dyDescent="0.25">
      <c r="A449" s="30"/>
      <c r="B449" s="21" t="e">
        <f>VLOOKUP(Table1[[#This Row],[Name]], 'Site Information'!$A$2:$D$46, 4, FALSE)</f>
        <v>#N/A</v>
      </c>
      <c r="C449" s="11" t="str">
        <f>IF(ISNA(VLOOKUP(Table1[[#This Row],[Name]], 'Elec 17-18'!$A$4:$B$630, 2, FALSE)), "0", VLOOKUP(Table1[[#This Row],[Name]], 'Elec 17-18'!$A$4:$B$630, 2, FALSE))</f>
        <v>0</v>
      </c>
      <c r="D449" s="47" t="str">
        <f>IF(ISNA(VLOOKUP(Table1[[#This Row],[Name]], 'Gas 17-18'!$A$4:$B$395, 2, FALSE)), "0", (VLOOKUP(Table1[[#This Row],[Name]], 'Gas 17-18'!$A$4:$B$395, 2, FALSE)))</f>
        <v>0</v>
      </c>
      <c r="E449" s="11" t="str">
        <f>IF(ISNA(VLOOKUP(Table1[[#This Row],[Name]], 'Elec 18-19'!$A$4:$B$630, 2, FALSE)), "0", VLOOKUP(Table1[[#This Row],[Name]], 'Elec 18-19'!$A$4:$B$630, 2, FALSE))</f>
        <v>0</v>
      </c>
      <c r="F449" s="47" t="str">
        <f>IF(ISNA(VLOOKUP(Table1[[#This Row],[Name]], 'Gas 18-19'!$A$4:$B$395, 2, FALSE)), "0", (VLOOKUP(Table1[[#This Row],[Name]], 'Gas 18-19'!$A$4:$B$395, 2, FALSE)))</f>
        <v>0</v>
      </c>
      <c r="G449" s="7" t="str">
        <f>IF(ISNA(VLOOKUP(Table1[[#This Row],[Name]], 'Elec 19-20'!$A$4:$B$631, 2, FALSE)), "0", VLOOKUP(Table1[[#This Row],[Name]], 'Elec 19-20'!$A$4:$B$631, 2, FALSE))</f>
        <v>0</v>
      </c>
      <c r="H449" s="7" t="str">
        <f>IF(ISNA(VLOOKUP(Table1[[#This Row],[Name]], 'Gas 19-20'!$A$4:$B$395, 2, FALSE)), "0", (VLOOKUP(Table1[[#This Row],[Name]], 'Gas 19-20'!$A$4:$B$395, 2, FALSE)))</f>
        <v>0</v>
      </c>
      <c r="I449" s="13">
        <f>IFERROR((Table1[[#This Row],[Electricity 19-20]]*'Emissions Factors'!$C$2)+(Table1[[#This Row],[Gas 19-20]]*'Emissions Factors'!$B$2), "")</f>
        <v>0</v>
      </c>
      <c r="J449" s="7" t="str">
        <f>IF(ISNA(VLOOKUP(Table1[[#This Row],[Name]],'Elec 20-21'!$A$4:$B$641, 2, FALSE)), "0", VLOOKUP(Table1[[#This Row],[Name]], 'Elec 20-21'!$A$4:$B$641, 2, FALSE))</f>
        <v>0</v>
      </c>
      <c r="K449" s="7" t="str">
        <f>IF(ISNA(VLOOKUP(Table1[[#This Row],[Name]], 'Gas 20-21'!$A$4:$B$400, 2, FALSE)), "0", VLOOKUP(Table1[[#This Row],[Name]], 'Gas 20-21'!$A$4:$B$400, 2, FALSE))</f>
        <v>0</v>
      </c>
      <c r="L449" s="13">
        <f>IFERROR((Table1[[#This Row],[Electricity 20-21]]*'Emissions Factors'!$C$3)+(Table1[[#This Row],[Gas 20-21]]*'Emissions Factors'!$B$2), "0")</f>
        <v>0</v>
      </c>
      <c r="M449" s="65" t="str">
        <f>IF(ISNA(VLOOKUP(Table1[[#This Row],[Name]], 'Elec 21-22'!$A$4:$B$656, 2, FALSE)), "0", VLOOKUP(Table1[[#This Row],[Name]], 'Elec 21-22'!$A$4:$B$656, 2, FALSE))</f>
        <v>0</v>
      </c>
      <c r="N449" s="11" t="str">
        <f>IF(ISNA(VLOOKUP(Table1[[#This Row],[Name]], 'Gas 21-22'!$A$4:$B$408, 2, FALSE)), "0", VLOOKUP(Table1[[#This Row],[Name]], 'Gas 21-22'!$A$4:$B$408, 2, FALSE))</f>
        <v>0</v>
      </c>
      <c r="O449" s="8">
        <f>IFERROR((Table1[[#This Row],[Electricity 21-22]]*'Emissions Factors'!$C$4)+(Table1[[#This Row],[Gas 21-22]]*'Emissions Factors'!$B$4), "")</f>
        <v>0</v>
      </c>
      <c r="P449" s="12" t="str">
        <f>IFERROR(Table1[[#This Row],[Total Emissions 21-22]]/Table1[[#This Row],[Total Emissions 20-21]], "")</f>
        <v/>
      </c>
      <c r="Q449" s="11" t="str">
        <f>IF(ISNA(VLOOKUP(Table1[[#This Row],[Name]],'Elec 22-23'!$A$4:$B$680, 2, FALSE)), "", VLOOKUP(Table1[[#This Row],[Name]], 'Elec 22-23'!$A$4:$B$680, 2, FALSE))</f>
        <v/>
      </c>
      <c r="R449" s="7" t="str">
        <f>IF(ISNA(VLOOKUP(Table1[[#This Row],[Name]], 'Gas 22-23'!$A$4:$B$427, 2, FALSE)), "", (VLOOKUP(Table1[[#This Row],[Name]], 'Gas 22-23'!$A$4:$B$427, 2, FALSE)))</f>
        <v/>
      </c>
      <c r="S449" s="7" t="str">
        <f>IFERROR((Table1[[#This Row],[Electricity 22-23]]*'Emissions Factors'!$C$5)+('Emissions Factors'!$B$5*Table1[[#This Row],[Gas 22-23]]), "")</f>
        <v/>
      </c>
      <c r="T449" s="12" t="str">
        <f>IFERROR(Table1[[#This Row],[Total Emissions 22-23]]/Table1[[#This Row],[Total Emissions 21-22]], "")</f>
        <v/>
      </c>
      <c r="U449" s="7" t="str">
        <f>IF(ISNA(VLOOKUP(Table1[[#This Row],[Name]],'Electricity 23-24'!A278:D400,4,FALSE)),"",(VLOOKUP(Table1[[#This Row],[Name]],'Electricity 23-24'!A278:D400,4,FALSE)))</f>
        <v/>
      </c>
      <c r="V449" s="7" t="str">
        <f>IF(ISNA(VLOOKUP(Table1[[#This Row],[Name]],Table2[#All],2,FALSE)),"",(VLOOKUP(Table1[[#This Row],[Name]],Table2[#All],2,FALSE)))</f>
        <v/>
      </c>
      <c r="W449" s="7" t="str">
        <f>IFERROR((Table1[[#This Row],[Electricity 23-24 ]]*'Emissions Factors'!$C$6)+(Table1[[#This Row],[Gas 23-24 ]]*'Emissions Factors'!$B$6),"")</f>
        <v/>
      </c>
      <c r="X449" s="74" t="str">
        <f>IFERROR(Table1[[#This Row],[Total Emissions 23-24 ]]/Table1[[#This Row],[Total Emissions 22-23]],"")</f>
        <v/>
      </c>
      <c r="Y449" s="21"/>
    </row>
    <row r="450" spans="1:25" x14ac:dyDescent="0.25">
      <c r="A450" s="30"/>
      <c r="B450" s="21" t="e">
        <f>VLOOKUP(Table1[[#This Row],[Name]], 'Site Information'!$A$2:$D$46, 4, FALSE)</f>
        <v>#N/A</v>
      </c>
      <c r="C450" s="11" t="str">
        <f>IF(ISNA(VLOOKUP(Table1[[#This Row],[Name]], 'Elec 17-18'!$A$4:$B$630, 2, FALSE)), "0", VLOOKUP(Table1[[#This Row],[Name]], 'Elec 17-18'!$A$4:$B$630, 2, FALSE))</f>
        <v>0</v>
      </c>
      <c r="D450" s="47" t="str">
        <f>IF(ISNA(VLOOKUP(Table1[[#This Row],[Name]], 'Gas 17-18'!$A$4:$B$395, 2, FALSE)), "0", (VLOOKUP(Table1[[#This Row],[Name]], 'Gas 17-18'!$A$4:$B$395, 2, FALSE)))</f>
        <v>0</v>
      </c>
      <c r="E450" s="11" t="str">
        <f>IF(ISNA(VLOOKUP(Table1[[#This Row],[Name]], 'Elec 18-19'!$A$4:$B$630, 2, FALSE)), "0", VLOOKUP(Table1[[#This Row],[Name]], 'Elec 18-19'!$A$4:$B$630, 2, FALSE))</f>
        <v>0</v>
      </c>
      <c r="F450" s="47" t="str">
        <f>IF(ISNA(VLOOKUP(Table1[[#This Row],[Name]], 'Gas 18-19'!$A$4:$B$395, 2, FALSE)), "0", (VLOOKUP(Table1[[#This Row],[Name]], 'Gas 18-19'!$A$4:$B$395, 2, FALSE)))</f>
        <v>0</v>
      </c>
      <c r="G450" s="7" t="str">
        <f>IF(ISNA(VLOOKUP(Table1[[#This Row],[Name]], 'Elec 19-20'!$A$4:$B$631, 2, FALSE)), "0", VLOOKUP(Table1[[#This Row],[Name]], 'Elec 19-20'!$A$4:$B$631, 2, FALSE))</f>
        <v>0</v>
      </c>
      <c r="H450" s="7" t="str">
        <f>IF(ISNA(VLOOKUP(Table1[[#This Row],[Name]], 'Gas 19-20'!$A$4:$B$395, 2, FALSE)), "0", (VLOOKUP(Table1[[#This Row],[Name]], 'Gas 19-20'!$A$4:$B$395, 2, FALSE)))</f>
        <v>0</v>
      </c>
      <c r="I450" s="13">
        <f>IFERROR((Table1[[#This Row],[Electricity 19-20]]*'Emissions Factors'!$C$2)+(Table1[[#This Row],[Gas 19-20]]*'Emissions Factors'!$B$2), "")</f>
        <v>0</v>
      </c>
      <c r="J450" s="7" t="str">
        <f>IF(ISNA(VLOOKUP(Table1[[#This Row],[Name]],'Elec 20-21'!$A$4:$B$641, 2, FALSE)), "0", VLOOKUP(Table1[[#This Row],[Name]], 'Elec 20-21'!$A$4:$B$641, 2, FALSE))</f>
        <v>0</v>
      </c>
      <c r="K450" s="7" t="str">
        <f>IF(ISNA(VLOOKUP(Table1[[#This Row],[Name]], 'Gas 20-21'!$A$4:$B$400, 2, FALSE)), "0", VLOOKUP(Table1[[#This Row],[Name]], 'Gas 20-21'!$A$4:$B$400, 2, FALSE))</f>
        <v>0</v>
      </c>
      <c r="L450" s="13">
        <f>IFERROR((Table1[[#This Row],[Electricity 20-21]]*'Emissions Factors'!$C$3)+(Table1[[#This Row],[Gas 20-21]]*'Emissions Factors'!$B$2), "0")</f>
        <v>0</v>
      </c>
      <c r="M450" s="65" t="str">
        <f>IF(ISNA(VLOOKUP(Table1[[#This Row],[Name]], 'Elec 21-22'!$A$4:$B$656, 2, FALSE)), "0", VLOOKUP(Table1[[#This Row],[Name]], 'Elec 21-22'!$A$4:$B$656, 2, FALSE))</f>
        <v>0</v>
      </c>
      <c r="N450" s="11" t="str">
        <f>IF(ISNA(VLOOKUP(Table1[[#This Row],[Name]], 'Gas 21-22'!$A$4:$B$408, 2, FALSE)), "0", VLOOKUP(Table1[[#This Row],[Name]], 'Gas 21-22'!$A$4:$B$408, 2, FALSE))</f>
        <v>0</v>
      </c>
      <c r="O450" s="8">
        <f>IFERROR((Table1[[#This Row],[Electricity 21-22]]*'Emissions Factors'!$C$4)+(Table1[[#This Row],[Gas 21-22]]*'Emissions Factors'!$B$4), "")</f>
        <v>0</v>
      </c>
      <c r="P450" s="12" t="str">
        <f>IFERROR(Table1[[#This Row],[Total Emissions 21-22]]/Table1[[#This Row],[Total Emissions 20-21]], "")</f>
        <v/>
      </c>
      <c r="Q450" s="11" t="str">
        <f>IF(ISNA(VLOOKUP(Table1[[#This Row],[Name]],'Elec 22-23'!$A$4:$B$680, 2, FALSE)), "", VLOOKUP(Table1[[#This Row],[Name]], 'Elec 22-23'!$A$4:$B$680, 2, FALSE))</f>
        <v/>
      </c>
      <c r="R450" s="7" t="str">
        <f>IF(ISNA(VLOOKUP(Table1[[#This Row],[Name]], 'Gas 22-23'!$A$4:$B$427, 2, FALSE)), "", (VLOOKUP(Table1[[#This Row],[Name]], 'Gas 22-23'!$A$4:$B$427, 2, FALSE)))</f>
        <v/>
      </c>
      <c r="S450" s="7" t="str">
        <f>IFERROR((Table1[[#This Row],[Electricity 22-23]]*'Emissions Factors'!$C$5)+('Emissions Factors'!$B$5*Table1[[#This Row],[Gas 22-23]]), "")</f>
        <v/>
      </c>
      <c r="T450" s="12" t="str">
        <f>IFERROR(Table1[[#This Row],[Total Emissions 22-23]]/Table1[[#This Row],[Total Emissions 21-22]], "")</f>
        <v/>
      </c>
      <c r="U450" s="7" t="str">
        <f>IF(ISNA(VLOOKUP(Table1[[#This Row],[Name]],'Electricity 23-24'!A680:D1576,4,FALSE)),"",(VLOOKUP(Table1[[#This Row],[Name]],'Electricity 23-24'!A680:D1576,4,FALSE)))</f>
        <v/>
      </c>
      <c r="V450" s="7" t="str">
        <f>IF(ISNA(VLOOKUP(Table1[[#This Row],[Name]],Table2[#All],2,FALSE)),"",(VLOOKUP(Table1[[#This Row],[Name]],Table2[#All],2,FALSE)))</f>
        <v/>
      </c>
      <c r="W450" s="7" t="str">
        <f>IFERROR((Table1[[#This Row],[Electricity 23-24 ]]*'Emissions Factors'!$C$6)+(Table1[[#This Row],[Gas 23-24 ]]*'Emissions Factors'!$B$6),"")</f>
        <v/>
      </c>
      <c r="X450" s="74" t="str">
        <f>IFERROR(Table1[[#This Row],[Total Emissions 23-24 ]]/Table1[[#This Row],[Total Emissions 22-23]],"")</f>
        <v/>
      </c>
      <c r="Y450" s="21"/>
    </row>
    <row r="451" spans="1:25" x14ac:dyDescent="0.25">
      <c r="A451" s="30"/>
      <c r="B451" s="21" t="e">
        <f>VLOOKUP(Table1[[#This Row],[Name]], 'Site Information'!$A$2:$D$46, 4, FALSE)</f>
        <v>#N/A</v>
      </c>
      <c r="C451" s="11" t="str">
        <f>IF(ISNA(VLOOKUP(Table1[[#This Row],[Name]], 'Elec 17-18'!$A$4:$B$630, 2, FALSE)), "0", VLOOKUP(Table1[[#This Row],[Name]], 'Elec 17-18'!$A$4:$B$630, 2, FALSE))</f>
        <v>0</v>
      </c>
      <c r="D451" s="47" t="str">
        <f>IF(ISNA(VLOOKUP(Table1[[#This Row],[Name]], 'Gas 17-18'!$A$4:$B$395, 2, FALSE)), "0", (VLOOKUP(Table1[[#This Row],[Name]], 'Gas 17-18'!$A$4:$B$395, 2, FALSE)))</f>
        <v>0</v>
      </c>
      <c r="E451" s="11" t="str">
        <f>IF(ISNA(VLOOKUP(Table1[[#This Row],[Name]], 'Elec 18-19'!$A$4:$B$630, 2, FALSE)), "0", VLOOKUP(Table1[[#This Row],[Name]], 'Elec 18-19'!$A$4:$B$630, 2, FALSE))</f>
        <v>0</v>
      </c>
      <c r="F451" s="47" t="str">
        <f>IF(ISNA(VLOOKUP(Table1[[#This Row],[Name]], 'Gas 18-19'!$A$4:$B$395, 2, FALSE)), "0", (VLOOKUP(Table1[[#This Row],[Name]], 'Gas 18-19'!$A$4:$B$395, 2, FALSE)))</f>
        <v>0</v>
      </c>
      <c r="G451" s="7" t="str">
        <f>IF(ISNA(VLOOKUP(Table1[[#This Row],[Name]], 'Elec 19-20'!$A$4:$B$631, 2, FALSE)), "0", VLOOKUP(Table1[[#This Row],[Name]], 'Elec 19-20'!$A$4:$B$631, 2, FALSE))</f>
        <v>0</v>
      </c>
      <c r="H451" s="7" t="str">
        <f>IF(ISNA(VLOOKUP(Table1[[#This Row],[Name]], 'Gas 19-20'!$A$4:$B$395, 2, FALSE)), "0", (VLOOKUP(Table1[[#This Row],[Name]], 'Gas 19-20'!$A$4:$B$395, 2, FALSE)))</f>
        <v>0</v>
      </c>
      <c r="I451" s="13">
        <f>IFERROR((Table1[[#This Row],[Electricity 19-20]]*'Emissions Factors'!$C$2)+(Table1[[#This Row],[Gas 19-20]]*'Emissions Factors'!$B$2), "")</f>
        <v>0</v>
      </c>
      <c r="J451" s="7" t="str">
        <f>IF(ISNA(VLOOKUP(Table1[[#This Row],[Name]],'Elec 20-21'!$A$4:$B$641, 2, FALSE)), "0", VLOOKUP(Table1[[#This Row],[Name]], 'Elec 20-21'!$A$4:$B$641, 2, FALSE))</f>
        <v>0</v>
      </c>
      <c r="K451" s="7" t="str">
        <f>IF(ISNA(VLOOKUP(Table1[[#This Row],[Name]], 'Gas 20-21'!$A$4:$B$400, 2, FALSE)), "0", VLOOKUP(Table1[[#This Row],[Name]], 'Gas 20-21'!$A$4:$B$400, 2, FALSE))</f>
        <v>0</v>
      </c>
      <c r="L451" s="13">
        <f>IFERROR((Table1[[#This Row],[Electricity 20-21]]*'Emissions Factors'!$C$3)+(Table1[[#This Row],[Gas 20-21]]*'Emissions Factors'!$B$2), "0")</f>
        <v>0</v>
      </c>
      <c r="M451" s="65" t="str">
        <f>IF(ISNA(VLOOKUP(Table1[[#This Row],[Name]], 'Elec 21-22'!$A$4:$B$656, 2, FALSE)), "0", VLOOKUP(Table1[[#This Row],[Name]], 'Elec 21-22'!$A$4:$B$656, 2, FALSE))</f>
        <v>0</v>
      </c>
      <c r="N451" s="11" t="str">
        <f>IF(ISNA(VLOOKUP(Table1[[#This Row],[Name]], 'Gas 21-22'!$A$4:$B$408, 2, FALSE)), "0", VLOOKUP(Table1[[#This Row],[Name]], 'Gas 21-22'!$A$4:$B$408, 2, FALSE))</f>
        <v>0</v>
      </c>
      <c r="O451" s="8">
        <f>IFERROR((Table1[[#This Row],[Electricity 21-22]]*'Emissions Factors'!$C$4)+(Table1[[#This Row],[Gas 21-22]]*'Emissions Factors'!$B$4), "")</f>
        <v>0</v>
      </c>
      <c r="P451" s="12" t="str">
        <f>IFERROR(Table1[[#This Row],[Total Emissions 21-22]]/Table1[[#This Row],[Total Emissions 20-21]], "")</f>
        <v/>
      </c>
      <c r="Q451" s="11" t="str">
        <f>IF(ISNA(VLOOKUP(Table1[[#This Row],[Name]],'Elec 22-23'!$A$4:$B$680, 2, FALSE)), "", VLOOKUP(Table1[[#This Row],[Name]], 'Elec 22-23'!$A$4:$B$680, 2, FALSE))</f>
        <v/>
      </c>
      <c r="R451" s="7" t="str">
        <f>IF(ISNA(VLOOKUP(Table1[[#This Row],[Name]], 'Gas 22-23'!$A$4:$B$427, 2, FALSE)), "", (VLOOKUP(Table1[[#This Row],[Name]], 'Gas 22-23'!$A$4:$B$427, 2, FALSE)))</f>
        <v/>
      </c>
      <c r="S451" s="7" t="str">
        <f>IFERROR((Table1[[#This Row],[Electricity 22-23]]*'Emissions Factors'!$C$5)+('Emissions Factors'!$B$5*Table1[[#This Row],[Gas 22-23]]), "")</f>
        <v/>
      </c>
      <c r="T451" s="12" t="str">
        <f>IFERROR(Table1[[#This Row],[Total Emissions 22-23]]/Table1[[#This Row],[Total Emissions 21-22]], "")</f>
        <v/>
      </c>
      <c r="U451" s="7" t="str">
        <f>IF(ISNA(VLOOKUP(Table1[[#This Row],[Name]],'Electricity 23-24'!A681:D1577,4,FALSE)),"",(VLOOKUP(Table1[[#This Row],[Name]],'Electricity 23-24'!A681:D1577,4,FALSE)))</f>
        <v/>
      </c>
      <c r="V451" s="7" t="str">
        <f>IF(ISNA(VLOOKUP(Table1[[#This Row],[Name]],Table2[#All],2,FALSE)),"",(VLOOKUP(Table1[[#This Row],[Name]],Table2[#All],2,FALSE)))</f>
        <v/>
      </c>
      <c r="W451" s="7" t="str">
        <f>IFERROR((Table1[[#This Row],[Electricity 23-24 ]]*'Emissions Factors'!$C$6)+(Table1[[#This Row],[Gas 23-24 ]]*'Emissions Factors'!$B$6),"")</f>
        <v/>
      </c>
      <c r="X451" s="74" t="str">
        <f>IFERROR(Table1[[#This Row],[Total Emissions 23-24 ]]/Table1[[#This Row],[Total Emissions 22-23]],"")</f>
        <v/>
      </c>
      <c r="Y451" s="21"/>
    </row>
    <row r="452" spans="1:25" x14ac:dyDescent="0.25">
      <c r="A452" s="30"/>
      <c r="B452" s="21" t="e">
        <f>VLOOKUP(Table1[[#This Row],[Name]], 'Site Information'!$A$2:$D$46, 4, FALSE)</f>
        <v>#N/A</v>
      </c>
      <c r="C452" s="11" t="str">
        <f>IF(ISNA(VLOOKUP(Table1[[#This Row],[Name]], 'Elec 17-18'!$A$4:$B$630, 2, FALSE)), "0", VLOOKUP(Table1[[#This Row],[Name]], 'Elec 17-18'!$A$4:$B$630, 2, FALSE))</f>
        <v>0</v>
      </c>
      <c r="D452" s="47" t="str">
        <f>IF(ISNA(VLOOKUP(Table1[[#This Row],[Name]], 'Gas 17-18'!$A$4:$B$395, 2, FALSE)), "0", (VLOOKUP(Table1[[#This Row],[Name]], 'Gas 17-18'!$A$4:$B$395, 2, FALSE)))</f>
        <v>0</v>
      </c>
      <c r="E452" s="11" t="str">
        <f>IF(ISNA(VLOOKUP(Table1[[#This Row],[Name]], 'Elec 18-19'!$A$4:$B$630, 2, FALSE)), "0", VLOOKUP(Table1[[#This Row],[Name]], 'Elec 18-19'!$A$4:$B$630, 2, FALSE))</f>
        <v>0</v>
      </c>
      <c r="F452" s="47" t="str">
        <f>IF(ISNA(VLOOKUP(Table1[[#This Row],[Name]], 'Gas 18-19'!$A$4:$B$395, 2, FALSE)), "0", (VLOOKUP(Table1[[#This Row],[Name]], 'Gas 18-19'!$A$4:$B$395, 2, FALSE)))</f>
        <v>0</v>
      </c>
      <c r="G452" s="7" t="str">
        <f>IF(ISNA(VLOOKUP(Table1[[#This Row],[Name]], 'Elec 19-20'!$A$4:$B$631, 2, FALSE)), "0", VLOOKUP(Table1[[#This Row],[Name]], 'Elec 19-20'!$A$4:$B$631, 2, FALSE))</f>
        <v>0</v>
      </c>
      <c r="H452" s="7" t="str">
        <f>IF(ISNA(VLOOKUP(Table1[[#This Row],[Name]], 'Gas 19-20'!$A$4:$B$395, 2, FALSE)), "0", (VLOOKUP(Table1[[#This Row],[Name]], 'Gas 19-20'!$A$4:$B$395, 2, FALSE)))</f>
        <v>0</v>
      </c>
      <c r="I452" s="13">
        <f>IFERROR((Table1[[#This Row],[Electricity 19-20]]*'Emissions Factors'!$C$2)+(Table1[[#This Row],[Gas 19-20]]*'Emissions Factors'!$B$2), "")</f>
        <v>0</v>
      </c>
      <c r="J452" s="7" t="str">
        <f>IF(ISNA(VLOOKUP(Table1[[#This Row],[Name]],'Elec 20-21'!$A$4:$B$641, 2, FALSE)), "0", VLOOKUP(Table1[[#This Row],[Name]], 'Elec 20-21'!$A$4:$B$641, 2, FALSE))</f>
        <v>0</v>
      </c>
      <c r="K452" s="7" t="str">
        <f>IF(ISNA(VLOOKUP(Table1[[#This Row],[Name]], 'Gas 20-21'!$A$4:$B$400, 2, FALSE)), "0", VLOOKUP(Table1[[#This Row],[Name]], 'Gas 20-21'!$A$4:$B$400, 2, FALSE))</f>
        <v>0</v>
      </c>
      <c r="L452" s="13">
        <f>IFERROR((Table1[[#This Row],[Electricity 20-21]]*'Emissions Factors'!$C$3)+(Table1[[#This Row],[Gas 20-21]]*'Emissions Factors'!$B$2), "0")</f>
        <v>0</v>
      </c>
      <c r="M452" s="65" t="str">
        <f>IF(ISNA(VLOOKUP(Table1[[#This Row],[Name]], 'Elec 21-22'!$A$4:$B$656, 2, FALSE)), "0", VLOOKUP(Table1[[#This Row],[Name]], 'Elec 21-22'!$A$4:$B$656, 2, FALSE))</f>
        <v>0</v>
      </c>
      <c r="N452" s="11" t="str">
        <f>IF(ISNA(VLOOKUP(Table1[[#This Row],[Name]], 'Gas 21-22'!$A$4:$B$408, 2, FALSE)), "0", VLOOKUP(Table1[[#This Row],[Name]], 'Gas 21-22'!$A$4:$B$408, 2, FALSE))</f>
        <v>0</v>
      </c>
      <c r="O452" s="8">
        <f>IFERROR((Table1[[#This Row],[Electricity 21-22]]*'Emissions Factors'!$C$4)+(Table1[[#This Row],[Gas 21-22]]*'Emissions Factors'!$B$4), "")</f>
        <v>0</v>
      </c>
      <c r="P452" s="12" t="str">
        <f>IFERROR(Table1[[#This Row],[Total Emissions 21-22]]/Table1[[#This Row],[Total Emissions 20-21]], "")</f>
        <v/>
      </c>
      <c r="Q452" s="11" t="str">
        <f>IF(ISNA(VLOOKUP(Table1[[#This Row],[Name]],'Elec 22-23'!$A$4:$B$680, 2, FALSE)), "", VLOOKUP(Table1[[#This Row],[Name]], 'Elec 22-23'!$A$4:$B$680, 2, FALSE))</f>
        <v/>
      </c>
      <c r="R452" s="7" t="str">
        <f>IF(ISNA(VLOOKUP(Table1[[#This Row],[Name]], 'Gas 22-23'!$A$4:$B$427, 2, FALSE)), "", (VLOOKUP(Table1[[#This Row],[Name]], 'Gas 22-23'!$A$4:$B$427, 2, FALSE)))</f>
        <v/>
      </c>
      <c r="S452" s="7" t="str">
        <f>IFERROR((Table1[[#This Row],[Electricity 22-23]]*'Emissions Factors'!$C$5)+('Emissions Factors'!$B$5*Table1[[#This Row],[Gas 22-23]]), "")</f>
        <v/>
      </c>
      <c r="T452" s="12" t="str">
        <f>IFERROR(Table1[[#This Row],[Total Emissions 22-23]]/Table1[[#This Row],[Total Emissions 21-22]], "")</f>
        <v/>
      </c>
      <c r="U452" s="7" t="str">
        <f>IF(ISNA(VLOOKUP(Table1[[#This Row],[Name]],'Electricity 23-24'!A682:D1578,4,FALSE)),"",(VLOOKUP(Table1[[#This Row],[Name]],'Electricity 23-24'!A682:D1578,4,FALSE)))</f>
        <v/>
      </c>
      <c r="V452" s="7" t="str">
        <f>IF(ISNA(VLOOKUP(Table1[[#This Row],[Name]],Table2[#All],2,FALSE)),"",(VLOOKUP(Table1[[#This Row],[Name]],Table2[#All],2,FALSE)))</f>
        <v/>
      </c>
      <c r="W452" s="7" t="str">
        <f>IFERROR((Table1[[#This Row],[Electricity 23-24 ]]*'Emissions Factors'!$C$6)+(Table1[[#This Row],[Gas 23-24 ]]*'Emissions Factors'!$B$6),"")</f>
        <v/>
      </c>
      <c r="X452" s="74" t="str">
        <f>IFERROR(Table1[[#This Row],[Total Emissions 23-24 ]]/Table1[[#This Row],[Total Emissions 22-23]],"")</f>
        <v/>
      </c>
      <c r="Y452" s="21"/>
    </row>
    <row r="453" spans="1:25" x14ac:dyDescent="0.25">
      <c r="A453" s="32"/>
      <c r="B453" s="21" t="e">
        <f>VLOOKUP(Table1[[#This Row],[Name]], 'Site Information'!$A$2:$D$46, 4, FALSE)</f>
        <v>#N/A</v>
      </c>
      <c r="C453" s="8" t="str">
        <f>IF(ISNA(VLOOKUP(Table1[[#This Row],[Name]], 'Elec 17-18'!$A$4:$B$630, 2, FALSE)), "0", VLOOKUP(Table1[[#This Row],[Name]], 'Elec 17-18'!$A$4:$B$630, 2, FALSE))</f>
        <v>0</v>
      </c>
      <c r="D453" s="13" t="str">
        <f>IF(ISNA(VLOOKUP(Table1[[#This Row],[Name]], 'Gas 17-18'!$A$4:$B$395, 2, FALSE)), "0", (VLOOKUP(Table1[[#This Row],[Name]], 'Gas 17-18'!$A$4:$B$395, 2, FALSE)))</f>
        <v>0</v>
      </c>
      <c r="E453" s="8" t="str">
        <f>IF(ISNA(VLOOKUP(Table1[[#This Row],[Name]], 'Elec 18-19'!$A$4:$B$630, 2, FALSE)), "0", VLOOKUP(Table1[[#This Row],[Name]], 'Elec 18-19'!$A$4:$B$630, 2, FALSE))</f>
        <v>0</v>
      </c>
      <c r="F453" s="13" t="str">
        <f>IF(ISNA(VLOOKUP(Table1[[#This Row],[Name]], 'Gas 18-19'!$A$4:$B$395, 2, FALSE)), "0", (VLOOKUP(Table1[[#This Row],[Name]], 'Gas 18-19'!$A$4:$B$395, 2, FALSE)))</f>
        <v>0</v>
      </c>
      <c r="G453" s="7" t="str">
        <f>IF(ISNA(VLOOKUP(Table1[[#This Row],[Name]], 'Elec 19-20'!$A$4:$B$631, 2, FALSE)), "0", VLOOKUP(Table1[[#This Row],[Name]], 'Elec 19-20'!$A$4:$B$631, 2, FALSE))</f>
        <v>0</v>
      </c>
      <c r="H453" s="7" t="str">
        <f>IF(ISNA(VLOOKUP(Table1[[#This Row],[Name]], 'Gas 19-20'!$A$4:$B$395, 2, FALSE)), "0", (VLOOKUP(Table1[[#This Row],[Name]], 'Gas 19-20'!$A$4:$B$395, 2, FALSE)))</f>
        <v>0</v>
      </c>
      <c r="I453" s="13">
        <f>IFERROR((Table1[[#This Row],[Electricity 19-20]]*'Emissions Factors'!$C$2)+(Table1[[#This Row],[Gas 19-20]]*'Emissions Factors'!$B$2), "")</f>
        <v>0</v>
      </c>
      <c r="J453" s="7" t="str">
        <f>IF(ISNA(VLOOKUP(Table1[[#This Row],[Name]],'Elec 20-21'!$A$4:$B$641, 2, FALSE)), "0", VLOOKUP(Table1[[#This Row],[Name]], 'Elec 20-21'!$A$4:$B$641, 2, FALSE))</f>
        <v>0</v>
      </c>
      <c r="K453" s="7" t="str">
        <f>IF(ISNA(VLOOKUP(Table1[[#This Row],[Name]], 'Gas 20-21'!$A$4:$B$400, 2, FALSE)), "0", VLOOKUP(Table1[[#This Row],[Name]], 'Gas 20-21'!$A$4:$B$400, 2, FALSE))</f>
        <v>0</v>
      </c>
      <c r="L453" s="13">
        <f>IFERROR((Table1[[#This Row],[Electricity 20-21]]*'Emissions Factors'!$C$3)+(Table1[[#This Row],[Gas 20-21]]*'Emissions Factors'!$B$2), "0")</f>
        <v>0</v>
      </c>
      <c r="M453" s="11" t="str">
        <f>IF(ISNA(VLOOKUP(Table1[[#This Row],[Name]], 'Elec 21-22'!$A$4:$B$656, 2, FALSE)), "0", VLOOKUP(Table1[[#This Row],[Name]], 'Elec 21-22'!$A$4:$B$656, 2, FALSE))</f>
        <v>0</v>
      </c>
      <c r="N453" s="11" t="str">
        <f>IF(ISNA(VLOOKUP(Table1[[#This Row],[Name]], 'Gas 21-22'!$A$4:$B$408, 2, FALSE)), "0", VLOOKUP(Table1[[#This Row],[Name]], 'Gas 21-22'!$A$4:$B$408, 2, FALSE))</f>
        <v>0</v>
      </c>
      <c r="O453" s="8">
        <f>IFERROR((Table1[[#This Row],[Electricity 21-22]]*'Emissions Factors'!$C$4)+(Table1[[#This Row],[Gas 21-22]]*'Emissions Factors'!$B$4), "")</f>
        <v>0</v>
      </c>
      <c r="P453" s="13" t="str">
        <f>IFERROR(Table1[[#This Row],[Total Emissions 21-22]]/Table1[[#This Row],[Total Emissions 20-21]], "")</f>
        <v/>
      </c>
      <c r="Q453" s="11" t="str">
        <f>IF(ISNA(VLOOKUP(Table1[[#This Row],[Name]],'Elec 22-23'!$A$4:$B$680, 2, FALSE)), "", VLOOKUP(Table1[[#This Row],[Name]], 'Elec 22-23'!$A$4:$B$680, 2, FALSE))</f>
        <v/>
      </c>
      <c r="R453" s="7" t="str">
        <f>IF(ISNA(VLOOKUP(Table1[[#This Row],[Name]], 'Gas 22-23'!$A$4:$B$427, 2, FALSE)), "", (VLOOKUP(Table1[[#This Row],[Name]], 'Gas 22-23'!$A$4:$B$427, 2, FALSE)))</f>
        <v/>
      </c>
      <c r="S453" s="7" t="str">
        <f>IFERROR((Table1[[#This Row],[Electricity 22-23]]*'Emissions Factors'!$C$5)+('Emissions Factors'!$B$5*Table1[[#This Row],[Gas 22-23]]), "")</f>
        <v/>
      </c>
      <c r="T453" s="12" t="str">
        <f>IFERROR(Table1[[#This Row],[Total Emissions 22-23]]/Table1[[#This Row],[Total Emissions 21-22]], "")</f>
        <v/>
      </c>
      <c r="U453" s="7" t="e">
        <f>VLOOKUP(Table1[[#This Row],[Name]],'Electricity 23-24'!A289:D365,4,FALSE)</f>
        <v>#N/A</v>
      </c>
      <c r="V453" s="7" t="str">
        <f>IF(ISNA(VLOOKUP(Table1[[#This Row],[Name]],Table2[#All],2,FALSE)),"",(VLOOKUP(Table1[[#This Row],[Name]],Table2[#All],2,FALSE)))</f>
        <v/>
      </c>
      <c r="W453" s="7" t="str">
        <f>IFERROR((Table1[[#This Row],[Electricity 23-24 ]]*'Emissions Factors'!$C$6)+(Table1[[#This Row],[Gas 23-24 ]]*'Emissions Factors'!$B$6),"")</f>
        <v/>
      </c>
      <c r="X453" s="74" t="str">
        <f>IFERROR(Table1[[#This Row],[Total Emissions 23-24 ]]/Table1[[#This Row],[Total Emissions 22-23]],"")</f>
        <v/>
      </c>
      <c r="Y453" s="21"/>
    </row>
    <row r="454" spans="1:25" x14ac:dyDescent="0.25">
      <c r="A454" s="30"/>
      <c r="B454" s="21" t="e">
        <f>VLOOKUP(Table1[[#This Row],[Name]], 'Site Information'!$A$2:$D$46, 4, FALSE)</f>
        <v>#N/A</v>
      </c>
      <c r="C454" s="11" t="str">
        <f>IF(ISNA(VLOOKUP(Table1[[#This Row],[Name]], 'Elec 17-18'!$A$4:$B$630, 2, FALSE)), "0", VLOOKUP(Table1[[#This Row],[Name]], 'Elec 17-18'!$A$4:$B$630, 2, FALSE))</f>
        <v>0</v>
      </c>
      <c r="D454" s="47" t="str">
        <f>IF(ISNA(VLOOKUP(Table1[[#This Row],[Name]], 'Gas 17-18'!$A$4:$B$395, 2, FALSE)), "0", (VLOOKUP(Table1[[#This Row],[Name]], 'Gas 17-18'!$A$4:$B$395, 2, FALSE)))</f>
        <v>0</v>
      </c>
      <c r="E454" s="11" t="str">
        <f>IF(ISNA(VLOOKUP(Table1[[#This Row],[Name]], 'Elec 18-19'!$A$4:$B$630, 2, FALSE)), "0", VLOOKUP(Table1[[#This Row],[Name]], 'Elec 18-19'!$A$4:$B$630, 2, FALSE))</f>
        <v>0</v>
      </c>
      <c r="F454" s="47" t="str">
        <f>IF(ISNA(VLOOKUP(Table1[[#This Row],[Name]], 'Gas 18-19'!$A$4:$B$395, 2, FALSE)), "0", (VLOOKUP(Table1[[#This Row],[Name]], 'Gas 18-19'!$A$4:$B$395, 2, FALSE)))</f>
        <v>0</v>
      </c>
      <c r="G454" s="7" t="str">
        <f>IF(ISNA(VLOOKUP(Table1[[#This Row],[Name]], 'Elec 19-20'!$A$4:$B$631, 2, FALSE)), "0", VLOOKUP(Table1[[#This Row],[Name]], 'Elec 19-20'!$A$4:$B$631, 2, FALSE))</f>
        <v>0</v>
      </c>
      <c r="H454" s="7" t="str">
        <f>IF(ISNA(VLOOKUP(Table1[[#This Row],[Name]], 'Gas 19-20'!$A$4:$B$395, 2, FALSE)), "0", (VLOOKUP(Table1[[#This Row],[Name]], 'Gas 19-20'!$A$4:$B$395, 2, FALSE)))</f>
        <v>0</v>
      </c>
      <c r="I454" s="13">
        <f>IFERROR((Table1[[#This Row],[Electricity 19-20]]*'Emissions Factors'!$C$2)+(Table1[[#This Row],[Gas 19-20]]*'Emissions Factors'!$B$2), "")</f>
        <v>0</v>
      </c>
      <c r="J454" s="7" t="str">
        <f>IF(ISNA(VLOOKUP(Table1[[#This Row],[Name]],'Elec 20-21'!$A$4:$B$641, 2, FALSE)), "0", VLOOKUP(Table1[[#This Row],[Name]], 'Elec 20-21'!$A$4:$B$641, 2, FALSE))</f>
        <v>0</v>
      </c>
      <c r="K454" s="7" t="str">
        <f>IF(ISNA(VLOOKUP(Table1[[#This Row],[Name]], 'Gas 20-21'!$A$4:$B$400, 2, FALSE)), "0", VLOOKUP(Table1[[#This Row],[Name]], 'Gas 20-21'!$A$4:$B$400, 2, FALSE))</f>
        <v>0</v>
      </c>
      <c r="L454" s="13">
        <f>IFERROR((Table1[[#This Row],[Electricity 20-21]]*'Emissions Factors'!$C$3)+(Table1[[#This Row],[Gas 20-21]]*'Emissions Factors'!$B$2), "0")</f>
        <v>0</v>
      </c>
      <c r="M454" s="65" t="str">
        <f>IF(ISNA(VLOOKUP(Table1[[#This Row],[Name]], 'Elec 21-22'!$A$4:$B$656, 2, FALSE)), "0", VLOOKUP(Table1[[#This Row],[Name]], 'Elec 21-22'!$A$4:$B$656, 2, FALSE))</f>
        <v>0</v>
      </c>
      <c r="N454" s="11" t="str">
        <f>IF(ISNA(VLOOKUP(Table1[[#This Row],[Name]], 'Gas 21-22'!$A$4:$B$408, 2, FALSE)), "0", VLOOKUP(Table1[[#This Row],[Name]], 'Gas 21-22'!$A$4:$B$408, 2, FALSE))</f>
        <v>0</v>
      </c>
      <c r="O454" s="8">
        <f>IFERROR((Table1[[#This Row],[Electricity 21-22]]*'Emissions Factors'!$C$4)+(Table1[[#This Row],[Gas 21-22]]*'Emissions Factors'!$B$4), "")</f>
        <v>0</v>
      </c>
      <c r="P454" s="12" t="str">
        <f>IFERROR(Table1[[#This Row],[Total Emissions 21-22]]/Table1[[#This Row],[Total Emissions 20-21]], "")</f>
        <v/>
      </c>
      <c r="Q454" s="11" t="str">
        <f>IF(ISNA(VLOOKUP(Table1[[#This Row],[Name]],'Elec 22-23'!$A$4:$B$680, 2, FALSE)), "", VLOOKUP(Table1[[#This Row],[Name]], 'Elec 22-23'!$A$4:$B$680, 2, FALSE))</f>
        <v/>
      </c>
      <c r="R454" s="7" t="str">
        <f>IF(ISNA(VLOOKUP(Table1[[#This Row],[Name]], 'Gas 22-23'!$A$4:$B$427, 2, FALSE)), "", (VLOOKUP(Table1[[#This Row],[Name]], 'Gas 22-23'!$A$4:$B$427, 2, FALSE)))</f>
        <v/>
      </c>
      <c r="S454" s="7" t="str">
        <f>IFERROR((Table1[[#This Row],[Electricity 22-23]]*'Emissions Factors'!$C$5)+('Emissions Factors'!$B$5*Table1[[#This Row],[Gas 22-23]]), "")</f>
        <v/>
      </c>
      <c r="T454" s="12" t="str">
        <f>IFERROR(Table1[[#This Row],[Total Emissions 22-23]]/Table1[[#This Row],[Total Emissions 21-22]], "")</f>
        <v/>
      </c>
      <c r="U454" s="7" t="str">
        <f>IF(ISNA(VLOOKUP(Table1[[#This Row],[Name]],'Electricity 23-24'!A683:D1579,4,FALSE)),"",(VLOOKUP(Table1[[#This Row],[Name]],'Electricity 23-24'!A683:D1579,4,FALSE)))</f>
        <v/>
      </c>
      <c r="V454" s="7" t="str">
        <f>IF(ISNA(VLOOKUP(Table1[[#This Row],[Name]],Table2[#All],2,FALSE)),"",(VLOOKUP(Table1[[#This Row],[Name]],Table2[#All],2,FALSE)))</f>
        <v/>
      </c>
      <c r="W454" s="7" t="str">
        <f>IFERROR((Table1[[#This Row],[Electricity 23-24 ]]*'Emissions Factors'!$C$6)+(Table1[[#This Row],[Gas 23-24 ]]*'Emissions Factors'!$B$6),"")</f>
        <v/>
      </c>
      <c r="X454" s="74" t="str">
        <f>IFERROR(Table1[[#This Row],[Total Emissions 23-24 ]]/Table1[[#This Row],[Total Emissions 22-23]],"")</f>
        <v/>
      </c>
      <c r="Y454" s="21"/>
    </row>
    <row r="455" spans="1:25" x14ac:dyDescent="0.25">
      <c r="A455" s="30"/>
      <c r="B455" s="21" t="e">
        <f>VLOOKUP(Table1[[#This Row],[Name]], 'Site Information'!$A$2:$D$46, 4, FALSE)</f>
        <v>#N/A</v>
      </c>
      <c r="C455" s="11" t="str">
        <f>IF(ISNA(VLOOKUP(Table1[[#This Row],[Name]], 'Elec 17-18'!$A$4:$B$630, 2, FALSE)), "0", VLOOKUP(Table1[[#This Row],[Name]], 'Elec 17-18'!$A$4:$B$630, 2, FALSE))</f>
        <v>0</v>
      </c>
      <c r="D455" s="47" t="str">
        <f>IF(ISNA(VLOOKUP(Table1[[#This Row],[Name]], 'Gas 17-18'!$A$4:$B$395, 2, FALSE)), "0", (VLOOKUP(Table1[[#This Row],[Name]], 'Gas 17-18'!$A$4:$B$395, 2, FALSE)))</f>
        <v>0</v>
      </c>
      <c r="E455" s="11" t="str">
        <f>IF(ISNA(VLOOKUP(Table1[[#This Row],[Name]], 'Elec 18-19'!$A$4:$B$630, 2, FALSE)), "0", VLOOKUP(Table1[[#This Row],[Name]], 'Elec 18-19'!$A$4:$B$630, 2, FALSE))</f>
        <v>0</v>
      </c>
      <c r="F455" s="47" t="str">
        <f>IF(ISNA(VLOOKUP(Table1[[#This Row],[Name]], 'Gas 18-19'!$A$4:$B$395, 2, FALSE)), "0", (VLOOKUP(Table1[[#This Row],[Name]], 'Gas 18-19'!$A$4:$B$395, 2, FALSE)))</f>
        <v>0</v>
      </c>
      <c r="G455" s="7" t="str">
        <f>IF(ISNA(VLOOKUP(Table1[[#This Row],[Name]], 'Elec 19-20'!$A$4:$B$631, 2, FALSE)), "0", VLOOKUP(Table1[[#This Row],[Name]], 'Elec 19-20'!$A$4:$B$631, 2, FALSE))</f>
        <v>0</v>
      </c>
      <c r="H455" s="7" t="str">
        <f>IF(ISNA(VLOOKUP(Table1[[#This Row],[Name]], 'Gas 19-20'!$A$4:$B$395, 2, FALSE)), "0", (VLOOKUP(Table1[[#This Row],[Name]], 'Gas 19-20'!$A$4:$B$395, 2, FALSE)))</f>
        <v>0</v>
      </c>
      <c r="I455" s="13">
        <f>IFERROR((Table1[[#This Row],[Electricity 19-20]]*'Emissions Factors'!$C$2)+(Table1[[#This Row],[Gas 19-20]]*'Emissions Factors'!$B$2), "")</f>
        <v>0</v>
      </c>
      <c r="J455" s="7" t="str">
        <f>IF(ISNA(VLOOKUP(Table1[[#This Row],[Name]],'Elec 20-21'!$A$4:$B$641, 2, FALSE)), "0", VLOOKUP(Table1[[#This Row],[Name]], 'Elec 20-21'!$A$4:$B$641, 2, FALSE))</f>
        <v>0</v>
      </c>
      <c r="K455" s="7" t="str">
        <f>IF(ISNA(VLOOKUP(Table1[[#This Row],[Name]], 'Gas 20-21'!$A$4:$B$400, 2, FALSE)), "0", VLOOKUP(Table1[[#This Row],[Name]], 'Gas 20-21'!$A$4:$B$400, 2, FALSE))</f>
        <v>0</v>
      </c>
      <c r="L455" s="13">
        <f>IFERROR((Table1[[#This Row],[Electricity 20-21]]*'Emissions Factors'!$C$3)+(Table1[[#This Row],[Gas 20-21]]*'Emissions Factors'!$B$2), "0")</f>
        <v>0</v>
      </c>
      <c r="M455" s="65" t="str">
        <f>IF(ISNA(VLOOKUP(Table1[[#This Row],[Name]], 'Elec 21-22'!$A$4:$B$656, 2, FALSE)), "0", VLOOKUP(Table1[[#This Row],[Name]], 'Elec 21-22'!$A$4:$B$656, 2, FALSE))</f>
        <v>0</v>
      </c>
      <c r="N455" s="11" t="str">
        <f>IF(ISNA(VLOOKUP(Table1[[#This Row],[Name]], 'Gas 21-22'!$A$4:$B$408, 2, FALSE)), "0", VLOOKUP(Table1[[#This Row],[Name]], 'Gas 21-22'!$A$4:$B$408, 2, FALSE))</f>
        <v>0</v>
      </c>
      <c r="O455" s="8">
        <f>IFERROR((Table1[[#This Row],[Electricity 21-22]]*'Emissions Factors'!$C$4)+(Table1[[#This Row],[Gas 21-22]]*'Emissions Factors'!$B$4), "")</f>
        <v>0</v>
      </c>
      <c r="P455" s="12" t="str">
        <f>IFERROR(Table1[[#This Row],[Total Emissions 21-22]]/Table1[[#This Row],[Total Emissions 20-21]], "")</f>
        <v/>
      </c>
      <c r="Q455" s="11" t="str">
        <f>IF(ISNA(VLOOKUP(Table1[[#This Row],[Name]],'Elec 22-23'!$A$4:$B$680, 2, FALSE)), "", VLOOKUP(Table1[[#This Row],[Name]], 'Elec 22-23'!$A$4:$B$680, 2, FALSE))</f>
        <v/>
      </c>
      <c r="R455" s="7" t="str">
        <f>IF(ISNA(VLOOKUP(Table1[[#This Row],[Name]], 'Gas 22-23'!$A$4:$B$427, 2, FALSE)), "", (VLOOKUP(Table1[[#This Row],[Name]], 'Gas 22-23'!$A$4:$B$427, 2, FALSE)))</f>
        <v/>
      </c>
      <c r="S455" s="7" t="str">
        <f>IFERROR((Table1[[#This Row],[Electricity 22-23]]*'Emissions Factors'!$C$5)+('Emissions Factors'!$B$5*Table1[[#This Row],[Gas 22-23]]), "")</f>
        <v/>
      </c>
      <c r="T455" s="12" t="str">
        <f>IFERROR(Table1[[#This Row],[Total Emissions 22-23]]/Table1[[#This Row],[Total Emissions 21-22]], "")</f>
        <v/>
      </c>
      <c r="U455" s="7" t="str">
        <f>IF(ISNA(VLOOKUP(Table1[[#This Row],[Name]],'Electricity 23-24'!A684:D1580,4,FALSE)),"",(VLOOKUP(Table1[[#This Row],[Name]],'Electricity 23-24'!A684:D1580,4,FALSE)))</f>
        <v/>
      </c>
      <c r="V455" s="7" t="str">
        <f>IF(ISNA(VLOOKUP(Table1[[#This Row],[Name]],Table2[#All],2,FALSE)),"",(VLOOKUP(Table1[[#This Row],[Name]],Table2[#All],2,FALSE)))</f>
        <v/>
      </c>
      <c r="W455" s="7" t="str">
        <f>IFERROR((Table1[[#This Row],[Electricity 23-24 ]]*'Emissions Factors'!$C$6)+(Table1[[#This Row],[Gas 23-24 ]]*'Emissions Factors'!$B$6),"")</f>
        <v/>
      </c>
      <c r="X455" s="74" t="str">
        <f>IFERROR(Table1[[#This Row],[Total Emissions 23-24 ]]/Table1[[#This Row],[Total Emissions 22-23]],"")</f>
        <v/>
      </c>
      <c r="Y455" s="21"/>
    </row>
    <row r="456" spans="1:25" x14ac:dyDescent="0.25">
      <c r="A456" s="30"/>
      <c r="B456" s="21" t="e">
        <f>VLOOKUP(Table1[[#This Row],[Name]], 'Site Information'!$A$2:$D$46, 4, FALSE)</f>
        <v>#N/A</v>
      </c>
      <c r="C456" s="11" t="str">
        <f>IF(ISNA(VLOOKUP(Table1[[#This Row],[Name]], 'Elec 17-18'!$A$4:$B$630, 2, FALSE)), "0", VLOOKUP(Table1[[#This Row],[Name]], 'Elec 17-18'!$A$4:$B$630, 2, FALSE))</f>
        <v>0</v>
      </c>
      <c r="D456" s="47" t="str">
        <f>IF(ISNA(VLOOKUP(Table1[[#This Row],[Name]], 'Gas 17-18'!$A$4:$B$395, 2, FALSE)), "0", (VLOOKUP(Table1[[#This Row],[Name]], 'Gas 17-18'!$A$4:$B$395, 2, FALSE)))</f>
        <v>0</v>
      </c>
      <c r="E456" s="11" t="str">
        <f>IF(ISNA(VLOOKUP(Table1[[#This Row],[Name]], 'Elec 18-19'!$A$4:$B$630, 2, FALSE)), "0", VLOOKUP(Table1[[#This Row],[Name]], 'Elec 18-19'!$A$4:$B$630, 2, FALSE))</f>
        <v>0</v>
      </c>
      <c r="F456" s="47" t="str">
        <f>IF(ISNA(VLOOKUP(Table1[[#This Row],[Name]], 'Gas 18-19'!$A$4:$B$395, 2, FALSE)), "0", (VLOOKUP(Table1[[#This Row],[Name]], 'Gas 18-19'!$A$4:$B$395, 2, FALSE)))</f>
        <v>0</v>
      </c>
      <c r="G456" s="7" t="str">
        <f>IF(ISNA(VLOOKUP(Table1[[#This Row],[Name]], 'Elec 19-20'!$A$4:$B$631, 2, FALSE)), "0", VLOOKUP(Table1[[#This Row],[Name]], 'Elec 19-20'!$A$4:$B$631, 2, FALSE))</f>
        <v>0</v>
      </c>
      <c r="H456" s="7" t="str">
        <f>IF(ISNA(VLOOKUP(Table1[[#This Row],[Name]], 'Gas 19-20'!$A$4:$B$395, 2, FALSE)), "0", (VLOOKUP(Table1[[#This Row],[Name]], 'Gas 19-20'!$A$4:$B$395, 2, FALSE)))</f>
        <v>0</v>
      </c>
      <c r="I456" s="13">
        <f>IFERROR((Table1[[#This Row],[Electricity 19-20]]*'Emissions Factors'!$C$2)+(Table1[[#This Row],[Gas 19-20]]*'Emissions Factors'!$B$2), "")</f>
        <v>0</v>
      </c>
      <c r="J456" s="7" t="str">
        <f>IF(ISNA(VLOOKUP(Table1[[#This Row],[Name]],'Elec 20-21'!$A$4:$B$641, 2, FALSE)), "0", VLOOKUP(Table1[[#This Row],[Name]], 'Elec 20-21'!$A$4:$B$641, 2, FALSE))</f>
        <v>0</v>
      </c>
      <c r="K456" s="7" t="str">
        <f>IF(ISNA(VLOOKUP(Table1[[#This Row],[Name]], 'Gas 20-21'!$A$4:$B$400, 2, FALSE)), "0", VLOOKUP(Table1[[#This Row],[Name]], 'Gas 20-21'!$A$4:$B$400, 2, FALSE))</f>
        <v>0</v>
      </c>
      <c r="L456" s="13">
        <f>IFERROR((Table1[[#This Row],[Electricity 20-21]]*'Emissions Factors'!$C$3)+(Table1[[#This Row],[Gas 20-21]]*'Emissions Factors'!$B$2), "0")</f>
        <v>0</v>
      </c>
      <c r="M456" s="65" t="str">
        <f>IF(ISNA(VLOOKUP(Table1[[#This Row],[Name]], 'Elec 21-22'!$A$4:$B$656, 2, FALSE)), "0", VLOOKUP(Table1[[#This Row],[Name]], 'Elec 21-22'!$A$4:$B$656, 2, FALSE))</f>
        <v>0</v>
      </c>
      <c r="N456" s="11" t="str">
        <f>IF(ISNA(VLOOKUP(Table1[[#This Row],[Name]], 'Gas 21-22'!$A$4:$B$408, 2, FALSE)), "0", VLOOKUP(Table1[[#This Row],[Name]], 'Gas 21-22'!$A$4:$B$408, 2, FALSE))</f>
        <v>0</v>
      </c>
      <c r="O456" s="8">
        <f>IFERROR((Table1[[#This Row],[Electricity 21-22]]*'Emissions Factors'!$C$4)+(Table1[[#This Row],[Gas 21-22]]*'Emissions Factors'!$B$4), "")</f>
        <v>0</v>
      </c>
      <c r="P456" s="12" t="str">
        <f>IFERROR(Table1[[#This Row],[Total Emissions 21-22]]/Table1[[#This Row],[Total Emissions 20-21]], "")</f>
        <v/>
      </c>
      <c r="Q456" s="11" t="str">
        <f>IF(ISNA(VLOOKUP(Table1[[#This Row],[Name]],'Elec 22-23'!$A$4:$B$680, 2, FALSE)), "", VLOOKUP(Table1[[#This Row],[Name]], 'Elec 22-23'!$A$4:$B$680, 2, FALSE))</f>
        <v/>
      </c>
      <c r="R456" s="7" t="str">
        <f>IF(ISNA(VLOOKUP(Table1[[#This Row],[Name]], 'Gas 22-23'!$A$4:$B$427, 2, FALSE)), "", (VLOOKUP(Table1[[#This Row],[Name]], 'Gas 22-23'!$A$4:$B$427, 2, FALSE)))</f>
        <v/>
      </c>
      <c r="S456" s="7" t="str">
        <f>IFERROR((Table1[[#This Row],[Electricity 22-23]]*'Emissions Factors'!$C$5)+('Emissions Factors'!$B$5*Table1[[#This Row],[Gas 22-23]]), "")</f>
        <v/>
      </c>
      <c r="T456" s="12" t="str">
        <f>IFERROR(Table1[[#This Row],[Total Emissions 22-23]]/Table1[[#This Row],[Total Emissions 21-22]], "")</f>
        <v/>
      </c>
      <c r="U456" s="7" t="str">
        <f>IF(ISNA(VLOOKUP(Table1[[#This Row],[Name]],'Electricity 23-24'!A685:D1581,4,FALSE)),"",(VLOOKUP(Table1[[#This Row],[Name]],'Electricity 23-24'!A685:D1581,4,FALSE)))</f>
        <v/>
      </c>
      <c r="V456" s="7" t="str">
        <f>IF(ISNA(VLOOKUP(Table1[[#This Row],[Name]],Table2[#All],2,FALSE)),"",(VLOOKUP(Table1[[#This Row],[Name]],Table2[#All],2,FALSE)))</f>
        <v/>
      </c>
      <c r="W456" s="7" t="str">
        <f>IFERROR((Table1[[#This Row],[Electricity 23-24 ]]*'Emissions Factors'!$C$6)+(Table1[[#This Row],[Gas 23-24 ]]*'Emissions Factors'!$B$6),"")</f>
        <v/>
      </c>
      <c r="X456" s="74" t="str">
        <f>IFERROR(Table1[[#This Row],[Total Emissions 23-24 ]]/Table1[[#This Row],[Total Emissions 22-23]],"")</f>
        <v/>
      </c>
      <c r="Y456" s="21"/>
    </row>
    <row r="457" spans="1:25" x14ac:dyDescent="0.25">
      <c r="A457" s="30"/>
      <c r="B457" s="21" t="e">
        <f>VLOOKUP(Table1[[#This Row],[Name]], 'Site Information'!$A$2:$D$46, 4, FALSE)</f>
        <v>#N/A</v>
      </c>
      <c r="C457" s="11" t="str">
        <f>IF(ISNA(VLOOKUP(Table1[[#This Row],[Name]], 'Elec 17-18'!$A$4:$B$630, 2, FALSE)), "0", VLOOKUP(Table1[[#This Row],[Name]], 'Elec 17-18'!$A$4:$B$630, 2, FALSE))</f>
        <v>0</v>
      </c>
      <c r="D457" s="47" t="str">
        <f>IF(ISNA(VLOOKUP(Table1[[#This Row],[Name]], 'Gas 17-18'!$A$4:$B$395, 2, FALSE)), "0", (VLOOKUP(Table1[[#This Row],[Name]], 'Gas 17-18'!$A$4:$B$395, 2, FALSE)))</f>
        <v>0</v>
      </c>
      <c r="E457" s="11" t="str">
        <f>IF(ISNA(VLOOKUP(Table1[[#This Row],[Name]], 'Elec 18-19'!$A$4:$B$630, 2, FALSE)), "0", VLOOKUP(Table1[[#This Row],[Name]], 'Elec 18-19'!$A$4:$B$630, 2, FALSE))</f>
        <v>0</v>
      </c>
      <c r="F457" s="47" t="str">
        <f>IF(ISNA(VLOOKUP(Table1[[#This Row],[Name]], 'Gas 18-19'!$A$4:$B$395, 2, FALSE)), "0", (VLOOKUP(Table1[[#This Row],[Name]], 'Gas 18-19'!$A$4:$B$395, 2, FALSE)))</f>
        <v>0</v>
      </c>
      <c r="G457" s="7" t="str">
        <f>IF(ISNA(VLOOKUP(Table1[[#This Row],[Name]], 'Elec 19-20'!$A$4:$B$631, 2, FALSE)), "0", VLOOKUP(Table1[[#This Row],[Name]], 'Elec 19-20'!$A$4:$B$631, 2, FALSE))</f>
        <v>0</v>
      </c>
      <c r="H457" s="7" t="str">
        <f>IF(ISNA(VLOOKUP(Table1[[#This Row],[Name]], 'Gas 19-20'!$A$4:$B$395, 2, FALSE)), "0", (VLOOKUP(Table1[[#This Row],[Name]], 'Gas 19-20'!$A$4:$B$395, 2, FALSE)))</f>
        <v>0</v>
      </c>
      <c r="I457" s="13">
        <f>IFERROR((Table1[[#This Row],[Electricity 19-20]]*'Emissions Factors'!$C$2)+(Table1[[#This Row],[Gas 19-20]]*'Emissions Factors'!$B$2), "")</f>
        <v>0</v>
      </c>
      <c r="J457" s="7" t="str">
        <f>IF(ISNA(VLOOKUP(Table1[[#This Row],[Name]],'Elec 20-21'!$A$4:$B$641, 2, FALSE)), "0", VLOOKUP(Table1[[#This Row],[Name]], 'Elec 20-21'!$A$4:$B$641, 2, FALSE))</f>
        <v>0</v>
      </c>
      <c r="K457" s="7" t="str">
        <f>IF(ISNA(VLOOKUP(Table1[[#This Row],[Name]], 'Gas 20-21'!$A$4:$B$400, 2, FALSE)), "0", VLOOKUP(Table1[[#This Row],[Name]], 'Gas 20-21'!$A$4:$B$400, 2, FALSE))</f>
        <v>0</v>
      </c>
      <c r="L457" s="13">
        <f>IFERROR((Table1[[#This Row],[Electricity 20-21]]*'Emissions Factors'!$C$3)+(Table1[[#This Row],[Gas 20-21]]*'Emissions Factors'!$B$2), "0")</f>
        <v>0</v>
      </c>
      <c r="M457" s="65" t="str">
        <f>IF(ISNA(VLOOKUP(Table1[[#This Row],[Name]], 'Elec 21-22'!$A$4:$B$656, 2, FALSE)), "0", VLOOKUP(Table1[[#This Row],[Name]], 'Elec 21-22'!$A$4:$B$656, 2, FALSE))</f>
        <v>0</v>
      </c>
      <c r="N457" s="11" t="str">
        <f>IF(ISNA(VLOOKUP(Table1[[#This Row],[Name]], 'Gas 21-22'!$A$4:$B$408, 2, FALSE)), "0", VLOOKUP(Table1[[#This Row],[Name]], 'Gas 21-22'!$A$4:$B$408, 2, FALSE))</f>
        <v>0</v>
      </c>
      <c r="O457" s="8">
        <f>IFERROR((Table1[[#This Row],[Electricity 21-22]]*'Emissions Factors'!$C$4)+(Table1[[#This Row],[Gas 21-22]]*'Emissions Factors'!$B$4), "")</f>
        <v>0</v>
      </c>
      <c r="P457" s="12" t="str">
        <f>IFERROR(Table1[[#This Row],[Total Emissions 21-22]]/Table1[[#This Row],[Total Emissions 20-21]], "")</f>
        <v/>
      </c>
      <c r="Q457" s="11" t="str">
        <f>IF(ISNA(VLOOKUP(Table1[[#This Row],[Name]],'Elec 22-23'!$A$4:$B$680, 2, FALSE)), "", VLOOKUP(Table1[[#This Row],[Name]], 'Elec 22-23'!$A$4:$B$680, 2, FALSE))</f>
        <v/>
      </c>
      <c r="R457" s="7" t="str">
        <f>IF(ISNA(VLOOKUP(Table1[[#This Row],[Name]], 'Gas 22-23'!$A$4:$B$427, 2, FALSE)), "", (VLOOKUP(Table1[[#This Row],[Name]], 'Gas 22-23'!$A$4:$B$427, 2, FALSE)))</f>
        <v/>
      </c>
      <c r="S457" s="7" t="str">
        <f>IFERROR((Table1[[#This Row],[Electricity 22-23]]*'Emissions Factors'!$C$5)+('Emissions Factors'!$B$5*Table1[[#This Row],[Gas 22-23]]), "")</f>
        <v/>
      </c>
      <c r="T457" s="12" t="str">
        <f>IFERROR(Table1[[#This Row],[Total Emissions 22-23]]/Table1[[#This Row],[Total Emissions 21-22]], "")</f>
        <v/>
      </c>
      <c r="U457" s="7" t="str">
        <f>IF(ISNA(VLOOKUP(Table1[[#This Row],[Name]],'Electricity 23-24'!A686:D1582,4,FALSE)),"",(VLOOKUP(Table1[[#This Row],[Name]],'Electricity 23-24'!A686:D1582,4,FALSE)))</f>
        <v/>
      </c>
      <c r="V457" s="7" t="str">
        <f>IF(ISNA(VLOOKUP(Table1[[#This Row],[Name]],Table2[#All],2,FALSE)),"",(VLOOKUP(Table1[[#This Row],[Name]],Table2[#All],2,FALSE)))</f>
        <v/>
      </c>
      <c r="W457" s="7" t="str">
        <f>IFERROR((Table1[[#This Row],[Electricity 23-24 ]]*'Emissions Factors'!$C$6)+(Table1[[#This Row],[Gas 23-24 ]]*'Emissions Factors'!$B$6),"")</f>
        <v/>
      </c>
      <c r="X457" s="74" t="str">
        <f>IFERROR(Table1[[#This Row],[Total Emissions 23-24 ]]/Table1[[#This Row],[Total Emissions 22-23]],"")</f>
        <v/>
      </c>
      <c r="Y457" s="21"/>
    </row>
    <row r="458" spans="1:25" x14ac:dyDescent="0.25">
      <c r="A458" s="30"/>
      <c r="B458" s="21" t="e">
        <f>VLOOKUP(Table1[[#This Row],[Name]], 'Site Information'!$A$2:$D$46, 4, FALSE)</f>
        <v>#N/A</v>
      </c>
      <c r="C458" s="11" t="str">
        <f>IF(ISNA(VLOOKUP(Table1[[#This Row],[Name]], 'Elec 17-18'!$A$4:$B$630, 2, FALSE)), "0", VLOOKUP(Table1[[#This Row],[Name]], 'Elec 17-18'!$A$4:$B$630, 2, FALSE))</f>
        <v>0</v>
      </c>
      <c r="D458" s="47" t="str">
        <f>IF(ISNA(VLOOKUP(Table1[[#This Row],[Name]], 'Gas 17-18'!$A$4:$B$395, 2, FALSE)), "0", (VLOOKUP(Table1[[#This Row],[Name]], 'Gas 17-18'!$A$4:$B$395, 2, FALSE)))</f>
        <v>0</v>
      </c>
      <c r="E458" s="11" t="str">
        <f>IF(ISNA(VLOOKUP(Table1[[#This Row],[Name]], 'Elec 18-19'!$A$4:$B$630, 2, FALSE)), "0", VLOOKUP(Table1[[#This Row],[Name]], 'Elec 18-19'!$A$4:$B$630, 2, FALSE))</f>
        <v>0</v>
      </c>
      <c r="F458" s="47" t="str">
        <f>IF(ISNA(VLOOKUP(Table1[[#This Row],[Name]], 'Gas 18-19'!$A$4:$B$395, 2, FALSE)), "0", (VLOOKUP(Table1[[#This Row],[Name]], 'Gas 18-19'!$A$4:$B$395, 2, FALSE)))</f>
        <v>0</v>
      </c>
      <c r="G458" s="7" t="str">
        <f>IF(ISNA(VLOOKUP(Table1[[#This Row],[Name]], 'Elec 19-20'!$A$4:$B$631, 2, FALSE)), "0", VLOOKUP(Table1[[#This Row],[Name]], 'Elec 19-20'!$A$4:$B$631, 2, FALSE))</f>
        <v>0</v>
      </c>
      <c r="H458" s="7" t="str">
        <f>IF(ISNA(VLOOKUP(Table1[[#This Row],[Name]], 'Gas 19-20'!$A$4:$B$395, 2, FALSE)), "0", (VLOOKUP(Table1[[#This Row],[Name]], 'Gas 19-20'!$A$4:$B$395, 2, FALSE)))</f>
        <v>0</v>
      </c>
      <c r="I458" s="13">
        <f>IFERROR((Table1[[#This Row],[Electricity 19-20]]*'Emissions Factors'!$C$2)+(Table1[[#This Row],[Gas 19-20]]*'Emissions Factors'!$B$2), "")</f>
        <v>0</v>
      </c>
      <c r="J458" s="7" t="str">
        <f>IF(ISNA(VLOOKUP(Table1[[#This Row],[Name]],'Elec 20-21'!$A$4:$B$641, 2, FALSE)), "0", VLOOKUP(Table1[[#This Row],[Name]], 'Elec 20-21'!$A$4:$B$641, 2, FALSE))</f>
        <v>0</v>
      </c>
      <c r="K458" s="7" t="str">
        <f>IF(ISNA(VLOOKUP(Table1[[#This Row],[Name]], 'Gas 20-21'!$A$4:$B$400, 2, FALSE)), "0", VLOOKUP(Table1[[#This Row],[Name]], 'Gas 20-21'!$A$4:$B$400, 2, FALSE))</f>
        <v>0</v>
      </c>
      <c r="L458" s="13">
        <f>IFERROR((Table1[[#This Row],[Electricity 20-21]]*'Emissions Factors'!$C$3)+(Table1[[#This Row],[Gas 20-21]]*'Emissions Factors'!$B$2), "0")</f>
        <v>0</v>
      </c>
      <c r="M458" s="65" t="str">
        <f>IF(ISNA(VLOOKUP(Table1[[#This Row],[Name]], 'Elec 21-22'!$A$4:$B$656, 2, FALSE)), "0", VLOOKUP(Table1[[#This Row],[Name]], 'Elec 21-22'!$A$4:$B$656, 2, FALSE))</f>
        <v>0</v>
      </c>
      <c r="N458" s="11" t="str">
        <f>IF(ISNA(VLOOKUP(Table1[[#This Row],[Name]], 'Gas 21-22'!$A$4:$B$408, 2, FALSE)), "0", VLOOKUP(Table1[[#This Row],[Name]], 'Gas 21-22'!$A$4:$B$408, 2, FALSE))</f>
        <v>0</v>
      </c>
      <c r="O458" s="8">
        <f>IFERROR((Table1[[#This Row],[Electricity 21-22]]*'Emissions Factors'!$C$4)+(Table1[[#This Row],[Gas 21-22]]*'Emissions Factors'!$B$4), "")</f>
        <v>0</v>
      </c>
      <c r="P458" s="12" t="str">
        <f>IFERROR(Table1[[#This Row],[Total Emissions 21-22]]/Table1[[#This Row],[Total Emissions 20-21]], "")</f>
        <v/>
      </c>
      <c r="Q458" s="11" t="str">
        <f>IF(ISNA(VLOOKUP(Table1[[#This Row],[Name]],'Elec 22-23'!$A$4:$B$680, 2, FALSE)), "", VLOOKUP(Table1[[#This Row],[Name]], 'Elec 22-23'!$A$4:$B$680, 2, FALSE))</f>
        <v/>
      </c>
      <c r="R458" s="7" t="str">
        <f>IF(ISNA(VLOOKUP(Table1[[#This Row],[Name]], 'Gas 22-23'!$A$4:$B$427, 2, FALSE)), "", (VLOOKUP(Table1[[#This Row],[Name]], 'Gas 22-23'!$A$4:$B$427, 2, FALSE)))</f>
        <v/>
      </c>
      <c r="S458" s="7" t="str">
        <f>IFERROR((Table1[[#This Row],[Electricity 22-23]]*'Emissions Factors'!$C$5)+('Emissions Factors'!$B$5*Table1[[#This Row],[Gas 22-23]]), "")</f>
        <v/>
      </c>
      <c r="T458" s="12" t="str">
        <f>IFERROR(Table1[[#This Row],[Total Emissions 22-23]]/Table1[[#This Row],[Total Emissions 21-22]], "")</f>
        <v/>
      </c>
      <c r="U458" s="7" t="str">
        <f>IF(ISNA(VLOOKUP(Table1[[#This Row],[Name]],'Electricity 23-24'!A687:D1583,4,FALSE)),"",(VLOOKUP(Table1[[#This Row],[Name]],'Electricity 23-24'!A687:D1583,4,FALSE)))</f>
        <v/>
      </c>
      <c r="V458" s="7" t="str">
        <f>IF(ISNA(VLOOKUP(Table1[[#This Row],[Name]],Table2[#All],2,FALSE)),"",(VLOOKUP(Table1[[#This Row],[Name]],Table2[#All],2,FALSE)))</f>
        <v/>
      </c>
      <c r="W458" s="7" t="str">
        <f>IFERROR((Table1[[#This Row],[Electricity 23-24 ]]*'Emissions Factors'!$C$6)+(Table1[[#This Row],[Gas 23-24 ]]*'Emissions Factors'!$B$6),"")</f>
        <v/>
      </c>
      <c r="X458" s="74" t="str">
        <f>IFERROR(Table1[[#This Row],[Total Emissions 23-24 ]]/Table1[[#This Row],[Total Emissions 22-23]],"")</f>
        <v/>
      </c>
      <c r="Y458" s="21"/>
    </row>
    <row r="459" spans="1:25" x14ac:dyDescent="0.25">
      <c r="A459" s="30"/>
      <c r="B459" s="21" t="e">
        <f>VLOOKUP(Table1[[#This Row],[Name]], 'Site Information'!$A$2:$D$46, 4, FALSE)</f>
        <v>#N/A</v>
      </c>
      <c r="C459" s="11" t="str">
        <f>IF(ISNA(VLOOKUP(Table1[[#This Row],[Name]], 'Elec 17-18'!$A$4:$B$630, 2, FALSE)), "0", VLOOKUP(Table1[[#This Row],[Name]], 'Elec 17-18'!$A$4:$B$630, 2, FALSE))</f>
        <v>0</v>
      </c>
      <c r="D459" s="47" t="str">
        <f>IF(ISNA(VLOOKUP(Table1[[#This Row],[Name]], 'Gas 17-18'!$A$4:$B$395, 2, FALSE)), "0", (VLOOKUP(Table1[[#This Row],[Name]], 'Gas 17-18'!$A$4:$B$395, 2, FALSE)))</f>
        <v>0</v>
      </c>
      <c r="E459" s="11" t="str">
        <f>IF(ISNA(VLOOKUP(Table1[[#This Row],[Name]], 'Elec 18-19'!$A$4:$B$630, 2, FALSE)), "0", VLOOKUP(Table1[[#This Row],[Name]], 'Elec 18-19'!$A$4:$B$630, 2, FALSE))</f>
        <v>0</v>
      </c>
      <c r="F459" s="47" t="str">
        <f>IF(ISNA(VLOOKUP(Table1[[#This Row],[Name]], 'Gas 18-19'!$A$4:$B$395, 2, FALSE)), "0", (VLOOKUP(Table1[[#This Row],[Name]], 'Gas 18-19'!$A$4:$B$395, 2, FALSE)))</f>
        <v>0</v>
      </c>
      <c r="G459" s="7" t="str">
        <f>IF(ISNA(VLOOKUP(Table1[[#This Row],[Name]], 'Elec 19-20'!$A$4:$B$631, 2, FALSE)), "0", VLOOKUP(Table1[[#This Row],[Name]], 'Elec 19-20'!$A$4:$B$631, 2, FALSE))</f>
        <v>0</v>
      </c>
      <c r="H459" s="7" t="str">
        <f>IF(ISNA(VLOOKUP(Table1[[#This Row],[Name]], 'Gas 19-20'!$A$4:$B$395, 2, FALSE)), "0", (VLOOKUP(Table1[[#This Row],[Name]], 'Gas 19-20'!$A$4:$B$395, 2, FALSE)))</f>
        <v>0</v>
      </c>
      <c r="I459" s="13">
        <f>IFERROR((Table1[[#This Row],[Electricity 19-20]]*'Emissions Factors'!$C$2)+(Table1[[#This Row],[Gas 19-20]]*'Emissions Factors'!$B$2), "")</f>
        <v>0</v>
      </c>
      <c r="J459" s="7" t="str">
        <f>IF(ISNA(VLOOKUP(Table1[[#This Row],[Name]],'Elec 20-21'!$A$4:$B$641, 2, FALSE)), "0", VLOOKUP(Table1[[#This Row],[Name]], 'Elec 20-21'!$A$4:$B$641, 2, FALSE))</f>
        <v>0</v>
      </c>
      <c r="K459" s="7" t="str">
        <f>IF(ISNA(VLOOKUP(Table1[[#This Row],[Name]], 'Gas 20-21'!$A$4:$B$400, 2, FALSE)), "0", VLOOKUP(Table1[[#This Row],[Name]], 'Gas 20-21'!$A$4:$B$400, 2, FALSE))</f>
        <v>0</v>
      </c>
      <c r="L459" s="13">
        <f>IFERROR((Table1[[#This Row],[Electricity 20-21]]*'Emissions Factors'!$C$3)+(Table1[[#This Row],[Gas 20-21]]*'Emissions Factors'!$B$2), "0")</f>
        <v>0</v>
      </c>
      <c r="M459" s="65" t="str">
        <f>IF(ISNA(VLOOKUP(Table1[[#This Row],[Name]], 'Elec 21-22'!$A$4:$B$656, 2, FALSE)), "0", VLOOKUP(Table1[[#This Row],[Name]], 'Elec 21-22'!$A$4:$B$656, 2, FALSE))</f>
        <v>0</v>
      </c>
      <c r="N459" s="11" t="str">
        <f>IF(ISNA(VLOOKUP(Table1[[#This Row],[Name]], 'Gas 21-22'!$A$4:$B$408, 2, FALSE)), "0", VLOOKUP(Table1[[#This Row],[Name]], 'Gas 21-22'!$A$4:$B$408, 2, FALSE))</f>
        <v>0</v>
      </c>
      <c r="O459" s="8">
        <f>IFERROR((Table1[[#This Row],[Electricity 21-22]]*'Emissions Factors'!$C$4)+(Table1[[#This Row],[Gas 21-22]]*'Emissions Factors'!$B$4), "")</f>
        <v>0</v>
      </c>
      <c r="P459" s="12" t="str">
        <f>IFERROR(Table1[[#This Row],[Total Emissions 21-22]]/Table1[[#This Row],[Total Emissions 20-21]], "")</f>
        <v/>
      </c>
      <c r="Q459" s="11" t="str">
        <f>IF(ISNA(VLOOKUP(Table1[[#This Row],[Name]],'Elec 22-23'!$A$4:$B$680, 2, FALSE)), "", VLOOKUP(Table1[[#This Row],[Name]], 'Elec 22-23'!$A$4:$B$680, 2, FALSE))</f>
        <v/>
      </c>
      <c r="R459" s="7" t="str">
        <f>IF(ISNA(VLOOKUP(Table1[[#This Row],[Name]], 'Gas 22-23'!$A$4:$B$427, 2, FALSE)), "", (VLOOKUP(Table1[[#This Row],[Name]], 'Gas 22-23'!$A$4:$B$427, 2, FALSE)))</f>
        <v/>
      </c>
      <c r="S459" s="7" t="str">
        <f>IFERROR((Table1[[#This Row],[Electricity 22-23]]*'Emissions Factors'!$C$5)+('Emissions Factors'!$B$5*Table1[[#This Row],[Gas 22-23]]), "")</f>
        <v/>
      </c>
      <c r="T459" s="12" t="str">
        <f>IFERROR(Table1[[#This Row],[Total Emissions 22-23]]/Table1[[#This Row],[Total Emissions 21-22]], "")</f>
        <v/>
      </c>
      <c r="U459" s="7" t="str">
        <f>IF(ISNA(VLOOKUP(Table1[[#This Row],[Name]],'Electricity 23-24'!A688:D1584,4,FALSE)),"",(VLOOKUP(Table1[[#This Row],[Name]],'Electricity 23-24'!A688:D1584,4,FALSE)))</f>
        <v/>
      </c>
      <c r="V459" s="7" t="str">
        <f>IF(ISNA(VLOOKUP(Table1[[#This Row],[Name]],Table2[#All],2,FALSE)),"",(VLOOKUP(Table1[[#This Row],[Name]],Table2[#All],2,FALSE)))</f>
        <v/>
      </c>
      <c r="W459" s="7" t="str">
        <f>IFERROR((Table1[[#This Row],[Electricity 23-24 ]]*'Emissions Factors'!$C$6)+(Table1[[#This Row],[Gas 23-24 ]]*'Emissions Factors'!$B$6),"")</f>
        <v/>
      </c>
      <c r="X459" s="74" t="str">
        <f>IFERROR(Table1[[#This Row],[Total Emissions 23-24 ]]/Table1[[#This Row],[Total Emissions 22-23]],"")</f>
        <v/>
      </c>
      <c r="Y459" s="21"/>
    </row>
    <row r="460" spans="1:25" x14ac:dyDescent="0.25">
      <c r="A460" s="32"/>
      <c r="B460" s="21" t="e">
        <f>VLOOKUP(Table1[[#This Row],[Name]], 'Site Information'!$A$2:$D$46, 4, FALSE)</f>
        <v>#N/A</v>
      </c>
      <c r="C460" s="8" t="str">
        <f>IF(ISNA(VLOOKUP(Table1[[#This Row],[Name]], 'Elec 17-18'!$A$4:$B$630, 2, FALSE)), "0", VLOOKUP(Table1[[#This Row],[Name]], 'Elec 17-18'!$A$4:$B$630, 2, FALSE))</f>
        <v>0</v>
      </c>
      <c r="D460" s="13" t="str">
        <f>IF(ISNA(VLOOKUP(Table1[[#This Row],[Name]], 'Gas 17-18'!$A$4:$B$395, 2, FALSE)), "0", (VLOOKUP(Table1[[#This Row],[Name]], 'Gas 17-18'!$A$4:$B$395, 2, FALSE)))</f>
        <v>0</v>
      </c>
      <c r="E460" s="8" t="str">
        <f>IF(ISNA(VLOOKUP(Table1[[#This Row],[Name]], 'Elec 18-19'!$A$4:$B$630, 2, FALSE)), "0", VLOOKUP(Table1[[#This Row],[Name]], 'Elec 18-19'!$A$4:$B$630, 2, FALSE))</f>
        <v>0</v>
      </c>
      <c r="F460" s="13" t="str">
        <f>IF(ISNA(VLOOKUP(Table1[[#This Row],[Name]], 'Gas 18-19'!$A$4:$B$395, 2, FALSE)), "0", (VLOOKUP(Table1[[#This Row],[Name]], 'Gas 18-19'!$A$4:$B$395, 2, FALSE)))</f>
        <v>0</v>
      </c>
      <c r="G460" s="7" t="str">
        <f>IF(ISNA(VLOOKUP(Table1[[#This Row],[Name]], 'Elec 19-20'!$A$4:$B$631, 2, FALSE)), "0", VLOOKUP(Table1[[#This Row],[Name]], 'Elec 19-20'!$A$4:$B$631, 2, FALSE))</f>
        <v>0</v>
      </c>
      <c r="H460" s="7" t="str">
        <f>IF(ISNA(VLOOKUP(Table1[[#This Row],[Name]], 'Gas 19-20'!$A$4:$B$395, 2, FALSE)), "0", (VLOOKUP(Table1[[#This Row],[Name]], 'Gas 19-20'!$A$4:$B$395, 2, FALSE)))</f>
        <v>0</v>
      </c>
      <c r="I460" s="13">
        <f>IFERROR((Table1[[#This Row],[Electricity 19-20]]*'Emissions Factors'!$C$2)+(Table1[[#This Row],[Gas 19-20]]*'Emissions Factors'!$B$2), "")</f>
        <v>0</v>
      </c>
      <c r="J460" s="7" t="str">
        <f>IF(ISNA(VLOOKUP(Table1[[#This Row],[Name]],'Elec 20-21'!$A$4:$B$641, 2, FALSE)), "0", VLOOKUP(Table1[[#This Row],[Name]], 'Elec 20-21'!$A$4:$B$641, 2, FALSE))</f>
        <v>0</v>
      </c>
      <c r="K460" s="7" t="str">
        <f>IF(ISNA(VLOOKUP(Table1[[#This Row],[Name]], 'Gas 20-21'!$A$4:$B$400, 2, FALSE)), "0", VLOOKUP(Table1[[#This Row],[Name]], 'Gas 20-21'!$A$4:$B$400, 2, FALSE))</f>
        <v>0</v>
      </c>
      <c r="L460" s="13">
        <f>IFERROR((Table1[[#This Row],[Electricity 20-21]]*'Emissions Factors'!$C$3)+(Table1[[#This Row],[Gas 20-21]]*'Emissions Factors'!$B$2), "0")</f>
        <v>0</v>
      </c>
      <c r="M460" s="11" t="str">
        <f>IF(ISNA(VLOOKUP(Table1[[#This Row],[Name]], 'Elec 21-22'!$A$4:$B$656, 2, FALSE)), "0", VLOOKUP(Table1[[#This Row],[Name]], 'Elec 21-22'!$A$4:$B$656, 2, FALSE))</f>
        <v>0</v>
      </c>
      <c r="N460" s="11" t="str">
        <f>IF(ISNA(VLOOKUP(Table1[[#This Row],[Name]], 'Gas 21-22'!$A$4:$B$408, 2, FALSE)), "0", VLOOKUP(Table1[[#This Row],[Name]], 'Gas 21-22'!$A$4:$B$408, 2, FALSE))</f>
        <v>0</v>
      </c>
      <c r="O460" s="8">
        <f>IFERROR((Table1[[#This Row],[Electricity 21-22]]*'Emissions Factors'!$C$4)+(Table1[[#This Row],[Gas 21-22]]*'Emissions Factors'!$B$4), "")</f>
        <v>0</v>
      </c>
      <c r="P460" s="12" t="str">
        <f>IFERROR(Table1[[#This Row],[Total Emissions 21-22]]/Table1[[#This Row],[Total Emissions 20-21]], "")</f>
        <v/>
      </c>
      <c r="Q460" s="11" t="str">
        <f>IF(ISNA(VLOOKUP(Table1[[#This Row],[Name]],'Elec 22-23'!$A$4:$B$680, 2, FALSE)), "", VLOOKUP(Table1[[#This Row],[Name]], 'Elec 22-23'!$A$4:$B$680, 2, FALSE))</f>
        <v/>
      </c>
      <c r="R460" s="7" t="str">
        <f>IF(ISNA(VLOOKUP(Table1[[#This Row],[Name]], 'Gas 22-23'!$A$4:$B$427, 2, FALSE)), "", (VLOOKUP(Table1[[#This Row],[Name]], 'Gas 22-23'!$A$4:$B$427, 2, FALSE)))</f>
        <v/>
      </c>
      <c r="S460" s="7" t="str">
        <f>IFERROR((Table1[[#This Row],[Electricity 22-23]]*'Emissions Factors'!$C$5)+('Emissions Factors'!$B$5*Table1[[#This Row],[Gas 22-23]]), "")</f>
        <v/>
      </c>
      <c r="T460" s="12" t="str">
        <f>IFERROR(Table1[[#This Row],[Total Emissions 22-23]]/Table1[[#This Row],[Total Emissions 21-22]], "")</f>
        <v/>
      </c>
      <c r="U460" s="7" t="str">
        <f>IF(ISNA(VLOOKUP(Table1[[#This Row],[Name]],'Electricity 23-24'!A461:D1357,4,FALSE)),"",(VLOOKUP(Table1[[#This Row],[Name]],'Electricity 23-24'!A461:D1357,4,FALSE)))</f>
        <v/>
      </c>
      <c r="V460" s="7" t="str">
        <f>IF(ISNA(VLOOKUP(Table1[[#This Row],[Name]],Table2[#All],2,FALSE)),"",(VLOOKUP(Table1[[#This Row],[Name]],Table2[#All],2,FALSE)))</f>
        <v/>
      </c>
      <c r="W460" s="7" t="str">
        <f>IFERROR((Table1[[#This Row],[Electricity 23-24 ]]*'Emissions Factors'!$C$6)+(Table1[[#This Row],[Gas 23-24 ]]*'Emissions Factors'!$B$6),"")</f>
        <v/>
      </c>
      <c r="X460" s="74" t="str">
        <f>IFERROR(Table1[[#This Row],[Total Emissions 23-24 ]]/Table1[[#This Row],[Total Emissions 22-23]],"")</f>
        <v/>
      </c>
      <c r="Y460" s="21"/>
    </row>
    <row r="461" spans="1:25" x14ac:dyDescent="0.25">
      <c r="A461" s="30"/>
      <c r="B461" s="21" t="e">
        <f>VLOOKUP(Table1[[#This Row],[Name]], 'Site Information'!$A$2:$D$46, 4, FALSE)</f>
        <v>#N/A</v>
      </c>
      <c r="C461" s="11" t="str">
        <f>IF(ISNA(VLOOKUP(Table1[[#This Row],[Name]], 'Elec 17-18'!$A$4:$B$630, 2, FALSE)), "0", VLOOKUP(Table1[[#This Row],[Name]], 'Elec 17-18'!$A$4:$B$630, 2, FALSE))</f>
        <v>0</v>
      </c>
      <c r="D461" s="47" t="str">
        <f>IF(ISNA(VLOOKUP(Table1[[#This Row],[Name]], 'Gas 17-18'!$A$4:$B$395, 2, FALSE)), "0", (VLOOKUP(Table1[[#This Row],[Name]], 'Gas 17-18'!$A$4:$B$395, 2, FALSE)))</f>
        <v>0</v>
      </c>
      <c r="E461" s="11" t="str">
        <f>IF(ISNA(VLOOKUP(Table1[[#This Row],[Name]], 'Elec 18-19'!$A$4:$B$630, 2, FALSE)), "0", VLOOKUP(Table1[[#This Row],[Name]], 'Elec 18-19'!$A$4:$B$630, 2, FALSE))</f>
        <v>0</v>
      </c>
      <c r="F461" s="47" t="str">
        <f>IF(ISNA(VLOOKUP(Table1[[#This Row],[Name]], 'Gas 18-19'!$A$4:$B$395, 2, FALSE)), "0", (VLOOKUP(Table1[[#This Row],[Name]], 'Gas 18-19'!$A$4:$B$395, 2, FALSE)))</f>
        <v>0</v>
      </c>
      <c r="G461" s="7" t="str">
        <f>IF(ISNA(VLOOKUP(Table1[[#This Row],[Name]], 'Elec 19-20'!$A$4:$B$631, 2, FALSE)), "0", VLOOKUP(Table1[[#This Row],[Name]], 'Elec 19-20'!$A$4:$B$631, 2, FALSE))</f>
        <v>0</v>
      </c>
      <c r="H461" s="7" t="str">
        <f>IF(ISNA(VLOOKUP(Table1[[#This Row],[Name]], 'Gas 19-20'!$A$4:$B$395, 2, FALSE)), "0", (VLOOKUP(Table1[[#This Row],[Name]], 'Gas 19-20'!$A$4:$B$395, 2, FALSE)))</f>
        <v>0</v>
      </c>
      <c r="I461" s="13">
        <f>IFERROR((Table1[[#This Row],[Electricity 19-20]]*'Emissions Factors'!$C$2)+(Table1[[#This Row],[Gas 19-20]]*'Emissions Factors'!$B$2), "")</f>
        <v>0</v>
      </c>
      <c r="J461" s="7" t="str">
        <f>IF(ISNA(VLOOKUP(Table1[[#This Row],[Name]],'Elec 20-21'!$A$4:$B$641, 2, FALSE)), "0", VLOOKUP(Table1[[#This Row],[Name]], 'Elec 20-21'!$A$4:$B$641, 2, FALSE))</f>
        <v>0</v>
      </c>
      <c r="K461" s="7" t="str">
        <f>IF(ISNA(VLOOKUP(Table1[[#This Row],[Name]], 'Gas 20-21'!$A$4:$B$400, 2, FALSE)), "0", VLOOKUP(Table1[[#This Row],[Name]], 'Gas 20-21'!$A$4:$B$400, 2, FALSE))</f>
        <v>0</v>
      </c>
      <c r="L461" s="13">
        <f>IFERROR((Table1[[#This Row],[Electricity 20-21]]*'Emissions Factors'!$C$3)+(Table1[[#This Row],[Gas 20-21]]*'Emissions Factors'!$B$2), "0")</f>
        <v>0</v>
      </c>
      <c r="M461" s="65" t="str">
        <f>IF(ISNA(VLOOKUP(Table1[[#This Row],[Name]], 'Elec 21-22'!$A$4:$B$656, 2, FALSE)), "0", VLOOKUP(Table1[[#This Row],[Name]], 'Elec 21-22'!$A$4:$B$656, 2, FALSE))</f>
        <v>0</v>
      </c>
      <c r="N461" s="11" t="str">
        <f>IF(ISNA(VLOOKUP(Table1[[#This Row],[Name]], 'Gas 21-22'!$A$4:$B$408, 2, FALSE)), "0", VLOOKUP(Table1[[#This Row],[Name]], 'Gas 21-22'!$A$4:$B$408, 2, FALSE))</f>
        <v>0</v>
      </c>
      <c r="O461" s="8">
        <f>IFERROR((Table1[[#This Row],[Electricity 21-22]]*'Emissions Factors'!$C$4)+(Table1[[#This Row],[Gas 21-22]]*'Emissions Factors'!$B$4), "")</f>
        <v>0</v>
      </c>
      <c r="P461" s="12" t="str">
        <f>IFERROR(Table1[[#This Row],[Total Emissions 21-22]]/Table1[[#This Row],[Total Emissions 20-21]], "")</f>
        <v/>
      </c>
      <c r="Q461" s="11" t="str">
        <f>IF(ISNA(VLOOKUP(Table1[[#This Row],[Name]],'Elec 22-23'!$A$4:$B$680, 2, FALSE)), "", VLOOKUP(Table1[[#This Row],[Name]], 'Elec 22-23'!$A$4:$B$680, 2, FALSE))</f>
        <v/>
      </c>
      <c r="R461" s="7" t="str">
        <f>IF(ISNA(VLOOKUP(Table1[[#This Row],[Name]], 'Gas 22-23'!$A$4:$B$427, 2, FALSE)), "", (VLOOKUP(Table1[[#This Row],[Name]], 'Gas 22-23'!$A$4:$B$427, 2, FALSE)))</f>
        <v/>
      </c>
      <c r="S461" s="7" t="str">
        <f>IFERROR((Table1[[#This Row],[Electricity 22-23]]*'Emissions Factors'!$C$5)+('Emissions Factors'!$B$5*Table1[[#This Row],[Gas 22-23]]), "")</f>
        <v/>
      </c>
      <c r="T461" s="12" t="str">
        <f>IFERROR(Table1[[#This Row],[Total Emissions 22-23]]/Table1[[#This Row],[Total Emissions 21-22]], "")</f>
        <v/>
      </c>
      <c r="U461" s="7" t="str">
        <f>IF(ISNA(VLOOKUP(Table1[[#This Row],[Name]],'Electricity 23-24'!A689:D1585,4,FALSE)),"",(VLOOKUP(Table1[[#This Row],[Name]],'Electricity 23-24'!A689:D1585,4,FALSE)))</f>
        <v/>
      </c>
      <c r="V461" s="7" t="str">
        <f>IF(ISNA(VLOOKUP(Table1[[#This Row],[Name]],Table2[#All],2,FALSE)),"",(VLOOKUP(Table1[[#This Row],[Name]],Table2[#All],2,FALSE)))</f>
        <v/>
      </c>
      <c r="W461" s="7" t="str">
        <f>IFERROR((Table1[[#This Row],[Electricity 23-24 ]]*'Emissions Factors'!$C$6)+(Table1[[#This Row],[Gas 23-24 ]]*'Emissions Factors'!$B$6),"")</f>
        <v/>
      </c>
      <c r="X461" s="74" t="str">
        <f>IFERROR(Table1[[#This Row],[Total Emissions 23-24 ]]/Table1[[#This Row],[Total Emissions 22-23]],"")</f>
        <v/>
      </c>
      <c r="Y461" s="21"/>
    </row>
    <row r="462" spans="1:25" ht="17.100000000000001" customHeight="1" x14ac:dyDescent="0.25">
      <c r="A462" s="30"/>
      <c r="B462" s="21" t="e">
        <f>VLOOKUP(Table1[[#This Row],[Name]], 'Site Information'!$A$2:$D$46, 4, FALSE)</f>
        <v>#N/A</v>
      </c>
      <c r="C462" s="11" t="str">
        <f>IF(ISNA(VLOOKUP(Table1[[#This Row],[Name]], 'Elec 17-18'!$A$4:$B$630, 2, FALSE)), "0", VLOOKUP(Table1[[#This Row],[Name]], 'Elec 17-18'!$A$4:$B$630, 2, FALSE))</f>
        <v>0</v>
      </c>
      <c r="D462" s="47" t="str">
        <f>IF(ISNA(VLOOKUP(Table1[[#This Row],[Name]], 'Gas 17-18'!$A$4:$B$395, 2, FALSE)), "0", (VLOOKUP(Table1[[#This Row],[Name]], 'Gas 17-18'!$A$4:$B$395, 2, FALSE)))</f>
        <v>0</v>
      </c>
      <c r="E462" s="11" t="str">
        <f>IF(ISNA(VLOOKUP(Table1[[#This Row],[Name]], 'Elec 18-19'!$A$4:$B$630, 2, FALSE)), "0", VLOOKUP(Table1[[#This Row],[Name]], 'Elec 18-19'!$A$4:$B$630, 2, FALSE))</f>
        <v>0</v>
      </c>
      <c r="F462" s="47" t="str">
        <f>IF(ISNA(VLOOKUP(Table1[[#This Row],[Name]], 'Gas 18-19'!$A$4:$B$395, 2, FALSE)), "0", (VLOOKUP(Table1[[#This Row],[Name]], 'Gas 18-19'!$A$4:$B$395, 2, FALSE)))</f>
        <v>0</v>
      </c>
      <c r="G462" s="7" t="str">
        <f>IF(ISNA(VLOOKUP(Table1[[#This Row],[Name]], 'Elec 19-20'!$A$4:$B$631, 2, FALSE)), "0", VLOOKUP(Table1[[#This Row],[Name]], 'Elec 19-20'!$A$4:$B$631, 2, FALSE))</f>
        <v>0</v>
      </c>
      <c r="H462" s="7" t="str">
        <f>IF(ISNA(VLOOKUP(Table1[[#This Row],[Name]], 'Gas 19-20'!$A$4:$B$395, 2, FALSE)), "0", (VLOOKUP(Table1[[#This Row],[Name]], 'Gas 19-20'!$A$4:$B$395, 2, FALSE)))</f>
        <v>0</v>
      </c>
      <c r="I462" s="13">
        <f>IFERROR((Table1[[#This Row],[Electricity 19-20]]*'Emissions Factors'!$C$2)+(Table1[[#This Row],[Gas 19-20]]*'Emissions Factors'!$B$2), "")</f>
        <v>0</v>
      </c>
      <c r="J462" s="7" t="str">
        <f>IF(ISNA(VLOOKUP(Table1[[#This Row],[Name]],'Elec 20-21'!$A$4:$B$641, 2, FALSE)), "0", VLOOKUP(Table1[[#This Row],[Name]], 'Elec 20-21'!$A$4:$B$641, 2, FALSE))</f>
        <v>0</v>
      </c>
      <c r="K462" s="7" t="str">
        <f>IF(ISNA(VLOOKUP(Table1[[#This Row],[Name]], 'Gas 20-21'!$A$4:$B$400, 2, FALSE)), "0", VLOOKUP(Table1[[#This Row],[Name]], 'Gas 20-21'!$A$4:$B$400, 2, FALSE))</f>
        <v>0</v>
      </c>
      <c r="L462" s="13">
        <f>IFERROR((Table1[[#This Row],[Electricity 20-21]]*'Emissions Factors'!$C$3)+(Table1[[#This Row],[Gas 20-21]]*'Emissions Factors'!$B$2), "0")</f>
        <v>0</v>
      </c>
      <c r="M462" s="65" t="str">
        <f>IF(ISNA(VLOOKUP(Table1[[#This Row],[Name]], 'Elec 21-22'!$A$4:$B$656, 2, FALSE)), "0", VLOOKUP(Table1[[#This Row],[Name]], 'Elec 21-22'!$A$4:$B$656, 2, FALSE))</f>
        <v>0</v>
      </c>
      <c r="N462" s="11" t="str">
        <f>IF(ISNA(VLOOKUP(Table1[[#This Row],[Name]], 'Gas 21-22'!$A$4:$B$408, 2, FALSE)), "0", VLOOKUP(Table1[[#This Row],[Name]], 'Gas 21-22'!$A$4:$B$408, 2, FALSE))</f>
        <v>0</v>
      </c>
      <c r="O462" s="8">
        <f>IFERROR((Table1[[#This Row],[Electricity 21-22]]*'Emissions Factors'!$C$4)+(Table1[[#This Row],[Gas 21-22]]*'Emissions Factors'!$B$4), "")</f>
        <v>0</v>
      </c>
      <c r="P462" s="12" t="str">
        <f>IFERROR(Table1[[#This Row],[Total Emissions 21-22]]/Table1[[#This Row],[Total Emissions 20-21]], "")</f>
        <v/>
      </c>
      <c r="Q462" s="11" t="str">
        <f>IF(ISNA(VLOOKUP(Table1[[#This Row],[Name]],'Elec 22-23'!$A$4:$B$680, 2, FALSE)), "", VLOOKUP(Table1[[#This Row],[Name]], 'Elec 22-23'!$A$4:$B$680, 2, FALSE))</f>
        <v/>
      </c>
      <c r="R462" s="7" t="str">
        <f>IF(ISNA(VLOOKUP(Table1[[#This Row],[Name]], 'Gas 22-23'!$A$4:$B$427, 2, FALSE)), "", (VLOOKUP(Table1[[#This Row],[Name]], 'Gas 22-23'!$A$4:$B$427, 2, FALSE)))</f>
        <v/>
      </c>
      <c r="S462" s="7" t="str">
        <f>IFERROR((Table1[[#This Row],[Electricity 22-23]]*'Emissions Factors'!$C$5)+('Emissions Factors'!$B$5*Table1[[#This Row],[Gas 22-23]]), "")</f>
        <v/>
      </c>
      <c r="T462" s="12" t="str">
        <f>IFERROR(Table1[[#This Row],[Total Emissions 22-23]]/Table1[[#This Row],[Total Emissions 21-22]], "")</f>
        <v/>
      </c>
      <c r="U462" s="7" t="str">
        <f>IF(ISNA(VLOOKUP(Table1[[#This Row],[Name]],'Electricity 23-24'!A690:D1586,4,FALSE)),"",(VLOOKUP(Table1[[#This Row],[Name]],'Electricity 23-24'!A690:D1586,4,FALSE)))</f>
        <v/>
      </c>
      <c r="V462" s="7" t="str">
        <f>IF(ISNA(VLOOKUP(Table1[[#This Row],[Name]],Table2[#All],2,FALSE)),"",(VLOOKUP(Table1[[#This Row],[Name]],Table2[#All],2,FALSE)))</f>
        <v/>
      </c>
      <c r="W462" s="7" t="str">
        <f>IFERROR((Table1[[#This Row],[Electricity 23-24 ]]*'Emissions Factors'!$C$6)+(Table1[[#This Row],[Gas 23-24 ]]*'Emissions Factors'!$B$6),"")</f>
        <v/>
      </c>
      <c r="X462" s="74" t="str">
        <f>IFERROR(Table1[[#This Row],[Total Emissions 23-24 ]]/Table1[[#This Row],[Total Emissions 22-23]],"")</f>
        <v/>
      </c>
      <c r="Y462" s="21"/>
    </row>
    <row r="463" spans="1:25" ht="15.6" customHeight="1" x14ac:dyDescent="0.25">
      <c r="A463" s="30"/>
      <c r="B463" s="21" t="e">
        <f>VLOOKUP(Table1[[#This Row],[Name]], 'Site Information'!$A$2:$D$46, 4, FALSE)</f>
        <v>#N/A</v>
      </c>
      <c r="C463" s="11" t="str">
        <f>IF(ISNA(VLOOKUP(Table1[[#This Row],[Name]], 'Elec 17-18'!$A$4:$B$630, 2, FALSE)), "0", VLOOKUP(Table1[[#This Row],[Name]], 'Elec 17-18'!$A$4:$B$630, 2, FALSE))</f>
        <v>0</v>
      </c>
      <c r="D463" s="47" t="str">
        <f>IF(ISNA(VLOOKUP(Table1[[#This Row],[Name]], 'Gas 17-18'!$A$4:$B$395, 2, FALSE)), "0", (VLOOKUP(Table1[[#This Row],[Name]], 'Gas 17-18'!$A$4:$B$395, 2, FALSE)))</f>
        <v>0</v>
      </c>
      <c r="E463" s="11" t="str">
        <f>IF(ISNA(VLOOKUP(Table1[[#This Row],[Name]], 'Elec 18-19'!$A$4:$B$630, 2, FALSE)), "0", VLOOKUP(Table1[[#This Row],[Name]], 'Elec 18-19'!$A$4:$B$630, 2, FALSE))</f>
        <v>0</v>
      </c>
      <c r="F463" s="47" t="str">
        <f>IF(ISNA(VLOOKUP(Table1[[#This Row],[Name]], 'Gas 18-19'!$A$4:$B$395, 2, FALSE)), "0", (VLOOKUP(Table1[[#This Row],[Name]], 'Gas 18-19'!$A$4:$B$395, 2, FALSE)))</f>
        <v>0</v>
      </c>
      <c r="G463" s="7" t="str">
        <f>IF(ISNA(VLOOKUP(Table1[[#This Row],[Name]], 'Elec 19-20'!$A$4:$B$631, 2, FALSE)), "0", VLOOKUP(Table1[[#This Row],[Name]], 'Elec 19-20'!$A$4:$B$631, 2, FALSE))</f>
        <v>0</v>
      </c>
      <c r="H463" s="7" t="str">
        <f>IF(ISNA(VLOOKUP(Table1[[#This Row],[Name]], 'Gas 19-20'!$A$4:$B$395, 2, FALSE)), "0", (VLOOKUP(Table1[[#This Row],[Name]], 'Gas 19-20'!$A$4:$B$395, 2, FALSE)))</f>
        <v>0</v>
      </c>
      <c r="I463" s="13">
        <f>IFERROR((Table1[[#This Row],[Electricity 19-20]]*'Emissions Factors'!$C$2)+(Table1[[#This Row],[Gas 19-20]]*'Emissions Factors'!$B$2), "")</f>
        <v>0</v>
      </c>
      <c r="J463" s="7" t="str">
        <f>IF(ISNA(VLOOKUP(Table1[[#This Row],[Name]],'Elec 20-21'!$A$4:$B$641, 2, FALSE)), "0", VLOOKUP(Table1[[#This Row],[Name]], 'Elec 20-21'!$A$4:$B$641, 2, FALSE))</f>
        <v>0</v>
      </c>
      <c r="K463" s="7" t="str">
        <f>IF(ISNA(VLOOKUP(Table1[[#This Row],[Name]], 'Gas 20-21'!$A$4:$B$400, 2, FALSE)), "0", VLOOKUP(Table1[[#This Row],[Name]], 'Gas 20-21'!$A$4:$B$400, 2, FALSE))</f>
        <v>0</v>
      </c>
      <c r="L463" s="13">
        <f>IFERROR((Table1[[#This Row],[Electricity 20-21]]*'Emissions Factors'!$C$3)+(Table1[[#This Row],[Gas 20-21]]*'Emissions Factors'!$B$2), "0")</f>
        <v>0</v>
      </c>
      <c r="M463" s="65" t="str">
        <f>IF(ISNA(VLOOKUP(Table1[[#This Row],[Name]], 'Elec 21-22'!$A$4:$B$656, 2, FALSE)), "0", VLOOKUP(Table1[[#This Row],[Name]], 'Elec 21-22'!$A$4:$B$656, 2, FALSE))</f>
        <v>0</v>
      </c>
      <c r="N463" s="11" t="str">
        <f>IF(ISNA(VLOOKUP(Table1[[#This Row],[Name]], 'Gas 21-22'!$A$4:$B$408, 2, FALSE)), "0", VLOOKUP(Table1[[#This Row],[Name]], 'Gas 21-22'!$A$4:$B$408, 2, FALSE))</f>
        <v>0</v>
      </c>
      <c r="O463" s="8">
        <f>IFERROR((Table1[[#This Row],[Electricity 21-22]]*'Emissions Factors'!$C$4)+(Table1[[#This Row],[Gas 21-22]]*'Emissions Factors'!$B$4), "")</f>
        <v>0</v>
      </c>
      <c r="P463" s="12" t="str">
        <f>IFERROR(Table1[[#This Row],[Total Emissions 21-22]]/Table1[[#This Row],[Total Emissions 20-21]], "")</f>
        <v/>
      </c>
      <c r="Q463" s="11" t="str">
        <f>IF(ISNA(VLOOKUP(Table1[[#This Row],[Name]],'Elec 22-23'!$A$4:$B$680, 2, FALSE)), "", VLOOKUP(Table1[[#This Row],[Name]], 'Elec 22-23'!$A$4:$B$680, 2, FALSE))</f>
        <v/>
      </c>
      <c r="R463" s="7" t="str">
        <f>IF(ISNA(VLOOKUP(Table1[[#This Row],[Name]], 'Gas 22-23'!$A$4:$B$427, 2, FALSE)), "", (VLOOKUP(Table1[[#This Row],[Name]], 'Gas 22-23'!$A$4:$B$427, 2, FALSE)))</f>
        <v/>
      </c>
      <c r="S463" s="7" t="str">
        <f>IFERROR((Table1[[#This Row],[Electricity 22-23]]*'Emissions Factors'!$C$5)+('Emissions Factors'!$B$5*Table1[[#This Row],[Gas 22-23]]), "")</f>
        <v/>
      </c>
      <c r="T463" s="12" t="str">
        <f>IFERROR(Table1[[#This Row],[Total Emissions 22-23]]/Table1[[#This Row],[Total Emissions 21-22]], "")</f>
        <v/>
      </c>
      <c r="U463" s="7" t="str">
        <f>IF(ISNA(VLOOKUP(Table1[[#This Row],[Name]],'Electricity 23-24'!A691:D1587,4,FALSE)),"",(VLOOKUP(Table1[[#This Row],[Name]],'Electricity 23-24'!A691:D1587,4,FALSE)))</f>
        <v/>
      </c>
      <c r="V463" s="7" t="str">
        <f>IF(ISNA(VLOOKUP(Table1[[#This Row],[Name]],Table2[#All],2,FALSE)),"",(VLOOKUP(Table1[[#This Row],[Name]],Table2[#All],2,FALSE)))</f>
        <v/>
      </c>
      <c r="W463" s="7" t="str">
        <f>IFERROR((Table1[[#This Row],[Electricity 23-24 ]]*'Emissions Factors'!$C$6)+(Table1[[#This Row],[Gas 23-24 ]]*'Emissions Factors'!$B$6),"")</f>
        <v/>
      </c>
      <c r="X463" s="74" t="str">
        <f>IFERROR(Table1[[#This Row],[Total Emissions 23-24 ]]/Table1[[#This Row],[Total Emissions 22-23]],"")</f>
        <v/>
      </c>
      <c r="Y463" s="21"/>
    </row>
    <row r="464" spans="1:25" x14ac:dyDescent="0.25">
      <c r="A464" s="30"/>
      <c r="B464" s="21" t="e">
        <f>VLOOKUP(Table1[[#This Row],[Name]], 'Site Information'!$A$2:$D$46, 4, FALSE)</f>
        <v>#N/A</v>
      </c>
      <c r="C464" s="11" t="str">
        <f>IF(ISNA(VLOOKUP(Table1[[#This Row],[Name]], 'Elec 17-18'!$A$4:$B$630, 2, FALSE)), "0", VLOOKUP(Table1[[#This Row],[Name]], 'Elec 17-18'!$A$4:$B$630, 2, FALSE))</f>
        <v>0</v>
      </c>
      <c r="D464" s="47" t="str">
        <f>IF(ISNA(VLOOKUP(Table1[[#This Row],[Name]], 'Gas 17-18'!$A$4:$B$395, 2, FALSE)), "0", (VLOOKUP(Table1[[#This Row],[Name]], 'Gas 17-18'!$A$4:$B$395, 2, FALSE)))</f>
        <v>0</v>
      </c>
      <c r="E464" s="11" t="str">
        <f>IF(ISNA(VLOOKUP(Table1[[#This Row],[Name]], 'Elec 18-19'!$A$4:$B$630, 2, FALSE)), "0", VLOOKUP(Table1[[#This Row],[Name]], 'Elec 18-19'!$A$4:$B$630, 2, FALSE))</f>
        <v>0</v>
      </c>
      <c r="F464" s="47" t="str">
        <f>IF(ISNA(VLOOKUP(Table1[[#This Row],[Name]], 'Gas 18-19'!$A$4:$B$395, 2, FALSE)), "0", (VLOOKUP(Table1[[#This Row],[Name]], 'Gas 18-19'!$A$4:$B$395, 2, FALSE)))</f>
        <v>0</v>
      </c>
      <c r="G464" s="7" t="str">
        <f>IF(ISNA(VLOOKUP(Table1[[#This Row],[Name]], 'Elec 19-20'!$A$4:$B$631, 2, FALSE)), "0", VLOOKUP(Table1[[#This Row],[Name]], 'Elec 19-20'!$A$4:$B$631, 2, FALSE))</f>
        <v>0</v>
      </c>
      <c r="H464" s="7" t="str">
        <f>IF(ISNA(VLOOKUP(Table1[[#This Row],[Name]], 'Gas 19-20'!$A$4:$B$395, 2, FALSE)), "0", (VLOOKUP(Table1[[#This Row],[Name]], 'Gas 19-20'!$A$4:$B$395, 2, FALSE)))</f>
        <v>0</v>
      </c>
      <c r="I464" s="13">
        <f>IFERROR((Table1[[#This Row],[Electricity 19-20]]*'Emissions Factors'!$C$2)+(Table1[[#This Row],[Gas 19-20]]*'Emissions Factors'!$B$2), "")</f>
        <v>0</v>
      </c>
      <c r="J464" s="7" t="str">
        <f>IF(ISNA(VLOOKUP(Table1[[#This Row],[Name]],'Elec 20-21'!$A$4:$B$641, 2, FALSE)), "0", VLOOKUP(Table1[[#This Row],[Name]], 'Elec 20-21'!$A$4:$B$641, 2, FALSE))</f>
        <v>0</v>
      </c>
      <c r="K464" s="7" t="str">
        <f>IF(ISNA(VLOOKUP(Table1[[#This Row],[Name]], 'Gas 20-21'!$A$4:$B$400, 2, FALSE)), "0", VLOOKUP(Table1[[#This Row],[Name]], 'Gas 20-21'!$A$4:$B$400, 2, FALSE))</f>
        <v>0</v>
      </c>
      <c r="L464" s="13">
        <f>IFERROR((Table1[[#This Row],[Electricity 20-21]]*'Emissions Factors'!$C$3)+(Table1[[#This Row],[Gas 20-21]]*'Emissions Factors'!$B$2), "0")</f>
        <v>0</v>
      </c>
      <c r="M464" s="65" t="str">
        <f>IF(ISNA(VLOOKUP(Table1[[#This Row],[Name]], 'Elec 21-22'!$A$4:$B$656, 2, FALSE)), "0", VLOOKUP(Table1[[#This Row],[Name]], 'Elec 21-22'!$A$4:$B$656, 2, FALSE))</f>
        <v>0</v>
      </c>
      <c r="N464" s="11" t="str">
        <f>IF(ISNA(VLOOKUP(Table1[[#This Row],[Name]], 'Gas 21-22'!$A$4:$B$408, 2, FALSE)), "0", VLOOKUP(Table1[[#This Row],[Name]], 'Gas 21-22'!$A$4:$B$408, 2, FALSE))</f>
        <v>0</v>
      </c>
      <c r="O464" s="8">
        <f>IFERROR((Table1[[#This Row],[Electricity 21-22]]*'Emissions Factors'!$C$4)+(Table1[[#This Row],[Gas 21-22]]*'Emissions Factors'!$B$4), "")</f>
        <v>0</v>
      </c>
      <c r="P464" s="12" t="str">
        <f>IFERROR(Table1[[#This Row],[Total Emissions 21-22]]/Table1[[#This Row],[Total Emissions 20-21]], "")</f>
        <v/>
      </c>
      <c r="Q464" s="11" t="str">
        <f>IF(ISNA(VLOOKUP(Table1[[#This Row],[Name]],'Elec 22-23'!$A$4:$B$680, 2, FALSE)), "", VLOOKUP(Table1[[#This Row],[Name]], 'Elec 22-23'!$A$4:$B$680, 2, FALSE))</f>
        <v/>
      </c>
      <c r="R464" s="7" t="str">
        <f>IF(ISNA(VLOOKUP(Table1[[#This Row],[Name]], 'Gas 22-23'!$A$4:$B$427, 2, FALSE)), "", (VLOOKUP(Table1[[#This Row],[Name]], 'Gas 22-23'!$A$4:$B$427, 2, FALSE)))</f>
        <v/>
      </c>
      <c r="S464" s="7" t="str">
        <f>IFERROR((Table1[[#This Row],[Electricity 22-23]]*'Emissions Factors'!$C$5)+('Emissions Factors'!$B$5*Table1[[#This Row],[Gas 22-23]]), "")</f>
        <v/>
      </c>
      <c r="T464" s="12" t="str">
        <f>IFERROR(Table1[[#This Row],[Total Emissions 22-23]]/Table1[[#This Row],[Total Emissions 21-22]], "")</f>
        <v/>
      </c>
      <c r="U464" s="7" t="str">
        <f>IF(ISNA(VLOOKUP(Table1[[#This Row],[Name]],'Electricity 23-24'!A692:D1588,4,FALSE)),"",(VLOOKUP(Table1[[#This Row],[Name]],'Electricity 23-24'!A692:D1588,4,FALSE)))</f>
        <v/>
      </c>
      <c r="V464" s="7" t="str">
        <f>IF(ISNA(VLOOKUP(Table1[[#This Row],[Name]],Table2[#All],2,FALSE)),"",(VLOOKUP(Table1[[#This Row],[Name]],Table2[#All],2,FALSE)))</f>
        <v/>
      </c>
      <c r="W464" s="7" t="str">
        <f>IFERROR((Table1[[#This Row],[Electricity 23-24 ]]*'Emissions Factors'!$C$6)+(Table1[[#This Row],[Gas 23-24 ]]*'Emissions Factors'!$B$6),"")</f>
        <v/>
      </c>
      <c r="X464" s="74" t="str">
        <f>IFERROR(Table1[[#This Row],[Total Emissions 23-24 ]]/Table1[[#This Row],[Total Emissions 22-23]],"")</f>
        <v/>
      </c>
      <c r="Y464" s="21"/>
    </row>
    <row r="465" spans="1:25" x14ac:dyDescent="0.25">
      <c r="A465" s="30"/>
      <c r="B465" s="21" t="e">
        <f>VLOOKUP(Table1[[#This Row],[Name]], 'Site Information'!$A$2:$D$46, 4, FALSE)</f>
        <v>#N/A</v>
      </c>
      <c r="C465" s="11" t="str">
        <f>IF(ISNA(VLOOKUP(Table1[[#This Row],[Name]], 'Elec 17-18'!$A$4:$B$630, 2, FALSE)), "0", VLOOKUP(Table1[[#This Row],[Name]], 'Elec 17-18'!$A$4:$B$630, 2, FALSE))</f>
        <v>0</v>
      </c>
      <c r="D465" s="47" t="str">
        <f>IF(ISNA(VLOOKUP(Table1[[#This Row],[Name]], 'Gas 17-18'!$A$4:$B$395, 2, FALSE)), "0", (VLOOKUP(Table1[[#This Row],[Name]], 'Gas 17-18'!$A$4:$B$395, 2, FALSE)))</f>
        <v>0</v>
      </c>
      <c r="E465" s="11" t="str">
        <f>IF(ISNA(VLOOKUP(Table1[[#This Row],[Name]], 'Elec 18-19'!$A$4:$B$630, 2, FALSE)), "0", VLOOKUP(Table1[[#This Row],[Name]], 'Elec 18-19'!$A$4:$B$630, 2, FALSE))</f>
        <v>0</v>
      </c>
      <c r="F465" s="47" t="str">
        <f>IF(ISNA(VLOOKUP(Table1[[#This Row],[Name]], 'Gas 18-19'!$A$4:$B$395, 2, FALSE)), "0", (VLOOKUP(Table1[[#This Row],[Name]], 'Gas 18-19'!$A$4:$B$395, 2, FALSE)))</f>
        <v>0</v>
      </c>
      <c r="G465" s="7" t="str">
        <f>IF(ISNA(VLOOKUP(Table1[[#This Row],[Name]], 'Elec 19-20'!$A$4:$B$631, 2, FALSE)), "0", VLOOKUP(Table1[[#This Row],[Name]], 'Elec 19-20'!$A$4:$B$631, 2, FALSE))</f>
        <v>0</v>
      </c>
      <c r="H465" s="7" t="str">
        <f>IF(ISNA(VLOOKUP(Table1[[#This Row],[Name]], 'Gas 19-20'!$A$4:$B$395, 2, FALSE)), "0", (VLOOKUP(Table1[[#This Row],[Name]], 'Gas 19-20'!$A$4:$B$395, 2, FALSE)))</f>
        <v>0</v>
      </c>
      <c r="I465" s="13">
        <f>IFERROR((Table1[[#This Row],[Electricity 19-20]]*'Emissions Factors'!$C$2)+(Table1[[#This Row],[Gas 19-20]]*'Emissions Factors'!$B$2), "")</f>
        <v>0</v>
      </c>
      <c r="J465" s="7" t="str">
        <f>IF(ISNA(VLOOKUP(Table1[[#This Row],[Name]],'Elec 20-21'!$A$4:$B$641, 2, FALSE)), "0", VLOOKUP(Table1[[#This Row],[Name]], 'Elec 20-21'!$A$4:$B$641, 2, FALSE))</f>
        <v>0</v>
      </c>
      <c r="K465" s="7" t="str">
        <f>IF(ISNA(VLOOKUP(Table1[[#This Row],[Name]], 'Gas 20-21'!$A$4:$B$400, 2, FALSE)), "0", VLOOKUP(Table1[[#This Row],[Name]], 'Gas 20-21'!$A$4:$B$400, 2, FALSE))</f>
        <v>0</v>
      </c>
      <c r="L465" s="13">
        <f>IFERROR((Table1[[#This Row],[Electricity 20-21]]*'Emissions Factors'!$C$3)+(Table1[[#This Row],[Gas 20-21]]*'Emissions Factors'!$B$2), "0")</f>
        <v>0</v>
      </c>
      <c r="M465" s="65" t="str">
        <f>IF(ISNA(VLOOKUP(Table1[[#This Row],[Name]], 'Elec 21-22'!$A$4:$B$656, 2, FALSE)), "0", VLOOKUP(Table1[[#This Row],[Name]], 'Elec 21-22'!$A$4:$B$656, 2, FALSE))</f>
        <v>0</v>
      </c>
      <c r="N465" s="11" t="str">
        <f>IF(ISNA(VLOOKUP(Table1[[#This Row],[Name]], 'Gas 21-22'!$A$4:$B$408, 2, FALSE)), "0", VLOOKUP(Table1[[#This Row],[Name]], 'Gas 21-22'!$A$4:$B$408, 2, FALSE))</f>
        <v>0</v>
      </c>
      <c r="O465" s="8">
        <f>IFERROR((Table1[[#This Row],[Electricity 21-22]]*'Emissions Factors'!$C$4)+(Table1[[#This Row],[Gas 21-22]]*'Emissions Factors'!$B$4), "")</f>
        <v>0</v>
      </c>
      <c r="P465" s="12" t="str">
        <f>IFERROR(Table1[[#This Row],[Total Emissions 21-22]]/Table1[[#This Row],[Total Emissions 20-21]], "")</f>
        <v/>
      </c>
      <c r="Q465" s="11" t="str">
        <f>IF(ISNA(VLOOKUP(Table1[[#This Row],[Name]],'Elec 22-23'!$A$4:$B$680, 2, FALSE)), "", VLOOKUP(Table1[[#This Row],[Name]], 'Elec 22-23'!$A$4:$B$680, 2, FALSE))</f>
        <v/>
      </c>
      <c r="R465" s="7" t="str">
        <f>IF(ISNA(VLOOKUP(Table1[[#This Row],[Name]], 'Gas 22-23'!$A$4:$B$427, 2, FALSE)), "", (VLOOKUP(Table1[[#This Row],[Name]], 'Gas 22-23'!$A$4:$B$427, 2, FALSE)))</f>
        <v/>
      </c>
      <c r="S465" s="7" t="str">
        <f>IFERROR((Table1[[#This Row],[Electricity 22-23]]*'Emissions Factors'!$C$5)+('Emissions Factors'!$B$5*Table1[[#This Row],[Gas 22-23]]), "")</f>
        <v/>
      </c>
      <c r="T465" s="12" t="str">
        <f>IFERROR(Table1[[#This Row],[Total Emissions 22-23]]/Table1[[#This Row],[Total Emissions 21-22]], "")</f>
        <v/>
      </c>
      <c r="U465" s="7" t="str">
        <f>IF(ISNA(VLOOKUP(Table1[[#This Row],[Name]],'Electricity 23-24'!A693:D1589,4,FALSE)),"",(VLOOKUP(Table1[[#This Row],[Name]],'Electricity 23-24'!A693:D1589,4,FALSE)))</f>
        <v/>
      </c>
      <c r="V465" s="7" t="str">
        <f>IF(ISNA(VLOOKUP(Table1[[#This Row],[Name]],Table2[#All],2,FALSE)),"",(VLOOKUP(Table1[[#This Row],[Name]],Table2[#All],2,FALSE)))</f>
        <v/>
      </c>
      <c r="W465" s="7" t="str">
        <f>IFERROR((Table1[[#This Row],[Electricity 23-24 ]]*'Emissions Factors'!$C$6)+(Table1[[#This Row],[Gas 23-24 ]]*'Emissions Factors'!$B$6),"")</f>
        <v/>
      </c>
      <c r="X465" s="74" t="str">
        <f>IFERROR(Table1[[#This Row],[Total Emissions 23-24 ]]/Table1[[#This Row],[Total Emissions 22-23]],"")</f>
        <v/>
      </c>
      <c r="Y465" s="21"/>
    </row>
    <row r="466" spans="1:25" x14ac:dyDescent="0.25">
      <c r="A466" s="30"/>
      <c r="B466" s="21" t="e">
        <f>VLOOKUP(Table1[[#This Row],[Name]], 'Site Information'!$A$2:$D$46, 4, FALSE)</f>
        <v>#N/A</v>
      </c>
      <c r="C466" s="11" t="str">
        <f>IF(ISNA(VLOOKUP(Table1[[#This Row],[Name]], 'Elec 17-18'!$A$4:$B$630, 2, FALSE)), "0", VLOOKUP(Table1[[#This Row],[Name]], 'Elec 17-18'!$A$4:$B$630, 2, FALSE))</f>
        <v>0</v>
      </c>
      <c r="D466" s="47" t="str">
        <f>IF(ISNA(VLOOKUP(Table1[[#This Row],[Name]], 'Gas 17-18'!$A$4:$B$395, 2, FALSE)), "0", (VLOOKUP(Table1[[#This Row],[Name]], 'Gas 17-18'!$A$4:$B$395, 2, FALSE)))</f>
        <v>0</v>
      </c>
      <c r="E466" s="11" t="str">
        <f>IF(ISNA(VLOOKUP(Table1[[#This Row],[Name]], 'Elec 18-19'!$A$4:$B$630, 2, FALSE)), "0", VLOOKUP(Table1[[#This Row],[Name]], 'Elec 18-19'!$A$4:$B$630, 2, FALSE))</f>
        <v>0</v>
      </c>
      <c r="F466" s="47" t="str">
        <f>IF(ISNA(VLOOKUP(Table1[[#This Row],[Name]], 'Gas 18-19'!$A$4:$B$395, 2, FALSE)), "0", (VLOOKUP(Table1[[#This Row],[Name]], 'Gas 18-19'!$A$4:$B$395, 2, FALSE)))</f>
        <v>0</v>
      </c>
      <c r="G466" s="7" t="str">
        <f>IF(ISNA(VLOOKUP(Table1[[#This Row],[Name]], 'Elec 19-20'!$A$4:$B$631, 2, FALSE)), "0", VLOOKUP(Table1[[#This Row],[Name]], 'Elec 19-20'!$A$4:$B$631, 2, FALSE))</f>
        <v>0</v>
      </c>
      <c r="H466" s="7" t="str">
        <f>IF(ISNA(VLOOKUP(Table1[[#This Row],[Name]], 'Gas 19-20'!$A$4:$B$395, 2, FALSE)), "0", (VLOOKUP(Table1[[#This Row],[Name]], 'Gas 19-20'!$A$4:$B$395, 2, FALSE)))</f>
        <v>0</v>
      </c>
      <c r="I466" s="13">
        <f>IFERROR((Table1[[#This Row],[Electricity 19-20]]*'Emissions Factors'!$C$2)+(Table1[[#This Row],[Gas 19-20]]*'Emissions Factors'!$B$2), "")</f>
        <v>0</v>
      </c>
      <c r="J466" s="7" t="str">
        <f>IF(ISNA(VLOOKUP(Table1[[#This Row],[Name]],'Elec 20-21'!$A$4:$B$641, 2, FALSE)), "0", VLOOKUP(Table1[[#This Row],[Name]], 'Elec 20-21'!$A$4:$B$641, 2, FALSE))</f>
        <v>0</v>
      </c>
      <c r="K466" s="7" t="str">
        <f>IF(ISNA(VLOOKUP(Table1[[#This Row],[Name]], 'Gas 20-21'!$A$4:$B$400, 2, FALSE)), "0", VLOOKUP(Table1[[#This Row],[Name]], 'Gas 20-21'!$A$4:$B$400, 2, FALSE))</f>
        <v>0</v>
      </c>
      <c r="L466" s="13">
        <f>IFERROR((Table1[[#This Row],[Electricity 20-21]]*'Emissions Factors'!$C$3)+(Table1[[#This Row],[Gas 20-21]]*'Emissions Factors'!$B$2), "0")</f>
        <v>0</v>
      </c>
      <c r="M466" s="65" t="str">
        <f>IF(ISNA(VLOOKUP(Table1[[#This Row],[Name]], 'Elec 21-22'!$A$4:$B$656, 2, FALSE)), "0", VLOOKUP(Table1[[#This Row],[Name]], 'Elec 21-22'!$A$4:$B$656, 2, FALSE))</f>
        <v>0</v>
      </c>
      <c r="N466" s="11" t="str">
        <f>IF(ISNA(VLOOKUP(Table1[[#This Row],[Name]], 'Gas 21-22'!$A$4:$B$408, 2, FALSE)), "0", VLOOKUP(Table1[[#This Row],[Name]], 'Gas 21-22'!$A$4:$B$408, 2, FALSE))</f>
        <v>0</v>
      </c>
      <c r="O466" s="8">
        <f>IFERROR((Table1[[#This Row],[Electricity 21-22]]*'Emissions Factors'!$C$4)+(Table1[[#This Row],[Gas 21-22]]*'Emissions Factors'!$B$4), "")</f>
        <v>0</v>
      </c>
      <c r="P466" s="12" t="str">
        <f>IFERROR(Table1[[#This Row],[Total Emissions 21-22]]/Table1[[#This Row],[Total Emissions 20-21]], "")</f>
        <v/>
      </c>
      <c r="Q466" s="11" t="str">
        <f>IF(ISNA(VLOOKUP(Table1[[#This Row],[Name]],'Elec 22-23'!$A$4:$B$680, 2, FALSE)), "", VLOOKUP(Table1[[#This Row],[Name]], 'Elec 22-23'!$A$4:$B$680, 2, FALSE))</f>
        <v/>
      </c>
      <c r="R466" s="7" t="str">
        <f>IF(ISNA(VLOOKUP(Table1[[#This Row],[Name]], 'Gas 22-23'!$A$4:$B$427, 2, FALSE)), "", (VLOOKUP(Table1[[#This Row],[Name]], 'Gas 22-23'!$A$4:$B$427, 2, FALSE)))</f>
        <v/>
      </c>
      <c r="S466" s="7" t="str">
        <f>IFERROR((Table1[[#This Row],[Electricity 22-23]]*'Emissions Factors'!$C$5)+('Emissions Factors'!$B$5*Table1[[#This Row],[Gas 22-23]]), "")</f>
        <v/>
      </c>
      <c r="T466" s="12" t="str">
        <f>IFERROR(Table1[[#This Row],[Total Emissions 22-23]]/Table1[[#This Row],[Total Emissions 21-22]], "")</f>
        <v/>
      </c>
      <c r="U466" s="7" t="str">
        <f>IF(ISNA(VLOOKUP(Table1[[#This Row],[Name]],'Electricity 23-24'!A695:D1591,4,FALSE)),"",(VLOOKUP(Table1[[#This Row],[Name]],'Electricity 23-24'!A695:D1591,4,FALSE)))</f>
        <v/>
      </c>
      <c r="V466" s="7" t="str">
        <f>IF(ISNA(VLOOKUP(Table1[[#This Row],[Name]],Table2[#All],2,FALSE)),"",(VLOOKUP(Table1[[#This Row],[Name]],Table2[#All],2,FALSE)))</f>
        <v/>
      </c>
      <c r="W466" s="7" t="str">
        <f>IFERROR((Table1[[#This Row],[Electricity 23-24 ]]*'Emissions Factors'!$C$6)+(Table1[[#This Row],[Gas 23-24 ]]*'Emissions Factors'!$B$6),"")</f>
        <v/>
      </c>
      <c r="X466" s="74" t="str">
        <f>IFERROR(Table1[[#This Row],[Total Emissions 23-24 ]]/Table1[[#This Row],[Total Emissions 22-23]],"")</f>
        <v/>
      </c>
      <c r="Y466" s="21"/>
    </row>
    <row r="467" spans="1:25" x14ac:dyDescent="0.25">
      <c r="A467" s="30"/>
      <c r="B467" s="21" t="e">
        <f>VLOOKUP(Table1[[#This Row],[Name]], 'Site Information'!$A$2:$D$46, 4, FALSE)</f>
        <v>#N/A</v>
      </c>
      <c r="C467" s="11" t="str">
        <f>IF(ISNA(VLOOKUP(Table1[[#This Row],[Name]], 'Elec 17-18'!$A$4:$B$630, 2, FALSE)), "0", VLOOKUP(Table1[[#This Row],[Name]], 'Elec 17-18'!$A$4:$B$630, 2, FALSE))</f>
        <v>0</v>
      </c>
      <c r="D467" s="47" t="str">
        <f>IF(ISNA(VLOOKUP(Table1[[#This Row],[Name]], 'Gas 17-18'!$A$4:$B$395, 2, FALSE)), "0", (VLOOKUP(Table1[[#This Row],[Name]], 'Gas 17-18'!$A$4:$B$395, 2, FALSE)))</f>
        <v>0</v>
      </c>
      <c r="E467" s="11" t="str">
        <f>IF(ISNA(VLOOKUP(Table1[[#This Row],[Name]], 'Elec 18-19'!$A$4:$B$630, 2, FALSE)), "0", VLOOKUP(Table1[[#This Row],[Name]], 'Elec 18-19'!$A$4:$B$630, 2, FALSE))</f>
        <v>0</v>
      </c>
      <c r="F467" s="47" t="str">
        <f>IF(ISNA(VLOOKUP(Table1[[#This Row],[Name]], 'Gas 18-19'!$A$4:$B$395, 2, FALSE)), "0", (VLOOKUP(Table1[[#This Row],[Name]], 'Gas 18-19'!$A$4:$B$395, 2, FALSE)))</f>
        <v>0</v>
      </c>
      <c r="G467" s="7" t="str">
        <f>IF(ISNA(VLOOKUP(Table1[[#This Row],[Name]], 'Elec 19-20'!$A$4:$B$631, 2, FALSE)), "0", VLOOKUP(Table1[[#This Row],[Name]], 'Elec 19-20'!$A$4:$B$631, 2, FALSE))</f>
        <v>0</v>
      </c>
      <c r="H467" s="7" t="str">
        <f>IF(ISNA(VLOOKUP(Table1[[#This Row],[Name]], 'Gas 19-20'!$A$4:$B$395, 2, FALSE)), "0", (VLOOKUP(Table1[[#This Row],[Name]], 'Gas 19-20'!$A$4:$B$395, 2, FALSE)))</f>
        <v>0</v>
      </c>
      <c r="I467" s="13">
        <f>IFERROR((Table1[[#This Row],[Electricity 19-20]]*'Emissions Factors'!$C$2)+(Table1[[#This Row],[Gas 19-20]]*'Emissions Factors'!$B$2), "")</f>
        <v>0</v>
      </c>
      <c r="J467" s="7" t="str">
        <f>IF(ISNA(VLOOKUP(Table1[[#This Row],[Name]],'Elec 20-21'!$A$4:$B$641, 2, FALSE)), "0", VLOOKUP(Table1[[#This Row],[Name]], 'Elec 20-21'!$A$4:$B$641, 2, FALSE))</f>
        <v>0</v>
      </c>
      <c r="K467" s="7" t="str">
        <f>IF(ISNA(VLOOKUP(Table1[[#This Row],[Name]], 'Gas 20-21'!$A$4:$B$400, 2, FALSE)), "0", VLOOKUP(Table1[[#This Row],[Name]], 'Gas 20-21'!$A$4:$B$400, 2, FALSE))</f>
        <v>0</v>
      </c>
      <c r="L467" s="13">
        <f>IFERROR((Table1[[#This Row],[Electricity 20-21]]*'Emissions Factors'!$C$3)+(Table1[[#This Row],[Gas 20-21]]*'Emissions Factors'!$B$2), "0")</f>
        <v>0</v>
      </c>
      <c r="M467" s="65" t="str">
        <f>IF(ISNA(VLOOKUP(Table1[[#This Row],[Name]], 'Elec 21-22'!$A$4:$B$656, 2, FALSE)), "0", VLOOKUP(Table1[[#This Row],[Name]], 'Elec 21-22'!$A$4:$B$656, 2, FALSE))</f>
        <v>0</v>
      </c>
      <c r="N467" s="11" t="str">
        <f>IF(ISNA(VLOOKUP(Table1[[#This Row],[Name]], 'Gas 21-22'!$A$4:$B$408, 2, FALSE)), "0", VLOOKUP(Table1[[#This Row],[Name]], 'Gas 21-22'!$A$4:$B$408, 2, FALSE))</f>
        <v>0</v>
      </c>
      <c r="O467" s="8">
        <f>IFERROR((Table1[[#This Row],[Electricity 21-22]]*'Emissions Factors'!$C$4)+(Table1[[#This Row],[Gas 21-22]]*'Emissions Factors'!$B$4), "")</f>
        <v>0</v>
      </c>
      <c r="P467" s="12" t="str">
        <f>IFERROR(Table1[[#This Row],[Total Emissions 21-22]]/Table1[[#This Row],[Total Emissions 20-21]], "")</f>
        <v/>
      </c>
      <c r="Q467" s="11" t="str">
        <f>IF(ISNA(VLOOKUP(Table1[[#This Row],[Name]],'Elec 22-23'!$A$4:$B$680, 2, FALSE)), "", VLOOKUP(Table1[[#This Row],[Name]], 'Elec 22-23'!$A$4:$B$680, 2, FALSE))</f>
        <v/>
      </c>
      <c r="R467" s="7" t="str">
        <f>IF(ISNA(VLOOKUP(Table1[[#This Row],[Name]], 'Gas 22-23'!$A$4:$B$427, 2, FALSE)), "", (VLOOKUP(Table1[[#This Row],[Name]], 'Gas 22-23'!$A$4:$B$427, 2, FALSE)))</f>
        <v/>
      </c>
      <c r="S467" s="7" t="str">
        <f>IFERROR((Table1[[#This Row],[Electricity 22-23]]*'Emissions Factors'!$C$5)+('Emissions Factors'!$B$5*Table1[[#This Row],[Gas 22-23]]), "")</f>
        <v/>
      </c>
      <c r="T467" s="12" t="str">
        <f>IFERROR(Table1[[#This Row],[Total Emissions 22-23]]/Table1[[#This Row],[Total Emissions 21-22]], "")</f>
        <v/>
      </c>
      <c r="U467" s="7" t="str">
        <f>IF(ISNA(VLOOKUP(Table1[[#This Row],[Name]],'Electricity 23-24'!A702:D1598,4,FALSE)),"",(VLOOKUP(Table1[[#This Row],[Name]],'Electricity 23-24'!A702:D1598,4,FALSE)))</f>
        <v/>
      </c>
      <c r="V467" s="7" t="str">
        <f>IF(ISNA(VLOOKUP(Table1[[#This Row],[Name]],Table2[#All],2,FALSE)),"",(VLOOKUP(Table1[[#This Row],[Name]],Table2[#All],2,FALSE)))</f>
        <v/>
      </c>
      <c r="W467" s="7" t="str">
        <f>IFERROR((Table1[[#This Row],[Electricity 23-24 ]]*'Emissions Factors'!$C$6)+(Table1[[#This Row],[Gas 23-24 ]]*'Emissions Factors'!$B$6),"")</f>
        <v/>
      </c>
      <c r="X467" s="74" t="str">
        <f>IFERROR(Table1[[#This Row],[Total Emissions 23-24 ]]/Table1[[#This Row],[Total Emissions 22-23]],"")</f>
        <v/>
      </c>
      <c r="Y467" s="21"/>
    </row>
    <row r="468" spans="1:25" x14ac:dyDescent="0.25">
      <c r="A468" s="32"/>
      <c r="B468" s="21" t="e">
        <f>VLOOKUP(Table1[[#This Row],[Name]], 'Site Information'!$A$2:$D$46, 4, FALSE)</f>
        <v>#N/A</v>
      </c>
      <c r="C468" s="8" t="str">
        <f>IF(ISNA(VLOOKUP(Table1[[#This Row],[Name]], 'Elec 17-18'!$A$4:$B$630, 2, FALSE)), "0", VLOOKUP(Table1[[#This Row],[Name]], 'Elec 17-18'!$A$4:$B$630, 2, FALSE))</f>
        <v>0</v>
      </c>
      <c r="D468" s="13" t="str">
        <f>IF(ISNA(VLOOKUP(Table1[[#This Row],[Name]], 'Gas 17-18'!$A$4:$B$395, 2, FALSE)), "0", (VLOOKUP(Table1[[#This Row],[Name]], 'Gas 17-18'!$A$4:$B$395, 2, FALSE)))</f>
        <v>0</v>
      </c>
      <c r="E468" s="8" t="str">
        <f>IF(ISNA(VLOOKUP(Table1[[#This Row],[Name]], 'Elec 18-19'!$A$4:$B$630, 2, FALSE)), "0", VLOOKUP(Table1[[#This Row],[Name]], 'Elec 18-19'!$A$4:$B$630, 2, FALSE))</f>
        <v>0</v>
      </c>
      <c r="F468" s="13" t="str">
        <f>IF(ISNA(VLOOKUP(Table1[[#This Row],[Name]], 'Gas 18-19'!$A$4:$B$395, 2, FALSE)), "0", (VLOOKUP(Table1[[#This Row],[Name]], 'Gas 18-19'!$A$4:$B$395, 2, FALSE)))</f>
        <v>0</v>
      </c>
      <c r="G468" s="7" t="str">
        <f>IF(ISNA(VLOOKUP(Table1[[#This Row],[Name]], 'Elec 19-20'!$A$4:$B$631, 2, FALSE)), "0", VLOOKUP(Table1[[#This Row],[Name]], 'Elec 19-20'!$A$4:$B$631, 2, FALSE))</f>
        <v>0</v>
      </c>
      <c r="H468" s="7" t="str">
        <f>IF(ISNA(VLOOKUP(Table1[[#This Row],[Name]], 'Gas 19-20'!$A$4:$B$395, 2, FALSE)), "0", (VLOOKUP(Table1[[#This Row],[Name]], 'Gas 19-20'!$A$4:$B$395, 2, FALSE)))</f>
        <v>0</v>
      </c>
      <c r="I468" s="13">
        <f>IFERROR((Table1[[#This Row],[Electricity 19-20]]*'Emissions Factors'!$C$2)+(Table1[[#This Row],[Gas 19-20]]*'Emissions Factors'!$B$2), "")</f>
        <v>0</v>
      </c>
      <c r="J468" s="7" t="str">
        <f>IF(ISNA(VLOOKUP(Table1[[#This Row],[Name]],'Elec 20-21'!$A$4:$B$641, 2, FALSE)), "0", VLOOKUP(Table1[[#This Row],[Name]], 'Elec 20-21'!$A$4:$B$641, 2, FALSE))</f>
        <v>0</v>
      </c>
      <c r="K468" s="7" t="str">
        <f>IF(ISNA(VLOOKUP(Table1[[#This Row],[Name]], 'Gas 20-21'!$A$4:$B$400, 2, FALSE)), "0", VLOOKUP(Table1[[#This Row],[Name]], 'Gas 20-21'!$A$4:$B$400, 2, FALSE))</f>
        <v>0</v>
      </c>
      <c r="L468" s="13">
        <f>IFERROR((Table1[[#This Row],[Electricity 20-21]]*'Emissions Factors'!$C$3)+(Table1[[#This Row],[Gas 20-21]]*'Emissions Factors'!$B$2), "0")</f>
        <v>0</v>
      </c>
      <c r="M468" s="11" t="str">
        <f>IF(ISNA(VLOOKUP(Table1[[#This Row],[Name]], 'Elec 21-22'!$A$4:$B$656, 2, FALSE)), "0", VLOOKUP(Table1[[#This Row],[Name]], 'Elec 21-22'!$A$4:$B$656, 2, FALSE))</f>
        <v>0</v>
      </c>
      <c r="N468" s="7" t="str">
        <f>IF(ISNA(VLOOKUP(Table1[[#This Row],[Name]], 'Gas 21-22'!$A$4:$B$408, 2, FALSE)), "0", VLOOKUP(Table1[[#This Row],[Name]], 'Gas 21-22'!$A$4:$B$408, 2, FALSE))</f>
        <v>0</v>
      </c>
      <c r="O468" s="8">
        <f>IFERROR((Table1[[#This Row],[Electricity 21-22]]*'Emissions Factors'!$C$4)+(Table1[[#This Row],[Gas 21-22]]*'Emissions Factors'!$B$4), "")</f>
        <v>0</v>
      </c>
      <c r="P468" s="74" t="str">
        <f>IFERROR(Table1[[#This Row],[Total Emissions 21-22]]/Table1[[#This Row],[Total Emissions 20-21]], "")</f>
        <v/>
      </c>
      <c r="Q468" s="11" t="str">
        <f>IF(ISNA(VLOOKUP(Table1[[#This Row],[Name]],'Elec 22-23'!$A$4:$B$680, 2, FALSE)), "", VLOOKUP(Table1[[#This Row],[Name]], 'Elec 22-23'!$A$4:$B$680, 2, FALSE))</f>
        <v/>
      </c>
      <c r="R468" s="7" t="str">
        <f>IF(ISNA(VLOOKUP(Table1[[#This Row],[Name]], 'Gas 22-23'!$A$4:$B$427, 2, FALSE)), "", (VLOOKUP(Table1[[#This Row],[Name]], 'Gas 22-23'!$A$4:$B$427, 2, FALSE)))</f>
        <v/>
      </c>
      <c r="S468" s="7" t="str">
        <f>IFERROR((Table1[[#This Row],[Electricity 22-23]]*'Emissions Factors'!$C$5)+('Emissions Factors'!$B$5*Table1[[#This Row],[Gas 22-23]]), "")</f>
        <v/>
      </c>
      <c r="T468" s="12" t="str">
        <f>IFERROR(Table1[[#This Row],[Total Emissions 22-23]]/Table1[[#This Row],[Total Emissions 21-22]], "")</f>
        <v/>
      </c>
      <c r="U468" s="7" t="str">
        <f>IF(ISNA(VLOOKUP(Table1[[#This Row],[Name]],'Electricity 23-24'!A469:D1365,4,FALSE)),"",(VLOOKUP(Table1[[#This Row],[Name]],'Electricity 23-24'!A469:D1365,4,FALSE)))</f>
        <v/>
      </c>
      <c r="V468" s="7" t="str">
        <f>IF(ISNA(VLOOKUP(Table1[[#This Row],[Name]],Table2[#All],2,FALSE)),"",(VLOOKUP(Table1[[#This Row],[Name]],Table2[#All],2,FALSE)))</f>
        <v/>
      </c>
      <c r="W468" s="7" t="str">
        <f>IFERROR((Table1[[#This Row],[Electricity 23-24 ]]*'Emissions Factors'!$C$6)+(Table1[[#This Row],[Gas 23-24 ]]*'Emissions Factors'!$B$6),"")</f>
        <v/>
      </c>
      <c r="X468" s="74" t="str">
        <f>IFERROR(Table1[[#This Row],[Total Emissions 23-24 ]]/Table1[[#This Row],[Total Emissions 22-23]],"")</f>
        <v/>
      </c>
      <c r="Y468" s="21"/>
    </row>
    <row r="469" spans="1:25" x14ac:dyDescent="0.25">
      <c r="A469" s="30"/>
      <c r="B469" s="21" t="e">
        <f>VLOOKUP(Table1[[#This Row],[Name]], 'Site Information'!$A$2:$D$46, 4, FALSE)</f>
        <v>#N/A</v>
      </c>
      <c r="C469" s="11" t="str">
        <f>IF(ISNA(VLOOKUP(Table1[[#This Row],[Name]], 'Elec 17-18'!$A$4:$B$630, 2, FALSE)), "0", VLOOKUP(Table1[[#This Row],[Name]], 'Elec 17-18'!$A$4:$B$630, 2, FALSE))</f>
        <v>0</v>
      </c>
      <c r="D469" s="47" t="str">
        <f>IF(ISNA(VLOOKUP(Table1[[#This Row],[Name]], 'Gas 17-18'!$A$4:$B$395, 2, FALSE)), "0", (VLOOKUP(Table1[[#This Row],[Name]], 'Gas 17-18'!$A$4:$B$395, 2, FALSE)))</f>
        <v>0</v>
      </c>
      <c r="E469" s="11" t="str">
        <f>IF(ISNA(VLOOKUP(Table1[[#This Row],[Name]], 'Elec 18-19'!$A$4:$B$630, 2, FALSE)), "0", VLOOKUP(Table1[[#This Row],[Name]], 'Elec 18-19'!$A$4:$B$630, 2, FALSE))</f>
        <v>0</v>
      </c>
      <c r="F469" s="47" t="str">
        <f>IF(ISNA(VLOOKUP(Table1[[#This Row],[Name]], 'Gas 18-19'!$A$4:$B$395, 2, FALSE)), "0", (VLOOKUP(Table1[[#This Row],[Name]], 'Gas 18-19'!$A$4:$B$395, 2, FALSE)))</f>
        <v>0</v>
      </c>
      <c r="G469" s="7" t="str">
        <f>IF(ISNA(VLOOKUP(Table1[[#This Row],[Name]], 'Elec 19-20'!$A$4:$B$631, 2, FALSE)), "0", VLOOKUP(Table1[[#This Row],[Name]], 'Elec 19-20'!$A$4:$B$631, 2, FALSE))</f>
        <v>0</v>
      </c>
      <c r="H469" s="7" t="str">
        <f>IF(ISNA(VLOOKUP(Table1[[#This Row],[Name]], 'Gas 19-20'!$A$4:$B$395, 2, FALSE)), "0", (VLOOKUP(Table1[[#This Row],[Name]], 'Gas 19-20'!$A$4:$B$395, 2, FALSE)))</f>
        <v>0</v>
      </c>
      <c r="I469" s="13">
        <f>IFERROR((Table1[[#This Row],[Electricity 19-20]]*'Emissions Factors'!$C$2)+(Table1[[#This Row],[Gas 19-20]]*'Emissions Factors'!$B$2), "")</f>
        <v>0</v>
      </c>
      <c r="J469" s="7" t="str">
        <f>IF(ISNA(VLOOKUP(Table1[[#This Row],[Name]],'Elec 20-21'!$A$4:$B$641, 2, FALSE)), "0", VLOOKUP(Table1[[#This Row],[Name]], 'Elec 20-21'!$A$4:$B$641, 2, FALSE))</f>
        <v>0</v>
      </c>
      <c r="K469" s="7" t="str">
        <f>IF(ISNA(VLOOKUP(Table1[[#This Row],[Name]], 'Gas 20-21'!$A$4:$B$400, 2, FALSE)), "0", VLOOKUP(Table1[[#This Row],[Name]], 'Gas 20-21'!$A$4:$B$400, 2, FALSE))</f>
        <v>0</v>
      </c>
      <c r="L469" s="13">
        <f>IFERROR((Table1[[#This Row],[Electricity 20-21]]*'Emissions Factors'!$C$3)+(Table1[[#This Row],[Gas 20-21]]*'Emissions Factors'!$B$2), "0")</f>
        <v>0</v>
      </c>
      <c r="M469" s="65" t="str">
        <f>IF(ISNA(VLOOKUP(Table1[[#This Row],[Name]], 'Elec 21-22'!$A$4:$B$656, 2, FALSE)), "0", VLOOKUP(Table1[[#This Row],[Name]], 'Elec 21-22'!$A$4:$B$656, 2, FALSE))</f>
        <v>0</v>
      </c>
      <c r="N469" s="11" t="str">
        <f>IF(ISNA(VLOOKUP(Table1[[#This Row],[Name]], 'Gas 21-22'!$A$4:$B$408, 2, FALSE)), "0", VLOOKUP(Table1[[#This Row],[Name]], 'Gas 21-22'!$A$4:$B$408, 2, FALSE))</f>
        <v>0</v>
      </c>
      <c r="O469" s="8">
        <f>IFERROR((Table1[[#This Row],[Electricity 21-22]]*'Emissions Factors'!$C$4)+(Table1[[#This Row],[Gas 21-22]]*'Emissions Factors'!$B$4), "")</f>
        <v>0</v>
      </c>
      <c r="P469" s="12" t="str">
        <f>IFERROR(Table1[[#This Row],[Total Emissions 21-22]]/Table1[[#This Row],[Total Emissions 20-21]], "")</f>
        <v/>
      </c>
      <c r="Q469" s="11" t="str">
        <f>IF(ISNA(VLOOKUP(Table1[[#This Row],[Name]],'Elec 22-23'!$A$4:$B$680, 2, FALSE)), "", VLOOKUP(Table1[[#This Row],[Name]], 'Elec 22-23'!$A$4:$B$680, 2, FALSE))</f>
        <v/>
      </c>
      <c r="R469" s="7" t="str">
        <f>IF(ISNA(VLOOKUP(Table1[[#This Row],[Name]], 'Gas 22-23'!$A$4:$B$427, 2, FALSE)), "", (VLOOKUP(Table1[[#This Row],[Name]], 'Gas 22-23'!$A$4:$B$427, 2, FALSE)))</f>
        <v/>
      </c>
      <c r="S469" s="7" t="str">
        <f>IFERROR((Table1[[#This Row],[Electricity 22-23]]*'Emissions Factors'!$C$5)+('Emissions Factors'!$B$5*Table1[[#This Row],[Gas 22-23]]), "")</f>
        <v/>
      </c>
      <c r="T469" s="12" t="str">
        <f>IFERROR(Table1[[#This Row],[Total Emissions 22-23]]/Table1[[#This Row],[Total Emissions 21-22]], "")</f>
        <v/>
      </c>
      <c r="U469" s="7" t="str">
        <f>IF(ISNA(VLOOKUP(Table1[[#This Row],[Name]],'Electricity 23-24'!A703:D1599,4,FALSE)),"",(VLOOKUP(Table1[[#This Row],[Name]],'Electricity 23-24'!A703:D1599,4,FALSE)))</f>
        <v/>
      </c>
      <c r="V469" s="7" t="str">
        <f>IF(ISNA(VLOOKUP(Table1[[#This Row],[Name]],Table2[#All],2,FALSE)),"",(VLOOKUP(Table1[[#This Row],[Name]],Table2[#All],2,FALSE)))</f>
        <v/>
      </c>
      <c r="W469" s="7" t="str">
        <f>IFERROR((Table1[[#This Row],[Electricity 23-24 ]]*'Emissions Factors'!$C$6)+(Table1[[#This Row],[Gas 23-24 ]]*'Emissions Factors'!$B$6),"")</f>
        <v/>
      </c>
      <c r="X469" s="74" t="str">
        <f>IFERROR(Table1[[#This Row],[Total Emissions 23-24 ]]/Table1[[#This Row],[Total Emissions 22-23]],"")</f>
        <v/>
      </c>
      <c r="Y469" s="21"/>
    </row>
    <row r="470" spans="1:25" x14ac:dyDescent="0.25">
      <c r="A470" s="32"/>
      <c r="B470" s="21" t="e">
        <f>VLOOKUP(Table1[[#This Row],[Name]], 'Site Information'!$A$2:$D$46, 4, FALSE)</f>
        <v>#N/A</v>
      </c>
      <c r="C470" s="8" t="str">
        <f>IF(ISNA(VLOOKUP(Table1[[#This Row],[Name]], 'Elec 17-18'!$A$4:$B$630, 2, FALSE)), "0", VLOOKUP(Table1[[#This Row],[Name]], 'Elec 17-18'!$A$4:$B$630, 2, FALSE))</f>
        <v>0</v>
      </c>
      <c r="D470" s="13" t="str">
        <f>IF(ISNA(VLOOKUP(Table1[[#This Row],[Name]], 'Gas 17-18'!$A$4:$B$395, 2, FALSE)), "0", (VLOOKUP(Table1[[#This Row],[Name]], 'Gas 17-18'!$A$4:$B$395, 2, FALSE)))</f>
        <v>0</v>
      </c>
      <c r="E470" s="8" t="str">
        <f>IF(ISNA(VLOOKUP(Table1[[#This Row],[Name]], 'Elec 18-19'!$A$4:$B$630, 2, FALSE)), "0", VLOOKUP(Table1[[#This Row],[Name]], 'Elec 18-19'!$A$4:$B$630, 2, FALSE))</f>
        <v>0</v>
      </c>
      <c r="F470" s="13" t="str">
        <f>IF(ISNA(VLOOKUP(Table1[[#This Row],[Name]], 'Gas 18-19'!$A$4:$B$395, 2, FALSE)), "0", (VLOOKUP(Table1[[#This Row],[Name]], 'Gas 18-19'!$A$4:$B$395, 2, FALSE)))</f>
        <v>0</v>
      </c>
      <c r="G470" s="7" t="str">
        <f>IF(ISNA(VLOOKUP(Table1[[#This Row],[Name]], 'Elec 19-20'!$A$4:$B$631, 2, FALSE)), "0", VLOOKUP(Table1[[#This Row],[Name]], 'Elec 19-20'!$A$4:$B$631, 2, FALSE))</f>
        <v>0</v>
      </c>
      <c r="H470" s="7" t="str">
        <f>IF(ISNA(VLOOKUP(Table1[[#This Row],[Name]], 'Gas 19-20'!$A$4:$B$395, 2, FALSE)), "0", (VLOOKUP(Table1[[#This Row],[Name]], 'Gas 19-20'!$A$4:$B$395, 2, FALSE)))</f>
        <v>0</v>
      </c>
      <c r="I470" s="13">
        <f>IFERROR((Table1[[#This Row],[Electricity 19-20]]*'Emissions Factors'!$C$2)+(Table1[[#This Row],[Gas 19-20]]*'Emissions Factors'!$B$2), "")</f>
        <v>0</v>
      </c>
      <c r="J470" s="7" t="str">
        <f>IF(ISNA(VLOOKUP(Table1[[#This Row],[Name]],'Elec 20-21'!$A$4:$B$641, 2, FALSE)), "0", VLOOKUP(Table1[[#This Row],[Name]], 'Elec 20-21'!$A$4:$B$641, 2, FALSE))</f>
        <v>0</v>
      </c>
      <c r="K470" s="7" t="str">
        <f>IF(ISNA(VLOOKUP(Table1[[#This Row],[Name]], 'Gas 20-21'!$A$4:$B$400, 2, FALSE)), "0", VLOOKUP(Table1[[#This Row],[Name]], 'Gas 20-21'!$A$4:$B$400, 2, FALSE))</f>
        <v>0</v>
      </c>
      <c r="L470" s="13">
        <f>IFERROR((Table1[[#This Row],[Electricity 20-21]]*'Emissions Factors'!$C$3)+(Table1[[#This Row],[Gas 20-21]]*'Emissions Factors'!$B$2), "0")</f>
        <v>0</v>
      </c>
      <c r="M470" s="11" t="str">
        <f>IF(ISNA(VLOOKUP(Table1[[#This Row],[Name]], 'Elec 21-22'!$A$4:$B$656, 2, FALSE)), "0", VLOOKUP(Table1[[#This Row],[Name]], 'Elec 21-22'!$A$4:$B$656, 2, FALSE))</f>
        <v>0</v>
      </c>
      <c r="N470" s="11" t="str">
        <f>IF(ISNA(VLOOKUP(Table1[[#This Row],[Name]], 'Gas 21-22'!$A$4:$B$408, 2, FALSE)), "0", VLOOKUP(Table1[[#This Row],[Name]], 'Gas 21-22'!$A$4:$B$408, 2, FALSE))</f>
        <v>0</v>
      </c>
      <c r="O470" s="8">
        <f>IFERROR((Table1[[#This Row],[Electricity 21-22]]*'Emissions Factors'!$C$4)+(Table1[[#This Row],[Gas 21-22]]*'Emissions Factors'!$B$4), "")</f>
        <v>0</v>
      </c>
      <c r="P470" s="13" t="str">
        <f>IFERROR(Table1[[#This Row],[Total Emissions 21-22]]/Table1[[#This Row],[Total Emissions 20-21]], "")</f>
        <v/>
      </c>
      <c r="Q470" s="11" t="str">
        <f>IF(ISNA(VLOOKUP(Table1[[#This Row],[Name]],'Elec 22-23'!$A$4:$B$680, 2, FALSE)), "", VLOOKUP(Table1[[#This Row],[Name]], 'Elec 22-23'!$A$4:$B$680, 2, FALSE))</f>
        <v/>
      </c>
      <c r="R470" s="7" t="str">
        <f>IF(ISNA(VLOOKUP(Table1[[#This Row],[Name]], 'Gas 22-23'!$A$4:$B$427, 2, FALSE)), "", (VLOOKUP(Table1[[#This Row],[Name]], 'Gas 22-23'!$A$4:$B$427, 2, FALSE)))</f>
        <v/>
      </c>
      <c r="S470" s="7" t="str">
        <f>IFERROR((Table1[[#This Row],[Electricity 22-23]]*'Emissions Factors'!$C$5)+('Emissions Factors'!$B$5*Table1[[#This Row],[Gas 22-23]]), "")</f>
        <v/>
      </c>
      <c r="T470" s="12" t="str">
        <f>IFERROR(Table1[[#This Row],[Total Emissions 22-23]]/Table1[[#This Row],[Total Emissions 21-22]], "")</f>
        <v/>
      </c>
      <c r="U470" s="7" t="str">
        <f>IF(ISNA(VLOOKUP(Table1[[#This Row],[Name]],'Electricity 23-24'!A18:D663,4,FALSE)),"",(VLOOKUP(Table1[[#This Row],[Name]],'Electricity 23-24'!A18:D663,4,FALSE)))</f>
        <v/>
      </c>
      <c r="V470" s="7" t="str">
        <f>IF(ISNA(VLOOKUP(Table1[[#This Row],[Name]],Table2[#All],2,FALSE)),"",(VLOOKUP(Table1[[#This Row],[Name]],Table2[#All],2,FALSE)))</f>
        <v/>
      </c>
      <c r="W470" s="7" t="str">
        <f>IFERROR((Table1[[#This Row],[Electricity 23-24 ]]*'Emissions Factors'!$C$6)+(Table1[[#This Row],[Gas 23-24 ]]*'Emissions Factors'!$B$6),"")</f>
        <v/>
      </c>
      <c r="X470" s="74" t="str">
        <f>IFERROR(Table1[[#This Row],[Total Emissions 23-24 ]]/Table1[[#This Row],[Total Emissions 22-23]],"")</f>
        <v/>
      </c>
      <c r="Y470" s="21"/>
    </row>
    <row r="471" spans="1:25" x14ac:dyDescent="0.25">
      <c r="A471" s="30"/>
      <c r="B471" s="21" t="e">
        <f>VLOOKUP(Table1[[#This Row],[Name]], 'Site Information'!$A$2:$D$46, 4, FALSE)</f>
        <v>#N/A</v>
      </c>
      <c r="C471" s="11" t="str">
        <f>IF(ISNA(VLOOKUP(Table1[[#This Row],[Name]], 'Elec 17-18'!$A$4:$B$630, 2, FALSE)), "0", VLOOKUP(Table1[[#This Row],[Name]], 'Elec 17-18'!$A$4:$B$630, 2, FALSE))</f>
        <v>0</v>
      </c>
      <c r="D471" s="47" t="str">
        <f>IF(ISNA(VLOOKUP(Table1[[#This Row],[Name]], 'Gas 17-18'!$A$4:$B$395, 2, FALSE)), "0", (VLOOKUP(Table1[[#This Row],[Name]], 'Gas 17-18'!$A$4:$B$395, 2, FALSE)))</f>
        <v>0</v>
      </c>
      <c r="E471" s="11" t="str">
        <f>IF(ISNA(VLOOKUP(Table1[[#This Row],[Name]], 'Elec 18-19'!$A$4:$B$630, 2, FALSE)), "0", VLOOKUP(Table1[[#This Row],[Name]], 'Elec 18-19'!$A$4:$B$630, 2, FALSE))</f>
        <v>0</v>
      </c>
      <c r="F471" s="47" t="str">
        <f>IF(ISNA(VLOOKUP(Table1[[#This Row],[Name]], 'Gas 18-19'!$A$4:$B$395, 2, FALSE)), "0", (VLOOKUP(Table1[[#This Row],[Name]], 'Gas 18-19'!$A$4:$B$395, 2, FALSE)))</f>
        <v>0</v>
      </c>
      <c r="G471" s="7" t="str">
        <f>IF(ISNA(VLOOKUP(Table1[[#This Row],[Name]], 'Elec 19-20'!$A$4:$B$631, 2, FALSE)), "0", VLOOKUP(Table1[[#This Row],[Name]], 'Elec 19-20'!$A$4:$B$631, 2, FALSE))</f>
        <v>0</v>
      </c>
      <c r="H471" s="7" t="str">
        <f>IF(ISNA(VLOOKUP(Table1[[#This Row],[Name]], 'Gas 19-20'!$A$4:$B$395, 2, FALSE)), "0", (VLOOKUP(Table1[[#This Row],[Name]], 'Gas 19-20'!$A$4:$B$395, 2, FALSE)))</f>
        <v>0</v>
      </c>
      <c r="I471" s="13">
        <f>IFERROR((Table1[[#This Row],[Electricity 19-20]]*'Emissions Factors'!$C$2)+(Table1[[#This Row],[Gas 19-20]]*'Emissions Factors'!$B$2), "")</f>
        <v>0</v>
      </c>
      <c r="J471" s="7" t="str">
        <f>IF(ISNA(VLOOKUP(Table1[[#This Row],[Name]],'Elec 20-21'!$A$4:$B$641, 2, FALSE)), "0", VLOOKUP(Table1[[#This Row],[Name]], 'Elec 20-21'!$A$4:$B$641, 2, FALSE))</f>
        <v>0</v>
      </c>
      <c r="K471" s="7" t="str">
        <f>IF(ISNA(VLOOKUP(Table1[[#This Row],[Name]], 'Gas 20-21'!$A$4:$B$400, 2, FALSE)), "0", VLOOKUP(Table1[[#This Row],[Name]], 'Gas 20-21'!$A$4:$B$400, 2, FALSE))</f>
        <v>0</v>
      </c>
      <c r="L471" s="13">
        <f>IFERROR((Table1[[#This Row],[Electricity 20-21]]*'Emissions Factors'!$C$3)+(Table1[[#This Row],[Gas 20-21]]*'Emissions Factors'!$B$2), "0")</f>
        <v>0</v>
      </c>
      <c r="M471" s="65" t="str">
        <f>IF(ISNA(VLOOKUP(Table1[[#This Row],[Name]], 'Elec 21-22'!$A$4:$B$656, 2, FALSE)), "0", VLOOKUP(Table1[[#This Row],[Name]], 'Elec 21-22'!$A$4:$B$656, 2, FALSE))</f>
        <v>0</v>
      </c>
      <c r="N471" s="11" t="str">
        <f>IF(ISNA(VLOOKUP(Table1[[#This Row],[Name]], 'Gas 21-22'!$A$4:$B$408, 2, FALSE)), "0", VLOOKUP(Table1[[#This Row],[Name]], 'Gas 21-22'!$A$4:$B$408, 2, FALSE))</f>
        <v>0</v>
      </c>
      <c r="O471" s="8">
        <f>IFERROR((Table1[[#This Row],[Electricity 21-22]]*'Emissions Factors'!$C$4)+(Table1[[#This Row],[Gas 21-22]]*'Emissions Factors'!$B$4), "")</f>
        <v>0</v>
      </c>
      <c r="P471" s="12" t="str">
        <f>IFERROR(Table1[[#This Row],[Total Emissions 21-22]]/Table1[[#This Row],[Total Emissions 20-21]], "")</f>
        <v/>
      </c>
      <c r="Q471" s="11" t="str">
        <f>IF(ISNA(VLOOKUP(Table1[[#This Row],[Name]],'Elec 22-23'!$A$4:$B$680, 2, FALSE)), "", VLOOKUP(Table1[[#This Row],[Name]], 'Elec 22-23'!$A$4:$B$680, 2, FALSE))</f>
        <v/>
      </c>
      <c r="R471" s="7" t="str">
        <f>IF(ISNA(VLOOKUP(Table1[[#This Row],[Name]], 'Gas 22-23'!$A$4:$B$427, 2, FALSE)), "", (VLOOKUP(Table1[[#This Row],[Name]], 'Gas 22-23'!$A$4:$B$427, 2, FALSE)))</f>
        <v/>
      </c>
      <c r="S471" s="7" t="str">
        <f>IFERROR((Table1[[#This Row],[Electricity 22-23]]*'Emissions Factors'!$C$5)+('Emissions Factors'!$B$5*Table1[[#This Row],[Gas 22-23]]), "")</f>
        <v/>
      </c>
      <c r="T471" s="12" t="str">
        <f>IFERROR(Table1[[#This Row],[Total Emissions 22-23]]/Table1[[#This Row],[Total Emissions 21-22]], "")</f>
        <v/>
      </c>
      <c r="U471" s="7" t="str">
        <f>IF(ISNA(VLOOKUP(Table1[[#This Row],[Name]],'Electricity 23-24'!A705:D1601,4,FALSE)),"",(VLOOKUP(Table1[[#This Row],[Name]],'Electricity 23-24'!A705:D1601,4,FALSE)))</f>
        <v/>
      </c>
      <c r="V471" s="7" t="str">
        <f>IF(ISNA(VLOOKUP(Table1[[#This Row],[Name]],Table2[#All],2,FALSE)),"",(VLOOKUP(Table1[[#This Row],[Name]],Table2[#All],2,FALSE)))</f>
        <v/>
      </c>
      <c r="W471" s="7" t="str">
        <f>IFERROR((Table1[[#This Row],[Electricity 23-24 ]]*'Emissions Factors'!$C$6)+(Table1[[#This Row],[Gas 23-24 ]]*'Emissions Factors'!$B$6),"")</f>
        <v/>
      </c>
      <c r="X471" s="74" t="str">
        <f>IFERROR(Table1[[#This Row],[Total Emissions 23-24 ]]/Table1[[#This Row],[Total Emissions 22-23]],"")</f>
        <v/>
      </c>
      <c r="Y471" s="21"/>
    </row>
    <row r="472" spans="1:25" x14ac:dyDescent="0.25">
      <c r="A472" s="30"/>
      <c r="B472" s="21" t="e">
        <f>VLOOKUP(Table1[[#This Row],[Name]], 'Site Information'!$A$2:$D$46, 4, FALSE)</f>
        <v>#N/A</v>
      </c>
      <c r="C472" s="11" t="str">
        <f>IF(ISNA(VLOOKUP(Table1[[#This Row],[Name]], 'Elec 17-18'!$A$4:$B$630, 2, FALSE)), "0", VLOOKUP(Table1[[#This Row],[Name]], 'Elec 17-18'!$A$4:$B$630, 2, FALSE))</f>
        <v>0</v>
      </c>
      <c r="D472" s="47" t="str">
        <f>IF(ISNA(VLOOKUP(Table1[[#This Row],[Name]], 'Gas 17-18'!$A$4:$B$395, 2, FALSE)), "0", (VLOOKUP(Table1[[#This Row],[Name]], 'Gas 17-18'!$A$4:$B$395, 2, FALSE)))</f>
        <v>0</v>
      </c>
      <c r="E472" s="11" t="str">
        <f>IF(ISNA(VLOOKUP(Table1[[#This Row],[Name]], 'Elec 18-19'!$A$4:$B$630, 2, FALSE)), "0", VLOOKUP(Table1[[#This Row],[Name]], 'Elec 18-19'!$A$4:$B$630, 2, FALSE))</f>
        <v>0</v>
      </c>
      <c r="F472" s="47" t="str">
        <f>IF(ISNA(VLOOKUP(Table1[[#This Row],[Name]], 'Gas 18-19'!$A$4:$B$395, 2, FALSE)), "0", (VLOOKUP(Table1[[#This Row],[Name]], 'Gas 18-19'!$A$4:$B$395, 2, FALSE)))</f>
        <v>0</v>
      </c>
      <c r="G472" s="7" t="str">
        <f>IF(ISNA(VLOOKUP(Table1[[#This Row],[Name]], 'Elec 19-20'!$A$4:$B$631, 2, FALSE)), "0", VLOOKUP(Table1[[#This Row],[Name]], 'Elec 19-20'!$A$4:$B$631, 2, FALSE))</f>
        <v>0</v>
      </c>
      <c r="H472" s="7" t="str">
        <f>IF(ISNA(VLOOKUP(Table1[[#This Row],[Name]], 'Gas 19-20'!$A$4:$B$395, 2, FALSE)), "0", (VLOOKUP(Table1[[#This Row],[Name]], 'Gas 19-20'!$A$4:$B$395, 2, FALSE)))</f>
        <v>0</v>
      </c>
      <c r="I472" s="13">
        <f>IFERROR((Table1[[#This Row],[Electricity 19-20]]*'Emissions Factors'!$C$2)+(Table1[[#This Row],[Gas 19-20]]*'Emissions Factors'!$B$2), "")</f>
        <v>0</v>
      </c>
      <c r="J472" s="7" t="str">
        <f>IF(ISNA(VLOOKUP(Table1[[#This Row],[Name]],'Elec 20-21'!$A$4:$B$641, 2, FALSE)), "0", VLOOKUP(Table1[[#This Row],[Name]], 'Elec 20-21'!$A$4:$B$641, 2, FALSE))</f>
        <v>0</v>
      </c>
      <c r="K472" s="7" t="str">
        <f>IF(ISNA(VLOOKUP(Table1[[#This Row],[Name]], 'Gas 20-21'!$A$4:$B$400, 2, FALSE)), "0", VLOOKUP(Table1[[#This Row],[Name]], 'Gas 20-21'!$A$4:$B$400, 2, FALSE))</f>
        <v>0</v>
      </c>
      <c r="L472" s="13">
        <f>IFERROR((Table1[[#This Row],[Electricity 20-21]]*'Emissions Factors'!$C$3)+(Table1[[#This Row],[Gas 20-21]]*'Emissions Factors'!$B$2), "0")</f>
        <v>0</v>
      </c>
      <c r="M472" s="65" t="str">
        <f>IF(ISNA(VLOOKUP(Table1[[#This Row],[Name]], 'Elec 21-22'!$A$4:$B$656, 2, FALSE)), "0", VLOOKUP(Table1[[#This Row],[Name]], 'Elec 21-22'!$A$4:$B$656, 2, FALSE))</f>
        <v>0</v>
      </c>
      <c r="N472" s="11" t="str">
        <f>IF(ISNA(VLOOKUP(Table1[[#This Row],[Name]], 'Gas 21-22'!$A$4:$B$408, 2, FALSE)), "0", VLOOKUP(Table1[[#This Row],[Name]], 'Gas 21-22'!$A$4:$B$408, 2, FALSE))</f>
        <v>0</v>
      </c>
      <c r="O472" s="8">
        <f>IFERROR((Table1[[#This Row],[Electricity 21-22]]*'Emissions Factors'!$C$4)+(Table1[[#This Row],[Gas 21-22]]*'Emissions Factors'!$B$4), "")</f>
        <v>0</v>
      </c>
      <c r="P472" s="12" t="str">
        <f>IFERROR(Table1[[#This Row],[Total Emissions 21-22]]/Table1[[#This Row],[Total Emissions 20-21]], "")</f>
        <v/>
      </c>
      <c r="Q472" s="11" t="str">
        <f>IF(ISNA(VLOOKUP(Table1[[#This Row],[Name]],'Elec 22-23'!$A$4:$B$680, 2, FALSE)), "", VLOOKUP(Table1[[#This Row],[Name]], 'Elec 22-23'!$A$4:$B$680, 2, FALSE))</f>
        <v/>
      </c>
      <c r="R472" s="7" t="str">
        <f>IF(ISNA(VLOOKUP(Table1[[#This Row],[Name]], 'Gas 22-23'!$A$4:$B$427, 2, FALSE)), "", (VLOOKUP(Table1[[#This Row],[Name]], 'Gas 22-23'!$A$4:$B$427, 2, FALSE)))</f>
        <v/>
      </c>
      <c r="S472" s="7" t="str">
        <f>IFERROR((Table1[[#This Row],[Electricity 22-23]]*'Emissions Factors'!$C$5)+('Emissions Factors'!$B$5*Table1[[#This Row],[Gas 22-23]]), "")</f>
        <v/>
      </c>
      <c r="T472" s="12" t="str">
        <f>IFERROR(Table1[[#This Row],[Total Emissions 22-23]]/Table1[[#This Row],[Total Emissions 21-22]], "")</f>
        <v/>
      </c>
      <c r="U472" s="7" t="str">
        <f>IF(ISNA(VLOOKUP(Table1[[#This Row],[Name]],'Electricity 23-24'!A708:D1604,4,FALSE)),"",(VLOOKUP(Table1[[#This Row],[Name]],'Electricity 23-24'!A708:D1604,4,FALSE)))</f>
        <v/>
      </c>
      <c r="V472" s="7" t="str">
        <f>IF(ISNA(VLOOKUP(Table1[[#This Row],[Name]],Table2[#All],2,FALSE)),"",(VLOOKUP(Table1[[#This Row],[Name]],Table2[#All],2,FALSE)))</f>
        <v/>
      </c>
      <c r="W472" s="7" t="str">
        <f>IFERROR((Table1[[#This Row],[Electricity 23-24 ]]*'Emissions Factors'!$C$6)+(Table1[[#This Row],[Gas 23-24 ]]*'Emissions Factors'!$B$6),"")</f>
        <v/>
      </c>
      <c r="X472" s="74" t="str">
        <f>IFERROR(Table1[[#This Row],[Total Emissions 23-24 ]]/Table1[[#This Row],[Total Emissions 22-23]],"")</f>
        <v/>
      </c>
      <c r="Y472" s="21"/>
    </row>
    <row r="473" spans="1:25" x14ac:dyDescent="0.25">
      <c r="A473" s="30"/>
      <c r="B473" s="21" t="e">
        <f>VLOOKUP(Table1[[#This Row],[Name]], 'Site Information'!$A$2:$D$46, 4, FALSE)</f>
        <v>#N/A</v>
      </c>
      <c r="C473" s="11" t="str">
        <f>IF(ISNA(VLOOKUP(Table1[[#This Row],[Name]], 'Elec 17-18'!$A$4:$B$630, 2, FALSE)), "0", VLOOKUP(Table1[[#This Row],[Name]], 'Elec 17-18'!$A$4:$B$630, 2, FALSE))</f>
        <v>0</v>
      </c>
      <c r="D473" s="47" t="str">
        <f>IF(ISNA(VLOOKUP(Table1[[#This Row],[Name]], 'Gas 17-18'!$A$4:$B$395, 2, FALSE)), "0", (VLOOKUP(Table1[[#This Row],[Name]], 'Gas 17-18'!$A$4:$B$395, 2, FALSE)))</f>
        <v>0</v>
      </c>
      <c r="E473" s="11" t="str">
        <f>IF(ISNA(VLOOKUP(Table1[[#This Row],[Name]], 'Elec 18-19'!$A$4:$B$630, 2, FALSE)), "0", VLOOKUP(Table1[[#This Row],[Name]], 'Elec 18-19'!$A$4:$B$630, 2, FALSE))</f>
        <v>0</v>
      </c>
      <c r="F473" s="47" t="str">
        <f>IF(ISNA(VLOOKUP(Table1[[#This Row],[Name]], 'Gas 18-19'!$A$4:$B$395, 2, FALSE)), "0", (VLOOKUP(Table1[[#This Row],[Name]], 'Gas 18-19'!$A$4:$B$395, 2, FALSE)))</f>
        <v>0</v>
      </c>
      <c r="G473" s="7" t="str">
        <f>IF(ISNA(VLOOKUP(Table1[[#This Row],[Name]], 'Elec 19-20'!$A$4:$B$631, 2, FALSE)), "0", VLOOKUP(Table1[[#This Row],[Name]], 'Elec 19-20'!$A$4:$B$631, 2, FALSE))</f>
        <v>0</v>
      </c>
      <c r="H473" s="7" t="str">
        <f>IF(ISNA(VLOOKUP(Table1[[#This Row],[Name]], 'Gas 19-20'!$A$4:$B$395, 2, FALSE)), "0", (VLOOKUP(Table1[[#This Row],[Name]], 'Gas 19-20'!$A$4:$B$395, 2, FALSE)))</f>
        <v>0</v>
      </c>
      <c r="I473" s="13">
        <f>IFERROR((Table1[[#This Row],[Electricity 19-20]]*'Emissions Factors'!$C$2)+(Table1[[#This Row],[Gas 19-20]]*'Emissions Factors'!$B$2), "")</f>
        <v>0</v>
      </c>
      <c r="J473" s="7" t="str">
        <f>IF(ISNA(VLOOKUP(Table1[[#This Row],[Name]],'Elec 20-21'!$A$4:$B$641, 2, FALSE)), "0", VLOOKUP(Table1[[#This Row],[Name]], 'Elec 20-21'!$A$4:$B$641, 2, FALSE))</f>
        <v>0</v>
      </c>
      <c r="K473" s="7" t="str">
        <f>IF(ISNA(VLOOKUP(Table1[[#This Row],[Name]], 'Gas 20-21'!$A$4:$B$400, 2, FALSE)), "0", VLOOKUP(Table1[[#This Row],[Name]], 'Gas 20-21'!$A$4:$B$400, 2, FALSE))</f>
        <v>0</v>
      </c>
      <c r="L473" s="13">
        <f>IFERROR((Table1[[#This Row],[Electricity 20-21]]*'Emissions Factors'!$C$3)+(Table1[[#This Row],[Gas 20-21]]*'Emissions Factors'!$B$2), "0")</f>
        <v>0</v>
      </c>
      <c r="M473" s="65" t="str">
        <f>IF(ISNA(VLOOKUP(Table1[[#This Row],[Name]], 'Elec 21-22'!$A$4:$B$656, 2, FALSE)), "0", VLOOKUP(Table1[[#This Row],[Name]], 'Elec 21-22'!$A$4:$B$656, 2, FALSE))</f>
        <v>0</v>
      </c>
      <c r="N473" s="11" t="str">
        <f>IF(ISNA(VLOOKUP(Table1[[#This Row],[Name]], 'Gas 21-22'!$A$4:$B$408, 2, FALSE)), "0", VLOOKUP(Table1[[#This Row],[Name]], 'Gas 21-22'!$A$4:$B$408, 2, FALSE))</f>
        <v>0</v>
      </c>
      <c r="O473" s="8">
        <f>IFERROR((Table1[[#This Row],[Electricity 21-22]]*'Emissions Factors'!$C$4)+(Table1[[#This Row],[Gas 21-22]]*'Emissions Factors'!$B$4), "")</f>
        <v>0</v>
      </c>
      <c r="P473" s="12" t="str">
        <f>IFERROR(Table1[[#This Row],[Total Emissions 21-22]]/Table1[[#This Row],[Total Emissions 20-21]], "")</f>
        <v/>
      </c>
      <c r="Q473" s="11" t="str">
        <f>IF(ISNA(VLOOKUP(Table1[[#This Row],[Name]],'Elec 22-23'!$A$4:$B$680, 2, FALSE)), "", VLOOKUP(Table1[[#This Row],[Name]], 'Elec 22-23'!$A$4:$B$680, 2, FALSE))</f>
        <v/>
      </c>
      <c r="R473" s="7" t="str">
        <f>IF(ISNA(VLOOKUP(Table1[[#This Row],[Name]], 'Gas 22-23'!$A$4:$B$427, 2, FALSE)), "", (VLOOKUP(Table1[[#This Row],[Name]], 'Gas 22-23'!$A$4:$B$427, 2, FALSE)))</f>
        <v/>
      </c>
      <c r="S473" s="7" t="str">
        <f>IFERROR((Table1[[#This Row],[Electricity 22-23]]*'Emissions Factors'!$C$5)+('Emissions Factors'!$B$5*Table1[[#This Row],[Gas 22-23]]), "")</f>
        <v/>
      </c>
      <c r="T473" s="12" t="str">
        <f>IFERROR(Table1[[#This Row],[Total Emissions 22-23]]/Table1[[#This Row],[Total Emissions 21-22]], "")</f>
        <v/>
      </c>
      <c r="U473" s="7" t="str">
        <f>IF(ISNA(VLOOKUP(Table1[[#This Row],[Name]],'Electricity 23-24'!A709:D1605,4,FALSE)),"",(VLOOKUP(Table1[[#This Row],[Name]],'Electricity 23-24'!A709:D1605,4,FALSE)))</f>
        <v/>
      </c>
      <c r="V473" s="7" t="str">
        <f>IF(ISNA(VLOOKUP(Table1[[#This Row],[Name]],Table2[#All],2,FALSE)),"",(VLOOKUP(Table1[[#This Row],[Name]],Table2[#All],2,FALSE)))</f>
        <v/>
      </c>
      <c r="W473" s="7" t="str">
        <f>IFERROR((Table1[[#This Row],[Electricity 23-24 ]]*'Emissions Factors'!$C$6)+(Table1[[#This Row],[Gas 23-24 ]]*'Emissions Factors'!$B$6),"")</f>
        <v/>
      </c>
      <c r="X473" s="74" t="str">
        <f>IFERROR(Table1[[#This Row],[Total Emissions 23-24 ]]/Table1[[#This Row],[Total Emissions 22-23]],"")</f>
        <v/>
      </c>
      <c r="Y473" s="21"/>
    </row>
    <row r="474" spans="1:25" x14ac:dyDescent="0.25">
      <c r="A474" s="30"/>
      <c r="B474" s="21" t="e">
        <f>VLOOKUP(Table1[[#This Row],[Name]], 'Site Information'!$A$2:$D$46, 4, FALSE)</f>
        <v>#N/A</v>
      </c>
      <c r="C474" s="11" t="str">
        <f>IF(ISNA(VLOOKUP(Table1[[#This Row],[Name]], 'Elec 17-18'!$A$4:$B$630, 2, FALSE)), "0", VLOOKUP(Table1[[#This Row],[Name]], 'Elec 17-18'!$A$4:$B$630, 2, FALSE))</f>
        <v>0</v>
      </c>
      <c r="D474" s="47" t="str">
        <f>IF(ISNA(VLOOKUP(Table1[[#This Row],[Name]], 'Gas 17-18'!$A$4:$B$395, 2, FALSE)), "0", (VLOOKUP(Table1[[#This Row],[Name]], 'Gas 17-18'!$A$4:$B$395, 2, FALSE)))</f>
        <v>0</v>
      </c>
      <c r="E474" s="11" t="str">
        <f>IF(ISNA(VLOOKUP(Table1[[#This Row],[Name]], 'Elec 18-19'!$A$4:$B$630, 2, FALSE)), "0", VLOOKUP(Table1[[#This Row],[Name]], 'Elec 18-19'!$A$4:$B$630, 2, FALSE))</f>
        <v>0</v>
      </c>
      <c r="F474" s="47" t="str">
        <f>IF(ISNA(VLOOKUP(Table1[[#This Row],[Name]], 'Gas 18-19'!$A$4:$B$395, 2, FALSE)), "0", (VLOOKUP(Table1[[#This Row],[Name]], 'Gas 18-19'!$A$4:$B$395, 2, FALSE)))</f>
        <v>0</v>
      </c>
      <c r="G474" s="7" t="str">
        <f>IF(ISNA(VLOOKUP(Table1[[#This Row],[Name]], 'Elec 19-20'!$A$4:$B$631, 2, FALSE)), "0", VLOOKUP(Table1[[#This Row],[Name]], 'Elec 19-20'!$A$4:$B$631, 2, FALSE))</f>
        <v>0</v>
      </c>
      <c r="H474" s="7" t="str">
        <f>IF(ISNA(VLOOKUP(Table1[[#This Row],[Name]], 'Gas 19-20'!$A$4:$B$395, 2, FALSE)), "0", (VLOOKUP(Table1[[#This Row],[Name]], 'Gas 19-20'!$A$4:$B$395, 2, FALSE)))</f>
        <v>0</v>
      </c>
      <c r="I474" s="13">
        <f>IFERROR((Table1[[#This Row],[Electricity 19-20]]*'Emissions Factors'!$C$2)+(Table1[[#This Row],[Gas 19-20]]*'Emissions Factors'!$B$2), "")</f>
        <v>0</v>
      </c>
      <c r="J474" s="7" t="str">
        <f>IF(ISNA(VLOOKUP(Table1[[#This Row],[Name]],'Elec 20-21'!$A$4:$B$641, 2, FALSE)), "0", VLOOKUP(Table1[[#This Row],[Name]], 'Elec 20-21'!$A$4:$B$641, 2, FALSE))</f>
        <v>0</v>
      </c>
      <c r="K474" s="7" t="str">
        <f>IF(ISNA(VLOOKUP(Table1[[#This Row],[Name]], 'Gas 20-21'!$A$4:$B$400, 2, FALSE)), "0", VLOOKUP(Table1[[#This Row],[Name]], 'Gas 20-21'!$A$4:$B$400, 2, FALSE))</f>
        <v>0</v>
      </c>
      <c r="L474" s="13">
        <f>IFERROR((Table1[[#This Row],[Electricity 20-21]]*'Emissions Factors'!$C$3)+(Table1[[#This Row],[Gas 20-21]]*'Emissions Factors'!$B$2), "0")</f>
        <v>0</v>
      </c>
      <c r="M474" s="65" t="str">
        <f>IF(ISNA(VLOOKUP(Table1[[#This Row],[Name]], 'Elec 21-22'!$A$4:$B$656, 2, FALSE)), "0", VLOOKUP(Table1[[#This Row],[Name]], 'Elec 21-22'!$A$4:$B$656, 2, FALSE))</f>
        <v>0</v>
      </c>
      <c r="N474" s="11" t="str">
        <f>IF(ISNA(VLOOKUP(Table1[[#This Row],[Name]], 'Gas 21-22'!$A$4:$B$408, 2, FALSE)), "0", VLOOKUP(Table1[[#This Row],[Name]], 'Gas 21-22'!$A$4:$B$408, 2, FALSE))</f>
        <v>0</v>
      </c>
      <c r="O474" s="8">
        <f>IFERROR((Table1[[#This Row],[Electricity 21-22]]*'Emissions Factors'!$C$4)+(Table1[[#This Row],[Gas 21-22]]*'Emissions Factors'!$B$4), "")</f>
        <v>0</v>
      </c>
      <c r="P474" s="12" t="str">
        <f>IFERROR(Table1[[#This Row],[Total Emissions 21-22]]/Table1[[#This Row],[Total Emissions 20-21]], "")</f>
        <v/>
      </c>
      <c r="Q474" s="11" t="str">
        <f>IF(ISNA(VLOOKUP(Table1[[#This Row],[Name]],'Elec 22-23'!$A$4:$B$680, 2, FALSE)), "", VLOOKUP(Table1[[#This Row],[Name]], 'Elec 22-23'!$A$4:$B$680, 2, FALSE))</f>
        <v/>
      </c>
      <c r="R474" s="7" t="str">
        <f>IF(ISNA(VLOOKUP(Table1[[#This Row],[Name]], 'Gas 22-23'!$A$4:$B$427, 2, FALSE)), "", (VLOOKUP(Table1[[#This Row],[Name]], 'Gas 22-23'!$A$4:$B$427, 2, FALSE)))</f>
        <v/>
      </c>
      <c r="S474" s="7" t="str">
        <f>IFERROR((Table1[[#This Row],[Electricity 22-23]]*'Emissions Factors'!$C$5)+('Emissions Factors'!$B$5*Table1[[#This Row],[Gas 22-23]]), "")</f>
        <v/>
      </c>
      <c r="T474" s="12" t="str">
        <f>IFERROR(Table1[[#This Row],[Total Emissions 22-23]]/Table1[[#This Row],[Total Emissions 21-22]], "")</f>
        <v/>
      </c>
      <c r="U474" s="7" t="str">
        <f>IF(ISNA(VLOOKUP(Table1[[#This Row],[Name]],'Electricity 23-24'!A710:D1606,4,FALSE)),"",(VLOOKUP(Table1[[#This Row],[Name]],'Electricity 23-24'!A710:D1606,4,FALSE)))</f>
        <v/>
      </c>
      <c r="V474" s="7" t="str">
        <f>IF(ISNA(VLOOKUP(Table1[[#This Row],[Name]],Table2[#All],2,FALSE)),"",(VLOOKUP(Table1[[#This Row],[Name]],Table2[#All],2,FALSE)))</f>
        <v/>
      </c>
      <c r="W474" s="7" t="str">
        <f>IFERROR((Table1[[#This Row],[Electricity 23-24 ]]*'Emissions Factors'!$C$6)+(Table1[[#This Row],[Gas 23-24 ]]*'Emissions Factors'!$B$6),"")</f>
        <v/>
      </c>
      <c r="X474" s="74" t="str">
        <f>IFERROR(Table1[[#This Row],[Total Emissions 23-24 ]]/Table1[[#This Row],[Total Emissions 22-23]],"")</f>
        <v/>
      </c>
      <c r="Y474" s="21"/>
    </row>
    <row r="475" spans="1:25" x14ac:dyDescent="0.25">
      <c r="A475" s="30"/>
      <c r="B475" s="21" t="e">
        <f>VLOOKUP(Table1[[#This Row],[Name]], 'Site Information'!$A$2:$D$46, 4, FALSE)</f>
        <v>#N/A</v>
      </c>
      <c r="C475" s="11" t="str">
        <f>IF(ISNA(VLOOKUP(Table1[[#This Row],[Name]], 'Elec 17-18'!$A$4:$B$630, 2, FALSE)), "0", VLOOKUP(Table1[[#This Row],[Name]], 'Elec 17-18'!$A$4:$B$630, 2, FALSE))</f>
        <v>0</v>
      </c>
      <c r="D475" s="47" t="str">
        <f>IF(ISNA(VLOOKUP(Table1[[#This Row],[Name]], 'Gas 17-18'!$A$4:$B$395, 2, FALSE)), "0", (VLOOKUP(Table1[[#This Row],[Name]], 'Gas 17-18'!$A$4:$B$395, 2, FALSE)))</f>
        <v>0</v>
      </c>
      <c r="E475" s="11" t="str">
        <f>IF(ISNA(VLOOKUP(Table1[[#This Row],[Name]], 'Elec 18-19'!$A$4:$B$630, 2, FALSE)), "0", VLOOKUP(Table1[[#This Row],[Name]], 'Elec 18-19'!$A$4:$B$630, 2, FALSE))</f>
        <v>0</v>
      </c>
      <c r="F475" s="47" t="str">
        <f>IF(ISNA(VLOOKUP(Table1[[#This Row],[Name]], 'Gas 18-19'!$A$4:$B$395, 2, FALSE)), "0", (VLOOKUP(Table1[[#This Row],[Name]], 'Gas 18-19'!$A$4:$B$395, 2, FALSE)))</f>
        <v>0</v>
      </c>
      <c r="G475" s="7" t="str">
        <f>IF(ISNA(VLOOKUP(Table1[[#This Row],[Name]], 'Elec 19-20'!$A$4:$B$631, 2, FALSE)), "0", VLOOKUP(Table1[[#This Row],[Name]], 'Elec 19-20'!$A$4:$B$631, 2, FALSE))</f>
        <v>0</v>
      </c>
      <c r="H475" s="7" t="str">
        <f>IF(ISNA(VLOOKUP(Table1[[#This Row],[Name]], 'Gas 19-20'!$A$4:$B$395, 2, FALSE)), "0", (VLOOKUP(Table1[[#This Row],[Name]], 'Gas 19-20'!$A$4:$B$395, 2, FALSE)))</f>
        <v>0</v>
      </c>
      <c r="I475" s="13">
        <f>IFERROR((Table1[[#This Row],[Electricity 19-20]]*'Emissions Factors'!$C$2)+(Table1[[#This Row],[Gas 19-20]]*'Emissions Factors'!$B$2), "")</f>
        <v>0</v>
      </c>
      <c r="J475" s="7" t="str">
        <f>IF(ISNA(VLOOKUP(Table1[[#This Row],[Name]],'Elec 20-21'!$A$4:$B$641, 2, FALSE)), "0", VLOOKUP(Table1[[#This Row],[Name]], 'Elec 20-21'!$A$4:$B$641, 2, FALSE))</f>
        <v>0</v>
      </c>
      <c r="K475" s="7" t="str">
        <f>IF(ISNA(VLOOKUP(Table1[[#This Row],[Name]], 'Gas 20-21'!$A$4:$B$400, 2, FALSE)), "0", VLOOKUP(Table1[[#This Row],[Name]], 'Gas 20-21'!$A$4:$B$400, 2, FALSE))</f>
        <v>0</v>
      </c>
      <c r="L475" s="13">
        <f>IFERROR((Table1[[#This Row],[Electricity 20-21]]*'Emissions Factors'!$C$3)+(Table1[[#This Row],[Gas 20-21]]*'Emissions Factors'!$B$2), "0")</f>
        <v>0</v>
      </c>
      <c r="M475" s="65" t="str">
        <f>IF(ISNA(VLOOKUP(Table1[[#This Row],[Name]], 'Elec 21-22'!$A$4:$B$656, 2, FALSE)), "0", VLOOKUP(Table1[[#This Row],[Name]], 'Elec 21-22'!$A$4:$B$656, 2, FALSE))</f>
        <v>0</v>
      </c>
      <c r="N475" s="11" t="str">
        <f>IF(ISNA(VLOOKUP(Table1[[#This Row],[Name]], 'Gas 21-22'!$A$4:$B$408, 2, FALSE)), "0", VLOOKUP(Table1[[#This Row],[Name]], 'Gas 21-22'!$A$4:$B$408, 2, FALSE))</f>
        <v>0</v>
      </c>
      <c r="O475" s="8">
        <f>IFERROR((Table1[[#This Row],[Electricity 21-22]]*'Emissions Factors'!$C$4)+(Table1[[#This Row],[Gas 21-22]]*'Emissions Factors'!$B$4), "")</f>
        <v>0</v>
      </c>
      <c r="P475" s="12" t="str">
        <f>IFERROR(Table1[[#This Row],[Total Emissions 21-22]]/Table1[[#This Row],[Total Emissions 20-21]], "")</f>
        <v/>
      </c>
      <c r="Q475" s="11" t="str">
        <f>IF(ISNA(VLOOKUP(Table1[[#This Row],[Name]],'Elec 22-23'!$A$4:$B$680, 2, FALSE)), "", VLOOKUP(Table1[[#This Row],[Name]], 'Elec 22-23'!$A$4:$B$680, 2, FALSE))</f>
        <v/>
      </c>
      <c r="R475" s="7" t="str">
        <f>IF(ISNA(VLOOKUP(Table1[[#This Row],[Name]], 'Gas 22-23'!$A$4:$B$427, 2, FALSE)), "", (VLOOKUP(Table1[[#This Row],[Name]], 'Gas 22-23'!$A$4:$B$427, 2, FALSE)))</f>
        <v/>
      </c>
      <c r="S475" s="7" t="str">
        <f>IFERROR((Table1[[#This Row],[Electricity 22-23]]*'Emissions Factors'!$C$5)+('Emissions Factors'!$B$5*Table1[[#This Row],[Gas 22-23]]), "")</f>
        <v/>
      </c>
      <c r="T475" s="12" t="str">
        <f>IFERROR(Table1[[#This Row],[Total Emissions 22-23]]/Table1[[#This Row],[Total Emissions 21-22]], "")</f>
        <v/>
      </c>
      <c r="U475" s="7" t="str">
        <f>IF(ISNA(VLOOKUP(Table1[[#This Row],[Name]],'Electricity 23-24'!A712:D1608,4,FALSE)),"",(VLOOKUP(Table1[[#This Row],[Name]],'Electricity 23-24'!A712:D1608,4,FALSE)))</f>
        <v/>
      </c>
      <c r="V475" s="7" t="str">
        <f>IF(ISNA(VLOOKUP(Table1[[#This Row],[Name]],Table2[#All],2,FALSE)),"",(VLOOKUP(Table1[[#This Row],[Name]],Table2[#All],2,FALSE)))</f>
        <v/>
      </c>
      <c r="W475" s="7" t="str">
        <f>IFERROR((Table1[[#This Row],[Electricity 23-24 ]]*'Emissions Factors'!$C$6)+(Table1[[#This Row],[Gas 23-24 ]]*'Emissions Factors'!$B$6),"")</f>
        <v/>
      </c>
      <c r="X475" s="74" t="str">
        <f>IFERROR(Table1[[#This Row],[Total Emissions 23-24 ]]/Table1[[#This Row],[Total Emissions 22-23]],"")</f>
        <v/>
      </c>
      <c r="Y475" s="21"/>
    </row>
    <row r="476" spans="1:25" x14ac:dyDescent="0.25">
      <c r="A476" s="30"/>
      <c r="B476" s="21" t="e">
        <f>VLOOKUP(Table1[[#This Row],[Name]], 'Site Information'!$A$2:$D$46, 4, FALSE)</f>
        <v>#N/A</v>
      </c>
      <c r="C476" s="11" t="str">
        <f>IF(ISNA(VLOOKUP(Table1[[#This Row],[Name]], 'Elec 17-18'!$A$4:$B$630, 2, FALSE)), "0", VLOOKUP(Table1[[#This Row],[Name]], 'Elec 17-18'!$A$4:$B$630, 2, FALSE))</f>
        <v>0</v>
      </c>
      <c r="D476" s="47" t="str">
        <f>IF(ISNA(VLOOKUP(Table1[[#This Row],[Name]], 'Gas 17-18'!$A$4:$B$395, 2, FALSE)), "0", (VLOOKUP(Table1[[#This Row],[Name]], 'Gas 17-18'!$A$4:$B$395, 2, FALSE)))</f>
        <v>0</v>
      </c>
      <c r="E476" s="11" t="str">
        <f>IF(ISNA(VLOOKUP(Table1[[#This Row],[Name]], 'Elec 18-19'!$A$4:$B$630, 2, FALSE)), "0", VLOOKUP(Table1[[#This Row],[Name]], 'Elec 18-19'!$A$4:$B$630, 2, FALSE))</f>
        <v>0</v>
      </c>
      <c r="F476" s="47" t="str">
        <f>IF(ISNA(VLOOKUP(Table1[[#This Row],[Name]], 'Gas 18-19'!$A$4:$B$395, 2, FALSE)), "0", (VLOOKUP(Table1[[#This Row],[Name]], 'Gas 18-19'!$A$4:$B$395, 2, FALSE)))</f>
        <v>0</v>
      </c>
      <c r="G476" s="7" t="str">
        <f>IF(ISNA(VLOOKUP(Table1[[#This Row],[Name]], 'Elec 19-20'!$A$4:$B$631, 2, FALSE)), "0", VLOOKUP(Table1[[#This Row],[Name]], 'Elec 19-20'!$A$4:$B$631, 2, FALSE))</f>
        <v>0</v>
      </c>
      <c r="H476" s="7" t="str">
        <f>IF(ISNA(VLOOKUP(Table1[[#This Row],[Name]], 'Gas 19-20'!$A$4:$B$395, 2, FALSE)), "0", (VLOOKUP(Table1[[#This Row],[Name]], 'Gas 19-20'!$A$4:$B$395, 2, FALSE)))</f>
        <v>0</v>
      </c>
      <c r="I476" s="13">
        <f>IFERROR((Table1[[#This Row],[Electricity 19-20]]*'Emissions Factors'!$C$2)+(Table1[[#This Row],[Gas 19-20]]*'Emissions Factors'!$B$2), "")</f>
        <v>0</v>
      </c>
      <c r="J476" s="7" t="str">
        <f>IF(ISNA(VLOOKUP(Table1[[#This Row],[Name]],'Elec 20-21'!$A$4:$B$641, 2, FALSE)), "0", VLOOKUP(Table1[[#This Row],[Name]], 'Elec 20-21'!$A$4:$B$641, 2, FALSE))</f>
        <v>0</v>
      </c>
      <c r="K476" s="7" t="str">
        <f>IF(ISNA(VLOOKUP(Table1[[#This Row],[Name]], 'Gas 20-21'!$A$4:$B$400, 2, FALSE)), "0", VLOOKUP(Table1[[#This Row],[Name]], 'Gas 20-21'!$A$4:$B$400, 2, FALSE))</f>
        <v>0</v>
      </c>
      <c r="L476" s="13">
        <f>IFERROR((Table1[[#This Row],[Electricity 20-21]]*'Emissions Factors'!$C$3)+(Table1[[#This Row],[Gas 20-21]]*'Emissions Factors'!$B$2), "0")</f>
        <v>0</v>
      </c>
      <c r="M476" s="65" t="str">
        <f>IF(ISNA(VLOOKUP(Table1[[#This Row],[Name]], 'Elec 21-22'!$A$4:$B$656, 2, FALSE)), "0", VLOOKUP(Table1[[#This Row],[Name]], 'Elec 21-22'!$A$4:$B$656, 2, FALSE))</f>
        <v>0</v>
      </c>
      <c r="N476" s="11" t="str">
        <f>IF(ISNA(VLOOKUP(Table1[[#This Row],[Name]], 'Gas 21-22'!$A$4:$B$408, 2, FALSE)), "0", VLOOKUP(Table1[[#This Row],[Name]], 'Gas 21-22'!$A$4:$B$408, 2, FALSE))</f>
        <v>0</v>
      </c>
      <c r="O476" s="8">
        <f>IFERROR((Table1[[#This Row],[Electricity 21-22]]*'Emissions Factors'!$C$4)+(Table1[[#This Row],[Gas 21-22]]*'Emissions Factors'!$B$4), "")</f>
        <v>0</v>
      </c>
      <c r="P476" s="12" t="str">
        <f>IFERROR(Table1[[#This Row],[Total Emissions 21-22]]/Table1[[#This Row],[Total Emissions 20-21]], "")</f>
        <v/>
      </c>
      <c r="Q476" s="11" t="str">
        <f>IF(ISNA(VLOOKUP(Table1[[#This Row],[Name]],'Elec 22-23'!$A$4:$B$680, 2, FALSE)), "", VLOOKUP(Table1[[#This Row],[Name]], 'Elec 22-23'!$A$4:$B$680, 2, FALSE))</f>
        <v/>
      </c>
      <c r="R476" s="7" t="str">
        <f>IF(ISNA(VLOOKUP(Table1[[#This Row],[Name]], 'Gas 22-23'!$A$4:$B$427, 2, FALSE)), "", (VLOOKUP(Table1[[#This Row],[Name]], 'Gas 22-23'!$A$4:$B$427, 2, FALSE)))</f>
        <v/>
      </c>
      <c r="S476" s="7" t="str">
        <f>IFERROR((Table1[[#This Row],[Electricity 22-23]]*'Emissions Factors'!$C$5)+('Emissions Factors'!$B$5*Table1[[#This Row],[Gas 22-23]]), "")</f>
        <v/>
      </c>
      <c r="T476" s="12" t="str">
        <f>IFERROR(Table1[[#This Row],[Total Emissions 22-23]]/Table1[[#This Row],[Total Emissions 21-22]], "")</f>
        <v/>
      </c>
      <c r="U476" s="7" t="str">
        <f>IF(ISNA(VLOOKUP(Table1[[#This Row],[Name]],'Electricity 23-24'!A713:D1609,4,FALSE)),"",(VLOOKUP(Table1[[#This Row],[Name]],'Electricity 23-24'!A713:D1609,4,FALSE)))</f>
        <v/>
      </c>
      <c r="V476" s="7" t="str">
        <f>IF(ISNA(VLOOKUP(Table1[[#This Row],[Name]],Table2[#All],2,FALSE)),"",(VLOOKUP(Table1[[#This Row],[Name]],Table2[#All],2,FALSE)))</f>
        <v/>
      </c>
      <c r="W476" s="7" t="str">
        <f>IFERROR((Table1[[#This Row],[Electricity 23-24 ]]*'Emissions Factors'!$C$6)+(Table1[[#This Row],[Gas 23-24 ]]*'Emissions Factors'!$B$6),"")</f>
        <v/>
      </c>
      <c r="X476" s="74" t="str">
        <f>IFERROR(Table1[[#This Row],[Total Emissions 23-24 ]]/Table1[[#This Row],[Total Emissions 22-23]],"")</f>
        <v/>
      </c>
      <c r="Y476" s="21"/>
    </row>
    <row r="477" spans="1:25" x14ac:dyDescent="0.25">
      <c r="A477" s="32"/>
      <c r="B477" s="21" t="e">
        <f>VLOOKUP(Table1[[#This Row],[Name]], 'Site Information'!$A$2:$D$46, 4, FALSE)</f>
        <v>#N/A</v>
      </c>
      <c r="C477" s="8" t="str">
        <f>IF(ISNA(VLOOKUP(Table1[[#This Row],[Name]], 'Elec 17-18'!$A$4:$B$630, 2, FALSE)), "0", VLOOKUP(Table1[[#This Row],[Name]], 'Elec 17-18'!$A$4:$B$630, 2, FALSE))</f>
        <v>0</v>
      </c>
      <c r="D477" s="13" t="str">
        <f>IF(ISNA(VLOOKUP(Table1[[#This Row],[Name]], 'Gas 17-18'!$A$4:$B$395, 2, FALSE)), "0", (VLOOKUP(Table1[[#This Row],[Name]], 'Gas 17-18'!$A$4:$B$395, 2, FALSE)))</f>
        <v>0</v>
      </c>
      <c r="E477" s="8" t="str">
        <f>IF(ISNA(VLOOKUP(Table1[[#This Row],[Name]], 'Elec 18-19'!$A$4:$B$630, 2, FALSE)), "0", VLOOKUP(Table1[[#This Row],[Name]], 'Elec 18-19'!$A$4:$B$630, 2, FALSE))</f>
        <v>0</v>
      </c>
      <c r="F477" s="13" t="str">
        <f>IF(ISNA(VLOOKUP(Table1[[#This Row],[Name]], 'Gas 18-19'!$A$4:$B$395, 2, FALSE)), "0", (VLOOKUP(Table1[[#This Row],[Name]], 'Gas 18-19'!$A$4:$B$395, 2, FALSE)))</f>
        <v>0</v>
      </c>
      <c r="G477" s="7" t="str">
        <f>IF(ISNA(VLOOKUP(Table1[[#This Row],[Name]], 'Elec 19-20'!$A$4:$B$631, 2, FALSE)), "0", VLOOKUP(Table1[[#This Row],[Name]], 'Elec 19-20'!$A$4:$B$631, 2, FALSE))</f>
        <v>0</v>
      </c>
      <c r="H477" s="7" t="str">
        <f>IF(ISNA(VLOOKUP(Table1[[#This Row],[Name]], 'Gas 19-20'!$A$4:$B$395, 2, FALSE)), "0", (VLOOKUP(Table1[[#This Row],[Name]], 'Gas 19-20'!$A$4:$B$395, 2, FALSE)))</f>
        <v>0</v>
      </c>
      <c r="I477" s="13">
        <f>IFERROR((Table1[[#This Row],[Electricity 19-20]]*'Emissions Factors'!$C$2)+(Table1[[#This Row],[Gas 19-20]]*'Emissions Factors'!$B$2), "")</f>
        <v>0</v>
      </c>
      <c r="J477" s="7" t="str">
        <f>IF(ISNA(VLOOKUP(Table1[[#This Row],[Name]],'Elec 20-21'!$A$4:$B$641, 2, FALSE)), "0", VLOOKUP(Table1[[#This Row],[Name]], 'Elec 20-21'!$A$4:$B$641, 2, FALSE))</f>
        <v>0</v>
      </c>
      <c r="K477" s="7" t="str">
        <f>IF(ISNA(VLOOKUP(Table1[[#This Row],[Name]], 'Gas 20-21'!$A$4:$B$400, 2, FALSE)), "0", VLOOKUP(Table1[[#This Row],[Name]], 'Gas 20-21'!$A$4:$B$400, 2, FALSE))</f>
        <v>0</v>
      </c>
      <c r="L477" s="13">
        <f>IFERROR((Table1[[#This Row],[Electricity 20-21]]*'Emissions Factors'!$C$3)+(Table1[[#This Row],[Gas 20-21]]*'Emissions Factors'!$B$2), "0")</f>
        <v>0</v>
      </c>
      <c r="M477" s="11" t="str">
        <f>IF(ISNA(VLOOKUP(Table1[[#This Row],[Name]], 'Elec 21-22'!$A$4:$B$656, 2, FALSE)), "0", VLOOKUP(Table1[[#This Row],[Name]], 'Elec 21-22'!$A$4:$B$656, 2, FALSE))</f>
        <v>0</v>
      </c>
      <c r="N477" s="7" t="str">
        <f>IF(ISNA(VLOOKUP(Table1[[#This Row],[Name]], 'Gas 21-22'!$A$4:$B$408, 2, FALSE)), "0", VLOOKUP(Table1[[#This Row],[Name]], 'Gas 21-22'!$A$4:$B$408, 2, FALSE))</f>
        <v>0</v>
      </c>
      <c r="O477" s="8">
        <f>IFERROR((Table1[[#This Row],[Electricity 21-22]]*'Emissions Factors'!$C$4)+(Table1[[#This Row],[Gas 21-22]]*'Emissions Factors'!$B$4), "")</f>
        <v>0</v>
      </c>
      <c r="P477" s="74" t="str">
        <f>IFERROR(Table1[[#This Row],[Total Emissions 21-22]]/Table1[[#This Row],[Total Emissions 20-21]], "")</f>
        <v/>
      </c>
      <c r="Q477" s="11" t="str">
        <f>IF(ISNA(VLOOKUP(Table1[[#This Row],[Name]],'Elec 22-23'!$A$4:$B$680, 2, FALSE)), "", VLOOKUP(Table1[[#This Row],[Name]], 'Elec 22-23'!$A$4:$B$680, 2, FALSE))</f>
        <v/>
      </c>
      <c r="R477" s="11" t="str">
        <f>IF(ISNA(VLOOKUP(Table1[[#This Row],[Name]], 'Gas 22-23'!$A$4:$B$427, 2, FALSE)), "", (VLOOKUP(Table1[[#This Row],[Name]], 'Gas 22-23'!$A$4:$B$427, 2, FALSE)))</f>
        <v/>
      </c>
      <c r="S477" s="11" t="str">
        <f>IFERROR((Table1[[#This Row],[Electricity 22-23]]*'Emissions Factors'!$C$5)+('Emissions Factors'!$B$5*Table1[[#This Row],[Gas 22-23]]), "")</f>
        <v/>
      </c>
      <c r="T477" s="12" t="str">
        <f>IFERROR(Table1[[#This Row],[Total Emissions 22-23]]/Table1[[#This Row],[Total Emissions 21-22]], "")</f>
        <v/>
      </c>
      <c r="U477" s="11" t="str">
        <f>IF(ISNA(VLOOKUP(Table1[[#This Row],[Name]],'Electricity 23-24'!A478:D1374,4,FALSE)),"",(VLOOKUP(Table1[[#This Row],[Name]],'Electricity 23-24'!A478:D1374,4,FALSE)))</f>
        <v/>
      </c>
      <c r="V477" s="11" t="str">
        <f>IF(ISNA(VLOOKUP(Table1[[#This Row],[Name]],Table2[#All],2,FALSE)),"",(VLOOKUP(Table1[[#This Row],[Name]],Table2[#All],2,FALSE)))</f>
        <v/>
      </c>
      <c r="W477" s="11" t="str">
        <f>IFERROR((Table1[[#This Row],[Electricity 23-24 ]]*'Emissions Factors'!$C$6)+(Table1[[#This Row],[Gas 23-24 ]]*'Emissions Factors'!$B$6),"")</f>
        <v/>
      </c>
      <c r="X477" s="74" t="str">
        <f>IFERROR(Table1[[#This Row],[Total Emissions 23-24 ]]/Table1[[#This Row],[Total Emissions 22-23]],"")</f>
        <v/>
      </c>
      <c r="Y477" s="21"/>
    </row>
    <row r="478" spans="1:25" x14ac:dyDescent="0.25">
      <c r="A478" s="30"/>
      <c r="B478" s="21" t="e">
        <f>VLOOKUP(Table1[[#This Row],[Name]], 'Site Information'!$A$2:$D$46, 4, FALSE)</f>
        <v>#N/A</v>
      </c>
      <c r="C478" s="11" t="str">
        <f>IF(ISNA(VLOOKUP(Table1[[#This Row],[Name]], 'Elec 17-18'!$A$4:$B$630, 2, FALSE)), "0", VLOOKUP(Table1[[#This Row],[Name]], 'Elec 17-18'!$A$4:$B$630, 2, FALSE))</f>
        <v>0</v>
      </c>
      <c r="D478" s="47" t="str">
        <f>IF(ISNA(VLOOKUP(Table1[[#This Row],[Name]], 'Gas 17-18'!$A$4:$B$395, 2, FALSE)), "0", (VLOOKUP(Table1[[#This Row],[Name]], 'Gas 17-18'!$A$4:$B$395, 2, FALSE)))</f>
        <v>0</v>
      </c>
      <c r="E478" s="11" t="str">
        <f>IF(ISNA(VLOOKUP(Table1[[#This Row],[Name]], 'Elec 18-19'!$A$4:$B$630, 2, FALSE)), "0", VLOOKUP(Table1[[#This Row],[Name]], 'Elec 18-19'!$A$4:$B$630, 2, FALSE))</f>
        <v>0</v>
      </c>
      <c r="F478" s="47" t="str">
        <f>IF(ISNA(VLOOKUP(Table1[[#This Row],[Name]], 'Gas 18-19'!$A$4:$B$395, 2, FALSE)), "0", (VLOOKUP(Table1[[#This Row],[Name]], 'Gas 18-19'!$A$4:$B$395, 2, FALSE)))</f>
        <v>0</v>
      </c>
      <c r="G478" s="7" t="str">
        <f>IF(ISNA(VLOOKUP(Table1[[#This Row],[Name]], 'Elec 19-20'!$A$4:$B$631, 2, FALSE)), "0", VLOOKUP(Table1[[#This Row],[Name]], 'Elec 19-20'!$A$4:$B$631, 2, FALSE))</f>
        <v>0</v>
      </c>
      <c r="H478" s="7" t="str">
        <f>IF(ISNA(VLOOKUP(Table1[[#This Row],[Name]], 'Gas 19-20'!$A$4:$B$395, 2, FALSE)), "0", (VLOOKUP(Table1[[#This Row],[Name]], 'Gas 19-20'!$A$4:$B$395, 2, FALSE)))</f>
        <v>0</v>
      </c>
      <c r="I478" s="13">
        <f>IFERROR((Table1[[#This Row],[Electricity 19-20]]*'Emissions Factors'!$C$2)+(Table1[[#This Row],[Gas 19-20]]*'Emissions Factors'!$B$2), "")</f>
        <v>0</v>
      </c>
      <c r="J478" s="7" t="str">
        <f>IF(ISNA(VLOOKUP(Table1[[#This Row],[Name]],'Elec 20-21'!$A$4:$B$641, 2, FALSE)), "0", VLOOKUP(Table1[[#This Row],[Name]], 'Elec 20-21'!$A$4:$B$641, 2, FALSE))</f>
        <v>0</v>
      </c>
      <c r="K478" s="7" t="str">
        <f>IF(ISNA(VLOOKUP(Table1[[#This Row],[Name]], 'Gas 20-21'!$A$4:$B$400, 2, FALSE)), "0", VLOOKUP(Table1[[#This Row],[Name]], 'Gas 20-21'!$A$4:$B$400, 2, FALSE))</f>
        <v>0</v>
      </c>
      <c r="L478" s="13">
        <f>IFERROR((Table1[[#This Row],[Electricity 20-21]]*'Emissions Factors'!$C$3)+(Table1[[#This Row],[Gas 20-21]]*'Emissions Factors'!$B$2), "0")</f>
        <v>0</v>
      </c>
      <c r="M478" s="65" t="str">
        <f>IF(ISNA(VLOOKUP(Table1[[#This Row],[Name]], 'Elec 21-22'!$A$4:$B$656, 2, FALSE)), "0", VLOOKUP(Table1[[#This Row],[Name]], 'Elec 21-22'!$A$4:$B$656, 2, FALSE))</f>
        <v>0</v>
      </c>
      <c r="N478" s="11" t="str">
        <f>IF(ISNA(VLOOKUP(Table1[[#This Row],[Name]], 'Gas 21-22'!$A$4:$B$408, 2, FALSE)), "0", VLOOKUP(Table1[[#This Row],[Name]], 'Gas 21-22'!$A$4:$B$408, 2, FALSE))</f>
        <v>0</v>
      </c>
      <c r="O478" s="8">
        <f>IFERROR((Table1[[#This Row],[Electricity 21-22]]*'Emissions Factors'!$C$4)+(Table1[[#This Row],[Gas 21-22]]*'Emissions Factors'!$B$4), "")</f>
        <v>0</v>
      </c>
      <c r="P478" s="12" t="str">
        <f>IFERROR(Table1[[#This Row],[Total Emissions 21-22]]/Table1[[#This Row],[Total Emissions 20-21]], "")</f>
        <v/>
      </c>
      <c r="Q478" s="11" t="str">
        <f>IF(ISNA(VLOOKUP(Table1[[#This Row],[Name]],'Elec 22-23'!$A$4:$B$680, 2, FALSE)), "", VLOOKUP(Table1[[#This Row],[Name]], 'Elec 22-23'!$A$4:$B$680, 2, FALSE))</f>
        <v/>
      </c>
      <c r="R478" s="7" t="str">
        <f>IF(ISNA(VLOOKUP(Table1[[#This Row],[Name]], 'Gas 22-23'!$A$4:$B$427, 2, FALSE)), "", (VLOOKUP(Table1[[#This Row],[Name]], 'Gas 22-23'!$A$4:$B$427, 2, FALSE)))</f>
        <v/>
      </c>
      <c r="S478" s="7" t="str">
        <f>IFERROR((Table1[[#This Row],[Electricity 22-23]]*'Emissions Factors'!$C$5)+('Emissions Factors'!$B$5*Table1[[#This Row],[Gas 22-23]]), "")</f>
        <v/>
      </c>
      <c r="T478" s="12" t="str">
        <f>IFERROR(Table1[[#This Row],[Total Emissions 22-23]]/Table1[[#This Row],[Total Emissions 21-22]], "")</f>
        <v/>
      </c>
      <c r="U478" s="7" t="str">
        <f>IF(ISNA(VLOOKUP(Table1[[#This Row],[Name]],'Electricity 23-24'!A714:D1610,4,FALSE)),"",(VLOOKUP(Table1[[#This Row],[Name]],'Electricity 23-24'!A714:D1610,4,FALSE)))</f>
        <v/>
      </c>
      <c r="V478" s="7" t="str">
        <f>IF(ISNA(VLOOKUP(Table1[[#This Row],[Name]],Table2[#All],2,FALSE)),"",(VLOOKUP(Table1[[#This Row],[Name]],Table2[#All],2,FALSE)))</f>
        <v/>
      </c>
      <c r="W478" s="7" t="str">
        <f>IFERROR((Table1[[#This Row],[Electricity 23-24 ]]*'Emissions Factors'!$C$6)+(Table1[[#This Row],[Gas 23-24 ]]*'Emissions Factors'!$B$6),"")</f>
        <v/>
      </c>
      <c r="X478" s="74" t="str">
        <f>IFERROR(Table1[[#This Row],[Total Emissions 23-24 ]]/Table1[[#This Row],[Total Emissions 22-23]],"")</f>
        <v/>
      </c>
      <c r="Y478" s="21"/>
    </row>
    <row r="479" spans="1:25" x14ac:dyDescent="0.25">
      <c r="A479" s="30"/>
      <c r="B479" s="21" t="e">
        <f>VLOOKUP(Table1[[#This Row],[Name]], 'Site Information'!$A$2:$D$46, 4, FALSE)</f>
        <v>#N/A</v>
      </c>
      <c r="C479" s="11" t="str">
        <f>IF(ISNA(VLOOKUP(Table1[[#This Row],[Name]], 'Elec 17-18'!$A$4:$B$630, 2, FALSE)), "0", VLOOKUP(Table1[[#This Row],[Name]], 'Elec 17-18'!$A$4:$B$630, 2, FALSE))</f>
        <v>0</v>
      </c>
      <c r="D479" s="47" t="str">
        <f>IF(ISNA(VLOOKUP(Table1[[#This Row],[Name]], 'Gas 17-18'!$A$4:$B$395, 2, FALSE)), "0", (VLOOKUP(Table1[[#This Row],[Name]], 'Gas 17-18'!$A$4:$B$395, 2, FALSE)))</f>
        <v>0</v>
      </c>
      <c r="E479" s="11" t="str">
        <f>IF(ISNA(VLOOKUP(Table1[[#This Row],[Name]], 'Elec 18-19'!$A$4:$B$630, 2, FALSE)), "0", VLOOKUP(Table1[[#This Row],[Name]], 'Elec 18-19'!$A$4:$B$630, 2, FALSE))</f>
        <v>0</v>
      </c>
      <c r="F479" s="47" t="str">
        <f>IF(ISNA(VLOOKUP(Table1[[#This Row],[Name]], 'Gas 18-19'!$A$4:$B$395, 2, FALSE)), "0", (VLOOKUP(Table1[[#This Row],[Name]], 'Gas 18-19'!$A$4:$B$395, 2, FALSE)))</f>
        <v>0</v>
      </c>
      <c r="G479" s="7" t="str">
        <f>IF(ISNA(VLOOKUP(Table1[[#This Row],[Name]], 'Elec 19-20'!$A$4:$B$631, 2, FALSE)), "0", VLOOKUP(Table1[[#This Row],[Name]], 'Elec 19-20'!$A$4:$B$631, 2, FALSE))</f>
        <v>0</v>
      </c>
      <c r="H479" s="7" t="str">
        <f>IF(ISNA(VLOOKUP(Table1[[#This Row],[Name]], 'Gas 19-20'!$A$4:$B$395, 2, FALSE)), "0", (VLOOKUP(Table1[[#This Row],[Name]], 'Gas 19-20'!$A$4:$B$395, 2, FALSE)))</f>
        <v>0</v>
      </c>
      <c r="I479" s="13">
        <f>IFERROR((Table1[[#This Row],[Electricity 19-20]]*'Emissions Factors'!$C$2)+(Table1[[#This Row],[Gas 19-20]]*'Emissions Factors'!$B$2), "")</f>
        <v>0</v>
      </c>
      <c r="J479" s="7" t="str">
        <f>IF(ISNA(VLOOKUP(Table1[[#This Row],[Name]],'Elec 20-21'!$A$4:$B$641, 2, FALSE)), "0", VLOOKUP(Table1[[#This Row],[Name]], 'Elec 20-21'!$A$4:$B$641, 2, FALSE))</f>
        <v>0</v>
      </c>
      <c r="K479" s="7" t="str">
        <f>IF(ISNA(VLOOKUP(Table1[[#This Row],[Name]], 'Gas 20-21'!$A$4:$B$400, 2, FALSE)), "0", VLOOKUP(Table1[[#This Row],[Name]], 'Gas 20-21'!$A$4:$B$400, 2, FALSE))</f>
        <v>0</v>
      </c>
      <c r="L479" s="13">
        <f>IFERROR((Table1[[#This Row],[Electricity 20-21]]*'Emissions Factors'!$C$3)+(Table1[[#This Row],[Gas 20-21]]*'Emissions Factors'!$B$2), "0")</f>
        <v>0</v>
      </c>
      <c r="M479" s="65" t="str">
        <f>IF(ISNA(VLOOKUP(Table1[[#This Row],[Name]], 'Elec 21-22'!$A$4:$B$656, 2, FALSE)), "0", VLOOKUP(Table1[[#This Row],[Name]], 'Elec 21-22'!$A$4:$B$656, 2, FALSE))</f>
        <v>0</v>
      </c>
      <c r="N479" s="11" t="str">
        <f>IF(ISNA(VLOOKUP(Table1[[#This Row],[Name]], 'Gas 21-22'!$A$4:$B$408, 2, FALSE)), "0", VLOOKUP(Table1[[#This Row],[Name]], 'Gas 21-22'!$A$4:$B$408, 2, FALSE))</f>
        <v>0</v>
      </c>
      <c r="O479" s="8">
        <f>IFERROR((Table1[[#This Row],[Electricity 21-22]]*'Emissions Factors'!$C$4)+(Table1[[#This Row],[Gas 21-22]]*'Emissions Factors'!$B$4), "")</f>
        <v>0</v>
      </c>
      <c r="P479" s="12" t="str">
        <f>IFERROR(Table1[[#This Row],[Total Emissions 21-22]]/Table1[[#This Row],[Total Emissions 20-21]], "")</f>
        <v/>
      </c>
      <c r="Q479" s="11" t="str">
        <f>IF(ISNA(VLOOKUP(Table1[[#This Row],[Name]],'Elec 22-23'!$A$4:$B$680, 2, FALSE)), "", VLOOKUP(Table1[[#This Row],[Name]], 'Elec 22-23'!$A$4:$B$680, 2, FALSE))</f>
        <v/>
      </c>
      <c r="R479" s="7" t="str">
        <f>IF(ISNA(VLOOKUP(Table1[[#This Row],[Name]], 'Gas 22-23'!$A$4:$B$427, 2, FALSE)), "", (VLOOKUP(Table1[[#This Row],[Name]], 'Gas 22-23'!$A$4:$B$427, 2, FALSE)))</f>
        <v/>
      </c>
      <c r="S479" s="7" t="str">
        <f>IFERROR((Table1[[#This Row],[Electricity 22-23]]*'Emissions Factors'!$C$5)+('Emissions Factors'!$B$5*Table1[[#This Row],[Gas 22-23]]), "")</f>
        <v/>
      </c>
      <c r="T479" s="12" t="str">
        <f>IFERROR(Table1[[#This Row],[Total Emissions 22-23]]/Table1[[#This Row],[Total Emissions 21-22]], "")</f>
        <v/>
      </c>
      <c r="U479" s="7" t="str">
        <f>IF(ISNA(VLOOKUP(Table1[[#This Row],[Name]],'Electricity 23-24'!A715:D1611,4,FALSE)),"",(VLOOKUP(Table1[[#This Row],[Name]],'Electricity 23-24'!A715:D1611,4,FALSE)))</f>
        <v/>
      </c>
      <c r="V479" s="7" t="str">
        <f>IF(ISNA(VLOOKUP(Table1[[#This Row],[Name]],Table2[#All],2,FALSE)),"",(VLOOKUP(Table1[[#This Row],[Name]],Table2[#All],2,FALSE)))</f>
        <v/>
      </c>
      <c r="W479" s="7" t="str">
        <f>IFERROR((Table1[[#This Row],[Electricity 23-24 ]]*'Emissions Factors'!$C$6)+(Table1[[#This Row],[Gas 23-24 ]]*'Emissions Factors'!$B$6),"")</f>
        <v/>
      </c>
      <c r="X479" s="74" t="str">
        <f>IFERROR(Table1[[#This Row],[Total Emissions 23-24 ]]/Table1[[#This Row],[Total Emissions 22-23]],"")</f>
        <v/>
      </c>
      <c r="Y479" s="21"/>
    </row>
    <row r="480" spans="1:25" x14ac:dyDescent="0.25">
      <c r="A480" s="30"/>
      <c r="B480" s="21" t="e">
        <f>VLOOKUP(Table1[[#This Row],[Name]], 'Site Information'!$A$2:$D$46, 4, FALSE)</f>
        <v>#N/A</v>
      </c>
      <c r="C480" s="11" t="str">
        <f>IF(ISNA(VLOOKUP(Table1[[#This Row],[Name]], 'Elec 17-18'!$A$4:$B$630, 2, FALSE)), "0", VLOOKUP(Table1[[#This Row],[Name]], 'Elec 17-18'!$A$4:$B$630, 2, FALSE))</f>
        <v>0</v>
      </c>
      <c r="D480" s="47" t="str">
        <f>IF(ISNA(VLOOKUP(Table1[[#This Row],[Name]], 'Gas 17-18'!$A$4:$B$395, 2, FALSE)), "0", (VLOOKUP(Table1[[#This Row],[Name]], 'Gas 17-18'!$A$4:$B$395, 2, FALSE)))</f>
        <v>0</v>
      </c>
      <c r="E480" s="11" t="str">
        <f>IF(ISNA(VLOOKUP(Table1[[#This Row],[Name]], 'Elec 18-19'!$A$4:$B$630, 2, FALSE)), "0", VLOOKUP(Table1[[#This Row],[Name]], 'Elec 18-19'!$A$4:$B$630, 2, FALSE))</f>
        <v>0</v>
      </c>
      <c r="F480" s="47" t="str">
        <f>IF(ISNA(VLOOKUP(Table1[[#This Row],[Name]], 'Gas 18-19'!$A$4:$B$395, 2, FALSE)), "0", (VLOOKUP(Table1[[#This Row],[Name]], 'Gas 18-19'!$A$4:$B$395, 2, FALSE)))</f>
        <v>0</v>
      </c>
      <c r="G480" s="7" t="str">
        <f>IF(ISNA(VLOOKUP(Table1[[#This Row],[Name]], 'Elec 19-20'!$A$4:$B$631, 2, FALSE)), "0", VLOOKUP(Table1[[#This Row],[Name]], 'Elec 19-20'!$A$4:$B$631, 2, FALSE))</f>
        <v>0</v>
      </c>
      <c r="H480" s="7" t="str">
        <f>IF(ISNA(VLOOKUP(Table1[[#This Row],[Name]], 'Gas 19-20'!$A$4:$B$395, 2, FALSE)), "0", (VLOOKUP(Table1[[#This Row],[Name]], 'Gas 19-20'!$A$4:$B$395, 2, FALSE)))</f>
        <v>0</v>
      </c>
      <c r="I480" s="13">
        <f>IFERROR((Table1[[#This Row],[Electricity 19-20]]*'Emissions Factors'!$C$2)+(Table1[[#This Row],[Gas 19-20]]*'Emissions Factors'!$B$2), "")</f>
        <v>0</v>
      </c>
      <c r="J480" s="7" t="str">
        <f>IF(ISNA(VLOOKUP(Table1[[#This Row],[Name]],'Elec 20-21'!$A$4:$B$641, 2, FALSE)), "0", VLOOKUP(Table1[[#This Row],[Name]], 'Elec 20-21'!$A$4:$B$641, 2, FALSE))</f>
        <v>0</v>
      </c>
      <c r="K480" s="7" t="str">
        <f>IF(ISNA(VLOOKUP(Table1[[#This Row],[Name]], 'Gas 20-21'!$A$4:$B$400, 2, FALSE)), "0", VLOOKUP(Table1[[#This Row],[Name]], 'Gas 20-21'!$A$4:$B$400, 2, FALSE))</f>
        <v>0</v>
      </c>
      <c r="L480" s="13">
        <f>IFERROR((Table1[[#This Row],[Electricity 20-21]]*'Emissions Factors'!$C$3)+(Table1[[#This Row],[Gas 20-21]]*'Emissions Factors'!$B$2), "0")</f>
        <v>0</v>
      </c>
      <c r="M480" s="65" t="str">
        <f>IF(ISNA(VLOOKUP(Table1[[#This Row],[Name]], 'Elec 21-22'!$A$4:$B$656, 2, FALSE)), "0", VLOOKUP(Table1[[#This Row],[Name]], 'Elec 21-22'!$A$4:$B$656, 2, FALSE))</f>
        <v>0</v>
      </c>
      <c r="N480" s="11" t="str">
        <f>IF(ISNA(VLOOKUP(Table1[[#This Row],[Name]], 'Gas 21-22'!$A$4:$B$408, 2, FALSE)), "0", VLOOKUP(Table1[[#This Row],[Name]], 'Gas 21-22'!$A$4:$B$408, 2, FALSE))</f>
        <v>0</v>
      </c>
      <c r="O480" s="8">
        <f>IFERROR((Table1[[#This Row],[Electricity 21-22]]*'Emissions Factors'!$C$4)+(Table1[[#This Row],[Gas 21-22]]*'Emissions Factors'!$B$4), "")</f>
        <v>0</v>
      </c>
      <c r="P480" s="12" t="str">
        <f>IFERROR(Table1[[#This Row],[Total Emissions 21-22]]/Table1[[#This Row],[Total Emissions 20-21]], "")</f>
        <v/>
      </c>
      <c r="Q480" s="11" t="str">
        <f>IF(ISNA(VLOOKUP(Table1[[#This Row],[Name]],'Elec 22-23'!$A$4:$B$680, 2, FALSE)), "", VLOOKUP(Table1[[#This Row],[Name]], 'Elec 22-23'!$A$4:$B$680, 2, FALSE))</f>
        <v/>
      </c>
      <c r="R480" s="7" t="str">
        <f>IF(ISNA(VLOOKUP(Table1[[#This Row],[Name]], 'Gas 22-23'!$A$4:$B$427, 2, FALSE)), "", (VLOOKUP(Table1[[#This Row],[Name]], 'Gas 22-23'!$A$4:$B$427, 2, FALSE)))</f>
        <v/>
      </c>
      <c r="S480" s="7" t="str">
        <f>IFERROR((Table1[[#This Row],[Electricity 22-23]]*'Emissions Factors'!$C$5)+('Emissions Factors'!$B$5*Table1[[#This Row],[Gas 22-23]]), "")</f>
        <v/>
      </c>
      <c r="T480" s="12" t="str">
        <f>IFERROR(Table1[[#This Row],[Total Emissions 22-23]]/Table1[[#This Row],[Total Emissions 21-22]], "")</f>
        <v/>
      </c>
      <c r="U480" s="7" t="str">
        <f>IF(ISNA(VLOOKUP(Table1[[#This Row],[Name]],'Electricity 23-24'!A716:D1612,4,FALSE)),"",(VLOOKUP(Table1[[#This Row],[Name]],'Electricity 23-24'!A716:D1612,4,FALSE)))</f>
        <v/>
      </c>
      <c r="V480" s="7" t="str">
        <f>IF(ISNA(VLOOKUP(Table1[[#This Row],[Name]],Table2[#All],2,FALSE)),"",(VLOOKUP(Table1[[#This Row],[Name]],Table2[#All],2,FALSE)))</f>
        <v/>
      </c>
      <c r="W480" s="7" t="str">
        <f>IFERROR((Table1[[#This Row],[Electricity 23-24 ]]*'Emissions Factors'!$C$6)+(Table1[[#This Row],[Gas 23-24 ]]*'Emissions Factors'!$B$6),"")</f>
        <v/>
      </c>
      <c r="X480" s="74" t="str">
        <f>IFERROR(Table1[[#This Row],[Total Emissions 23-24 ]]/Table1[[#This Row],[Total Emissions 22-23]],"")</f>
        <v/>
      </c>
      <c r="Y480" s="21"/>
    </row>
    <row r="481" spans="1:25" x14ac:dyDescent="0.25">
      <c r="A481" s="30"/>
      <c r="B481" s="21" t="e">
        <f>VLOOKUP(Table1[[#This Row],[Name]], 'Site Information'!$A$2:$D$46, 4, FALSE)</f>
        <v>#N/A</v>
      </c>
      <c r="C481" s="11" t="str">
        <f>IF(ISNA(VLOOKUP(Table1[[#This Row],[Name]], 'Elec 17-18'!$A$4:$B$630, 2, FALSE)), "0", VLOOKUP(Table1[[#This Row],[Name]], 'Elec 17-18'!$A$4:$B$630, 2, FALSE))</f>
        <v>0</v>
      </c>
      <c r="D481" s="47" t="str">
        <f>IF(ISNA(VLOOKUP(Table1[[#This Row],[Name]], 'Gas 17-18'!$A$4:$B$395, 2, FALSE)), "0", (VLOOKUP(Table1[[#This Row],[Name]], 'Gas 17-18'!$A$4:$B$395, 2, FALSE)))</f>
        <v>0</v>
      </c>
      <c r="E481" s="11" t="str">
        <f>IF(ISNA(VLOOKUP(Table1[[#This Row],[Name]], 'Elec 18-19'!$A$4:$B$630, 2, FALSE)), "0", VLOOKUP(Table1[[#This Row],[Name]], 'Elec 18-19'!$A$4:$B$630, 2, FALSE))</f>
        <v>0</v>
      </c>
      <c r="F481" s="47" t="str">
        <f>IF(ISNA(VLOOKUP(Table1[[#This Row],[Name]], 'Gas 18-19'!$A$4:$B$395, 2, FALSE)), "0", (VLOOKUP(Table1[[#This Row],[Name]], 'Gas 18-19'!$A$4:$B$395, 2, FALSE)))</f>
        <v>0</v>
      </c>
      <c r="G481" s="7" t="str">
        <f>IF(ISNA(VLOOKUP(Table1[[#This Row],[Name]], 'Elec 19-20'!$A$4:$B$631, 2, FALSE)), "0", VLOOKUP(Table1[[#This Row],[Name]], 'Elec 19-20'!$A$4:$B$631, 2, FALSE))</f>
        <v>0</v>
      </c>
      <c r="H481" s="7" t="str">
        <f>IF(ISNA(VLOOKUP(Table1[[#This Row],[Name]], 'Gas 19-20'!$A$4:$B$395, 2, FALSE)), "0", (VLOOKUP(Table1[[#This Row],[Name]], 'Gas 19-20'!$A$4:$B$395, 2, FALSE)))</f>
        <v>0</v>
      </c>
      <c r="I481" s="13">
        <f>IFERROR((Table1[[#This Row],[Electricity 19-20]]*'Emissions Factors'!$C$2)+(Table1[[#This Row],[Gas 19-20]]*'Emissions Factors'!$B$2), "")</f>
        <v>0</v>
      </c>
      <c r="J481" s="7" t="str">
        <f>IF(ISNA(VLOOKUP(Table1[[#This Row],[Name]],'Elec 20-21'!$A$4:$B$641, 2, FALSE)), "0", VLOOKUP(Table1[[#This Row],[Name]], 'Elec 20-21'!$A$4:$B$641, 2, FALSE))</f>
        <v>0</v>
      </c>
      <c r="K481" s="7" t="str">
        <f>IF(ISNA(VLOOKUP(Table1[[#This Row],[Name]], 'Gas 20-21'!$A$4:$B$400, 2, FALSE)), "0", VLOOKUP(Table1[[#This Row],[Name]], 'Gas 20-21'!$A$4:$B$400, 2, FALSE))</f>
        <v>0</v>
      </c>
      <c r="L481" s="13">
        <f>IFERROR((Table1[[#This Row],[Electricity 20-21]]*'Emissions Factors'!$C$3)+(Table1[[#This Row],[Gas 20-21]]*'Emissions Factors'!$B$2), "0")</f>
        <v>0</v>
      </c>
      <c r="M481" s="65" t="str">
        <f>IF(ISNA(VLOOKUP(Table1[[#This Row],[Name]], 'Elec 21-22'!$A$4:$B$656, 2, FALSE)), "0", VLOOKUP(Table1[[#This Row],[Name]], 'Elec 21-22'!$A$4:$B$656, 2, FALSE))</f>
        <v>0</v>
      </c>
      <c r="N481" s="11" t="str">
        <f>IF(ISNA(VLOOKUP(Table1[[#This Row],[Name]], 'Gas 21-22'!$A$4:$B$408, 2, FALSE)), "0", VLOOKUP(Table1[[#This Row],[Name]], 'Gas 21-22'!$A$4:$B$408, 2, FALSE))</f>
        <v>0</v>
      </c>
      <c r="O481" s="8">
        <f>IFERROR((Table1[[#This Row],[Electricity 21-22]]*'Emissions Factors'!$C$4)+(Table1[[#This Row],[Gas 21-22]]*'Emissions Factors'!$B$4), "")</f>
        <v>0</v>
      </c>
      <c r="P481" s="12" t="str">
        <f>IFERROR(Table1[[#This Row],[Total Emissions 21-22]]/Table1[[#This Row],[Total Emissions 20-21]], "")</f>
        <v/>
      </c>
      <c r="Q481" s="11" t="str">
        <f>IF(ISNA(VLOOKUP(Table1[[#This Row],[Name]],'Elec 22-23'!$A$4:$B$680, 2, FALSE)), "", VLOOKUP(Table1[[#This Row],[Name]], 'Elec 22-23'!$A$4:$B$680, 2, FALSE))</f>
        <v/>
      </c>
      <c r="R481" s="7" t="str">
        <f>IF(ISNA(VLOOKUP(Table1[[#This Row],[Name]], 'Gas 22-23'!$A$4:$B$427, 2, FALSE)), "", (VLOOKUP(Table1[[#This Row],[Name]], 'Gas 22-23'!$A$4:$B$427, 2, FALSE)))</f>
        <v/>
      </c>
      <c r="S481" s="7" t="str">
        <f>IFERROR((Table1[[#This Row],[Electricity 22-23]]*'Emissions Factors'!$C$5)+('Emissions Factors'!$B$5*Table1[[#This Row],[Gas 22-23]]), "")</f>
        <v/>
      </c>
      <c r="T481" s="12" t="str">
        <f>IFERROR(Table1[[#This Row],[Total Emissions 22-23]]/Table1[[#This Row],[Total Emissions 21-22]], "")</f>
        <v/>
      </c>
      <c r="U481" s="7" t="str">
        <f>IF(ISNA(VLOOKUP(Table1[[#This Row],[Name]],'Electricity 23-24'!A718:D1614,4,FALSE)),"",(VLOOKUP(Table1[[#This Row],[Name]],'Electricity 23-24'!A718:D1614,4,FALSE)))</f>
        <v/>
      </c>
      <c r="V481" s="7" t="str">
        <f>IF(ISNA(VLOOKUP(Table1[[#This Row],[Name]],Table2[#All],2,FALSE)),"",(VLOOKUP(Table1[[#This Row],[Name]],Table2[#All],2,FALSE)))</f>
        <v/>
      </c>
      <c r="W481" s="7" t="str">
        <f>IFERROR((Table1[[#This Row],[Electricity 23-24 ]]*'Emissions Factors'!$C$6)+(Table1[[#This Row],[Gas 23-24 ]]*'Emissions Factors'!$B$6),"")</f>
        <v/>
      </c>
      <c r="X481" s="74" t="str">
        <f>IFERROR(Table1[[#This Row],[Total Emissions 23-24 ]]/Table1[[#This Row],[Total Emissions 22-23]],"")</f>
        <v/>
      </c>
      <c r="Y481" s="21"/>
    </row>
    <row r="482" spans="1:25" x14ac:dyDescent="0.25">
      <c r="A482" s="30"/>
      <c r="B482" s="21" t="e">
        <f>VLOOKUP(Table1[[#This Row],[Name]], 'Site Information'!$A$2:$D$46, 4, FALSE)</f>
        <v>#N/A</v>
      </c>
      <c r="C482" s="11" t="str">
        <f>IF(ISNA(VLOOKUP(Table1[[#This Row],[Name]], 'Elec 17-18'!$A$4:$B$630, 2, FALSE)), "0", VLOOKUP(Table1[[#This Row],[Name]], 'Elec 17-18'!$A$4:$B$630, 2, FALSE))</f>
        <v>0</v>
      </c>
      <c r="D482" s="47" t="str">
        <f>IF(ISNA(VLOOKUP(Table1[[#This Row],[Name]], 'Gas 17-18'!$A$4:$B$395, 2, FALSE)), "0", (VLOOKUP(Table1[[#This Row],[Name]], 'Gas 17-18'!$A$4:$B$395, 2, FALSE)))</f>
        <v>0</v>
      </c>
      <c r="E482" s="11" t="str">
        <f>IF(ISNA(VLOOKUP(Table1[[#This Row],[Name]], 'Elec 18-19'!$A$4:$B$630, 2, FALSE)), "0", VLOOKUP(Table1[[#This Row],[Name]], 'Elec 18-19'!$A$4:$B$630, 2, FALSE))</f>
        <v>0</v>
      </c>
      <c r="F482" s="47" t="str">
        <f>IF(ISNA(VLOOKUP(Table1[[#This Row],[Name]], 'Gas 18-19'!$A$4:$B$395, 2, FALSE)), "0", (VLOOKUP(Table1[[#This Row],[Name]], 'Gas 18-19'!$A$4:$B$395, 2, FALSE)))</f>
        <v>0</v>
      </c>
      <c r="G482" s="7" t="str">
        <f>IF(ISNA(VLOOKUP(Table1[[#This Row],[Name]], 'Elec 19-20'!$A$4:$B$631, 2, FALSE)), "0", VLOOKUP(Table1[[#This Row],[Name]], 'Elec 19-20'!$A$4:$B$631, 2, FALSE))</f>
        <v>0</v>
      </c>
      <c r="H482" s="7" t="str">
        <f>IF(ISNA(VLOOKUP(Table1[[#This Row],[Name]], 'Gas 19-20'!$A$4:$B$395, 2, FALSE)), "0", (VLOOKUP(Table1[[#This Row],[Name]], 'Gas 19-20'!$A$4:$B$395, 2, FALSE)))</f>
        <v>0</v>
      </c>
      <c r="I482" s="13">
        <f>IFERROR((Table1[[#This Row],[Electricity 19-20]]*'Emissions Factors'!$C$2)+(Table1[[#This Row],[Gas 19-20]]*'Emissions Factors'!$B$2), "")</f>
        <v>0</v>
      </c>
      <c r="J482" s="7" t="str">
        <f>IF(ISNA(VLOOKUP(Table1[[#This Row],[Name]],'Elec 20-21'!$A$4:$B$641, 2, FALSE)), "0", VLOOKUP(Table1[[#This Row],[Name]], 'Elec 20-21'!$A$4:$B$641, 2, FALSE))</f>
        <v>0</v>
      </c>
      <c r="K482" s="7" t="str">
        <f>IF(ISNA(VLOOKUP(Table1[[#This Row],[Name]], 'Gas 20-21'!$A$4:$B$400, 2, FALSE)), "0", VLOOKUP(Table1[[#This Row],[Name]], 'Gas 20-21'!$A$4:$B$400, 2, FALSE))</f>
        <v>0</v>
      </c>
      <c r="L482" s="13">
        <f>IFERROR((Table1[[#This Row],[Electricity 20-21]]*'Emissions Factors'!$C$3)+(Table1[[#This Row],[Gas 20-21]]*'Emissions Factors'!$B$2), "0")</f>
        <v>0</v>
      </c>
      <c r="M482" s="65" t="str">
        <f>IF(ISNA(VLOOKUP(Table1[[#This Row],[Name]], 'Elec 21-22'!$A$4:$B$656, 2, FALSE)), "0", VLOOKUP(Table1[[#This Row],[Name]], 'Elec 21-22'!$A$4:$B$656, 2, FALSE))</f>
        <v>0</v>
      </c>
      <c r="N482" s="11" t="str">
        <f>IF(ISNA(VLOOKUP(Table1[[#This Row],[Name]], 'Gas 21-22'!$A$4:$B$408, 2, FALSE)), "0", VLOOKUP(Table1[[#This Row],[Name]], 'Gas 21-22'!$A$4:$B$408, 2, FALSE))</f>
        <v>0</v>
      </c>
      <c r="O482" s="8">
        <f>IFERROR((Table1[[#This Row],[Electricity 21-22]]*'Emissions Factors'!$C$4)+(Table1[[#This Row],[Gas 21-22]]*'Emissions Factors'!$B$4), "")</f>
        <v>0</v>
      </c>
      <c r="P482" s="12" t="str">
        <f>IFERROR(Table1[[#This Row],[Total Emissions 21-22]]/Table1[[#This Row],[Total Emissions 20-21]], "")</f>
        <v/>
      </c>
      <c r="Q482" s="11" t="str">
        <f>IF(ISNA(VLOOKUP(Table1[[#This Row],[Name]],'Elec 22-23'!$A$4:$B$680, 2, FALSE)), "", VLOOKUP(Table1[[#This Row],[Name]], 'Elec 22-23'!$A$4:$B$680, 2, FALSE))</f>
        <v/>
      </c>
      <c r="R482" s="7" t="str">
        <f>IF(ISNA(VLOOKUP(Table1[[#This Row],[Name]], 'Gas 22-23'!$A$4:$B$427, 2, FALSE)), "", (VLOOKUP(Table1[[#This Row],[Name]], 'Gas 22-23'!$A$4:$B$427, 2, FALSE)))</f>
        <v/>
      </c>
      <c r="S482" s="7" t="str">
        <f>IFERROR((Table1[[#This Row],[Electricity 22-23]]*'Emissions Factors'!$C$5)+('Emissions Factors'!$B$5*Table1[[#This Row],[Gas 22-23]]), "")</f>
        <v/>
      </c>
      <c r="T482" s="12" t="str">
        <f>IFERROR(Table1[[#This Row],[Total Emissions 22-23]]/Table1[[#This Row],[Total Emissions 21-22]], "")</f>
        <v/>
      </c>
      <c r="U482" s="7" t="str">
        <f>IF(ISNA(VLOOKUP(Table1[[#This Row],[Name]],'Electricity 23-24'!A720:D1616,4,FALSE)),"",(VLOOKUP(Table1[[#This Row],[Name]],'Electricity 23-24'!A720:D1616,4,FALSE)))</f>
        <v/>
      </c>
      <c r="V482" s="7" t="str">
        <f>IF(ISNA(VLOOKUP(Table1[[#This Row],[Name]],Table2[#All],2,FALSE)),"",(VLOOKUP(Table1[[#This Row],[Name]],Table2[#All],2,FALSE)))</f>
        <v/>
      </c>
      <c r="W482" s="7" t="str">
        <f>IFERROR((Table1[[#This Row],[Electricity 23-24 ]]*'Emissions Factors'!$C$6)+(Table1[[#This Row],[Gas 23-24 ]]*'Emissions Factors'!$B$6),"")</f>
        <v/>
      </c>
      <c r="X482" s="74" t="str">
        <f>IFERROR(Table1[[#This Row],[Total Emissions 23-24 ]]/Table1[[#This Row],[Total Emissions 22-23]],"")</f>
        <v/>
      </c>
      <c r="Y482" s="21"/>
    </row>
    <row r="483" spans="1:25" x14ac:dyDescent="0.25">
      <c r="A483" s="32"/>
      <c r="B483" s="21" t="e">
        <f>VLOOKUP(Table1[[#This Row],[Name]], 'Site Information'!$A$2:$D$46, 4, FALSE)</f>
        <v>#N/A</v>
      </c>
      <c r="C483" s="8" t="str">
        <f>IF(ISNA(VLOOKUP(Table1[[#This Row],[Name]], 'Elec 17-18'!$A$4:$B$630, 2, FALSE)), "0", VLOOKUP(Table1[[#This Row],[Name]], 'Elec 17-18'!$A$4:$B$630, 2, FALSE))</f>
        <v>0</v>
      </c>
      <c r="D483" s="13" t="str">
        <f>IF(ISNA(VLOOKUP(Table1[[#This Row],[Name]], 'Gas 17-18'!$A$4:$B$395, 2, FALSE)), "0", (VLOOKUP(Table1[[#This Row],[Name]], 'Gas 17-18'!$A$4:$B$395, 2, FALSE)))</f>
        <v>0</v>
      </c>
      <c r="E483" s="8" t="str">
        <f>IF(ISNA(VLOOKUP(Table1[[#This Row],[Name]], 'Elec 18-19'!$A$4:$B$630, 2, FALSE)), "0", VLOOKUP(Table1[[#This Row],[Name]], 'Elec 18-19'!$A$4:$B$630, 2, FALSE))</f>
        <v>0</v>
      </c>
      <c r="F483" s="13" t="str">
        <f>IF(ISNA(VLOOKUP(Table1[[#This Row],[Name]], 'Gas 18-19'!$A$4:$B$395, 2, FALSE)), "0", (VLOOKUP(Table1[[#This Row],[Name]], 'Gas 18-19'!$A$4:$B$395, 2, FALSE)))</f>
        <v>0</v>
      </c>
      <c r="G483" s="7" t="str">
        <f>IF(ISNA(VLOOKUP(Table1[[#This Row],[Name]], 'Elec 19-20'!$A$4:$B$631, 2, FALSE)), "0", VLOOKUP(Table1[[#This Row],[Name]], 'Elec 19-20'!$A$4:$B$631, 2, FALSE))</f>
        <v>0</v>
      </c>
      <c r="H483" s="7" t="str">
        <f>IF(ISNA(VLOOKUP(Table1[[#This Row],[Name]], 'Gas 19-20'!$A$4:$B$395, 2, FALSE)), "0", (VLOOKUP(Table1[[#This Row],[Name]], 'Gas 19-20'!$A$4:$B$395, 2, FALSE)))</f>
        <v>0</v>
      </c>
      <c r="I483" s="13">
        <f>IFERROR((Table1[[#This Row],[Electricity 19-20]]*'Emissions Factors'!$C$2)+(Table1[[#This Row],[Gas 19-20]]*'Emissions Factors'!$B$2), "")</f>
        <v>0</v>
      </c>
      <c r="J483" s="7" t="str">
        <f>IF(ISNA(VLOOKUP(Table1[[#This Row],[Name]],'Elec 20-21'!$A$4:$B$641, 2, FALSE)), "0", VLOOKUP(Table1[[#This Row],[Name]], 'Elec 20-21'!$A$4:$B$641, 2, FALSE))</f>
        <v>0</v>
      </c>
      <c r="K483" s="7" t="str">
        <f>IF(ISNA(VLOOKUP(Table1[[#This Row],[Name]], 'Gas 20-21'!$A$4:$B$400, 2, FALSE)), "0", VLOOKUP(Table1[[#This Row],[Name]], 'Gas 20-21'!$A$4:$B$400, 2, FALSE))</f>
        <v>0</v>
      </c>
      <c r="L483" s="13">
        <f>IFERROR((Table1[[#This Row],[Electricity 20-21]]*'Emissions Factors'!$C$3)+(Table1[[#This Row],[Gas 20-21]]*'Emissions Factors'!$B$2), "0")</f>
        <v>0</v>
      </c>
      <c r="M483" s="65" t="str">
        <f>IF(ISNA(VLOOKUP(Table1[[#This Row],[Name]], 'Elec 21-22'!$A$4:$B$656, 2, FALSE)), "0", VLOOKUP(Table1[[#This Row],[Name]], 'Elec 21-22'!$A$4:$B$656, 2, FALSE))</f>
        <v>0</v>
      </c>
      <c r="N483" s="11" t="str">
        <f>IF(ISNA(VLOOKUP(Table1[[#This Row],[Name]], 'Gas 21-22'!$A$4:$B$408, 2, FALSE)), "0", VLOOKUP(Table1[[#This Row],[Name]], 'Gas 21-22'!$A$4:$B$408, 2, FALSE))</f>
        <v>0</v>
      </c>
      <c r="O483" s="8">
        <f>IFERROR((Table1[[#This Row],[Electricity 21-22]]*'Emissions Factors'!$C$4)+(Table1[[#This Row],[Gas 21-22]]*'Emissions Factors'!$B$4), "")</f>
        <v>0</v>
      </c>
      <c r="P483" s="12" t="str">
        <f>IFERROR(Table1[[#This Row],[Total Emissions 21-22]]/Table1[[#This Row],[Total Emissions 20-21]], "")</f>
        <v/>
      </c>
      <c r="Q483" s="11" t="str">
        <f>IF(ISNA(VLOOKUP(Table1[[#This Row],[Name]],'Elec 22-23'!$A$4:$B$680, 2, FALSE)), "", VLOOKUP(Table1[[#This Row],[Name]], 'Elec 22-23'!$A$4:$B$680, 2, FALSE))</f>
        <v/>
      </c>
      <c r="R483" s="7" t="str">
        <f>IF(ISNA(VLOOKUP(Table1[[#This Row],[Name]], 'Gas 22-23'!$A$4:$B$427, 2, FALSE)), "", (VLOOKUP(Table1[[#This Row],[Name]], 'Gas 22-23'!$A$4:$B$427, 2, FALSE)))</f>
        <v/>
      </c>
      <c r="S483" s="7" t="str">
        <f>IFERROR((Table1[[#This Row],[Electricity 22-23]]*'Emissions Factors'!$C$5)+('Emissions Factors'!$B$5*Table1[[#This Row],[Gas 22-23]]), "")</f>
        <v/>
      </c>
      <c r="T483" s="12" t="str">
        <f>IFERROR(Table1[[#This Row],[Total Emissions 22-23]]/Table1[[#This Row],[Total Emissions 21-22]], "")</f>
        <v/>
      </c>
      <c r="U483" s="7" t="str">
        <f>IF(ISNA(VLOOKUP(Table1[[#This Row],[Name]],'Electricity 23-24'!A83:D205,4,FALSE)),"",(VLOOKUP(Table1[[#This Row],[Name]],'Electricity 23-24'!A83:D205,4,FALSE)))</f>
        <v/>
      </c>
      <c r="V483" s="7" t="str">
        <f>IF(ISNA(VLOOKUP(Table1[[#This Row],[Name]],Table2[#All],2,FALSE)),"",(VLOOKUP(Table1[[#This Row],[Name]],Table2[#All],2,FALSE)))</f>
        <v/>
      </c>
      <c r="W483" s="7" t="str">
        <f>IFERROR((Table1[[#This Row],[Electricity 23-24 ]]*'Emissions Factors'!$C$6)+(Table1[[#This Row],[Gas 23-24 ]]*'Emissions Factors'!$B$6),"")</f>
        <v/>
      </c>
      <c r="X483" s="74" t="str">
        <f>IFERROR(Table1[[#This Row],[Total Emissions 23-24 ]]/Table1[[#This Row],[Total Emissions 22-23]],"")</f>
        <v/>
      </c>
      <c r="Y483" s="21"/>
    </row>
    <row r="484" spans="1:25" x14ac:dyDescent="0.25">
      <c r="A484" s="30"/>
      <c r="B484" s="21" t="e">
        <f>VLOOKUP(Table1[[#This Row],[Name]], 'Site Information'!$A$2:$D$46, 4, FALSE)</f>
        <v>#N/A</v>
      </c>
      <c r="C484" s="11" t="str">
        <f>IF(ISNA(VLOOKUP(Table1[[#This Row],[Name]], 'Elec 17-18'!$A$4:$B$630, 2, FALSE)), "0", VLOOKUP(Table1[[#This Row],[Name]], 'Elec 17-18'!$A$4:$B$630, 2, FALSE))</f>
        <v>0</v>
      </c>
      <c r="D484" s="47" t="str">
        <f>IF(ISNA(VLOOKUP(Table1[[#This Row],[Name]], 'Gas 17-18'!$A$4:$B$395, 2, FALSE)), "0", (VLOOKUP(Table1[[#This Row],[Name]], 'Gas 17-18'!$A$4:$B$395, 2, FALSE)))</f>
        <v>0</v>
      </c>
      <c r="E484" s="11" t="str">
        <f>IF(ISNA(VLOOKUP(Table1[[#This Row],[Name]], 'Elec 18-19'!$A$4:$B$630, 2, FALSE)), "0", VLOOKUP(Table1[[#This Row],[Name]], 'Elec 18-19'!$A$4:$B$630, 2, FALSE))</f>
        <v>0</v>
      </c>
      <c r="F484" s="47" t="str">
        <f>IF(ISNA(VLOOKUP(Table1[[#This Row],[Name]], 'Gas 18-19'!$A$4:$B$395, 2, FALSE)), "0", (VLOOKUP(Table1[[#This Row],[Name]], 'Gas 18-19'!$A$4:$B$395, 2, FALSE)))</f>
        <v>0</v>
      </c>
      <c r="G484" s="7" t="str">
        <f>IF(ISNA(VLOOKUP(Table1[[#This Row],[Name]], 'Elec 19-20'!$A$4:$B$631, 2, FALSE)), "0", VLOOKUP(Table1[[#This Row],[Name]], 'Elec 19-20'!$A$4:$B$631, 2, FALSE))</f>
        <v>0</v>
      </c>
      <c r="H484" s="7" t="str">
        <f>IF(ISNA(VLOOKUP(Table1[[#This Row],[Name]], 'Gas 19-20'!$A$4:$B$395, 2, FALSE)), "0", (VLOOKUP(Table1[[#This Row],[Name]], 'Gas 19-20'!$A$4:$B$395, 2, FALSE)))</f>
        <v>0</v>
      </c>
      <c r="I484" s="13">
        <f>IFERROR((Table1[[#This Row],[Electricity 19-20]]*'Emissions Factors'!$C$2)+(Table1[[#This Row],[Gas 19-20]]*'Emissions Factors'!$B$2), "")</f>
        <v>0</v>
      </c>
      <c r="J484" s="7" t="str">
        <f>IF(ISNA(VLOOKUP(Table1[[#This Row],[Name]],'Elec 20-21'!$A$4:$B$641, 2, FALSE)), "0", VLOOKUP(Table1[[#This Row],[Name]], 'Elec 20-21'!$A$4:$B$641, 2, FALSE))</f>
        <v>0</v>
      </c>
      <c r="K484" s="7" t="str">
        <f>IF(ISNA(VLOOKUP(Table1[[#This Row],[Name]], 'Gas 20-21'!$A$4:$B$400, 2, FALSE)), "0", VLOOKUP(Table1[[#This Row],[Name]], 'Gas 20-21'!$A$4:$B$400, 2, FALSE))</f>
        <v>0</v>
      </c>
      <c r="L484" s="13">
        <f>IFERROR((Table1[[#This Row],[Electricity 20-21]]*'Emissions Factors'!$C$3)+(Table1[[#This Row],[Gas 20-21]]*'Emissions Factors'!$B$2), "0")</f>
        <v>0</v>
      </c>
      <c r="M484" s="65" t="str">
        <f>IF(ISNA(VLOOKUP(Table1[[#This Row],[Name]], 'Elec 21-22'!$A$4:$B$656, 2, FALSE)), "0", VLOOKUP(Table1[[#This Row],[Name]], 'Elec 21-22'!$A$4:$B$656, 2, FALSE))</f>
        <v>0</v>
      </c>
      <c r="N484" s="11" t="str">
        <f>IF(ISNA(VLOOKUP(Table1[[#This Row],[Name]], 'Gas 21-22'!$A$4:$B$408, 2, FALSE)), "0", VLOOKUP(Table1[[#This Row],[Name]], 'Gas 21-22'!$A$4:$B$408, 2, FALSE))</f>
        <v>0</v>
      </c>
      <c r="O484" s="8">
        <f>IFERROR((Table1[[#This Row],[Electricity 21-22]]*'Emissions Factors'!$C$4)+(Table1[[#This Row],[Gas 21-22]]*'Emissions Factors'!$B$4), "")</f>
        <v>0</v>
      </c>
      <c r="P484" s="12" t="str">
        <f>IFERROR(Table1[[#This Row],[Total Emissions 21-22]]/Table1[[#This Row],[Total Emissions 20-21]], "")</f>
        <v/>
      </c>
      <c r="Q484" s="11" t="str">
        <f>IF(ISNA(VLOOKUP(Table1[[#This Row],[Name]],'Elec 22-23'!$A$4:$B$680, 2, FALSE)), "", VLOOKUP(Table1[[#This Row],[Name]], 'Elec 22-23'!$A$4:$B$680, 2, FALSE))</f>
        <v/>
      </c>
      <c r="R484" s="7" t="str">
        <f>IF(ISNA(VLOOKUP(Table1[[#This Row],[Name]], 'Gas 22-23'!$A$4:$B$427, 2, FALSE)), "", (VLOOKUP(Table1[[#This Row],[Name]], 'Gas 22-23'!$A$4:$B$427, 2, FALSE)))</f>
        <v/>
      </c>
      <c r="S484" s="7" t="str">
        <f>IFERROR((Table1[[#This Row],[Electricity 22-23]]*'Emissions Factors'!$C$5)+('Emissions Factors'!$B$5*Table1[[#This Row],[Gas 22-23]]), "")</f>
        <v/>
      </c>
      <c r="T484" s="12" t="str">
        <f>IFERROR(Table1[[#This Row],[Total Emissions 22-23]]/Table1[[#This Row],[Total Emissions 21-22]], "")</f>
        <v/>
      </c>
      <c r="U484" s="7" t="str">
        <f>IF(ISNA(VLOOKUP(Table1[[#This Row],[Name]],'Electricity 23-24'!A722:D1618,4,FALSE)),"",(VLOOKUP(Table1[[#This Row],[Name]],'Electricity 23-24'!A722:D1618,4,FALSE)))</f>
        <v/>
      </c>
      <c r="V484" s="7" t="str">
        <f>IF(ISNA(VLOOKUP(Table1[[#This Row],[Name]],Table2[#All],2,FALSE)),"",(VLOOKUP(Table1[[#This Row],[Name]],Table2[#All],2,FALSE)))</f>
        <v/>
      </c>
      <c r="W484" s="7" t="str">
        <f>IFERROR((Table1[[#This Row],[Electricity 23-24 ]]*'Emissions Factors'!$C$6)+(Table1[[#This Row],[Gas 23-24 ]]*'Emissions Factors'!$B$6),"")</f>
        <v/>
      </c>
      <c r="X484" s="74" t="str">
        <f>IFERROR(Table1[[#This Row],[Total Emissions 23-24 ]]/Table1[[#This Row],[Total Emissions 22-23]],"")</f>
        <v/>
      </c>
      <c r="Y484" s="21"/>
    </row>
    <row r="485" spans="1:25" x14ac:dyDescent="0.25">
      <c r="A485" s="30"/>
      <c r="B485" s="21" t="e">
        <f>VLOOKUP(Table1[[#This Row],[Name]], 'Site Information'!$A$2:$D$46, 4, FALSE)</f>
        <v>#N/A</v>
      </c>
      <c r="C485" s="11" t="str">
        <f>IF(ISNA(VLOOKUP(Table1[[#This Row],[Name]], 'Elec 17-18'!$A$4:$B$630, 2, FALSE)), "0", VLOOKUP(Table1[[#This Row],[Name]], 'Elec 17-18'!$A$4:$B$630, 2, FALSE))</f>
        <v>0</v>
      </c>
      <c r="D485" s="47" t="str">
        <f>IF(ISNA(VLOOKUP(Table1[[#This Row],[Name]], 'Gas 17-18'!$A$4:$B$395, 2, FALSE)), "0", (VLOOKUP(Table1[[#This Row],[Name]], 'Gas 17-18'!$A$4:$B$395, 2, FALSE)))</f>
        <v>0</v>
      </c>
      <c r="E485" s="11" t="str">
        <f>IF(ISNA(VLOOKUP(Table1[[#This Row],[Name]], 'Elec 18-19'!$A$4:$B$630, 2, FALSE)), "0", VLOOKUP(Table1[[#This Row],[Name]], 'Elec 18-19'!$A$4:$B$630, 2, FALSE))</f>
        <v>0</v>
      </c>
      <c r="F485" s="47" t="str">
        <f>IF(ISNA(VLOOKUP(Table1[[#This Row],[Name]], 'Gas 18-19'!$A$4:$B$395, 2, FALSE)), "0", (VLOOKUP(Table1[[#This Row],[Name]], 'Gas 18-19'!$A$4:$B$395, 2, FALSE)))</f>
        <v>0</v>
      </c>
      <c r="G485" s="7" t="str">
        <f>IF(ISNA(VLOOKUP(Table1[[#This Row],[Name]], 'Elec 19-20'!$A$4:$B$631, 2, FALSE)), "0", VLOOKUP(Table1[[#This Row],[Name]], 'Elec 19-20'!$A$4:$B$631, 2, FALSE))</f>
        <v>0</v>
      </c>
      <c r="H485" s="7" t="str">
        <f>IF(ISNA(VLOOKUP(Table1[[#This Row],[Name]], 'Gas 19-20'!$A$4:$B$395, 2, FALSE)), "0", (VLOOKUP(Table1[[#This Row],[Name]], 'Gas 19-20'!$A$4:$B$395, 2, FALSE)))</f>
        <v>0</v>
      </c>
      <c r="I485" s="13">
        <f>IFERROR((Table1[[#This Row],[Electricity 19-20]]*'Emissions Factors'!$C$2)+(Table1[[#This Row],[Gas 19-20]]*'Emissions Factors'!$B$2), "")</f>
        <v>0</v>
      </c>
      <c r="J485" s="7" t="str">
        <f>IF(ISNA(VLOOKUP(Table1[[#This Row],[Name]],'Elec 20-21'!$A$4:$B$641, 2, FALSE)), "0", VLOOKUP(Table1[[#This Row],[Name]], 'Elec 20-21'!$A$4:$B$641, 2, FALSE))</f>
        <v>0</v>
      </c>
      <c r="K485" s="7" t="str">
        <f>IF(ISNA(VLOOKUP(Table1[[#This Row],[Name]], 'Gas 20-21'!$A$4:$B$400, 2, FALSE)), "0", VLOOKUP(Table1[[#This Row],[Name]], 'Gas 20-21'!$A$4:$B$400, 2, FALSE))</f>
        <v>0</v>
      </c>
      <c r="L485" s="13">
        <f>IFERROR((Table1[[#This Row],[Electricity 20-21]]*'Emissions Factors'!$C$3)+(Table1[[#This Row],[Gas 20-21]]*'Emissions Factors'!$B$2), "0")</f>
        <v>0</v>
      </c>
      <c r="M485" s="65" t="str">
        <f>IF(ISNA(VLOOKUP(Table1[[#This Row],[Name]], 'Elec 21-22'!$A$4:$B$656, 2, FALSE)), "0", VLOOKUP(Table1[[#This Row],[Name]], 'Elec 21-22'!$A$4:$B$656, 2, FALSE))</f>
        <v>0</v>
      </c>
      <c r="N485" s="11" t="str">
        <f>IF(ISNA(VLOOKUP(Table1[[#This Row],[Name]], 'Gas 21-22'!$A$4:$B$408, 2, FALSE)), "0", VLOOKUP(Table1[[#This Row],[Name]], 'Gas 21-22'!$A$4:$B$408, 2, FALSE))</f>
        <v>0</v>
      </c>
      <c r="O485" s="8">
        <f>IFERROR((Table1[[#This Row],[Electricity 21-22]]*'Emissions Factors'!$C$4)+(Table1[[#This Row],[Gas 21-22]]*'Emissions Factors'!$B$4), "")</f>
        <v>0</v>
      </c>
      <c r="P485" s="12" t="str">
        <f>IFERROR(Table1[[#This Row],[Total Emissions 21-22]]/Table1[[#This Row],[Total Emissions 20-21]], "")</f>
        <v/>
      </c>
      <c r="Q485" s="11" t="str">
        <f>IF(ISNA(VLOOKUP(Table1[[#This Row],[Name]],'Elec 22-23'!$A$4:$B$680, 2, FALSE)), "", VLOOKUP(Table1[[#This Row],[Name]], 'Elec 22-23'!$A$4:$B$680, 2, FALSE))</f>
        <v/>
      </c>
      <c r="R485" s="7" t="str">
        <f>IF(ISNA(VLOOKUP(Table1[[#This Row],[Name]], 'Gas 22-23'!$A$4:$B$427, 2, FALSE)), "", (VLOOKUP(Table1[[#This Row],[Name]], 'Gas 22-23'!$A$4:$B$427, 2, FALSE)))</f>
        <v/>
      </c>
      <c r="S485" s="7" t="str">
        <f>IFERROR((Table1[[#This Row],[Electricity 22-23]]*'Emissions Factors'!$C$5)+('Emissions Factors'!$B$5*Table1[[#This Row],[Gas 22-23]]), "")</f>
        <v/>
      </c>
      <c r="T485" s="12" t="str">
        <f>IFERROR(Table1[[#This Row],[Total Emissions 22-23]]/Table1[[#This Row],[Total Emissions 21-22]], "")</f>
        <v/>
      </c>
      <c r="U485" s="7" t="str">
        <f>IF(ISNA(VLOOKUP(Table1[[#This Row],[Name]],'Electricity 23-24'!A725:D1621,4,FALSE)),"",(VLOOKUP(Table1[[#This Row],[Name]],'Electricity 23-24'!A725:D1621,4,FALSE)))</f>
        <v/>
      </c>
      <c r="V485" s="7" t="str">
        <f>IF(ISNA(VLOOKUP(Table1[[#This Row],[Name]],Table2[#All],2,FALSE)),"",(VLOOKUP(Table1[[#This Row],[Name]],Table2[#All],2,FALSE)))</f>
        <v/>
      </c>
      <c r="W485" s="7" t="str">
        <f>IFERROR((Table1[[#This Row],[Electricity 23-24 ]]*'Emissions Factors'!$C$6)+(Table1[[#This Row],[Gas 23-24 ]]*'Emissions Factors'!$B$6),"")</f>
        <v/>
      </c>
      <c r="X485" s="74" t="str">
        <f>IFERROR(Table1[[#This Row],[Total Emissions 23-24 ]]/Table1[[#This Row],[Total Emissions 22-23]],"")</f>
        <v/>
      </c>
      <c r="Y485" s="21"/>
    </row>
    <row r="486" spans="1:25" x14ac:dyDescent="0.25">
      <c r="A486" s="30"/>
      <c r="B486" s="21" t="e">
        <f>VLOOKUP(Table1[[#This Row],[Name]], 'Site Information'!$A$2:$D$46, 4, FALSE)</f>
        <v>#N/A</v>
      </c>
      <c r="C486" s="11" t="str">
        <f>IF(ISNA(VLOOKUP(Table1[[#This Row],[Name]], 'Elec 17-18'!$A$4:$B$630, 2, FALSE)), "0", VLOOKUP(Table1[[#This Row],[Name]], 'Elec 17-18'!$A$4:$B$630, 2, FALSE))</f>
        <v>0</v>
      </c>
      <c r="D486" s="47" t="str">
        <f>IF(ISNA(VLOOKUP(Table1[[#This Row],[Name]], 'Gas 17-18'!$A$4:$B$395, 2, FALSE)), "0", (VLOOKUP(Table1[[#This Row],[Name]], 'Gas 17-18'!$A$4:$B$395, 2, FALSE)))</f>
        <v>0</v>
      </c>
      <c r="E486" s="11" t="str">
        <f>IF(ISNA(VLOOKUP(Table1[[#This Row],[Name]], 'Elec 18-19'!$A$4:$B$630, 2, FALSE)), "0", VLOOKUP(Table1[[#This Row],[Name]], 'Elec 18-19'!$A$4:$B$630, 2, FALSE))</f>
        <v>0</v>
      </c>
      <c r="F486" s="47" t="str">
        <f>IF(ISNA(VLOOKUP(Table1[[#This Row],[Name]], 'Gas 18-19'!$A$4:$B$395, 2, FALSE)), "0", (VLOOKUP(Table1[[#This Row],[Name]], 'Gas 18-19'!$A$4:$B$395, 2, FALSE)))</f>
        <v>0</v>
      </c>
      <c r="G486" s="7" t="str">
        <f>IF(ISNA(VLOOKUP(Table1[[#This Row],[Name]], 'Elec 19-20'!$A$4:$B$631, 2, FALSE)), "0", VLOOKUP(Table1[[#This Row],[Name]], 'Elec 19-20'!$A$4:$B$631, 2, FALSE))</f>
        <v>0</v>
      </c>
      <c r="H486" s="7" t="str">
        <f>IF(ISNA(VLOOKUP(Table1[[#This Row],[Name]], 'Gas 19-20'!$A$4:$B$395, 2, FALSE)), "0", (VLOOKUP(Table1[[#This Row],[Name]], 'Gas 19-20'!$A$4:$B$395, 2, FALSE)))</f>
        <v>0</v>
      </c>
      <c r="I486" s="13">
        <f>IFERROR((Table1[[#This Row],[Electricity 19-20]]*'Emissions Factors'!$C$2)+(Table1[[#This Row],[Gas 19-20]]*'Emissions Factors'!$B$2), "")</f>
        <v>0</v>
      </c>
      <c r="J486" s="7" t="str">
        <f>IF(ISNA(VLOOKUP(Table1[[#This Row],[Name]],'Elec 20-21'!$A$4:$B$641, 2, FALSE)), "0", VLOOKUP(Table1[[#This Row],[Name]], 'Elec 20-21'!$A$4:$B$641, 2, FALSE))</f>
        <v>0</v>
      </c>
      <c r="K486" s="7" t="str">
        <f>IF(ISNA(VLOOKUP(Table1[[#This Row],[Name]], 'Gas 20-21'!$A$4:$B$400, 2, FALSE)), "0", VLOOKUP(Table1[[#This Row],[Name]], 'Gas 20-21'!$A$4:$B$400, 2, FALSE))</f>
        <v>0</v>
      </c>
      <c r="L486" s="13">
        <f>IFERROR((Table1[[#This Row],[Electricity 20-21]]*'Emissions Factors'!$C$3)+(Table1[[#This Row],[Gas 20-21]]*'Emissions Factors'!$B$2), "0")</f>
        <v>0</v>
      </c>
      <c r="M486" s="65" t="str">
        <f>IF(ISNA(VLOOKUP(Table1[[#This Row],[Name]], 'Elec 21-22'!$A$4:$B$656, 2, FALSE)), "0", VLOOKUP(Table1[[#This Row],[Name]], 'Elec 21-22'!$A$4:$B$656, 2, FALSE))</f>
        <v>0</v>
      </c>
      <c r="N486" s="11" t="str">
        <f>IF(ISNA(VLOOKUP(Table1[[#This Row],[Name]], 'Gas 21-22'!$A$4:$B$408, 2, FALSE)), "0", VLOOKUP(Table1[[#This Row],[Name]], 'Gas 21-22'!$A$4:$B$408, 2, FALSE))</f>
        <v>0</v>
      </c>
      <c r="O486" s="8">
        <f>IFERROR((Table1[[#This Row],[Electricity 21-22]]*'Emissions Factors'!$C$4)+(Table1[[#This Row],[Gas 21-22]]*'Emissions Factors'!$B$4), "")</f>
        <v>0</v>
      </c>
      <c r="P486" s="12" t="str">
        <f>IFERROR(Table1[[#This Row],[Total Emissions 21-22]]/Table1[[#This Row],[Total Emissions 20-21]], "")</f>
        <v/>
      </c>
      <c r="Q486" s="11" t="str">
        <f>IF(ISNA(VLOOKUP(Table1[[#This Row],[Name]],'Elec 22-23'!$A$4:$B$680, 2, FALSE)), "", VLOOKUP(Table1[[#This Row],[Name]], 'Elec 22-23'!$A$4:$B$680, 2, FALSE))</f>
        <v/>
      </c>
      <c r="R486" s="7" t="str">
        <f>IF(ISNA(VLOOKUP(Table1[[#This Row],[Name]], 'Gas 22-23'!$A$4:$B$427, 2, FALSE)), "", (VLOOKUP(Table1[[#This Row],[Name]], 'Gas 22-23'!$A$4:$B$427, 2, FALSE)))</f>
        <v/>
      </c>
      <c r="S486" s="7" t="str">
        <f>IFERROR((Table1[[#This Row],[Electricity 22-23]]*'Emissions Factors'!$C$5)+('Emissions Factors'!$B$5*Table1[[#This Row],[Gas 22-23]]), "")</f>
        <v/>
      </c>
      <c r="T486" s="12" t="str">
        <f>IFERROR(Table1[[#This Row],[Total Emissions 22-23]]/Table1[[#This Row],[Total Emissions 21-22]], "")</f>
        <v/>
      </c>
      <c r="U486" s="7" t="str">
        <f>IF(ISNA(VLOOKUP(Table1[[#This Row],[Name]],'Electricity 23-24'!A726:D1622,4,FALSE)),"",(VLOOKUP(Table1[[#This Row],[Name]],'Electricity 23-24'!A726:D1622,4,FALSE)))</f>
        <v/>
      </c>
      <c r="V486" s="7" t="str">
        <f>IF(ISNA(VLOOKUP(Table1[[#This Row],[Name]],Table2[#All],2,FALSE)),"",(VLOOKUP(Table1[[#This Row],[Name]],Table2[#All],2,FALSE)))</f>
        <v/>
      </c>
      <c r="W486" s="7" t="str">
        <f>IFERROR((Table1[[#This Row],[Electricity 23-24 ]]*'Emissions Factors'!$C$6)+(Table1[[#This Row],[Gas 23-24 ]]*'Emissions Factors'!$B$6),"")</f>
        <v/>
      </c>
      <c r="X486" s="74" t="str">
        <f>IFERROR(Table1[[#This Row],[Total Emissions 23-24 ]]/Table1[[#This Row],[Total Emissions 22-23]],"")</f>
        <v/>
      </c>
      <c r="Y486" s="21"/>
    </row>
    <row r="487" spans="1:25" x14ac:dyDescent="0.25">
      <c r="A487" s="30"/>
      <c r="B487" s="21" t="e">
        <f>VLOOKUP(Table1[[#This Row],[Name]], 'Site Information'!$A$2:$D$46, 4, FALSE)</f>
        <v>#N/A</v>
      </c>
      <c r="C487" s="11" t="str">
        <f>IF(ISNA(VLOOKUP(Table1[[#This Row],[Name]], 'Elec 17-18'!$A$4:$B$630, 2, FALSE)), "0", VLOOKUP(Table1[[#This Row],[Name]], 'Elec 17-18'!$A$4:$B$630, 2, FALSE))</f>
        <v>0</v>
      </c>
      <c r="D487" s="47" t="str">
        <f>IF(ISNA(VLOOKUP(Table1[[#This Row],[Name]], 'Gas 17-18'!$A$4:$B$395, 2, FALSE)), "0", (VLOOKUP(Table1[[#This Row],[Name]], 'Gas 17-18'!$A$4:$B$395, 2, FALSE)))</f>
        <v>0</v>
      </c>
      <c r="E487" s="11" t="str">
        <f>IF(ISNA(VLOOKUP(Table1[[#This Row],[Name]], 'Elec 18-19'!$A$4:$B$630, 2, FALSE)), "0", VLOOKUP(Table1[[#This Row],[Name]], 'Elec 18-19'!$A$4:$B$630, 2, FALSE))</f>
        <v>0</v>
      </c>
      <c r="F487" s="47" t="str">
        <f>IF(ISNA(VLOOKUP(Table1[[#This Row],[Name]], 'Gas 18-19'!$A$4:$B$395, 2, FALSE)), "0", (VLOOKUP(Table1[[#This Row],[Name]], 'Gas 18-19'!$A$4:$B$395, 2, FALSE)))</f>
        <v>0</v>
      </c>
      <c r="G487" s="7" t="str">
        <f>IF(ISNA(VLOOKUP(Table1[[#This Row],[Name]], 'Elec 19-20'!$A$4:$B$631, 2, FALSE)), "0", VLOOKUP(Table1[[#This Row],[Name]], 'Elec 19-20'!$A$4:$B$631, 2, FALSE))</f>
        <v>0</v>
      </c>
      <c r="H487" s="7" t="str">
        <f>IF(ISNA(VLOOKUP(Table1[[#This Row],[Name]], 'Gas 19-20'!$A$4:$B$395, 2, FALSE)), "0", (VLOOKUP(Table1[[#This Row],[Name]], 'Gas 19-20'!$A$4:$B$395, 2, FALSE)))</f>
        <v>0</v>
      </c>
      <c r="I487" s="13">
        <f>IFERROR((Table1[[#This Row],[Electricity 19-20]]*'Emissions Factors'!$C$2)+(Table1[[#This Row],[Gas 19-20]]*'Emissions Factors'!$B$2), "")</f>
        <v>0</v>
      </c>
      <c r="J487" s="7" t="str">
        <f>IF(ISNA(VLOOKUP(Table1[[#This Row],[Name]],'Elec 20-21'!$A$4:$B$641, 2, FALSE)), "0", VLOOKUP(Table1[[#This Row],[Name]], 'Elec 20-21'!$A$4:$B$641, 2, FALSE))</f>
        <v>0</v>
      </c>
      <c r="K487" s="7" t="str">
        <f>IF(ISNA(VLOOKUP(Table1[[#This Row],[Name]], 'Gas 20-21'!$A$4:$B$400, 2, FALSE)), "0", VLOOKUP(Table1[[#This Row],[Name]], 'Gas 20-21'!$A$4:$B$400, 2, FALSE))</f>
        <v>0</v>
      </c>
      <c r="L487" s="13">
        <f>IFERROR((Table1[[#This Row],[Electricity 20-21]]*'Emissions Factors'!$C$3)+(Table1[[#This Row],[Gas 20-21]]*'Emissions Factors'!$B$2), "0")</f>
        <v>0</v>
      </c>
      <c r="M487" s="65" t="str">
        <f>IF(ISNA(VLOOKUP(Table1[[#This Row],[Name]], 'Elec 21-22'!$A$4:$B$656, 2, FALSE)), "0", VLOOKUP(Table1[[#This Row],[Name]], 'Elec 21-22'!$A$4:$B$656, 2, FALSE))</f>
        <v>0</v>
      </c>
      <c r="N487" s="7" t="str">
        <f>IF(ISNA(VLOOKUP(Table1[[#This Row],[Name]], 'Gas 21-22'!$A$4:$B$408, 2, FALSE)), "0", VLOOKUP(Table1[[#This Row],[Name]], 'Gas 21-22'!$A$4:$B$408, 2, FALSE))</f>
        <v>0</v>
      </c>
      <c r="O487" s="8">
        <f>IFERROR((Table1[[#This Row],[Electricity 21-22]]*'Emissions Factors'!$C$4)+(Table1[[#This Row],[Gas 21-22]]*'Emissions Factors'!$B$4), "")</f>
        <v>0</v>
      </c>
      <c r="P487" s="12" t="str">
        <f>IFERROR(Table1[[#This Row],[Total Emissions 21-22]]/Table1[[#This Row],[Total Emissions 20-21]], "")</f>
        <v/>
      </c>
      <c r="Q487" s="11" t="str">
        <f>IF(ISNA(VLOOKUP(Table1[[#This Row],[Name]],'Elec 22-23'!$A$4:$B$680, 2, FALSE)), "", VLOOKUP(Table1[[#This Row],[Name]], 'Elec 22-23'!$A$4:$B$680, 2, FALSE))</f>
        <v/>
      </c>
      <c r="R487" s="11" t="str">
        <f>IF(ISNA(VLOOKUP(Table1[[#This Row],[Name]], 'Gas 22-23'!$A$4:$B$427, 2, FALSE)), "", (VLOOKUP(Table1[[#This Row],[Name]], 'Gas 22-23'!$A$4:$B$427, 2, FALSE)))</f>
        <v/>
      </c>
      <c r="S487" s="11" t="str">
        <f>IFERROR((Table1[[#This Row],[Electricity 22-23]]*'Emissions Factors'!$C$5)+('Emissions Factors'!$B$5*Table1[[#This Row],[Gas 22-23]]), "")</f>
        <v/>
      </c>
      <c r="T487" s="12" t="str">
        <f>IFERROR(Table1[[#This Row],[Total Emissions 22-23]]/Table1[[#This Row],[Total Emissions 21-22]], "")</f>
        <v/>
      </c>
      <c r="U487" s="11" t="str">
        <f>IF(ISNA(VLOOKUP(Table1[[#This Row],[Name]],'Electricity 23-24'!A488:D1384,4,FALSE)),"",(VLOOKUP(Table1[[#This Row],[Name]],'Electricity 23-24'!A488:D1384,4,FALSE)))</f>
        <v/>
      </c>
      <c r="V487" s="11" t="str">
        <f>IF(ISNA(VLOOKUP(Table1[[#This Row],[Name]],Table2[#All],2,FALSE)),"",(VLOOKUP(Table1[[#This Row],[Name]],Table2[#All],2,FALSE)))</f>
        <v/>
      </c>
      <c r="W487" s="11" t="str">
        <f>IFERROR((Table1[[#This Row],[Electricity 23-24 ]]*'Emissions Factors'!$C$6)+(Table1[[#This Row],[Gas 23-24 ]]*'Emissions Factors'!$B$6),"")</f>
        <v/>
      </c>
      <c r="X487" s="74" t="str">
        <f>IFERROR(Table1[[#This Row],[Total Emissions 23-24 ]]/Table1[[#This Row],[Total Emissions 22-23]],"")</f>
        <v/>
      </c>
      <c r="Y487" s="21"/>
    </row>
    <row r="488" spans="1:25" x14ac:dyDescent="0.25">
      <c r="A488" s="30"/>
      <c r="B488" s="21" t="e">
        <f>VLOOKUP(Table1[[#This Row],[Name]], 'Site Information'!$A$2:$D$46, 4, FALSE)</f>
        <v>#N/A</v>
      </c>
      <c r="C488" s="11" t="str">
        <f>IF(ISNA(VLOOKUP(Table1[[#This Row],[Name]], 'Elec 17-18'!$A$4:$B$630, 2, FALSE)), "0", VLOOKUP(Table1[[#This Row],[Name]], 'Elec 17-18'!$A$4:$B$630, 2, FALSE))</f>
        <v>0</v>
      </c>
      <c r="D488" s="47" t="str">
        <f>IF(ISNA(VLOOKUP(Table1[[#This Row],[Name]], 'Gas 17-18'!$A$4:$B$395, 2, FALSE)), "0", (VLOOKUP(Table1[[#This Row],[Name]], 'Gas 17-18'!$A$4:$B$395, 2, FALSE)))</f>
        <v>0</v>
      </c>
      <c r="E488" s="11" t="str">
        <f>IF(ISNA(VLOOKUP(Table1[[#This Row],[Name]], 'Elec 18-19'!$A$4:$B$630, 2, FALSE)), "0", VLOOKUP(Table1[[#This Row],[Name]], 'Elec 18-19'!$A$4:$B$630, 2, FALSE))</f>
        <v>0</v>
      </c>
      <c r="F488" s="47" t="str">
        <f>IF(ISNA(VLOOKUP(Table1[[#This Row],[Name]], 'Gas 18-19'!$A$4:$B$395, 2, FALSE)), "0", (VLOOKUP(Table1[[#This Row],[Name]], 'Gas 18-19'!$A$4:$B$395, 2, FALSE)))</f>
        <v>0</v>
      </c>
      <c r="G488" s="7" t="str">
        <f>IF(ISNA(VLOOKUP(Table1[[#This Row],[Name]], 'Elec 19-20'!$A$4:$B$631, 2, FALSE)), "0", VLOOKUP(Table1[[#This Row],[Name]], 'Elec 19-20'!$A$4:$B$631, 2, FALSE))</f>
        <v>0</v>
      </c>
      <c r="H488" s="7" t="str">
        <f>IF(ISNA(VLOOKUP(Table1[[#This Row],[Name]], 'Gas 19-20'!$A$4:$B$395, 2, FALSE)), "0", (VLOOKUP(Table1[[#This Row],[Name]], 'Gas 19-20'!$A$4:$B$395, 2, FALSE)))</f>
        <v>0</v>
      </c>
      <c r="I488" s="13">
        <f>IFERROR((Table1[[#This Row],[Electricity 19-20]]*'Emissions Factors'!$C$2)+(Table1[[#This Row],[Gas 19-20]]*'Emissions Factors'!$B$2), "")</f>
        <v>0</v>
      </c>
      <c r="J488" s="7" t="str">
        <f>IF(ISNA(VLOOKUP(Table1[[#This Row],[Name]],'Elec 20-21'!$A$4:$B$641, 2, FALSE)), "0", VLOOKUP(Table1[[#This Row],[Name]], 'Elec 20-21'!$A$4:$B$641, 2, FALSE))</f>
        <v>0</v>
      </c>
      <c r="K488" s="7" t="str">
        <f>IF(ISNA(VLOOKUP(Table1[[#This Row],[Name]], 'Gas 20-21'!$A$4:$B$400, 2, FALSE)), "0", VLOOKUP(Table1[[#This Row],[Name]], 'Gas 20-21'!$A$4:$B$400, 2, FALSE))</f>
        <v>0</v>
      </c>
      <c r="L488" s="13">
        <f>IFERROR((Table1[[#This Row],[Electricity 20-21]]*'Emissions Factors'!$C$3)+(Table1[[#This Row],[Gas 20-21]]*'Emissions Factors'!$B$2), "0")</f>
        <v>0</v>
      </c>
      <c r="M488" s="65" t="str">
        <f>IF(ISNA(VLOOKUP(Table1[[#This Row],[Name]], 'Elec 21-22'!$A$4:$B$656, 2, FALSE)), "0", VLOOKUP(Table1[[#This Row],[Name]], 'Elec 21-22'!$A$4:$B$656, 2, FALSE))</f>
        <v>0</v>
      </c>
      <c r="N488" s="11" t="str">
        <f>IF(ISNA(VLOOKUP(Table1[[#This Row],[Name]], 'Gas 21-22'!$A$4:$B$408, 2, FALSE)), "0", VLOOKUP(Table1[[#This Row],[Name]], 'Gas 21-22'!$A$4:$B$408, 2, FALSE))</f>
        <v>0</v>
      </c>
      <c r="O488" s="8">
        <f>IFERROR((Table1[[#This Row],[Electricity 21-22]]*'Emissions Factors'!$C$4)+(Table1[[#This Row],[Gas 21-22]]*'Emissions Factors'!$B$4), "")</f>
        <v>0</v>
      </c>
      <c r="P488" s="12" t="str">
        <f>IFERROR(Table1[[#This Row],[Total Emissions 21-22]]/Table1[[#This Row],[Total Emissions 20-21]], "")</f>
        <v/>
      </c>
      <c r="Q488" s="11" t="str">
        <f>IF(ISNA(VLOOKUP(Table1[[#This Row],[Name]],'Elec 22-23'!$A$4:$B$680, 2, FALSE)), "", VLOOKUP(Table1[[#This Row],[Name]], 'Elec 22-23'!$A$4:$B$680, 2, FALSE))</f>
        <v/>
      </c>
      <c r="R488" s="7" t="str">
        <f>IF(ISNA(VLOOKUP(Table1[[#This Row],[Name]], 'Gas 22-23'!$A$4:$B$427, 2, FALSE)), "", (VLOOKUP(Table1[[#This Row],[Name]], 'Gas 22-23'!$A$4:$B$427, 2, FALSE)))</f>
        <v/>
      </c>
      <c r="S488" s="7" t="str">
        <f>IFERROR((Table1[[#This Row],[Electricity 22-23]]*'Emissions Factors'!$C$5)+('Emissions Factors'!$B$5*Table1[[#This Row],[Gas 22-23]]), "")</f>
        <v/>
      </c>
      <c r="T488" s="12" t="str">
        <f>IFERROR(Table1[[#This Row],[Total Emissions 22-23]]/Table1[[#This Row],[Total Emissions 21-22]], "")</f>
        <v/>
      </c>
      <c r="U488" s="7" t="str">
        <f>IF(ISNA(VLOOKUP(Table1[[#This Row],[Name]],'Electricity 23-24'!A727:D1623,4,FALSE)),"",(VLOOKUP(Table1[[#This Row],[Name]],'Electricity 23-24'!A727:D1623,4,FALSE)))</f>
        <v/>
      </c>
      <c r="V488" s="7" t="str">
        <f>IF(ISNA(VLOOKUP(Table1[[#This Row],[Name]],Table2[#All],2,FALSE)),"",(VLOOKUP(Table1[[#This Row],[Name]],Table2[#All],2,FALSE)))</f>
        <v/>
      </c>
      <c r="W488" s="7" t="str">
        <f>IFERROR((Table1[[#This Row],[Electricity 23-24 ]]*'Emissions Factors'!$C$6)+(Table1[[#This Row],[Gas 23-24 ]]*'Emissions Factors'!$B$6),"")</f>
        <v/>
      </c>
      <c r="X488" s="74" t="str">
        <f>IFERROR(Table1[[#This Row],[Total Emissions 23-24 ]]/Table1[[#This Row],[Total Emissions 22-23]],"")</f>
        <v/>
      </c>
      <c r="Y488" s="21"/>
    </row>
    <row r="489" spans="1:25" x14ac:dyDescent="0.25">
      <c r="A489" s="30"/>
      <c r="B489" s="21" t="e">
        <f>VLOOKUP(Table1[[#This Row],[Name]], 'Site Information'!$A$2:$D$46, 4, FALSE)</f>
        <v>#N/A</v>
      </c>
      <c r="C489" s="11" t="str">
        <f>IF(ISNA(VLOOKUP(Table1[[#This Row],[Name]], 'Elec 17-18'!$A$4:$B$630, 2, FALSE)), "0", VLOOKUP(Table1[[#This Row],[Name]], 'Elec 17-18'!$A$4:$B$630, 2, FALSE))</f>
        <v>0</v>
      </c>
      <c r="D489" s="47" t="str">
        <f>IF(ISNA(VLOOKUP(Table1[[#This Row],[Name]], 'Gas 17-18'!$A$4:$B$395, 2, FALSE)), "0", (VLOOKUP(Table1[[#This Row],[Name]], 'Gas 17-18'!$A$4:$B$395, 2, FALSE)))</f>
        <v>0</v>
      </c>
      <c r="E489" s="11" t="str">
        <f>IF(ISNA(VLOOKUP(Table1[[#This Row],[Name]], 'Elec 18-19'!$A$4:$B$630, 2, FALSE)), "0", VLOOKUP(Table1[[#This Row],[Name]], 'Elec 18-19'!$A$4:$B$630, 2, FALSE))</f>
        <v>0</v>
      </c>
      <c r="F489" s="47" t="str">
        <f>IF(ISNA(VLOOKUP(Table1[[#This Row],[Name]], 'Gas 18-19'!$A$4:$B$395, 2, FALSE)), "0", (VLOOKUP(Table1[[#This Row],[Name]], 'Gas 18-19'!$A$4:$B$395, 2, FALSE)))</f>
        <v>0</v>
      </c>
      <c r="G489" s="7" t="str">
        <f>IF(ISNA(VLOOKUP(Table1[[#This Row],[Name]], 'Elec 19-20'!$A$4:$B$631, 2, FALSE)), "0", VLOOKUP(Table1[[#This Row],[Name]], 'Elec 19-20'!$A$4:$B$631, 2, FALSE))</f>
        <v>0</v>
      </c>
      <c r="H489" s="7" t="str">
        <f>IF(ISNA(VLOOKUP(Table1[[#This Row],[Name]], 'Gas 19-20'!$A$4:$B$395, 2, FALSE)), "0", (VLOOKUP(Table1[[#This Row],[Name]], 'Gas 19-20'!$A$4:$B$395, 2, FALSE)))</f>
        <v>0</v>
      </c>
      <c r="I489" s="13">
        <f>IFERROR((Table1[[#This Row],[Electricity 19-20]]*'Emissions Factors'!$C$2)+(Table1[[#This Row],[Gas 19-20]]*'Emissions Factors'!$B$2), "")</f>
        <v>0</v>
      </c>
      <c r="J489" s="7" t="str">
        <f>IF(ISNA(VLOOKUP(Table1[[#This Row],[Name]],'Elec 20-21'!$A$4:$B$641, 2, FALSE)), "0", VLOOKUP(Table1[[#This Row],[Name]], 'Elec 20-21'!$A$4:$B$641, 2, FALSE))</f>
        <v>0</v>
      </c>
      <c r="K489" s="7" t="str">
        <f>IF(ISNA(VLOOKUP(Table1[[#This Row],[Name]], 'Gas 20-21'!$A$4:$B$400, 2, FALSE)), "0", VLOOKUP(Table1[[#This Row],[Name]], 'Gas 20-21'!$A$4:$B$400, 2, FALSE))</f>
        <v>0</v>
      </c>
      <c r="L489" s="13">
        <f>IFERROR((Table1[[#This Row],[Electricity 20-21]]*'Emissions Factors'!$C$3)+(Table1[[#This Row],[Gas 20-21]]*'Emissions Factors'!$B$2), "0")</f>
        <v>0</v>
      </c>
      <c r="M489" s="65" t="str">
        <f>IF(ISNA(VLOOKUP(Table1[[#This Row],[Name]], 'Elec 21-22'!$A$4:$B$656, 2, FALSE)), "0", VLOOKUP(Table1[[#This Row],[Name]], 'Elec 21-22'!$A$4:$B$656, 2, FALSE))</f>
        <v>0</v>
      </c>
      <c r="N489" s="11" t="str">
        <f>IF(ISNA(VLOOKUP(Table1[[#This Row],[Name]], 'Gas 21-22'!$A$4:$B$408, 2, FALSE)), "0", VLOOKUP(Table1[[#This Row],[Name]], 'Gas 21-22'!$A$4:$B$408, 2, FALSE))</f>
        <v>0</v>
      </c>
      <c r="O489" s="8">
        <f>IFERROR((Table1[[#This Row],[Electricity 21-22]]*'Emissions Factors'!$C$4)+(Table1[[#This Row],[Gas 21-22]]*'Emissions Factors'!$B$4), "")</f>
        <v>0</v>
      </c>
      <c r="P489" s="12" t="str">
        <f>IFERROR(Table1[[#This Row],[Total Emissions 21-22]]/Table1[[#This Row],[Total Emissions 20-21]], "")</f>
        <v/>
      </c>
      <c r="Q489" s="11" t="str">
        <f>IF(ISNA(VLOOKUP(Table1[[#This Row],[Name]],'Elec 22-23'!$A$4:$B$680, 2, FALSE)), "", VLOOKUP(Table1[[#This Row],[Name]], 'Elec 22-23'!$A$4:$B$680, 2, FALSE))</f>
        <v/>
      </c>
      <c r="R489" s="7" t="str">
        <f>IF(ISNA(VLOOKUP(Table1[[#This Row],[Name]], 'Gas 22-23'!$A$4:$B$427, 2, FALSE)), "", (VLOOKUP(Table1[[#This Row],[Name]], 'Gas 22-23'!$A$4:$B$427, 2, FALSE)))</f>
        <v/>
      </c>
      <c r="S489" s="7" t="str">
        <f>IFERROR((Table1[[#This Row],[Electricity 22-23]]*'Emissions Factors'!$C$5)+('Emissions Factors'!$B$5*Table1[[#This Row],[Gas 22-23]]), "")</f>
        <v/>
      </c>
      <c r="T489" s="12" t="str">
        <f>IFERROR(Table1[[#This Row],[Total Emissions 22-23]]/Table1[[#This Row],[Total Emissions 21-22]], "")</f>
        <v/>
      </c>
      <c r="U489" s="7" t="str">
        <f>IF(ISNA(VLOOKUP(Table1[[#This Row],[Name]],'Electricity 23-24'!A728:D1624,4,FALSE)),"",(VLOOKUP(Table1[[#This Row],[Name]],'Electricity 23-24'!A728:D1624,4,FALSE)))</f>
        <v/>
      </c>
      <c r="V489" s="7" t="str">
        <f>IF(ISNA(VLOOKUP(Table1[[#This Row],[Name]],Table2[#All],2,FALSE)),"",(VLOOKUP(Table1[[#This Row],[Name]],Table2[#All],2,FALSE)))</f>
        <v/>
      </c>
      <c r="W489" s="7" t="str">
        <f>IFERROR((Table1[[#This Row],[Electricity 23-24 ]]*'Emissions Factors'!$C$6)+(Table1[[#This Row],[Gas 23-24 ]]*'Emissions Factors'!$B$6),"")</f>
        <v/>
      </c>
      <c r="X489" s="74" t="str">
        <f>IFERROR(Table1[[#This Row],[Total Emissions 23-24 ]]/Table1[[#This Row],[Total Emissions 22-23]],"")</f>
        <v/>
      </c>
      <c r="Y489" s="21"/>
    </row>
    <row r="490" spans="1:25" x14ac:dyDescent="0.25">
      <c r="A490" s="30"/>
      <c r="B490" s="21" t="e">
        <f>VLOOKUP(Table1[[#This Row],[Name]], 'Site Information'!$A$2:$D$46, 4, FALSE)</f>
        <v>#N/A</v>
      </c>
      <c r="C490" s="11" t="str">
        <f>IF(ISNA(VLOOKUP(Table1[[#This Row],[Name]], 'Elec 17-18'!$A$4:$B$630, 2, FALSE)), "0", VLOOKUP(Table1[[#This Row],[Name]], 'Elec 17-18'!$A$4:$B$630, 2, FALSE))</f>
        <v>0</v>
      </c>
      <c r="D490" s="47" t="str">
        <f>IF(ISNA(VLOOKUP(Table1[[#This Row],[Name]], 'Gas 17-18'!$A$4:$B$395, 2, FALSE)), "0", (VLOOKUP(Table1[[#This Row],[Name]], 'Gas 17-18'!$A$4:$B$395, 2, FALSE)))</f>
        <v>0</v>
      </c>
      <c r="E490" s="11" t="str">
        <f>IF(ISNA(VLOOKUP(Table1[[#This Row],[Name]], 'Elec 18-19'!$A$4:$B$630, 2, FALSE)), "0", VLOOKUP(Table1[[#This Row],[Name]], 'Elec 18-19'!$A$4:$B$630, 2, FALSE))</f>
        <v>0</v>
      </c>
      <c r="F490" s="47" t="str">
        <f>IF(ISNA(VLOOKUP(Table1[[#This Row],[Name]], 'Gas 18-19'!$A$4:$B$395, 2, FALSE)), "0", (VLOOKUP(Table1[[#This Row],[Name]], 'Gas 18-19'!$A$4:$B$395, 2, FALSE)))</f>
        <v>0</v>
      </c>
      <c r="G490" s="7" t="str">
        <f>IF(ISNA(VLOOKUP(Table1[[#This Row],[Name]], 'Elec 19-20'!$A$4:$B$631, 2, FALSE)), "0", VLOOKUP(Table1[[#This Row],[Name]], 'Elec 19-20'!$A$4:$B$631, 2, FALSE))</f>
        <v>0</v>
      </c>
      <c r="H490" s="7" t="str">
        <f>IF(ISNA(VLOOKUP(Table1[[#This Row],[Name]], 'Gas 19-20'!$A$4:$B$395, 2, FALSE)), "0", (VLOOKUP(Table1[[#This Row],[Name]], 'Gas 19-20'!$A$4:$B$395, 2, FALSE)))</f>
        <v>0</v>
      </c>
      <c r="I490" s="13">
        <f>IFERROR((Table1[[#This Row],[Electricity 19-20]]*'Emissions Factors'!$C$2)+(Table1[[#This Row],[Gas 19-20]]*'Emissions Factors'!$B$2), "")</f>
        <v>0</v>
      </c>
      <c r="J490" s="7" t="str">
        <f>IF(ISNA(VLOOKUP(Table1[[#This Row],[Name]],'Elec 20-21'!$A$4:$B$641, 2, FALSE)), "0", VLOOKUP(Table1[[#This Row],[Name]], 'Elec 20-21'!$A$4:$B$641, 2, FALSE))</f>
        <v>0</v>
      </c>
      <c r="K490" s="7" t="str">
        <f>IF(ISNA(VLOOKUP(Table1[[#This Row],[Name]], 'Gas 20-21'!$A$4:$B$400, 2, FALSE)), "0", VLOOKUP(Table1[[#This Row],[Name]], 'Gas 20-21'!$A$4:$B$400, 2, FALSE))</f>
        <v>0</v>
      </c>
      <c r="L490" s="13">
        <f>IFERROR((Table1[[#This Row],[Electricity 20-21]]*'Emissions Factors'!$C$3)+(Table1[[#This Row],[Gas 20-21]]*'Emissions Factors'!$B$2), "0")</f>
        <v>0</v>
      </c>
      <c r="M490" s="65" t="str">
        <f>IF(ISNA(VLOOKUP(Table1[[#This Row],[Name]], 'Elec 21-22'!$A$4:$B$656, 2, FALSE)), "0", VLOOKUP(Table1[[#This Row],[Name]], 'Elec 21-22'!$A$4:$B$656, 2, FALSE))</f>
        <v>0</v>
      </c>
      <c r="N490" s="11" t="str">
        <f>IF(ISNA(VLOOKUP(Table1[[#This Row],[Name]], 'Gas 21-22'!$A$4:$B$408, 2, FALSE)), "0", VLOOKUP(Table1[[#This Row],[Name]], 'Gas 21-22'!$A$4:$B$408, 2, FALSE))</f>
        <v>0</v>
      </c>
      <c r="O490" s="8">
        <f>IFERROR((Table1[[#This Row],[Electricity 21-22]]*'Emissions Factors'!$C$4)+(Table1[[#This Row],[Gas 21-22]]*'Emissions Factors'!$B$4), "")</f>
        <v>0</v>
      </c>
      <c r="P490" s="12" t="str">
        <f>IFERROR(Table1[[#This Row],[Total Emissions 21-22]]/Table1[[#This Row],[Total Emissions 20-21]], "")</f>
        <v/>
      </c>
      <c r="Q490" s="11" t="str">
        <f>IF(ISNA(VLOOKUP(Table1[[#This Row],[Name]],'Elec 22-23'!$A$4:$B$680, 2, FALSE)), "", VLOOKUP(Table1[[#This Row],[Name]], 'Elec 22-23'!$A$4:$B$680, 2, FALSE))</f>
        <v/>
      </c>
      <c r="R490" s="7" t="str">
        <f>IF(ISNA(VLOOKUP(Table1[[#This Row],[Name]], 'Gas 22-23'!$A$4:$B$427, 2, FALSE)), "", (VLOOKUP(Table1[[#This Row],[Name]], 'Gas 22-23'!$A$4:$B$427, 2, FALSE)))</f>
        <v/>
      </c>
      <c r="S490" s="7" t="str">
        <f>IFERROR((Table1[[#This Row],[Electricity 22-23]]*'Emissions Factors'!$C$5)+('Emissions Factors'!$B$5*Table1[[#This Row],[Gas 22-23]]), "")</f>
        <v/>
      </c>
      <c r="T490" s="12" t="str">
        <f>IFERROR(Table1[[#This Row],[Total Emissions 22-23]]/Table1[[#This Row],[Total Emissions 21-22]], "")</f>
        <v/>
      </c>
      <c r="U490" s="7" t="str">
        <f>IF(ISNA(VLOOKUP(Table1[[#This Row],[Name]],'Electricity 23-24'!A729:D1625,4,FALSE)),"",(VLOOKUP(Table1[[#This Row],[Name]],'Electricity 23-24'!A729:D1625,4,FALSE)))</f>
        <v/>
      </c>
      <c r="V490" s="7" t="str">
        <f>IF(ISNA(VLOOKUP(Table1[[#This Row],[Name]],Table2[#All],2,FALSE)),"",(VLOOKUP(Table1[[#This Row],[Name]],Table2[#All],2,FALSE)))</f>
        <v/>
      </c>
      <c r="W490" s="7" t="str">
        <f>IFERROR((Table1[[#This Row],[Electricity 23-24 ]]*'Emissions Factors'!$C$6)+(Table1[[#This Row],[Gas 23-24 ]]*'Emissions Factors'!$B$6),"")</f>
        <v/>
      </c>
      <c r="X490" s="74" t="str">
        <f>IFERROR(Table1[[#This Row],[Total Emissions 23-24 ]]/Table1[[#This Row],[Total Emissions 22-23]],"")</f>
        <v/>
      </c>
      <c r="Y490" s="21"/>
    </row>
    <row r="491" spans="1:25" x14ac:dyDescent="0.25">
      <c r="A491" s="30"/>
      <c r="B491" s="21" t="e">
        <f>VLOOKUP(Table1[[#This Row],[Name]], 'Site Information'!$A$2:$D$46, 4, FALSE)</f>
        <v>#N/A</v>
      </c>
      <c r="C491" s="11" t="str">
        <f>IF(ISNA(VLOOKUP(Table1[[#This Row],[Name]], 'Elec 17-18'!$A$4:$B$630, 2, FALSE)), "0", VLOOKUP(Table1[[#This Row],[Name]], 'Elec 17-18'!$A$4:$B$630, 2, FALSE))</f>
        <v>0</v>
      </c>
      <c r="D491" s="47" t="str">
        <f>IF(ISNA(VLOOKUP(Table1[[#This Row],[Name]], 'Gas 17-18'!$A$4:$B$395, 2, FALSE)), "0", (VLOOKUP(Table1[[#This Row],[Name]], 'Gas 17-18'!$A$4:$B$395, 2, FALSE)))</f>
        <v>0</v>
      </c>
      <c r="E491" s="11" t="str">
        <f>IF(ISNA(VLOOKUP(Table1[[#This Row],[Name]], 'Elec 18-19'!$A$4:$B$630, 2, FALSE)), "0", VLOOKUP(Table1[[#This Row],[Name]], 'Elec 18-19'!$A$4:$B$630, 2, FALSE))</f>
        <v>0</v>
      </c>
      <c r="F491" s="47" t="str">
        <f>IF(ISNA(VLOOKUP(Table1[[#This Row],[Name]], 'Gas 18-19'!$A$4:$B$395, 2, FALSE)), "0", (VLOOKUP(Table1[[#This Row],[Name]], 'Gas 18-19'!$A$4:$B$395, 2, FALSE)))</f>
        <v>0</v>
      </c>
      <c r="G491" s="7" t="str">
        <f>IF(ISNA(VLOOKUP(Table1[[#This Row],[Name]], 'Elec 19-20'!$A$4:$B$631, 2, FALSE)), "0", VLOOKUP(Table1[[#This Row],[Name]], 'Elec 19-20'!$A$4:$B$631, 2, FALSE))</f>
        <v>0</v>
      </c>
      <c r="H491" s="7" t="str">
        <f>IF(ISNA(VLOOKUP(Table1[[#This Row],[Name]], 'Gas 19-20'!$A$4:$B$395, 2, FALSE)), "0", (VLOOKUP(Table1[[#This Row],[Name]], 'Gas 19-20'!$A$4:$B$395, 2, FALSE)))</f>
        <v>0</v>
      </c>
      <c r="I491" s="13">
        <f>IFERROR((Table1[[#This Row],[Electricity 19-20]]*'Emissions Factors'!$C$2)+(Table1[[#This Row],[Gas 19-20]]*'Emissions Factors'!$B$2), "")</f>
        <v>0</v>
      </c>
      <c r="J491" s="7" t="str">
        <f>IF(ISNA(VLOOKUP(Table1[[#This Row],[Name]],'Elec 20-21'!$A$4:$B$641, 2, FALSE)), "0", VLOOKUP(Table1[[#This Row],[Name]], 'Elec 20-21'!$A$4:$B$641, 2, FALSE))</f>
        <v>0</v>
      </c>
      <c r="K491" s="7" t="str">
        <f>IF(ISNA(VLOOKUP(Table1[[#This Row],[Name]], 'Gas 20-21'!$A$4:$B$400, 2, FALSE)), "0", VLOOKUP(Table1[[#This Row],[Name]], 'Gas 20-21'!$A$4:$B$400, 2, FALSE))</f>
        <v>0</v>
      </c>
      <c r="L491" s="13">
        <f>IFERROR((Table1[[#This Row],[Electricity 20-21]]*'Emissions Factors'!$C$3)+(Table1[[#This Row],[Gas 20-21]]*'Emissions Factors'!$B$2), "0")</f>
        <v>0</v>
      </c>
      <c r="M491" s="65" t="str">
        <f>IF(ISNA(VLOOKUP(Table1[[#This Row],[Name]], 'Elec 21-22'!$A$4:$B$656, 2, FALSE)), "0", VLOOKUP(Table1[[#This Row],[Name]], 'Elec 21-22'!$A$4:$B$656, 2, FALSE))</f>
        <v>0</v>
      </c>
      <c r="N491" s="11" t="str">
        <f>IF(ISNA(VLOOKUP(Table1[[#This Row],[Name]], 'Gas 21-22'!$A$4:$B$408, 2, FALSE)), "0", VLOOKUP(Table1[[#This Row],[Name]], 'Gas 21-22'!$A$4:$B$408, 2, FALSE))</f>
        <v>0</v>
      </c>
      <c r="O491" s="8">
        <f>IFERROR((Table1[[#This Row],[Electricity 21-22]]*'Emissions Factors'!$C$4)+(Table1[[#This Row],[Gas 21-22]]*'Emissions Factors'!$B$4), "")</f>
        <v>0</v>
      </c>
      <c r="P491" s="12" t="str">
        <f>IFERROR(Table1[[#This Row],[Total Emissions 21-22]]/Table1[[#This Row],[Total Emissions 20-21]], "")</f>
        <v/>
      </c>
      <c r="Q491" s="11" t="str">
        <f>IF(ISNA(VLOOKUP(Table1[[#This Row],[Name]],'Elec 22-23'!$A$4:$B$680, 2, FALSE)), "", VLOOKUP(Table1[[#This Row],[Name]], 'Elec 22-23'!$A$4:$B$680, 2, FALSE))</f>
        <v/>
      </c>
      <c r="R491" s="7" t="str">
        <f>IF(ISNA(VLOOKUP(Table1[[#This Row],[Name]], 'Gas 22-23'!$A$4:$B$427, 2, FALSE)), "", (VLOOKUP(Table1[[#This Row],[Name]], 'Gas 22-23'!$A$4:$B$427, 2, FALSE)))</f>
        <v/>
      </c>
      <c r="S491" s="7" t="str">
        <f>IFERROR((Table1[[#This Row],[Electricity 22-23]]*'Emissions Factors'!$C$5)+('Emissions Factors'!$B$5*Table1[[#This Row],[Gas 22-23]]), "")</f>
        <v/>
      </c>
      <c r="T491" s="12" t="str">
        <f>IFERROR(Table1[[#This Row],[Total Emissions 22-23]]/Table1[[#This Row],[Total Emissions 21-22]], "")</f>
        <v/>
      </c>
      <c r="U491" s="7" t="str">
        <f>IF(ISNA(VLOOKUP(Table1[[#This Row],[Name]],'Electricity 23-24'!A730:D1626,4,FALSE)),"",(VLOOKUP(Table1[[#This Row],[Name]],'Electricity 23-24'!A730:D1626,4,FALSE)))</f>
        <v/>
      </c>
      <c r="V491" s="7" t="str">
        <f>IF(ISNA(VLOOKUP(Table1[[#This Row],[Name]],Table2[#All],2,FALSE)),"",(VLOOKUP(Table1[[#This Row],[Name]],Table2[#All],2,FALSE)))</f>
        <v/>
      </c>
      <c r="W491" s="7" t="str">
        <f>IFERROR((Table1[[#This Row],[Electricity 23-24 ]]*'Emissions Factors'!$C$6)+(Table1[[#This Row],[Gas 23-24 ]]*'Emissions Factors'!$B$6),"")</f>
        <v/>
      </c>
      <c r="X491" s="74" t="str">
        <f>IFERROR(Table1[[#This Row],[Total Emissions 23-24 ]]/Table1[[#This Row],[Total Emissions 22-23]],"")</f>
        <v/>
      </c>
      <c r="Y491" s="21"/>
    </row>
    <row r="492" spans="1:25" x14ac:dyDescent="0.25">
      <c r="A492" s="32"/>
      <c r="B492" s="21" t="e">
        <f>VLOOKUP(Table1[[#This Row],[Name]], 'Site Information'!$A$2:$D$46, 4, FALSE)</f>
        <v>#N/A</v>
      </c>
      <c r="C492" s="8" t="str">
        <f>IF(ISNA(VLOOKUP(Table1[[#This Row],[Name]], 'Elec 17-18'!$A$4:$B$630, 2, FALSE)), "0", VLOOKUP(Table1[[#This Row],[Name]], 'Elec 17-18'!$A$4:$B$630, 2, FALSE))</f>
        <v>0</v>
      </c>
      <c r="D492" s="13" t="str">
        <f>IF(ISNA(VLOOKUP(Table1[[#This Row],[Name]], 'Gas 17-18'!$A$4:$B$395, 2, FALSE)), "0", (VLOOKUP(Table1[[#This Row],[Name]], 'Gas 17-18'!$A$4:$B$395, 2, FALSE)))</f>
        <v>0</v>
      </c>
      <c r="E492" s="8" t="str">
        <f>IF(ISNA(VLOOKUP(Table1[[#This Row],[Name]], 'Elec 18-19'!$A$4:$B$630, 2, FALSE)), "0", VLOOKUP(Table1[[#This Row],[Name]], 'Elec 18-19'!$A$4:$B$630, 2, FALSE))</f>
        <v>0</v>
      </c>
      <c r="F492" s="13" t="str">
        <f>IF(ISNA(VLOOKUP(Table1[[#This Row],[Name]], 'Gas 18-19'!$A$4:$B$395, 2, FALSE)), "0", (VLOOKUP(Table1[[#This Row],[Name]], 'Gas 18-19'!$A$4:$B$395, 2, FALSE)))</f>
        <v>0</v>
      </c>
      <c r="G492" s="7" t="str">
        <f>IF(ISNA(VLOOKUP(Table1[[#This Row],[Name]], 'Elec 19-20'!$A$4:$B$631, 2, FALSE)), "0", VLOOKUP(Table1[[#This Row],[Name]], 'Elec 19-20'!$A$4:$B$631, 2, FALSE))</f>
        <v>0</v>
      </c>
      <c r="H492" s="7" t="str">
        <f>IF(ISNA(VLOOKUP(Table1[[#This Row],[Name]], 'Gas 19-20'!$A$4:$B$395, 2, FALSE)), "0", (VLOOKUP(Table1[[#This Row],[Name]], 'Gas 19-20'!$A$4:$B$395, 2, FALSE)))</f>
        <v>0</v>
      </c>
      <c r="I492" s="13">
        <f>IFERROR((Table1[[#This Row],[Electricity 19-20]]*'Emissions Factors'!$C$2)+(Table1[[#This Row],[Gas 19-20]]*'Emissions Factors'!$B$2), "")</f>
        <v>0</v>
      </c>
      <c r="J492" s="7" t="str">
        <f>IF(ISNA(VLOOKUP(Table1[[#This Row],[Name]],'Elec 20-21'!$A$4:$B$641, 2, FALSE)), "0", VLOOKUP(Table1[[#This Row],[Name]], 'Elec 20-21'!$A$4:$B$641, 2, FALSE))</f>
        <v>0</v>
      </c>
      <c r="K492" s="7" t="str">
        <f>IF(ISNA(VLOOKUP(Table1[[#This Row],[Name]], 'Gas 20-21'!$A$4:$B$400, 2, FALSE)), "0", VLOOKUP(Table1[[#This Row],[Name]], 'Gas 20-21'!$A$4:$B$400, 2, FALSE))</f>
        <v>0</v>
      </c>
      <c r="L492" s="13">
        <f>IFERROR((Table1[[#This Row],[Electricity 20-21]]*'Emissions Factors'!$C$3)+(Table1[[#This Row],[Gas 20-21]]*'Emissions Factors'!$B$2), "0")</f>
        <v>0</v>
      </c>
      <c r="M492" s="11" t="str">
        <f>IF(ISNA(VLOOKUP(Table1[[#This Row],[Name]], 'Elec 21-22'!$A$4:$B$656, 2, FALSE)), "0", VLOOKUP(Table1[[#This Row],[Name]], 'Elec 21-22'!$A$4:$B$656, 2, FALSE))</f>
        <v>0</v>
      </c>
      <c r="N492" s="11" t="str">
        <f>IF(ISNA(VLOOKUP(Table1[[#This Row],[Name]], 'Gas 21-22'!$A$4:$B$408, 2, FALSE)), "0", VLOOKUP(Table1[[#This Row],[Name]], 'Gas 21-22'!$A$4:$B$408, 2, FALSE))</f>
        <v>0</v>
      </c>
      <c r="O492" s="8">
        <f>IFERROR((Table1[[#This Row],[Electricity 21-22]]*'Emissions Factors'!$C$4)+(Table1[[#This Row],[Gas 21-22]]*'Emissions Factors'!$B$4), "")</f>
        <v>0</v>
      </c>
      <c r="P492" s="12" t="str">
        <f>IFERROR(Table1[[#This Row],[Total Emissions 21-22]]/Table1[[#This Row],[Total Emissions 20-21]], "")</f>
        <v/>
      </c>
      <c r="Q492" s="11" t="str">
        <f>IF(ISNA(VLOOKUP(Table1[[#This Row],[Name]],'Elec 22-23'!$A$4:$B$680, 2, FALSE)), "", VLOOKUP(Table1[[#This Row],[Name]], 'Elec 22-23'!$A$4:$B$680, 2, FALSE))</f>
        <v/>
      </c>
      <c r="R492" s="7" t="str">
        <f>IF(ISNA(VLOOKUP(Table1[[#This Row],[Name]], 'Gas 22-23'!$A$4:$B$427, 2, FALSE)), "", (VLOOKUP(Table1[[#This Row],[Name]], 'Gas 22-23'!$A$4:$B$427, 2, FALSE)))</f>
        <v/>
      </c>
      <c r="S492" s="7" t="str">
        <f>IFERROR((Table1[[#This Row],[Electricity 22-23]]*'Emissions Factors'!$C$5)+('Emissions Factors'!$B$5*Table1[[#This Row],[Gas 22-23]]), "")</f>
        <v/>
      </c>
      <c r="T492" s="12" t="str">
        <f>IFERROR(Table1[[#This Row],[Total Emissions 22-23]]/Table1[[#This Row],[Total Emissions 21-22]], "")</f>
        <v/>
      </c>
      <c r="U492" s="7" t="str">
        <f>IF(ISNA(VLOOKUP(Table1[[#This Row],[Name]],'Electricity 23-24'!A40:D685,4,FALSE)),"",(VLOOKUP(Table1[[#This Row],[Name]],'Electricity 23-24'!A40:D685,4,FALSE)))</f>
        <v/>
      </c>
      <c r="V492" s="7" t="str">
        <f>IF(ISNA(VLOOKUP(Table1[[#This Row],[Name]],Table2[#All],2,FALSE)),"",(VLOOKUP(Table1[[#This Row],[Name]],Table2[#All],2,FALSE)))</f>
        <v/>
      </c>
      <c r="W492" s="7" t="str">
        <f>IFERROR((Table1[[#This Row],[Electricity 23-24 ]]*'Emissions Factors'!$C$6)+(Table1[[#This Row],[Gas 23-24 ]]*'Emissions Factors'!$B$6),"")</f>
        <v/>
      </c>
      <c r="X492" s="74" t="str">
        <f>IFERROR(Table1[[#This Row],[Total Emissions 23-24 ]]/Table1[[#This Row],[Total Emissions 22-23]],"")</f>
        <v/>
      </c>
      <c r="Y492" s="21"/>
    </row>
    <row r="493" spans="1:25" x14ac:dyDescent="0.25">
      <c r="A493" s="30"/>
      <c r="B493" s="21" t="e">
        <f>VLOOKUP(Table1[[#This Row],[Name]], 'Site Information'!$A$2:$D$46, 4, FALSE)</f>
        <v>#N/A</v>
      </c>
      <c r="C493" s="11" t="str">
        <f>IF(ISNA(VLOOKUP(Table1[[#This Row],[Name]], 'Elec 17-18'!$A$4:$B$630, 2, FALSE)), "0", VLOOKUP(Table1[[#This Row],[Name]], 'Elec 17-18'!$A$4:$B$630, 2, FALSE))</f>
        <v>0</v>
      </c>
      <c r="D493" s="47" t="str">
        <f>IF(ISNA(VLOOKUP(Table1[[#This Row],[Name]], 'Gas 17-18'!$A$4:$B$395, 2, FALSE)), "0", (VLOOKUP(Table1[[#This Row],[Name]], 'Gas 17-18'!$A$4:$B$395, 2, FALSE)))</f>
        <v>0</v>
      </c>
      <c r="E493" s="11" t="str">
        <f>IF(ISNA(VLOOKUP(Table1[[#This Row],[Name]], 'Elec 18-19'!$A$4:$B$630, 2, FALSE)), "0", VLOOKUP(Table1[[#This Row],[Name]], 'Elec 18-19'!$A$4:$B$630, 2, FALSE))</f>
        <v>0</v>
      </c>
      <c r="F493" s="47" t="str">
        <f>IF(ISNA(VLOOKUP(Table1[[#This Row],[Name]], 'Gas 18-19'!$A$4:$B$395, 2, FALSE)), "0", (VLOOKUP(Table1[[#This Row],[Name]], 'Gas 18-19'!$A$4:$B$395, 2, FALSE)))</f>
        <v>0</v>
      </c>
      <c r="G493" s="7" t="str">
        <f>IF(ISNA(VLOOKUP(Table1[[#This Row],[Name]], 'Elec 19-20'!$A$4:$B$631, 2, FALSE)), "0", VLOOKUP(Table1[[#This Row],[Name]], 'Elec 19-20'!$A$4:$B$631, 2, FALSE))</f>
        <v>0</v>
      </c>
      <c r="H493" s="7" t="str">
        <f>IF(ISNA(VLOOKUP(Table1[[#This Row],[Name]], 'Gas 19-20'!$A$4:$B$395, 2, FALSE)), "0", (VLOOKUP(Table1[[#This Row],[Name]], 'Gas 19-20'!$A$4:$B$395, 2, FALSE)))</f>
        <v>0</v>
      </c>
      <c r="I493" s="13">
        <f>IFERROR((Table1[[#This Row],[Electricity 19-20]]*'Emissions Factors'!$C$2)+(Table1[[#This Row],[Gas 19-20]]*'Emissions Factors'!$B$2), "")</f>
        <v>0</v>
      </c>
      <c r="J493" s="7" t="str">
        <f>IF(ISNA(VLOOKUP(Table1[[#This Row],[Name]],'Elec 20-21'!$A$4:$B$641, 2, FALSE)), "0", VLOOKUP(Table1[[#This Row],[Name]], 'Elec 20-21'!$A$4:$B$641, 2, FALSE))</f>
        <v>0</v>
      </c>
      <c r="K493" s="7" t="str">
        <f>IF(ISNA(VLOOKUP(Table1[[#This Row],[Name]], 'Gas 20-21'!$A$4:$B$400, 2, FALSE)), "0", VLOOKUP(Table1[[#This Row],[Name]], 'Gas 20-21'!$A$4:$B$400, 2, FALSE))</f>
        <v>0</v>
      </c>
      <c r="L493" s="13">
        <f>IFERROR((Table1[[#This Row],[Electricity 20-21]]*'Emissions Factors'!$C$3)+(Table1[[#This Row],[Gas 20-21]]*'Emissions Factors'!$B$2), "0")</f>
        <v>0</v>
      </c>
      <c r="M493" s="65" t="str">
        <f>IF(ISNA(VLOOKUP(Table1[[#This Row],[Name]], 'Elec 21-22'!$A$4:$B$656, 2, FALSE)), "0", VLOOKUP(Table1[[#This Row],[Name]], 'Elec 21-22'!$A$4:$B$656, 2, FALSE))</f>
        <v>0</v>
      </c>
      <c r="N493" s="11" t="str">
        <f>IF(ISNA(VLOOKUP(Table1[[#This Row],[Name]], 'Gas 21-22'!$A$4:$B$408, 2, FALSE)), "0", VLOOKUP(Table1[[#This Row],[Name]], 'Gas 21-22'!$A$4:$B$408, 2, FALSE))</f>
        <v>0</v>
      </c>
      <c r="O493" s="8">
        <f>IFERROR((Table1[[#This Row],[Electricity 21-22]]*'Emissions Factors'!$C$4)+(Table1[[#This Row],[Gas 21-22]]*'Emissions Factors'!$B$4), "")</f>
        <v>0</v>
      </c>
      <c r="P493" s="12" t="str">
        <f>IFERROR(Table1[[#This Row],[Total Emissions 21-22]]/Table1[[#This Row],[Total Emissions 20-21]], "")</f>
        <v/>
      </c>
      <c r="Q493" s="11" t="str">
        <f>IF(ISNA(VLOOKUP(Table1[[#This Row],[Name]],'Elec 22-23'!$A$4:$B$680, 2, FALSE)), "", VLOOKUP(Table1[[#This Row],[Name]], 'Elec 22-23'!$A$4:$B$680, 2, FALSE))</f>
        <v/>
      </c>
      <c r="R493" s="7" t="str">
        <f>IF(ISNA(VLOOKUP(Table1[[#This Row],[Name]], 'Gas 22-23'!$A$4:$B$427, 2, FALSE)), "", (VLOOKUP(Table1[[#This Row],[Name]], 'Gas 22-23'!$A$4:$B$427, 2, FALSE)))</f>
        <v/>
      </c>
      <c r="S493" s="7" t="str">
        <f>IFERROR((Table1[[#This Row],[Electricity 22-23]]*'Emissions Factors'!$C$5)+('Emissions Factors'!$B$5*Table1[[#This Row],[Gas 22-23]]), "")</f>
        <v/>
      </c>
      <c r="T493" s="12" t="str">
        <f>IFERROR(Table1[[#This Row],[Total Emissions 22-23]]/Table1[[#This Row],[Total Emissions 21-22]], "")</f>
        <v/>
      </c>
      <c r="U493" s="7" t="str">
        <f>IF(ISNA(VLOOKUP(Table1[[#This Row],[Name]],'Electricity 23-24'!A732:D1628,4,FALSE)),"",(VLOOKUP(Table1[[#This Row],[Name]],'Electricity 23-24'!A732:D1628,4,FALSE)))</f>
        <v/>
      </c>
      <c r="V493" s="7" t="str">
        <f>IF(ISNA(VLOOKUP(Table1[[#This Row],[Name]],Table2[#All],2,FALSE)),"",(VLOOKUP(Table1[[#This Row],[Name]],Table2[#All],2,FALSE)))</f>
        <v/>
      </c>
      <c r="W493" s="7" t="str">
        <f>IFERROR((Table1[[#This Row],[Electricity 23-24 ]]*'Emissions Factors'!$C$6)+(Table1[[#This Row],[Gas 23-24 ]]*'Emissions Factors'!$B$6),"")</f>
        <v/>
      </c>
      <c r="X493" s="74" t="str">
        <f>IFERROR(Table1[[#This Row],[Total Emissions 23-24 ]]/Table1[[#This Row],[Total Emissions 22-23]],"")</f>
        <v/>
      </c>
      <c r="Y493" s="21"/>
    </row>
    <row r="494" spans="1:25" x14ac:dyDescent="0.25">
      <c r="A494" s="30"/>
      <c r="B494" s="21" t="e">
        <f>VLOOKUP(Table1[[#This Row],[Name]], 'Site Information'!$A$2:$D$46, 4, FALSE)</f>
        <v>#N/A</v>
      </c>
      <c r="C494" s="11" t="str">
        <f>IF(ISNA(VLOOKUP(Table1[[#This Row],[Name]], 'Elec 17-18'!$A$4:$B$630, 2, FALSE)), "0", VLOOKUP(Table1[[#This Row],[Name]], 'Elec 17-18'!$A$4:$B$630, 2, FALSE))</f>
        <v>0</v>
      </c>
      <c r="D494" s="47" t="str">
        <f>IF(ISNA(VLOOKUP(Table1[[#This Row],[Name]], 'Gas 17-18'!$A$4:$B$395, 2, FALSE)), "0", (VLOOKUP(Table1[[#This Row],[Name]], 'Gas 17-18'!$A$4:$B$395, 2, FALSE)))</f>
        <v>0</v>
      </c>
      <c r="E494" s="11" t="str">
        <f>IF(ISNA(VLOOKUP(Table1[[#This Row],[Name]], 'Elec 18-19'!$A$4:$B$630, 2, FALSE)), "0", VLOOKUP(Table1[[#This Row],[Name]], 'Elec 18-19'!$A$4:$B$630, 2, FALSE))</f>
        <v>0</v>
      </c>
      <c r="F494" s="47" t="str">
        <f>IF(ISNA(VLOOKUP(Table1[[#This Row],[Name]], 'Gas 18-19'!$A$4:$B$395, 2, FALSE)), "0", (VLOOKUP(Table1[[#This Row],[Name]], 'Gas 18-19'!$A$4:$B$395, 2, FALSE)))</f>
        <v>0</v>
      </c>
      <c r="G494" s="7" t="str">
        <f>IF(ISNA(VLOOKUP(Table1[[#This Row],[Name]], 'Elec 19-20'!$A$4:$B$631, 2, FALSE)), "0", VLOOKUP(Table1[[#This Row],[Name]], 'Elec 19-20'!$A$4:$B$631, 2, FALSE))</f>
        <v>0</v>
      </c>
      <c r="H494" s="7" t="str">
        <f>IF(ISNA(VLOOKUP(Table1[[#This Row],[Name]], 'Gas 19-20'!$A$4:$B$395, 2, FALSE)), "0", (VLOOKUP(Table1[[#This Row],[Name]], 'Gas 19-20'!$A$4:$B$395, 2, FALSE)))</f>
        <v>0</v>
      </c>
      <c r="I494" s="13">
        <f>IFERROR((Table1[[#This Row],[Electricity 19-20]]*'Emissions Factors'!$C$2)+(Table1[[#This Row],[Gas 19-20]]*'Emissions Factors'!$B$2), "")</f>
        <v>0</v>
      </c>
      <c r="J494" s="7" t="str">
        <f>IF(ISNA(VLOOKUP(Table1[[#This Row],[Name]],'Elec 20-21'!$A$4:$B$641, 2, FALSE)), "0", VLOOKUP(Table1[[#This Row],[Name]], 'Elec 20-21'!$A$4:$B$641, 2, FALSE))</f>
        <v>0</v>
      </c>
      <c r="K494" s="7" t="str">
        <f>IF(ISNA(VLOOKUP(Table1[[#This Row],[Name]], 'Gas 20-21'!$A$4:$B$400, 2, FALSE)), "0", VLOOKUP(Table1[[#This Row],[Name]], 'Gas 20-21'!$A$4:$B$400, 2, FALSE))</f>
        <v>0</v>
      </c>
      <c r="L494" s="13">
        <f>IFERROR((Table1[[#This Row],[Electricity 20-21]]*'Emissions Factors'!$C$3)+(Table1[[#This Row],[Gas 20-21]]*'Emissions Factors'!$B$2), "0")</f>
        <v>0</v>
      </c>
      <c r="M494" s="65" t="str">
        <f>IF(ISNA(VLOOKUP(Table1[[#This Row],[Name]], 'Elec 21-22'!$A$4:$B$656, 2, FALSE)), "0", VLOOKUP(Table1[[#This Row],[Name]], 'Elec 21-22'!$A$4:$B$656, 2, FALSE))</f>
        <v>0</v>
      </c>
      <c r="N494" s="11" t="str">
        <f>IF(ISNA(VLOOKUP(Table1[[#This Row],[Name]], 'Gas 21-22'!$A$4:$B$408, 2, FALSE)), "0", VLOOKUP(Table1[[#This Row],[Name]], 'Gas 21-22'!$A$4:$B$408, 2, FALSE))</f>
        <v>0</v>
      </c>
      <c r="O494" s="8">
        <f>IFERROR((Table1[[#This Row],[Electricity 21-22]]*'Emissions Factors'!$C$4)+(Table1[[#This Row],[Gas 21-22]]*'Emissions Factors'!$B$4), "")</f>
        <v>0</v>
      </c>
      <c r="P494" s="12" t="str">
        <f>IFERROR(Table1[[#This Row],[Total Emissions 21-22]]/Table1[[#This Row],[Total Emissions 20-21]], "")</f>
        <v/>
      </c>
      <c r="Q494" s="11" t="str">
        <f>IF(ISNA(VLOOKUP(Table1[[#This Row],[Name]],'Elec 22-23'!$A$4:$B$680, 2, FALSE)), "", VLOOKUP(Table1[[#This Row],[Name]], 'Elec 22-23'!$A$4:$B$680, 2, FALSE))</f>
        <v/>
      </c>
      <c r="R494" s="7" t="str">
        <f>IF(ISNA(VLOOKUP(Table1[[#This Row],[Name]], 'Gas 22-23'!$A$4:$B$427, 2, FALSE)), "", (VLOOKUP(Table1[[#This Row],[Name]], 'Gas 22-23'!$A$4:$B$427, 2, FALSE)))</f>
        <v/>
      </c>
      <c r="S494" s="7" t="str">
        <f>IFERROR((Table1[[#This Row],[Electricity 22-23]]*'Emissions Factors'!$C$5)+('Emissions Factors'!$B$5*Table1[[#This Row],[Gas 22-23]]), "")</f>
        <v/>
      </c>
      <c r="T494" s="12" t="str">
        <f>IFERROR(Table1[[#This Row],[Total Emissions 22-23]]/Table1[[#This Row],[Total Emissions 21-22]], "")</f>
        <v/>
      </c>
      <c r="U494" s="7" t="str">
        <f>IF(ISNA(VLOOKUP(Table1[[#This Row],[Name]],'Electricity 23-24'!A733:D1629,4,FALSE)),"",(VLOOKUP(Table1[[#This Row],[Name]],'Electricity 23-24'!A733:D1629,4,FALSE)))</f>
        <v/>
      </c>
      <c r="V494" s="7" t="str">
        <f>IF(ISNA(VLOOKUP(Table1[[#This Row],[Name]],Table2[#All],2,FALSE)),"",(VLOOKUP(Table1[[#This Row],[Name]],Table2[#All],2,FALSE)))</f>
        <v/>
      </c>
      <c r="W494" s="7" t="str">
        <f>IFERROR((Table1[[#This Row],[Electricity 23-24 ]]*'Emissions Factors'!$C$6)+(Table1[[#This Row],[Gas 23-24 ]]*'Emissions Factors'!$B$6),"")</f>
        <v/>
      </c>
      <c r="X494" s="74" t="str">
        <f>IFERROR(Table1[[#This Row],[Total Emissions 23-24 ]]/Table1[[#This Row],[Total Emissions 22-23]],"")</f>
        <v/>
      </c>
      <c r="Y494" s="21"/>
    </row>
    <row r="495" spans="1:25" x14ac:dyDescent="0.25">
      <c r="A495" s="30"/>
      <c r="B495" s="21" t="e">
        <f>VLOOKUP(Table1[[#This Row],[Name]], 'Site Information'!$A$2:$D$46, 4, FALSE)</f>
        <v>#N/A</v>
      </c>
      <c r="C495" s="11" t="str">
        <f>IF(ISNA(VLOOKUP(Table1[[#This Row],[Name]], 'Elec 17-18'!$A$4:$B$630, 2, FALSE)), "0", VLOOKUP(Table1[[#This Row],[Name]], 'Elec 17-18'!$A$4:$B$630, 2, FALSE))</f>
        <v>0</v>
      </c>
      <c r="D495" s="47" t="str">
        <f>IF(ISNA(VLOOKUP(Table1[[#This Row],[Name]], 'Gas 17-18'!$A$4:$B$395, 2, FALSE)), "0", (VLOOKUP(Table1[[#This Row],[Name]], 'Gas 17-18'!$A$4:$B$395, 2, FALSE)))</f>
        <v>0</v>
      </c>
      <c r="E495" s="11" t="str">
        <f>IF(ISNA(VLOOKUP(Table1[[#This Row],[Name]], 'Elec 18-19'!$A$4:$B$630, 2, FALSE)), "0", VLOOKUP(Table1[[#This Row],[Name]], 'Elec 18-19'!$A$4:$B$630, 2, FALSE))</f>
        <v>0</v>
      </c>
      <c r="F495" s="47" t="str">
        <f>IF(ISNA(VLOOKUP(Table1[[#This Row],[Name]], 'Gas 18-19'!$A$4:$B$395, 2, FALSE)), "0", (VLOOKUP(Table1[[#This Row],[Name]], 'Gas 18-19'!$A$4:$B$395, 2, FALSE)))</f>
        <v>0</v>
      </c>
      <c r="G495" s="7" t="str">
        <f>IF(ISNA(VLOOKUP(Table1[[#This Row],[Name]], 'Elec 19-20'!$A$4:$B$631, 2, FALSE)), "0", VLOOKUP(Table1[[#This Row],[Name]], 'Elec 19-20'!$A$4:$B$631, 2, FALSE))</f>
        <v>0</v>
      </c>
      <c r="H495" s="7" t="str">
        <f>IF(ISNA(VLOOKUP(Table1[[#This Row],[Name]], 'Gas 19-20'!$A$4:$B$395, 2, FALSE)), "0", (VLOOKUP(Table1[[#This Row],[Name]], 'Gas 19-20'!$A$4:$B$395, 2, FALSE)))</f>
        <v>0</v>
      </c>
      <c r="I495" s="13">
        <f>IFERROR((Table1[[#This Row],[Electricity 19-20]]*'Emissions Factors'!$C$2)+(Table1[[#This Row],[Gas 19-20]]*'Emissions Factors'!$B$2), "")</f>
        <v>0</v>
      </c>
      <c r="J495" s="7" t="str">
        <f>IF(ISNA(VLOOKUP(Table1[[#This Row],[Name]],'Elec 20-21'!$A$4:$B$641, 2, FALSE)), "0", VLOOKUP(Table1[[#This Row],[Name]], 'Elec 20-21'!$A$4:$B$641, 2, FALSE))</f>
        <v>0</v>
      </c>
      <c r="K495" s="7" t="str">
        <f>IF(ISNA(VLOOKUP(Table1[[#This Row],[Name]], 'Gas 20-21'!$A$4:$B$400, 2, FALSE)), "0", VLOOKUP(Table1[[#This Row],[Name]], 'Gas 20-21'!$A$4:$B$400, 2, FALSE))</f>
        <v>0</v>
      </c>
      <c r="L495" s="13">
        <f>IFERROR((Table1[[#This Row],[Electricity 20-21]]*'Emissions Factors'!$C$3)+(Table1[[#This Row],[Gas 20-21]]*'Emissions Factors'!$B$2), "0")</f>
        <v>0</v>
      </c>
      <c r="M495" s="65" t="str">
        <f>IF(ISNA(VLOOKUP(Table1[[#This Row],[Name]], 'Elec 21-22'!$A$4:$B$656, 2, FALSE)), "0", VLOOKUP(Table1[[#This Row],[Name]], 'Elec 21-22'!$A$4:$B$656, 2, FALSE))</f>
        <v>0</v>
      </c>
      <c r="N495" s="11" t="str">
        <f>IF(ISNA(VLOOKUP(Table1[[#This Row],[Name]], 'Gas 21-22'!$A$4:$B$408, 2, FALSE)), "0", VLOOKUP(Table1[[#This Row],[Name]], 'Gas 21-22'!$A$4:$B$408, 2, FALSE))</f>
        <v>0</v>
      </c>
      <c r="O495" s="8">
        <f>IFERROR((Table1[[#This Row],[Electricity 21-22]]*'Emissions Factors'!$C$4)+(Table1[[#This Row],[Gas 21-22]]*'Emissions Factors'!$B$4), "")</f>
        <v>0</v>
      </c>
      <c r="P495" s="12" t="str">
        <f>IFERROR(Table1[[#This Row],[Total Emissions 21-22]]/Table1[[#This Row],[Total Emissions 20-21]], "")</f>
        <v/>
      </c>
      <c r="Q495" s="11" t="str">
        <f>IF(ISNA(VLOOKUP(Table1[[#This Row],[Name]],'Elec 22-23'!$A$4:$B$680, 2, FALSE)), "", VLOOKUP(Table1[[#This Row],[Name]], 'Elec 22-23'!$A$4:$B$680, 2, FALSE))</f>
        <v/>
      </c>
      <c r="R495" s="7" t="str">
        <f>IF(ISNA(VLOOKUP(Table1[[#This Row],[Name]], 'Gas 22-23'!$A$4:$B$427, 2, FALSE)), "", (VLOOKUP(Table1[[#This Row],[Name]], 'Gas 22-23'!$A$4:$B$427, 2, FALSE)))</f>
        <v/>
      </c>
      <c r="S495" s="7" t="str">
        <f>IFERROR((Table1[[#This Row],[Electricity 22-23]]*'Emissions Factors'!$C$5)+('Emissions Factors'!$B$5*Table1[[#This Row],[Gas 22-23]]), "")</f>
        <v/>
      </c>
      <c r="T495" s="12" t="str">
        <f>IFERROR(Table1[[#This Row],[Total Emissions 22-23]]/Table1[[#This Row],[Total Emissions 21-22]], "")</f>
        <v/>
      </c>
      <c r="U495" s="7" t="str">
        <f>IF(ISNA(VLOOKUP(Table1[[#This Row],[Name]],'Electricity 23-24'!A734:D1630,4,FALSE)),"",(VLOOKUP(Table1[[#This Row],[Name]],'Electricity 23-24'!A734:D1630,4,FALSE)))</f>
        <v/>
      </c>
      <c r="V495" s="7" t="str">
        <f>IF(ISNA(VLOOKUP(Table1[[#This Row],[Name]],Table2[#All],2,FALSE)),"",(VLOOKUP(Table1[[#This Row],[Name]],Table2[#All],2,FALSE)))</f>
        <v/>
      </c>
      <c r="W495" s="7" t="str">
        <f>IFERROR((Table1[[#This Row],[Electricity 23-24 ]]*'Emissions Factors'!$C$6)+(Table1[[#This Row],[Gas 23-24 ]]*'Emissions Factors'!$B$6),"")</f>
        <v/>
      </c>
      <c r="X495" s="74" t="str">
        <f>IFERROR(Table1[[#This Row],[Total Emissions 23-24 ]]/Table1[[#This Row],[Total Emissions 22-23]],"")</f>
        <v/>
      </c>
      <c r="Y495" s="21"/>
    </row>
    <row r="496" spans="1:25" x14ac:dyDescent="0.25">
      <c r="A496" s="30"/>
      <c r="B496" s="21" t="e">
        <f>VLOOKUP(Table1[[#This Row],[Name]], 'Site Information'!$A$2:$D$46, 4, FALSE)</f>
        <v>#N/A</v>
      </c>
      <c r="C496" s="11" t="str">
        <f>IF(ISNA(VLOOKUP(Table1[[#This Row],[Name]], 'Elec 17-18'!$A$4:$B$630, 2, FALSE)), "0", VLOOKUP(Table1[[#This Row],[Name]], 'Elec 17-18'!$A$4:$B$630, 2, FALSE))</f>
        <v>0</v>
      </c>
      <c r="D496" s="47" t="str">
        <f>IF(ISNA(VLOOKUP(Table1[[#This Row],[Name]], 'Gas 17-18'!$A$4:$B$395, 2, FALSE)), "0", (VLOOKUP(Table1[[#This Row],[Name]], 'Gas 17-18'!$A$4:$B$395, 2, FALSE)))</f>
        <v>0</v>
      </c>
      <c r="E496" s="11" t="str">
        <f>IF(ISNA(VLOOKUP(Table1[[#This Row],[Name]], 'Elec 18-19'!$A$4:$B$630, 2, FALSE)), "0", VLOOKUP(Table1[[#This Row],[Name]], 'Elec 18-19'!$A$4:$B$630, 2, FALSE))</f>
        <v>0</v>
      </c>
      <c r="F496" s="47" t="str">
        <f>IF(ISNA(VLOOKUP(Table1[[#This Row],[Name]], 'Gas 18-19'!$A$4:$B$395, 2, FALSE)), "0", (VLOOKUP(Table1[[#This Row],[Name]], 'Gas 18-19'!$A$4:$B$395, 2, FALSE)))</f>
        <v>0</v>
      </c>
      <c r="G496" s="7" t="str">
        <f>IF(ISNA(VLOOKUP(Table1[[#This Row],[Name]], 'Elec 19-20'!$A$4:$B$631, 2, FALSE)), "0", VLOOKUP(Table1[[#This Row],[Name]], 'Elec 19-20'!$A$4:$B$631, 2, FALSE))</f>
        <v>0</v>
      </c>
      <c r="H496" s="7" t="str">
        <f>IF(ISNA(VLOOKUP(Table1[[#This Row],[Name]], 'Gas 19-20'!$A$4:$B$395, 2, FALSE)), "0", (VLOOKUP(Table1[[#This Row],[Name]], 'Gas 19-20'!$A$4:$B$395, 2, FALSE)))</f>
        <v>0</v>
      </c>
      <c r="I496" s="13">
        <f>IFERROR((Table1[[#This Row],[Electricity 19-20]]*'Emissions Factors'!$C$2)+(Table1[[#This Row],[Gas 19-20]]*'Emissions Factors'!$B$2), "")</f>
        <v>0</v>
      </c>
      <c r="J496" s="7" t="str">
        <f>IF(ISNA(VLOOKUP(Table1[[#This Row],[Name]],'Elec 20-21'!$A$4:$B$641, 2, FALSE)), "0", VLOOKUP(Table1[[#This Row],[Name]], 'Elec 20-21'!$A$4:$B$641, 2, FALSE))</f>
        <v>0</v>
      </c>
      <c r="K496" s="7" t="str">
        <f>IF(ISNA(VLOOKUP(Table1[[#This Row],[Name]], 'Gas 20-21'!$A$4:$B$400, 2, FALSE)), "0", VLOOKUP(Table1[[#This Row],[Name]], 'Gas 20-21'!$A$4:$B$400, 2, FALSE))</f>
        <v>0</v>
      </c>
      <c r="L496" s="13">
        <f>IFERROR((Table1[[#This Row],[Electricity 20-21]]*'Emissions Factors'!$C$3)+(Table1[[#This Row],[Gas 20-21]]*'Emissions Factors'!$B$2), "0")</f>
        <v>0</v>
      </c>
      <c r="M496" s="65" t="str">
        <f>IF(ISNA(VLOOKUP(Table1[[#This Row],[Name]], 'Elec 21-22'!$A$4:$B$656, 2, FALSE)), "0", VLOOKUP(Table1[[#This Row],[Name]], 'Elec 21-22'!$A$4:$B$656, 2, FALSE))</f>
        <v>0</v>
      </c>
      <c r="N496" s="11" t="str">
        <f>IF(ISNA(VLOOKUP(Table1[[#This Row],[Name]], 'Gas 21-22'!$A$4:$B$408, 2, FALSE)), "0", VLOOKUP(Table1[[#This Row],[Name]], 'Gas 21-22'!$A$4:$B$408, 2, FALSE))</f>
        <v>0</v>
      </c>
      <c r="O496" s="8">
        <f>IFERROR((Table1[[#This Row],[Electricity 21-22]]*'Emissions Factors'!$C$4)+(Table1[[#This Row],[Gas 21-22]]*'Emissions Factors'!$B$4), "")</f>
        <v>0</v>
      </c>
      <c r="P496" s="12" t="str">
        <f>IFERROR(Table1[[#This Row],[Total Emissions 21-22]]/Table1[[#This Row],[Total Emissions 20-21]], "")</f>
        <v/>
      </c>
      <c r="Q496" s="11" t="str">
        <f>IF(ISNA(VLOOKUP(Table1[[#This Row],[Name]],'Elec 22-23'!$A$4:$B$680, 2, FALSE)), "", VLOOKUP(Table1[[#This Row],[Name]], 'Elec 22-23'!$A$4:$B$680, 2, FALSE))</f>
        <v/>
      </c>
      <c r="R496" s="7" t="str">
        <f>IF(ISNA(VLOOKUP(Table1[[#This Row],[Name]], 'Gas 22-23'!$A$4:$B$427, 2, FALSE)), "", (VLOOKUP(Table1[[#This Row],[Name]], 'Gas 22-23'!$A$4:$B$427, 2, FALSE)))</f>
        <v/>
      </c>
      <c r="S496" s="7" t="str">
        <f>IFERROR((Table1[[#This Row],[Electricity 22-23]]*'Emissions Factors'!$C$5)+('Emissions Factors'!$B$5*Table1[[#This Row],[Gas 22-23]]), "")</f>
        <v/>
      </c>
      <c r="T496" s="12" t="str">
        <f>IFERROR(Table1[[#This Row],[Total Emissions 22-23]]/Table1[[#This Row],[Total Emissions 21-22]], "")</f>
        <v/>
      </c>
      <c r="U496" s="7" t="str">
        <f>IF(ISNA(VLOOKUP(Table1[[#This Row],[Name]],'Electricity 23-24'!A736:D1632,4,FALSE)),"",(VLOOKUP(Table1[[#This Row],[Name]],'Electricity 23-24'!A736:D1632,4,FALSE)))</f>
        <v/>
      </c>
      <c r="V496" s="7" t="str">
        <f>IF(ISNA(VLOOKUP(Table1[[#This Row],[Name]],Table2[#All],2,FALSE)),"",(VLOOKUP(Table1[[#This Row],[Name]],Table2[#All],2,FALSE)))</f>
        <v/>
      </c>
      <c r="W496" s="7" t="str">
        <f>IFERROR((Table1[[#This Row],[Electricity 23-24 ]]*'Emissions Factors'!$C$6)+(Table1[[#This Row],[Gas 23-24 ]]*'Emissions Factors'!$B$6),"")</f>
        <v/>
      </c>
      <c r="X496" s="74" t="str">
        <f>IFERROR(Table1[[#This Row],[Total Emissions 23-24 ]]/Table1[[#This Row],[Total Emissions 22-23]],"")</f>
        <v/>
      </c>
      <c r="Y496" s="21"/>
    </row>
    <row r="497" spans="1:25" x14ac:dyDescent="0.25">
      <c r="A497" s="30"/>
      <c r="B497" s="21" t="e">
        <f>VLOOKUP(Table1[[#This Row],[Name]], 'Site Information'!$A$2:$D$46, 4, FALSE)</f>
        <v>#N/A</v>
      </c>
      <c r="C497" s="11" t="str">
        <f>IF(ISNA(VLOOKUP(Table1[[#This Row],[Name]], 'Elec 17-18'!$A$4:$B$630, 2, FALSE)), "0", VLOOKUP(Table1[[#This Row],[Name]], 'Elec 17-18'!$A$4:$B$630, 2, FALSE))</f>
        <v>0</v>
      </c>
      <c r="D497" s="47" t="str">
        <f>IF(ISNA(VLOOKUP(Table1[[#This Row],[Name]], 'Gas 17-18'!$A$4:$B$395, 2, FALSE)), "0", (VLOOKUP(Table1[[#This Row],[Name]], 'Gas 17-18'!$A$4:$B$395, 2, FALSE)))</f>
        <v>0</v>
      </c>
      <c r="E497" s="11" t="str">
        <f>IF(ISNA(VLOOKUP(Table1[[#This Row],[Name]], 'Elec 18-19'!$A$4:$B$630, 2, FALSE)), "0", VLOOKUP(Table1[[#This Row],[Name]], 'Elec 18-19'!$A$4:$B$630, 2, FALSE))</f>
        <v>0</v>
      </c>
      <c r="F497" s="47" t="str">
        <f>IF(ISNA(VLOOKUP(Table1[[#This Row],[Name]], 'Gas 18-19'!$A$4:$B$395, 2, FALSE)), "0", (VLOOKUP(Table1[[#This Row],[Name]], 'Gas 18-19'!$A$4:$B$395, 2, FALSE)))</f>
        <v>0</v>
      </c>
      <c r="G497" s="7" t="str">
        <f>IF(ISNA(VLOOKUP(Table1[[#This Row],[Name]], 'Elec 19-20'!$A$4:$B$631, 2, FALSE)), "0", VLOOKUP(Table1[[#This Row],[Name]], 'Elec 19-20'!$A$4:$B$631, 2, FALSE))</f>
        <v>0</v>
      </c>
      <c r="H497" s="7" t="str">
        <f>IF(ISNA(VLOOKUP(Table1[[#This Row],[Name]], 'Gas 19-20'!$A$4:$B$395, 2, FALSE)), "0", (VLOOKUP(Table1[[#This Row],[Name]], 'Gas 19-20'!$A$4:$B$395, 2, FALSE)))</f>
        <v>0</v>
      </c>
      <c r="I497" s="13">
        <f>IFERROR((Table1[[#This Row],[Electricity 19-20]]*'Emissions Factors'!$C$2)+(Table1[[#This Row],[Gas 19-20]]*'Emissions Factors'!$B$2), "")</f>
        <v>0</v>
      </c>
      <c r="J497" s="7" t="str">
        <f>IF(ISNA(VLOOKUP(Table1[[#This Row],[Name]],'Elec 20-21'!$A$4:$B$641, 2, FALSE)), "0", VLOOKUP(Table1[[#This Row],[Name]], 'Elec 20-21'!$A$4:$B$641, 2, FALSE))</f>
        <v>0</v>
      </c>
      <c r="K497" s="7" t="str">
        <f>IF(ISNA(VLOOKUP(Table1[[#This Row],[Name]], 'Gas 20-21'!$A$4:$B$400, 2, FALSE)), "0", VLOOKUP(Table1[[#This Row],[Name]], 'Gas 20-21'!$A$4:$B$400, 2, FALSE))</f>
        <v>0</v>
      </c>
      <c r="L497" s="13">
        <f>IFERROR((Table1[[#This Row],[Electricity 20-21]]*'Emissions Factors'!$C$3)+(Table1[[#This Row],[Gas 20-21]]*'Emissions Factors'!$B$2), "0")</f>
        <v>0</v>
      </c>
      <c r="M497" s="65" t="str">
        <f>IF(ISNA(VLOOKUP(Table1[[#This Row],[Name]], 'Elec 21-22'!$A$4:$B$656, 2, FALSE)), "0", VLOOKUP(Table1[[#This Row],[Name]], 'Elec 21-22'!$A$4:$B$656, 2, FALSE))</f>
        <v>0</v>
      </c>
      <c r="N497" s="11" t="str">
        <f>IF(ISNA(VLOOKUP(Table1[[#This Row],[Name]], 'Gas 21-22'!$A$4:$B$408, 2, FALSE)), "0", VLOOKUP(Table1[[#This Row],[Name]], 'Gas 21-22'!$A$4:$B$408, 2, FALSE))</f>
        <v>0</v>
      </c>
      <c r="O497" s="8">
        <f>IFERROR((Table1[[#This Row],[Electricity 21-22]]*'Emissions Factors'!$C$4)+(Table1[[#This Row],[Gas 21-22]]*'Emissions Factors'!$B$4), "")</f>
        <v>0</v>
      </c>
      <c r="P497" s="12" t="str">
        <f>IFERROR(Table1[[#This Row],[Total Emissions 21-22]]/Table1[[#This Row],[Total Emissions 20-21]], "")</f>
        <v/>
      </c>
      <c r="Q497" s="11" t="str">
        <f>IF(ISNA(VLOOKUP(Table1[[#This Row],[Name]],'Elec 22-23'!$A$4:$B$680, 2, FALSE)), "", VLOOKUP(Table1[[#This Row],[Name]], 'Elec 22-23'!$A$4:$B$680, 2, FALSE))</f>
        <v/>
      </c>
      <c r="R497" s="7" t="str">
        <f>IF(ISNA(VLOOKUP(Table1[[#This Row],[Name]], 'Gas 22-23'!$A$4:$B$427, 2, FALSE)), "", (VLOOKUP(Table1[[#This Row],[Name]], 'Gas 22-23'!$A$4:$B$427, 2, FALSE)))</f>
        <v/>
      </c>
      <c r="S497" s="7" t="str">
        <f>IFERROR((Table1[[#This Row],[Electricity 22-23]]*'Emissions Factors'!$C$5)+('Emissions Factors'!$B$5*Table1[[#This Row],[Gas 22-23]]), "")</f>
        <v/>
      </c>
      <c r="T497" s="12" t="str">
        <f>IFERROR(Table1[[#This Row],[Total Emissions 22-23]]/Table1[[#This Row],[Total Emissions 21-22]], "")</f>
        <v/>
      </c>
      <c r="U497" s="7" t="str">
        <f>IF(ISNA(VLOOKUP(Table1[[#This Row],[Name]],'Electricity 23-24'!A737:D1633,4,FALSE)),"",(VLOOKUP(Table1[[#This Row],[Name]],'Electricity 23-24'!A737:D1633,4,FALSE)))</f>
        <v/>
      </c>
      <c r="V497" s="7" t="str">
        <f>IF(ISNA(VLOOKUP(Table1[[#This Row],[Name]],Table2[#All],2,FALSE)),"",(VLOOKUP(Table1[[#This Row],[Name]],Table2[#All],2,FALSE)))</f>
        <v/>
      </c>
      <c r="W497" s="7" t="str">
        <f>IFERROR((Table1[[#This Row],[Electricity 23-24 ]]*'Emissions Factors'!$C$6)+(Table1[[#This Row],[Gas 23-24 ]]*'Emissions Factors'!$B$6),"")</f>
        <v/>
      </c>
      <c r="X497" s="74" t="str">
        <f>IFERROR(Table1[[#This Row],[Total Emissions 23-24 ]]/Table1[[#This Row],[Total Emissions 22-23]],"")</f>
        <v/>
      </c>
      <c r="Y497" s="21"/>
    </row>
    <row r="498" spans="1:25" x14ac:dyDescent="0.25">
      <c r="A498" s="30"/>
      <c r="B498" s="21" t="e">
        <f>VLOOKUP(Table1[[#This Row],[Name]], 'Site Information'!$A$2:$D$46, 4, FALSE)</f>
        <v>#N/A</v>
      </c>
      <c r="C498" s="11" t="str">
        <f>IF(ISNA(VLOOKUP(Table1[[#This Row],[Name]], 'Elec 17-18'!$A$4:$B$630, 2, FALSE)), "0", VLOOKUP(Table1[[#This Row],[Name]], 'Elec 17-18'!$A$4:$B$630, 2, FALSE))</f>
        <v>0</v>
      </c>
      <c r="D498" s="47" t="str">
        <f>IF(ISNA(VLOOKUP(Table1[[#This Row],[Name]], 'Gas 17-18'!$A$4:$B$395, 2, FALSE)), "0", (VLOOKUP(Table1[[#This Row],[Name]], 'Gas 17-18'!$A$4:$B$395, 2, FALSE)))</f>
        <v>0</v>
      </c>
      <c r="E498" s="11" t="str">
        <f>IF(ISNA(VLOOKUP(Table1[[#This Row],[Name]], 'Elec 18-19'!$A$4:$B$630, 2, FALSE)), "0", VLOOKUP(Table1[[#This Row],[Name]], 'Elec 18-19'!$A$4:$B$630, 2, FALSE))</f>
        <v>0</v>
      </c>
      <c r="F498" s="47" t="str">
        <f>IF(ISNA(VLOOKUP(Table1[[#This Row],[Name]], 'Gas 18-19'!$A$4:$B$395, 2, FALSE)), "0", (VLOOKUP(Table1[[#This Row],[Name]], 'Gas 18-19'!$A$4:$B$395, 2, FALSE)))</f>
        <v>0</v>
      </c>
      <c r="G498" s="7" t="str">
        <f>IF(ISNA(VLOOKUP(Table1[[#This Row],[Name]], 'Elec 19-20'!$A$4:$B$631, 2, FALSE)), "0", VLOOKUP(Table1[[#This Row],[Name]], 'Elec 19-20'!$A$4:$B$631, 2, FALSE))</f>
        <v>0</v>
      </c>
      <c r="H498" s="7" t="str">
        <f>IF(ISNA(VLOOKUP(Table1[[#This Row],[Name]], 'Gas 19-20'!$A$4:$B$395, 2, FALSE)), "0", (VLOOKUP(Table1[[#This Row],[Name]], 'Gas 19-20'!$A$4:$B$395, 2, FALSE)))</f>
        <v>0</v>
      </c>
      <c r="I498" s="13">
        <f>IFERROR((Table1[[#This Row],[Electricity 19-20]]*'Emissions Factors'!$C$2)+(Table1[[#This Row],[Gas 19-20]]*'Emissions Factors'!$B$2), "")</f>
        <v>0</v>
      </c>
      <c r="J498" s="7" t="str">
        <f>IF(ISNA(VLOOKUP(Table1[[#This Row],[Name]],'Elec 20-21'!$A$4:$B$641, 2, FALSE)), "0", VLOOKUP(Table1[[#This Row],[Name]], 'Elec 20-21'!$A$4:$B$641, 2, FALSE))</f>
        <v>0</v>
      </c>
      <c r="K498" s="7" t="str">
        <f>IF(ISNA(VLOOKUP(Table1[[#This Row],[Name]], 'Gas 20-21'!$A$4:$B$400, 2, FALSE)), "0", VLOOKUP(Table1[[#This Row],[Name]], 'Gas 20-21'!$A$4:$B$400, 2, FALSE))</f>
        <v>0</v>
      </c>
      <c r="L498" s="13">
        <f>IFERROR((Table1[[#This Row],[Electricity 20-21]]*'Emissions Factors'!$C$3)+(Table1[[#This Row],[Gas 20-21]]*'Emissions Factors'!$B$2), "0")</f>
        <v>0</v>
      </c>
      <c r="M498" s="65" t="str">
        <f>IF(ISNA(VLOOKUP(Table1[[#This Row],[Name]], 'Elec 21-22'!$A$4:$B$656, 2, FALSE)), "0", VLOOKUP(Table1[[#This Row],[Name]], 'Elec 21-22'!$A$4:$B$656, 2, FALSE))</f>
        <v>0</v>
      </c>
      <c r="N498" s="11" t="str">
        <f>IF(ISNA(VLOOKUP(Table1[[#This Row],[Name]], 'Gas 21-22'!$A$4:$B$408, 2, FALSE)), "0", VLOOKUP(Table1[[#This Row],[Name]], 'Gas 21-22'!$A$4:$B$408, 2, FALSE))</f>
        <v>0</v>
      </c>
      <c r="O498" s="8">
        <f>IFERROR((Table1[[#This Row],[Electricity 21-22]]*'Emissions Factors'!$C$4)+(Table1[[#This Row],[Gas 21-22]]*'Emissions Factors'!$B$4), "")</f>
        <v>0</v>
      </c>
      <c r="P498" s="12" t="str">
        <f>IFERROR(Table1[[#This Row],[Total Emissions 21-22]]/Table1[[#This Row],[Total Emissions 20-21]], "")</f>
        <v/>
      </c>
      <c r="Q498" s="11" t="str">
        <f>IF(ISNA(VLOOKUP(Table1[[#This Row],[Name]],'Elec 22-23'!$A$4:$B$680, 2, FALSE)), "", VLOOKUP(Table1[[#This Row],[Name]], 'Elec 22-23'!$A$4:$B$680, 2, FALSE))</f>
        <v/>
      </c>
      <c r="R498" s="7" t="str">
        <f>IF(ISNA(VLOOKUP(Table1[[#This Row],[Name]], 'Gas 22-23'!$A$4:$B$427, 2, FALSE)), "", (VLOOKUP(Table1[[#This Row],[Name]], 'Gas 22-23'!$A$4:$B$427, 2, FALSE)))</f>
        <v/>
      </c>
      <c r="S498" s="7" t="str">
        <f>IFERROR((Table1[[#This Row],[Electricity 22-23]]*'Emissions Factors'!$C$5)+('Emissions Factors'!$B$5*Table1[[#This Row],[Gas 22-23]]), "")</f>
        <v/>
      </c>
      <c r="T498" s="12" t="str">
        <f>IFERROR(Table1[[#This Row],[Total Emissions 22-23]]/Table1[[#This Row],[Total Emissions 21-22]], "")</f>
        <v/>
      </c>
      <c r="U498" s="7" t="str">
        <f>IF(ISNA(VLOOKUP(Table1[[#This Row],[Name]],'Electricity 23-24'!A738:D1634,4,FALSE)),"",(VLOOKUP(Table1[[#This Row],[Name]],'Electricity 23-24'!A738:D1634,4,FALSE)))</f>
        <v/>
      </c>
      <c r="V498" s="7" t="str">
        <f>IF(ISNA(VLOOKUP(Table1[[#This Row],[Name]],Table2[#All],2,FALSE)),"",(VLOOKUP(Table1[[#This Row],[Name]],Table2[#All],2,FALSE)))</f>
        <v/>
      </c>
      <c r="W498" s="7" t="str">
        <f>IFERROR((Table1[[#This Row],[Electricity 23-24 ]]*'Emissions Factors'!$C$6)+(Table1[[#This Row],[Gas 23-24 ]]*'Emissions Factors'!$B$6),"")</f>
        <v/>
      </c>
      <c r="X498" s="74" t="str">
        <f>IFERROR(Table1[[#This Row],[Total Emissions 23-24 ]]/Table1[[#This Row],[Total Emissions 22-23]],"")</f>
        <v/>
      </c>
      <c r="Y498" s="21"/>
    </row>
    <row r="499" spans="1:25" x14ac:dyDescent="0.25">
      <c r="A499" s="30"/>
      <c r="B499" s="21" t="e">
        <f>VLOOKUP(Table1[[#This Row],[Name]], 'Site Information'!$A$2:$D$46, 4, FALSE)</f>
        <v>#N/A</v>
      </c>
      <c r="C499" s="11" t="str">
        <f>IF(ISNA(VLOOKUP(Table1[[#This Row],[Name]], 'Elec 17-18'!$A$4:$B$630, 2, FALSE)), "0", VLOOKUP(Table1[[#This Row],[Name]], 'Elec 17-18'!$A$4:$B$630, 2, FALSE))</f>
        <v>0</v>
      </c>
      <c r="D499" s="47" t="str">
        <f>IF(ISNA(VLOOKUP(Table1[[#This Row],[Name]], 'Gas 17-18'!$A$4:$B$395, 2, FALSE)), "0", (VLOOKUP(Table1[[#This Row],[Name]], 'Gas 17-18'!$A$4:$B$395, 2, FALSE)))</f>
        <v>0</v>
      </c>
      <c r="E499" s="11" t="str">
        <f>IF(ISNA(VLOOKUP(Table1[[#This Row],[Name]], 'Elec 18-19'!$A$4:$B$630, 2, FALSE)), "0", VLOOKUP(Table1[[#This Row],[Name]], 'Elec 18-19'!$A$4:$B$630, 2, FALSE))</f>
        <v>0</v>
      </c>
      <c r="F499" s="47" t="str">
        <f>IF(ISNA(VLOOKUP(Table1[[#This Row],[Name]], 'Gas 18-19'!$A$4:$B$395, 2, FALSE)), "0", (VLOOKUP(Table1[[#This Row],[Name]], 'Gas 18-19'!$A$4:$B$395, 2, FALSE)))</f>
        <v>0</v>
      </c>
      <c r="G499" s="7" t="str">
        <f>IF(ISNA(VLOOKUP(Table1[[#This Row],[Name]], 'Elec 19-20'!$A$4:$B$631, 2, FALSE)), "0", VLOOKUP(Table1[[#This Row],[Name]], 'Elec 19-20'!$A$4:$B$631, 2, FALSE))</f>
        <v>0</v>
      </c>
      <c r="H499" s="7" t="str">
        <f>IF(ISNA(VLOOKUP(Table1[[#This Row],[Name]], 'Gas 19-20'!$A$4:$B$395, 2, FALSE)), "0", (VLOOKUP(Table1[[#This Row],[Name]], 'Gas 19-20'!$A$4:$B$395, 2, FALSE)))</f>
        <v>0</v>
      </c>
      <c r="I499" s="13">
        <f>IFERROR((Table1[[#This Row],[Electricity 19-20]]*'Emissions Factors'!$C$2)+(Table1[[#This Row],[Gas 19-20]]*'Emissions Factors'!$B$2), "")</f>
        <v>0</v>
      </c>
      <c r="J499" s="7" t="str">
        <f>IF(ISNA(VLOOKUP(Table1[[#This Row],[Name]],'Elec 20-21'!$A$4:$B$641, 2, FALSE)), "0", VLOOKUP(Table1[[#This Row],[Name]], 'Elec 20-21'!$A$4:$B$641, 2, FALSE))</f>
        <v>0</v>
      </c>
      <c r="K499" s="7" t="str">
        <f>IF(ISNA(VLOOKUP(Table1[[#This Row],[Name]], 'Gas 20-21'!$A$4:$B$400, 2, FALSE)), "0", VLOOKUP(Table1[[#This Row],[Name]], 'Gas 20-21'!$A$4:$B$400, 2, FALSE))</f>
        <v>0</v>
      </c>
      <c r="L499" s="13">
        <f>IFERROR((Table1[[#This Row],[Electricity 20-21]]*'Emissions Factors'!$C$3)+(Table1[[#This Row],[Gas 20-21]]*'Emissions Factors'!$B$2), "0")</f>
        <v>0</v>
      </c>
      <c r="M499" s="65" t="str">
        <f>IF(ISNA(VLOOKUP(Table1[[#This Row],[Name]], 'Elec 21-22'!$A$4:$B$656, 2, FALSE)), "0", VLOOKUP(Table1[[#This Row],[Name]], 'Elec 21-22'!$A$4:$B$656, 2, FALSE))</f>
        <v>0</v>
      </c>
      <c r="N499" s="11" t="str">
        <f>IF(ISNA(VLOOKUP(Table1[[#This Row],[Name]], 'Gas 21-22'!$A$4:$B$408, 2, FALSE)), "0", VLOOKUP(Table1[[#This Row],[Name]], 'Gas 21-22'!$A$4:$B$408, 2, FALSE))</f>
        <v>0</v>
      </c>
      <c r="O499" s="8">
        <f>IFERROR((Table1[[#This Row],[Electricity 21-22]]*'Emissions Factors'!$C$4)+(Table1[[#This Row],[Gas 21-22]]*'Emissions Factors'!$B$4), "")</f>
        <v>0</v>
      </c>
      <c r="P499" s="12" t="str">
        <f>IFERROR(Table1[[#This Row],[Total Emissions 21-22]]/Table1[[#This Row],[Total Emissions 20-21]], "")</f>
        <v/>
      </c>
      <c r="Q499" s="11" t="str">
        <f>IF(ISNA(VLOOKUP(Table1[[#This Row],[Name]],'Elec 22-23'!$A$4:$B$680, 2, FALSE)), "", VLOOKUP(Table1[[#This Row],[Name]], 'Elec 22-23'!$A$4:$B$680, 2, FALSE))</f>
        <v/>
      </c>
      <c r="R499" s="7" t="str">
        <f>IF(ISNA(VLOOKUP(Table1[[#This Row],[Name]], 'Gas 22-23'!$A$4:$B$427, 2, FALSE)), "", (VLOOKUP(Table1[[#This Row],[Name]], 'Gas 22-23'!$A$4:$B$427, 2, FALSE)))</f>
        <v/>
      </c>
      <c r="S499" s="7" t="str">
        <f>IFERROR((Table1[[#This Row],[Electricity 22-23]]*'Emissions Factors'!$C$5)+('Emissions Factors'!$B$5*Table1[[#This Row],[Gas 22-23]]), "")</f>
        <v/>
      </c>
      <c r="T499" s="12" t="str">
        <f>IFERROR(Table1[[#This Row],[Total Emissions 22-23]]/Table1[[#This Row],[Total Emissions 21-22]], "")</f>
        <v/>
      </c>
      <c r="U499" s="7" t="str">
        <f>IF(ISNA(VLOOKUP(Table1[[#This Row],[Name]],'Electricity 23-24'!A739:D1635,4,FALSE)),"",(VLOOKUP(Table1[[#This Row],[Name]],'Electricity 23-24'!A739:D1635,4,FALSE)))</f>
        <v/>
      </c>
      <c r="V499" s="7" t="str">
        <f>IF(ISNA(VLOOKUP(Table1[[#This Row],[Name]],Table2[#All],2,FALSE)),"",(VLOOKUP(Table1[[#This Row],[Name]],Table2[#All],2,FALSE)))</f>
        <v/>
      </c>
      <c r="W499" s="7" t="str">
        <f>IFERROR((Table1[[#This Row],[Electricity 23-24 ]]*'Emissions Factors'!$C$6)+(Table1[[#This Row],[Gas 23-24 ]]*'Emissions Factors'!$B$6),"")</f>
        <v/>
      </c>
      <c r="X499" s="74" t="str">
        <f>IFERROR(Table1[[#This Row],[Total Emissions 23-24 ]]/Table1[[#This Row],[Total Emissions 22-23]],"")</f>
        <v/>
      </c>
      <c r="Y499" s="21"/>
    </row>
    <row r="500" spans="1:25" x14ac:dyDescent="0.25">
      <c r="A500" s="32"/>
      <c r="B500" s="21" t="e">
        <f>VLOOKUP(Table1[[#This Row],[Name]], 'Site Information'!$A$2:$D$46, 4, FALSE)</f>
        <v>#N/A</v>
      </c>
      <c r="C500" s="8" t="str">
        <f>IF(ISNA(VLOOKUP(Table1[[#This Row],[Name]], 'Elec 17-18'!$A$4:$B$630, 2, FALSE)), "0", VLOOKUP(Table1[[#This Row],[Name]], 'Elec 17-18'!$A$4:$B$630, 2, FALSE))</f>
        <v>0</v>
      </c>
      <c r="D500" s="13" t="str">
        <f>IF(ISNA(VLOOKUP(Table1[[#This Row],[Name]], 'Gas 17-18'!$A$4:$B$395, 2, FALSE)), "0", (VLOOKUP(Table1[[#This Row],[Name]], 'Gas 17-18'!$A$4:$B$395, 2, FALSE)))</f>
        <v>0</v>
      </c>
      <c r="E500" s="8" t="str">
        <f>IF(ISNA(VLOOKUP(Table1[[#This Row],[Name]], 'Elec 18-19'!$A$4:$B$630, 2, FALSE)), "0", VLOOKUP(Table1[[#This Row],[Name]], 'Elec 18-19'!$A$4:$B$630, 2, FALSE))</f>
        <v>0</v>
      </c>
      <c r="F500" s="13" t="str">
        <f>IF(ISNA(VLOOKUP(Table1[[#This Row],[Name]], 'Gas 18-19'!$A$4:$B$395, 2, FALSE)), "0", (VLOOKUP(Table1[[#This Row],[Name]], 'Gas 18-19'!$A$4:$B$395, 2, FALSE)))</f>
        <v>0</v>
      </c>
      <c r="G500" s="7" t="str">
        <f>IF(ISNA(VLOOKUP(Table1[[#This Row],[Name]], 'Elec 19-20'!$A$4:$B$631, 2, FALSE)), "0", VLOOKUP(Table1[[#This Row],[Name]], 'Elec 19-20'!$A$4:$B$631, 2, FALSE))</f>
        <v>0</v>
      </c>
      <c r="H500" s="7" t="str">
        <f>IF(ISNA(VLOOKUP(Table1[[#This Row],[Name]], 'Gas 19-20'!$A$4:$B$395, 2, FALSE)), "0", (VLOOKUP(Table1[[#This Row],[Name]], 'Gas 19-20'!$A$4:$B$395, 2, FALSE)))</f>
        <v>0</v>
      </c>
      <c r="I500" s="13">
        <f>IFERROR((Table1[[#This Row],[Electricity 19-20]]*'Emissions Factors'!$C$2)+(Table1[[#This Row],[Gas 19-20]]*'Emissions Factors'!$B$2), "")</f>
        <v>0</v>
      </c>
      <c r="J500" s="7" t="str">
        <f>IF(ISNA(VLOOKUP(Table1[[#This Row],[Name]],'Elec 20-21'!$A$4:$B$641, 2, FALSE)), "0", VLOOKUP(Table1[[#This Row],[Name]], 'Elec 20-21'!$A$4:$B$641, 2, FALSE))</f>
        <v>0</v>
      </c>
      <c r="K500" s="7" t="str">
        <f>IF(ISNA(VLOOKUP(Table1[[#This Row],[Name]], 'Gas 20-21'!$A$4:$B$400, 2, FALSE)), "0", VLOOKUP(Table1[[#This Row],[Name]], 'Gas 20-21'!$A$4:$B$400, 2, FALSE))</f>
        <v>0</v>
      </c>
      <c r="L500" s="13">
        <f>IFERROR((Table1[[#This Row],[Electricity 20-21]]*'Emissions Factors'!$C$3)+(Table1[[#This Row],[Gas 20-21]]*'Emissions Factors'!$B$2), "0")</f>
        <v>0</v>
      </c>
      <c r="M500" s="65" t="str">
        <f>IF(ISNA(VLOOKUP(Table1[[#This Row],[Name]], 'Elec 21-22'!$A$4:$B$656, 2, FALSE)), "0", VLOOKUP(Table1[[#This Row],[Name]], 'Elec 21-22'!$A$4:$B$656, 2, FALSE))</f>
        <v>0</v>
      </c>
      <c r="N500" s="7" t="str">
        <f>IF(ISNA(VLOOKUP(Table1[[#This Row],[Name]], 'Gas 21-22'!$A$4:$B$408, 2, FALSE)), "0", VLOOKUP(Table1[[#This Row],[Name]], 'Gas 21-22'!$A$4:$B$408, 2, FALSE))</f>
        <v>0</v>
      </c>
      <c r="O500" s="8">
        <f>IFERROR((Table1[[#This Row],[Electricity 21-22]]*'Emissions Factors'!$C$4)+(Table1[[#This Row],[Gas 21-22]]*'Emissions Factors'!$B$4), "")</f>
        <v>0</v>
      </c>
      <c r="P500" s="74" t="str">
        <f>IFERROR(Table1[[#This Row],[Total Emissions 21-22]]/Table1[[#This Row],[Total Emissions 20-21]], "")</f>
        <v/>
      </c>
      <c r="Q500" s="11" t="str">
        <f>IF(ISNA(VLOOKUP(Table1[[#This Row],[Name]],'Elec 22-23'!$A$4:$B$680, 2, FALSE)), "", VLOOKUP(Table1[[#This Row],[Name]], 'Elec 22-23'!$A$4:$B$680, 2, FALSE))</f>
        <v/>
      </c>
      <c r="R500" s="11" t="str">
        <f>IF(ISNA(VLOOKUP(Table1[[#This Row],[Name]], 'Gas 22-23'!$A$4:$B$427, 2, FALSE)), "", (VLOOKUP(Table1[[#This Row],[Name]], 'Gas 22-23'!$A$4:$B$427, 2, FALSE)))</f>
        <v/>
      </c>
      <c r="S500" s="11" t="str">
        <f>IFERROR((Table1[[#This Row],[Electricity 22-23]]*'Emissions Factors'!$C$5)+('Emissions Factors'!$B$5*Table1[[#This Row],[Gas 22-23]]), "")</f>
        <v/>
      </c>
      <c r="T500" s="12" t="str">
        <f>IFERROR(Table1[[#This Row],[Total Emissions 22-23]]/Table1[[#This Row],[Total Emissions 21-22]], "")</f>
        <v/>
      </c>
      <c r="U500" s="11" t="str">
        <f>IF(ISNA(VLOOKUP(Table1[[#This Row],[Name]],'Electricity 23-24'!A501:D1397,4,FALSE)),"",(VLOOKUP(Table1[[#This Row],[Name]],'Electricity 23-24'!A501:D1397,4,FALSE)))</f>
        <v/>
      </c>
      <c r="V500" s="11" t="str">
        <f>IF(ISNA(VLOOKUP(Table1[[#This Row],[Name]],Table2[#All],2,FALSE)),"",(VLOOKUP(Table1[[#This Row],[Name]],Table2[#All],2,FALSE)))</f>
        <v/>
      </c>
      <c r="W500" s="11" t="str">
        <f>IFERROR((Table1[[#This Row],[Electricity 23-24 ]]*'Emissions Factors'!$C$6)+(Table1[[#This Row],[Gas 23-24 ]]*'Emissions Factors'!$B$6),"")</f>
        <v/>
      </c>
      <c r="X500" s="74" t="str">
        <f>IFERROR(Table1[[#This Row],[Total Emissions 23-24 ]]/Table1[[#This Row],[Total Emissions 22-23]],"")</f>
        <v/>
      </c>
      <c r="Y500" s="21"/>
    </row>
    <row r="501" spans="1:25" x14ac:dyDescent="0.25">
      <c r="A501" s="30"/>
      <c r="B501" s="21" t="e">
        <f>VLOOKUP(Table1[[#This Row],[Name]], 'Site Information'!$A$2:$D$46, 4, FALSE)</f>
        <v>#N/A</v>
      </c>
      <c r="C501" s="11" t="str">
        <f>IF(ISNA(VLOOKUP(Table1[[#This Row],[Name]], 'Elec 17-18'!$A$4:$B$630, 2, FALSE)), "0", VLOOKUP(Table1[[#This Row],[Name]], 'Elec 17-18'!$A$4:$B$630, 2, FALSE))</f>
        <v>0</v>
      </c>
      <c r="D501" s="47" t="str">
        <f>IF(ISNA(VLOOKUP(Table1[[#This Row],[Name]], 'Gas 17-18'!$A$4:$B$395, 2, FALSE)), "0", (VLOOKUP(Table1[[#This Row],[Name]], 'Gas 17-18'!$A$4:$B$395, 2, FALSE)))</f>
        <v>0</v>
      </c>
      <c r="E501" s="11" t="str">
        <f>IF(ISNA(VLOOKUP(Table1[[#This Row],[Name]], 'Elec 18-19'!$A$4:$B$630, 2, FALSE)), "0", VLOOKUP(Table1[[#This Row],[Name]], 'Elec 18-19'!$A$4:$B$630, 2, FALSE))</f>
        <v>0</v>
      </c>
      <c r="F501" s="47" t="str">
        <f>IF(ISNA(VLOOKUP(Table1[[#This Row],[Name]], 'Gas 18-19'!$A$4:$B$395, 2, FALSE)), "0", (VLOOKUP(Table1[[#This Row],[Name]], 'Gas 18-19'!$A$4:$B$395, 2, FALSE)))</f>
        <v>0</v>
      </c>
      <c r="G501" s="7" t="str">
        <f>IF(ISNA(VLOOKUP(Table1[[#This Row],[Name]], 'Elec 19-20'!$A$4:$B$631, 2, FALSE)), "0", VLOOKUP(Table1[[#This Row],[Name]], 'Elec 19-20'!$A$4:$B$631, 2, FALSE))</f>
        <v>0</v>
      </c>
      <c r="H501" s="7" t="str">
        <f>IF(ISNA(VLOOKUP(Table1[[#This Row],[Name]], 'Gas 19-20'!$A$4:$B$395, 2, FALSE)), "0", (VLOOKUP(Table1[[#This Row],[Name]], 'Gas 19-20'!$A$4:$B$395, 2, FALSE)))</f>
        <v>0</v>
      </c>
      <c r="I501" s="13">
        <f>IFERROR((Table1[[#This Row],[Electricity 19-20]]*'Emissions Factors'!$C$2)+(Table1[[#This Row],[Gas 19-20]]*'Emissions Factors'!$B$2), "")</f>
        <v>0</v>
      </c>
      <c r="J501" s="7" t="str">
        <f>IF(ISNA(VLOOKUP(Table1[[#This Row],[Name]],'Elec 20-21'!$A$4:$B$641, 2, FALSE)), "0", VLOOKUP(Table1[[#This Row],[Name]], 'Elec 20-21'!$A$4:$B$641, 2, FALSE))</f>
        <v>0</v>
      </c>
      <c r="K501" s="7" t="str">
        <f>IF(ISNA(VLOOKUP(Table1[[#This Row],[Name]], 'Gas 20-21'!$A$4:$B$400, 2, FALSE)), "0", VLOOKUP(Table1[[#This Row],[Name]], 'Gas 20-21'!$A$4:$B$400, 2, FALSE))</f>
        <v>0</v>
      </c>
      <c r="L501" s="13">
        <f>IFERROR((Table1[[#This Row],[Electricity 20-21]]*'Emissions Factors'!$C$3)+(Table1[[#This Row],[Gas 20-21]]*'Emissions Factors'!$B$2), "0")</f>
        <v>0</v>
      </c>
      <c r="M501" s="65" t="str">
        <f>IF(ISNA(VLOOKUP(Table1[[#This Row],[Name]], 'Elec 21-22'!$A$4:$B$656, 2, FALSE)), "0", VLOOKUP(Table1[[#This Row],[Name]], 'Elec 21-22'!$A$4:$B$656, 2, FALSE))</f>
        <v>0</v>
      </c>
      <c r="N501" s="11" t="str">
        <f>IF(ISNA(VLOOKUP(Table1[[#This Row],[Name]], 'Gas 21-22'!$A$4:$B$408, 2, FALSE)), "0", VLOOKUP(Table1[[#This Row],[Name]], 'Gas 21-22'!$A$4:$B$408, 2, FALSE))</f>
        <v>0</v>
      </c>
      <c r="O501" s="8">
        <f>IFERROR((Table1[[#This Row],[Electricity 21-22]]*'Emissions Factors'!$C$4)+(Table1[[#This Row],[Gas 21-22]]*'Emissions Factors'!$B$4), "")</f>
        <v>0</v>
      </c>
      <c r="P501" s="12" t="str">
        <f>IFERROR(Table1[[#This Row],[Total Emissions 21-22]]/Table1[[#This Row],[Total Emissions 20-21]], "")</f>
        <v/>
      </c>
      <c r="Q501" s="11" t="str">
        <f>IF(ISNA(VLOOKUP(Table1[[#This Row],[Name]],'Elec 22-23'!$A$4:$B$680, 2, FALSE)), "", VLOOKUP(Table1[[#This Row],[Name]], 'Elec 22-23'!$A$4:$B$680, 2, FALSE))</f>
        <v/>
      </c>
      <c r="R501" s="7" t="str">
        <f>IF(ISNA(VLOOKUP(Table1[[#This Row],[Name]], 'Gas 22-23'!$A$4:$B$427, 2, FALSE)), "", (VLOOKUP(Table1[[#This Row],[Name]], 'Gas 22-23'!$A$4:$B$427, 2, FALSE)))</f>
        <v/>
      </c>
      <c r="S501" s="7" t="str">
        <f>IFERROR((Table1[[#This Row],[Electricity 22-23]]*'Emissions Factors'!$C$5)+('Emissions Factors'!$B$5*Table1[[#This Row],[Gas 22-23]]), "")</f>
        <v/>
      </c>
      <c r="T501" s="12" t="str">
        <f>IFERROR(Table1[[#This Row],[Total Emissions 22-23]]/Table1[[#This Row],[Total Emissions 21-22]], "")</f>
        <v/>
      </c>
      <c r="U501" s="7" t="str">
        <f>IF(ISNA(VLOOKUP(Table1[[#This Row],[Name]],'Electricity 23-24'!A740:D1636,4,FALSE)),"",(VLOOKUP(Table1[[#This Row],[Name]],'Electricity 23-24'!A740:D1636,4,FALSE)))</f>
        <v/>
      </c>
      <c r="V501" s="7" t="str">
        <f>IF(ISNA(VLOOKUP(Table1[[#This Row],[Name]],Table2[#All],2,FALSE)),"",(VLOOKUP(Table1[[#This Row],[Name]],Table2[#All],2,FALSE)))</f>
        <v/>
      </c>
      <c r="W501" s="7" t="str">
        <f>IFERROR((Table1[[#This Row],[Electricity 23-24 ]]*'Emissions Factors'!$C$6)+(Table1[[#This Row],[Gas 23-24 ]]*'Emissions Factors'!$B$6),"")</f>
        <v/>
      </c>
      <c r="X501" s="74" t="str">
        <f>IFERROR(Table1[[#This Row],[Total Emissions 23-24 ]]/Table1[[#This Row],[Total Emissions 22-23]],"")</f>
        <v/>
      </c>
      <c r="Y501" s="21"/>
    </row>
    <row r="502" spans="1:25" x14ac:dyDescent="0.25">
      <c r="A502" s="30"/>
      <c r="B502" s="21" t="e">
        <f>VLOOKUP(Table1[[#This Row],[Name]], 'Site Information'!$A$2:$D$46, 4, FALSE)</f>
        <v>#N/A</v>
      </c>
      <c r="C502" s="11" t="str">
        <f>IF(ISNA(VLOOKUP(Table1[[#This Row],[Name]], 'Elec 17-18'!$A$4:$B$630, 2, FALSE)), "0", VLOOKUP(Table1[[#This Row],[Name]], 'Elec 17-18'!$A$4:$B$630, 2, FALSE))</f>
        <v>0</v>
      </c>
      <c r="D502" s="47" t="str">
        <f>IF(ISNA(VLOOKUP(Table1[[#This Row],[Name]], 'Gas 17-18'!$A$4:$B$395, 2, FALSE)), "0", (VLOOKUP(Table1[[#This Row],[Name]], 'Gas 17-18'!$A$4:$B$395, 2, FALSE)))</f>
        <v>0</v>
      </c>
      <c r="E502" s="11" t="str">
        <f>IF(ISNA(VLOOKUP(Table1[[#This Row],[Name]], 'Elec 18-19'!$A$4:$B$630, 2, FALSE)), "0", VLOOKUP(Table1[[#This Row],[Name]], 'Elec 18-19'!$A$4:$B$630, 2, FALSE))</f>
        <v>0</v>
      </c>
      <c r="F502" s="47" t="str">
        <f>IF(ISNA(VLOOKUP(Table1[[#This Row],[Name]], 'Gas 18-19'!$A$4:$B$395, 2, FALSE)), "0", (VLOOKUP(Table1[[#This Row],[Name]], 'Gas 18-19'!$A$4:$B$395, 2, FALSE)))</f>
        <v>0</v>
      </c>
      <c r="G502" s="7" t="str">
        <f>IF(ISNA(VLOOKUP(Table1[[#This Row],[Name]], 'Elec 19-20'!$A$4:$B$631, 2, FALSE)), "0", VLOOKUP(Table1[[#This Row],[Name]], 'Elec 19-20'!$A$4:$B$631, 2, FALSE))</f>
        <v>0</v>
      </c>
      <c r="H502" s="7" t="str">
        <f>IF(ISNA(VLOOKUP(Table1[[#This Row],[Name]], 'Gas 19-20'!$A$4:$B$395, 2, FALSE)), "0", (VLOOKUP(Table1[[#This Row],[Name]], 'Gas 19-20'!$A$4:$B$395, 2, FALSE)))</f>
        <v>0</v>
      </c>
      <c r="I502" s="13">
        <f>IFERROR((Table1[[#This Row],[Electricity 19-20]]*'Emissions Factors'!$C$2)+(Table1[[#This Row],[Gas 19-20]]*'Emissions Factors'!$B$2), "")</f>
        <v>0</v>
      </c>
      <c r="J502" s="7" t="str">
        <f>IF(ISNA(VLOOKUP(Table1[[#This Row],[Name]],'Elec 20-21'!$A$4:$B$641, 2, FALSE)), "0", VLOOKUP(Table1[[#This Row],[Name]], 'Elec 20-21'!$A$4:$B$641, 2, FALSE))</f>
        <v>0</v>
      </c>
      <c r="K502" s="7" t="str">
        <f>IF(ISNA(VLOOKUP(Table1[[#This Row],[Name]], 'Gas 20-21'!$A$4:$B$400, 2, FALSE)), "0", VLOOKUP(Table1[[#This Row],[Name]], 'Gas 20-21'!$A$4:$B$400, 2, FALSE))</f>
        <v>0</v>
      </c>
      <c r="L502" s="13">
        <f>IFERROR((Table1[[#This Row],[Electricity 20-21]]*'Emissions Factors'!$C$3)+(Table1[[#This Row],[Gas 20-21]]*'Emissions Factors'!$B$2), "0")</f>
        <v>0</v>
      </c>
      <c r="M502" s="65" t="str">
        <f>IF(ISNA(VLOOKUP(Table1[[#This Row],[Name]], 'Elec 21-22'!$A$4:$B$656, 2, FALSE)), "0", VLOOKUP(Table1[[#This Row],[Name]], 'Elec 21-22'!$A$4:$B$656, 2, FALSE))</f>
        <v>0</v>
      </c>
      <c r="N502" s="11" t="str">
        <f>IF(ISNA(VLOOKUP(Table1[[#This Row],[Name]], 'Gas 21-22'!$A$4:$B$408, 2, FALSE)), "0", VLOOKUP(Table1[[#This Row],[Name]], 'Gas 21-22'!$A$4:$B$408, 2, FALSE))</f>
        <v>0</v>
      </c>
      <c r="O502" s="8">
        <f>IFERROR((Table1[[#This Row],[Electricity 21-22]]*'Emissions Factors'!$C$4)+(Table1[[#This Row],[Gas 21-22]]*'Emissions Factors'!$B$4), "")</f>
        <v>0</v>
      </c>
      <c r="P502" s="12" t="str">
        <f>IFERROR(Table1[[#This Row],[Total Emissions 21-22]]/Table1[[#This Row],[Total Emissions 20-21]], "")</f>
        <v/>
      </c>
      <c r="Q502" s="11" t="str">
        <f>IF(ISNA(VLOOKUP(Table1[[#This Row],[Name]],'Elec 22-23'!$A$4:$B$680, 2, FALSE)), "", VLOOKUP(Table1[[#This Row],[Name]], 'Elec 22-23'!$A$4:$B$680, 2, FALSE))</f>
        <v/>
      </c>
      <c r="R502" s="7" t="str">
        <f>IF(ISNA(VLOOKUP(Table1[[#This Row],[Name]], 'Gas 22-23'!$A$4:$B$427, 2, FALSE)), "", (VLOOKUP(Table1[[#This Row],[Name]], 'Gas 22-23'!$A$4:$B$427, 2, FALSE)))</f>
        <v/>
      </c>
      <c r="S502" s="7" t="str">
        <f>IFERROR((Table1[[#This Row],[Electricity 22-23]]*'Emissions Factors'!$C$5)+('Emissions Factors'!$B$5*Table1[[#This Row],[Gas 22-23]]), "")</f>
        <v/>
      </c>
      <c r="T502" s="12" t="str">
        <f>IFERROR(Table1[[#This Row],[Total Emissions 22-23]]/Table1[[#This Row],[Total Emissions 21-22]], "")</f>
        <v/>
      </c>
      <c r="U502" s="7" t="str">
        <f>IF(ISNA(VLOOKUP(Table1[[#This Row],[Name]],'Electricity 23-24'!A741:D1637,4,FALSE)),"",(VLOOKUP(Table1[[#This Row],[Name]],'Electricity 23-24'!A741:D1637,4,FALSE)))</f>
        <v/>
      </c>
      <c r="V502" s="7" t="str">
        <f>IF(ISNA(VLOOKUP(Table1[[#This Row],[Name]],Table2[#All],2,FALSE)),"",(VLOOKUP(Table1[[#This Row],[Name]],Table2[#All],2,FALSE)))</f>
        <v/>
      </c>
      <c r="W502" s="7" t="str">
        <f>IFERROR((Table1[[#This Row],[Electricity 23-24 ]]*'Emissions Factors'!$C$6)+(Table1[[#This Row],[Gas 23-24 ]]*'Emissions Factors'!$B$6),"")</f>
        <v/>
      </c>
      <c r="X502" s="74" t="str">
        <f>IFERROR(Table1[[#This Row],[Total Emissions 23-24 ]]/Table1[[#This Row],[Total Emissions 22-23]],"")</f>
        <v/>
      </c>
      <c r="Y502" s="21"/>
    </row>
    <row r="503" spans="1:25" x14ac:dyDescent="0.25">
      <c r="A503" s="30"/>
      <c r="B503" s="21" t="e">
        <f>VLOOKUP(Table1[[#This Row],[Name]], 'Site Information'!$A$2:$D$46, 4, FALSE)</f>
        <v>#N/A</v>
      </c>
      <c r="C503" s="11" t="str">
        <f>IF(ISNA(VLOOKUP(Table1[[#This Row],[Name]], 'Elec 17-18'!$A$4:$B$630, 2, FALSE)), "0", VLOOKUP(Table1[[#This Row],[Name]], 'Elec 17-18'!$A$4:$B$630, 2, FALSE))</f>
        <v>0</v>
      </c>
      <c r="D503" s="47" t="str">
        <f>IF(ISNA(VLOOKUP(Table1[[#This Row],[Name]], 'Gas 17-18'!$A$4:$B$395, 2, FALSE)), "0", (VLOOKUP(Table1[[#This Row],[Name]], 'Gas 17-18'!$A$4:$B$395, 2, FALSE)))</f>
        <v>0</v>
      </c>
      <c r="E503" s="11" t="str">
        <f>IF(ISNA(VLOOKUP(Table1[[#This Row],[Name]], 'Elec 18-19'!$A$4:$B$630, 2, FALSE)), "0", VLOOKUP(Table1[[#This Row],[Name]], 'Elec 18-19'!$A$4:$B$630, 2, FALSE))</f>
        <v>0</v>
      </c>
      <c r="F503" s="47" t="str">
        <f>IF(ISNA(VLOOKUP(Table1[[#This Row],[Name]], 'Gas 18-19'!$A$4:$B$395, 2, FALSE)), "0", (VLOOKUP(Table1[[#This Row],[Name]], 'Gas 18-19'!$A$4:$B$395, 2, FALSE)))</f>
        <v>0</v>
      </c>
      <c r="G503" s="7" t="str">
        <f>IF(ISNA(VLOOKUP(Table1[[#This Row],[Name]], 'Elec 19-20'!$A$4:$B$631, 2, FALSE)), "0", VLOOKUP(Table1[[#This Row],[Name]], 'Elec 19-20'!$A$4:$B$631, 2, FALSE))</f>
        <v>0</v>
      </c>
      <c r="H503" s="7" t="str">
        <f>IF(ISNA(VLOOKUP(Table1[[#This Row],[Name]], 'Gas 19-20'!$A$4:$B$395, 2, FALSE)), "0", (VLOOKUP(Table1[[#This Row],[Name]], 'Gas 19-20'!$A$4:$B$395, 2, FALSE)))</f>
        <v>0</v>
      </c>
      <c r="I503" s="13">
        <f>IFERROR((Table1[[#This Row],[Electricity 19-20]]*'Emissions Factors'!$C$2)+(Table1[[#This Row],[Gas 19-20]]*'Emissions Factors'!$B$2), "")</f>
        <v>0</v>
      </c>
      <c r="J503" s="7" t="str">
        <f>IF(ISNA(VLOOKUP(Table1[[#This Row],[Name]],'Elec 20-21'!$A$4:$B$641, 2, FALSE)), "0", VLOOKUP(Table1[[#This Row],[Name]], 'Elec 20-21'!$A$4:$B$641, 2, FALSE))</f>
        <v>0</v>
      </c>
      <c r="K503" s="7" t="str">
        <f>IF(ISNA(VLOOKUP(Table1[[#This Row],[Name]], 'Gas 20-21'!$A$4:$B$400, 2, FALSE)), "0", VLOOKUP(Table1[[#This Row],[Name]], 'Gas 20-21'!$A$4:$B$400, 2, FALSE))</f>
        <v>0</v>
      </c>
      <c r="L503" s="13">
        <f>IFERROR((Table1[[#This Row],[Electricity 20-21]]*'Emissions Factors'!$C$3)+(Table1[[#This Row],[Gas 20-21]]*'Emissions Factors'!$B$2), "0")</f>
        <v>0</v>
      </c>
      <c r="M503" s="65" t="str">
        <f>IF(ISNA(VLOOKUP(Table1[[#This Row],[Name]], 'Elec 21-22'!$A$4:$B$656, 2, FALSE)), "0", VLOOKUP(Table1[[#This Row],[Name]], 'Elec 21-22'!$A$4:$B$656, 2, FALSE))</f>
        <v>0</v>
      </c>
      <c r="N503" s="11" t="str">
        <f>IF(ISNA(VLOOKUP(Table1[[#This Row],[Name]], 'Gas 21-22'!$A$4:$B$408, 2, FALSE)), "0", VLOOKUP(Table1[[#This Row],[Name]], 'Gas 21-22'!$A$4:$B$408, 2, FALSE))</f>
        <v>0</v>
      </c>
      <c r="O503" s="8">
        <f>IFERROR((Table1[[#This Row],[Electricity 21-22]]*'Emissions Factors'!$C$4)+(Table1[[#This Row],[Gas 21-22]]*'Emissions Factors'!$B$4), "")</f>
        <v>0</v>
      </c>
      <c r="P503" s="12" t="str">
        <f>IFERROR(Table1[[#This Row],[Total Emissions 21-22]]/Table1[[#This Row],[Total Emissions 20-21]], "")</f>
        <v/>
      </c>
      <c r="Q503" s="11" t="str">
        <f>IF(ISNA(VLOOKUP(Table1[[#This Row],[Name]],'Elec 22-23'!$A$4:$B$680, 2, FALSE)), "", VLOOKUP(Table1[[#This Row],[Name]], 'Elec 22-23'!$A$4:$B$680, 2, FALSE))</f>
        <v/>
      </c>
      <c r="R503" s="7" t="str">
        <f>IF(ISNA(VLOOKUP(Table1[[#This Row],[Name]], 'Gas 22-23'!$A$4:$B$427, 2, FALSE)), "", (VLOOKUP(Table1[[#This Row],[Name]], 'Gas 22-23'!$A$4:$B$427, 2, FALSE)))</f>
        <v/>
      </c>
      <c r="S503" s="7" t="str">
        <f>IFERROR((Table1[[#This Row],[Electricity 22-23]]*'Emissions Factors'!$C$5)+('Emissions Factors'!$B$5*Table1[[#This Row],[Gas 22-23]]), "")</f>
        <v/>
      </c>
      <c r="T503" s="12" t="str">
        <f>IFERROR(Table1[[#This Row],[Total Emissions 22-23]]/Table1[[#This Row],[Total Emissions 21-22]], "")</f>
        <v/>
      </c>
      <c r="U503" s="7" t="str">
        <f>IF(ISNA(VLOOKUP(Table1[[#This Row],[Name]],'Electricity 23-24'!A742:D1638,4,FALSE)),"",(VLOOKUP(Table1[[#This Row],[Name]],'Electricity 23-24'!A742:D1638,4,FALSE)))</f>
        <v/>
      </c>
      <c r="V503" s="7" t="str">
        <f>IF(ISNA(VLOOKUP(Table1[[#This Row],[Name]],Table2[#All],2,FALSE)),"",(VLOOKUP(Table1[[#This Row],[Name]],Table2[#All],2,FALSE)))</f>
        <v/>
      </c>
      <c r="W503" s="7" t="str">
        <f>IFERROR((Table1[[#This Row],[Electricity 23-24 ]]*'Emissions Factors'!$C$6)+(Table1[[#This Row],[Gas 23-24 ]]*'Emissions Factors'!$B$6),"")</f>
        <v/>
      </c>
      <c r="X503" s="74" t="str">
        <f>IFERROR(Table1[[#This Row],[Total Emissions 23-24 ]]/Table1[[#This Row],[Total Emissions 22-23]],"")</f>
        <v/>
      </c>
      <c r="Y503" s="21"/>
    </row>
    <row r="504" spans="1:25" x14ac:dyDescent="0.25">
      <c r="A504" s="30"/>
      <c r="B504" s="21" t="e">
        <f>VLOOKUP(Table1[[#This Row],[Name]], 'Site Information'!$A$2:$D$46, 4, FALSE)</f>
        <v>#N/A</v>
      </c>
      <c r="C504" s="11" t="str">
        <f>IF(ISNA(VLOOKUP(Table1[[#This Row],[Name]], 'Elec 17-18'!$A$4:$B$630, 2, FALSE)), "0", VLOOKUP(Table1[[#This Row],[Name]], 'Elec 17-18'!$A$4:$B$630, 2, FALSE))</f>
        <v>0</v>
      </c>
      <c r="D504" s="47" t="str">
        <f>IF(ISNA(VLOOKUP(Table1[[#This Row],[Name]], 'Gas 17-18'!$A$4:$B$395, 2, FALSE)), "0", (VLOOKUP(Table1[[#This Row],[Name]], 'Gas 17-18'!$A$4:$B$395, 2, FALSE)))</f>
        <v>0</v>
      </c>
      <c r="E504" s="11" t="str">
        <f>IF(ISNA(VLOOKUP(Table1[[#This Row],[Name]], 'Elec 18-19'!$A$4:$B$630, 2, FALSE)), "0", VLOOKUP(Table1[[#This Row],[Name]], 'Elec 18-19'!$A$4:$B$630, 2, FALSE))</f>
        <v>0</v>
      </c>
      <c r="F504" s="47" t="str">
        <f>IF(ISNA(VLOOKUP(Table1[[#This Row],[Name]], 'Gas 18-19'!$A$4:$B$395, 2, FALSE)), "0", (VLOOKUP(Table1[[#This Row],[Name]], 'Gas 18-19'!$A$4:$B$395, 2, FALSE)))</f>
        <v>0</v>
      </c>
      <c r="G504" s="7" t="str">
        <f>IF(ISNA(VLOOKUP(Table1[[#This Row],[Name]], 'Elec 19-20'!$A$4:$B$631, 2, FALSE)), "0", VLOOKUP(Table1[[#This Row],[Name]], 'Elec 19-20'!$A$4:$B$631, 2, FALSE))</f>
        <v>0</v>
      </c>
      <c r="H504" s="7" t="str">
        <f>IF(ISNA(VLOOKUP(Table1[[#This Row],[Name]], 'Gas 19-20'!$A$4:$B$395, 2, FALSE)), "0", (VLOOKUP(Table1[[#This Row],[Name]], 'Gas 19-20'!$A$4:$B$395, 2, FALSE)))</f>
        <v>0</v>
      </c>
      <c r="I504" s="13">
        <f>IFERROR((Table1[[#This Row],[Electricity 19-20]]*'Emissions Factors'!$C$2)+(Table1[[#This Row],[Gas 19-20]]*'Emissions Factors'!$B$2), "")</f>
        <v>0</v>
      </c>
      <c r="J504" s="7" t="str">
        <f>IF(ISNA(VLOOKUP(Table1[[#This Row],[Name]],'Elec 20-21'!$A$4:$B$641, 2, FALSE)), "0", VLOOKUP(Table1[[#This Row],[Name]], 'Elec 20-21'!$A$4:$B$641, 2, FALSE))</f>
        <v>0</v>
      </c>
      <c r="K504" s="7" t="str">
        <f>IF(ISNA(VLOOKUP(Table1[[#This Row],[Name]], 'Gas 20-21'!$A$4:$B$400, 2, FALSE)), "0", VLOOKUP(Table1[[#This Row],[Name]], 'Gas 20-21'!$A$4:$B$400, 2, FALSE))</f>
        <v>0</v>
      </c>
      <c r="L504" s="13">
        <f>IFERROR((Table1[[#This Row],[Electricity 20-21]]*'Emissions Factors'!$C$3)+(Table1[[#This Row],[Gas 20-21]]*'Emissions Factors'!$B$2), "0")</f>
        <v>0</v>
      </c>
      <c r="M504" s="65" t="str">
        <f>IF(ISNA(VLOOKUP(Table1[[#This Row],[Name]], 'Elec 21-22'!$A$4:$B$656, 2, FALSE)), "0", VLOOKUP(Table1[[#This Row],[Name]], 'Elec 21-22'!$A$4:$B$656, 2, FALSE))</f>
        <v>0</v>
      </c>
      <c r="N504" s="11" t="str">
        <f>IF(ISNA(VLOOKUP(Table1[[#This Row],[Name]], 'Gas 21-22'!$A$4:$B$408, 2, FALSE)), "0", VLOOKUP(Table1[[#This Row],[Name]], 'Gas 21-22'!$A$4:$B$408, 2, FALSE))</f>
        <v>0</v>
      </c>
      <c r="O504" s="8">
        <f>IFERROR((Table1[[#This Row],[Electricity 21-22]]*'Emissions Factors'!$C$4)+(Table1[[#This Row],[Gas 21-22]]*'Emissions Factors'!$B$4), "")</f>
        <v>0</v>
      </c>
      <c r="P504" s="12" t="str">
        <f>IFERROR(Table1[[#This Row],[Total Emissions 21-22]]/Table1[[#This Row],[Total Emissions 20-21]], "")</f>
        <v/>
      </c>
      <c r="Q504" s="11" t="str">
        <f>IF(ISNA(VLOOKUP(Table1[[#This Row],[Name]],'Elec 22-23'!$A$4:$B$680, 2, FALSE)), "", VLOOKUP(Table1[[#This Row],[Name]], 'Elec 22-23'!$A$4:$B$680, 2, FALSE))</f>
        <v/>
      </c>
      <c r="R504" s="7" t="str">
        <f>IF(ISNA(VLOOKUP(Table1[[#This Row],[Name]], 'Gas 22-23'!$A$4:$B$427, 2, FALSE)), "", (VLOOKUP(Table1[[#This Row],[Name]], 'Gas 22-23'!$A$4:$B$427, 2, FALSE)))</f>
        <v/>
      </c>
      <c r="S504" s="7" t="str">
        <f>IFERROR((Table1[[#This Row],[Electricity 22-23]]*'Emissions Factors'!$C$5)+('Emissions Factors'!$B$5*Table1[[#This Row],[Gas 22-23]]), "")</f>
        <v/>
      </c>
      <c r="T504" s="12" t="str">
        <f>IFERROR(Table1[[#This Row],[Total Emissions 22-23]]/Table1[[#This Row],[Total Emissions 21-22]], "")</f>
        <v/>
      </c>
      <c r="U504" s="7" t="str">
        <f>IF(ISNA(VLOOKUP(Table1[[#This Row],[Name]],'Electricity 23-24'!A743:D1639,4,FALSE)),"",(VLOOKUP(Table1[[#This Row],[Name]],'Electricity 23-24'!A743:D1639,4,FALSE)))</f>
        <v/>
      </c>
      <c r="V504" s="7" t="str">
        <f>IF(ISNA(VLOOKUP(Table1[[#This Row],[Name]],Table2[#All],2,FALSE)),"",(VLOOKUP(Table1[[#This Row],[Name]],Table2[#All],2,FALSE)))</f>
        <v/>
      </c>
      <c r="W504" s="7" t="str">
        <f>IFERROR((Table1[[#This Row],[Electricity 23-24 ]]*'Emissions Factors'!$C$6)+(Table1[[#This Row],[Gas 23-24 ]]*'Emissions Factors'!$B$6),"")</f>
        <v/>
      </c>
      <c r="X504" s="74" t="str">
        <f>IFERROR(Table1[[#This Row],[Total Emissions 23-24 ]]/Table1[[#This Row],[Total Emissions 22-23]],"")</f>
        <v/>
      </c>
      <c r="Y504" s="21"/>
    </row>
    <row r="505" spans="1:25" x14ac:dyDescent="0.25">
      <c r="A505" s="30"/>
      <c r="B505" s="21" t="e">
        <f>VLOOKUP(Table1[[#This Row],[Name]], 'Site Information'!$A$2:$D$46, 4, FALSE)</f>
        <v>#N/A</v>
      </c>
      <c r="C505" s="11" t="str">
        <f>IF(ISNA(VLOOKUP(Table1[[#This Row],[Name]], 'Elec 17-18'!$A$4:$B$630, 2, FALSE)), "0", VLOOKUP(Table1[[#This Row],[Name]], 'Elec 17-18'!$A$4:$B$630, 2, FALSE))</f>
        <v>0</v>
      </c>
      <c r="D505" s="47" t="str">
        <f>IF(ISNA(VLOOKUP(Table1[[#This Row],[Name]], 'Gas 17-18'!$A$4:$B$395, 2, FALSE)), "0", (VLOOKUP(Table1[[#This Row],[Name]], 'Gas 17-18'!$A$4:$B$395, 2, FALSE)))</f>
        <v>0</v>
      </c>
      <c r="E505" s="11" t="str">
        <f>IF(ISNA(VLOOKUP(Table1[[#This Row],[Name]], 'Elec 18-19'!$A$4:$B$630, 2, FALSE)), "0", VLOOKUP(Table1[[#This Row],[Name]], 'Elec 18-19'!$A$4:$B$630, 2, FALSE))</f>
        <v>0</v>
      </c>
      <c r="F505" s="47" t="str">
        <f>IF(ISNA(VLOOKUP(Table1[[#This Row],[Name]], 'Gas 18-19'!$A$4:$B$395, 2, FALSE)), "0", (VLOOKUP(Table1[[#This Row],[Name]], 'Gas 18-19'!$A$4:$B$395, 2, FALSE)))</f>
        <v>0</v>
      </c>
      <c r="G505" s="7" t="str">
        <f>IF(ISNA(VLOOKUP(Table1[[#This Row],[Name]], 'Elec 19-20'!$A$4:$B$631, 2, FALSE)), "0", VLOOKUP(Table1[[#This Row],[Name]], 'Elec 19-20'!$A$4:$B$631, 2, FALSE))</f>
        <v>0</v>
      </c>
      <c r="H505" s="7" t="str">
        <f>IF(ISNA(VLOOKUP(Table1[[#This Row],[Name]], 'Gas 19-20'!$A$4:$B$395, 2, FALSE)), "0", (VLOOKUP(Table1[[#This Row],[Name]], 'Gas 19-20'!$A$4:$B$395, 2, FALSE)))</f>
        <v>0</v>
      </c>
      <c r="I505" s="13">
        <f>IFERROR((Table1[[#This Row],[Electricity 19-20]]*'Emissions Factors'!$C$2)+(Table1[[#This Row],[Gas 19-20]]*'Emissions Factors'!$B$2), "")</f>
        <v>0</v>
      </c>
      <c r="J505" s="7" t="str">
        <f>IF(ISNA(VLOOKUP(Table1[[#This Row],[Name]],'Elec 20-21'!$A$4:$B$641, 2, FALSE)), "0", VLOOKUP(Table1[[#This Row],[Name]], 'Elec 20-21'!$A$4:$B$641, 2, FALSE))</f>
        <v>0</v>
      </c>
      <c r="K505" s="7" t="str">
        <f>IF(ISNA(VLOOKUP(Table1[[#This Row],[Name]], 'Gas 20-21'!$A$4:$B$400, 2, FALSE)), "0", VLOOKUP(Table1[[#This Row],[Name]], 'Gas 20-21'!$A$4:$B$400, 2, FALSE))</f>
        <v>0</v>
      </c>
      <c r="L505" s="13">
        <f>IFERROR((Table1[[#This Row],[Electricity 20-21]]*'Emissions Factors'!$C$3)+(Table1[[#This Row],[Gas 20-21]]*'Emissions Factors'!$B$2), "0")</f>
        <v>0</v>
      </c>
      <c r="M505" s="65" t="str">
        <f>IF(ISNA(VLOOKUP(Table1[[#This Row],[Name]], 'Elec 21-22'!$A$4:$B$656, 2, FALSE)), "0", VLOOKUP(Table1[[#This Row],[Name]], 'Elec 21-22'!$A$4:$B$656, 2, FALSE))</f>
        <v>0</v>
      </c>
      <c r="N505" s="11" t="str">
        <f>IF(ISNA(VLOOKUP(Table1[[#This Row],[Name]], 'Gas 21-22'!$A$4:$B$408, 2, FALSE)), "0", VLOOKUP(Table1[[#This Row],[Name]], 'Gas 21-22'!$A$4:$B$408, 2, FALSE))</f>
        <v>0</v>
      </c>
      <c r="O505" s="8">
        <f>IFERROR((Table1[[#This Row],[Electricity 21-22]]*'Emissions Factors'!$C$4)+(Table1[[#This Row],[Gas 21-22]]*'Emissions Factors'!$B$4), "")</f>
        <v>0</v>
      </c>
      <c r="P505" s="12" t="str">
        <f>IFERROR(Table1[[#This Row],[Total Emissions 21-22]]/Table1[[#This Row],[Total Emissions 20-21]], "")</f>
        <v/>
      </c>
      <c r="Q505" s="11" t="str">
        <f>IF(ISNA(VLOOKUP(Table1[[#This Row],[Name]],'Elec 22-23'!$A$4:$B$680, 2, FALSE)), "", VLOOKUP(Table1[[#This Row],[Name]], 'Elec 22-23'!$A$4:$B$680, 2, FALSE))</f>
        <v/>
      </c>
      <c r="R505" s="7" t="str">
        <f>IF(ISNA(VLOOKUP(Table1[[#This Row],[Name]], 'Gas 22-23'!$A$4:$B$427, 2, FALSE)), "", (VLOOKUP(Table1[[#This Row],[Name]], 'Gas 22-23'!$A$4:$B$427, 2, FALSE)))</f>
        <v/>
      </c>
      <c r="S505" s="7" t="str">
        <f>IFERROR((Table1[[#This Row],[Electricity 22-23]]*'Emissions Factors'!$C$5)+('Emissions Factors'!$B$5*Table1[[#This Row],[Gas 22-23]]), "")</f>
        <v/>
      </c>
      <c r="T505" s="12" t="str">
        <f>IFERROR(Table1[[#This Row],[Total Emissions 22-23]]/Table1[[#This Row],[Total Emissions 21-22]], "")</f>
        <v/>
      </c>
      <c r="U505" s="7" t="str">
        <f>IF(ISNA(VLOOKUP(Table1[[#This Row],[Name]],'Electricity 23-24'!A744:D1640,4,FALSE)),"",(VLOOKUP(Table1[[#This Row],[Name]],'Electricity 23-24'!A744:D1640,4,FALSE)))</f>
        <v/>
      </c>
      <c r="V505" s="7" t="str">
        <f>IF(ISNA(VLOOKUP(Table1[[#This Row],[Name]],Table2[#All],2,FALSE)),"",(VLOOKUP(Table1[[#This Row],[Name]],Table2[#All],2,FALSE)))</f>
        <v/>
      </c>
      <c r="W505" s="7" t="str">
        <f>IFERROR((Table1[[#This Row],[Electricity 23-24 ]]*'Emissions Factors'!$C$6)+(Table1[[#This Row],[Gas 23-24 ]]*'Emissions Factors'!$B$6),"")</f>
        <v/>
      </c>
      <c r="X505" s="74" t="str">
        <f>IFERROR(Table1[[#This Row],[Total Emissions 23-24 ]]/Table1[[#This Row],[Total Emissions 22-23]],"")</f>
        <v/>
      </c>
      <c r="Y505" s="21"/>
    </row>
    <row r="506" spans="1:25" x14ac:dyDescent="0.25">
      <c r="A506" s="30"/>
      <c r="B506" s="21" t="e">
        <f>VLOOKUP(Table1[[#This Row],[Name]], 'Site Information'!$A$2:$D$46, 4, FALSE)</f>
        <v>#N/A</v>
      </c>
      <c r="C506" s="11" t="str">
        <f>IF(ISNA(VLOOKUP(Table1[[#This Row],[Name]], 'Elec 17-18'!$A$4:$B$630, 2, FALSE)), "0", VLOOKUP(Table1[[#This Row],[Name]], 'Elec 17-18'!$A$4:$B$630, 2, FALSE))</f>
        <v>0</v>
      </c>
      <c r="D506" s="47" t="str">
        <f>IF(ISNA(VLOOKUP(Table1[[#This Row],[Name]], 'Gas 17-18'!$A$4:$B$395, 2, FALSE)), "0", (VLOOKUP(Table1[[#This Row],[Name]], 'Gas 17-18'!$A$4:$B$395, 2, FALSE)))</f>
        <v>0</v>
      </c>
      <c r="E506" s="11" t="str">
        <f>IF(ISNA(VLOOKUP(Table1[[#This Row],[Name]], 'Elec 18-19'!$A$4:$B$630, 2, FALSE)), "0", VLOOKUP(Table1[[#This Row],[Name]], 'Elec 18-19'!$A$4:$B$630, 2, FALSE))</f>
        <v>0</v>
      </c>
      <c r="F506" s="47" t="str">
        <f>IF(ISNA(VLOOKUP(Table1[[#This Row],[Name]], 'Gas 18-19'!$A$4:$B$395, 2, FALSE)), "0", (VLOOKUP(Table1[[#This Row],[Name]], 'Gas 18-19'!$A$4:$B$395, 2, FALSE)))</f>
        <v>0</v>
      </c>
      <c r="G506" s="7" t="str">
        <f>IF(ISNA(VLOOKUP(Table1[[#This Row],[Name]], 'Elec 19-20'!$A$4:$B$631, 2, FALSE)), "0", VLOOKUP(Table1[[#This Row],[Name]], 'Elec 19-20'!$A$4:$B$631, 2, FALSE))</f>
        <v>0</v>
      </c>
      <c r="H506" s="7" t="str">
        <f>IF(ISNA(VLOOKUP(Table1[[#This Row],[Name]], 'Gas 19-20'!$A$4:$B$395, 2, FALSE)), "0", (VLOOKUP(Table1[[#This Row],[Name]], 'Gas 19-20'!$A$4:$B$395, 2, FALSE)))</f>
        <v>0</v>
      </c>
      <c r="I506" s="13">
        <f>IFERROR((Table1[[#This Row],[Electricity 19-20]]*'Emissions Factors'!$C$2)+(Table1[[#This Row],[Gas 19-20]]*'Emissions Factors'!$B$2), "")</f>
        <v>0</v>
      </c>
      <c r="J506" s="7" t="str">
        <f>IF(ISNA(VLOOKUP(Table1[[#This Row],[Name]],'Elec 20-21'!$A$4:$B$641, 2, FALSE)), "0", VLOOKUP(Table1[[#This Row],[Name]], 'Elec 20-21'!$A$4:$B$641, 2, FALSE))</f>
        <v>0</v>
      </c>
      <c r="K506" s="7" t="str">
        <f>IF(ISNA(VLOOKUP(Table1[[#This Row],[Name]], 'Gas 20-21'!$A$4:$B$400, 2, FALSE)), "0", VLOOKUP(Table1[[#This Row],[Name]], 'Gas 20-21'!$A$4:$B$400, 2, FALSE))</f>
        <v>0</v>
      </c>
      <c r="L506" s="13">
        <f>IFERROR((Table1[[#This Row],[Electricity 20-21]]*'Emissions Factors'!$C$3)+(Table1[[#This Row],[Gas 20-21]]*'Emissions Factors'!$B$2), "0")</f>
        <v>0</v>
      </c>
      <c r="M506" s="65" t="str">
        <f>IF(ISNA(VLOOKUP(Table1[[#This Row],[Name]], 'Elec 21-22'!$A$4:$B$656, 2, FALSE)), "0", VLOOKUP(Table1[[#This Row],[Name]], 'Elec 21-22'!$A$4:$B$656, 2, FALSE))</f>
        <v>0</v>
      </c>
      <c r="N506" s="11" t="str">
        <f>IF(ISNA(VLOOKUP(Table1[[#This Row],[Name]], 'Gas 21-22'!$A$4:$B$408, 2, FALSE)), "0", VLOOKUP(Table1[[#This Row],[Name]], 'Gas 21-22'!$A$4:$B$408, 2, FALSE))</f>
        <v>0</v>
      </c>
      <c r="O506" s="8">
        <f>IFERROR((Table1[[#This Row],[Electricity 21-22]]*'Emissions Factors'!$C$4)+(Table1[[#This Row],[Gas 21-22]]*'Emissions Factors'!$B$4), "")</f>
        <v>0</v>
      </c>
      <c r="P506" s="12" t="str">
        <f>IFERROR(Table1[[#This Row],[Total Emissions 21-22]]/Table1[[#This Row],[Total Emissions 20-21]], "")</f>
        <v/>
      </c>
      <c r="Q506" s="11" t="str">
        <f>IF(ISNA(VLOOKUP(Table1[[#This Row],[Name]],'Elec 22-23'!$A$4:$B$680, 2, FALSE)), "", VLOOKUP(Table1[[#This Row],[Name]], 'Elec 22-23'!$A$4:$B$680, 2, FALSE))</f>
        <v/>
      </c>
      <c r="R506" s="7" t="str">
        <f>IF(ISNA(VLOOKUP(Table1[[#This Row],[Name]], 'Gas 22-23'!$A$4:$B$427, 2, FALSE)), "", (VLOOKUP(Table1[[#This Row],[Name]], 'Gas 22-23'!$A$4:$B$427, 2, FALSE)))</f>
        <v/>
      </c>
      <c r="S506" s="7" t="str">
        <f>IFERROR((Table1[[#This Row],[Electricity 22-23]]*'Emissions Factors'!$C$5)+('Emissions Factors'!$B$5*Table1[[#This Row],[Gas 22-23]]), "")</f>
        <v/>
      </c>
      <c r="T506" s="12" t="str">
        <f>IFERROR(Table1[[#This Row],[Total Emissions 22-23]]/Table1[[#This Row],[Total Emissions 21-22]], "")</f>
        <v/>
      </c>
      <c r="U506" s="7" t="str">
        <f>IF(ISNA(VLOOKUP(Table1[[#This Row],[Name]],'Electricity 23-24'!A745:D1641,4,FALSE)),"",(VLOOKUP(Table1[[#This Row],[Name]],'Electricity 23-24'!A745:D1641,4,FALSE)))</f>
        <v/>
      </c>
      <c r="V506" s="7" t="str">
        <f>IF(ISNA(VLOOKUP(Table1[[#This Row],[Name]],Table2[#All],2,FALSE)),"",(VLOOKUP(Table1[[#This Row],[Name]],Table2[#All],2,FALSE)))</f>
        <v/>
      </c>
      <c r="W506" s="7" t="str">
        <f>IFERROR((Table1[[#This Row],[Electricity 23-24 ]]*'Emissions Factors'!$C$6)+(Table1[[#This Row],[Gas 23-24 ]]*'Emissions Factors'!$B$6),"")</f>
        <v/>
      </c>
      <c r="X506" s="74" t="str">
        <f>IFERROR(Table1[[#This Row],[Total Emissions 23-24 ]]/Table1[[#This Row],[Total Emissions 22-23]],"")</f>
        <v/>
      </c>
      <c r="Y506" s="21"/>
    </row>
    <row r="507" spans="1:25" x14ac:dyDescent="0.25">
      <c r="A507" s="30"/>
      <c r="B507" s="21" t="e">
        <f>VLOOKUP(Table1[[#This Row],[Name]], 'Site Information'!$A$2:$D$46, 4, FALSE)</f>
        <v>#N/A</v>
      </c>
      <c r="C507" s="11" t="str">
        <f>IF(ISNA(VLOOKUP(Table1[[#This Row],[Name]], 'Elec 17-18'!$A$4:$B$630, 2, FALSE)), "0", VLOOKUP(Table1[[#This Row],[Name]], 'Elec 17-18'!$A$4:$B$630, 2, FALSE))</f>
        <v>0</v>
      </c>
      <c r="D507" s="47" t="str">
        <f>IF(ISNA(VLOOKUP(Table1[[#This Row],[Name]], 'Gas 17-18'!$A$4:$B$395, 2, FALSE)), "0", (VLOOKUP(Table1[[#This Row],[Name]], 'Gas 17-18'!$A$4:$B$395, 2, FALSE)))</f>
        <v>0</v>
      </c>
      <c r="E507" s="11" t="str">
        <f>IF(ISNA(VLOOKUP(Table1[[#This Row],[Name]], 'Elec 18-19'!$A$4:$B$630, 2, FALSE)), "0", VLOOKUP(Table1[[#This Row],[Name]], 'Elec 18-19'!$A$4:$B$630, 2, FALSE))</f>
        <v>0</v>
      </c>
      <c r="F507" s="47" t="str">
        <f>IF(ISNA(VLOOKUP(Table1[[#This Row],[Name]], 'Gas 18-19'!$A$4:$B$395, 2, FALSE)), "0", (VLOOKUP(Table1[[#This Row],[Name]], 'Gas 18-19'!$A$4:$B$395, 2, FALSE)))</f>
        <v>0</v>
      </c>
      <c r="G507" s="7" t="str">
        <f>IF(ISNA(VLOOKUP(Table1[[#This Row],[Name]], 'Elec 19-20'!$A$4:$B$631, 2, FALSE)), "0", VLOOKUP(Table1[[#This Row],[Name]], 'Elec 19-20'!$A$4:$B$631, 2, FALSE))</f>
        <v>0</v>
      </c>
      <c r="H507" s="7" t="str">
        <f>IF(ISNA(VLOOKUP(Table1[[#This Row],[Name]], 'Gas 19-20'!$A$4:$B$395, 2, FALSE)), "0", (VLOOKUP(Table1[[#This Row],[Name]], 'Gas 19-20'!$A$4:$B$395, 2, FALSE)))</f>
        <v>0</v>
      </c>
      <c r="I507" s="13">
        <f>IFERROR((Table1[[#This Row],[Electricity 19-20]]*'Emissions Factors'!$C$2)+(Table1[[#This Row],[Gas 19-20]]*'Emissions Factors'!$B$2), "")</f>
        <v>0</v>
      </c>
      <c r="J507" s="7" t="str">
        <f>IF(ISNA(VLOOKUP(Table1[[#This Row],[Name]],'Elec 20-21'!$A$4:$B$641, 2, FALSE)), "0", VLOOKUP(Table1[[#This Row],[Name]], 'Elec 20-21'!$A$4:$B$641, 2, FALSE))</f>
        <v>0</v>
      </c>
      <c r="K507" s="7" t="str">
        <f>IF(ISNA(VLOOKUP(Table1[[#This Row],[Name]], 'Gas 20-21'!$A$4:$B$400, 2, FALSE)), "0", VLOOKUP(Table1[[#This Row],[Name]], 'Gas 20-21'!$A$4:$B$400, 2, FALSE))</f>
        <v>0</v>
      </c>
      <c r="L507" s="13">
        <f>IFERROR((Table1[[#This Row],[Electricity 20-21]]*'Emissions Factors'!$C$3)+(Table1[[#This Row],[Gas 20-21]]*'Emissions Factors'!$B$2), "0")</f>
        <v>0</v>
      </c>
      <c r="M507" s="65" t="str">
        <f>IF(ISNA(VLOOKUP(Table1[[#This Row],[Name]], 'Elec 21-22'!$A$4:$B$656, 2, FALSE)), "0", VLOOKUP(Table1[[#This Row],[Name]], 'Elec 21-22'!$A$4:$B$656, 2, FALSE))</f>
        <v>0</v>
      </c>
      <c r="N507" s="11" t="str">
        <f>IF(ISNA(VLOOKUP(Table1[[#This Row],[Name]], 'Gas 21-22'!$A$4:$B$408, 2, FALSE)), "0", VLOOKUP(Table1[[#This Row],[Name]], 'Gas 21-22'!$A$4:$B$408, 2, FALSE))</f>
        <v>0</v>
      </c>
      <c r="O507" s="8">
        <f>IFERROR((Table1[[#This Row],[Electricity 21-22]]*'Emissions Factors'!$C$4)+(Table1[[#This Row],[Gas 21-22]]*'Emissions Factors'!$B$4), "")</f>
        <v>0</v>
      </c>
      <c r="P507" s="12" t="str">
        <f>IFERROR(Table1[[#This Row],[Total Emissions 21-22]]/Table1[[#This Row],[Total Emissions 20-21]], "")</f>
        <v/>
      </c>
      <c r="Q507" s="11" t="str">
        <f>IF(ISNA(VLOOKUP(Table1[[#This Row],[Name]],'Elec 22-23'!$A$4:$B$680, 2, FALSE)), "", VLOOKUP(Table1[[#This Row],[Name]], 'Elec 22-23'!$A$4:$B$680, 2, FALSE))</f>
        <v/>
      </c>
      <c r="R507" s="7" t="str">
        <f>IF(ISNA(VLOOKUP(Table1[[#This Row],[Name]], 'Gas 22-23'!$A$4:$B$427, 2, FALSE)), "", (VLOOKUP(Table1[[#This Row],[Name]], 'Gas 22-23'!$A$4:$B$427, 2, FALSE)))</f>
        <v/>
      </c>
      <c r="S507" s="7" t="str">
        <f>IFERROR((Table1[[#This Row],[Electricity 22-23]]*'Emissions Factors'!$C$5)+('Emissions Factors'!$B$5*Table1[[#This Row],[Gas 22-23]]), "")</f>
        <v/>
      </c>
      <c r="T507" s="12" t="str">
        <f>IFERROR(Table1[[#This Row],[Total Emissions 22-23]]/Table1[[#This Row],[Total Emissions 21-22]], "")</f>
        <v/>
      </c>
      <c r="U507" s="7" t="str">
        <f>IF(ISNA(VLOOKUP(Table1[[#This Row],[Name]],'Electricity 23-24'!A746:D1642,4,FALSE)),"",(VLOOKUP(Table1[[#This Row],[Name]],'Electricity 23-24'!A746:D1642,4,FALSE)))</f>
        <v/>
      </c>
      <c r="V507" s="7" t="str">
        <f>IF(ISNA(VLOOKUP(Table1[[#This Row],[Name]],Table2[#All],2,FALSE)),"",(VLOOKUP(Table1[[#This Row],[Name]],Table2[#All],2,FALSE)))</f>
        <v/>
      </c>
      <c r="W507" s="7" t="str">
        <f>IFERROR((Table1[[#This Row],[Electricity 23-24 ]]*'Emissions Factors'!$C$6)+(Table1[[#This Row],[Gas 23-24 ]]*'Emissions Factors'!$B$6),"")</f>
        <v/>
      </c>
      <c r="X507" s="74" t="str">
        <f>IFERROR(Table1[[#This Row],[Total Emissions 23-24 ]]/Table1[[#This Row],[Total Emissions 22-23]],"")</f>
        <v/>
      </c>
      <c r="Y507" s="21"/>
    </row>
    <row r="508" spans="1:25" x14ac:dyDescent="0.25">
      <c r="A508" s="30"/>
      <c r="B508" s="21" t="e">
        <f>VLOOKUP(Table1[[#This Row],[Name]], 'Site Information'!$A$2:$D$46, 4, FALSE)</f>
        <v>#N/A</v>
      </c>
      <c r="C508" s="11" t="str">
        <f>IF(ISNA(VLOOKUP(Table1[[#This Row],[Name]], 'Elec 17-18'!$A$4:$B$630, 2, FALSE)), "0", VLOOKUP(Table1[[#This Row],[Name]], 'Elec 17-18'!$A$4:$B$630, 2, FALSE))</f>
        <v>0</v>
      </c>
      <c r="D508" s="47" t="str">
        <f>IF(ISNA(VLOOKUP(Table1[[#This Row],[Name]], 'Gas 17-18'!$A$4:$B$395, 2, FALSE)), "0", (VLOOKUP(Table1[[#This Row],[Name]], 'Gas 17-18'!$A$4:$B$395, 2, FALSE)))</f>
        <v>0</v>
      </c>
      <c r="E508" s="11" t="str">
        <f>IF(ISNA(VLOOKUP(Table1[[#This Row],[Name]], 'Elec 18-19'!$A$4:$B$630, 2, FALSE)), "0", VLOOKUP(Table1[[#This Row],[Name]], 'Elec 18-19'!$A$4:$B$630, 2, FALSE))</f>
        <v>0</v>
      </c>
      <c r="F508" s="47" t="str">
        <f>IF(ISNA(VLOOKUP(Table1[[#This Row],[Name]], 'Gas 18-19'!$A$4:$B$395, 2, FALSE)), "0", (VLOOKUP(Table1[[#This Row],[Name]], 'Gas 18-19'!$A$4:$B$395, 2, FALSE)))</f>
        <v>0</v>
      </c>
      <c r="G508" s="7" t="str">
        <f>IF(ISNA(VLOOKUP(Table1[[#This Row],[Name]], 'Elec 19-20'!$A$4:$B$631, 2, FALSE)), "0", VLOOKUP(Table1[[#This Row],[Name]], 'Elec 19-20'!$A$4:$B$631, 2, FALSE))</f>
        <v>0</v>
      </c>
      <c r="H508" s="7" t="str">
        <f>IF(ISNA(VLOOKUP(Table1[[#This Row],[Name]], 'Gas 19-20'!$A$4:$B$395, 2, FALSE)), "0", (VLOOKUP(Table1[[#This Row],[Name]], 'Gas 19-20'!$A$4:$B$395, 2, FALSE)))</f>
        <v>0</v>
      </c>
      <c r="I508" s="13">
        <f>IFERROR((Table1[[#This Row],[Electricity 19-20]]*'Emissions Factors'!$C$2)+(Table1[[#This Row],[Gas 19-20]]*'Emissions Factors'!$B$2), "")</f>
        <v>0</v>
      </c>
      <c r="J508" s="7" t="str">
        <f>IF(ISNA(VLOOKUP(Table1[[#This Row],[Name]],'Elec 20-21'!$A$4:$B$641, 2, FALSE)), "0", VLOOKUP(Table1[[#This Row],[Name]], 'Elec 20-21'!$A$4:$B$641, 2, FALSE))</f>
        <v>0</v>
      </c>
      <c r="K508" s="7" t="str">
        <f>IF(ISNA(VLOOKUP(Table1[[#This Row],[Name]], 'Gas 20-21'!$A$4:$B$400, 2, FALSE)), "0", VLOOKUP(Table1[[#This Row],[Name]], 'Gas 20-21'!$A$4:$B$400, 2, FALSE))</f>
        <v>0</v>
      </c>
      <c r="L508" s="13">
        <f>IFERROR((Table1[[#This Row],[Electricity 20-21]]*'Emissions Factors'!$C$3)+(Table1[[#This Row],[Gas 20-21]]*'Emissions Factors'!$B$2), "0")</f>
        <v>0</v>
      </c>
      <c r="M508" s="65" t="str">
        <f>IF(ISNA(VLOOKUP(Table1[[#This Row],[Name]], 'Elec 21-22'!$A$4:$B$656, 2, FALSE)), "0", VLOOKUP(Table1[[#This Row],[Name]], 'Elec 21-22'!$A$4:$B$656, 2, FALSE))</f>
        <v>0</v>
      </c>
      <c r="N508" s="11" t="str">
        <f>IF(ISNA(VLOOKUP(Table1[[#This Row],[Name]], 'Gas 21-22'!$A$4:$B$408, 2, FALSE)), "0", VLOOKUP(Table1[[#This Row],[Name]], 'Gas 21-22'!$A$4:$B$408, 2, FALSE))</f>
        <v>0</v>
      </c>
      <c r="O508" s="8">
        <f>IFERROR((Table1[[#This Row],[Electricity 21-22]]*'Emissions Factors'!$C$4)+(Table1[[#This Row],[Gas 21-22]]*'Emissions Factors'!$B$4), "")</f>
        <v>0</v>
      </c>
      <c r="P508" s="12" t="str">
        <f>IFERROR(Table1[[#This Row],[Total Emissions 21-22]]/Table1[[#This Row],[Total Emissions 20-21]], "")</f>
        <v/>
      </c>
      <c r="Q508" s="11" t="str">
        <f>IF(ISNA(VLOOKUP(Table1[[#This Row],[Name]],'Elec 22-23'!$A$4:$B$680, 2, FALSE)), "", VLOOKUP(Table1[[#This Row],[Name]], 'Elec 22-23'!$A$4:$B$680, 2, FALSE))</f>
        <v/>
      </c>
      <c r="R508" s="7" t="str">
        <f>IF(ISNA(VLOOKUP(Table1[[#This Row],[Name]], 'Gas 22-23'!$A$4:$B$427, 2, FALSE)), "", (VLOOKUP(Table1[[#This Row],[Name]], 'Gas 22-23'!$A$4:$B$427, 2, FALSE)))</f>
        <v/>
      </c>
      <c r="S508" s="7" t="str">
        <f>IFERROR((Table1[[#This Row],[Electricity 22-23]]*'Emissions Factors'!$C$5)+('Emissions Factors'!$B$5*Table1[[#This Row],[Gas 22-23]]), "")</f>
        <v/>
      </c>
      <c r="T508" s="12" t="str">
        <f>IFERROR(Table1[[#This Row],[Total Emissions 22-23]]/Table1[[#This Row],[Total Emissions 21-22]], "")</f>
        <v/>
      </c>
      <c r="U508" s="7" t="str">
        <f>IF(ISNA(VLOOKUP(Table1[[#This Row],[Name]],'Electricity 23-24'!A747:D1643,4,FALSE)),"",(VLOOKUP(Table1[[#This Row],[Name]],'Electricity 23-24'!A747:D1643,4,FALSE)))</f>
        <v/>
      </c>
      <c r="V508" s="7" t="str">
        <f>IF(ISNA(VLOOKUP(Table1[[#This Row],[Name]],Table2[#All],2,FALSE)),"",(VLOOKUP(Table1[[#This Row],[Name]],Table2[#All],2,FALSE)))</f>
        <v/>
      </c>
      <c r="W508" s="7" t="str">
        <f>IFERROR((Table1[[#This Row],[Electricity 23-24 ]]*'Emissions Factors'!$C$6)+(Table1[[#This Row],[Gas 23-24 ]]*'Emissions Factors'!$B$6),"")</f>
        <v/>
      </c>
      <c r="X508" s="74" t="str">
        <f>IFERROR(Table1[[#This Row],[Total Emissions 23-24 ]]/Table1[[#This Row],[Total Emissions 22-23]],"")</f>
        <v/>
      </c>
      <c r="Y508" s="21"/>
    </row>
    <row r="509" spans="1:25" x14ac:dyDescent="0.25">
      <c r="A509" s="30"/>
      <c r="B509" s="21" t="e">
        <f>VLOOKUP(Table1[[#This Row],[Name]], 'Site Information'!$A$2:$D$46, 4, FALSE)</f>
        <v>#N/A</v>
      </c>
      <c r="C509" s="11" t="str">
        <f>IF(ISNA(VLOOKUP(Table1[[#This Row],[Name]], 'Elec 17-18'!$A$4:$B$630, 2, FALSE)), "0", VLOOKUP(Table1[[#This Row],[Name]], 'Elec 17-18'!$A$4:$B$630, 2, FALSE))</f>
        <v>0</v>
      </c>
      <c r="D509" s="47" t="str">
        <f>IF(ISNA(VLOOKUP(Table1[[#This Row],[Name]], 'Gas 17-18'!$A$4:$B$395, 2, FALSE)), "0", (VLOOKUP(Table1[[#This Row],[Name]], 'Gas 17-18'!$A$4:$B$395, 2, FALSE)))</f>
        <v>0</v>
      </c>
      <c r="E509" s="11" t="str">
        <f>IF(ISNA(VLOOKUP(Table1[[#This Row],[Name]], 'Elec 18-19'!$A$4:$B$630, 2, FALSE)), "0", VLOOKUP(Table1[[#This Row],[Name]], 'Elec 18-19'!$A$4:$B$630, 2, FALSE))</f>
        <v>0</v>
      </c>
      <c r="F509" s="47" t="str">
        <f>IF(ISNA(VLOOKUP(Table1[[#This Row],[Name]], 'Gas 18-19'!$A$4:$B$395, 2, FALSE)), "0", (VLOOKUP(Table1[[#This Row],[Name]], 'Gas 18-19'!$A$4:$B$395, 2, FALSE)))</f>
        <v>0</v>
      </c>
      <c r="G509" s="7" t="str">
        <f>IF(ISNA(VLOOKUP(Table1[[#This Row],[Name]], 'Elec 19-20'!$A$4:$B$631, 2, FALSE)), "0", VLOOKUP(Table1[[#This Row],[Name]], 'Elec 19-20'!$A$4:$B$631, 2, FALSE))</f>
        <v>0</v>
      </c>
      <c r="H509" s="7" t="str">
        <f>IF(ISNA(VLOOKUP(Table1[[#This Row],[Name]], 'Gas 19-20'!$A$4:$B$395, 2, FALSE)), "0", (VLOOKUP(Table1[[#This Row],[Name]], 'Gas 19-20'!$A$4:$B$395, 2, FALSE)))</f>
        <v>0</v>
      </c>
      <c r="I509" s="13">
        <f>IFERROR((Table1[[#This Row],[Electricity 19-20]]*'Emissions Factors'!$C$2)+(Table1[[#This Row],[Gas 19-20]]*'Emissions Factors'!$B$2), "")</f>
        <v>0</v>
      </c>
      <c r="J509" s="7" t="str">
        <f>IF(ISNA(VLOOKUP(Table1[[#This Row],[Name]],'Elec 20-21'!$A$4:$B$641, 2, FALSE)), "0", VLOOKUP(Table1[[#This Row],[Name]], 'Elec 20-21'!$A$4:$B$641, 2, FALSE))</f>
        <v>0</v>
      </c>
      <c r="K509" s="7" t="str">
        <f>IF(ISNA(VLOOKUP(Table1[[#This Row],[Name]], 'Gas 20-21'!$A$4:$B$400, 2, FALSE)), "0", VLOOKUP(Table1[[#This Row],[Name]], 'Gas 20-21'!$A$4:$B$400, 2, FALSE))</f>
        <v>0</v>
      </c>
      <c r="L509" s="13">
        <f>IFERROR((Table1[[#This Row],[Electricity 20-21]]*'Emissions Factors'!$C$3)+(Table1[[#This Row],[Gas 20-21]]*'Emissions Factors'!$B$2), "0")</f>
        <v>0</v>
      </c>
      <c r="M509" s="65" t="str">
        <f>IF(ISNA(VLOOKUP(Table1[[#This Row],[Name]], 'Elec 21-22'!$A$4:$B$656, 2, FALSE)), "0", VLOOKUP(Table1[[#This Row],[Name]], 'Elec 21-22'!$A$4:$B$656, 2, FALSE))</f>
        <v>0</v>
      </c>
      <c r="N509" s="7" t="str">
        <f>IF(ISNA(VLOOKUP(Table1[[#This Row],[Name]], 'Gas 21-22'!$A$4:$B$408, 2, FALSE)), "0", VLOOKUP(Table1[[#This Row],[Name]], 'Gas 21-22'!$A$4:$B$408, 2, FALSE))</f>
        <v>0</v>
      </c>
      <c r="O509" s="8">
        <f>IFERROR((Table1[[#This Row],[Electricity 21-22]]*'Emissions Factors'!$C$4)+(Table1[[#This Row],[Gas 21-22]]*'Emissions Factors'!$B$4), "")</f>
        <v>0</v>
      </c>
      <c r="P509" s="12" t="str">
        <f>IFERROR(Table1[[#This Row],[Total Emissions 21-22]]/Table1[[#This Row],[Total Emissions 20-21]], "")</f>
        <v/>
      </c>
      <c r="Q509" s="11" t="str">
        <f>IF(ISNA(VLOOKUP(Table1[[#This Row],[Name]],'Elec 22-23'!$A$4:$B$680, 2, FALSE)), "", VLOOKUP(Table1[[#This Row],[Name]], 'Elec 22-23'!$A$4:$B$680, 2, FALSE))</f>
        <v/>
      </c>
      <c r="R509" s="11" t="str">
        <f>IF(ISNA(VLOOKUP(Table1[[#This Row],[Name]], 'Gas 22-23'!$A$4:$B$427, 2, FALSE)), "", (VLOOKUP(Table1[[#This Row],[Name]], 'Gas 22-23'!$A$4:$B$427, 2, FALSE)))</f>
        <v/>
      </c>
      <c r="S509" s="11" t="str">
        <f>IFERROR((Table1[[#This Row],[Electricity 22-23]]*'Emissions Factors'!$C$5)+('Emissions Factors'!$B$5*Table1[[#This Row],[Gas 22-23]]), "")</f>
        <v/>
      </c>
      <c r="T509" s="12" t="str">
        <f>IFERROR(Table1[[#This Row],[Total Emissions 22-23]]/Table1[[#This Row],[Total Emissions 21-22]], "")</f>
        <v/>
      </c>
      <c r="U509" s="11" t="str">
        <f>IF(ISNA(VLOOKUP(Table1[[#This Row],[Name]],'Electricity 23-24'!A510:D1406,4,FALSE)),"",(VLOOKUP(Table1[[#This Row],[Name]],'Electricity 23-24'!A510:D1406,4,FALSE)))</f>
        <v/>
      </c>
      <c r="V509" s="11" t="str">
        <f>IF(ISNA(VLOOKUP(Table1[[#This Row],[Name]],Table2[#All],2,FALSE)),"",(VLOOKUP(Table1[[#This Row],[Name]],Table2[#All],2,FALSE)))</f>
        <v/>
      </c>
      <c r="W509" s="11" t="str">
        <f>IFERROR((Table1[[#This Row],[Electricity 23-24 ]]*'Emissions Factors'!$C$6)+(Table1[[#This Row],[Gas 23-24 ]]*'Emissions Factors'!$B$6),"")</f>
        <v/>
      </c>
      <c r="X509" s="74" t="str">
        <f>IFERROR(Table1[[#This Row],[Total Emissions 23-24 ]]/Table1[[#This Row],[Total Emissions 22-23]],"")</f>
        <v/>
      </c>
      <c r="Y509" s="21"/>
    </row>
    <row r="510" spans="1:25" x14ac:dyDescent="0.25">
      <c r="A510" s="32"/>
      <c r="B510" s="21" t="e">
        <f>VLOOKUP(Table1[[#This Row],[Name]], 'Site Information'!$A$2:$D$46, 4, FALSE)</f>
        <v>#N/A</v>
      </c>
      <c r="C510" s="8" t="str">
        <f>IF(ISNA(VLOOKUP(Table1[[#This Row],[Name]], 'Elec 17-18'!$A$4:$B$630, 2, FALSE)), "0", VLOOKUP(Table1[[#This Row],[Name]], 'Elec 17-18'!$A$4:$B$630, 2, FALSE))</f>
        <v>0</v>
      </c>
      <c r="D510" s="13" t="str">
        <f>IF(ISNA(VLOOKUP(Table1[[#This Row],[Name]], 'Gas 17-18'!$A$4:$B$395, 2, FALSE)), "0", (VLOOKUP(Table1[[#This Row],[Name]], 'Gas 17-18'!$A$4:$B$395, 2, FALSE)))</f>
        <v>0</v>
      </c>
      <c r="E510" s="8" t="str">
        <f>IF(ISNA(VLOOKUP(Table1[[#This Row],[Name]], 'Elec 18-19'!$A$4:$B$630, 2, FALSE)), "0", VLOOKUP(Table1[[#This Row],[Name]], 'Elec 18-19'!$A$4:$B$630, 2, FALSE))</f>
        <v>0</v>
      </c>
      <c r="F510" s="13" t="str">
        <f>IF(ISNA(VLOOKUP(Table1[[#This Row],[Name]], 'Gas 18-19'!$A$4:$B$395, 2, FALSE)), "0", (VLOOKUP(Table1[[#This Row],[Name]], 'Gas 18-19'!$A$4:$B$395, 2, FALSE)))</f>
        <v>0</v>
      </c>
      <c r="G510" s="7" t="str">
        <f>IF(ISNA(VLOOKUP(Table1[[#This Row],[Name]], 'Elec 19-20'!$A$4:$B$631, 2, FALSE)), "0", VLOOKUP(Table1[[#This Row],[Name]], 'Elec 19-20'!$A$4:$B$631, 2, FALSE))</f>
        <v>0</v>
      </c>
      <c r="H510" s="7" t="str">
        <f>IF(ISNA(VLOOKUP(Table1[[#This Row],[Name]], 'Gas 19-20'!$A$4:$B$395, 2, FALSE)), "0", (VLOOKUP(Table1[[#This Row],[Name]], 'Gas 19-20'!$A$4:$B$395, 2, FALSE)))</f>
        <v>0</v>
      </c>
      <c r="I510" s="13">
        <f>IFERROR((Table1[[#This Row],[Electricity 19-20]]*'Emissions Factors'!$C$2)+(Table1[[#This Row],[Gas 19-20]]*'Emissions Factors'!$B$2), "")</f>
        <v>0</v>
      </c>
      <c r="J510" s="7" t="str">
        <f>IF(ISNA(VLOOKUP(Table1[[#This Row],[Name]],'Elec 20-21'!$A$4:$B$641, 2, FALSE)), "0", VLOOKUP(Table1[[#This Row],[Name]], 'Elec 20-21'!$A$4:$B$641, 2, FALSE))</f>
        <v>0</v>
      </c>
      <c r="K510" s="7" t="str">
        <f>IF(ISNA(VLOOKUP(Table1[[#This Row],[Name]], 'Gas 20-21'!$A$4:$B$400, 2, FALSE)), "0", VLOOKUP(Table1[[#This Row],[Name]], 'Gas 20-21'!$A$4:$B$400, 2, FALSE))</f>
        <v>0</v>
      </c>
      <c r="L510" s="13">
        <f>IFERROR((Table1[[#This Row],[Electricity 20-21]]*'Emissions Factors'!$C$3)+(Table1[[#This Row],[Gas 20-21]]*'Emissions Factors'!$B$2), "0")</f>
        <v>0</v>
      </c>
      <c r="M510" s="65" t="str">
        <f>IF(ISNA(VLOOKUP(Table1[[#This Row],[Name]], 'Elec 21-22'!$A$4:$B$656, 2, FALSE)), "0", VLOOKUP(Table1[[#This Row],[Name]], 'Elec 21-22'!$A$4:$B$656, 2, FALSE))</f>
        <v>0</v>
      </c>
      <c r="N510" s="11" t="str">
        <f>IF(ISNA(VLOOKUP(Table1[[#This Row],[Name]], 'Gas 21-22'!$A$4:$B$408, 2, FALSE)), "0", VLOOKUP(Table1[[#This Row],[Name]], 'Gas 21-22'!$A$4:$B$408, 2, FALSE))</f>
        <v>0</v>
      </c>
      <c r="O510" s="8">
        <f>IFERROR((Table1[[#This Row],[Electricity 21-22]]*'Emissions Factors'!$C$4)+(Table1[[#This Row],[Gas 21-22]]*'Emissions Factors'!$B$4), "")</f>
        <v>0</v>
      </c>
      <c r="P510" s="13" t="str">
        <f>IFERROR(Table1[[#This Row],[Total Emissions 21-22]]/Table1[[#This Row],[Total Emissions 20-21]], "")</f>
        <v/>
      </c>
      <c r="Q510" s="11" t="str">
        <f>IF(ISNA(VLOOKUP(Table1[[#This Row],[Name]],'Elec 22-23'!$A$4:$B$680, 2, FALSE)), "", VLOOKUP(Table1[[#This Row],[Name]], 'Elec 22-23'!$A$4:$B$680, 2, FALSE))</f>
        <v/>
      </c>
      <c r="R510" s="7" t="str">
        <f>IF(ISNA(VLOOKUP(Table1[[#This Row],[Name]], 'Gas 22-23'!$A$4:$B$427, 2, FALSE)), "", (VLOOKUP(Table1[[#This Row],[Name]], 'Gas 22-23'!$A$4:$B$427, 2, FALSE)))</f>
        <v/>
      </c>
      <c r="S510" s="7" t="str">
        <f>IFERROR((Table1[[#This Row],[Electricity 22-23]]*'Emissions Factors'!$C$5)+('Emissions Factors'!$B$5*Table1[[#This Row],[Gas 22-23]]), "")</f>
        <v/>
      </c>
      <c r="T510" s="12" t="str">
        <f>IFERROR(Table1[[#This Row],[Total Emissions 22-23]]/Table1[[#This Row],[Total Emissions 21-22]], "")</f>
        <v/>
      </c>
      <c r="U510" s="7" t="str">
        <f>IF(ISNA(VLOOKUP(Table1[[#This Row],[Name]],'Electricity 23-24'!A110:D232,4,FALSE)),"",(VLOOKUP(Table1[[#This Row],[Name]],'Electricity 23-24'!A110:D232,4,FALSE)))</f>
        <v/>
      </c>
      <c r="V510" s="7" t="str">
        <f>IF(ISNA(VLOOKUP(Table1[[#This Row],[Name]],Table2[#All],2,FALSE)),"",(VLOOKUP(Table1[[#This Row],[Name]],Table2[#All],2,FALSE)))</f>
        <v/>
      </c>
      <c r="W510" s="7" t="str">
        <f>IFERROR((Table1[[#This Row],[Electricity 23-24 ]]*'Emissions Factors'!$C$6)+(Table1[[#This Row],[Gas 23-24 ]]*'Emissions Factors'!$B$6),"")</f>
        <v/>
      </c>
      <c r="X510" s="74" t="str">
        <f>IFERROR(Table1[[#This Row],[Total Emissions 23-24 ]]/Table1[[#This Row],[Total Emissions 22-23]],"")</f>
        <v/>
      </c>
      <c r="Y510" s="21"/>
    </row>
    <row r="511" spans="1:25" x14ac:dyDescent="0.25">
      <c r="A511" s="30"/>
      <c r="B511" s="21" t="e">
        <f>VLOOKUP(Table1[[#This Row],[Name]], 'Site Information'!$A$2:$D$46, 4, FALSE)</f>
        <v>#N/A</v>
      </c>
      <c r="C511" s="11" t="str">
        <f>IF(ISNA(VLOOKUP(Table1[[#This Row],[Name]], 'Elec 17-18'!$A$4:$B$630, 2, FALSE)), "0", VLOOKUP(Table1[[#This Row],[Name]], 'Elec 17-18'!$A$4:$B$630, 2, FALSE))</f>
        <v>0</v>
      </c>
      <c r="D511" s="47" t="str">
        <f>IF(ISNA(VLOOKUP(Table1[[#This Row],[Name]], 'Gas 17-18'!$A$4:$B$395, 2, FALSE)), "0", (VLOOKUP(Table1[[#This Row],[Name]], 'Gas 17-18'!$A$4:$B$395, 2, FALSE)))</f>
        <v>0</v>
      </c>
      <c r="E511" s="11" t="str">
        <f>IF(ISNA(VLOOKUP(Table1[[#This Row],[Name]], 'Elec 18-19'!$A$4:$B$630, 2, FALSE)), "0", VLOOKUP(Table1[[#This Row],[Name]], 'Elec 18-19'!$A$4:$B$630, 2, FALSE))</f>
        <v>0</v>
      </c>
      <c r="F511" s="47" t="str">
        <f>IF(ISNA(VLOOKUP(Table1[[#This Row],[Name]], 'Gas 18-19'!$A$4:$B$395, 2, FALSE)), "0", (VLOOKUP(Table1[[#This Row],[Name]], 'Gas 18-19'!$A$4:$B$395, 2, FALSE)))</f>
        <v>0</v>
      </c>
      <c r="G511" s="7" t="str">
        <f>IF(ISNA(VLOOKUP(Table1[[#This Row],[Name]], 'Elec 19-20'!$A$4:$B$631, 2, FALSE)), "0", VLOOKUP(Table1[[#This Row],[Name]], 'Elec 19-20'!$A$4:$B$631, 2, FALSE))</f>
        <v>0</v>
      </c>
      <c r="H511" s="7" t="str">
        <f>IF(ISNA(VLOOKUP(Table1[[#This Row],[Name]], 'Gas 19-20'!$A$4:$B$395, 2, FALSE)), "0", (VLOOKUP(Table1[[#This Row],[Name]], 'Gas 19-20'!$A$4:$B$395, 2, FALSE)))</f>
        <v>0</v>
      </c>
      <c r="I511" s="13">
        <f>IFERROR((Table1[[#This Row],[Electricity 19-20]]*'Emissions Factors'!$C$2)+(Table1[[#This Row],[Gas 19-20]]*'Emissions Factors'!$B$2), "")</f>
        <v>0</v>
      </c>
      <c r="J511" s="7" t="str">
        <f>IF(ISNA(VLOOKUP(Table1[[#This Row],[Name]],'Elec 20-21'!$A$4:$B$641, 2, FALSE)), "0", VLOOKUP(Table1[[#This Row],[Name]], 'Elec 20-21'!$A$4:$B$641, 2, FALSE))</f>
        <v>0</v>
      </c>
      <c r="K511" s="7" t="str">
        <f>IF(ISNA(VLOOKUP(Table1[[#This Row],[Name]], 'Gas 20-21'!$A$4:$B$400, 2, FALSE)), "0", VLOOKUP(Table1[[#This Row],[Name]], 'Gas 20-21'!$A$4:$B$400, 2, FALSE))</f>
        <v>0</v>
      </c>
      <c r="L511" s="13">
        <f>IFERROR((Table1[[#This Row],[Electricity 20-21]]*'Emissions Factors'!$C$3)+(Table1[[#This Row],[Gas 20-21]]*'Emissions Factors'!$B$2), "0")</f>
        <v>0</v>
      </c>
      <c r="M511" s="65" t="str">
        <f>IF(ISNA(VLOOKUP(Table1[[#This Row],[Name]], 'Elec 21-22'!$A$4:$B$656, 2, FALSE)), "0", VLOOKUP(Table1[[#This Row],[Name]], 'Elec 21-22'!$A$4:$B$656, 2, FALSE))</f>
        <v>0</v>
      </c>
      <c r="N511" s="11" t="str">
        <f>IF(ISNA(VLOOKUP(Table1[[#This Row],[Name]], 'Gas 21-22'!$A$4:$B$408, 2, FALSE)), "0", VLOOKUP(Table1[[#This Row],[Name]], 'Gas 21-22'!$A$4:$B$408, 2, FALSE))</f>
        <v>0</v>
      </c>
      <c r="O511" s="8">
        <f>IFERROR((Table1[[#This Row],[Electricity 21-22]]*'Emissions Factors'!$C$4)+(Table1[[#This Row],[Gas 21-22]]*'Emissions Factors'!$B$4), "")</f>
        <v>0</v>
      </c>
      <c r="P511" s="12" t="str">
        <f>IFERROR(Table1[[#This Row],[Total Emissions 21-22]]/Table1[[#This Row],[Total Emissions 20-21]], "")</f>
        <v/>
      </c>
      <c r="Q511" s="11" t="str">
        <f>IF(ISNA(VLOOKUP(Table1[[#This Row],[Name]],'Elec 22-23'!$A$4:$B$680, 2, FALSE)), "", VLOOKUP(Table1[[#This Row],[Name]], 'Elec 22-23'!$A$4:$B$680, 2, FALSE))</f>
        <v/>
      </c>
      <c r="R511" s="7" t="str">
        <f>IF(ISNA(VLOOKUP(Table1[[#This Row],[Name]], 'Gas 22-23'!$A$4:$B$427, 2, FALSE)), "", (VLOOKUP(Table1[[#This Row],[Name]], 'Gas 22-23'!$A$4:$B$427, 2, FALSE)))</f>
        <v/>
      </c>
      <c r="S511" s="7" t="str">
        <f>IFERROR((Table1[[#This Row],[Electricity 22-23]]*'Emissions Factors'!$C$5)+('Emissions Factors'!$B$5*Table1[[#This Row],[Gas 22-23]]), "")</f>
        <v/>
      </c>
      <c r="T511" s="12" t="str">
        <f>IFERROR(Table1[[#This Row],[Total Emissions 22-23]]/Table1[[#This Row],[Total Emissions 21-22]], "")</f>
        <v/>
      </c>
      <c r="U511" s="7" t="str">
        <f>IF(ISNA(VLOOKUP(Table1[[#This Row],[Name]],'Electricity 23-24'!A748:D1644,4,FALSE)),"",(VLOOKUP(Table1[[#This Row],[Name]],'Electricity 23-24'!A748:D1644,4,FALSE)))</f>
        <v/>
      </c>
      <c r="V511" s="7" t="str">
        <f>IF(ISNA(VLOOKUP(Table1[[#This Row],[Name]],Table2[#All],2,FALSE)),"",(VLOOKUP(Table1[[#This Row],[Name]],Table2[#All],2,FALSE)))</f>
        <v/>
      </c>
      <c r="W511" s="7" t="str">
        <f>IFERROR((Table1[[#This Row],[Electricity 23-24 ]]*'Emissions Factors'!$C$6)+(Table1[[#This Row],[Gas 23-24 ]]*'Emissions Factors'!$B$6),"")</f>
        <v/>
      </c>
      <c r="X511" s="74" t="str">
        <f>IFERROR(Table1[[#This Row],[Total Emissions 23-24 ]]/Table1[[#This Row],[Total Emissions 22-23]],"")</f>
        <v/>
      </c>
      <c r="Y511" s="21"/>
    </row>
    <row r="512" spans="1:25" x14ac:dyDescent="0.25">
      <c r="A512" s="30"/>
      <c r="B512" s="21" t="e">
        <f>VLOOKUP(Table1[[#This Row],[Name]], 'Site Information'!$A$2:$D$46, 4, FALSE)</f>
        <v>#N/A</v>
      </c>
      <c r="C512" s="11" t="str">
        <f>IF(ISNA(VLOOKUP(Table1[[#This Row],[Name]], 'Elec 17-18'!$A$4:$B$630, 2, FALSE)), "0", VLOOKUP(Table1[[#This Row],[Name]], 'Elec 17-18'!$A$4:$B$630, 2, FALSE))</f>
        <v>0</v>
      </c>
      <c r="D512" s="47" t="str">
        <f>IF(ISNA(VLOOKUP(Table1[[#This Row],[Name]], 'Gas 17-18'!$A$4:$B$395, 2, FALSE)), "0", (VLOOKUP(Table1[[#This Row],[Name]], 'Gas 17-18'!$A$4:$B$395, 2, FALSE)))</f>
        <v>0</v>
      </c>
      <c r="E512" s="11" t="str">
        <f>IF(ISNA(VLOOKUP(Table1[[#This Row],[Name]], 'Elec 18-19'!$A$4:$B$630, 2, FALSE)), "0", VLOOKUP(Table1[[#This Row],[Name]], 'Elec 18-19'!$A$4:$B$630, 2, FALSE))</f>
        <v>0</v>
      </c>
      <c r="F512" s="47" t="str">
        <f>IF(ISNA(VLOOKUP(Table1[[#This Row],[Name]], 'Gas 18-19'!$A$4:$B$395, 2, FALSE)), "0", (VLOOKUP(Table1[[#This Row],[Name]], 'Gas 18-19'!$A$4:$B$395, 2, FALSE)))</f>
        <v>0</v>
      </c>
      <c r="G512" s="7" t="str">
        <f>IF(ISNA(VLOOKUP(Table1[[#This Row],[Name]], 'Elec 19-20'!$A$4:$B$631, 2, FALSE)), "0", VLOOKUP(Table1[[#This Row],[Name]], 'Elec 19-20'!$A$4:$B$631, 2, FALSE))</f>
        <v>0</v>
      </c>
      <c r="H512" s="7" t="str">
        <f>IF(ISNA(VLOOKUP(Table1[[#This Row],[Name]], 'Gas 19-20'!$A$4:$B$395, 2, FALSE)), "0", (VLOOKUP(Table1[[#This Row],[Name]], 'Gas 19-20'!$A$4:$B$395, 2, FALSE)))</f>
        <v>0</v>
      </c>
      <c r="I512" s="13">
        <f>IFERROR((Table1[[#This Row],[Electricity 19-20]]*'Emissions Factors'!$C$2)+(Table1[[#This Row],[Gas 19-20]]*'Emissions Factors'!$B$2), "")</f>
        <v>0</v>
      </c>
      <c r="J512" s="7" t="str">
        <f>IF(ISNA(VLOOKUP(Table1[[#This Row],[Name]],'Elec 20-21'!$A$4:$B$641, 2, FALSE)), "0", VLOOKUP(Table1[[#This Row],[Name]], 'Elec 20-21'!$A$4:$B$641, 2, FALSE))</f>
        <v>0</v>
      </c>
      <c r="K512" s="7" t="str">
        <f>IF(ISNA(VLOOKUP(Table1[[#This Row],[Name]], 'Gas 20-21'!$A$4:$B$400, 2, FALSE)), "0", VLOOKUP(Table1[[#This Row],[Name]], 'Gas 20-21'!$A$4:$B$400, 2, FALSE))</f>
        <v>0</v>
      </c>
      <c r="L512" s="13">
        <f>IFERROR((Table1[[#This Row],[Electricity 20-21]]*'Emissions Factors'!$C$3)+(Table1[[#This Row],[Gas 20-21]]*'Emissions Factors'!$B$2), "0")</f>
        <v>0</v>
      </c>
      <c r="M512" s="65" t="str">
        <f>IF(ISNA(VLOOKUP(Table1[[#This Row],[Name]], 'Elec 21-22'!$A$4:$B$656, 2, FALSE)), "0", VLOOKUP(Table1[[#This Row],[Name]], 'Elec 21-22'!$A$4:$B$656, 2, FALSE))</f>
        <v>0</v>
      </c>
      <c r="N512" s="11" t="str">
        <f>IF(ISNA(VLOOKUP(Table1[[#This Row],[Name]], 'Gas 21-22'!$A$4:$B$408, 2, FALSE)), "0", VLOOKUP(Table1[[#This Row],[Name]], 'Gas 21-22'!$A$4:$B$408, 2, FALSE))</f>
        <v>0</v>
      </c>
      <c r="O512" s="8">
        <f>IFERROR((Table1[[#This Row],[Electricity 21-22]]*'Emissions Factors'!$C$4)+(Table1[[#This Row],[Gas 21-22]]*'Emissions Factors'!$B$4), "")</f>
        <v>0</v>
      </c>
      <c r="P512" s="12" t="str">
        <f>IFERROR(Table1[[#This Row],[Total Emissions 21-22]]/Table1[[#This Row],[Total Emissions 20-21]], "")</f>
        <v/>
      </c>
      <c r="Q512" s="11" t="str">
        <f>IF(ISNA(VLOOKUP(Table1[[#This Row],[Name]],'Elec 22-23'!$A$4:$B$680, 2, FALSE)), "", VLOOKUP(Table1[[#This Row],[Name]], 'Elec 22-23'!$A$4:$B$680, 2, FALSE))</f>
        <v/>
      </c>
      <c r="R512" s="7" t="str">
        <f>IF(ISNA(VLOOKUP(Table1[[#This Row],[Name]], 'Gas 22-23'!$A$4:$B$427, 2, FALSE)), "", (VLOOKUP(Table1[[#This Row],[Name]], 'Gas 22-23'!$A$4:$B$427, 2, FALSE)))</f>
        <v/>
      </c>
      <c r="S512" s="7" t="str">
        <f>IFERROR((Table1[[#This Row],[Electricity 22-23]]*'Emissions Factors'!$C$5)+('Emissions Factors'!$B$5*Table1[[#This Row],[Gas 22-23]]), "")</f>
        <v/>
      </c>
      <c r="T512" s="12" t="str">
        <f>IFERROR(Table1[[#This Row],[Total Emissions 22-23]]/Table1[[#This Row],[Total Emissions 21-22]], "")</f>
        <v/>
      </c>
      <c r="U512" s="7" t="str">
        <f>IF(ISNA(VLOOKUP(Table1[[#This Row],[Name]],'Electricity 23-24'!A749:D1645,4,FALSE)),"",(VLOOKUP(Table1[[#This Row],[Name]],'Electricity 23-24'!A749:D1645,4,FALSE)))</f>
        <v/>
      </c>
      <c r="V512" s="7" t="str">
        <f>IF(ISNA(VLOOKUP(Table1[[#This Row],[Name]],Table2[#All],2,FALSE)),"",(VLOOKUP(Table1[[#This Row],[Name]],Table2[#All],2,FALSE)))</f>
        <v/>
      </c>
      <c r="W512" s="7" t="str">
        <f>IFERROR((Table1[[#This Row],[Electricity 23-24 ]]*'Emissions Factors'!$C$6)+(Table1[[#This Row],[Gas 23-24 ]]*'Emissions Factors'!$B$6),"")</f>
        <v/>
      </c>
      <c r="X512" s="74" t="str">
        <f>IFERROR(Table1[[#This Row],[Total Emissions 23-24 ]]/Table1[[#This Row],[Total Emissions 22-23]],"")</f>
        <v/>
      </c>
      <c r="Y512" s="21"/>
    </row>
    <row r="513" spans="1:25" x14ac:dyDescent="0.25">
      <c r="A513" s="30"/>
      <c r="B513" s="21" t="e">
        <f>VLOOKUP(Table1[[#This Row],[Name]], 'Site Information'!$A$2:$D$46, 4, FALSE)</f>
        <v>#N/A</v>
      </c>
      <c r="C513" s="11" t="str">
        <f>IF(ISNA(VLOOKUP(Table1[[#This Row],[Name]], 'Elec 17-18'!$A$4:$B$630, 2, FALSE)), "0", VLOOKUP(Table1[[#This Row],[Name]], 'Elec 17-18'!$A$4:$B$630, 2, FALSE))</f>
        <v>0</v>
      </c>
      <c r="D513" s="47" t="str">
        <f>IF(ISNA(VLOOKUP(Table1[[#This Row],[Name]], 'Gas 17-18'!$A$4:$B$395, 2, FALSE)), "0", (VLOOKUP(Table1[[#This Row],[Name]], 'Gas 17-18'!$A$4:$B$395, 2, FALSE)))</f>
        <v>0</v>
      </c>
      <c r="E513" s="11" t="str">
        <f>IF(ISNA(VLOOKUP(Table1[[#This Row],[Name]], 'Elec 18-19'!$A$4:$B$630, 2, FALSE)), "0", VLOOKUP(Table1[[#This Row],[Name]], 'Elec 18-19'!$A$4:$B$630, 2, FALSE))</f>
        <v>0</v>
      </c>
      <c r="F513" s="47" t="str">
        <f>IF(ISNA(VLOOKUP(Table1[[#This Row],[Name]], 'Gas 18-19'!$A$4:$B$395, 2, FALSE)), "0", (VLOOKUP(Table1[[#This Row],[Name]], 'Gas 18-19'!$A$4:$B$395, 2, FALSE)))</f>
        <v>0</v>
      </c>
      <c r="G513" s="7" t="str">
        <f>IF(ISNA(VLOOKUP(Table1[[#This Row],[Name]], 'Elec 19-20'!$A$4:$B$631, 2, FALSE)), "0", VLOOKUP(Table1[[#This Row],[Name]], 'Elec 19-20'!$A$4:$B$631, 2, FALSE))</f>
        <v>0</v>
      </c>
      <c r="H513" s="7" t="str">
        <f>IF(ISNA(VLOOKUP(Table1[[#This Row],[Name]], 'Gas 19-20'!$A$4:$B$395, 2, FALSE)), "0", (VLOOKUP(Table1[[#This Row],[Name]], 'Gas 19-20'!$A$4:$B$395, 2, FALSE)))</f>
        <v>0</v>
      </c>
      <c r="I513" s="13">
        <f>IFERROR((Table1[[#This Row],[Electricity 19-20]]*'Emissions Factors'!$C$2)+(Table1[[#This Row],[Gas 19-20]]*'Emissions Factors'!$B$2), "")</f>
        <v>0</v>
      </c>
      <c r="J513" s="7" t="str">
        <f>IF(ISNA(VLOOKUP(Table1[[#This Row],[Name]],'Elec 20-21'!$A$4:$B$641, 2, FALSE)), "0", VLOOKUP(Table1[[#This Row],[Name]], 'Elec 20-21'!$A$4:$B$641, 2, FALSE))</f>
        <v>0</v>
      </c>
      <c r="K513" s="7" t="str">
        <f>IF(ISNA(VLOOKUP(Table1[[#This Row],[Name]], 'Gas 20-21'!$A$4:$B$400, 2, FALSE)), "0", VLOOKUP(Table1[[#This Row],[Name]], 'Gas 20-21'!$A$4:$B$400, 2, FALSE))</f>
        <v>0</v>
      </c>
      <c r="L513" s="13">
        <f>IFERROR((Table1[[#This Row],[Electricity 20-21]]*'Emissions Factors'!$C$3)+(Table1[[#This Row],[Gas 20-21]]*'Emissions Factors'!$B$2), "0")</f>
        <v>0</v>
      </c>
      <c r="M513" s="65" t="str">
        <f>IF(ISNA(VLOOKUP(Table1[[#This Row],[Name]], 'Elec 21-22'!$A$4:$B$656, 2, FALSE)), "0", VLOOKUP(Table1[[#This Row],[Name]], 'Elec 21-22'!$A$4:$B$656, 2, FALSE))</f>
        <v>0</v>
      </c>
      <c r="N513" s="11" t="str">
        <f>IF(ISNA(VLOOKUP(Table1[[#This Row],[Name]], 'Gas 21-22'!$A$4:$B$408, 2, FALSE)), "0", VLOOKUP(Table1[[#This Row],[Name]], 'Gas 21-22'!$A$4:$B$408, 2, FALSE))</f>
        <v>0</v>
      </c>
      <c r="O513" s="8">
        <f>IFERROR((Table1[[#This Row],[Electricity 21-22]]*'Emissions Factors'!$C$4)+(Table1[[#This Row],[Gas 21-22]]*'Emissions Factors'!$B$4), "")</f>
        <v>0</v>
      </c>
      <c r="P513" s="12" t="str">
        <f>IFERROR(Table1[[#This Row],[Total Emissions 21-22]]/Table1[[#This Row],[Total Emissions 20-21]], "")</f>
        <v/>
      </c>
      <c r="Q513" s="11" t="str">
        <f>IF(ISNA(VLOOKUP(Table1[[#This Row],[Name]],'Elec 22-23'!$A$4:$B$680, 2, FALSE)), "", VLOOKUP(Table1[[#This Row],[Name]], 'Elec 22-23'!$A$4:$B$680, 2, FALSE))</f>
        <v/>
      </c>
      <c r="R513" s="7" t="str">
        <f>IF(ISNA(VLOOKUP(Table1[[#This Row],[Name]], 'Gas 22-23'!$A$4:$B$427, 2, FALSE)), "", (VLOOKUP(Table1[[#This Row],[Name]], 'Gas 22-23'!$A$4:$B$427, 2, FALSE)))</f>
        <v/>
      </c>
      <c r="S513" s="7" t="str">
        <f>IFERROR((Table1[[#This Row],[Electricity 22-23]]*'Emissions Factors'!$C$5)+('Emissions Factors'!$B$5*Table1[[#This Row],[Gas 22-23]]), "")</f>
        <v/>
      </c>
      <c r="T513" s="12" t="str">
        <f>IFERROR(Table1[[#This Row],[Total Emissions 22-23]]/Table1[[#This Row],[Total Emissions 21-22]], "")</f>
        <v/>
      </c>
      <c r="U513" s="7" t="str">
        <f>IF(ISNA(VLOOKUP(Table1[[#This Row],[Name]],'Electricity 23-24'!A750:D1646,4,FALSE)),"",(VLOOKUP(Table1[[#This Row],[Name]],'Electricity 23-24'!A750:D1646,4,FALSE)))</f>
        <v/>
      </c>
      <c r="V513" s="7" t="str">
        <f>IF(ISNA(VLOOKUP(Table1[[#This Row],[Name]],Table2[#All],2,FALSE)),"",(VLOOKUP(Table1[[#This Row],[Name]],Table2[#All],2,FALSE)))</f>
        <v/>
      </c>
      <c r="W513" s="7" t="str">
        <f>IFERROR((Table1[[#This Row],[Electricity 23-24 ]]*'Emissions Factors'!$C$6)+(Table1[[#This Row],[Gas 23-24 ]]*'Emissions Factors'!$B$6),"")</f>
        <v/>
      </c>
      <c r="X513" s="74" t="str">
        <f>IFERROR(Table1[[#This Row],[Total Emissions 23-24 ]]/Table1[[#This Row],[Total Emissions 22-23]],"")</f>
        <v/>
      </c>
      <c r="Y513" s="21"/>
    </row>
    <row r="514" spans="1:25" x14ac:dyDescent="0.25">
      <c r="A514" s="30"/>
      <c r="B514" s="21" t="e">
        <f>VLOOKUP(Table1[[#This Row],[Name]], 'Site Information'!$A$2:$D$46, 4, FALSE)</f>
        <v>#N/A</v>
      </c>
      <c r="C514" s="11" t="str">
        <f>IF(ISNA(VLOOKUP(Table1[[#This Row],[Name]], 'Elec 17-18'!$A$4:$B$630, 2, FALSE)), "0", VLOOKUP(Table1[[#This Row],[Name]], 'Elec 17-18'!$A$4:$B$630, 2, FALSE))</f>
        <v>0</v>
      </c>
      <c r="D514" s="47" t="str">
        <f>IF(ISNA(VLOOKUP(Table1[[#This Row],[Name]], 'Gas 17-18'!$A$4:$B$395, 2, FALSE)), "0", (VLOOKUP(Table1[[#This Row],[Name]], 'Gas 17-18'!$A$4:$B$395, 2, FALSE)))</f>
        <v>0</v>
      </c>
      <c r="E514" s="11" t="str">
        <f>IF(ISNA(VLOOKUP(Table1[[#This Row],[Name]], 'Elec 18-19'!$A$4:$B$630, 2, FALSE)), "0", VLOOKUP(Table1[[#This Row],[Name]], 'Elec 18-19'!$A$4:$B$630, 2, FALSE))</f>
        <v>0</v>
      </c>
      <c r="F514" s="47" t="str">
        <f>IF(ISNA(VLOOKUP(Table1[[#This Row],[Name]], 'Gas 18-19'!$A$4:$B$395, 2, FALSE)), "0", (VLOOKUP(Table1[[#This Row],[Name]], 'Gas 18-19'!$A$4:$B$395, 2, FALSE)))</f>
        <v>0</v>
      </c>
      <c r="G514" s="7" t="str">
        <f>IF(ISNA(VLOOKUP(Table1[[#This Row],[Name]], 'Elec 19-20'!$A$4:$B$631, 2, FALSE)), "0", VLOOKUP(Table1[[#This Row],[Name]], 'Elec 19-20'!$A$4:$B$631, 2, FALSE))</f>
        <v>0</v>
      </c>
      <c r="H514" s="7" t="str">
        <f>IF(ISNA(VLOOKUP(Table1[[#This Row],[Name]], 'Gas 19-20'!$A$4:$B$395, 2, FALSE)), "0", (VLOOKUP(Table1[[#This Row],[Name]], 'Gas 19-20'!$A$4:$B$395, 2, FALSE)))</f>
        <v>0</v>
      </c>
      <c r="I514" s="13">
        <f>IFERROR((Table1[[#This Row],[Electricity 19-20]]*'Emissions Factors'!$C$2)+(Table1[[#This Row],[Gas 19-20]]*'Emissions Factors'!$B$2), "")</f>
        <v>0</v>
      </c>
      <c r="J514" s="7" t="str">
        <f>IF(ISNA(VLOOKUP(Table1[[#This Row],[Name]],'Elec 20-21'!$A$4:$B$641, 2, FALSE)), "0", VLOOKUP(Table1[[#This Row],[Name]], 'Elec 20-21'!$A$4:$B$641, 2, FALSE))</f>
        <v>0</v>
      </c>
      <c r="K514" s="7" t="str">
        <f>IF(ISNA(VLOOKUP(Table1[[#This Row],[Name]], 'Gas 20-21'!$A$4:$B$400, 2, FALSE)), "0", VLOOKUP(Table1[[#This Row],[Name]], 'Gas 20-21'!$A$4:$B$400, 2, FALSE))</f>
        <v>0</v>
      </c>
      <c r="L514" s="13">
        <f>IFERROR((Table1[[#This Row],[Electricity 20-21]]*'Emissions Factors'!$C$3)+(Table1[[#This Row],[Gas 20-21]]*'Emissions Factors'!$B$2), "0")</f>
        <v>0</v>
      </c>
      <c r="M514" s="65" t="str">
        <f>IF(ISNA(VLOOKUP(Table1[[#This Row],[Name]], 'Elec 21-22'!$A$4:$B$656, 2, FALSE)), "0", VLOOKUP(Table1[[#This Row],[Name]], 'Elec 21-22'!$A$4:$B$656, 2, FALSE))</f>
        <v>0</v>
      </c>
      <c r="N514" s="11" t="str">
        <f>IF(ISNA(VLOOKUP(Table1[[#This Row],[Name]], 'Gas 21-22'!$A$4:$B$408, 2, FALSE)), "0", VLOOKUP(Table1[[#This Row],[Name]], 'Gas 21-22'!$A$4:$B$408, 2, FALSE))</f>
        <v>0</v>
      </c>
      <c r="O514" s="8">
        <f>IFERROR((Table1[[#This Row],[Electricity 21-22]]*'Emissions Factors'!$C$4)+(Table1[[#This Row],[Gas 21-22]]*'Emissions Factors'!$B$4), "")</f>
        <v>0</v>
      </c>
      <c r="P514" s="12" t="str">
        <f>IFERROR(Table1[[#This Row],[Total Emissions 21-22]]/Table1[[#This Row],[Total Emissions 20-21]], "")</f>
        <v/>
      </c>
      <c r="Q514" s="11" t="str">
        <f>IF(ISNA(VLOOKUP(Table1[[#This Row],[Name]],'Elec 22-23'!$A$4:$B$680, 2, FALSE)), "", VLOOKUP(Table1[[#This Row],[Name]], 'Elec 22-23'!$A$4:$B$680, 2, FALSE))</f>
        <v/>
      </c>
      <c r="R514" s="7" t="str">
        <f>IF(ISNA(VLOOKUP(Table1[[#This Row],[Name]], 'Gas 22-23'!$A$4:$B$427, 2, FALSE)), "", (VLOOKUP(Table1[[#This Row],[Name]], 'Gas 22-23'!$A$4:$B$427, 2, FALSE)))</f>
        <v/>
      </c>
      <c r="S514" s="7" t="str">
        <f>IFERROR((Table1[[#This Row],[Electricity 22-23]]*'Emissions Factors'!$C$5)+('Emissions Factors'!$B$5*Table1[[#This Row],[Gas 22-23]]), "")</f>
        <v/>
      </c>
      <c r="T514" s="12" t="str">
        <f>IFERROR(Table1[[#This Row],[Total Emissions 22-23]]/Table1[[#This Row],[Total Emissions 21-22]], "")</f>
        <v/>
      </c>
      <c r="U514" s="7" t="str">
        <f>IF(ISNA(VLOOKUP(Table1[[#This Row],[Name]],'Electricity 23-24'!A752:D1648,4,FALSE)),"",(VLOOKUP(Table1[[#This Row],[Name]],'Electricity 23-24'!A752:D1648,4,FALSE)))</f>
        <v/>
      </c>
      <c r="V514" s="7" t="str">
        <f>IF(ISNA(VLOOKUP(Table1[[#This Row],[Name]],Table2[#All],2,FALSE)),"",(VLOOKUP(Table1[[#This Row],[Name]],Table2[#All],2,FALSE)))</f>
        <v/>
      </c>
      <c r="W514" s="7" t="str">
        <f>IFERROR((Table1[[#This Row],[Electricity 23-24 ]]*'Emissions Factors'!$C$6)+(Table1[[#This Row],[Gas 23-24 ]]*'Emissions Factors'!$B$6),"")</f>
        <v/>
      </c>
      <c r="X514" s="74" t="str">
        <f>IFERROR(Table1[[#This Row],[Total Emissions 23-24 ]]/Table1[[#This Row],[Total Emissions 22-23]],"")</f>
        <v/>
      </c>
      <c r="Y514" s="21"/>
    </row>
    <row r="515" spans="1:25" x14ac:dyDescent="0.25">
      <c r="A515" s="30"/>
      <c r="B515" s="21" t="e">
        <f>VLOOKUP(Table1[[#This Row],[Name]], 'Site Information'!$A$2:$D$46, 4, FALSE)</f>
        <v>#N/A</v>
      </c>
      <c r="C515" s="11" t="str">
        <f>IF(ISNA(VLOOKUP(Table1[[#This Row],[Name]], 'Elec 17-18'!$A$4:$B$630, 2, FALSE)), "0", VLOOKUP(Table1[[#This Row],[Name]], 'Elec 17-18'!$A$4:$B$630, 2, FALSE))</f>
        <v>0</v>
      </c>
      <c r="D515" s="47" t="str">
        <f>IF(ISNA(VLOOKUP(Table1[[#This Row],[Name]], 'Gas 17-18'!$A$4:$B$395, 2, FALSE)), "0", (VLOOKUP(Table1[[#This Row],[Name]], 'Gas 17-18'!$A$4:$B$395, 2, FALSE)))</f>
        <v>0</v>
      </c>
      <c r="E515" s="11" t="str">
        <f>IF(ISNA(VLOOKUP(Table1[[#This Row],[Name]], 'Elec 18-19'!$A$4:$B$630, 2, FALSE)), "0", VLOOKUP(Table1[[#This Row],[Name]], 'Elec 18-19'!$A$4:$B$630, 2, FALSE))</f>
        <v>0</v>
      </c>
      <c r="F515" s="47" t="str">
        <f>IF(ISNA(VLOOKUP(Table1[[#This Row],[Name]], 'Gas 18-19'!$A$4:$B$395, 2, FALSE)), "0", (VLOOKUP(Table1[[#This Row],[Name]], 'Gas 18-19'!$A$4:$B$395, 2, FALSE)))</f>
        <v>0</v>
      </c>
      <c r="G515" s="7" t="str">
        <f>IF(ISNA(VLOOKUP(Table1[[#This Row],[Name]], 'Elec 19-20'!$A$4:$B$631, 2, FALSE)), "0", VLOOKUP(Table1[[#This Row],[Name]], 'Elec 19-20'!$A$4:$B$631, 2, FALSE))</f>
        <v>0</v>
      </c>
      <c r="H515" s="7" t="str">
        <f>IF(ISNA(VLOOKUP(Table1[[#This Row],[Name]], 'Gas 19-20'!$A$4:$B$395, 2, FALSE)), "0", (VLOOKUP(Table1[[#This Row],[Name]], 'Gas 19-20'!$A$4:$B$395, 2, FALSE)))</f>
        <v>0</v>
      </c>
      <c r="I515" s="13">
        <f>IFERROR((Table1[[#This Row],[Electricity 19-20]]*'Emissions Factors'!$C$2)+(Table1[[#This Row],[Gas 19-20]]*'Emissions Factors'!$B$2), "")</f>
        <v>0</v>
      </c>
      <c r="J515" s="7" t="str">
        <f>IF(ISNA(VLOOKUP(Table1[[#This Row],[Name]],'Elec 20-21'!$A$4:$B$641, 2, FALSE)), "0", VLOOKUP(Table1[[#This Row],[Name]], 'Elec 20-21'!$A$4:$B$641, 2, FALSE))</f>
        <v>0</v>
      </c>
      <c r="K515" s="7" t="str">
        <f>IF(ISNA(VLOOKUP(Table1[[#This Row],[Name]], 'Gas 20-21'!$A$4:$B$400, 2, FALSE)), "0", VLOOKUP(Table1[[#This Row],[Name]], 'Gas 20-21'!$A$4:$B$400, 2, FALSE))</f>
        <v>0</v>
      </c>
      <c r="L515" s="13">
        <f>IFERROR((Table1[[#This Row],[Electricity 20-21]]*'Emissions Factors'!$C$3)+(Table1[[#This Row],[Gas 20-21]]*'Emissions Factors'!$B$2), "0")</f>
        <v>0</v>
      </c>
      <c r="M515" s="65" t="str">
        <f>IF(ISNA(VLOOKUP(Table1[[#This Row],[Name]], 'Elec 21-22'!$A$4:$B$656, 2, FALSE)), "0", VLOOKUP(Table1[[#This Row],[Name]], 'Elec 21-22'!$A$4:$B$656, 2, FALSE))</f>
        <v>0</v>
      </c>
      <c r="N515" s="11" t="str">
        <f>IF(ISNA(VLOOKUP(Table1[[#This Row],[Name]], 'Gas 21-22'!$A$4:$B$408, 2, FALSE)), "0", VLOOKUP(Table1[[#This Row],[Name]], 'Gas 21-22'!$A$4:$B$408, 2, FALSE))</f>
        <v>0</v>
      </c>
      <c r="O515" s="8">
        <f>IFERROR((Table1[[#This Row],[Electricity 21-22]]*'Emissions Factors'!$C$4)+(Table1[[#This Row],[Gas 21-22]]*'Emissions Factors'!$B$4), "")</f>
        <v>0</v>
      </c>
      <c r="P515" s="12" t="str">
        <f>IFERROR(Table1[[#This Row],[Total Emissions 21-22]]/Table1[[#This Row],[Total Emissions 20-21]], "")</f>
        <v/>
      </c>
      <c r="Q515" s="11" t="str">
        <f>IF(ISNA(VLOOKUP(Table1[[#This Row],[Name]],'Elec 22-23'!$A$4:$B$680, 2, FALSE)), "", VLOOKUP(Table1[[#This Row],[Name]], 'Elec 22-23'!$A$4:$B$680, 2, FALSE))</f>
        <v/>
      </c>
      <c r="R515" s="7" t="str">
        <f>IF(ISNA(VLOOKUP(Table1[[#This Row],[Name]], 'Gas 22-23'!$A$4:$B$427, 2, FALSE)), "", (VLOOKUP(Table1[[#This Row],[Name]], 'Gas 22-23'!$A$4:$B$427, 2, FALSE)))</f>
        <v/>
      </c>
      <c r="S515" s="7" t="str">
        <f>IFERROR((Table1[[#This Row],[Electricity 22-23]]*'Emissions Factors'!$C$5)+('Emissions Factors'!$B$5*Table1[[#This Row],[Gas 22-23]]), "")</f>
        <v/>
      </c>
      <c r="T515" s="12" t="str">
        <f>IFERROR(Table1[[#This Row],[Total Emissions 22-23]]/Table1[[#This Row],[Total Emissions 21-22]], "")</f>
        <v/>
      </c>
      <c r="U515" s="7" t="str">
        <f>IF(ISNA(VLOOKUP(Table1[[#This Row],[Name]],'Electricity 23-24'!A753:D1649,4,FALSE)),"",(VLOOKUP(Table1[[#This Row],[Name]],'Electricity 23-24'!A753:D1649,4,FALSE)))</f>
        <v/>
      </c>
      <c r="V515" s="7" t="str">
        <f>IF(ISNA(VLOOKUP(Table1[[#This Row],[Name]],Table2[#All],2,FALSE)),"",(VLOOKUP(Table1[[#This Row],[Name]],Table2[#All],2,FALSE)))</f>
        <v/>
      </c>
      <c r="W515" s="7" t="str">
        <f>IFERROR((Table1[[#This Row],[Electricity 23-24 ]]*'Emissions Factors'!$C$6)+(Table1[[#This Row],[Gas 23-24 ]]*'Emissions Factors'!$B$6),"")</f>
        <v/>
      </c>
      <c r="X515" s="74" t="str">
        <f>IFERROR(Table1[[#This Row],[Total Emissions 23-24 ]]/Table1[[#This Row],[Total Emissions 22-23]],"")</f>
        <v/>
      </c>
      <c r="Y515" s="21"/>
    </row>
    <row r="516" spans="1:25" x14ac:dyDescent="0.25">
      <c r="A516" s="32"/>
      <c r="B516" s="21" t="e">
        <f>VLOOKUP(Table1[[#This Row],[Name]], 'Site Information'!$A$2:$D$46, 4, FALSE)</f>
        <v>#N/A</v>
      </c>
      <c r="C516" s="8" t="str">
        <f>IF(ISNA(VLOOKUP(Table1[[#This Row],[Name]], 'Elec 17-18'!$A$4:$B$630, 2, FALSE)), "0", VLOOKUP(Table1[[#This Row],[Name]], 'Elec 17-18'!$A$4:$B$630, 2, FALSE))</f>
        <v>0</v>
      </c>
      <c r="D516" s="13" t="str">
        <f>IF(ISNA(VLOOKUP(Table1[[#This Row],[Name]], 'Gas 17-18'!$A$4:$B$395, 2, FALSE)), "0", (VLOOKUP(Table1[[#This Row],[Name]], 'Gas 17-18'!$A$4:$B$395, 2, FALSE)))</f>
        <v>0</v>
      </c>
      <c r="E516" s="8" t="str">
        <f>IF(ISNA(VLOOKUP(Table1[[#This Row],[Name]], 'Elec 18-19'!$A$4:$B$630, 2, FALSE)), "0", VLOOKUP(Table1[[#This Row],[Name]], 'Elec 18-19'!$A$4:$B$630, 2, FALSE))</f>
        <v>0</v>
      </c>
      <c r="F516" s="13" t="str">
        <f>IF(ISNA(VLOOKUP(Table1[[#This Row],[Name]], 'Gas 18-19'!$A$4:$B$395, 2, FALSE)), "0", (VLOOKUP(Table1[[#This Row],[Name]], 'Gas 18-19'!$A$4:$B$395, 2, FALSE)))</f>
        <v>0</v>
      </c>
      <c r="G516" s="7" t="str">
        <f>IF(ISNA(VLOOKUP(Table1[[#This Row],[Name]], 'Elec 19-20'!$A$4:$B$631, 2, FALSE)), "0", VLOOKUP(Table1[[#This Row],[Name]], 'Elec 19-20'!$A$4:$B$631, 2, FALSE))</f>
        <v>0</v>
      </c>
      <c r="H516" s="7" t="str">
        <f>IF(ISNA(VLOOKUP(Table1[[#This Row],[Name]], 'Gas 19-20'!$A$4:$B$395, 2, FALSE)), "0", (VLOOKUP(Table1[[#This Row],[Name]], 'Gas 19-20'!$A$4:$B$395, 2, FALSE)))</f>
        <v>0</v>
      </c>
      <c r="I516" s="13">
        <f>IFERROR((Table1[[#This Row],[Electricity 19-20]]*'Emissions Factors'!$C$2)+(Table1[[#This Row],[Gas 19-20]]*'Emissions Factors'!$B$2), "")</f>
        <v>0</v>
      </c>
      <c r="J516" s="7" t="str">
        <f>IF(ISNA(VLOOKUP(Table1[[#This Row],[Name]],'Elec 20-21'!$A$4:$B$641, 2, FALSE)), "0", VLOOKUP(Table1[[#This Row],[Name]], 'Elec 20-21'!$A$4:$B$641, 2, FALSE))</f>
        <v>0</v>
      </c>
      <c r="K516" s="7" t="str">
        <f>IF(ISNA(VLOOKUP(Table1[[#This Row],[Name]], 'Gas 20-21'!$A$4:$B$400, 2, FALSE)), "0", VLOOKUP(Table1[[#This Row],[Name]], 'Gas 20-21'!$A$4:$B$400, 2, FALSE))</f>
        <v>0</v>
      </c>
      <c r="L516" s="13">
        <f>IFERROR((Table1[[#This Row],[Electricity 20-21]]*'Emissions Factors'!$C$3)+(Table1[[#This Row],[Gas 20-21]]*'Emissions Factors'!$B$2), "0")</f>
        <v>0</v>
      </c>
      <c r="M516" s="65" t="str">
        <f>IF(ISNA(VLOOKUP(Table1[[#This Row],[Name]], 'Elec 21-22'!$A$4:$B$656, 2, FALSE)), "0", VLOOKUP(Table1[[#This Row],[Name]], 'Elec 21-22'!$A$4:$B$656, 2, FALSE))</f>
        <v>0</v>
      </c>
      <c r="N516" s="11" t="str">
        <f>IF(ISNA(VLOOKUP(Table1[[#This Row],[Name]], 'Gas 21-22'!$A$4:$B$408, 2, FALSE)), "0", VLOOKUP(Table1[[#This Row],[Name]], 'Gas 21-22'!$A$4:$B$408, 2, FALSE))</f>
        <v>0</v>
      </c>
      <c r="O516" s="8">
        <f>IFERROR((Table1[[#This Row],[Electricity 21-22]]*'Emissions Factors'!$C$4)+(Table1[[#This Row],[Gas 21-22]]*'Emissions Factors'!$B$4), "")</f>
        <v>0</v>
      </c>
      <c r="P516" s="12" t="str">
        <f>IFERROR(Table1[[#This Row],[Total Emissions 21-22]]/Table1[[#This Row],[Total Emissions 20-21]], "")</f>
        <v/>
      </c>
      <c r="Q516" s="11" t="str">
        <f>IF(ISNA(VLOOKUP(Table1[[#This Row],[Name]],'Elec 22-23'!$A$4:$B$680, 2, FALSE)), "", VLOOKUP(Table1[[#This Row],[Name]], 'Elec 22-23'!$A$4:$B$680, 2, FALSE))</f>
        <v/>
      </c>
      <c r="R516" s="7" t="str">
        <f>IF(ISNA(VLOOKUP(Table1[[#This Row],[Name]], 'Gas 22-23'!$A$4:$B$427, 2, FALSE)), "", (VLOOKUP(Table1[[#This Row],[Name]], 'Gas 22-23'!$A$4:$B$427, 2, FALSE)))</f>
        <v/>
      </c>
      <c r="S516" s="7" t="str">
        <f>IFERROR((Table1[[#This Row],[Electricity 22-23]]*'Emissions Factors'!$C$5)+('Emissions Factors'!$B$5*Table1[[#This Row],[Gas 22-23]]), "")</f>
        <v/>
      </c>
      <c r="T516" s="12" t="str">
        <f>IFERROR(Table1[[#This Row],[Total Emissions 22-23]]/Table1[[#This Row],[Total Emissions 21-22]], "")</f>
        <v/>
      </c>
      <c r="U516" s="7" t="e">
        <f>VLOOKUP(Table1[[#This Row],[Name]],'Electricity 23-24'!A439:D514,4,FALSE)</f>
        <v>#N/A</v>
      </c>
      <c r="V516" s="7" t="str">
        <f>IF(ISNA(VLOOKUP(Table1[[#This Row],[Name]],Table2[#All],2,FALSE)),"",(VLOOKUP(Table1[[#This Row],[Name]],Table2[#All],2,FALSE)))</f>
        <v/>
      </c>
      <c r="W516" s="7" t="str">
        <f>IFERROR((Table1[[#This Row],[Electricity 23-24 ]]*'Emissions Factors'!$C$6)+(Table1[[#This Row],[Gas 23-24 ]]*'Emissions Factors'!$B$6),"")</f>
        <v/>
      </c>
      <c r="X516" s="74" t="str">
        <f>IFERROR(Table1[[#This Row],[Total Emissions 23-24 ]]/Table1[[#This Row],[Total Emissions 22-23]],"")</f>
        <v/>
      </c>
      <c r="Y516" s="21"/>
    </row>
    <row r="517" spans="1:25" x14ac:dyDescent="0.25">
      <c r="A517" s="30"/>
      <c r="B517" s="21" t="e">
        <f>VLOOKUP(Table1[[#This Row],[Name]], 'Site Information'!$A$2:$D$46, 4, FALSE)</f>
        <v>#N/A</v>
      </c>
      <c r="C517" s="11" t="str">
        <f>IF(ISNA(VLOOKUP(Table1[[#This Row],[Name]], 'Elec 17-18'!$A$4:$B$630, 2, FALSE)), "0", VLOOKUP(Table1[[#This Row],[Name]], 'Elec 17-18'!$A$4:$B$630, 2, FALSE))</f>
        <v>0</v>
      </c>
      <c r="D517" s="47" t="str">
        <f>IF(ISNA(VLOOKUP(Table1[[#This Row],[Name]], 'Gas 17-18'!$A$4:$B$395, 2, FALSE)), "0", (VLOOKUP(Table1[[#This Row],[Name]], 'Gas 17-18'!$A$4:$B$395, 2, FALSE)))</f>
        <v>0</v>
      </c>
      <c r="E517" s="11" t="str">
        <f>IF(ISNA(VLOOKUP(Table1[[#This Row],[Name]], 'Elec 18-19'!$A$4:$B$630, 2, FALSE)), "0", VLOOKUP(Table1[[#This Row],[Name]], 'Elec 18-19'!$A$4:$B$630, 2, FALSE))</f>
        <v>0</v>
      </c>
      <c r="F517" s="47" t="str">
        <f>IF(ISNA(VLOOKUP(Table1[[#This Row],[Name]], 'Gas 18-19'!$A$4:$B$395, 2, FALSE)), "0", (VLOOKUP(Table1[[#This Row],[Name]], 'Gas 18-19'!$A$4:$B$395, 2, FALSE)))</f>
        <v>0</v>
      </c>
      <c r="G517" s="7" t="str">
        <f>IF(ISNA(VLOOKUP(Table1[[#This Row],[Name]], 'Elec 19-20'!$A$4:$B$631, 2, FALSE)), "0", VLOOKUP(Table1[[#This Row],[Name]], 'Elec 19-20'!$A$4:$B$631, 2, FALSE))</f>
        <v>0</v>
      </c>
      <c r="H517" s="7" t="str">
        <f>IF(ISNA(VLOOKUP(Table1[[#This Row],[Name]], 'Gas 19-20'!$A$4:$B$395, 2, FALSE)), "0", (VLOOKUP(Table1[[#This Row],[Name]], 'Gas 19-20'!$A$4:$B$395, 2, FALSE)))</f>
        <v>0</v>
      </c>
      <c r="I517" s="13">
        <f>IFERROR((Table1[[#This Row],[Electricity 19-20]]*'Emissions Factors'!$C$2)+(Table1[[#This Row],[Gas 19-20]]*'Emissions Factors'!$B$2), "")</f>
        <v>0</v>
      </c>
      <c r="J517" s="7" t="str">
        <f>IF(ISNA(VLOOKUP(Table1[[#This Row],[Name]],'Elec 20-21'!$A$4:$B$641, 2, FALSE)), "0", VLOOKUP(Table1[[#This Row],[Name]], 'Elec 20-21'!$A$4:$B$641, 2, FALSE))</f>
        <v>0</v>
      </c>
      <c r="K517" s="7" t="str">
        <f>IF(ISNA(VLOOKUP(Table1[[#This Row],[Name]], 'Gas 20-21'!$A$4:$B$400, 2, FALSE)), "0", VLOOKUP(Table1[[#This Row],[Name]], 'Gas 20-21'!$A$4:$B$400, 2, FALSE))</f>
        <v>0</v>
      </c>
      <c r="L517" s="13">
        <f>IFERROR((Table1[[#This Row],[Electricity 20-21]]*'Emissions Factors'!$C$3)+(Table1[[#This Row],[Gas 20-21]]*'Emissions Factors'!$B$2), "0")</f>
        <v>0</v>
      </c>
      <c r="M517" s="65" t="str">
        <f>IF(ISNA(VLOOKUP(Table1[[#This Row],[Name]], 'Elec 21-22'!$A$4:$B$656, 2, FALSE)), "0", VLOOKUP(Table1[[#This Row],[Name]], 'Elec 21-22'!$A$4:$B$656, 2, FALSE))</f>
        <v>0</v>
      </c>
      <c r="N517" s="11" t="str">
        <f>IF(ISNA(VLOOKUP(Table1[[#This Row],[Name]], 'Gas 21-22'!$A$4:$B$408, 2, FALSE)), "0", VLOOKUP(Table1[[#This Row],[Name]], 'Gas 21-22'!$A$4:$B$408, 2, FALSE))</f>
        <v>0</v>
      </c>
      <c r="O517" s="8">
        <f>IFERROR((Table1[[#This Row],[Electricity 21-22]]*'Emissions Factors'!$C$4)+(Table1[[#This Row],[Gas 21-22]]*'Emissions Factors'!$B$4), "")</f>
        <v>0</v>
      </c>
      <c r="P517" s="12" t="str">
        <f>IFERROR(Table1[[#This Row],[Total Emissions 21-22]]/Table1[[#This Row],[Total Emissions 20-21]], "")</f>
        <v/>
      </c>
      <c r="Q517" s="11" t="str">
        <f>IF(ISNA(VLOOKUP(Table1[[#This Row],[Name]],'Elec 22-23'!$A$4:$B$680, 2, FALSE)), "", VLOOKUP(Table1[[#This Row],[Name]], 'Elec 22-23'!$A$4:$B$680, 2, FALSE))</f>
        <v/>
      </c>
      <c r="R517" s="7" t="str">
        <f>IF(ISNA(VLOOKUP(Table1[[#This Row],[Name]], 'Gas 22-23'!$A$4:$B$427, 2, FALSE)), "", (VLOOKUP(Table1[[#This Row],[Name]], 'Gas 22-23'!$A$4:$B$427, 2, FALSE)))</f>
        <v/>
      </c>
      <c r="S517" s="7" t="str">
        <f>IFERROR((Table1[[#This Row],[Electricity 22-23]]*'Emissions Factors'!$C$5)+('Emissions Factors'!$B$5*Table1[[#This Row],[Gas 22-23]]), "")</f>
        <v/>
      </c>
      <c r="T517" s="12" t="str">
        <f>IFERROR(Table1[[#This Row],[Total Emissions 22-23]]/Table1[[#This Row],[Total Emissions 21-22]], "")</f>
        <v/>
      </c>
      <c r="U517" s="7" t="str">
        <f>IF(ISNA(VLOOKUP(Table1[[#This Row],[Name]],'Electricity 23-24'!A754:D1650,4,FALSE)),"",(VLOOKUP(Table1[[#This Row],[Name]],'Electricity 23-24'!A754:D1650,4,FALSE)))</f>
        <v/>
      </c>
      <c r="V517" s="7" t="str">
        <f>IF(ISNA(VLOOKUP(Table1[[#This Row],[Name]],Table2[#All],2,FALSE)),"",(VLOOKUP(Table1[[#This Row],[Name]],Table2[#All],2,FALSE)))</f>
        <v/>
      </c>
      <c r="W517" s="7" t="str">
        <f>IFERROR((Table1[[#This Row],[Electricity 23-24 ]]*'Emissions Factors'!$C$6)+(Table1[[#This Row],[Gas 23-24 ]]*'Emissions Factors'!$B$6),"")</f>
        <v/>
      </c>
      <c r="X517" s="74" t="str">
        <f>IFERROR(Table1[[#This Row],[Total Emissions 23-24 ]]/Table1[[#This Row],[Total Emissions 22-23]],"")</f>
        <v/>
      </c>
      <c r="Y517" s="21"/>
    </row>
    <row r="518" spans="1:25" x14ac:dyDescent="0.25">
      <c r="A518" s="32"/>
      <c r="B518" s="21" t="e">
        <f>VLOOKUP(Table1[[#This Row],[Name]], 'Site Information'!$A$2:$D$46, 4, FALSE)</f>
        <v>#N/A</v>
      </c>
      <c r="C518" s="8" t="str">
        <f>IF(ISNA(VLOOKUP(Table1[[#This Row],[Name]], 'Elec 17-18'!$A$4:$B$630, 2, FALSE)), "0", VLOOKUP(Table1[[#This Row],[Name]], 'Elec 17-18'!$A$4:$B$630, 2, FALSE))</f>
        <v>0</v>
      </c>
      <c r="D518" s="13" t="str">
        <f>IF(ISNA(VLOOKUP(Table1[[#This Row],[Name]], 'Gas 17-18'!$A$4:$B$395, 2, FALSE)), "0", (VLOOKUP(Table1[[#This Row],[Name]], 'Gas 17-18'!$A$4:$B$395, 2, FALSE)))</f>
        <v>0</v>
      </c>
      <c r="E518" s="8" t="str">
        <f>IF(ISNA(VLOOKUP(Table1[[#This Row],[Name]], 'Elec 18-19'!$A$4:$B$630, 2, FALSE)), "0", VLOOKUP(Table1[[#This Row],[Name]], 'Elec 18-19'!$A$4:$B$630, 2, FALSE))</f>
        <v>0</v>
      </c>
      <c r="F518" s="13" t="str">
        <f>IF(ISNA(VLOOKUP(Table1[[#This Row],[Name]], 'Gas 18-19'!$A$4:$B$395, 2, FALSE)), "0", (VLOOKUP(Table1[[#This Row],[Name]], 'Gas 18-19'!$A$4:$B$395, 2, FALSE)))</f>
        <v>0</v>
      </c>
      <c r="G518" s="7" t="str">
        <f>IF(ISNA(VLOOKUP(Table1[[#This Row],[Name]], 'Elec 19-20'!$A$4:$B$631, 2, FALSE)), "0", VLOOKUP(Table1[[#This Row],[Name]], 'Elec 19-20'!$A$4:$B$631, 2, FALSE))</f>
        <v>0</v>
      </c>
      <c r="H518" s="7" t="str">
        <f>IF(ISNA(VLOOKUP(Table1[[#This Row],[Name]], 'Gas 19-20'!$A$4:$B$395, 2, FALSE)), "0", (VLOOKUP(Table1[[#This Row],[Name]], 'Gas 19-20'!$A$4:$B$395, 2, FALSE)))</f>
        <v>0</v>
      </c>
      <c r="I518" s="13">
        <f>IFERROR((Table1[[#This Row],[Electricity 19-20]]*'Emissions Factors'!$C$2)+(Table1[[#This Row],[Gas 19-20]]*'Emissions Factors'!$B$2), "")</f>
        <v>0</v>
      </c>
      <c r="J518" s="7" t="str">
        <f>IF(ISNA(VLOOKUP(Table1[[#This Row],[Name]],'Elec 20-21'!$A$4:$B$641, 2, FALSE)), "0", VLOOKUP(Table1[[#This Row],[Name]], 'Elec 20-21'!$A$4:$B$641, 2, FALSE))</f>
        <v>0</v>
      </c>
      <c r="K518" s="7" t="str">
        <f>IF(ISNA(VLOOKUP(Table1[[#This Row],[Name]], 'Gas 20-21'!$A$4:$B$400, 2, FALSE)), "0", VLOOKUP(Table1[[#This Row],[Name]], 'Gas 20-21'!$A$4:$B$400, 2, FALSE))</f>
        <v>0</v>
      </c>
      <c r="L518" s="13">
        <f>IFERROR((Table1[[#This Row],[Electricity 20-21]]*'Emissions Factors'!$C$3)+(Table1[[#This Row],[Gas 20-21]]*'Emissions Factors'!$B$2), "0")</f>
        <v>0</v>
      </c>
      <c r="M518" s="65" t="str">
        <f>IF(ISNA(VLOOKUP(Table1[[#This Row],[Name]], 'Elec 21-22'!$A$4:$B$656, 2, FALSE)), "0", VLOOKUP(Table1[[#This Row],[Name]], 'Elec 21-22'!$A$4:$B$656, 2, FALSE))</f>
        <v>0</v>
      </c>
      <c r="N518" s="7" t="str">
        <f>IF(ISNA(VLOOKUP(Table1[[#This Row],[Name]], 'Gas 21-22'!$A$4:$B$408, 2, FALSE)), "0", VLOOKUP(Table1[[#This Row],[Name]], 'Gas 21-22'!$A$4:$B$408, 2, FALSE))</f>
        <v>0</v>
      </c>
      <c r="O518" s="8">
        <f>IFERROR((Table1[[#This Row],[Electricity 21-22]]*'Emissions Factors'!$C$4)+(Table1[[#This Row],[Gas 21-22]]*'Emissions Factors'!$B$4), "")</f>
        <v>0</v>
      </c>
      <c r="P518" s="74" t="str">
        <f>IFERROR(Table1[[#This Row],[Total Emissions 21-22]]/Table1[[#This Row],[Total Emissions 20-21]], "")</f>
        <v/>
      </c>
      <c r="Q518" s="11" t="str">
        <f>IF(ISNA(VLOOKUP(Table1[[#This Row],[Name]],'Elec 22-23'!$A$4:$B$680, 2, FALSE)), "", VLOOKUP(Table1[[#This Row],[Name]], 'Elec 22-23'!$A$4:$B$680, 2, FALSE))</f>
        <v/>
      </c>
      <c r="R518" s="7" t="str">
        <f>IF(ISNA(VLOOKUP(Table1[[#This Row],[Name]], 'Gas 22-23'!$A$4:$B$427, 2, FALSE)), "", (VLOOKUP(Table1[[#This Row],[Name]], 'Gas 22-23'!$A$4:$B$427, 2, FALSE)))</f>
        <v/>
      </c>
      <c r="S518" s="7" t="str">
        <f>IFERROR((Table1[[#This Row],[Electricity 22-23]]*'Emissions Factors'!$C$5)+('Emissions Factors'!$B$5*Table1[[#This Row],[Gas 22-23]]), "")</f>
        <v/>
      </c>
      <c r="T518" s="12" t="str">
        <f>IFERROR(Table1[[#This Row],[Total Emissions 22-23]]/Table1[[#This Row],[Total Emissions 21-22]], "")</f>
        <v/>
      </c>
      <c r="U518" s="7" t="str">
        <f>IF(ISNA(VLOOKUP(Table1[[#This Row],[Name]],'Electricity 23-24'!A519:D1415,4,FALSE)),"",(VLOOKUP(Table1[[#This Row],[Name]],'Electricity 23-24'!A519:D1415,4,FALSE)))</f>
        <v/>
      </c>
      <c r="V518" s="7" t="str">
        <f>IF(ISNA(VLOOKUP(Table1[[#This Row],[Name]],Table2[#All],2,FALSE)),"",(VLOOKUP(Table1[[#This Row],[Name]],Table2[#All],2,FALSE)))</f>
        <v/>
      </c>
      <c r="W518" s="7" t="str">
        <f>IFERROR((Table1[[#This Row],[Electricity 23-24 ]]*'Emissions Factors'!$C$6)+(Table1[[#This Row],[Gas 23-24 ]]*'Emissions Factors'!$B$6),"")</f>
        <v/>
      </c>
      <c r="X518" s="74" t="str">
        <f>IFERROR(Table1[[#This Row],[Total Emissions 23-24 ]]/Table1[[#This Row],[Total Emissions 22-23]],"")</f>
        <v/>
      </c>
      <c r="Y518" s="21"/>
    </row>
    <row r="519" spans="1:25" x14ac:dyDescent="0.25">
      <c r="A519" s="32"/>
      <c r="B519" s="21" t="e">
        <f>VLOOKUP(Table1[[#This Row],[Name]], 'Site Information'!$A$2:$D$46, 4, FALSE)</f>
        <v>#N/A</v>
      </c>
      <c r="C519" s="8" t="str">
        <f>IF(ISNA(VLOOKUP(Table1[[#This Row],[Name]], 'Elec 17-18'!$A$4:$B$630, 2, FALSE)), "0", VLOOKUP(Table1[[#This Row],[Name]], 'Elec 17-18'!$A$4:$B$630, 2, FALSE))</f>
        <v>0</v>
      </c>
      <c r="D519" s="13" t="str">
        <f>IF(ISNA(VLOOKUP(Table1[[#This Row],[Name]], 'Gas 17-18'!$A$4:$B$395, 2, FALSE)), "0", (VLOOKUP(Table1[[#This Row],[Name]], 'Gas 17-18'!$A$4:$B$395, 2, FALSE)))</f>
        <v>0</v>
      </c>
      <c r="E519" s="8" t="str">
        <f>IF(ISNA(VLOOKUP(Table1[[#This Row],[Name]], 'Elec 18-19'!$A$4:$B$630, 2, FALSE)), "0", VLOOKUP(Table1[[#This Row],[Name]], 'Elec 18-19'!$A$4:$B$630, 2, FALSE))</f>
        <v>0</v>
      </c>
      <c r="F519" s="13" t="str">
        <f>IF(ISNA(VLOOKUP(Table1[[#This Row],[Name]], 'Gas 18-19'!$A$4:$B$395, 2, FALSE)), "0", (VLOOKUP(Table1[[#This Row],[Name]], 'Gas 18-19'!$A$4:$B$395, 2, FALSE)))</f>
        <v>0</v>
      </c>
      <c r="G519" s="7" t="str">
        <f>IF(ISNA(VLOOKUP(Table1[[#This Row],[Name]], 'Elec 19-20'!$A$4:$B$631, 2, FALSE)), "0", VLOOKUP(Table1[[#This Row],[Name]], 'Elec 19-20'!$A$4:$B$631, 2, FALSE))</f>
        <v>0</v>
      </c>
      <c r="H519" s="7" t="str">
        <f>IF(ISNA(VLOOKUP(Table1[[#This Row],[Name]], 'Gas 19-20'!$A$4:$B$395, 2, FALSE)), "0", (VLOOKUP(Table1[[#This Row],[Name]], 'Gas 19-20'!$A$4:$B$395, 2, FALSE)))</f>
        <v>0</v>
      </c>
      <c r="I519" s="13">
        <f>IFERROR((Table1[[#This Row],[Electricity 19-20]]*'Emissions Factors'!$C$2)+(Table1[[#This Row],[Gas 19-20]]*'Emissions Factors'!$B$2), "")</f>
        <v>0</v>
      </c>
      <c r="J519" s="7" t="str">
        <f>IF(ISNA(VLOOKUP(Table1[[#This Row],[Name]],'Elec 20-21'!$A$4:$B$641, 2, FALSE)), "0", VLOOKUP(Table1[[#This Row],[Name]], 'Elec 20-21'!$A$4:$B$641, 2, FALSE))</f>
        <v>0</v>
      </c>
      <c r="K519" s="7" t="str">
        <f>IF(ISNA(VLOOKUP(Table1[[#This Row],[Name]], 'Gas 20-21'!$A$4:$B$400, 2, FALSE)), "0", VLOOKUP(Table1[[#This Row],[Name]], 'Gas 20-21'!$A$4:$B$400, 2, FALSE))</f>
        <v>0</v>
      </c>
      <c r="L519" s="13">
        <f>IFERROR((Table1[[#This Row],[Electricity 20-21]]*'Emissions Factors'!$C$3)+(Table1[[#This Row],[Gas 20-21]]*'Emissions Factors'!$B$2), "0")</f>
        <v>0</v>
      </c>
      <c r="M519" s="65" t="str">
        <f>IF(ISNA(VLOOKUP(Table1[[#This Row],[Name]], 'Elec 21-22'!$A$4:$B$656, 2, FALSE)), "0", VLOOKUP(Table1[[#This Row],[Name]], 'Elec 21-22'!$A$4:$B$656, 2, FALSE))</f>
        <v>0</v>
      </c>
      <c r="N519" s="7" t="str">
        <f>IF(ISNA(VLOOKUP(Table1[[#This Row],[Name]], 'Gas 21-22'!$A$4:$B$408, 2, FALSE)), "0", VLOOKUP(Table1[[#This Row],[Name]], 'Gas 21-22'!$A$4:$B$408, 2, FALSE))</f>
        <v>0</v>
      </c>
      <c r="O519" s="8">
        <f>IFERROR((Table1[[#This Row],[Electricity 21-22]]*'Emissions Factors'!$C$4)+(Table1[[#This Row],[Gas 21-22]]*'Emissions Factors'!$B$4), "")</f>
        <v>0</v>
      </c>
      <c r="P519" s="74" t="str">
        <f>IFERROR(Table1[[#This Row],[Total Emissions 21-22]]/Table1[[#This Row],[Total Emissions 20-21]], "")</f>
        <v/>
      </c>
      <c r="Q519" s="11" t="str">
        <f>IF(ISNA(VLOOKUP(Table1[[#This Row],[Name]],'Elec 22-23'!$A$4:$B$680, 2, FALSE)), "", VLOOKUP(Table1[[#This Row],[Name]], 'Elec 22-23'!$A$4:$B$680, 2, FALSE))</f>
        <v/>
      </c>
      <c r="R519" s="7" t="str">
        <f>IF(ISNA(VLOOKUP(Table1[[#This Row],[Name]], 'Gas 22-23'!$A$4:$B$427, 2, FALSE)), "", (VLOOKUP(Table1[[#This Row],[Name]], 'Gas 22-23'!$A$4:$B$427, 2, FALSE)))</f>
        <v/>
      </c>
      <c r="S519" s="7" t="str">
        <f>IFERROR((Table1[[#This Row],[Electricity 22-23]]*'Emissions Factors'!$C$5)+('Emissions Factors'!$B$5*Table1[[#This Row],[Gas 22-23]]), "")</f>
        <v/>
      </c>
      <c r="T519" s="12" t="str">
        <f>IFERROR(Table1[[#This Row],[Total Emissions 22-23]]/Table1[[#This Row],[Total Emissions 21-22]], "")</f>
        <v/>
      </c>
      <c r="U519" s="7" t="str">
        <f>IF(ISNA(VLOOKUP(Table1[[#This Row],[Name]],'Electricity 23-24'!A520:D1416,4,FALSE)),"",(VLOOKUP(Table1[[#This Row],[Name]],'Electricity 23-24'!A520:D1416,4,FALSE)))</f>
        <v/>
      </c>
      <c r="V519" s="7" t="str">
        <f>IF(ISNA(VLOOKUP(Table1[[#This Row],[Name]],Table2[#All],2,FALSE)),"",(VLOOKUP(Table1[[#This Row],[Name]],Table2[#All],2,FALSE)))</f>
        <v/>
      </c>
      <c r="W519" s="7" t="str">
        <f>IFERROR((Table1[[#This Row],[Electricity 23-24 ]]*'Emissions Factors'!$C$6)+(Table1[[#This Row],[Gas 23-24 ]]*'Emissions Factors'!$B$6),"")</f>
        <v/>
      </c>
      <c r="X519" s="74" t="str">
        <f>IFERROR(Table1[[#This Row],[Total Emissions 23-24 ]]/Table1[[#This Row],[Total Emissions 22-23]],"")</f>
        <v/>
      </c>
      <c r="Y519" s="21"/>
    </row>
    <row r="520" spans="1:25" x14ac:dyDescent="0.25">
      <c r="A520" s="30"/>
      <c r="B520" s="21" t="e">
        <f>VLOOKUP(Table1[[#This Row],[Name]], 'Site Information'!$A$2:$D$46, 4, FALSE)</f>
        <v>#N/A</v>
      </c>
      <c r="C520" s="11" t="str">
        <f>IF(ISNA(VLOOKUP(Table1[[#This Row],[Name]], 'Elec 17-18'!$A$4:$B$630, 2, FALSE)), "0", VLOOKUP(Table1[[#This Row],[Name]], 'Elec 17-18'!$A$4:$B$630, 2, FALSE))</f>
        <v>0</v>
      </c>
      <c r="D520" s="47" t="str">
        <f>IF(ISNA(VLOOKUP(Table1[[#This Row],[Name]], 'Gas 17-18'!$A$4:$B$395, 2, FALSE)), "0", (VLOOKUP(Table1[[#This Row],[Name]], 'Gas 17-18'!$A$4:$B$395, 2, FALSE)))</f>
        <v>0</v>
      </c>
      <c r="E520" s="11" t="str">
        <f>IF(ISNA(VLOOKUP(Table1[[#This Row],[Name]], 'Elec 18-19'!$A$4:$B$630, 2, FALSE)), "0", VLOOKUP(Table1[[#This Row],[Name]], 'Elec 18-19'!$A$4:$B$630, 2, FALSE))</f>
        <v>0</v>
      </c>
      <c r="F520" s="47" t="str">
        <f>IF(ISNA(VLOOKUP(Table1[[#This Row],[Name]], 'Gas 18-19'!$A$4:$B$395, 2, FALSE)), "0", (VLOOKUP(Table1[[#This Row],[Name]], 'Gas 18-19'!$A$4:$B$395, 2, FALSE)))</f>
        <v>0</v>
      </c>
      <c r="G520" s="7" t="str">
        <f>IF(ISNA(VLOOKUP(Table1[[#This Row],[Name]], 'Elec 19-20'!$A$4:$B$631, 2, FALSE)), "0", VLOOKUP(Table1[[#This Row],[Name]], 'Elec 19-20'!$A$4:$B$631, 2, FALSE))</f>
        <v>0</v>
      </c>
      <c r="H520" s="7" t="str">
        <f>IF(ISNA(VLOOKUP(Table1[[#This Row],[Name]], 'Gas 19-20'!$A$4:$B$395, 2, FALSE)), "0", (VLOOKUP(Table1[[#This Row],[Name]], 'Gas 19-20'!$A$4:$B$395, 2, FALSE)))</f>
        <v>0</v>
      </c>
      <c r="I520" s="13">
        <f>IFERROR((Table1[[#This Row],[Electricity 19-20]]*'Emissions Factors'!$C$2)+(Table1[[#This Row],[Gas 19-20]]*'Emissions Factors'!$B$2), "")</f>
        <v>0</v>
      </c>
      <c r="J520" s="7" t="str">
        <f>IF(ISNA(VLOOKUP(Table1[[#This Row],[Name]],'Elec 20-21'!$A$4:$B$641, 2, FALSE)), "0", VLOOKUP(Table1[[#This Row],[Name]], 'Elec 20-21'!$A$4:$B$641, 2, FALSE))</f>
        <v>0</v>
      </c>
      <c r="K520" s="7" t="str">
        <f>IF(ISNA(VLOOKUP(Table1[[#This Row],[Name]], 'Gas 20-21'!$A$4:$B$400, 2, FALSE)), "0", VLOOKUP(Table1[[#This Row],[Name]], 'Gas 20-21'!$A$4:$B$400, 2, FALSE))</f>
        <v>0</v>
      </c>
      <c r="L520" s="13">
        <f>IFERROR((Table1[[#This Row],[Electricity 20-21]]*'Emissions Factors'!$C$3)+(Table1[[#This Row],[Gas 20-21]]*'Emissions Factors'!$B$2), "0")</f>
        <v>0</v>
      </c>
      <c r="M520" s="65" t="str">
        <f>IF(ISNA(VLOOKUP(Table1[[#This Row],[Name]], 'Elec 21-22'!$A$4:$B$656, 2, FALSE)), "0", VLOOKUP(Table1[[#This Row],[Name]], 'Elec 21-22'!$A$4:$B$656, 2, FALSE))</f>
        <v>0</v>
      </c>
      <c r="N520" s="11" t="str">
        <f>IF(ISNA(VLOOKUP(Table1[[#This Row],[Name]], 'Gas 21-22'!$A$4:$B$408, 2, FALSE)), "0", VLOOKUP(Table1[[#This Row],[Name]], 'Gas 21-22'!$A$4:$B$408, 2, FALSE))</f>
        <v>0</v>
      </c>
      <c r="O520" s="8">
        <f>IFERROR((Table1[[#This Row],[Electricity 21-22]]*'Emissions Factors'!$C$4)+(Table1[[#This Row],[Gas 21-22]]*'Emissions Factors'!$B$4), "")</f>
        <v>0</v>
      </c>
      <c r="P520" s="12" t="str">
        <f>IFERROR(Table1[[#This Row],[Total Emissions 21-22]]/Table1[[#This Row],[Total Emissions 20-21]], "")</f>
        <v/>
      </c>
      <c r="Q520" s="11" t="str">
        <f>IF(ISNA(VLOOKUP(Table1[[#This Row],[Name]],'Elec 22-23'!$A$4:$B$680, 2, FALSE)), "", VLOOKUP(Table1[[#This Row],[Name]], 'Elec 22-23'!$A$4:$B$680, 2, FALSE))</f>
        <v/>
      </c>
      <c r="R520" s="7" t="str">
        <f>IF(ISNA(VLOOKUP(Table1[[#This Row],[Name]], 'Gas 22-23'!$A$4:$B$427, 2, FALSE)), "", (VLOOKUP(Table1[[#This Row],[Name]], 'Gas 22-23'!$A$4:$B$427, 2, FALSE)))</f>
        <v/>
      </c>
      <c r="S520" s="7" t="str">
        <f>IFERROR((Table1[[#This Row],[Electricity 22-23]]*'Emissions Factors'!$C$5)+('Emissions Factors'!$B$5*Table1[[#This Row],[Gas 22-23]]), "")</f>
        <v/>
      </c>
      <c r="T520" s="12" t="str">
        <f>IFERROR(Table1[[#This Row],[Total Emissions 22-23]]/Table1[[#This Row],[Total Emissions 21-22]], "")</f>
        <v/>
      </c>
      <c r="U520" s="7" t="str">
        <f>IF(ISNA(VLOOKUP(Table1[[#This Row],[Name]],'Electricity 23-24'!A755:D1651,4,FALSE)),"",(VLOOKUP(Table1[[#This Row],[Name]],'Electricity 23-24'!A755:D1651,4,FALSE)))</f>
        <v/>
      </c>
      <c r="V520" s="7" t="str">
        <f>IF(ISNA(VLOOKUP(Table1[[#This Row],[Name]],Table2[#All],2,FALSE)),"",(VLOOKUP(Table1[[#This Row],[Name]],Table2[#All],2,FALSE)))</f>
        <v/>
      </c>
      <c r="W520" s="7" t="str">
        <f>IFERROR((Table1[[#This Row],[Electricity 23-24 ]]*'Emissions Factors'!$C$6)+(Table1[[#This Row],[Gas 23-24 ]]*'Emissions Factors'!$B$6),"")</f>
        <v/>
      </c>
      <c r="X520" s="74" t="str">
        <f>IFERROR(Table1[[#This Row],[Total Emissions 23-24 ]]/Table1[[#This Row],[Total Emissions 22-23]],"")</f>
        <v/>
      </c>
      <c r="Y520" s="21"/>
    </row>
    <row r="521" spans="1:25" x14ac:dyDescent="0.25">
      <c r="A521" s="30"/>
      <c r="B521" s="21" t="e">
        <f>VLOOKUP(Table1[[#This Row],[Name]], 'Site Information'!$A$2:$D$46, 4, FALSE)</f>
        <v>#N/A</v>
      </c>
      <c r="C521" s="11" t="str">
        <f>IF(ISNA(VLOOKUP(Table1[[#This Row],[Name]], 'Elec 17-18'!$A$4:$B$630, 2, FALSE)), "0", VLOOKUP(Table1[[#This Row],[Name]], 'Elec 17-18'!$A$4:$B$630, 2, FALSE))</f>
        <v>0</v>
      </c>
      <c r="D521" s="47" t="str">
        <f>IF(ISNA(VLOOKUP(Table1[[#This Row],[Name]], 'Gas 17-18'!$A$4:$B$395, 2, FALSE)), "0", (VLOOKUP(Table1[[#This Row],[Name]], 'Gas 17-18'!$A$4:$B$395, 2, FALSE)))</f>
        <v>0</v>
      </c>
      <c r="E521" s="11" t="str">
        <f>IF(ISNA(VLOOKUP(Table1[[#This Row],[Name]], 'Elec 18-19'!$A$4:$B$630, 2, FALSE)), "0", VLOOKUP(Table1[[#This Row],[Name]], 'Elec 18-19'!$A$4:$B$630, 2, FALSE))</f>
        <v>0</v>
      </c>
      <c r="F521" s="47" t="str">
        <f>IF(ISNA(VLOOKUP(Table1[[#This Row],[Name]], 'Gas 18-19'!$A$4:$B$395, 2, FALSE)), "0", (VLOOKUP(Table1[[#This Row],[Name]], 'Gas 18-19'!$A$4:$B$395, 2, FALSE)))</f>
        <v>0</v>
      </c>
      <c r="G521" s="7" t="str">
        <f>IF(ISNA(VLOOKUP(Table1[[#This Row],[Name]], 'Elec 19-20'!$A$4:$B$631, 2, FALSE)), "0", VLOOKUP(Table1[[#This Row],[Name]], 'Elec 19-20'!$A$4:$B$631, 2, FALSE))</f>
        <v>0</v>
      </c>
      <c r="H521" s="7" t="str">
        <f>IF(ISNA(VLOOKUP(Table1[[#This Row],[Name]], 'Gas 19-20'!$A$4:$B$395, 2, FALSE)), "0", (VLOOKUP(Table1[[#This Row],[Name]], 'Gas 19-20'!$A$4:$B$395, 2, FALSE)))</f>
        <v>0</v>
      </c>
      <c r="I521" s="13">
        <f>IFERROR((Table1[[#This Row],[Electricity 19-20]]*'Emissions Factors'!$C$2)+(Table1[[#This Row],[Gas 19-20]]*'Emissions Factors'!$B$2), "")</f>
        <v>0</v>
      </c>
      <c r="J521" s="7" t="str">
        <f>IF(ISNA(VLOOKUP(Table1[[#This Row],[Name]],'Elec 20-21'!$A$4:$B$641, 2, FALSE)), "0", VLOOKUP(Table1[[#This Row],[Name]], 'Elec 20-21'!$A$4:$B$641, 2, FALSE))</f>
        <v>0</v>
      </c>
      <c r="K521" s="7" t="str">
        <f>IF(ISNA(VLOOKUP(Table1[[#This Row],[Name]], 'Gas 20-21'!$A$4:$B$400, 2, FALSE)), "0", VLOOKUP(Table1[[#This Row],[Name]], 'Gas 20-21'!$A$4:$B$400, 2, FALSE))</f>
        <v>0</v>
      </c>
      <c r="L521" s="13">
        <f>IFERROR((Table1[[#This Row],[Electricity 20-21]]*'Emissions Factors'!$C$3)+(Table1[[#This Row],[Gas 20-21]]*'Emissions Factors'!$B$2), "0")</f>
        <v>0</v>
      </c>
      <c r="M521" s="65" t="str">
        <f>IF(ISNA(VLOOKUP(Table1[[#This Row],[Name]], 'Elec 21-22'!$A$4:$B$656, 2, FALSE)), "0", VLOOKUP(Table1[[#This Row],[Name]], 'Elec 21-22'!$A$4:$B$656, 2, FALSE))</f>
        <v>0</v>
      </c>
      <c r="N521" s="11" t="str">
        <f>IF(ISNA(VLOOKUP(Table1[[#This Row],[Name]], 'Gas 21-22'!$A$4:$B$408, 2, FALSE)), "0", VLOOKUP(Table1[[#This Row],[Name]], 'Gas 21-22'!$A$4:$B$408, 2, FALSE))</f>
        <v>0</v>
      </c>
      <c r="O521" s="8">
        <f>IFERROR((Table1[[#This Row],[Electricity 21-22]]*'Emissions Factors'!$C$4)+(Table1[[#This Row],[Gas 21-22]]*'Emissions Factors'!$B$4), "")</f>
        <v>0</v>
      </c>
      <c r="P521" s="12" t="str">
        <f>IFERROR(Table1[[#This Row],[Total Emissions 21-22]]/Table1[[#This Row],[Total Emissions 20-21]], "")</f>
        <v/>
      </c>
      <c r="Q521" s="11" t="str">
        <f>IF(ISNA(VLOOKUP(Table1[[#This Row],[Name]],'Elec 22-23'!$A$4:$B$680, 2, FALSE)), "", VLOOKUP(Table1[[#This Row],[Name]], 'Elec 22-23'!$A$4:$B$680, 2, FALSE))</f>
        <v/>
      </c>
      <c r="R521" s="7" t="str">
        <f>IF(ISNA(VLOOKUP(Table1[[#This Row],[Name]], 'Gas 22-23'!$A$4:$B$427, 2, FALSE)), "", (VLOOKUP(Table1[[#This Row],[Name]], 'Gas 22-23'!$A$4:$B$427, 2, FALSE)))</f>
        <v/>
      </c>
      <c r="S521" s="7" t="str">
        <f>IFERROR((Table1[[#This Row],[Electricity 22-23]]*'Emissions Factors'!$C$5)+('Emissions Factors'!$B$5*Table1[[#This Row],[Gas 22-23]]), "")</f>
        <v/>
      </c>
      <c r="T521" s="12" t="str">
        <f>IFERROR(Table1[[#This Row],[Total Emissions 22-23]]/Table1[[#This Row],[Total Emissions 21-22]], "")</f>
        <v/>
      </c>
      <c r="U521" s="7" t="str">
        <f>IF(ISNA(VLOOKUP(Table1[[#This Row],[Name]],'Electricity 23-24'!A756:D1652,4,FALSE)),"",(VLOOKUP(Table1[[#This Row],[Name]],'Electricity 23-24'!A756:D1652,4,FALSE)))</f>
        <v/>
      </c>
      <c r="V521" s="7" t="str">
        <f>IF(ISNA(VLOOKUP(Table1[[#This Row],[Name]],Table2[#All],2,FALSE)),"",(VLOOKUP(Table1[[#This Row],[Name]],Table2[#All],2,FALSE)))</f>
        <v/>
      </c>
      <c r="W521" s="7" t="str">
        <f>IFERROR((Table1[[#This Row],[Electricity 23-24 ]]*'Emissions Factors'!$C$6)+(Table1[[#This Row],[Gas 23-24 ]]*'Emissions Factors'!$B$6),"")</f>
        <v/>
      </c>
      <c r="X521" s="74" t="str">
        <f>IFERROR(Table1[[#This Row],[Total Emissions 23-24 ]]/Table1[[#This Row],[Total Emissions 22-23]],"")</f>
        <v/>
      </c>
      <c r="Y521" s="21"/>
    </row>
    <row r="522" spans="1:25" x14ac:dyDescent="0.25">
      <c r="A522" s="32"/>
      <c r="B522" s="21" t="e">
        <f>VLOOKUP(Table1[[#This Row],[Name]], 'Site Information'!$A$2:$D$46, 4, FALSE)</f>
        <v>#N/A</v>
      </c>
      <c r="C522" s="8" t="str">
        <f>IF(ISNA(VLOOKUP(Table1[[#This Row],[Name]], 'Elec 17-18'!$A$4:$B$630, 2, FALSE)), "0", VLOOKUP(Table1[[#This Row],[Name]], 'Elec 17-18'!$A$4:$B$630, 2, FALSE))</f>
        <v>0</v>
      </c>
      <c r="D522" s="13" t="str">
        <f>IF(ISNA(VLOOKUP(Table1[[#This Row],[Name]], 'Gas 17-18'!$A$4:$B$395, 2, FALSE)), "0", (VLOOKUP(Table1[[#This Row],[Name]], 'Gas 17-18'!$A$4:$B$395, 2, FALSE)))</f>
        <v>0</v>
      </c>
      <c r="E522" s="8" t="str">
        <f>IF(ISNA(VLOOKUP(Table1[[#This Row],[Name]], 'Elec 18-19'!$A$4:$B$630, 2, FALSE)), "0", VLOOKUP(Table1[[#This Row],[Name]], 'Elec 18-19'!$A$4:$B$630, 2, FALSE))</f>
        <v>0</v>
      </c>
      <c r="F522" s="13" t="str">
        <f>IF(ISNA(VLOOKUP(Table1[[#This Row],[Name]], 'Gas 18-19'!$A$4:$B$395, 2, FALSE)), "0", (VLOOKUP(Table1[[#This Row],[Name]], 'Gas 18-19'!$A$4:$B$395, 2, FALSE)))</f>
        <v>0</v>
      </c>
      <c r="G522" s="7" t="str">
        <f>IF(ISNA(VLOOKUP(Table1[[#This Row],[Name]], 'Elec 19-20'!$A$4:$B$631, 2, FALSE)), "0", VLOOKUP(Table1[[#This Row],[Name]], 'Elec 19-20'!$A$4:$B$631, 2, FALSE))</f>
        <v>0</v>
      </c>
      <c r="H522" s="7" t="str">
        <f>IF(ISNA(VLOOKUP(Table1[[#This Row],[Name]], 'Gas 19-20'!$A$4:$B$395, 2, FALSE)), "0", (VLOOKUP(Table1[[#This Row],[Name]], 'Gas 19-20'!$A$4:$B$395, 2, FALSE)))</f>
        <v>0</v>
      </c>
      <c r="I522" s="13">
        <f>IFERROR((Table1[[#This Row],[Electricity 19-20]]*'Emissions Factors'!$C$2)+(Table1[[#This Row],[Gas 19-20]]*'Emissions Factors'!$B$2), "")</f>
        <v>0</v>
      </c>
      <c r="J522" s="7" t="str">
        <f>IF(ISNA(VLOOKUP(Table1[[#This Row],[Name]],'Elec 20-21'!$A$4:$B$641, 2, FALSE)), "0", VLOOKUP(Table1[[#This Row],[Name]], 'Elec 20-21'!$A$4:$B$641, 2, FALSE))</f>
        <v>0</v>
      </c>
      <c r="K522" s="7" t="str">
        <f>IF(ISNA(VLOOKUP(Table1[[#This Row],[Name]], 'Gas 20-21'!$A$4:$B$400, 2, FALSE)), "0", VLOOKUP(Table1[[#This Row],[Name]], 'Gas 20-21'!$A$4:$B$400, 2, FALSE))</f>
        <v>0</v>
      </c>
      <c r="L522" s="13">
        <f>IFERROR((Table1[[#This Row],[Electricity 20-21]]*'Emissions Factors'!$C$3)+(Table1[[#This Row],[Gas 20-21]]*'Emissions Factors'!$B$2), "0")</f>
        <v>0</v>
      </c>
      <c r="M522" s="65" t="str">
        <f>IF(ISNA(VLOOKUP(Table1[[#This Row],[Name]], 'Elec 21-22'!$A$4:$B$656, 2, FALSE)), "0", VLOOKUP(Table1[[#This Row],[Name]], 'Elec 21-22'!$A$4:$B$656, 2, FALSE))</f>
        <v>0</v>
      </c>
      <c r="N522" s="11" t="str">
        <f>IF(ISNA(VLOOKUP(Table1[[#This Row],[Name]], 'Gas 21-22'!$A$4:$B$408, 2, FALSE)), "0", VLOOKUP(Table1[[#This Row],[Name]], 'Gas 21-22'!$A$4:$B$408, 2, FALSE))</f>
        <v>0</v>
      </c>
      <c r="O522" s="8">
        <f>IFERROR((Table1[[#This Row],[Electricity 21-22]]*'Emissions Factors'!$C$4)+(Table1[[#This Row],[Gas 21-22]]*'Emissions Factors'!$B$4), "")</f>
        <v>0</v>
      </c>
      <c r="P522" s="12" t="str">
        <f>IFERROR(Table1[[#This Row],[Total Emissions 21-22]]/Table1[[#This Row],[Total Emissions 20-21]], "")</f>
        <v/>
      </c>
      <c r="Q522" s="11" t="str">
        <f>IF(ISNA(VLOOKUP(Table1[[#This Row],[Name]],'Elec 22-23'!$A$4:$B$680, 2, FALSE)), "", VLOOKUP(Table1[[#This Row],[Name]], 'Elec 22-23'!$A$4:$B$680, 2, FALSE))</f>
        <v/>
      </c>
      <c r="R522" s="7" t="str">
        <f>IF(ISNA(VLOOKUP(Table1[[#This Row],[Name]], 'Gas 22-23'!$A$4:$B$427, 2, FALSE)), "", (VLOOKUP(Table1[[#This Row],[Name]], 'Gas 22-23'!$A$4:$B$427, 2, FALSE)))</f>
        <v/>
      </c>
      <c r="S522" s="7" t="str">
        <f>IFERROR((Table1[[#This Row],[Electricity 22-23]]*'Emissions Factors'!$C$5)+('Emissions Factors'!$B$5*Table1[[#This Row],[Gas 22-23]]), "")</f>
        <v/>
      </c>
      <c r="T522" s="12" t="str">
        <f>IFERROR(Table1[[#This Row],[Total Emissions 22-23]]/Table1[[#This Row],[Total Emissions 21-22]], "")</f>
        <v/>
      </c>
      <c r="U522" s="7" t="e">
        <f>VLOOKUP(Table1[[#This Row],[Name]],'Electricity 23-24'!A445:D520,4,FALSE)</f>
        <v>#N/A</v>
      </c>
      <c r="V522" s="7" t="str">
        <f>IF(ISNA(VLOOKUP(Table1[[#This Row],[Name]],Table2[#All],2,FALSE)),"",(VLOOKUP(Table1[[#This Row],[Name]],Table2[#All],2,FALSE)))</f>
        <v/>
      </c>
      <c r="W522" s="7" t="str">
        <f>IFERROR((Table1[[#This Row],[Electricity 23-24 ]]*'Emissions Factors'!$C$6)+(Table1[[#This Row],[Gas 23-24 ]]*'Emissions Factors'!$B$6),"")</f>
        <v/>
      </c>
      <c r="X522" s="74" t="str">
        <f>IFERROR(Table1[[#This Row],[Total Emissions 23-24 ]]/Table1[[#This Row],[Total Emissions 22-23]],"")</f>
        <v/>
      </c>
      <c r="Y522" s="21"/>
    </row>
    <row r="523" spans="1:25" x14ac:dyDescent="0.25">
      <c r="A523" s="30"/>
      <c r="B523" s="21" t="e">
        <f>VLOOKUP(Table1[[#This Row],[Name]], 'Site Information'!$A$2:$D$46, 4, FALSE)</f>
        <v>#N/A</v>
      </c>
      <c r="C523" s="11" t="str">
        <f>IF(ISNA(VLOOKUP(Table1[[#This Row],[Name]], 'Elec 17-18'!$A$4:$B$630, 2, FALSE)), "0", VLOOKUP(Table1[[#This Row],[Name]], 'Elec 17-18'!$A$4:$B$630, 2, FALSE))</f>
        <v>0</v>
      </c>
      <c r="D523" s="47" t="str">
        <f>IF(ISNA(VLOOKUP(Table1[[#This Row],[Name]], 'Gas 17-18'!$A$4:$B$395, 2, FALSE)), "0", (VLOOKUP(Table1[[#This Row],[Name]], 'Gas 17-18'!$A$4:$B$395, 2, FALSE)))</f>
        <v>0</v>
      </c>
      <c r="E523" s="11" t="str">
        <f>IF(ISNA(VLOOKUP(Table1[[#This Row],[Name]], 'Elec 18-19'!$A$4:$B$630, 2, FALSE)), "0", VLOOKUP(Table1[[#This Row],[Name]], 'Elec 18-19'!$A$4:$B$630, 2, FALSE))</f>
        <v>0</v>
      </c>
      <c r="F523" s="47" t="str">
        <f>IF(ISNA(VLOOKUP(Table1[[#This Row],[Name]], 'Gas 18-19'!$A$4:$B$395, 2, FALSE)), "0", (VLOOKUP(Table1[[#This Row],[Name]], 'Gas 18-19'!$A$4:$B$395, 2, FALSE)))</f>
        <v>0</v>
      </c>
      <c r="G523" s="7" t="str">
        <f>IF(ISNA(VLOOKUP(Table1[[#This Row],[Name]], 'Elec 19-20'!$A$4:$B$631, 2, FALSE)), "0", VLOOKUP(Table1[[#This Row],[Name]], 'Elec 19-20'!$A$4:$B$631, 2, FALSE))</f>
        <v>0</v>
      </c>
      <c r="H523" s="7" t="str">
        <f>IF(ISNA(VLOOKUP(Table1[[#This Row],[Name]], 'Gas 19-20'!$A$4:$B$395, 2, FALSE)), "0", (VLOOKUP(Table1[[#This Row],[Name]], 'Gas 19-20'!$A$4:$B$395, 2, FALSE)))</f>
        <v>0</v>
      </c>
      <c r="I523" s="13">
        <f>IFERROR((Table1[[#This Row],[Electricity 19-20]]*'Emissions Factors'!$C$2)+(Table1[[#This Row],[Gas 19-20]]*'Emissions Factors'!$B$2), "")</f>
        <v>0</v>
      </c>
      <c r="J523" s="7" t="str">
        <f>IF(ISNA(VLOOKUP(Table1[[#This Row],[Name]],'Elec 20-21'!$A$4:$B$641, 2, FALSE)), "0", VLOOKUP(Table1[[#This Row],[Name]], 'Elec 20-21'!$A$4:$B$641, 2, FALSE))</f>
        <v>0</v>
      </c>
      <c r="K523" s="7" t="str">
        <f>IF(ISNA(VLOOKUP(Table1[[#This Row],[Name]], 'Gas 20-21'!$A$4:$B$400, 2, FALSE)), "0", VLOOKUP(Table1[[#This Row],[Name]], 'Gas 20-21'!$A$4:$B$400, 2, FALSE))</f>
        <v>0</v>
      </c>
      <c r="L523" s="13">
        <f>IFERROR((Table1[[#This Row],[Electricity 20-21]]*'Emissions Factors'!$C$3)+(Table1[[#This Row],[Gas 20-21]]*'Emissions Factors'!$B$2), "0")</f>
        <v>0</v>
      </c>
      <c r="M523" s="65" t="str">
        <f>IF(ISNA(VLOOKUP(Table1[[#This Row],[Name]], 'Elec 21-22'!$A$4:$B$656, 2, FALSE)), "0", VLOOKUP(Table1[[#This Row],[Name]], 'Elec 21-22'!$A$4:$B$656, 2, FALSE))</f>
        <v>0</v>
      </c>
      <c r="N523" s="11" t="str">
        <f>IF(ISNA(VLOOKUP(Table1[[#This Row],[Name]], 'Gas 21-22'!$A$4:$B$408, 2, FALSE)), "0", VLOOKUP(Table1[[#This Row],[Name]], 'Gas 21-22'!$A$4:$B$408, 2, FALSE))</f>
        <v>0</v>
      </c>
      <c r="O523" s="8">
        <f>IFERROR((Table1[[#This Row],[Electricity 21-22]]*'Emissions Factors'!$C$4)+(Table1[[#This Row],[Gas 21-22]]*'Emissions Factors'!$B$4), "")</f>
        <v>0</v>
      </c>
      <c r="P523" s="12" t="str">
        <f>IFERROR(Table1[[#This Row],[Total Emissions 21-22]]/Table1[[#This Row],[Total Emissions 20-21]], "")</f>
        <v/>
      </c>
      <c r="Q523" s="11" t="str">
        <f>IF(ISNA(VLOOKUP(Table1[[#This Row],[Name]],'Elec 22-23'!$A$4:$B$680, 2, FALSE)), "", VLOOKUP(Table1[[#This Row],[Name]], 'Elec 22-23'!$A$4:$B$680, 2, FALSE))</f>
        <v/>
      </c>
      <c r="R523" s="7" t="str">
        <f>IF(ISNA(VLOOKUP(Table1[[#This Row],[Name]], 'Gas 22-23'!$A$4:$B$427, 2, FALSE)), "", (VLOOKUP(Table1[[#This Row],[Name]], 'Gas 22-23'!$A$4:$B$427, 2, FALSE)))</f>
        <v/>
      </c>
      <c r="S523" s="7" t="str">
        <f>IFERROR((Table1[[#This Row],[Electricity 22-23]]*'Emissions Factors'!$C$5)+('Emissions Factors'!$B$5*Table1[[#This Row],[Gas 22-23]]), "")</f>
        <v/>
      </c>
      <c r="T523" s="12" t="str">
        <f>IFERROR(Table1[[#This Row],[Total Emissions 22-23]]/Table1[[#This Row],[Total Emissions 21-22]], "")</f>
        <v/>
      </c>
      <c r="U523" s="7" t="str">
        <f>IF(ISNA(VLOOKUP(Table1[[#This Row],[Name]],'Electricity 23-24'!A757:D1653,4,FALSE)),"",(VLOOKUP(Table1[[#This Row],[Name]],'Electricity 23-24'!A757:D1653,4,FALSE)))</f>
        <v/>
      </c>
      <c r="V523" s="7" t="str">
        <f>IF(ISNA(VLOOKUP(Table1[[#This Row],[Name]],Table2[#All],2,FALSE)),"",(VLOOKUP(Table1[[#This Row],[Name]],Table2[#All],2,FALSE)))</f>
        <v/>
      </c>
      <c r="W523" s="7" t="str">
        <f>IFERROR((Table1[[#This Row],[Electricity 23-24 ]]*'Emissions Factors'!$C$6)+(Table1[[#This Row],[Gas 23-24 ]]*'Emissions Factors'!$B$6),"")</f>
        <v/>
      </c>
      <c r="X523" s="74" t="str">
        <f>IFERROR(Table1[[#This Row],[Total Emissions 23-24 ]]/Table1[[#This Row],[Total Emissions 22-23]],"")</f>
        <v/>
      </c>
      <c r="Y523" s="21"/>
    </row>
    <row r="524" spans="1:25" x14ac:dyDescent="0.25">
      <c r="A524" s="32"/>
      <c r="B524" s="21" t="e">
        <f>VLOOKUP(Table1[[#This Row],[Name]], 'Site Information'!$A$2:$D$46, 4, FALSE)</f>
        <v>#N/A</v>
      </c>
      <c r="C524" s="8" t="str">
        <f>IF(ISNA(VLOOKUP(Table1[[#This Row],[Name]], 'Elec 17-18'!$A$4:$B$630, 2, FALSE)), "0", VLOOKUP(Table1[[#This Row],[Name]], 'Elec 17-18'!$A$4:$B$630, 2, FALSE))</f>
        <v>0</v>
      </c>
      <c r="D524" s="13" t="str">
        <f>IF(ISNA(VLOOKUP(Table1[[#This Row],[Name]], 'Gas 17-18'!$A$4:$B$395, 2, FALSE)), "0", (VLOOKUP(Table1[[#This Row],[Name]], 'Gas 17-18'!$A$4:$B$395, 2, FALSE)))</f>
        <v>0</v>
      </c>
      <c r="E524" s="8" t="str">
        <f>IF(ISNA(VLOOKUP(Table1[[#This Row],[Name]], 'Elec 18-19'!$A$4:$B$630, 2, FALSE)), "0", VLOOKUP(Table1[[#This Row],[Name]], 'Elec 18-19'!$A$4:$B$630, 2, FALSE))</f>
        <v>0</v>
      </c>
      <c r="F524" s="13" t="str">
        <f>IF(ISNA(VLOOKUP(Table1[[#This Row],[Name]], 'Gas 18-19'!$A$4:$B$395, 2, FALSE)), "0", (VLOOKUP(Table1[[#This Row],[Name]], 'Gas 18-19'!$A$4:$B$395, 2, FALSE)))</f>
        <v>0</v>
      </c>
      <c r="G524" s="7" t="str">
        <f>IF(ISNA(VLOOKUP(Table1[[#This Row],[Name]], 'Elec 19-20'!$A$4:$B$631, 2, FALSE)), "0", VLOOKUP(Table1[[#This Row],[Name]], 'Elec 19-20'!$A$4:$B$631, 2, FALSE))</f>
        <v>0</v>
      </c>
      <c r="H524" s="7" t="str">
        <f>IF(ISNA(VLOOKUP(Table1[[#This Row],[Name]], 'Gas 19-20'!$A$4:$B$395, 2, FALSE)), "0", (VLOOKUP(Table1[[#This Row],[Name]], 'Gas 19-20'!$A$4:$B$395, 2, FALSE)))</f>
        <v>0</v>
      </c>
      <c r="I524" s="13">
        <f>IFERROR((Table1[[#This Row],[Electricity 19-20]]*'Emissions Factors'!$C$2)+(Table1[[#This Row],[Gas 19-20]]*'Emissions Factors'!$B$2), "")</f>
        <v>0</v>
      </c>
      <c r="J524" s="7" t="str">
        <f>IF(ISNA(VLOOKUP(Table1[[#This Row],[Name]],'Elec 20-21'!$A$4:$B$641, 2, FALSE)), "0", VLOOKUP(Table1[[#This Row],[Name]], 'Elec 20-21'!$A$4:$B$641, 2, FALSE))</f>
        <v>0</v>
      </c>
      <c r="K524" s="7" t="str">
        <f>IF(ISNA(VLOOKUP(Table1[[#This Row],[Name]], 'Gas 20-21'!$A$4:$B$400, 2, FALSE)), "0", VLOOKUP(Table1[[#This Row],[Name]], 'Gas 20-21'!$A$4:$B$400, 2, FALSE))</f>
        <v>0</v>
      </c>
      <c r="L524" s="13">
        <f>IFERROR((Table1[[#This Row],[Electricity 20-21]]*'Emissions Factors'!$C$3)+(Table1[[#This Row],[Gas 20-21]]*'Emissions Factors'!$B$2), "0")</f>
        <v>0</v>
      </c>
      <c r="M524" s="11" t="str">
        <f>IF(ISNA(VLOOKUP(Table1[[#This Row],[Name]], 'Elec 21-22'!$A$4:$B$656, 2, FALSE)), "0", VLOOKUP(Table1[[#This Row],[Name]], 'Elec 21-22'!$A$4:$B$656, 2, FALSE))</f>
        <v>0</v>
      </c>
      <c r="N524" s="11" t="str">
        <f>IF(ISNA(VLOOKUP(Table1[[#This Row],[Name]], 'Gas 21-22'!$A$4:$B$408, 2, FALSE)), "0", VLOOKUP(Table1[[#This Row],[Name]], 'Gas 21-22'!$A$4:$B$408, 2, FALSE))</f>
        <v>0</v>
      </c>
      <c r="O524" s="8">
        <f>IFERROR((Table1[[#This Row],[Electricity 21-22]]*'Emissions Factors'!$C$4)+(Table1[[#This Row],[Gas 21-22]]*'Emissions Factors'!$B$4), "")</f>
        <v>0</v>
      </c>
      <c r="P524" s="12" t="str">
        <f>IFERROR(Table1[[#This Row],[Total Emissions 21-22]]/Table1[[#This Row],[Total Emissions 20-21]], "")</f>
        <v/>
      </c>
      <c r="Q524" s="11" t="str">
        <f>IF(ISNA(VLOOKUP(Table1[[#This Row],[Name]],'Elec 22-23'!$A$4:$B$680, 2, FALSE)), "", VLOOKUP(Table1[[#This Row],[Name]], 'Elec 22-23'!$A$4:$B$680, 2, FALSE))</f>
        <v/>
      </c>
      <c r="R524" s="7" t="str">
        <f>IF(ISNA(VLOOKUP(Table1[[#This Row],[Name]], 'Gas 22-23'!$A$4:$B$427, 2, FALSE)), "", (VLOOKUP(Table1[[#This Row],[Name]], 'Gas 22-23'!$A$4:$B$427, 2, FALSE)))</f>
        <v/>
      </c>
      <c r="S524" s="7" t="str">
        <f>IFERROR((Table1[[#This Row],[Electricity 22-23]]*'Emissions Factors'!$C$5)+('Emissions Factors'!$B$5*Table1[[#This Row],[Gas 22-23]]), "")</f>
        <v/>
      </c>
      <c r="T524" s="12" t="str">
        <f>IFERROR(Table1[[#This Row],[Total Emissions 22-23]]/Table1[[#This Row],[Total Emissions 21-22]], "")</f>
        <v/>
      </c>
      <c r="U524" s="7" t="str">
        <f>IF(ISNA(VLOOKUP(Table1[[#This Row],[Name]],'Electricity 23-24'!A124:D246,4,FALSE)),"",(VLOOKUP(Table1[[#This Row],[Name]],'Electricity 23-24'!A124:D246,4,FALSE)))</f>
        <v/>
      </c>
      <c r="V524" s="7" t="str">
        <f>IF(ISNA(VLOOKUP(Table1[[#This Row],[Name]],Table2[#All],2,FALSE)),"",(VLOOKUP(Table1[[#This Row],[Name]],Table2[#All],2,FALSE)))</f>
        <v/>
      </c>
      <c r="W524" s="7" t="str">
        <f>IFERROR((Table1[[#This Row],[Electricity 23-24 ]]*'Emissions Factors'!$C$6)+(Table1[[#This Row],[Gas 23-24 ]]*'Emissions Factors'!$B$6),"")</f>
        <v/>
      </c>
      <c r="X524" s="74" t="str">
        <f>IFERROR(Table1[[#This Row],[Total Emissions 23-24 ]]/Table1[[#This Row],[Total Emissions 22-23]],"")</f>
        <v/>
      </c>
      <c r="Y524" s="21"/>
    </row>
    <row r="525" spans="1:25" x14ac:dyDescent="0.25">
      <c r="A525" s="30"/>
      <c r="B525" s="21" t="e">
        <f>VLOOKUP(Table1[[#This Row],[Name]], 'Site Information'!$A$2:$D$46, 4, FALSE)</f>
        <v>#N/A</v>
      </c>
      <c r="C525" s="11" t="str">
        <f>IF(ISNA(VLOOKUP(Table1[[#This Row],[Name]], 'Elec 17-18'!$A$4:$B$630, 2, FALSE)), "0", VLOOKUP(Table1[[#This Row],[Name]], 'Elec 17-18'!$A$4:$B$630, 2, FALSE))</f>
        <v>0</v>
      </c>
      <c r="D525" s="47" t="str">
        <f>IF(ISNA(VLOOKUP(Table1[[#This Row],[Name]], 'Gas 17-18'!$A$4:$B$395, 2, FALSE)), "0", (VLOOKUP(Table1[[#This Row],[Name]], 'Gas 17-18'!$A$4:$B$395, 2, FALSE)))</f>
        <v>0</v>
      </c>
      <c r="E525" s="11" t="str">
        <f>IF(ISNA(VLOOKUP(Table1[[#This Row],[Name]], 'Elec 18-19'!$A$4:$B$630, 2, FALSE)), "0", VLOOKUP(Table1[[#This Row],[Name]], 'Elec 18-19'!$A$4:$B$630, 2, FALSE))</f>
        <v>0</v>
      </c>
      <c r="F525" s="47" t="str">
        <f>IF(ISNA(VLOOKUP(Table1[[#This Row],[Name]], 'Gas 18-19'!$A$4:$B$395, 2, FALSE)), "0", (VLOOKUP(Table1[[#This Row],[Name]], 'Gas 18-19'!$A$4:$B$395, 2, FALSE)))</f>
        <v>0</v>
      </c>
      <c r="G525" s="7" t="str">
        <f>IF(ISNA(VLOOKUP(Table1[[#This Row],[Name]], 'Elec 19-20'!$A$4:$B$631, 2, FALSE)), "0", VLOOKUP(Table1[[#This Row],[Name]], 'Elec 19-20'!$A$4:$B$631, 2, FALSE))</f>
        <v>0</v>
      </c>
      <c r="H525" s="7" t="str">
        <f>IF(ISNA(VLOOKUP(Table1[[#This Row],[Name]], 'Gas 19-20'!$A$4:$B$395, 2, FALSE)), "0", (VLOOKUP(Table1[[#This Row],[Name]], 'Gas 19-20'!$A$4:$B$395, 2, FALSE)))</f>
        <v>0</v>
      </c>
      <c r="I525" s="13">
        <f>IFERROR((Table1[[#This Row],[Electricity 19-20]]*'Emissions Factors'!$C$2)+(Table1[[#This Row],[Gas 19-20]]*'Emissions Factors'!$B$2), "")</f>
        <v>0</v>
      </c>
      <c r="J525" s="7" t="str">
        <f>IF(ISNA(VLOOKUP(Table1[[#This Row],[Name]],'Elec 20-21'!$A$4:$B$641, 2, FALSE)), "0", VLOOKUP(Table1[[#This Row],[Name]], 'Elec 20-21'!$A$4:$B$641, 2, FALSE))</f>
        <v>0</v>
      </c>
      <c r="K525" s="7" t="str">
        <f>IF(ISNA(VLOOKUP(Table1[[#This Row],[Name]], 'Gas 20-21'!$A$4:$B$400, 2, FALSE)), "0", VLOOKUP(Table1[[#This Row],[Name]], 'Gas 20-21'!$A$4:$B$400, 2, FALSE))</f>
        <v>0</v>
      </c>
      <c r="L525" s="13">
        <f>IFERROR((Table1[[#This Row],[Electricity 20-21]]*'Emissions Factors'!$C$3)+(Table1[[#This Row],[Gas 20-21]]*'Emissions Factors'!$B$2), "0")</f>
        <v>0</v>
      </c>
      <c r="M525" s="65" t="str">
        <f>IF(ISNA(VLOOKUP(Table1[[#This Row],[Name]], 'Elec 21-22'!$A$4:$B$656, 2, FALSE)), "0", VLOOKUP(Table1[[#This Row],[Name]], 'Elec 21-22'!$A$4:$B$656, 2, FALSE))</f>
        <v>0</v>
      </c>
      <c r="N525" s="11" t="str">
        <f>IF(ISNA(VLOOKUP(Table1[[#This Row],[Name]], 'Gas 21-22'!$A$4:$B$408, 2, FALSE)), "0", VLOOKUP(Table1[[#This Row],[Name]], 'Gas 21-22'!$A$4:$B$408, 2, FALSE))</f>
        <v>0</v>
      </c>
      <c r="O525" s="8">
        <f>IFERROR((Table1[[#This Row],[Electricity 21-22]]*'Emissions Factors'!$C$4)+(Table1[[#This Row],[Gas 21-22]]*'Emissions Factors'!$B$4), "")</f>
        <v>0</v>
      </c>
      <c r="P525" s="12" t="str">
        <f>IFERROR(Table1[[#This Row],[Total Emissions 21-22]]/Table1[[#This Row],[Total Emissions 20-21]], "")</f>
        <v/>
      </c>
      <c r="Q525" s="11" t="str">
        <f>IF(ISNA(VLOOKUP(Table1[[#This Row],[Name]],'Elec 22-23'!$A$4:$B$680, 2, FALSE)), "", VLOOKUP(Table1[[#This Row],[Name]], 'Elec 22-23'!$A$4:$B$680, 2, FALSE))</f>
        <v/>
      </c>
      <c r="R525" s="7" t="str">
        <f>IF(ISNA(VLOOKUP(Table1[[#This Row],[Name]], 'Gas 22-23'!$A$4:$B$427, 2, FALSE)), "", (VLOOKUP(Table1[[#This Row],[Name]], 'Gas 22-23'!$A$4:$B$427, 2, FALSE)))</f>
        <v/>
      </c>
      <c r="S525" s="7" t="str">
        <f>IFERROR((Table1[[#This Row],[Electricity 22-23]]*'Emissions Factors'!$C$5)+('Emissions Factors'!$B$5*Table1[[#This Row],[Gas 22-23]]), "")</f>
        <v/>
      </c>
      <c r="T525" s="12" t="str">
        <f>IFERROR(Table1[[#This Row],[Total Emissions 22-23]]/Table1[[#This Row],[Total Emissions 21-22]], "")</f>
        <v/>
      </c>
      <c r="U525" s="7" t="str">
        <f>IF(ISNA(VLOOKUP(Table1[[#This Row],[Name]],'Electricity 23-24'!A759:D1655,4,FALSE)),"",(VLOOKUP(Table1[[#This Row],[Name]],'Electricity 23-24'!A759:D1655,4,FALSE)))</f>
        <v/>
      </c>
      <c r="V525" s="7" t="str">
        <f>IF(ISNA(VLOOKUP(Table1[[#This Row],[Name]],Table2[#All],2,FALSE)),"",(VLOOKUP(Table1[[#This Row],[Name]],Table2[#All],2,FALSE)))</f>
        <v/>
      </c>
      <c r="W525" s="7" t="str">
        <f>IFERROR((Table1[[#This Row],[Electricity 23-24 ]]*'Emissions Factors'!$C$6)+(Table1[[#This Row],[Gas 23-24 ]]*'Emissions Factors'!$B$6),"")</f>
        <v/>
      </c>
      <c r="X525" s="74" t="str">
        <f>IFERROR(Table1[[#This Row],[Total Emissions 23-24 ]]/Table1[[#This Row],[Total Emissions 22-23]],"")</f>
        <v/>
      </c>
      <c r="Y525" s="21"/>
    </row>
    <row r="526" spans="1:25" x14ac:dyDescent="0.25">
      <c r="A526" s="30"/>
      <c r="B526" s="21" t="e">
        <f>VLOOKUP(Table1[[#This Row],[Name]], 'Site Information'!$A$2:$D$46, 4, FALSE)</f>
        <v>#N/A</v>
      </c>
      <c r="C526" s="11" t="str">
        <f>IF(ISNA(VLOOKUP(Table1[[#This Row],[Name]], 'Elec 17-18'!$A$4:$B$630, 2, FALSE)), "0", VLOOKUP(Table1[[#This Row],[Name]], 'Elec 17-18'!$A$4:$B$630, 2, FALSE))</f>
        <v>0</v>
      </c>
      <c r="D526" s="47" t="str">
        <f>IF(ISNA(VLOOKUP(Table1[[#This Row],[Name]], 'Gas 17-18'!$A$4:$B$395, 2, FALSE)), "0", (VLOOKUP(Table1[[#This Row],[Name]], 'Gas 17-18'!$A$4:$B$395, 2, FALSE)))</f>
        <v>0</v>
      </c>
      <c r="E526" s="11" t="str">
        <f>IF(ISNA(VLOOKUP(Table1[[#This Row],[Name]], 'Elec 18-19'!$A$4:$B$630, 2, FALSE)), "0", VLOOKUP(Table1[[#This Row],[Name]], 'Elec 18-19'!$A$4:$B$630, 2, FALSE))</f>
        <v>0</v>
      </c>
      <c r="F526" s="47" t="str">
        <f>IF(ISNA(VLOOKUP(Table1[[#This Row],[Name]], 'Gas 18-19'!$A$4:$B$395, 2, FALSE)), "0", (VLOOKUP(Table1[[#This Row],[Name]], 'Gas 18-19'!$A$4:$B$395, 2, FALSE)))</f>
        <v>0</v>
      </c>
      <c r="G526" s="7" t="str">
        <f>IF(ISNA(VLOOKUP(Table1[[#This Row],[Name]], 'Elec 19-20'!$A$4:$B$631, 2, FALSE)), "0", VLOOKUP(Table1[[#This Row],[Name]], 'Elec 19-20'!$A$4:$B$631, 2, FALSE))</f>
        <v>0</v>
      </c>
      <c r="H526" s="7" t="str">
        <f>IF(ISNA(VLOOKUP(Table1[[#This Row],[Name]], 'Gas 19-20'!$A$4:$B$395, 2, FALSE)), "0", (VLOOKUP(Table1[[#This Row],[Name]], 'Gas 19-20'!$A$4:$B$395, 2, FALSE)))</f>
        <v>0</v>
      </c>
      <c r="I526" s="13">
        <f>IFERROR((Table1[[#This Row],[Electricity 19-20]]*'Emissions Factors'!$C$2)+(Table1[[#This Row],[Gas 19-20]]*'Emissions Factors'!$B$2), "")</f>
        <v>0</v>
      </c>
      <c r="J526" s="7" t="str">
        <f>IF(ISNA(VLOOKUP(Table1[[#This Row],[Name]],'Elec 20-21'!$A$4:$B$641, 2, FALSE)), "0", VLOOKUP(Table1[[#This Row],[Name]], 'Elec 20-21'!$A$4:$B$641, 2, FALSE))</f>
        <v>0</v>
      </c>
      <c r="K526" s="7" t="str">
        <f>IF(ISNA(VLOOKUP(Table1[[#This Row],[Name]], 'Gas 20-21'!$A$4:$B$400, 2, FALSE)), "0", VLOOKUP(Table1[[#This Row],[Name]], 'Gas 20-21'!$A$4:$B$400, 2, FALSE))</f>
        <v>0</v>
      </c>
      <c r="L526" s="13">
        <f>IFERROR((Table1[[#This Row],[Electricity 20-21]]*'Emissions Factors'!$C$3)+(Table1[[#This Row],[Gas 20-21]]*'Emissions Factors'!$B$2), "0")</f>
        <v>0</v>
      </c>
      <c r="M526" s="65" t="str">
        <f>IF(ISNA(VLOOKUP(Table1[[#This Row],[Name]], 'Elec 21-22'!$A$4:$B$656, 2, FALSE)), "0", VLOOKUP(Table1[[#This Row],[Name]], 'Elec 21-22'!$A$4:$B$656, 2, FALSE))</f>
        <v>0</v>
      </c>
      <c r="N526" s="11" t="str">
        <f>IF(ISNA(VLOOKUP(Table1[[#This Row],[Name]], 'Gas 21-22'!$A$4:$B$408, 2, FALSE)), "0", VLOOKUP(Table1[[#This Row],[Name]], 'Gas 21-22'!$A$4:$B$408, 2, FALSE))</f>
        <v>0</v>
      </c>
      <c r="O526" s="8">
        <f>IFERROR((Table1[[#This Row],[Electricity 21-22]]*'Emissions Factors'!$C$4)+(Table1[[#This Row],[Gas 21-22]]*'Emissions Factors'!$B$4), "")</f>
        <v>0</v>
      </c>
      <c r="P526" s="12" t="str">
        <f>IFERROR(Table1[[#This Row],[Total Emissions 21-22]]/Table1[[#This Row],[Total Emissions 20-21]], "")</f>
        <v/>
      </c>
      <c r="Q526" s="11" t="str">
        <f>IF(ISNA(VLOOKUP(Table1[[#This Row],[Name]],'Elec 22-23'!$A$4:$B$680, 2, FALSE)), "", VLOOKUP(Table1[[#This Row],[Name]], 'Elec 22-23'!$A$4:$B$680, 2, FALSE))</f>
        <v/>
      </c>
      <c r="R526" s="7" t="str">
        <f>IF(ISNA(VLOOKUP(Table1[[#This Row],[Name]], 'Gas 22-23'!$A$4:$B$427, 2, FALSE)), "", (VLOOKUP(Table1[[#This Row],[Name]], 'Gas 22-23'!$A$4:$B$427, 2, FALSE)))</f>
        <v/>
      </c>
      <c r="S526" s="7" t="str">
        <f>IFERROR((Table1[[#This Row],[Electricity 22-23]]*'Emissions Factors'!$C$5)+('Emissions Factors'!$B$5*Table1[[#This Row],[Gas 22-23]]), "")</f>
        <v/>
      </c>
      <c r="T526" s="12" t="str">
        <f>IFERROR(Table1[[#This Row],[Total Emissions 22-23]]/Table1[[#This Row],[Total Emissions 21-22]], "")</f>
        <v/>
      </c>
      <c r="U526" s="7" t="str">
        <f>IF(ISNA(VLOOKUP(Table1[[#This Row],[Name]],'Electricity 23-24'!A760:D1656,4,FALSE)),"",(VLOOKUP(Table1[[#This Row],[Name]],'Electricity 23-24'!A760:D1656,4,FALSE)))</f>
        <v/>
      </c>
      <c r="V526" s="7" t="str">
        <f>IF(ISNA(VLOOKUP(Table1[[#This Row],[Name]],Table2[#All],2,FALSE)),"",(VLOOKUP(Table1[[#This Row],[Name]],Table2[#All],2,FALSE)))</f>
        <v/>
      </c>
      <c r="W526" s="7" t="str">
        <f>IFERROR((Table1[[#This Row],[Electricity 23-24 ]]*'Emissions Factors'!$C$6)+(Table1[[#This Row],[Gas 23-24 ]]*'Emissions Factors'!$B$6),"")</f>
        <v/>
      </c>
      <c r="X526" s="74" t="str">
        <f>IFERROR(Table1[[#This Row],[Total Emissions 23-24 ]]/Table1[[#This Row],[Total Emissions 22-23]],"")</f>
        <v/>
      </c>
      <c r="Y526" s="21"/>
    </row>
    <row r="527" spans="1:25" x14ac:dyDescent="0.25">
      <c r="A527" s="30"/>
      <c r="B527" s="21" t="e">
        <f>VLOOKUP(Table1[[#This Row],[Name]], 'Site Information'!$A$2:$D$46, 4, FALSE)</f>
        <v>#N/A</v>
      </c>
      <c r="C527" s="11" t="str">
        <f>IF(ISNA(VLOOKUP(Table1[[#This Row],[Name]], 'Elec 17-18'!$A$4:$B$630, 2, FALSE)), "0", VLOOKUP(Table1[[#This Row],[Name]], 'Elec 17-18'!$A$4:$B$630, 2, FALSE))</f>
        <v>0</v>
      </c>
      <c r="D527" s="47" t="str">
        <f>IF(ISNA(VLOOKUP(Table1[[#This Row],[Name]], 'Gas 17-18'!$A$4:$B$395, 2, FALSE)), "0", (VLOOKUP(Table1[[#This Row],[Name]], 'Gas 17-18'!$A$4:$B$395, 2, FALSE)))</f>
        <v>0</v>
      </c>
      <c r="E527" s="11" t="str">
        <f>IF(ISNA(VLOOKUP(Table1[[#This Row],[Name]], 'Elec 18-19'!$A$4:$B$630, 2, FALSE)), "0", VLOOKUP(Table1[[#This Row],[Name]], 'Elec 18-19'!$A$4:$B$630, 2, FALSE))</f>
        <v>0</v>
      </c>
      <c r="F527" s="47" t="str">
        <f>IF(ISNA(VLOOKUP(Table1[[#This Row],[Name]], 'Gas 18-19'!$A$4:$B$395, 2, FALSE)), "0", (VLOOKUP(Table1[[#This Row],[Name]], 'Gas 18-19'!$A$4:$B$395, 2, FALSE)))</f>
        <v>0</v>
      </c>
      <c r="G527" s="7" t="str">
        <f>IF(ISNA(VLOOKUP(Table1[[#This Row],[Name]], 'Elec 19-20'!$A$4:$B$631, 2, FALSE)), "0", VLOOKUP(Table1[[#This Row],[Name]], 'Elec 19-20'!$A$4:$B$631, 2, FALSE))</f>
        <v>0</v>
      </c>
      <c r="H527" s="7" t="str">
        <f>IF(ISNA(VLOOKUP(Table1[[#This Row],[Name]], 'Gas 19-20'!$A$4:$B$395, 2, FALSE)), "0", (VLOOKUP(Table1[[#This Row],[Name]], 'Gas 19-20'!$A$4:$B$395, 2, FALSE)))</f>
        <v>0</v>
      </c>
      <c r="I527" s="13">
        <f>IFERROR((Table1[[#This Row],[Electricity 19-20]]*'Emissions Factors'!$C$2)+(Table1[[#This Row],[Gas 19-20]]*'Emissions Factors'!$B$2), "")</f>
        <v>0</v>
      </c>
      <c r="J527" s="7" t="str">
        <f>IF(ISNA(VLOOKUP(Table1[[#This Row],[Name]],'Elec 20-21'!$A$4:$B$641, 2, FALSE)), "0", VLOOKUP(Table1[[#This Row],[Name]], 'Elec 20-21'!$A$4:$B$641, 2, FALSE))</f>
        <v>0</v>
      </c>
      <c r="K527" s="7" t="str">
        <f>IF(ISNA(VLOOKUP(Table1[[#This Row],[Name]], 'Gas 20-21'!$A$4:$B$400, 2, FALSE)), "0", VLOOKUP(Table1[[#This Row],[Name]], 'Gas 20-21'!$A$4:$B$400, 2, FALSE))</f>
        <v>0</v>
      </c>
      <c r="L527" s="13">
        <f>IFERROR((Table1[[#This Row],[Electricity 20-21]]*'Emissions Factors'!$C$3)+(Table1[[#This Row],[Gas 20-21]]*'Emissions Factors'!$B$2), "0")</f>
        <v>0</v>
      </c>
      <c r="M527" s="65" t="str">
        <f>IF(ISNA(VLOOKUP(Table1[[#This Row],[Name]], 'Elec 21-22'!$A$4:$B$656, 2, FALSE)), "0", VLOOKUP(Table1[[#This Row],[Name]], 'Elec 21-22'!$A$4:$B$656, 2, FALSE))</f>
        <v>0</v>
      </c>
      <c r="N527" s="11" t="str">
        <f>IF(ISNA(VLOOKUP(Table1[[#This Row],[Name]], 'Gas 21-22'!$A$4:$B$408, 2, FALSE)), "0", VLOOKUP(Table1[[#This Row],[Name]], 'Gas 21-22'!$A$4:$B$408, 2, FALSE))</f>
        <v>0</v>
      </c>
      <c r="O527" s="8">
        <f>IFERROR((Table1[[#This Row],[Electricity 21-22]]*'Emissions Factors'!$C$4)+(Table1[[#This Row],[Gas 21-22]]*'Emissions Factors'!$B$4), "")</f>
        <v>0</v>
      </c>
      <c r="P527" s="12" t="str">
        <f>IFERROR(Table1[[#This Row],[Total Emissions 21-22]]/Table1[[#This Row],[Total Emissions 20-21]], "")</f>
        <v/>
      </c>
      <c r="Q527" s="11" t="str">
        <f>IF(ISNA(VLOOKUP(Table1[[#This Row],[Name]],'Elec 22-23'!$A$4:$B$680, 2, FALSE)), "", VLOOKUP(Table1[[#This Row],[Name]], 'Elec 22-23'!$A$4:$B$680, 2, FALSE))</f>
        <v/>
      </c>
      <c r="R527" s="7" t="str">
        <f>IF(ISNA(VLOOKUP(Table1[[#This Row],[Name]], 'Gas 22-23'!$A$4:$B$427, 2, FALSE)), "", (VLOOKUP(Table1[[#This Row],[Name]], 'Gas 22-23'!$A$4:$B$427, 2, FALSE)))</f>
        <v/>
      </c>
      <c r="S527" s="7" t="str">
        <f>IFERROR((Table1[[#This Row],[Electricity 22-23]]*'Emissions Factors'!$C$5)+('Emissions Factors'!$B$5*Table1[[#This Row],[Gas 22-23]]), "")</f>
        <v/>
      </c>
      <c r="T527" s="12" t="str">
        <f>IFERROR(Table1[[#This Row],[Total Emissions 22-23]]/Table1[[#This Row],[Total Emissions 21-22]], "")</f>
        <v/>
      </c>
      <c r="U527" s="7" t="str">
        <f>IF(ISNA(VLOOKUP(Table1[[#This Row],[Name]],'Electricity 23-24'!A762:D1658,4,FALSE)),"",(VLOOKUP(Table1[[#This Row],[Name]],'Electricity 23-24'!A762:D1658,4,FALSE)))</f>
        <v/>
      </c>
      <c r="V527" s="7" t="str">
        <f>IF(ISNA(VLOOKUP(Table1[[#This Row],[Name]],Table2[#All],2,FALSE)),"",(VLOOKUP(Table1[[#This Row],[Name]],Table2[#All],2,FALSE)))</f>
        <v/>
      </c>
      <c r="W527" s="7" t="str">
        <f>IFERROR((Table1[[#This Row],[Electricity 23-24 ]]*'Emissions Factors'!$C$6)+(Table1[[#This Row],[Gas 23-24 ]]*'Emissions Factors'!$B$6),"")</f>
        <v/>
      </c>
      <c r="X527" s="74" t="str">
        <f>IFERROR(Table1[[#This Row],[Total Emissions 23-24 ]]/Table1[[#This Row],[Total Emissions 22-23]],"")</f>
        <v/>
      </c>
      <c r="Y527" s="21"/>
    </row>
    <row r="528" spans="1:25" ht="17.100000000000001" customHeight="1" x14ac:dyDescent="0.25">
      <c r="A528" s="30"/>
      <c r="B528" s="21" t="e">
        <f>VLOOKUP(Table1[[#This Row],[Name]], 'Site Information'!$A$2:$D$46, 4, FALSE)</f>
        <v>#N/A</v>
      </c>
      <c r="C528" s="11" t="str">
        <f>IF(ISNA(VLOOKUP(Table1[[#This Row],[Name]], 'Elec 17-18'!$A$4:$B$630, 2, FALSE)), "0", VLOOKUP(Table1[[#This Row],[Name]], 'Elec 17-18'!$A$4:$B$630, 2, FALSE))</f>
        <v>0</v>
      </c>
      <c r="D528" s="47" t="str">
        <f>IF(ISNA(VLOOKUP(Table1[[#This Row],[Name]], 'Gas 17-18'!$A$4:$B$395, 2, FALSE)), "0", (VLOOKUP(Table1[[#This Row],[Name]], 'Gas 17-18'!$A$4:$B$395, 2, FALSE)))</f>
        <v>0</v>
      </c>
      <c r="E528" s="11" t="str">
        <f>IF(ISNA(VLOOKUP(Table1[[#This Row],[Name]], 'Elec 18-19'!$A$4:$B$630, 2, FALSE)), "0", VLOOKUP(Table1[[#This Row],[Name]], 'Elec 18-19'!$A$4:$B$630, 2, FALSE))</f>
        <v>0</v>
      </c>
      <c r="F528" s="47" t="str">
        <f>IF(ISNA(VLOOKUP(Table1[[#This Row],[Name]], 'Gas 18-19'!$A$4:$B$395, 2, FALSE)), "0", (VLOOKUP(Table1[[#This Row],[Name]], 'Gas 18-19'!$A$4:$B$395, 2, FALSE)))</f>
        <v>0</v>
      </c>
      <c r="G528" s="7" t="str">
        <f>IF(ISNA(VLOOKUP(Table1[[#This Row],[Name]], 'Elec 19-20'!$A$4:$B$631, 2, FALSE)), "0", VLOOKUP(Table1[[#This Row],[Name]], 'Elec 19-20'!$A$4:$B$631, 2, FALSE))</f>
        <v>0</v>
      </c>
      <c r="H528" s="7" t="str">
        <f>IF(ISNA(VLOOKUP(Table1[[#This Row],[Name]], 'Gas 19-20'!$A$4:$B$395, 2, FALSE)), "0", (VLOOKUP(Table1[[#This Row],[Name]], 'Gas 19-20'!$A$4:$B$395, 2, FALSE)))</f>
        <v>0</v>
      </c>
      <c r="I528" s="13">
        <f>IFERROR((Table1[[#This Row],[Electricity 19-20]]*'Emissions Factors'!$C$2)+(Table1[[#This Row],[Gas 19-20]]*'Emissions Factors'!$B$2), "")</f>
        <v>0</v>
      </c>
      <c r="J528" s="7" t="str">
        <f>IF(ISNA(VLOOKUP(Table1[[#This Row],[Name]],'Elec 20-21'!$A$4:$B$641, 2, FALSE)), "0", VLOOKUP(Table1[[#This Row],[Name]], 'Elec 20-21'!$A$4:$B$641, 2, FALSE))</f>
        <v>0</v>
      </c>
      <c r="K528" s="7" t="str">
        <f>IF(ISNA(VLOOKUP(Table1[[#This Row],[Name]], 'Gas 20-21'!$A$4:$B$400, 2, FALSE)), "0", VLOOKUP(Table1[[#This Row],[Name]], 'Gas 20-21'!$A$4:$B$400, 2, FALSE))</f>
        <v>0</v>
      </c>
      <c r="L528" s="13">
        <f>IFERROR((Table1[[#This Row],[Electricity 20-21]]*'Emissions Factors'!$C$3)+(Table1[[#This Row],[Gas 20-21]]*'Emissions Factors'!$B$2), "0")</f>
        <v>0</v>
      </c>
      <c r="M528" s="65" t="str">
        <f>IF(ISNA(VLOOKUP(Table1[[#This Row],[Name]], 'Elec 21-22'!$A$4:$B$656, 2, FALSE)), "0", VLOOKUP(Table1[[#This Row],[Name]], 'Elec 21-22'!$A$4:$B$656, 2, FALSE))</f>
        <v>0</v>
      </c>
      <c r="N528" s="7" t="str">
        <f>IF(ISNA(VLOOKUP(Table1[[#This Row],[Name]], 'Gas 21-22'!$A$4:$B$408, 2, FALSE)), "0", VLOOKUP(Table1[[#This Row],[Name]], 'Gas 21-22'!$A$4:$B$408, 2, FALSE))</f>
        <v>0</v>
      </c>
      <c r="O528" s="8">
        <f>IFERROR((Table1[[#This Row],[Electricity 21-22]]*'Emissions Factors'!$C$4)+(Table1[[#This Row],[Gas 21-22]]*'Emissions Factors'!$B$4), "")</f>
        <v>0</v>
      </c>
      <c r="P528" s="12" t="str">
        <f>IFERROR(Table1[[#This Row],[Total Emissions 21-22]]/Table1[[#This Row],[Total Emissions 20-21]], "")</f>
        <v/>
      </c>
      <c r="Q528" s="11" t="str">
        <f>IF(ISNA(VLOOKUP(Table1[[#This Row],[Name]],'Elec 22-23'!$A$4:$B$680, 2, FALSE)), "", VLOOKUP(Table1[[#This Row],[Name]], 'Elec 22-23'!$A$4:$B$680, 2, FALSE))</f>
        <v/>
      </c>
      <c r="R528" s="11" t="str">
        <f>IF(ISNA(VLOOKUP(Table1[[#This Row],[Name]], 'Gas 22-23'!$A$4:$B$427, 2, FALSE)), "", (VLOOKUP(Table1[[#This Row],[Name]], 'Gas 22-23'!$A$4:$B$427, 2, FALSE)))</f>
        <v/>
      </c>
      <c r="S528" s="11" t="str">
        <f>IFERROR((Table1[[#This Row],[Electricity 22-23]]*'Emissions Factors'!$C$5)+('Emissions Factors'!$B$5*Table1[[#This Row],[Gas 22-23]]), "")</f>
        <v/>
      </c>
      <c r="T528" s="12" t="str">
        <f>IFERROR(Table1[[#This Row],[Total Emissions 22-23]]/Table1[[#This Row],[Total Emissions 21-22]], "")</f>
        <v/>
      </c>
      <c r="U528" s="11" t="str">
        <f>IF(ISNA(VLOOKUP(Table1[[#This Row],[Name]],'Electricity 23-24'!A529:D1425,4,FALSE)),"",(VLOOKUP(Table1[[#This Row],[Name]],'Electricity 23-24'!A529:D1425,4,FALSE)))</f>
        <v/>
      </c>
      <c r="V528" s="11" t="str">
        <f>IF(ISNA(VLOOKUP(Table1[[#This Row],[Name]],Table2[#All],2,FALSE)),"",(VLOOKUP(Table1[[#This Row],[Name]],Table2[#All],2,FALSE)))</f>
        <v/>
      </c>
      <c r="W528" s="11" t="str">
        <f>IFERROR((Table1[[#This Row],[Electricity 23-24 ]]*'Emissions Factors'!$C$6)+(Table1[[#This Row],[Gas 23-24 ]]*'Emissions Factors'!$B$6),"")</f>
        <v/>
      </c>
      <c r="X528" s="74" t="str">
        <f>IFERROR(Table1[[#This Row],[Total Emissions 23-24 ]]/Table1[[#This Row],[Total Emissions 22-23]],"")</f>
        <v/>
      </c>
      <c r="Y528" s="21"/>
    </row>
    <row r="529" spans="1:25" x14ac:dyDescent="0.25">
      <c r="A529" s="32"/>
      <c r="B529" s="21" t="e">
        <f>VLOOKUP(Table1[[#This Row],[Name]], 'Site Information'!$A$2:$D$46, 4, FALSE)</f>
        <v>#N/A</v>
      </c>
      <c r="C529" s="8" t="str">
        <f>IF(ISNA(VLOOKUP(Table1[[#This Row],[Name]], 'Elec 17-18'!$A$4:$B$630, 2, FALSE)), "0", VLOOKUP(Table1[[#This Row],[Name]], 'Elec 17-18'!$A$4:$B$630, 2, FALSE))</f>
        <v>0</v>
      </c>
      <c r="D529" s="13" t="str">
        <f>IF(ISNA(VLOOKUP(Table1[[#This Row],[Name]], 'Gas 17-18'!$A$4:$B$395, 2, FALSE)), "0", (VLOOKUP(Table1[[#This Row],[Name]], 'Gas 17-18'!$A$4:$B$395, 2, FALSE)))</f>
        <v>0</v>
      </c>
      <c r="E529" s="8" t="str">
        <f>IF(ISNA(VLOOKUP(Table1[[#This Row],[Name]], 'Elec 18-19'!$A$4:$B$630, 2, FALSE)), "0", VLOOKUP(Table1[[#This Row],[Name]], 'Elec 18-19'!$A$4:$B$630, 2, FALSE))</f>
        <v>0</v>
      </c>
      <c r="F529" s="13" t="str">
        <f>IF(ISNA(VLOOKUP(Table1[[#This Row],[Name]], 'Gas 18-19'!$A$4:$B$395, 2, FALSE)), "0", (VLOOKUP(Table1[[#This Row],[Name]], 'Gas 18-19'!$A$4:$B$395, 2, FALSE)))</f>
        <v>0</v>
      </c>
      <c r="G529" s="7" t="str">
        <f>IF(ISNA(VLOOKUP(Table1[[#This Row],[Name]], 'Elec 19-20'!$A$4:$B$631, 2, FALSE)), "0", VLOOKUP(Table1[[#This Row],[Name]], 'Elec 19-20'!$A$4:$B$631, 2, FALSE))</f>
        <v>0</v>
      </c>
      <c r="H529" s="7" t="str">
        <f>IF(ISNA(VLOOKUP(Table1[[#This Row],[Name]], 'Gas 19-20'!$A$4:$B$395, 2, FALSE)), "0", (VLOOKUP(Table1[[#This Row],[Name]], 'Gas 19-20'!$A$4:$B$395, 2, FALSE)))</f>
        <v>0</v>
      </c>
      <c r="I529" s="13">
        <f>IFERROR((Table1[[#This Row],[Electricity 19-20]]*'Emissions Factors'!$C$2)+(Table1[[#This Row],[Gas 19-20]]*'Emissions Factors'!$B$2), "")</f>
        <v>0</v>
      </c>
      <c r="J529" s="7" t="str">
        <f>IF(ISNA(VLOOKUP(Table1[[#This Row],[Name]],'Elec 20-21'!$A$4:$B$641, 2, FALSE)), "0", VLOOKUP(Table1[[#This Row],[Name]], 'Elec 20-21'!$A$4:$B$641, 2, FALSE))</f>
        <v>0</v>
      </c>
      <c r="K529" s="7" t="str">
        <f>IF(ISNA(VLOOKUP(Table1[[#This Row],[Name]], 'Gas 20-21'!$A$4:$B$400, 2, FALSE)), "0", VLOOKUP(Table1[[#This Row],[Name]], 'Gas 20-21'!$A$4:$B$400, 2, FALSE))</f>
        <v>0</v>
      </c>
      <c r="L529" s="13">
        <f>IFERROR((Table1[[#This Row],[Electricity 20-21]]*'Emissions Factors'!$C$3)+(Table1[[#This Row],[Gas 20-21]]*'Emissions Factors'!$B$2), "0")</f>
        <v>0</v>
      </c>
      <c r="M529" s="65" t="str">
        <f>IF(ISNA(VLOOKUP(Table1[[#This Row],[Name]], 'Elec 21-22'!$A$4:$B$656, 2, FALSE)), "0", VLOOKUP(Table1[[#This Row],[Name]], 'Elec 21-22'!$A$4:$B$656, 2, FALSE))</f>
        <v>0</v>
      </c>
      <c r="N529" s="11" t="str">
        <f>IF(ISNA(VLOOKUP(Table1[[#This Row],[Name]], 'Gas 21-22'!$A$4:$B$408, 2, FALSE)), "0", VLOOKUP(Table1[[#This Row],[Name]], 'Gas 21-22'!$A$4:$B$408, 2, FALSE))</f>
        <v>0</v>
      </c>
      <c r="O529" s="8">
        <f>IFERROR((Table1[[#This Row],[Electricity 21-22]]*'Emissions Factors'!$C$4)+(Table1[[#This Row],[Gas 21-22]]*'Emissions Factors'!$B$4), "")</f>
        <v>0</v>
      </c>
      <c r="P529" s="13" t="str">
        <f>IFERROR(Table1[[#This Row],[Total Emissions 21-22]]/Table1[[#This Row],[Total Emissions 20-21]], "")</f>
        <v/>
      </c>
      <c r="Q529" s="11" t="str">
        <f>IF(ISNA(VLOOKUP(Table1[[#This Row],[Name]],'Elec 22-23'!$A$4:$B$680, 2, FALSE)), "", VLOOKUP(Table1[[#This Row],[Name]], 'Elec 22-23'!$A$4:$B$680, 2, FALSE))</f>
        <v/>
      </c>
      <c r="R529" s="7" t="str">
        <f>IF(ISNA(VLOOKUP(Table1[[#This Row],[Name]], 'Gas 22-23'!$A$4:$B$427, 2, FALSE)), "", (VLOOKUP(Table1[[#This Row],[Name]], 'Gas 22-23'!$A$4:$B$427, 2, FALSE)))</f>
        <v/>
      </c>
      <c r="S529" s="7" t="str">
        <f>IFERROR((Table1[[#This Row],[Electricity 22-23]]*'Emissions Factors'!$C$5)+('Emissions Factors'!$B$5*Table1[[#This Row],[Gas 22-23]]), "")</f>
        <v/>
      </c>
      <c r="T529" s="12" t="str">
        <f>IFERROR(Table1[[#This Row],[Total Emissions 22-23]]/Table1[[#This Row],[Total Emissions 21-22]], "")</f>
        <v/>
      </c>
      <c r="U529" s="7" t="str">
        <f>IF(ISNA(VLOOKUP(Table1[[#This Row],[Name]],'Electricity 23-24'!A6:D730,4,FALSE)),"",(VLOOKUP(Table1[[#This Row],[Name]],'Electricity 23-24'!A6:D730,4,FALSE)))</f>
        <v/>
      </c>
      <c r="V529" s="7" t="str">
        <f>IF(ISNA(VLOOKUP(Table1[[#This Row],[Name]],Table2[#All],2,FALSE)),"",(VLOOKUP(Table1[[#This Row],[Name]],Table2[#All],2,FALSE)))</f>
        <v/>
      </c>
      <c r="W529" s="7" t="str">
        <f>IFERROR((Table1[[#This Row],[Electricity 23-24 ]]*'Emissions Factors'!$C$6)+(Table1[[#This Row],[Gas 23-24 ]]*'Emissions Factors'!$B$6),"")</f>
        <v/>
      </c>
      <c r="X529" s="74" t="str">
        <f>IFERROR(Table1[[#This Row],[Total Emissions 23-24 ]]/Table1[[#This Row],[Total Emissions 22-23]],"")</f>
        <v/>
      </c>
      <c r="Y529" s="21"/>
    </row>
    <row r="530" spans="1:25" x14ac:dyDescent="0.25">
      <c r="A530" s="30"/>
      <c r="B530" s="21" t="e">
        <f>VLOOKUP(Table1[[#This Row],[Name]], 'Site Information'!$A$2:$D$46, 4, FALSE)</f>
        <v>#N/A</v>
      </c>
      <c r="C530" s="11" t="str">
        <f>IF(ISNA(VLOOKUP(Table1[[#This Row],[Name]], 'Elec 17-18'!$A$4:$B$630, 2, FALSE)), "0", VLOOKUP(Table1[[#This Row],[Name]], 'Elec 17-18'!$A$4:$B$630, 2, FALSE))</f>
        <v>0</v>
      </c>
      <c r="D530" s="47" t="str">
        <f>IF(ISNA(VLOOKUP(Table1[[#This Row],[Name]], 'Gas 17-18'!$A$4:$B$395, 2, FALSE)), "0", (VLOOKUP(Table1[[#This Row],[Name]], 'Gas 17-18'!$A$4:$B$395, 2, FALSE)))</f>
        <v>0</v>
      </c>
      <c r="E530" s="11" t="str">
        <f>IF(ISNA(VLOOKUP(Table1[[#This Row],[Name]], 'Elec 18-19'!$A$4:$B$630, 2, FALSE)), "0", VLOOKUP(Table1[[#This Row],[Name]], 'Elec 18-19'!$A$4:$B$630, 2, FALSE))</f>
        <v>0</v>
      </c>
      <c r="F530" s="47" t="str">
        <f>IF(ISNA(VLOOKUP(Table1[[#This Row],[Name]], 'Gas 18-19'!$A$4:$B$395, 2, FALSE)), "0", (VLOOKUP(Table1[[#This Row],[Name]], 'Gas 18-19'!$A$4:$B$395, 2, FALSE)))</f>
        <v>0</v>
      </c>
      <c r="G530" s="7" t="str">
        <f>IF(ISNA(VLOOKUP(Table1[[#This Row],[Name]], 'Elec 19-20'!$A$4:$B$631, 2, FALSE)), "0", VLOOKUP(Table1[[#This Row],[Name]], 'Elec 19-20'!$A$4:$B$631, 2, FALSE))</f>
        <v>0</v>
      </c>
      <c r="H530" s="7" t="str">
        <f>IF(ISNA(VLOOKUP(Table1[[#This Row],[Name]], 'Gas 19-20'!$A$4:$B$395, 2, FALSE)), "0", (VLOOKUP(Table1[[#This Row],[Name]], 'Gas 19-20'!$A$4:$B$395, 2, FALSE)))</f>
        <v>0</v>
      </c>
      <c r="I530" s="13">
        <f>IFERROR((Table1[[#This Row],[Electricity 19-20]]*'Emissions Factors'!$C$2)+(Table1[[#This Row],[Gas 19-20]]*'Emissions Factors'!$B$2), "")</f>
        <v>0</v>
      </c>
      <c r="J530" s="7" t="str">
        <f>IF(ISNA(VLOOKUP(Table1[[#This Row],[Name]],'Elec 20-21'!$A$4:$B$641, 2, FALSE)), "0", VLOOKUP(Table1[[#This Row],[Name]], 'Elec 20-21'!$A$4:$B$641, 2, FALSE))</f>
        <v>0</v>
      </c>
      <c r="K530" s="7" t="str">
        <f>IF(ISNA(VLOOKUP(Table1[[#This Row],[Name]], 'Gas 20-21'!$A$4:$B$400, 2, FALSE)), "0", VLOOKUP(Table1[[#This Row],[Name]], 'Gas 20-21'!$A$4:$B$400, 2, FALSE))</f>
        <v>0</v>
      </c>
      <c r="L530" s="13">
        <f>IFERROR((Table1[[#This Row],[Electricity 20-21]]*'Emissions Factors'!$C$3)+(Table1[[#This Row],[Gas 20-21]]*'Emissions Factors'!$B$2), "0")</f>
        <v>0</v>
      </c>
      <c r="M530" s="65" t="str">
        <f>IF(ISNA(VLOOKUP(Table1[[#This Row],[Name]], 'Elec 21-22'!$A$4:$B$656, 2, FALSE)), "0", VLOOKUP(Table1[[#This Row],[Name]], 'Elec 21-22'!$A$4:$B$656, 2, FALSE))</f>
        <v>0</v>
      </c>
      <c r="N530" s="11" t="str">
        <f>IF(ISNA(VLOOKUP(Table1[[#This Row],[Name]], 'Gas 21-22'!$A$4:$B$408, 2, FALSE)), "0", VLOOKUP(Table1[[#This Row],[Name]], 'Gas 21-22'!$A$4:$B$408, 2, FALSE))</f>
        <v>0</v>
      </c>
      <c r="O530" s="8">
        <f>IFERROR((Table1[[#This Row],[Electricity 21-22]]*'Emissions Factors'!$C$4)+(Table1[[#This Row],[Gas 21-22]]*'Emissions Factors'!$B$4), "")</f>
        <v>0</v>
      </c>
      <c r="P530" s="12" t="str">
        <f>IFERROR(Table1[[#This Row],[Total Emissions 21-22]]/Table1[[#This Row],[Total Emissions 20-21]], "")</f>
        <v/>
      </c>
      <c r="Q530" s="11" t="str">
        <f>IF(ISNA(VLOOKUP(Table1[[#This Row],[Name]],'Elec 22-23'!$A$4:$B$680, 2, FALSE)), "", VLOOKUP(Table1[[#This Row],[Name]], 'Elec 22-23'!$A$4:$B$680, 2, FALSE))</f>
        <v/>
      </c>
      <c r="R530" s="7" t="str">
        <f>IF(ISNA(VLOOKUP(Table1[[#This Row],[Name]], 'Gas 22-23'!$A$4:$B$427, 2, FALSE)), "", (VLOOKUP(Table1[[#This Row],[Name]], 'Gas 22-23'!$A$4:$B$427, 2, FALSE)))</f>
        <v/>
      </c>
      <c r="S530" s="7" t="str">
        <f>IFERROR((Table1[[#This Row],[Electricity 22-23]]*'Emissions Factors'!$C$5)+('Emissions Factors'!$B$5*Table1[[#This Row],[Gas 22-23]]), "")</f>
        <v/>
      </c>
      <c r="T530" s="12" t="str">
        <f>IFERROR(Table1[[#This Row],[Total Emissions 22-23]]/Table1[[#This Row],[Total Emissions 21-22]], "")</f>
        <v/>
      </c>
      <c r="U530" s="7" t="str">
        <f>IF(ISNA(VLOOKUP(Table1[[#This Row],[Name]],'Electricity 23-24'!A763:D1659,4,FALSE)),"",(VLOOKUP(Table1[[#This Row],[Name]],'Electricity 23-24'!A763:D1659,4,FALSE)))</f>
        <v/>
      </c>
      <c r="V530" s="7" t="str">
        <f>IF(ISNA(VLOOKUP(Table1[[#This Row],[Name]],Table2[#All],2,FALSE)),"",(VLOOKUP(Table1[[#This Row],[Name]],Table2[#All],2,FALSE)))</f>
        <v/>
      </c>
      <c r="W530" s="7" t="str">
        <f>IFERROR((Table1[[#This Row],[Electricity 23-24 ]]*'Emissions Factors'!$C$6)+(Table1[[#This Row],[Gas 23-24 ]]*'Emissions Factors'!$B$6),"")</f>
        <v/>
      </c>
      <c r="X530" s="74" t="str">
        <f>IFERROR(Table1[[#This Row],[Total Emissions 23-24 ]]/Table1[[#This Row],[Total Emissions 22-23]],"")</f>
        <v/>
      </c>
      <c r="Y530" s="21"/>
    </row>
    <row r="531" spans="1:25" x14ac:dyDescent="0.25">
      <c r="A531" s="30"/>
      <c r="B531" s="21" t="e">
        <f>VLOOKUP(Table1[[#This Row],[Name]], 'Site Information'!$A$2:$D$46, 4, FALSE)</f>
        <v>#N/A</v>
      </c>
      <c r="C531" s="11" t="str">
        <f>IF(ISNA(VLOOKUP(Table1[[#This Row],[Name]], 'Elec 17-18'!$A$4:$B$630, 2, FALSE)), "0", VLOOKUP(Table1[[#This Row],[Name]], 'Elec 17-18'!$A$4:$B$630, 2, FALSE))</f>
        <v>0</v>
      </c>
      <c r="D531" s="47" t="str">
        <f>IF(ISNA(VLOOKUP(Table1[[#This Row],[Name]], 'Gas 17-18'!$A$4:$B$395, 2, FALSE)), "0", (VLOOKUP(Table1[[#This Row],[Name]], 'Gas 17-18'!$A$4:$B$395, 2, FALSE)))</f>
        <v>0</v>
      </c>
      <c r="E531" s="11" t="str">
        <f>IF(ISNA(VLOOKUP(Table1[[#This Row],[Name]], 'Elec 18-19'!$A$4:$B$630, 2, FALSE)), "0", VLOOKUP(Table1[[#This Row],[Name]], 'Elec 18-19'!$A$4:$B$630, 2, FALSE))</f>
        <v>0</v>
      </c>
      <c r="F531" s="47" t="str">
        <f>IF(ISNA(VLOOKUP(Table1[[#This Row],[Name]], 'Gas 18-19'!$A$4:$B$395, 2, FALSE)), "0", (VLOOKUP(Table1[[#This Row],[Name]], 'Gas 18-19'!$A$4:$B$395, 2, FALSE)))</f>
        <v>0</v>
      </c>
      <c r="G531" s="7" t="str">
        <f>IF(ISNA(VLOOKUP(Table1[[#This Row],[Name]], 'Elec 19-20'!$A$4:$B$631, 2, FALSE)), "0", VLOOKUP(Table1[[#This Row],[Name]], 'Elec 19-20'!$A$4:$B$631, 2, FALSE))</f>
        <v>0</v>
      </c>
      <c r="H531" s="7" t="str">
        <f>IF(ISNA(VLOOKUP(Table1[[#This Row],[Name]], 'Gas 19-20'!$A$4:$B$395, 2, FALSE)), "0", (VLOOKUP(Table1[[#This Row],[Name]], 'Gas 19-20'!$A$4:$B$395, 2, FALSE)))</f>
        <v>0</v>
      </c>
      <c r="I531" s="13">
        <f>IFERROR((Table1[[#This Row],[Electricity 19-20]]*'Emissions Factors'!$C$2)+(Table1[[#This Row],[Gas 19-20]]*'Emissions Factors'!$B$2), "")</f>
        <v>0</v>
      </c>
      <c r="J531" s="7" t="str">
        <f>IF(ISNA(VLOOKUP(Table1[[#This Row],[Name]],'Elec 20-21'!$A$4:$B$641, 2, FALSE)), "0", VLOOKUP(Table1[[#This Row],[Name]], 'Elec 20-21'!$A$4:$B$641, 2, FALSE))</f>
        <v>0</v>
      </c>
      <c r="K531" s="7" t="str">
        <f>IF(ISNA(VLOOKUP(Table1[[#This Row],[Name]], 'Gas 20-21'!$A$4:$B$400, 2, FALSE)), "0", VLOOKUP(Table1[[#This Row],[Name]], 'Gas 20-21'!$A$4:$B$400, 2, FALSE))</f>
        <v>0</v>
      </c>
      <c r="L531" s="13">
        <f>IFERROR((Table1[[#This Row],[Electricity 20-21]]*'Emissions Factors'!$C$3)+(Table1[[#This Row],[Gas 20-21]]*'Emissions Factors'!$B$2), "0")</f>
        <v>0</v>
      </c>
      <c r="M531" s="65" t="str">
        <f>IF(ISNA(VLOOKUP(Table1[[#This Row],[Name]], 'Elec 21-22'!$A$4:$B$656, 2, FALSE)), "0", VLOOKUP(Table1[[#This Row],[Name]], 'Elec 21-22'!$A$4:$B$656, 2, FALSE))</f>
        <v>0</v>
      </c>
      <c r="N531" s="11" t="str">
        <f>IF(ISNA(VLOOKUP(Table1[[#This Row],[Name]], 'Gas 21-22'!$A$4:$B$408, 2, FALSE)), "0", VLOOKUP(Table1[[#This Row],[Name]], 'Gas 21-22'!$A$4:$B$408, 2, FALSE))</f>
        <v>0</v>
      </c>
      <c r="O531" s="8">
        <f>IFERROR((Table1[[#This Row],[Electricity 21-22]]*'Emissions Factors'!$C$4)+(Table1[[#This Row],[Gas 21-22]]*'Emissions Factors'!$B$4), "")</f>
        <v>0</v>
      </c>
      <c r="P531" s="12" t="str">
        <f>IFERROR(Table1[[#This Row],[Total Emissions 21-22]]/Table1[[#This Row],[Total Emissions 20-21]], "")</f>
        <v/>
      </c>
      <c r="Q531" s="11" t="str">
        <f>IF(ISNA(VLOOKUP(Table1[[#This Row],[Name]],'Elec 22-23'!$A$4:$B$680, 2, FALSE)), "", VLOOKUP(Table1[[#This Row],[Name]], 'Elec 22-23'!$A$4:$B$680, 2, FALSE))</f>
        <v/>
      </c>
      <c r="R531" s="7" t="str">
        <f>IF(ISNA(VLOOKUP(Table1[[#This Row],[Name]], 'Gas 22-23'!$A$4:$B$427, 2, FALSE)), "", (VLOOKUP(Table1[[#This Row],[Name]], 'Gas 22-23'!$A$4:$B$427, 2, FALSE)))</f>
        <v/>
      </c>
      <c r="S531" s="7" t="str">
        <f>IFERROR((Table1[[#This Row],[Electricity 22-23]]*'Emissions Factors'!$C$5)+('Emissions Factors'!$B$5*Table1[[#This Row],[Gas 22-23]]), "")</f>
        <v/>
      </c>
      <c r="T531" s="12" t="str">
        <f>IFERROR(Table1[[#This Row],[Total Emissions 22-23]]/Table1[[#This Row],[Total Emissions 21-22]], "")</f>
        <v/>
      </c>
      <c r="U531" s="7" t="str">
        <f>IF(ISNA(VLOOKUP(Table1[[#This Row],[Name]],'Electricity 23-24'!A765:D1661,4,FALSE)),"",(VLOOKUP(Table1[[#This Row],[Name]],'Electricity 23-24'!A765:D1661,4,FALSE)))</f>
        <v/>
      </c>
      <c r="V531" s="7" t="str">
        <f>IF(ISNA(VLOOKUP(Table1[[#This Row],[Name]],Table2[#All],2,FALSE)),"",(VLOOKUP(Table1[[#This Row],[Name]],Table2[#All],2,FALSE)))</f>
        <v/>
      </c>
      <c r="W531" s="7" t="str">
        <f>IFERROR((Table1[[#This Row],[Electricity 23-24 ]]*'Emissions Factors'!$C$6)+(Table1[[#This Row],[Gas 23-24 ]]*'Emissions Factors'!$B$6),"")</f>
        <v/>
      </c>
      <c r="X531" s="74" t="str">
        <f>IFERROR(Table1[[#This Row],[Total Emissions 23-24 ]]/Table1[[#This Row],[Total Emissions 22-23]],"")</f>
        <v/>
      </c>
      <c r="Y531" s="21"/>
    </row>
    <row r="532" spans="1:25" x14ac:dyDescent="0.25">
      <c r="A532" s="30"/>
      <c r="B532" s="21" t="e">
        <f>VLOOKUP(Table1[[#This Row],[Name]], 'Site Information'!$A$2:$D$46, 4, FALSE)</f>
        <v>#N/A</v>
      </c>
      <c r="C532" s="11" t="str">
        <f>IF(ISNA(VLOOKUP(Table1[[#This Row],[Name]], 'Elec 17-18'!$A$4:$B$630, 2, FALSE)), "0", VLOOKUP(Table1[[#This Row],[Name]], 'Elec 17-18'!$A$4:$B$630, 2, FALSE))</f>
        <v>0</v>
      </c>
      <c r="D532" s="47" t="str">
        <f>IF(ISNA(VLOOKUP(Table1[[#This Row],[Name]], 'Gas 17-18'!$A$4:$B$395, 2, FALSE)), "0", (VLOOKUP(Table1[[#This Row],[Name]], 'Gas 17-18'!$A$4:$B$395, 2, FALSE)))</f>
        <v>0</v>
      </c>
      <c r="E532" s="11" t="str">
        <f>IF(ISNA(VLOOKUP(Table1[[#This Row],[Name]], 'Elec 18-19'!$A$4:$B$630, 2, FALSE)), "0", VLOOKUP(Table1[[#This Row],[Name]], 'Elec 18-19'!$A$4:$B$630, 2, FALSE))</f>
        <v>0</v>
      </c>
      <c r="F532" s="47" t="str">
        <f>IF(ISNA(VLOOKUP(Table1[[#This Row],[Name]], 'Gas 18-19'!$A$4:$B$395, 2, FALSE)), "0", (VLOOKUP(Table1[[#This Row],[Name]], 'Gas 18-19'!$A$4:$B$395, 2, FALSE)))</f>
        <v>0</v>
      </c>
      <c r="G532" s="7" t="str">
        <f>IF(ISNA(VLOOKUP(Table1[[#This Row],[Name]], 'Elec 19-20'!$A$4:$B$631, 2, FALSE)), "0", VLOOKUP(Table1[[#This Row],[Name]], 'Elec 19-20'!$A$4:$B$631, 2, FALSE))</f>
        <v>0</v>
      </c>
      <c r="H532" s="7" t="str">
        <f>IF(ISNA(VLOOKUP(Table1[[#This Row],[Name]], 'Gas 19-20'!$A$4:$B$395, 2, FALSE)), "0", (VLOOKUP(Table1[[#This Row],[Name]], 'Gas 19-20'!$A$4:$B$395, 2, FALSE)))</f>
        <v>0</v>
      </c>
      <c r="I532" s="13">
        <f>IFERROR((Table1[[#This Row],[Electricity 19-20]]*'Emissions Factors'!$C$2)+(Table1[[#This Row],[Gas 19-20]]*'Emissions Factors'!$B$2), "")</f>
        <v>0</v>
      </c>
      <c r="J532" s="7" t="str">
        <f>IF(ISNA(VLOOKUP(Table1[[#This Row],[Name]],'Elec 20-21'!$A$4:$B$641, 2, FALSE)), "0", VLOOKUP(Table1[[#This Row],[Name]], 'Elec 20-21'!$A$4:$B$641, 2, FALSE))</f>
        <v>0</v>
      </c>
      <c r="K532" s="7" t="str">
        <f>IF(ISNA(VLOOKUP(Table1[[#This Row],[Name]], 'Gas 20-21'!$A$4:$B$400, 2, FALSE)), "0", VLOOKUP(Table1[[#This Row],[Name]], 'Gas 20-21'!$A$4:$B$400, 2, FALSE))</f>
        <v>0</v>
      </c>
      <c r="L532" s="13">
        <f>IFERROR((Table1[[#This Row],[Electricity 20-21]]*'Emissions Factors'!$C$3)+(Table1[[#This Row],[Gas 20-21]]*'Emissions Factors'!$B$2), "0")</f>
        <v>0</v>
      </c>
      <c r="M532" s="65" t="str">
        <f>IF(ISNA(VLOOKUP(Table1[[#This Row],[Name]], 'Elec 21-22'!$A$4:$B$656, 2, FALSE)), "0", VLOOKUP(Table1[[#This Row],[Name]], 'Elec 21-22'!$A$4:$B$656, 2, FALSE))</f>
        <v>0</v>
      </c>
      <c r="N532" s="11" t="str">
        <f>IF(ISNA(VLOOKUP(Table1[[#This Row],[Name]], 'Gas 21-22'!$A$4:$B$408, 2, FALSE)), "0", VLOOKUP(Table1[[#This Row],[Name]], 'Gas 21-22'!$A$4:$B$408, 2, FALSE))</f>
        <v>0</v>
      </c>
      <c r="O532" s="8">
        <f>IFERROR((Table1[[#This Row],[Electricity 21-22]]*'Emissions Factors'!$C$4)+(Table1[[#This Row],[Gas 21-22]]*'Emissions Factors'!$B$4), "")</f>
        <v>0</v>
      </c>
      <c r="P532" s="12" t="str">
        <f>IFERROR(Table1[[#This Row],[Total Emissions 21-22]]/Table1[[#This Row],[Total Emissions 20-21]], "")</f>
        <v/>
      </c>
      <c r="Q532" s="11" t="str">
        <f>IF(ISNA(VLOOKUP(Table1[[#This Row],[Name]],'Elec 22-23'!$A$4:$B$680, 2, FALSE)), "", VLOOKUP(Table1[[#This Row],[Name]], 'Elec 22-23'!$A$4:$B$680, 2, FALSE))</f>
        <v/>
      </c>
      <c r="R532" s="7" t="str">
        <f>IF(ISNA(VLOOKUP(Table1[[#This Row],[Name]], 'Gas 22-23'!$A$4:$B$427, 2, FALSE)), "", (VLOOKUP(Table1[[#This Row],[Name]], 'Gas 22-23'!$A$4:$B$427, 2, FALSE)))</f>
        <v/>
      </c>
      <c r="S532" s="7" t="str">
        <f>IFERROR((Table1[[#This Row],[Electricity 22-23]]*'Emissions Factors'!$C$5)+('Emissions Factors'!$B$5*Table1[[#This Row],[Gas 22-23]]), "")</f>
        <v/>
      </c>
      <c r="T532" s="12" t="str">
        <f>IFERROR(Table1[[#This Row],[Total Emissions 22-23]]/Table1[[#This Row],[Total Emissions 21-22]], "")</f>
        <v/>
      </c>
      <c r="U532" s="7" t="str">
        <f>IF(ISNA(VLOOKUP(Table1[[#This Row],[Name]],'Electricity 23-24'!A766:D1662,4,FALSE)),"",(VLOOKUP(Table1[[#This Row],[Name]],'Electricity 23-24'!A766:D1662,4,FALSE)))</f>
        <v/>
      </c>
      <c r="V532" s="7" t="str">
        <f>IF(ISNA(VLOOKUP(Table1[[#This Row],[Name]],Table2[#All],2,FALSE)),"",(VLOOKUP(Table1[[#This Row],[Name]],Table2[#All],2,FALSE)))</f>
        <v/>
      </c>
      <c r="W532" s="7" t="str">
        <f>IFERROR((Table1[[#This Row],[Electricity 23-24 ]]*'Emissions Factors'!$C$6)+(Table1[[#This Row],[Gas 23-24 ]]*'Emissions Factors'!$B$6),"")</f>
        <v/>
      </c>
      <c r="X532" s="74" t="str">
        <f>IFERROR(Table1[[#This Row],[Total Emissions 23-24 ]]/Table1[[#This Row],[Total Emissions 22-23]],"")</f>
        <v/>
      </c>
      <c r="Y532" s="21"/>
    </row>
    <row r="533" spans="1:25" x14ac:dyDescent="0.25">
      <c r="A533" s="30"/>
      <c r="B533" s="21" t="e">
        <f>VLOOKUP(Table1[[#This Row],[Name]], 'Site Information'!$A$2:$D$46, 4, FALSE)</f>
        <v>#N/A</v>
      </c>
      <c r="C533" s="11" t="str">
        <f>IF(ISNA(VLOOKUP(Table1[[#This Row],[Name]], 'Elec 17-18'!$A$4:$B$630, 2, FALSE)), "0", VLOOKUP(Table1[[#This Row],[Name]], 'Elec 17-18'!$A$4:$B$630, 2, FALSE))</f>
        <v>0</v>
      </c>
      <c r="D533" s="47" t="str">
        <f>IF(ISNA(VLOOKUP(Table1[[#This Row],[Name]], 'Gas 17-18'!$A$4:$B$395, 2, FALSE)), "0", (VLOOKUP(Table1[[#This Row],[Name]], 'Gas 17-18'!$A$4:$B$395, 2, FALSE)))</f>
        <v>0</v>
      </c>
      <c r="E533" s="11" t="str">
        <f>IF(ISNA(VLOOKUP(Table1[[#This Row],[Name]], 'Elec 18-19'!$A$4:$B$630, 2, FALSE)), "0", VLOOKUP(Table1[[#This Row],[Name]], 'Elec 18-19'!$A$4:$B$630, 2, FALSE))</f>
        <v>0</v>
      </c>
      <c r="F533" s="47" t="str">
        <f>IF(ISNA(VLOOKUP(Table1[[#This Row],[Name]], 'Gas 18-19'!$A$4:$B$395, 2, FALSE)), "0", (VLOOKUP(Table1[[#This Row],[Name]], 'Gas 18-19'!$A$4:$B$395, 2, FALSE)))</f>
        <v>0</v>
      </c>
      <c r="G533" s="7" t="str">
        <f>IF(ISNA(VLOOKUP(Table1[[#This Row],[Name]], 'Elec 19-20'!$A$4:$B$631, 2, FALSE)), "0", VLOOKUP(Table1[[#This Row],[Name]], 'Elec 19-20'!$A$4:$B$631, 2, FALSE))</f>
        <v>0</v>
      </c>
      <c r="H533" s="7" t="str">
        <f>IF(ISNA(VLOOKUP(Table1[[#This Row],[Name]], 'Gas 19-20'!$A$4:$B$395, 2, FALSE)), "0", (VLOOKUP(Table1[[#This Row],[Name]], 'Gas 19-20'!$A$4:$B$395, 2, FALSE)))</f>
        <v>0</v>
      </c>
      <c r="I533" s="13">
        <f>IFERROR((Table1[[#This Row],[Electricity 19-20]]*'Emissions Factors'!$C$2)+(Table1[[#This Row],[Gas 19-20]]*'Emissions Factors'!$B$2), "")</f>
        <v>0</v>
      </c>
      <c r="J533" s="7" t="str">
        <f>IF(ISNA(VLOOKUP(Table1[[#This Row],[Name]],'Elec 20-21'!$A$4:$B$641, 2, FALSE)), "0", VLOOKUP(Table1[[#This Row],[Name]], 'Elec 20-21'!$A$4:$B$641, 2, FALSE))</f>
        <v>0</v>
      </c>
      <c r="K533" s="7" t="str">
        <f>IF(ISNA(VLOOKUP(Table1[[#This Row],[Name]], 'Gas 20-21'!$A$4:$B$400, 2, FALSE)), "0", VLOOKUP(Table1[[#This Row],[Name]], 'Gas 20-21'!$A$4:$B$400, 2, FALSE))</f>
        <v>0</v>
      </c>
      <c r="L533" s="13">
        <f>IFERROR((Table1[[#This Row],[Electricity 20-21]]*'Emissions Factors'!$C$3)+(Table1[[#This Row],[Gas 20-21]]*'Emissions Factors'!$B$2), "0")</f>
        <v>0</v>
      </c>
      <c r="M533" s="65" t="str">
        <f>IF(ISNA(VLOOKUP(Table1[[#This Row],[Name]], 'Elec 21-22'!$A$4:$B$656, 2, FALSE)), "0", VLOOKUP(Table1[[#This Row],[Name]], 'Elec 21-22'!$A$4:$B$656, 2, FALSE))</f>
        <v>0</v>
      </c>
      <c r="N533" s="11" t="str">
        <f>IF(ISNA(VLOOKUP(Table1[[#This Row],[Name]], 'Gas 21-22'!$A$4:$B$408, 2, FALSE)), "0", VLOOKUP(Table1[[#This Row],[Name]], 'Gas 21-22'!$A$4:$B$408, 2, FALSE))</f>
        <v>0</v>
      </c>
      <c r="O533" s="8">
        <f>IFERROR((Table1[[#This Row],[Electricity 21-22]]*'Emissions Factors'!$C$4)+(Table1[[#This Row],[Gas 21-22]]*'Emissions Factors'!$B$4), "")</f>
        <v>0</v>
      </c>
      <c r="P533" s="12" t="str">
        <f>IFERROR(Table1[[#This Row],[Total Emissions 21-22]]/Table1[[#This Row],[Total Emissions 20-21]], "")</f>
        <v/>
      </c>
      <c r="Q533" s="11" t="str">
        <f>IF(ISNA(VLOOKUP(Table1[[#This Row],[Name]],'Elec 22-23'!$A$4:$B$680, 2, FALSE)), "", VLOOKUP(Table1[[#This Row],[Name]], 'Elec 22-23'!$A$4:$B$680, 2, FALSE))</f>
        <v/>
      </c>
      <c r="R533" s="7" t="str">
        <f>IF(ISNA(VLOOKUP(Table1[[#This Row],[Name]], 'Gas 22-23'!$A$4:$B$427, 2, FALSE)), "", (VLOOKUP(Table1[[#This Row],[Name]], 'Gas 22-23'!$A$4:$B$427, 2, FALSE)))</f>
        <v/>
      </c>
      <c r="S533" s="7" t="str">
        <f>IFERROR((Table1[[#This Row],[Electricity 22-23]]*'Emissions Factors'!$C$5)+('Emissions Factors'!$B$5*Table1[[#This Row],[Gas 22-23]]), "")</f>
        <v/>
      </c>
      <c r="T533" s="12" t="str">
        <f>IFERROR(Table1[[#This Row],[Total Emissions 22-23]]/Table1[[#This Row],[Total Emissions 21-22]], "")</f>
        <v/>
      </c>
      <c r="U533" s="7" t="str">
        <f>IF(ISNA(VLOOKUP(Table1[[#This Row],[Name]],'Electricity 23-24'!A767:D1663,4,FALSE)),"",(VLOOKUP(Table1[[#This Row],[Name]],'Electricity 23-24'!A767:D1663,4,FALSE)))</f>
        <v/>
      </c>
      <c r="V533" s="7" t="str">
        <f>IF(ISNA(VLOOKUP(Table1[[#This Row],[Name]],Table2[#All],2,FALSE)),"",(VLOOKUP(Table1[[#This Row],[Name]],Table2[#All],2,FALSE)))</f>
        <v/>
      </c>
      <c r="W533" s="7" t="str">
        <f>IFERROR((Table1[[#This Row],[Electricity 23-24 ]]*'Emissions Factors'!$C$6)+(Table1[[#This Row],[Gas 23-24 ]]*'Emissions Factors'!$B$6),"")</f>
        <v/>
      </c>
      <c r="X533" s="74" t="str">
        <f>IFERROR(Table1[[#This Row],[Total Emissions 23-24 ]]/Table1[[#This Row],[Total Emissions 22-23]],"")</f>
        <v/>
      </c>
      <c r="Y533" s="21"/>
    </row>
    <row r="534" spans="1:25" x14ac:dyDescent="0.25">
      <c r="A534" s="30"/>
      <c r="B534" s="21" t="e">
        <f>VLOOKUP(Table1[[#This Row],[Name]], 'Site Information'!$A$2:$D$46, 4, FALSE)</f>
        <v>#N/A</v>
      </c>
      <c r="C534" s="11" t="str">
        <f>IF(ISNA(VLOOKUP(Table1[[#This Row],[Name]], 'Elec 17-18'!$A$4:$B$630, 2, FALSE)), "0", VLOOKUP(Table1[[#This Row],[Name]], 'Elec 17-18'!$A$4:$B$630, 2, FALSE))</f>
        <v>0</v>
      </c>
      <c r="D534" s="47" t="str">
        <f>IF(ISNA(VLOOKUP(Table1[[#This Row],[Name]], 'Gas 17-18'!$A$4:$B$395, 2, FALSE)), "0", (VLOOKUP(Table1[[#This Row],[Name]], 'Gas 17-18'!$A$4:$B$395, 2, FALSE)))</f>
        <v>0</v>
      </c>
      <c r="E534" s="11" t="str">
        <f>IF(ISNA(VLOOKUP(Table1[[#This Row],[Name]], 'Elec 18-19'!$A$4:$B$630, 2, FALSE)), "0", VLOOKUP(Table1[[#This Row],[Name]], 'Elec 18-19'!$A$4:$B$630, 2, FALSE))</f>
        <v>0</v>
      </c>
      <c r="F534" s="47" t="str">
        <f>IF(ISNA(VLOOKUP(Table1[[#This Row],[Name]], 'Gas 18-19'!$A$4:$B$395, 2, FALSE)), "0", (VLOOKUP(Table1[[#This Row],[Name]], 'Gas 18-19'!$A$4:$B$395, 2, FALSE)))</f>
        <v>0</v>
      </c>
      <c r="G534" s="7" t="str">
        <f>IF(ISNA(VLOOKUP(Table1[[#This Row],[Name]], 'Elec 19-20'!$A$4:$B$631, 2, FALSE)), "0", VLOOKUP(Table1[[#This Row],[Name]], 'Elec 19-20'!$A$4:$B$631, 2, FALSE))</f>
        <v>0</v>
      </c>
      <c r="H534" s="7" t="str">
        <f>IF(ISNA(VLOOKUP(Table1[[#This Row],[Name]], 'Gas 19-20'!$A$4:$B$395, 2, FALSE)), "0", (VLOOKUP(Table1[[#This Row],[Name]], 'Gas 19-20'!$A$4:$B$395, 2, FALSE)))</f>
        <v>0</v>
      </c>
      <c r="I534" s="13">
        <f>IFERROR((Table1[[#This Row],[Electricity 19-20]]*'Emissions Factors'!$C$2)+(Table1[[#This Row],[Gas 19-20]]*'Emissions Factors'!$B$2), "")</f>
        <v>0</v>
      </c>
      <c r="J534" s="7" t="str">
        <f>IF(ISNA(VLOOKUP(Table1[[#This Row],[Name]],'Elec 20-21'!$A$4:$B$641, 2, FALSE)), "0", VLOOKUP(Table1[[#This Row],[Name]], 'Elec 20-21'!$A$4:$B$641, 2, FALSE))</f>
        <v>0</v>
      </c>
      <c r="K534" s="7" t="str">
        <f>IF(ISNA(VLOOKUP(Table1[[#This Row],[Name]], 'Gas 20-21'!$A$4:$B$400, 2, FALSE)), "0", VLOOKUP(Table1[[#This Row],[Name]], 'Gas 20-21'!$A$4:$B$400, 2, FALSE))</f>
        <v>0</v>
      </c>
      <c r="L534" s="13">
        <f>IFERROR((Table1[[#This Row],[Electricity 20-21]]*'Emissions Factors'!$C$3)+(Table1[[#This Row],[Gas 20-21]]*'Emissions Factors'!$B$2), "0")</f>
        <v>0</v>
      </c>
      <c r="M534" s="65" t="str">
        <f>IF(ISNA(VLOOKUP(Table1[[#This Row],[Name]], 'Elec 21-22'!$A$4:$B$656, 2, FALSE)), "0", VLOOKUP(Table1[[#This Row],[Name]], 'Elec 21-22'!$A$4:$B$656, 2, FALSE))</f>
        <v>0</v>
      </c>
      <c r="N534" s="11" t="str">
        <f>IF(ISNA(VLOOKUP(Table1[[#This Row],[Name]], 'Gas 21-22'!$A$4:$B$408, 2, FALSE)), "0", VLOOKUP(Table1[[#This Row],[Name]], 'Gas 21-22'!$A$4:$B$408, 2, FALSE))</f>
        <v>0</v>
      </c>
      <c r="O534" s="8">
        <f>IFERROR((Table1[[#This Row],[Electricity 21-22]]*'Emissions Factors'!$C$4)+(Table1[[#This Row],[Gas 21-22]]*'Emissions Factors'!$B$4), "")</f>
        <v>0</v>
      </c>
      <c r="P534" s="12" t="str">
        <f>IFERROR(Table1[[#This Row],[Total Emissions 21-22]]/Table1[[#This Row],[Total Emissions 20-21]], "")</f>
        <v/>
      </c>
      <c r="Q534" s="11" t="str">
        <f>IF(ISNA(VLOOKUP(Table1[[#This Row],[Name]],'Elec 22-23'!$A$4:$B$680, 2, FALSE)), "", VLOOKUP(Table1[[#This Row],[Name]], 'Elec 22-23'!$A$4:$B$680, 2, FALSE))</f>
        <v/>
      </c>
      <c r="R534" s="7" t="str">
        <f>IF(ISNA(VLOOKUP(Table1[[#This Row],[Name]], 'Gas 22-23'!$A$4:$B$427, 2, FALSE)), "", (VLOOKUP(Table1[[#This Row],[Name]], 'Gas 22-23'!$A$4:$B$427, 2, FALSE)))</f>
        <v/>
      </c>
      <c r="S534" s="7" t="str">
        <f>IFERROR((Table1[[#This Row],[Electricity 22-23]]*'Emissions Factors'!$C$5)+('Emissions Factors'!$B$5*Table1[[#This Row],[Gas 22-23]]), "")</f>
        <v/>
      </c>
      <c r="T534" s="12" t="str">
        <f>IFERROR(Table1[[#This Row],[Total Emissions 22-23]]/Table1[[#This Row],[Total Emissions 21-22]], "")</f>
        <v/>
      </c>
      <c r="U534" s="7" t="str">
        <f>IF(ISNA(VLOOKUP(Table1[[#This Row],[Name]],'Electricity 23-24'!A768:D1664,4,FALSE)),"",(VLOOKUP(Table1[[#This Row],[Name]],'Electricity 23-24'!A768:D1664,4,FALSE)))</f>
        <v/>
      </c>
      <c r="V534" s="7" t="str">
        <f>IF(ISNA(VLOOKUP(Table1[[#This Row],[Name]],Table2[#All],2,FALSE)),"",(VLOOKUP(Table1[[#This Row],[Name]],Table2[#All],2,FALSE)))</f>
        <v/>
      </c>
      <c r="W534" s="7" t="str">
        <f>IFERROR((Table1[[#This Row],[Electricity 23-24 ]]*'Emissions Factors'!$C$6)+(Table1[[#This Row],[Gas 23-24 ]]*'Emissions Factors'!$B$6),"")</f>
        <v/>
      </c>
      <c r="X534" s="74" t="str">
        <f>IFERROR(Table1[[#This Row],[Total Emissions 23-24 ]]/Table1[[#This Row],[Total Emissions 22-23]],"")</f>
        <v/>
      </c>
      <c r="Y534" s="21"/>
    </row>
    <row r="535" spans="1:25" ht="14.45" customHeight="1" x14ac:dyDescent="0.25">
      <c r="A535" s="30"/>
      <c r="B535" s="21" t="e">
        <f>VLOOKUP(Table1[[#This Row],[Name]], 'Site Information'!$A$2:$D$46, 4, FALSE)</f>
        <v>#N/A</v>
      </c>
      <c r="C535" s="11" t="str">
        <f>IF(ISNA(VLOOKUP(Table1[[#This Row],[Name]], 'Elec 17-18'!$A$4:$B$630, 2, FALSE)), "0", VLOOKUP(Table1[[#This Row],[Name]], 'Elec 17-18'!$A$4:$B$630, 2, FALSE))</f>
        <v>0</v>
      </c>
      <c r="D535" s="47" t="str">
        <f>IF(ISNA(VLOOKUP(Table1[[#This Row],[Name]], 'Gas 17-18'!$A$4:$B$395, 2, FALSE)), "0", (VLOOKUP(Table1[[#This Row],[Name]], 'Gas 17-18'!$A$4:$B$395, 2, FALSE)))</f>
        <v>0</v>
      </c>
      <c r="E535" s="11" t="str">
        <f>IF(ISNA(VLOOKUP(Table1[[#This Row],[Name]], 'Elec 18-19'!$A$4:$B$630, 2, FALSE)), "0", VLOOKUP(Table1[[#This Row],[Name]], 'Elec 18-19'!$A$4:$B$630, 2, FALSE))</f>
        <v>0</v>
      </c>
      <c r="F535" s="47" t="str">
        <f>IF(ISNA(VLOOKUP(Table1[[#This Row],[Name]], 'Gas 18-19'!$A$4:$B$395, 2, FALSE)), "0", (VLOOKUP(Table1[[#This Row],[Name]], 'Gas 18-19'!$A$4:$B$395, 2, FALSE)))</f>
        <v>0</v>
      </c>
      <c r="G535" s="7" t="str">
        <f>IF(ISNA(VLOOKUP(Table1[[#This Row],[Name]], 'Elec 19-20'!$A$4:$B$631, 2, FALSE)), "0", VLOOKUP(Table1[[#This Row],[Name]], 'Elec 19-20'!$A$4:$B$631, 2, FALSE))</f>
        <v>0</v>
      </c>
      <c r="H535" s="7" t="str">
        <f>IF(ISNA(VLOOKUP(Table1[[#This Row],[Name]], 'Gas 19-20'!$A$4:$B$395, 2, FALSE)), "0", (VLOOKUP(Table1[[#This Row],[Name]], 'Gas 19-20'!$A$4:$B$395, 2, FALSE)))</f>
        <v>0</v>
      </c>
      <c r="I535" s="13">
        <f>IFERROR((Table1[[#This Row],[Electricity 19-20]]*'Emissions Factors'!$C$2)+(Table1[[#This Row],[Gas 19-20]]*'Emissions Factors'!$B$2), "")</f>
        <v>0</v>
      </c>
      <c r="J535" s="7" t="str">
        <f>IF(ISNA(VLOOKUP(Table1[[#This Row],[Name]],'Elec 20-21'!$A$4:$B$641, 2, FALSE)), "0", VLOOKUP(Table1[[#This Row],[Name]], 'Elec 20-21'!$A$4:$B$641, 2, FALSE))</f>
        <v>0</v>
      </c>
      <c r="K535" s="7" t="str">
        <f>IF(ISNA(VLOOKUP(Table1[[#This Row],[Name]], 'Gas 20-21'!$A$4:$B$400, 2, FALSE)), "0", VLOOKUP(Table1[[#This Row],[Name]], 'Gas 20-21'!$A$4:$B$400, 2, FALSE))</f>
        <v>0</v>
      </c>
      <c r="L535" s="13">
        <f>IFERROR((Table1[[#This Row],[Electricity 20-21]]*'Emissions Factors'!$C$3)+(Table1[[#This Row],[Gas 20-21]]*'Emissions Factors'!$B$2), "0")</f>
        <v>0</v>
      </c>
      <c r="M535" s="65" t="str">
        <f>IF(ISNA(VLOOKUP(Table1[[#This Row],[Name]], 'Elec 21-22'!$A$4:$B$656, 2, FALSE)), "0", VLOOKUP(Table1[[#This Row],[Name]], 'Elec 21-22'!$A$4:$B$656, 2, FALSE))</f>
        <v>0</v>
      </c>
      <c r="N535" s="7" t="str">
        <f>IF(ISNA(VLOOKUP(Table1[[#This Row],[Name]], 'Gas 21-22'!$A$4:$B$408, 2, FALSE)), "0", VLOOKUP(Table1[[#This Row],[Name]], 'Gas 21-22'!$A$4:$B$408, 2, FALSE))</f>
        <v>0</v>
      </c>
      <c r="O535" s="8">
        <f>IFERROR((Table1[[#This Row],[Electricity 21-22]]*'Emissions Factors'!$C$4)+(Table1[[#This Row],[Gas 21-22]]*'Emissions Factors'!$B$4), "")</f>
        <v>0</v>
      </c>
      <c r="P535" s="12" t="str">
        <f>IFERROR(Table1[[#This Row],[Total Emissions 21-22]]/Table1[[#This Row],[Total Emissions 20-21]], "")</f>
        <v/>
      </c>
      <c r="Q535" s="11" t="str">
        <f>IF(ISNA(VLOOKUP(Table1[[#This Row],[Name]],'Elec 22-23'!$A$4:$B$680, 2, FALSE)), "", VLOOKUP(Table1[[#This Row],[Name]], 'Elec 22-23'!$A$4:$B$680, 2, FALSE))</f>
        <v/>
      </c>
      <c r="R535" s="11" t="str">
        <f>IF(ISNA(VLOOKUP(Table1[[#This Row],[Name]], 'Gas 22-23'!$A$4:$B$427, 2, FALSE)), "", (VLOOKUP(Table1[[#This Row],[Name]], 'Gas 22-23'!$A$4:$B$427, 2, FALSE)))</f>
        <v/>
      </c>
      <c r="S535" s="11" t="str">
        <f>IFERROR((Table1[[#This Row],[Electricity 22-23]]*'Emissions Factors'!$C$5)+('Emissions Factors'!$B$5*Table1[[#This Row],[Gas 22-23]]), "")</f>
        <v/>
      </c>
      <c r="T535" s="12" t="str">
        <f>IFERROR(Table1[[#This Row],[Total Emissions 22-23]]/Table1[[#This Row],[Total Emissions 21-22]], "")</f>
        <v/>
      </c>
      <c r="U535" s="11" t="str">
        <f>IF(ISNA(VLOOKUP(Table1[[#This Row],[Name]],'Electricity 23-24'!A536:D1432,4,FALSE)),"",(VLOOKUP(Table1[[#This Row],[Name]],'Electricity 23-24'!A536:D1432,4,FALSE)))</f>
        <v/>
      </c>
      <c r="V535" s="11" t="str">
        <f>IF(ISNA(VLOOKUP(Table1[[#This Row],[Name]],Table2[#All],2,FALSE)),"",(VLOOKUP(Table1[[#This Row],[Name]],Table2[#All],2,FALSE)))</f>
        <v/>
      </c>
      <c r="W535" s="11" t="str">
        <f>IFERROR((Table1[[#This Row],[Electricity 23-24 ]]*'Emissions Factors'!$C$6)+(Table1[[#This Row],[Gas 23-24 ]]*'Emissions Factors'!$B$6),"")</f>
        <v/>
      </c>
      <c r="X535" s="74" t="str">
        <f>IFERROR(Table1[[#This Row],[Total Emissions 23-24 ]]/Table1[[#This Row],[Total Emissions 22-23]],"")</f>
        <v/>
      </c>
      <c r="Y535" s="21"/>
    </row>
    <row r="536" spans="1:25" x14ac:dyDescent="0.25">
      <c r="A536" s="30"/>
      <c r="B536" s="21" t="e">
        <f>VLOOKUP(Table1[[#This Row],[Name]], 'Site Information'!$A$2:$D$46, 4, FALSE)</f>
        <v>#N/A</v>
      </c>
      <c r="C536" s="11" t="str">
        <f>IF(ISNA(VLOOKUP(Table1[[#This Row],[Name]], 'Elec 17-18'!$A$4:$B$630, 2, FALSE)), "0", VLOOKUP(Table1[[#This Row],[Name]], 'Elec 17-18'!$A$4:$B$630, 2, FALSE))</f>
        <v>0</v>
      </c>
      <c r="D536" s="47" t="str">
        <f>IF(ISNA(VLOOKUP(Table1[[#This Row],[Name]], 'Gas 17-18'!$A$4:$B$395, 2, FALSE)), "0", (VLOOKUP(Table1[[#This Row],[Name]], 'Gas 17-18'!$A$4:$B$395, 2, FALSE)))</f>
        <v>0</v>
      </c>
      <c r="E536" s="11" t="str">
        <f>IF(ISNA(VLOOKUP(Table1[[#This Row],[Name]], 'Elec 18-19'!$A$4:$B$630, 2, FALSE)), "0", VLOOKUP(Table1[[#This Row],[Name]], 'Elec 18-19'!$A$4:$B$630, 2, FALSE))</f>
        <v>0</v>
      </c>
      <c r="F536" s="47" t="str">
        <f>IF(ISNA(VLOOKUP(Table1[[#This Row],[Name]], 'Gas 18-19'!$A$4:$B$395, 2, FALSE)), "0", (VLOOKUP(Table1[[#This Row],[Name]], 'Gas 18-19'!$A$4:$B$395, 2, FALSE)))</f>
        <v>0</v>
      </c>
      <c r="G536" s="7" t="str">
        <f>IF(ISNA(VLOOKUP(Table1[[#This Row],[Name]], 'Elec 19-20'!$A$4:$B$631, 2, FALSE)), "0", VLOOKUP(Table1[[#This Row],[Name]], 'Elec 19-20'!$A$4:$B$631, 2, FALSE))</f>
        <v>0</v>
      </c>
      <c r="H536" s="7" t="str">
        <f>IF(ISNA(VLOOKUP(Table1[[#This Row],[Name]], 'Gas 19-20'!$A$4:$B$395, 2, FALSE)), "0", (VLOOKUP(Table1[[#This Row],[Name]], 'Gas 19-20'!$A$4:$B$395, 2, FALSE)))</f>
        <v>0</v>
      </c>
      <c r="I536" s="13">
        <f>IFERROR((Table1[[#This Row],[Electricity 19-20]]*'Emissions Factors'!$C$2)+(Table1[[#This Row],[Gas 19-20]]*'Emissions Factors'!$B$2), "")</f>
        <v>0</v>
      </c>
      <c r="J536" s="7" t="str">
        <f>IF(ISNA(VLOOKUP(Table1[[#This Row],[Name]],'Elec 20-21'!$A$4:$B$641, 2, FALSE)), "0", VLOOKUP(Table1[[#This Row],[Name]], 'Elec 20-21'!$A$4:$B$641, 2, FALSE))</f>
        <v>0</v>
      </c>
      <c r="K536" s="7" t="str">
        <f>IF(ISNA(VLOOKUP(Table1[[#This Row],[Name]], 'Gas 20-21'!$A$4:$B$400, 2, FALSE)), "0", VLOOKUP(Table1[[#This Row],[Name]], 'Gas 20-21'!$A$4:$B$400, 2, FALSE))</f>
        <v>0</v>
      </c>
      <c r="L536" s="13">
        <f>IFERROR((Table1[[#This Row],[Electricity 20-21]]*'Emissions Factors'!$C$3)+(Table1[[#This Row],[Gas 20-21]]*'Emissions Factors'!$B$2), "0")</f>
        <v>0</v>
      </c>
      <c r="M536" s="65" t="str">
        <f>IF(ISNA(VLOOKUP(Table1[[#This Row],[Name]], 'Elec 21-22'!$A$4:$B$656, 2, FALSE)), "0", VLOOKUP(Table1[[#This Row],[Name]], 'Elec 21-22'!$A$4:$B$656, 2, FALSE))</f>
        <v>0</v>
      </c>
      <c r="N536" s="11" t="str">
        <f>IF(ISNA(VLOOKUP(Table1[[#This Row],[Name]], 'Gas 21-22'!$A$4:$B$408, 2, FALSE)), "0", VLOOKUP(Table1[[#This Row],[Name]], 'Gas 21-22'!$A$4:$B$408, 2, FALSE))</f>
        <v>0</v>
      </c>
      <c r="O536" s="8">
        <f>IFERROR((Table1[[#This Row],[Electricity 21-22]]*'Emissions Factors'!$C$4)+(Table1[[#This Row],[Gas 21-22]]*'Emissions Factors'!$B$4), "")</f>
        <v>0</v>
      </c>
      <c r="P536" s="12" t="str">
        <f>IFERROR(Table1[[#This Row],[Total Emissions 21-22]]/Table1[[#This Row],[Total Emissions 20-21]], "")</f>
        <v/>
      </c>
      <c r="Q536" s="11" t="str">
        <f>IF(ISNA(VLOOKUP(Table1[[#This Row],[Name]],'Elec 22-23'!$A$4:$B$680, 2, FALSE)), "", VLOOKUP(Table1[[#This Row],[Name]], 'Elec 22-23'!$A$4:$B$680, 2, FALSE))</f>
        <v/>
      </c>
      <c r="R536" s="7" t="str">
        <f>IF(ISNA(VLOOKUP(Table1[[#This Row],[Name]], 'Gas 22-23'!$A$4:$B$427, 2, FALSE)), "", (VLOOKUP(Table1[[#This Row],[Name]], 'Gas 22-23'!$A$4:$B$427, 2, FALSE)))</f>
        <v/>
      </c>
      <c r="S536" s="7" t="str">
        <f>IFERROR((Table1[[#This Row],[Electricity 22-23]]*'Emissions Factors'!$C$5)+('Emissions Factors'!$B$5*Table1[[#This Row],[Gas 22-23]]), "")</f>
        <v/>
      </c>
      <c r="T536" s="12" t="str">
        <f>IFERROR(Table1[[#This Row],[Total Emissions 22-23]]/Table1[[#This Row],[Total Emissions 21-22]], "")</f>
        <v/>
      </c>
      <c r="U536" s="7" t="str">
        <f>IF(ISNA(VLOOKUP(Table1[[#This Row],[Name]],'Electricity 23-24'!A769:D1665,4,FALSE)),"",(VLOOKUP(Table1[[#This Row],[Name]],'Electricity 23-24'!A769:D1665,4,FALSE)))</f>
        <v/>
      </c>
      <c r="V536" s="7" t="str">
        <f>IF(ISNA(VLOOKUP(Table1[[#This Row],[Name]],Table2[#All],2,FALSE)),"",(VLOOKUP(Table1[[#This Row],[Name]],Table2[#All],2,FALSE)))</f>
        <v/>
      </c>
      <c r="W536" s="7" t="str">
        <f>IFERROR((Table1[[#This Row],[Electricity 23-24 ]]*'Emissions Factors'!$C$6)+(Table1[[#This Row],[Gas 23-24 ]]*'Emissions Factors'!$B$6),"")</f>
        <v/>
      </c>
      <c r="X536" s="74" t="str">
        <f>IFERROR(Table1[[#This Row],[Total Emissions 23-24 ]]/Table1[[#This Row],[Total Emissions 22-23]],"")</f>
        <v/>
      </c>
      <c r="Y536" s="21"/>
    </row>
    <row r="537" spans="1:25" x14ac:dyDescent="0.25">
      <c r="A537" s="30"/>
      <c r="B537" s="21" t="e">
        <f>VLOOKUP(Table1[[#This Row],[Name]], 'Site Information'!$A$2:$D$46, 4, FALSE)</f>
        <v>#N/A</v>
      </c>
      <c r="C537" s="11" t="str">
        <f>IF(ISNA(VLOOKUP(Table1[[#This Row],[Name]], 'Elec 17-18'!$A$4:$B$630, 2, FALSE)), "0", VLOOKUP(Table1[[#This Row],[Name]], 'Elec 17-18'!$A$4:$B$630, 2, FALSE))</f>
        <v>0</v>
      </c>
      <c r="D537" s="47" t="str">
        <f>IF(ISNA(VLOOKUP(Table1[[#This Row],[Name]], 'Gas 17-18'!$A$4:$B$395, 2, FALSE)), "0", (VLOOKUP(Table1[[#This Row],[Name]], 'Gas 17-18'!$A$4:$B$395, 2, FALSE)))</f>
        <v>0</v>
      </c>
      <c r="E537" s="11" t="str">
        <f>IF(ISNA(VLOOKUP(Table1[[#This Row],[Name]], 'Elec 18-19'!$A$4:$B$630, 2, FALSE)), "0", VLOOKUP(Table1[[#This Row],[Name]], 'Elec 18-19'!$A$4:$B$630, 2, FALSE))</f>
        <v>0</v>
      </c>
      <c r="F537" s="47" t="str">
        <f>IF(ISNA(VLOOKUP(Table1[[#This Row],[Name]], 'Gas 18-19'!$A$4:$B$395, 2, FALSE)), "0", (VLOOKUP(Table1[[#This Row],[Name]], 'Gas 18-19'!$A$4:$B$395, 2, FALSE)))</f>
        <v>0</v>
      </c>
      <c r="G537" s="7" t="str">
        <f>IF(ISNA(VLOOKUP(Table1[[#This Row],[Name]], 'Elec 19-20'!$A$4:$B$631, 2, FALSE)), "0", VLOOKUP(Table1[[#This Row],[Name]], 'Elec 19-20'!$A$4:$B$631, 2, FALSE))</f>
        <v>0</v>
      </c>
      <c r="H537" s="7" t="str">
        <f>IF(ISNA(VLOOKUP(Table1[[#This Row],[Name]], 'Gas 19-20'!$A$4:$B$395, 2, FALSE)), "0", (VLOOKUP(Table1[[#This Row],[Name]], 'Gas 19-20'!$A$4:$B$395, 2, FALSE)))</f>
        <v>0</v>
      </c>
      <c r="I537" s="13">
        <f>IFERROR((Table1[[#This Row],[Electricity 19-20]]*'Emissions Factors'!$C$2)+(Table1[[#This Row],[Gas 19-20]]*'Emissions Factors'!$B$2), "")</f>
        <v>0</v>
      </c>
      <c r="J537" s="7" t="str">
        <f>IF(ISNA(VLOOKUP(Table1[[#This Row],[Name]],'Elec 20-21'!$A$4:$B$641, 2, FALSE)), "0", VLOOKUP(Table1[[#This Row],[Name]], 'Elec 20-21'!$A$4:$B$641, 2, FALSE))</f>
        <v>0</v>
      </c>
      <c r="K537" s="7" t="str">
        <f>IF(ISNA(VLOOKUP(Table1[[#This Row],[Name]], 'Gas 20-21'!$A$4:$B$400, 2, FALSE)), "0", VLOOKUP(Table1[[#This Row],[Name]], 'Gas 20-21'!$A$4:$B$400, 2, FALSE))</f>
        <v>0</v>
      </c>
      <c r="L537" s="13">
        <f>IFERROR((Table1[[#This Row],[Electricity 20-21]]*'Emissions Factors'!$C$3)+(Table1[[#This Row],[Gas 20-21]]*'Emissions Factors'!$B$2), "0")</f>
        <v>0</v>
      </c>
      <c r="M537" s="65" t="str">
        <f>IF(ISNA(VLOOKUP(Table1[[#This Row],[Name]], 'Elec 21-22'!$A$4:$B$656, 2, FALSE)), "0", VLOOKUP(Table1[[#This Row],[Name]], 'Elec 21-22'!$A$4:$B$656, 2, FALSE))</f>
        <v>0</v>
      </c>
      <c r="N537" s="11" t="str">
        <f>IF(ISNA(VLOOKUP(Table1[[#This Row],[Name]], 'Gas 21-22'!$A$4:$B$408, 2, FALSE)), "0", VLOOKUP(Table1[[#This Row],[Name]], 'Gas 21-22'!$A$4:$B$408, 2, FALSE))</f>
        <v>0</v>
      </c>
      <c r="O537" s="8">
        <f>IFERROR((Table1[[#This Row],[Electricity 21-22]]*'Emissions Factors'!$C$4)+(Table1[[#This Row],[Gas 21-22]]*'Emissions Factors'!$B$4), "")</f>
        <v>0</v>
      </c>
      <c r="P537" s="12" t="str">
        <f>IFERROR(Table1[[#This Row],[Total Emissions 21-22]]/Table1[[#This Row],[Total Emissions 20-21]], "")</f>
        <v/>
      </c>
      <c r="Q537" s="11" t="str">
        <f>IF(ISNA(VLOOKUP(Table1[[#This Row],[Name]],'Elec 22-23'!$A$4:$B$680, 2, FALSE)), "", VLOOKUP(Table1[[#This Row],[Name]], 'Elec 22-23'!$A$4:$B$680, 2, FALSE))</f>
        <v/>
      </c>
      <c r="R537" s="7" t="str">
        <f>IF(ISNA(VLOOKUP(Table1[[#This Row],[Name]], 'Gas 22-23'!$A$4:$B$427, 2, FALSE)), "", (VLOOKUP(Table1[[#This Row],[Name]], 'Gas 22-23'!$A$4:$B$427, 2, FALSE)))</f>
        <v/>
      </c>
      <c r="S537" s="7" t="str">
        <f>IFERROR((Table1[[#This Row],[Electricity 22-23]]*'Emissions Factors'!$C$5)+('Emissions Factors'!$B$5*Table1[[#This Row],[Gas 22-23]]), "")</f>
        <v/>
      </c>
      <c r="T537" s="12" t="str">
        <f>IFERROR(Table1[[#This Row],[Total Emissions 22-23]]/Table1[[#This Row],[Total Emissions 21-22]], "")</f>
        <v/>
      </c>
      <c r="U537" s="7" t="str">
        <f>IF(ISNA(VLOOKUP(Table1[[#This Row],[Name]],'Electricity 23-24'!A770:D1666,4,FALSE)),"",(VLOOKUP(Table1[[#This Row],[Name]],'Electricity 23-24'!A770:D1666,4,FALSE)))</f>
        <v/>
      </c>
      <c r="V537" s="7" t="str">
        <f>IF(ISNA(VLOOKUP(Table1[[#This Row],[Name]],Table2[#All],2,FALSE)),"",(VLOOKUP(Table1[[#This Row],[Name]],Table2[#All],2,FALSE)))</f>
        <v/>
      </c>
      <c r="W537" s="7" t="str">
        <f>IFERROR((Table1[[#This Row],[Electricity 23-24 ]]*'Emissions Factors'!$C$6)+(Table1[[#This Row],[Gas 23-24 ]]*'Emissions Factors'!$B$6),"")</f>
        <v/>
      </c>
      <c r="X537" s="74" t="str">
        <f>IFERROR(Table1[[#This Row],[Total Emissions 23-24 ]]/Table1[[#This Row],[Total Emissions 22-23]],"")</f>
        <v/>
      </c>
      <c r="Y537" s="21"/>
    </row>
    <row r="538" spans="1:25" x14ac:dyDescent="0.25">
      <c r="A538" s="30"/>
      <c r="B538" s="21" t="e">
        <f>VLOOKUP(Table1[[#This Row],[Name]], 'Site Information'!$A$2:$D$46, 4, FALSE)</f>
        <v>#N/A</v>
      </c>
      <c r="C538" s="11" t="str">
        <f>IF(ISNA(VLOOKUP(Table1[[#This Row],[Name]], 'Elec 17-18'!$A$4:$B$630, 2, FALSE)), "0", VLOOKUP(Table1[[#This Row],[Name]], 'Elec 17-18'!$A$4:$B$630, 2, FALSE))</f>
        <v>0</v>
      </c>
      <c r="D538" s="47" t="str">
        <f>IF(ISNA(VLOOKUP(Table1[[#This Row],[Name]], 'Gas 17-18'!$A$4:$B$395, 2, FALSE)), "0", (VLOOKUP(Table1[[#This Row],[Name]], 'Gas 17-18'!$A$4:$B$395, 2, FALSE)))</f>
        <v>0</v>
      </c>
      <c r="E538" s="11" t="str">
        <f>IF(ISNA(VLOOKUP(Table1[[#This Row],[Name]], 'Elec 18-19'!$A$4:$B$630, 2, FALSE)), "0", VLOOKUP(Table1[[#This Row],[Name]], 'Elec 18-19'!$A$4:$B$630, 2, FALSE))</f>
        <v>0</v>
      </c>
      <c r="F538" s="47" t="str">
        <f>IF(ISNA(VLOOKUP(Table1[[#This Row],[Name]], 'Gas 18-19'!$A$4:$B$395, 2, FALSE)), "0", (VLOOKUP(Table1[[#This Row],[Name]], 'Gas 18-19'!$A$4:$B$395, 2, FALSE)))</f>
        <v>0</v>
      </c>
      <c r="G538" s="7" t="str">
        <f>IF(ISNA(VLOOKUP(Table1[[#This Row],[Name]], 'Elec 19-20'!$A$4:$B$631, 2, FALSE)), "0", VLOOKUP(Table1[[#This Row],[Name]], 'Elec 19-20'!$A$4:$B$631, 2, FALSE))</f>
        <v>0</v>
      </c>
      <c r="H538" s="7" t="str">
        <f>IF(ISNA(VLOOKUP(Table1[[#This Row],[Name]], 'Gas 19-20'!$A$4:$B$395, 2, FALSE)), "0", (VLOOKUP(Table1[[#This Row],[Name]], 'Gas 19-20'!$A$4:$B$395, 2, FALSE)))</f>
        <v>0</v>
      </c>
      <c r="I538" s="13">
        <f>IFERROR((Table1[[#This Row],[Electricity 19-20]]*'Emissions Factors'!$C$2)+(Table1[[#This Row],[Gas 19-20]]*'Emissions Factors'!$B$2), "")</f>
        <v>0</v>
      </c>
      <c r="J538" s="7" t="str">
        <f>IF(ISNA(VLOOKUP(Table1[[#This Row],[Name]],'Elec 20-21'!$A$4:$B$641, 2, FALSE)), "0", VLOOKUP(Table1[[#This Row],[Name]], 'Elec 20-21'!$A$4:$B$641, 2, FALSE))</f>
        <v>0</v>
      </c>
      <c r="K538" s="7" t="str">
        <f>IF(ISNA(VLOOKUP(Table1[[#This Row],[Name]], 'Gas 20-21'!$A$4:$B$400, 2, FALSE)), "0", VLOOKUP(Table1[[#This Row],[Name]], 'Gas 20-21'!$A$4:$B$400, 2, FALSE))</f>
        <v>0</v>
      </c>
      <c r="L538" s="13">
        <f>IFERROR((Table1[[#This Row],[Electricity 20-21]]*'Emissions Factors'!$C$3)+(Table1[[#This Row],[Gas 20-21]]*'Emissions Factors'!$B$2), "0")</f>
        <v>0</v>
      </c>
      <c r="M538" s="65" t="str">
        <f>IF(ISNA(VLOOKUP(Table1[[#This Row],[Name]], 'Elec 21-22'!$A$4:$B$656, 2, FALSE)), "0", VLOOKUP(Table1[[#This Row],[Name]], 'Elec 21-22'!$A$4:$B$656, 2, FALSE))</f>
        <v>0</v>
      </c>
      <c r="N538" s="11" t="str">
        <f>IF(ISNA(VLOOKUP(Table1[[#This Row],[Name]], 'Gas 21-22'!$A$4:$B$408, 2, FALSE)), "0", VLOOKUP(Table1[[#This Row],[Name]], 'Gas 21-22'!$A$4:$B$408, 2, FALSE))</f>
        <v>0</v>
      </c>
      <c r="O538" s="8">
        <f>IFERROR((Table1[[#This Row],[Electricity 21-22]]*'Emissions Factors'!$C$4)+(Table1[[#This Row],[Gas 21-22]]*'Emissions Factors'!$B$4), "")</f>
        <v>0</v>
      </c>
      <c r="P538" s="12" t="str">
        <f>IFERROR(Table1[[#This Row],[Total Emissions 21-22]]/Table1[[#This Row],[Total Emissions 20-21]], "")</f>
        <v/>
      </c>
      <c r="Q538" s="11" t="str">
        <f>IF(ISNA(VLOOKUP(Table1[[#This Row],[Name]],'Elec 22-23'!$A$4:$B$680, 2, FALSE)), "", VLOOKUP(Table1[[#This Row],[Name]], 'Elec 22-23'!$A$4:$B$680, 2, FALSE))</f>
        <v/>
      </c>
      <c r="R538" s="7" t="str">
        <f>IF(ISNA(VLOOKUP(Table1[[#This Row],[Name]], 'Gas 22-23'!$A$4:$B$427, 2, FALSE)), "", (VLOOKUP(Table1[[#This Row],[Name]], 'Gas 22-23'!$A$4:$B$427, 2, FALSE)))</f>
        <v/>
      </c>
      <c r="S538" s="7" t="str">
        <f>IFERROR((Table1[[#This Row],[Electricity 22-23]]*'Emissions Factors'!$C$5)+('Emissions Factors'!$B$5*Table1[[#This Row],[Gas 22-23]]), "")</f>
        <v/>
      </c>
      <c r="T538" s="12" t="str">
        <f>IFERROR(Table1[[#This Row],[Total Emissions 22-23]]/Table1[[#This Row],[Total Emissions 21-22]], "")</f>
        <v/>
      </c>
      <c r="U538" s="7" t="str">
        <f>IF(ISNA(VLOOKUP(Table1[[#This Row],[Name]],'Electricity 23-24'!A771:D1667,4,FALSE)),"",(VLOOKUP(Table1[[#This Row],[Name]],'Electricity 23-24'!A771:D1667,4,FALSE)))</f>
        <v/>
      </c>
      <c r="V538" s="7" t="str">
        <f>IF(ISNA(VLOOKUP(Table1[[#This Row],[Name]],Table2[#All],2,FALSE)),"",(VLOOKUP(Table1[[#This Row],[Name]],Table2[#All],2,FALSE)))</f>
        <v/>
      </c>
      <c r="W538" s="7" t="str">
        <f>IFERROR((Table1[[#This Row],[Electricity 23-24 ]]*'Emissions Factors'!$C$6)+(Table1[[#This Row],[Gas 23-24 ]]*'Emissions Factors'!$B$6),"")</f>
        <v/>
      </c>
      <c r="X538" s="74" t="str">
        <f>IFERROR(Table1[[#This Row],[Total Emissions 23-24 ]]/Table1[[#This Row],[Total Emissions 22-23]],"")</f>
        <v/>
      </c>
      <c r="Y538" s="21"/>
    </row>
    <row r="539" spans="1:25" x14ac:dyDescent="0.25">
      <c r="A539" s="30"/>
      <c r="B539" s="21" t="e">
        <f>VLOOKUP(Table1[[#This Row],[Name]], 'Site Information'!$A$2:$D$46, 4, FALSE)</f>
        <v>#N/A</v>
      </c>
      <c r="C539" s="11" t="str">
        <f>IF(ISNA(VLOOKUP(Table1[[#This Row],[Name]], 'Elec 17-18'!$A$4:$B$630, 2, FALSE)), "0", VLOOKUP(Table1[[#This Row],[Name]], 'Elec 17-18'!$A$4:$B$630, 2, FALSE))</f>
        <v>0</v>
      </c>
      <c r="D539" s="47" t="str">
        <f>IF(ISNA(VLOOKUP(Table1[[#This Row],[Name]], 'Gas 17-18'!$A$4:$B$395, 2, FALSE)), "0", (VLOOKUP(Table1[[#This Row],[Name]], 'Gas 17-18'!$A$4:$B$395, 2, FALSE)))</f>
        <v>0</v>
      </c>
      <c r="E539" s="11" t="str">
        <f>IF(ISNA(VLOOKUP(Table1[[#This Row],[Name]], 'Elec 18-19'!$A$4:$B$630, 2, FALSE)), "0", VLOOKUP(Table1[[#This Row],[Name]], 'Elec 18-19'!$A$4:$B$630, 2, FALSE))</f>
        <v>0</v>
      </c>
      <c r="F539" s="47" t="str">
        <f>IF(ISNA(VLOOKUP(Table1[[#This Row],[Name]], 'Gas 18-19'!$A$4:$B$395, 2, FALSE)), "0", (VLOOKUP(Table1[[#This Row],[Name]], 'Gas 18-19'!$A$4:$B$395, 2, FALSE)))</f>
        <v>0</v>
      </c>
      <c r="G539" s="7" t="str">
        <f>IF(ISNA(VLOOKUP(Table1[[#This Row],[Name]], 'Elec 19-20'!$A$4:$B$631, 2, FALSE)), "0", VLOOKUP(Table1[[#This Row],[Name]], 'Elec 19-20'!$A$4:$B$631, 2, FALSE))</f>
        <v>0</v>
      </c>
      <c r="H539" s="7" t="str">
        <f>IF(ISNA(VLOOKUP(Table1[[#This Row],[Name]], 'Gas 19-20'!$A$4:$B$395, 2, FALSE)), "0", (VLOOKUP(Table1[[#This Row],[Name]], 'Gas 19-20'!$A$4:$B$395, 2, FALSE)))</f>
        <v>0</v>
      </c>
      <c r="I539" s="13">
        <f>IFERROR((Table1[[#This Row],[Electricity 19-20]]*'Emissions Factors'!$C$2)+(Table1[[#This Row],[Gas 19-20]]*'Emissions Factors'!$B$2), "")</f>
        <v>0</v>
      </c>
      <c r="J539" s="7" t="str">
        <f>IF(ISNA(VLOOKUP(Table1[[#This Row],[Name]],'Elec 20-21'!$A$4:$B$641, 2, FALSE)), "0", VLOOKUP(Table1[[#This Row],[Name]], 'Elec 20-21'!$A$4:$B$641, 2, FALSE))</f>
        <v>0</v>
      </c>
      <c r="K539" s="7" t="str">
        <f>IF(ISNA(VLOOKUP(Table1[[#This Row],[Name]], 'Gas 20-21'!$A$4:$B$400, 2, FALSE)), "0", VLOOKUP(Table1[[#This Row],[Name]], 'Gas 20-21'!$A$4:$B$400, 2, FALSE))</f>
        <v>0</v>
      </c>
      <c r="L539" s="13">
        <f>IFERROR((Table1[[#This Row],[Electricity 20-21]]*'Emissions Factors'!$C$3)+(Table1[[#This Row],[Gas 20-21]]*'Emissions Factors'!$B$2), "0")</f>
        <v>0</v>
      </c>
      <c r="M539" s="65" t="str">
        <f>IF(ISNA(VLOOKUP(Table1[[#This Row],[Name]], 'Elec 21-22'!$A$4:$B$656, 2, FALSE)), "0", VLOOKUP(Table1[[#This Row],[Name]], 'Elec 21-22'!$A$4:$B$656, 2, FALSE))</f>
        <v>0</v>
      </c>
      <c r="N539" s="11" t="str">
        <f>IF(ISNA(VLOOKUP(Table1[[#This Row],[Name]], 'Gas 21-22'!$A$4:$B$408, 2, FALSE)), "0", VLOOKUP(Table1[[#This Row],[Name]], 'Gas 21-22'!$A$4:$B$408, 2, FALSE))</f>
        <v>0</v>
      </c>
      <c r="O539" s="8">
        <f>IFERROR((Table1[[#This Row],[Electricity 21-22]]*'Emissions Factors'!$C$4)+(Table1[[#This Row],[Gas 21-22]]*'Emissions Factors'!$B$4), "")</f>
        <v>0</v>
      </c>
      <c r="P539" s="12" t="str">
        <f>IFERROR(Table1[[#This Row],[Total Emissions 21-22]]/Table1[[#This Row],[Total Emissions 20-21]], "")</f>
        <v/>
      </c>
      <c r="Q539" s="11" t="str">
        <f>IF(ISNA(VLOOKUP(Table1[[#This Row],[Name]],'Elec 22-23'!$A$4:$B$680, 2, FALSE)), "", VLOOKUP(Table1[[#This Row],[Name]], 'Elec 22-23'!$A$4:$B$680, 2, FALSE))</f>
        <v/>
      </c>
      <c r="R539" s="7" t="str">
        <f>IF(ISNA(VLOOKUP(Table1[[#This Row],[Name]], 'Gas 22-23'!$A$4:$B$427, 2, FALSE)), "", (VLOOKUP(Table1[[#This Row],[Name]], 'Gas 22-23'!$A$4:$B$427, 2, FALSE)))</f>
        <v/>
      </c>
      <c r="S539" s="7" t="str">
        <f>IFERROR((Table1[[#This Row],[Electricity 22-23]]*'Emissions Factors'!$C$5)+('Emissions Factors'!$B$5*Table1[[#This Row],[Gas 22-23]]), "")</f>
        <v/>
      </c>
      <c r="T539" s="12" t="str">
        <f>IFERROR(Table1[[#This Row],[Total Emissions 22-23]]/Table1[[#This Row],[Total Emissions 21-22]], "")</f>
        <v/>
      </c>
      <c r="U539" s="7" t="str">
        <f>IF(ISNA(VLOOKUP(Table1[[#This Row],[Name]],'Electricity 23-24'!A772:D1668,4,FALSE)),"",(VLOOKUP(Table1[[#This Row],[Name]],'Electricity 23-24'!A772:D1668,4,FALSE)))</f>
        <v/>
      </c>
      <c r="V539" s="7" t="str">
        <f>IF(ISNA(VLOOKUP(Table1[[#This Row],[Name]],Table2[#All],2,FALSE)),"",(VLOOKUP(Table1[[#This Row],[Name]],Table2[#All],2,FALSE)))</f>
        <v/>
      </c>
      <c r="W539" s="7" t="str">
        <f>IFERROR((Table1[[#This Row],[Electricity 23-24 ]]*'Emissions Factors'!$C$6)+(Table1[[#This Row],[Gas 23-24 ]]*'Emissions Factors'!$B$6),"")</f>
        <v/>
      </c>
      <c r="X539" s="74" t="str">
        <f>IFERROR(Table1[[#This Row],[Total Emissions 23-24 ]]/Table1[[#This Row],[Total Emissions 22-23]],"")</f>
        <v/>
      </c>
      <c r="Y539" s="21"/>
    </row>
    <row r="540" spans="1:25" ht="15.95" customHeight="1" x14ac:dyDescent="0.25">
      <c r="A540" s="30"/>
      <c r="B540" s="21" t="e">
        <f>VLOOKUP(Table1[[#This Row],[Name]], 'Site Information'!$A$2:$D$46, 4, FALSE)</f>
        <v>#N/A</v>
      </c>
      <c r="C540" s="11" t="str">
        <f>IF(ISNA(VLOOKUP(Table1[[#This Row],[Name]], 'Elec 17-18'!$A$4:$B$630, 2, FALSE)), "0", VLOOKUP(Table1[[#This Row],[Name]], 'Elec 17-18'!$A$4:$B$630, 2, FALSE))</f>
        <v>0</v>
      </c>
      <c r="D540" s="47" t="str">
        <f>IF(ISNA(VLOOKUP(Table1[[#This Row],[Name]], 'Gas 17-18'!$A$4:$B$395, 2, FALSE)), "0", (VLOOKUP(Table1[[#This Row],[Name]], 'Gas 17-18'!$A$4:$B$395, 2, FALSE)))</f>
        <v>0</v>
      </c>
      <c r="E540" s="11" t="str">
        <f>IF(ISNA(VLOOKUP(Table1[[#This Row],[Name]], 'Elec 18-19'!$A$4:$B$630, 2, FALSE)), "0", VLOOKUP(Table1[[#This Row],[Name]], 'Elec 18-19'!$A$4:$B$630, 2, FALSE))</f>
        <v>0</v>
      </c>
      <c r="F540" s="47" t="str">
        <f>IF(ISNA(VLOOKUP(Table1[[#This Row],[Name]], 'Gas 18-19'!$A$4:$B$395, 2, FALSE)), "0", (VLOOKUP(Table1[[#This Row],[Name]], 'Gas 18-19'!$A$4:$B$395, 2, FALSE)))</f>
        <v>0</v>
      </c>
      <c r="G540" s="7" t="str">
        <f>IF(ISNA(VLOOKUP(Table1[[#This Row],[Name]], 'Elec 19-20'!$A$4:$B$631, 2, FALSE)), "0", VLOOKUP(Table1[[#This Row],[Name]], 'Elec 19-20'!$A$4:$B$631, 2, FALSE))</f>
        <v>0</v>
      </c>
      <c r="H540" s="7" t="str">
        <f>IF(ISNA(VLOOKUP(Table1[[#This Row],[Name]], 'Gas 19-20'!$A$4:$B$395, 2, FALSE)), "0", (VLOOKUP(Table1[[#This Row],[Name]], 'Gas 19-20'!$A$4:$B$395, 2, FALSE)))</f>
        <v>0</v>
      </c>
      <c r="I540" s="13">
        <f>IFERROR((Table1[[#This Row],[Electricity 19-20]]*'Emissions Factors'!$C$2)+(Table1[[#This Row],[Gas 19-20]]*'Emissions Factors'!$B$2), "")</f>
        <v>0</v>
      </c>
      <c r="J540" s="7" t="str">
        <f>IF(ISNA(VLOOKUP(Table1[[#This Row],[Name]],'Elec 20-21'!$A$4:$B$641, 2, FALSE)), "0", VLOOKUP(Table1[[#This Row],[Name]], 'Elec 20-21'!$A$4:$B$641, 2, FALSE))</f>
        <v>0</v>
      </c>
      <c r="K540" s="7" t="str">
        <f>IF(ISNA(VLOOKUP(Table1[[#This Row],[Name]], 'Gas 20-21'!$A$4:$B$400, 2, FALSE)), "0", VLOOKUP(Table1[[#This Row],[Name]], 'Gas 20-21'!$A$4:$B$400, 2, FALSE))</f>
        <v>0</v>
      </c>
      <c r="L540" s="13">
        <f>IFERROR((Table1[[#This Row],[Electricity 20-21]]*'Emissions Factors'!$C$3)+(Table1[[#This Row],[Gas 20-21]]*'Emissions Factors'!$B$2), "0")</f>
        <v>0</v>
      </c>
      <c r="M540" s="65" t="str">
        <f>IF(ISNA(VLOOKUP(Table1[[#This Row],[Name]], 'Elec 21-22'!$A$4:$B$656, 2, FALSE)), "0", VLOOKUP(Table1[[#This Row],[Name]], 'Elec 21-22'!$A$4:$B$656, 2, FALSE))</f>
        <v>0</v>
      </c>
      <c r="N540" s="11" t="str">
        <f>IF(ISNA(VLOOKUP(Table1[[#This Row],[Name]], 'Gas 21-22'!$A$4:$B$408, 2, FALSE)), "0", VLOOKUP(Table1[[#This Row],[Name]], 'Gas 21-22'!$A$4:$B$408, 2, FALSE))</f>
        <v>0</v>
      </c>
      <c r="O540" s="8">
        <f>IFERROR((Table1[[#This Row],[Electricity 21-22]]*'Emissions Factors'!$C$4)+(Table1[[#This Row],[Gas 21-22]]*'Emissions Factors'!$B$4), "")</f>
        <v>0</v>
      </c>
      <c r="P540" s="12" t="str">
        <f>IFERROR(Table1[[#This Row],[Total Emissions 21-22]]/Table1[[#This Row],[Total Emissions 20-21]], "")</f>
        <v/>
      </c>
      <c r="Q540" s="11" t="str">
        <f>IF(ISNA(VLOOKUP(Table1[[#This Row],[Name]],'Elec 22-23'!$A$4:$B$680, 2, FALSE)), "", VLOOKUP(Table1[[#This Row],[Name]], 'Elec 22-23'!$A$4:$B$680, 2, FALSE))</f>
        <v/>
      </c>
      <c r="R540" s="7" t="str">
        <f>IF(ISNA(VLOOKUP(Table1[[#This Row],[Name]], 'Gas 22-23'!$A$4:$B$427, 2, FALSE)), "", (VLOOKUP(Table1[[#This Row],[Name]], 'Gas 22-23'!$A$4:$B$427, 2, FALSE)))</f>
        <v/>
      </c>
      <c r="S540" s="7" t="str">
        <f>IFERROR((Table1[[#This Row],[Electricity 22-23]]*'Emissions Factors'!$C$5)+('Emissions Factors'!$B$5*Table1[[#This Row],[Gas 22-23]]), "")</f>
        <v/>
      </c>
      <c r="T540" s="12" t="str">
        <f>IFERROR(Table1[[#This Row],[Total Emissions 22-23]]/Table1[[#This Row],[Total Emissions 21-22]], "")</f>
        <v/>
      </c>
      <c r="U540" s="7" t="str">
        <f>IF(ISNA(VLOOKUP(Table1[[#This Row],[Name]],'Electricity 23-24'!A773:D1669,4,FALSE)),"",(VLOOKUP(Table1[[#This Row],[Name]],'Electricity 23-24'!A773:D1669,4,FALSE)))</f>
        <v/>
      </c>
      <c r="V540" s="7" t="str">
        <f>IF(ISNA(VLOOKUP(Table1[[#This Row],[Name]],Table2[#All],2,FALSE)),"",(VLOOKUP(Table1[[#This Row],[Name]],Table2[#All],2,FALSE)))</f>
        <v/>
      </c>
      <c r="W540" s="7" t="str">
        <f>IFERROR((Table1[[#This Row],[Electricity 23-24 ]]*'Emissions Factors'!$C$6)+(Table1[[#This Row],[Gas 23-24 ]]*'Emissions Factors'!$B$6),"")</f>
        <v/>
      </c>
      <c r="X540" s="74" t="str">
        <f>IFERROR(Table1[[#This Row],[Total Emissions 23-24 ]]/Table1[[#This Row],[Total Emissions 22-23]],"")</f>
        <v/>
      </c>
      <c r="Y540" s="21"/>
    </row>
    <row r="541" spans="1:25" x14ac:dyDescent="0.25">
      <c r="A541" s="30"/>
      <c r="B541" s="21" t="e">
        <f>VLOOKUP(Table1[[#This Row],[Name]], 'Site Information'!$A$2:$D$46, 4, FALSE)</f>
        <v>#N/A</v>
      </c>
      <c r="C541" s="11" t="str">
        <f>IF(ISNA(VLOOKUP(Table1[[#This Row],[Name]], 'Elec 17-18'!$A$4:$B$630, 2, FALSE)), "0", VLOOKUP(Table1[[#This Row],[Name]], 'Elec 17-18'!$A$4:$B$630, 2, FALSE))</f>
        <v>0</v>
      </c>
      <c r="D541" s="47" t="str">
        <f>IF(ISNA(VLOOKUP(Table1[[#This Row],[Name]], 'Gas 17-18'!$A$4:$B$395, 2, FALSE)), "0", (VLOOKUP(Table1[[#This Row],[Name]], 'Gas 17-18'!$A$4:$B$395, 2, FALSE)))</f>
        <v>0</v>
      </c>
      <c r="E541" s="11" t="str">
        <f>IF(ISNA(VLOOKUP(Table1[[#This Row],[Name]], 'Elec 18-19'!$A$4:$B$630, 2, FALSE)), "0", VLOOKUP(Table1[[#This Row],[Name]], 'Elec 18-19'!$A$4:$B$630, 2, FALSE))</f>
        <v>0</v>
      </c>
      <c r="F541" s="47" t="str">
        <f>IF(ISNA(VLOOKUP(Table1[[#This Row],[Name]], 'Gas 18-19'!$A$4:$B$395, 2, FALSE)), "0", (VLOOKUP(Table1[[#This Row],[Name]], 'Gas 18-19'!$A$4:$B$395, 2, FALSE)))</f>
        <v>0</v>
      </c>
      <c r="G541" s="7" t="str">
        <f>IF(ISNA(VLOOKUP(Table1[[#This Row],[Name]], 'Elec 19-20'!$A$4:$B$631, 2, FALSE)), "0", VLOOKUP(Table1[[#This Row],[Name]], 'Elec 19-20'!$A$4:$B$631, 2, FALSE))</f>
        <v>0</v>
      </c>
      <c r="H541" s="7" t="str">
        <f>IF(ISNA(VLOOKUP(Table1[[#This Row],[Name]], 'Gas 19-20'!$A$4:$B$395, 2, FALSE)), "0", (VLOOKUP(Table1[[#This Row],[Name]], 'Gas 19-20'!$A$4:$B$395, 2, FALSE)))</f>
        <v>0</v>
      </c>
      <c r="I541" s="13">
        <f>IFERROR((Table1[[#This Row],[Electricity 19-20]]*'Emissions Factors'!$C$2)+(Table1[[#This Row],[Gas 19-20]]*'Emissions Factors'!$B$2), "")</f>
        <v>0</v>
      </c>
      <c r="J541" s="7" t="str">
        <f>IF(ISNA(VLOOKUP(Table1[[#This Row],[Name]],'Elec 20-21'!$A$4:$B$641, 2, FALSE)), "0", VLOOKUP(Table1[[#This Row],[Name]], 'Elec 20-21'!$A$4:$B$641, 2, FALSE))</f>
        <v>0</v>
      </c>
      <c r="K541" s="7" t="str">
        <f>IF(ISNA(VLOOKUP(Table1[[#This Row],[Name]], 'Gas 20-21'!$A$4:$B$400, 2, FALSE)), "0", VLOOKUP(Table1[[#This Row],[Name]], 'Gas 20-21'!$A$4:$B$400, 2, FALSE))</f>
        <v>0</v>
      </c>
      <c r="L541" s="13">
        <f>IFERROR((Table1[[#This Row],[Electricity 20-21]]*'Emissions Factors'!$C$3)+(Table1[[#This Row],[Gas 20-21]]*'Emissions Factors'!$B$2), "0")</f>
        <v>0</v>
      </c>
      <c r="M541" s="65" t="str">
        <f>IF(ISNA(VLOOKUP(Table1[[#This Row],[Name]], 'Elec 21-22'!$A$4:$B$656, 2, FALSE)), "0", VLOOKUP(Table1[[#This Row],[Name]], 'Elec 21-22'!$A$4:$B$656, 2, FALSE))</f>
        <v>0</v>
      </c>
      <c r="N541" s="11" t="str">
        <f>IF(ISNA(VLOOKUP(Table1[[#This Row],[Name]], 'Gas 21-22'!$A$4:$B$408, 2, FALSE)), "0", VLOOKUP(Table1[[#This Row],[Name]], 'Gas 21-22'!$A$4:$B$408, 2, FALSE))</f>
        <v>0</v>
      </c>
      <c r="O541" s="8">
        <f>IFERROR((Table1[[#This Row],[Electricity 21-22]]*'Emissions Factors'!$C$4)+(Table1[[#This Row],[Gas 21-22]]*'Emissions Factors'!$B$4), "")</f>
        <v>0</v>
      </c>
      <c r="P541" s="12" t="str">
        <f>IFERROR(Table1[[#This Row],[Total Emissions 21-22]]/Table1[[#This Row],[Total Emissions 20-21]], "")</f>
        <v/>
      </c>
      <c r="Q541" s="11" t="str">
        <f>IF(ISNA(VLOOKUP(Table1[[#This Row],[Name]],'Elec 22-23'!$A$4:$B$680, 2, FALSE)), "", VLOOKUP(Table1[[#This Row],[Name]], 'Elec 22-23'!$A$4:$B$680, 2, FALSE))</f>
        <v/>
      </c>
      <c r="R541" s="7" t="str">
        <f>IF(ISNA(VLOOKUP(Table1[[#This Row],[Name]], 'Gas 22-23'!$A$4:$B$427, 2, FALSE)), "", (VLOOKUP(Table1[[#This Row],[Name]], 'Gas 22-23'!$A$4:$B$427, 2, FALSE)))</f>
        <v/>
      </c>
      <c r="S541" s="7" t="str">
        <f>IFERROR((Table1[[#This Row],[Electricity 22-23]]*'Emissions Factors'!$C$5)+('Emissions Factors'!$B$5*Table1[[#This Row],[Gas 22-23]]), "")</f>
        <v/>
      </c>
      <c r="T541" s="12" t="str">
        <f>IFERROR(Table1[[#This Row],[Total Emissions 22-23]]/Table1[[#This Row],[Total Emissions 21-22]], "")</f>
        <v/>
      </c>
      <c r="U541" s="7" t="str">
        <f>IF(ISNA(VLOOKUP(Table1[[#This Row],[Name]],'Electricity 23-24'!A774:D1670,4,FALSE)),"",(VLOOKUP(Table1[[#This Row],[Name]],'Electricity 23-24'!A774:D1670,4,FALSE)))</f>
        <v/>
      </c>
      <c r="V541" s="7" t="str">
        <f>IF(ISNA(VLOOKUP(Table1[[#This Row],[Name]],Table2[#All],2,FALSE)),"",(VLOOKUP(Table1[[#This Row],[Name]],Table2[#All],2,FALSE)))</f>
        <v/>
      </c>
      <c r="W541" s="7" t="str">
        <f>IFERROR((Table1[[#This Row],[Electricity 23-24 ]]*'Emissions Factors'!$C$6)+(Table1[[#This Row],[Gas 23-24 ]]*'Emissions Factors'!$B$6),"")</f>
        <v/>
      </c>
      <c r="X541" s="74" t="str">
        <f>IFERROR(Table1[[#This Row],[Total Emissions 23-24 ]]/Table1[[#This Row],[Total Emissions 22-23]],"")</f>
        <v/>
      </c>
      <c r="Y541" s="21"/>
    </row>
    <row r="542" spans="1:25" x14ac:dyDescent="0.25">
      <c r="A542" s="30"/>
      <c r="B542" s="21" t="e">
        <f>VLOOKUP(Table1[[#This Row],[Name]], 'Site Information'!$A$2:$D$46, 4, FALSE)</f>
        <v>#N/A</v>
      </c>
      <c r="C542" s="11" t="str">
        <f>IF(ISNA(VLOOKUP(Table1[[#This Row],[Name]], 'Elec 17-18'!$A$4:$B$630, 2, FALSE)), "0", VLOOKUP(Table1[[#This Row],[Name]], 'Elec 17-18'!$A$4:$B$630, 2, FALSE))</f>
        <v>0</v>
      </c>
      <c r="D542" s="47" t="str">
        <f>IF(ISNA(VLOOKUP(Table1[[#This Row],[Name]], 'Gas 17-18'!$A$4:$B$395, 2, FALSE)), "0", (VLOOKUP(Table1[[#This Row],[Name]], 'Gas 17-18'!$A$4:$B$395, 2, FALSE)))</f>
        <v>0</v>
      </c>
      <c r="E542" s="11" t="str">
        <f>IF(ISNA(VLOOKUP(Table1[[#This Row],[Name]], 'Elec 18-19'!$A$4:$B$630, 2, FALSE)), "0", VLOOKUP(Table1[[#This Row],[Name]], 'Elec 18-19'!$A$4:$B$630, 2, FALSE))</f>
        <v>0</v>
      </c>
      <c r="F542" s="47" t="str">
        <f>IF(ISNA(VLOOKUP(Table1[[#This Row],[Name]], 'Gas 18-19'!$A$4:$B$395, 2, FALSE)), "0", (VLOOKUP(Table1[[#This Row],[Name]], 'Gas 18-19'!$A$4:$B$395, 2, FALSE)))</f>
        <v>0</v>
      </c>
      <c r="G542" s="7" t="str">
        <f>IF(ISNA(VLOOKUP(Table1[[#This Row],[Name]], 'Elec 19-20'!$A$4:$B$631, 2, FALSE)), "0", VLOOKUP(Table1[[#This Row],[Name]], 'Elec 19-20'!$A$4:$B$631, 2, FALSE))</f>
        <v>0</v>
      </c>
      <c r="H542" s="7" t="str">
        <f>IF(ISNA(VLOOKUP(Table1[[#This Row],[Name]], 'Gas 19-20'!$A$4:$B$395, 2, FALSE)), "0", (VLOOKUP(Table1[[#This Row],[Name]], 'Gas 19-20'!$A$4:$B$395, 2, FALSE)))</f>
        <v>0</v>
      </c>
      <c r="I542" s="13">
        <f>IFERROR((Table1[[#This Row],[Electricity 19-20]]*'Emissions Factors'!$C$2)+(Table1[[#This Row],[Gas 19-20]]*'Emissions Factors'!$B$2), "")</f>
        <v>0</v>
      </c>
      <c r="J542" s="7" t="str">
        <f>IF(ISNA(VLOOKUP(Table1[[#This Row],[Name]],'Elec 20-21'!$A$4:$B$641, 2, FALSE)), "0", VLOOKUP(Table1[[#This Row],[Name]], 'Elec 20-21'!$A$4:$B$641, 2, FALSE))</f>
        <v>0</v>
      </c>
      <c r="K542" s="7" t="str">
        <f>IF(ISNA(VLOOKUP(Table1[[#This Row],[Name]], 'Gas 20-21'!$A$4:$B$400, 2, FALSE)), "0", VLOOKUP(Table1[[#This Row],[Name]], 'Gas 20-21'!$A$4:$B$400, 2, FALSE))</f>
        <v>0</v>
      </c>
      <c r="L542" s="13">
        <f>IFERROR((Table1[[#This Row],[Electricity 20-21]]*'Emissions Factors'!$C$3)+(Table1[[#This Row],[Gas 20-21]]*'Emissions Factors'!$B$2), "0")</f>
        <v>0</v>
      </c>
      <c r="M542" s="65" t="str">
        <f>IF(ISNA(VLOOKUP(Table1[[#This Row],[Name]], 'Elec 21-22'!$A$4:$B$656, 2, FALSE)), "0", VLOOKUP(Table1[[#This Row],[Name]], 'Elec 21-22'!$A$4:$B$656, 2, FALSE))</f>
        <v>0</v>
      </c>
      <c r="N542" s="11" t="str">
        <f>IF(ISNA(VLOOKUP(Table1[[#This Row],[Name]], 'Gas 21-22'!$A$4:$B$408, 2, FALSE)), "0", VLOOKUP(Table1[[#This Row],[Name]], 'Gas 21-22'!$A$4:$B$408, 2, FALSE))</f>
        <v>0</v>
      </c>
      <c r="O542" s="8">
        <f>IFERROR((Table1[[#This Row],[Electricity 21-22]]*'Emissions Factors'!$C$4)+(Table1[[#This Row],[Gas 21-22]]*'Emissions Factors'!$B$4), "")</f>
        <v>0</v>
      </c>
      <c r="P542" s="12" t="str">
        <f>IFERROR(Table1[[#This Row],[Total Emissions 21-22]]/Table1[[#This Row],[Total Emissions 20-21]], "")</f>
        <v/>
      </c>
      <c r="Q542" s="11" t="str">
        <f>IF(ISNA(VLOOKUP(Table1[[#This Row],[Name]],'Elec 22-23'!$A$4:$B$680, 2, FALSE)), "", VLOOKUP(Table1[[#This Row],[Name]], 'Elec 22-23'!$A$4:$B$680, 2, FALSE))</f>
        <v/>
      </c>
      <c r="R542" s="7" t="str">
        <f>IF(ISNA(VLOOKUP(Table1[[#This Row],[Name]], 'Gas 22-23'!$A$4:$B$427, 2, FALSE)), "", (VLOOKUP(Table1[[#This Row],[Name]], 'Gas 22-23'!$A$4:$B$427, 2, FALSE)))</f>
        <v/>
      </c>
      <c r="S542" s="7" t="str">
        <f>IFERROR((Table1[[#This Row],[Electricity 22-23]]*'Emissions Factors'!$C$5)+('Emissions Factors'!$B$5*Table1[[#This Row],[Gas 22-23]]), "")</f>
        <v/>
      </c>
      <c r="T542" s="12" t="str">
        <f>IFERROR(Table1[[#This Row],[Total Emissions 22-23]]/Table1[[#This Row],[Total Emissions 21-22]], "")</f>
        <v/>
      </c>
      <c r="U542" s="7" t="str">
        <f>IF(ISNA(VLOOKUP(Table1[[#This Row],[Name]],'Electricity 23-24'!A775:D1671,4,FALSE)),"",(VLOOKUP(Table1[[#This Row],[Name]],'Electricity 23-24'!A775:D1671,4,FALSE)))</f>
        <v/>
      </c>
      <c r="V542" s="7" t="str">
        <f>IF(ISNA(VLOOKUP(Table1[[#This Row],[Name]],Table2[#All],2,FALSE)),"",(VLOOKUP(Table1[[#This Row],[Name]],Table2[#All],2,FALSE)))</f>
        <v/>
      </c>
      <c r="W542" s="7" t="str">
        <f>IFERROR((Table1[[#This Row],[Electricity 23-24 ]]*'Emissions Factors'!$C$6)+(Table1[[#This Row],[Gas 23-24 ]]*'Emissions Factors'!$B$6),"")</f>
        <v/>
      </c>
      <c r="X542" s="74" t="str">
        <f>IFERROR(Table1[[#This Row],[Total Emissions 23-24 ]]/Table1[[#This Row],[Total Emissions 22-23]],"")</f>
        <v/>
      </c>
      <c r="Y542" s="21"/>
    </row>
    <row r="543" spans="1:25" x14ac:dyDescent="0.25">
      <c r="A543" s="30"/>
      <c r="B543" s="21" t="e">
        <f>VLOOKUP(Table1[[#This Row],[Name]], 'Site Information'!$A$2:$D$46, 4, FALSE)</f>
        <v>#N/A</v>
      </c>
      <c r="C543" s="11" t="str">
        <f>IF(ISNA(VLOOKUP(Table1[[#This Row],[Name]], 'Elec 17-18'!$A$4:$B$630, 2, FALSE)), "0", VLOOKUP(Table1[[#This Row],[Name]], 'Elec 17-18'!$A$4:$B$630, 2, FALSE))</f>
        <v>0</v>
      </c>
      <c r="D543" s="47" t="str">
        <f>IF(ISNA(VLOOKUP(Table1[[#This Row],[Name]], 'Gas 17-18'!$A$4:$B$395, 2, FALSE)), "0", (VLOOKUP(Table1[[#This Row],[Name]], 'Gas 17-18'!$A$4:$B$395, 2, FALSE)))</f>
        <v>0</v>
      </c>
      <c r="E543" s="11" t="str">
        <f>IF(ISNA(VLOOKUP(Table1[[#This Row],[Name]], 'Elec 18-19'!$A$4:$B$630, 2, FALSE)), "0", VLOOKUP(Table1[[#This Row],[Name]], 'Elec 18-19'!$A$4:$B$630, 2, FALSE))</f>
        <v>0</v>
      </c>
      <c r="F543" s="47" t="str">
        <f>IF(ISNA(VLOOKUP(Table1[[#This Row],[Name]], 'Gas 18-19'!$A$4:$B$395, 2, FALSE)), "0", (VLOOKUP(Table1[[#This Row],[Name]], 'Gas 18-19'!$A$4:$B$395, 2, FALSE)))</f>
        <v>0</v>
      </c>
      <c r="G543" s="7" t="str">
        <f>IF(ISNA(VLOOKUP(Table1[[#This Row],[Name]], 'Elec 19-20'!$A$4:$B$631, 2, FALSE)), "0", VLOOKUP(Table1[[#This Row],[Name]], 'Elec 19-20'!$A$4:$B$631, 2, FALSE))</f>
        <v>0</v>
      </c>
      <c r="H543" s="7" t="str">
        <f>IF(ISNA(VLOOKUP(Table1[[#This Row],[Name]], 'Gas 19-20'!$A$4:$B$395, 2, FALSE)), "0", (VLOOKUP(Table1[[#This Row],[Name]], 'Gas 19-20'!$A$4:$B$395, 2, FALSE)))</f>
        <v>0</v>
      </c>
      <c r="I543" s="13">
        <f>IFERROR((Table1[[#This Row],[Electricity 19-20]]*'Emissions Factors'!$C$2)+(Table1[[#This Row],[Gas 19-20]]*'Emissions Factors'!$B$2), "")</f>
        <v>0</v>
      </c>
      <c r="J543" s="7" t="str">
        <f>IF(ISNA(VLOOKUP(Table1[[#This Row],[Name]],'Elec 20-21'!$A$4:$B$641, 2, FALSE)), "0", VLOOKUP(Table1[[#This Row],[Name]], 'Elec 20-21'!$A$4:$B$641, 2, FALSE))</f>
        <v>0</v>
      </c>
      <c r="K543" s="7" t="str">
        <f>IF(ISNA(VLOOKUP(Table1[[#This Row],[Name]], 'Gas 20-21'!$A$4:$B$400, 2, FALSE)), "0", VLOOKUP(Table1[[#This Row],[Name]], 'Gas 20-21'!$A$4:$B$400, 2, FALSE))</f>
        <v>0</v>
      </c>
      <c r="L543" s="13">
        <f>IFERROR((Table1[[#This Row],[Electricity 20-21]]*'Emissions Factors'!$C$3)+(Table1[[#This Row],[Gas 20-21]]*'Emissions Factors'!$B$2), "0")</f>
        <v>0</v>
      </c>
      <c r="M543" s="65" t="str">
        <f>IF(ISNA(VLOOKUP(Table1[[#This Row],[Name]], 'Elec 21-22'!$A$4:$B$656, 2, FALSE)), "0", VLOOKUP(Table1[[#This Row],[Name]], 'Elec 21-22'!$A$4:$B$656, 2, FALSE))</f>
        <v>0</v>
      </c>
      <c r="N543" s="11" t="str">
        <f>IF(ISNA(VLOOKUP(Table1[[#This Row],[Name]], 'Gas 21-22'!$A$4:$B$408, 2, FALSE)), "0", VLOOKUP(Table1[[#This Row],[Name]], 'Gas 21-22'!$A$4:$B$408, 2, FALSE))</f>
        <v>0</v>
      </c>
      <c r="O543" s="8">
        <f>IFERROR((Table1[[#This Row],[Electricity 21-22]]*'Emissions Factors'!$C$4)+(Table1[[#This Row],[Gas 21-22]]*'Emissions Factors'!$B$4), "")</f>
        <v>0</v>
      </c>
      <c r="P543" s="12" t="str">
        <f>IFERROR(Table1[[#This Row],[Total Emissions 21-22]]/Table1[[#This Row],[Total Emissions 20-21]], "")</f>
        <v/>
      </c>
      <c r="Q543" s="11" t="str">
        <f>IF(ISNA(VLOOKUP(Table1[[#This Row],[Name]],'Elec 22-23'!$A$4:$B$680, 2, FALSE)), "", VLOOKUP(Table1[[#This Row],[Name]], 'Elec 22-23'!$A$4:$B$680, 2, FALSE))</f>
        <v/>
      </c>
      <c r="R543" s="7" t="str">
        <f>IF(ISNA(VLOOKUP(Table1[[#This Row],[Name]], 'Gas 22-23'!$A$4:$B$427, 2, FALSE)), "", (VLOOKUP(Table1[[#This Row],[Name]], 'Gas 22-23'!$A$4:$B$427, 2, FALSE)))</f>
        <v/>
      </c>
      <c r="S543" s="7" t="str">
        <f>IFERROR((Table1[[#This Row],[Electricity 22-23]]*'Emissions Factors'!$C$5)+('Emissions Factors'!$B$5*Table1[[#This Row],[Gas 22-23]]), "")</f>
        <v/>
      </c>
      <c r="T543" s="12" t="str">
        <f>IFERROR(Table1[[#This Row],[Total Emissions 22-23]]/Table1[[#This Row],[Total Emissions 21-22]], "")</f>
        <v/>
      </c>
      <c r="U543" s="7" t="str">
        <f>IF(ISNA(VLOOKUP(Table1[[#This Row],[Name]],'Electricity 23-24'!A776:D1672,4,FALSE)),"",(VLOOKUP(Table1[[#This Row],[Name]],'Electricity 23-24'!A776:D1672,4,FALSE)))</f>
        <v/>
      </c>
      <c r="V543" s="7" t="str">
        <f>IF(ISNA(VLOOKUP(Table1[[#This Row],[Name]],Table2[#All],2,FALSE)),"",(VLOOKUP(Table1[[#This Row],[Name]],Table2[#All],2,FALSE)))</f>
        <v/>
      </c>
      <c r="W543" s="7" t="str">
        <f>IFERROR((Table1[[#This Row],[Electricity 23-24 ]]*'Emissions Factors'!$C$6)+(Table1[[#This Row],[Gas 23-24 ]]*'Emissions Factors'!$B$6),"")</f>
        <v/>
      </c>
      <c r="X543" s="74" t="str">
        <f>IFERROR(Table1[[#This Row],[Total Emissions 23-24 ]]/Table1[[#This Row],[Total Emissions 22-23]],"")</f>
        <v/>
      </c>
      <c r="Y543" s="21"/>
    </row>
    <row r="544" spans="1:25" x14ac:dyDescent="0.25">
      <c r="A544" s="30"/>
      <c r="B544" s="21" t="e">
        <f>VLOOKUP(Table1[[#This Row],[Name]], 'Site Information'!$A$2:$D$46, 4, FALSE)</f>
        <v>#N/A</v>
      </c>
      <c r="C544" s="11" t="str">
        <f>IF(ISNA(VLOOKUP(Table1[[#This Row],[Name]], 'Elec 17-18'!$A$4:$B$630, 2, FALSE)), "0", VLOOKUP(Table1[[#This Row],[Name]], 'Elec 17-18'!$A$4:$B$630, 2, FALSE))</f>
        <v>0</v>
      </c>
      <c r="D544" s="47" t="str">
        <f>IF(ISNA(VLOOKUP(Table1[[#This Row],[Name]], 'Gas 17-18'!$A$4:$B$395, 2, FALSE)), "0", (VLOOKUP(Table1[[#This Row],[Name]], 'Gas 17-18'!$A$4:$B$395, 2, FALSE)))</f>
        <v>0</v>
      </c>
      <c r="E544" s="11" t="str">
        <f>IF(ISNA(VLOOKUP(Table1[[#This Row],[Name]], 'Elec 18-19'!$A$4:$B$630, 2, FALSE)), "0", VLOOKUP(Table1[[#This Row],[Name]], 'Elec 18-19'!$A$4:$B$630, 2, FALSE))</f>
        <v>0</v>
      </c>
      <c r="F544" s="47" t="str">
        <f>IF(ISNA(VLOOKUP(Table1[[#This Row],[Name]], 'Gas 18-19'!$A$4:$B$395, 2, FALSE)), "0", (VLOOKUP(Table1[[#This Row],[Name]], 'Gas 18-19'!$A$4:$B$395, 2, FALSE)))</f>
        <v>0</v>
      </c>
      <c r="G544" s="7" t="str">
        <f>IF(ISNA(VLOOKUP(Table1[[#This Row],[Name]], 'Elec 19-20'!$A$4:$B$631, 2, FALSE)), "0", VLOOKUP(Table1[[#This Row],[Name]], 'Elec 19-20'!$A$4:$B$631, 2, FALSE))</f>
        <v>0</v>
      </c>
      <c r="H544" s="7" t="str">
        <f>IF(ISNA(VLOOKUP(Table1[[#This Row],[Name]], 'Gas 19-20'!$A$4:$B$395, 2, FALSE)), "0", (VLOOKUP(Table1[[#This Row],[Name]], 'Gas 19-20'!$A$4:$B$395, 2, FALSE)))</f>
        <v>0</v>
      </c>
      <c r="I544" s="13">
        <f>IFERROR((Table1[[#This Row],[Electricity 19-20]]*'Emissions Factors'!$C$2)+(Table1[[#This Row],[Gas 19-20]]*'Emissions Factors'!$B$2), "")</f>
        <v>0</v>
      </c>
      <c r="J544" s="7" t="str">
        <f>IF(ISNA(VLOOKUP(Table1[[#This Row],[Name]],'Elec 20-21'!$A$4:$B$641, 2, FALSE)), "0", VLOOKUP(Table1[[#This Row],[Name]], 'Elec 20-21'!$A$4:$B$641, 2, FALSE))</f>
        <v>0</v>
      </c>
      <c r="K544" s="7" t="str">
        <f>IF(ISNA(VLOOKUP(Table1[[#This Row],[Name]], 'Gas 20-21'!$A$4:$B$400, 2, FALSE)), "0", VLOOKUP(Table1[[#This Row],[Name]], 'Gas 20-21'!$A$4:$B$400, 2, FALSE))</f>
        <v>0</v>
      </c>
      <c r="L544" s="13">
        <f>IFERROR((Table1[[#This Row],[Electricity 20-21]]*'Emissions Factors'!$C$3)+(Table1[[#This Row],[Gas 20-21]]*'Emissions Factors'!$B$2), "0")</f>
        <v>0</v>
      </c>
      <c r="M544" s="65" t="str">
        <f>IF(ISNA(VLOOKUP(Table1[[#This Row],[Name]], 'Elec 21-22'!$A$4:$B$656, 2, FALSE)), "0", VLOOKUP(Table1[[#This Row],[Name]], 'Elec 21-22'!$A$4:$B$656, 2, FALSE))</f>
        <v>0</v>
      </c>
      <c r="N544" s="11" t="str">
        <f>IF(ISNA(VLOOKUP(Table1[[#This Row],[Name]], 'Gas 21-22'!$A$4:$B$408, 2, FALSE)), "0", VLOOKUP(Table1[[#This Row],[Name]], 'Gas 21-22'!$A$4:$B$408, 2, FALSE))</f>
        <v>0</v>
      </c>
      <c r="O544" s="8">
        <f>IFERROR((Table1[[#This Row],[Electricity 21-22]]*'Emissions Factors'!$C$4)+(Table1[[#This Row],[Gas 21-22]]*'Emissions Factors'!$B$4), "")</f>
        <v>0</v>
      </c>
      <c r="P544" s="12" t="str">
        <f>IFERROR(Table1[[#This Row],[Total Emissions 21-22]]/Table1[[#This Row],[Total Emissions 20-21]], "")</f>
        <v/>
      </c>
      <c r="Q544" s="11" t="str">
        <f>IF(ISNA(VLOOKUP(Table1[[#This Row],[Name]],'Elec 22-23'!$A$4:$B$680, 2, FALSE)), "", VLOOKUP(Table1[[#This Row],[Name]], 'Elec 22-23'!$A$4:$B$680, 2, FALSE))</f>
        <v/>
      </c>
      <c r="R544" s="7" t="str">
        <f>IF(ISNA(VLOOKUP(Table1[[#This Row],[Name]], 'Gas 22-23'!$A$4:$B$427, 2, FALSE)), "", (VLOOKUP(Table1[[#This Row],[Name]], 'Gas 22-23'!$A$4:$B$427, 2, FALSE)))</f>
        <v/>
      </c>
      <c r="S544" s="7" t="str">
        <f>IFERROR((Table1[[#This Row],[Electricity 22-23]]*'Emissions Factors'!$C$5)+('Emissions Factors'!$B$5*Table1[[#This Row],[Gas 22-23]]), "")</f>
        <v/>
      </c>
      <c r="T544" s="12" t="str">
        <f>IFERROR(Table1[[#This Row],[Total Emissions 22-23]]/Table1[[#This Row],[Total Emissions 21-22]], "")</f>
        <v/>
      </c>
      <c r="U544" s="7" t="str">
        <f>IF(ISNA(VLOOKUP(Table1[[#This Row],[Name]],'Electricity 23-24'!A777:D1673,4,FALSE)),"",(VLOOKUP(Table1[[#This Row],[Name]],'Electricity 23-24'!A777:D1673,4,FALSE)))</f>
        <v/>
      </c>
      <c r="V544" s="7" t="str">
        <f>IF(ISNA(VLOOKUP(Table1[[#This Row],[Name]],Table2[#All],2,FALSE)),"",(VLOOKUP(Table1[[#This Row],[Name]],Table2[#All],2,FALSE)))</f>
        <v/>
      </c>
      <c r="W544" s="7" t="str">
        <f>IFERROR((Table1[[#This Row],[Electricity 23-24 ]]*'Emissions Factors'!$C$6)+(Table1[[#This Row],[Gas 23-24 ]]*'Emissions Factors'!$B$6),"")</f>
        <v/>
      </c>
      <c r="X544" s="74" t="str">
        <f>IFERROR(Table1[[#This Row],[Total Emissions 23-24 ]]/Table1[[#This Row],[Total Emissions 22-23]],"")</f>
        <v/>
      </c>
      <c r="Y544" s="21"/>
    </row>
    <row r="545" spans="1:25" x14ac:dyDescent="0.25">
      <c r="A545" s="30"/>
      <c r="B545" s="21" t="e">
        <f>VLOOKUP(Table1[[#This Row],[Name]], 'Site Information'!$A$2:$D$46, 4, FALSE)</f>
        <v>#N/A</v>
      </c>
      <c r="C545" s="11" t="str">
        <f>IF(ISNA(VLOOKUP(Table1[[#This Row],[Name]], 'Elec 17-18'!$A$4:$B$630, 2, FALSE)), "0", VLOOKUP(Table1[[#This Row],[Name]], 'Elec 17-18'!$A$4:$B$630, 2, FALSE))</f>
        <v>0</v>
      </c>
      <c r="D545" s="47" t="str">
        <f>IF(ISNA(VLOOKUP(Table1[[#This Row],[Name]], 'Gas 17-18'!$A$4:$B$395, 2, FALSE)), "0", (VLOOKUP(Table1[[#This Row],[Name]], 'Gas 17-18'!$A$4:$B$395, 2, FALSE)))</f>
        <v>0</v>
      </c>
      <c r="E545" s="11" t="str">
        <f>IF(ISNA(VLOOKUP(Table1[[#This Row],[Name]], 'Elec 18-19'!$A$4:$B$630, 2, FALSE)), "0", VLOOKUP(Table1[[#This Row],[Name]], 'Elec 18-19'!$A$4:$B$630, 2, FALSE))</f>
        <v>0</v>
      </c>
      <c r="F545" s="47" t="str">
        <f>IF(ISNA(VLOOKUP(Table1[[#This Row],[Name]], 'Gas 18-19'!$A$4:$B$395, 2, FALSE)), "0", (VLOOKUP(Table1[[#This Row],[Name]], 'Gas 18-19'!$A$4:$B$395, 2, FALSE)))</f>
        <v>0</v>
      </c>
      <c r="G545" s="7" t="str">
        <f>IF(ISNA(VLOOKUP(Table1[[#This Row],[Name]], 'Elec 19-20'!$A$4:$B$631, 2, FALSE)), "0", VLOOKUP(Table1[[#This Row],[Name]], 'Elec 19-20'!$A$4:$B$631, 2, FALSE))</f>
        <v>0</v>
      </c>
      <c r="H545" s="7" t="str">
        <f>IF(ISNA(VLOOKUP(Table1[[#This Row],[Name]], 'Gas 19-20'!$A$4:$B$395, 2, FALSE)), "0", (VLOOKUP(Table1[[#This Row],[Name]], 'Gas 19-20'!$A$4:$B$395, 2, FALSE)))</f>
        <v>0</v>
      </c>
      <c r="I545" s="13">
        <f>IFERROR((Table1[[#This Row],[Electricity 19-20]]*'Emissions Factors'!$C$2)+(Table1[[#This Row],[Gas 19-20]]*'Emissions Factors'!$B$2), "")</f>
        <v>0</v>
      </c>
      <c r="J545" s="7" t="str">
        <f>IF(ISNA(VLOOKUP(Table1[[#This Row],[Name]],'Elec 20-21'!$A$4:$B$641, 2, FALSE)), "0", VLOOKUP(Table1[[#This Row],[Name]], 'Elec 20-21'!$A$4:$B$641, 2, FALSE))</f>
        <v>0</v>
      </c>
      <c r="K545" s="7" t="str">
        <f>IF(ISNA(VLOOKUP(Table1[[#This Row],[Name]], 'Gas 20-21'!$A$4:$B$400, 2, FALSE)), "0", VLOOKUP(Table1[[#This Row],[Name]], 'Gas 20-21'!$A$4:$B$400, 2, FALSE))</f>
        <v>0</v>
      </c>
      <c r="L545" s="13">
        <f>IFERROR((Table1[[#This Row],[Electricity 20-21]]*'Emissions Factors'!$C$3)+(Table1[[#This Row],[Gas 20-21]]*'Emissions Factors'!$B$2), "0")</f>
        <v>0</v>
      </c>
      <c r="M545" s="65" t="str">
        <f>IF(ISNA(VLOOKUP(Table1[[#This Row],[Name]], 'Elec 21-22'!$A$4:$B$656, 2, FALSE)), "0", VLOOKUP(Table1[[#This Row],[Name]], 'Elec 21-22'!$A$4:$B$656, 2, FALSE))</f>
        <v>0</v>
      </c>
      <c r="N545" s="11" t="str">
        <f>IF(ISNA(VLOOKUP(Table1[[#This Row],[Name]], 'Gas 21-22'!$A$4:$B$408, 2, FALSE)), "0", VLOOKUP(Table1[[#This Row],[Name]], 'Gas 21-22'!$A$4:$B$408, 2, FALSE))</f>
        <v>0</v>
      </c>
      <c r="O545" s="8">
        <f>IFERROR((Table1[[#This Row],[Electricity 21-22]]*'Emissions Factors'!$C$4)+(Table1[[#This Row],[Gas 21-22]]*'Emissions Factors'!$B$4), "")</f>
        <v>0</v>
      </c>
      <c r="P545" s="12" t="str">
        <f>IFERROR(Table1[[#This Row],[Total Emissions 21-22]]/Table1[[#This Row],[Total Emissions 20-21]], "")</f>
        <v/>
      </c>
      <c r="Q545" s="11" t="str">
        <f>IF(ISNA(VLOOKUP(Table1[[#This Row],[Name]],'Elec 22-23'!$A$4:$B$680, 2, FALSE)), "", VLOOKUP(Table1[[#This Row],[Name]], 'Elec 22-23'!$A$4:$B$680, 2, FALSE))</f>
        <v/>
      </c>
      <c r="R545" s="7" t="str">
        <f>IF(ISNA(VLOOKUP(Table1[[#This Row],[Name]], 'Gas 22-23'!$A$4:$B$427, 2, FALSE)), "", (VLOOKUP(Table1[[#This Row],[Name]], 'Gas 22-23'!$A$4:$B$427, 2, FALSE)))</f>
        <v/>
      </c>
      <c r="S545" s="7" t="str">
        <f>IFERROR((Table1[[#This Row],[Electricity 22-23]]*'Emissions Factors'!$C$5)+('Emissions Factors'!$B$5*Table1[[#This Row],[Gas 22-23]]), "")</f>
        <v/>
      </c>
      <c r="T545" s="12" t="str">
        <f>IFERROR(Table1[[#This Row],[Total Emissions 22-23]]/Table1[[#This Row],[Total Emissions 21-22]], "")</f>
        <v/>
      </c>
      <c r="U545" s="7" t="str">
        <f>IF(ISNA(VLOOKUP(Table1[[#This Row],[Name]],'Electricity 23-24'!A778:D1674,4,FALSE)),"",(VLOOKUP(Table1[[#This Row],[Name]],'Electricity 23-24'!A778:D1674,4,FALSE)))</f>
        <v/>
      </c>
      <c r="V545" s="7" t="str">
        <f>IF(ISNA(VLOOKUP(Table1[[#This Row],[Name]],Table2[#All],2,FALSE)),"",(VLOOKUP(Table1[[#This Row],[Name]],Table2[#All],2,FALSE)))</f>
        <v/>
      </c>
      <c r="W545" s="7" t="str">
        <f>IFERROR((Table1[[#This Row],[Electricity 23-24 ]]*'Emissions Factors'!$C$6)+(Table1[[#This Row],[Gas 23-24 ]]*'Emissions Factors'!$B$6),"")</f>
        <v/>
      </c>
      <c r="X545" s="74" t="str">
        <f>IFERROR(Table1[[#This Row],[Total Emissions 23-24 ]]/Table1[[#This Row],[Total Emissions 22-23]],"")</f>
        <v/>
      </c>
      <c r="Y545" s="21"/>
    </row>
    <row r="546" spans="1:25" x14ac:dyDescent="0.25">
      <c r="A546" s="30"/>
      <c r="B546" s="21" t="e">
        <f>VLOOKUP(Table1[[#This Row],[Name]], 'Site Information'!$A$2:$D$46, 4, FALSE)</f>
        <v>#N/A</v>
      </c>
      <c r="C546" s="11" t="str">
        <f>IF(ISNA(VLOOKUP(Table1[[#This Row],[Name]], 'Elec 17-18'!$A$4:$B$630, 2, FALSE)), "0", VLOOKUP(Table1[[#This Row],[Name]], 'Elec 17-18'!$A$4:$B$630, 2, FALSE))</f>
        <v>0</v>
      </c>
      <c r="D546" s="47" t="str">
        <f>IF(ISNA(VLOOKUP(Table1[[#This Row],[Name]], 'Gas 17-18'!$A$4:$B$395, 2, FALSE)), "0", (VLOOKUP(Table1[[#This Row],[Name]], 'Gas 17-18'!$A$4:$B$395, 2, FALSE)))</f>
        <v>0</v>
      </c>
      <c r="E546" s="11" t="str">
        <f>IF(ISNA(VLOOKUP(Table1[[#This Row],[Name]], 'Elec 18-19'!$A$4:$B$630, 2, FALSE)), "0", VLOOKUP(Table1[[#This Row],[Name]], 'Elec 18-19'!$A$4:$B$630, 2, FALSE))</f>
        <v>0</v>
      </c>
      <c r="F546" s="47" t="str">
        <f>IF(ISNA(VLOOKUP(Table1[[#This Row],[Name]], 'Gas 18-19'!$A$4:$B$395, 2, FALSE)), "0", (VLOOKUP(Table1[[#This Row],[Name]], 'Gas 18-19'!$A$4:$B$395, 2, FALSE)))</f>
        <v>0</v>
      </c>
      <c r="G546" s="7" t="str">
        <f>IF(ISNA(VLOOKUP(Table1[[#This Row],[Name]], 'Elec 19-20'!$A$4:$B$631, 2, FALSE)), "0", VLOOKUP(Table1[[#This Row],[Name]], 'Elec 19-20'!$A$4:$B$631, 2, FALSE))</f>
        <v>0</v>
      </c>
      <c r="H546" s="7" t="str">
        <f>IF(ISNA(VLOOKUP(Table1[[#This Row],[Name]], 'Gas 19-20'!$A$4:$B$395, 2, FALSE)), "0", (VLOOKUP(Table1[[#This Row],[Name]], 'Gas 19-20'!$A$4:$B$395, 2, FALSE)))</f>
        <v>0</v>
      </c>
      <c r="I546" s="13">
        <f>IFERROR((Table1[[#This Row],[Electricity 19-20]]*'Emissions Factors'!$C$2)+(Table1[[#This Row],[Gas 19-20]]*'Emissions Factors'!$B$2), "")</f>
        <v>0</v>
      </c>
      <c r="J546" s="7" t="str">
        <f>IF(ISNA(VLOOKUP(Table1[[#This Row],[Name]],'Elec 20-21'!$A$4:$B$641, 2, FALSE)), "0", VLOOKUP(Table1[[#This Row],[Name]], 'Elec 20-21'!$A$4:$B$641, 2, FALSE))</f>
        <v>0</v>
      </c>
      <c r="K546" s="7" t="str">
        <f>IF(ISNA(VLOOKUP(Table1[[#This Row],[Name]], 'Gas 20-21'!$A$4:$B$400, 2, FALSE)), "0", VLOOKUP(Table1[[#This Row],[Name]], 'Gas 20-21'!$A$4:$B$400, 2, FALSE))</f>
        <v>0</v>
      </c>
      <c r="L546" s="13">
        <f>IFERROR((Table1[[#This Row],[Electricity 20-21]]*'Emissions Factors'!$C$3)+(Table1[[#This Row],[Gas 20-21]]*'Emissions Factors'!$B$2), "0")</f>
        <v>0</v>
      </c>
      <c r="M546" s="65" t="str">
        <f>IF(ISNA(VLOOKUP(Table1[[#This Row],[Name]], 'Elec 21-22'!$A$4:$B$656, 2, FALSE)), "0", VLOOKUP(Table1[[#This Row],[Name]], 'Elec 21-22'!$A$4:$B$656, 2, FALSE))</f>
        <v>0</v>
      </c>
      <c r="N546" s="11" t="str">
        <f>IF(ISNA(VLOOKUP(Table1[[#This Row],[Name]], 'Gas 21-22'!$A$4:$B$408, 2, FALSE)), "0", VLOOKUP(Table1[[#This Row],[Name]], 'Gas 21-22'!$A$4:$B$408, 2, FALSE))</f>
        <v>0</v>
      </c>
      <c r="O546" s="8">
        <f>IFERROR((Table1[[#This Row],[Electricity 21-22]]*'Emissions Factors'!$C$4)+(Table1[[#This Row],[Gas 21-22]]*'Emissions Factors'!$B$4), "")</f>
        <v>0</v>
      </c>
      <c r="P546" s="12" t="str">
        <f>IFERROR(Table1[[#This Row],[Total Emissions 21-22]]/Table1[[#This Row],[Total Emissions 20-21]], "")</f>
        <v/>
      </c>
      <c r="Q546" s="11" t="str">
        <f>IF(ISNA(VLOOKUP(Table1[[#This Row],[Name]],'Elec 22-23'!$A$4:$B$680, 2, FALSE)), "", VLOOKUP(Table1[[#This Row],[Name]], 'Elec 22-23'!$A$4:$B$680, 2, FALSE))</f>
        <v/>
      </c>
      <c r="R546" s="7" t="str">
        <f>IF(ISNA(VLOOKUP(Table1[[#This Row],[Name]], 'Gas 22-23'!$A$4:$B$427, 2, FALSE)), "", (VLOOKUP(Table1[[#This Row],[Name]], 'Gas 22-23'!$A$4:$B$427, 2, FALSE)))</f>
        <v/>
      </c>
      <c r="S546" s="7" t="str">
        <f>IFERROR((Table1[[#This Row],[Electricity 22-23]]*'Emissions Factors'!$C$5)+('Emissions Factors'!$B$5*Table1[[#This Row],[Gas 22-23]]), "")</f>
        <v/>
      </c>
      <c r="T546" s="12" t="str">
        <f>IFERROR(Table1[[#This Row],[Total Emissions 22-23]]/Table1[[#This Row],[Total Emissions 21-22]], "")</f>
        <v/>
      </c>
      <c r="U546" s="7" t="str">
        <f>IF(ISNA(VLOOKUP(Table1[[#This Row],[Name]],'Electricity 23-24'!A779:D1675,4,FALSE)),"",(VLOOKUP(Table1[[#This Row],[Name]],'Electricity 23-24'!A779:D1675,4,FALSE)))</f>
        <v/>
      </c>
      <c r="V546" s="7" t="str">
        <f>IF(ISNA(VLOOKUP(Table1[[#This Row],[Name]],Table2[#All],2,FALSE)),"",(VLOOKUP(Table1[[#This Row],[Name]],Table2[#All],2,FALSE)))</f>
        <v/>
      </c>
      <c r="W546" s="7" t="str">
        <f>IFERROR((Table1[[#This Row],[Electricity 23-24 ]]*'Emissions Factors'!$C$6)+(Table1[[#This Row],[Gas 23-24 ]]*'Emissions Factors'!$B$6),"")</f>
        <v/>
      </c>
      <c r="X546" s="74" t="str">
        <f>IFERROR(Table1[[#This Row],[Total Emissions 23-24 ]]/Table1[[#This Row],[Total Emissions 22-23]],"")</f>
        <v/>
      </c>
      <c r="Y546" s="21"/>
    </row>
    <row r="547" spans="1:25" x14ac:dyDescent="0.25">
      <c r="A547" s="32"/>
      <c r="B547" s="21" t="e">
        <f>VLOOKUP(Table1[[#This Row],[Name]], 'Site Information'!$A$2:$D$46, 4, FALSE)</f>
        <v>#N/A</v>
      </c>
      <c r="C547" s="8" t="str">
        <f>IF(ISNA(VLOOKUP(Table1[[#This Row],[Name]], 'Elec 17-18'!$A$4:$B$630, 2, FALSE)), "0", VLOOKUP(Table1[[#This Row],[Name]], 'Elec 17-18'!$A$4:$B$630, 2, FALSE))</f>
        <v>0</v>
      </c>
      <c r="D547" s="13" t="str">
        <f>IF(ISNA(VLOOKUP(Table1[[#This Row],[Name]], 'Gas 17-18'!$A$4:$B$395, 2, FALSE)), "0", (VLOOKUP(Table1[[#This Row],[Name]], 'Gas 17-18'!$A$4:$B$395, 2, FALSE)))</f>
        <v>0</v>
      </c>
      <c r="E547" s="8" t="str">
        <f>IF(ISNA(VLOOKUP(Table1[[#This Row],[Name]], 'Elec 18-19'!$A$4:$B$630, 2, FALSE)), "0", VLOOKUP(Table1[[#This Row],[Name]], 'Elec 18-19'!$A$4:$B$630, 2, FALSE))</f>
        <v>0</v>
      </c>
      <c r="F547" s="13" t="str">
        <f>IF(ISNA(VLOOKUP(Table1[[#This Row],[Name]], 'Gas 18-19'!$A$4:$B$395, 2, FALSE)), "0", (VLOOKUP(Table1[[#This Row],[Name]], 'Gas 18-19'!$A$4:$B$395, 2, FALSE)))</f>
        <v>0</v>
      </c>
      <c r="G547" s="7" t="str">
        <f>IF(ISNA(VLOOKUP(Table1[[#This Row],[Name]], 'Elec 19-20'!$A$4:$B$631, 2, FALSE)), "0", VLOOKUP(Table1[[#This Row],[Name]], 'Elec 19-20'!$A$4:$B$631, 2, FALSE))</f>
        <v>0</v>
      </c>
      <c r="H547" s="7" t="str">
        <f>IF(ISNA(VLOOKUP(Table1[[#This Row],[Name]], 'Gas 19-20'!$A$4:$B$395, 2, FALSE)), "0", (VLOOKUP(Table1[[#This Row],[Name]], 'Gas 19-20'!$A$4:$B$395, 2, FALSE)))</f>
        <v>0</v>
      </c>
      <c r="I547" s="13">
        <f>IFERROR((Table1[[#This Row],[Electricity 19-20]]*'Emissions Factors'!$C$2)+(Table1[[#This Row],[Gas 19-20]]*'Emissions Factors'!$B$2), "")</f>
        <v>0</v>
      </c>
      <c r="J547" s="7" t="str">
        <f>IF(ISNA(VLOOKUP(Table1[[#This Row],[Name]],'Elec 20-21'!$A$4:$B$641, 2, FALSE)), "0", VLOOKUP(Table1[[#This Row],[Name]], 'Elec 20-21'!$A$4:$B$641, 2, FALSE))</f>
        <v>0</v>
      </c>
      <c r="K547" s="7" t="str">
        <f>IF(ISNA(VLOOKUP(Table1[[#This Row],[Name]], 'Gas 20-21'!$A$4:$B$400, 2, FALSE)), "0", VLOOKUP(Table1[[#This Row],[Name]], 'Gas 20-21'!$A$4:$B$400, 2, FALSE))</f>
        <v>0</v>
      </c>
      <c r="L547" s="13">
        <f>IFERROR((Table1[[#This Row],[Electricity 20-21]]*'Emissions Factors'!$C$3)+(Table1[[#This Row],[Gas 20-21]]*'Emissions Factors'!$B$2), "0")</f>
        <v>0</v>
      </c>
      <c r="M547" s="65" t="str">
        <f>IF(ISNA(VLOOKUP(Table1[[#This Row],[Name]], 'Elec 21-22'!$A$4:$B$656, 2, FALSE)), "0", VLOOKUP(Table1[[#This Row],[Name]], 'Elec 21-22'!$A$4:$B$656, 2, FALSE))</f>
        <v>0</v>
      </c>
      <c r="N547" s="7" t="str">
        <f>IF(ISNA(VLOOKUP(Table1[[#This Row],[Name]], 'Gas 21-22'!$A$4:$B$408, 2, FALSE)), "0", VLOOKUP(Table1[[#This Row],[Name]], 'Gas 21-22'!$A$4:$B$408, 2, FALSE))</f>
        <v>0</v>
      </c>
      <c r="O547" s="8">
        <f>IFERROR((Table1[[#This Row],[Electricity 21-22]]*'Emissions Factors'!$C$4)+(Table1[[#This Row],[Gas 21-22]]*'Emissions Factors'!$B$4), "")</f>
        <v>0</v>
      </c>
      <c r="P547" s="74" t="str">
        <f>IFERROR(Table1[[#This Row],[Total Emissions 21-22]]/Table1[[#This Row],[Total Emissions 20-21]], "")</f>
        <v/>
      </c>
      <c r="Q547" s="11" t="str">
        <f>IF(ISNA(VLOOKUP(Table1[[#This Row],[Name]],'Elec 22-23'!$A$4:$B$680, 2, FALSE)), "", VLOOKUP(Table1[[#This Row],[Name]], 'Elec 22-23'!$A$4:$B$680, 2, FALSE))</f>
        <v/>
      </c>
      <c r="R547" s="7" t="str">
        <f>IF(ISNA(VLOOKUP(Table1[[#This Row],[Name]], 'Gas 22-23'!$A$4:$B$427, 2, FALSE)), "", (VLOOKUP(Table1[[#This Row],[Name]], 'Gas 22-23'!$A$4:$B$427, 2, FALSE)))</f>
        <v/>
      </c>
      <c r="S547" s="7" t="str">
        <f>IFERROR((Table1[[#This Row],[Electricity 22-23]]*'Emissions Factors'!$C$5)+('Emissions Factors'!$B$5*Table1[[#This Row],[Gas 22-23]]), "")</f>
        <v/>
      </c>
      <c r="T547" s="12" t="str">
        <f>IFERROR(Table1[[#This Row],[Total Emissions 22-23]]/Table1[[#This Row],[Total Emissions 21-22]], "")</f>
        <v/>
      </c>
      <c r="U547" s="7" t="str">
        <f>IF(ISNA(VLOOKUP(Table1[[#This Row],[Name]],'Electricity 23-24'!A548:D1444,4,FALSE)),"",(VLOOKUP(Table1[[#This Row],[Name]],'Electricity 23-24'!A548:D1444,4,FALSE)))</f>
        <v/>
      </c>
      <c r="V547" s="7" t="str">
        <f>IF(ISNA(VLOOKUP(Table1[[#This Row],[Name]],Table2[#All],2,FALSE)),"",(VLOOKUP(Table1[[#This Row],[Name]],Table2[#All],2,FALSE)))</f>
        <v/>
      </c>
      <c r="W547" s="7" t="str">
        <f>IFERROR((Table1[[#This Row],[Electricity 23-24 ]]*'Emissions Factors'!$C$6)+(Table1[[#This Row],[Gas 23-24 ]]*'Emissions Factors'!$B$6),"")</f>
        <v/>
      </c>
      <c r="X547" s="74" t="str">
        <f>IFERROR(Table1[[#This Row],[Total Emissions 23-24 ]]/Table1[[#This Row],[Total Emissions 22-23]],"")</f>
        <v/>
      </c>
      <c r="Y547" s="21"/>
    </row>
    <row r="548" spans="1:25" x14ac:dyDescent="0.25">
      <c r="A548" s="30"/>
      <c r="B548" s="21" t="e">
        <f>VLOOKUP(Table1[[#This Row],[Name]], 'Site Information'!$A$2:$D$46, 4, FALSE)</f>
        <v>#N/A</v>
      </c>
      <c r="C548" s="11" t="str">
        <f>IF(ISNA(VLOOKUP(Table1[[#This Row],[Name]], 'Elec 17-18'!$A$4:$B$630, 2, FALSE)), "0", VLOOKUP(Table1[[#This Row],[Name]], 'Elec 17-18'!$A$4:$B$630, 2, FALSE))</f>
        <v>0</v>
      </c>
      <c r="D548" s="47" t="str">
        <f>IF(ISNA(VLOOKUP(Table1[[#This Row],[Name]], 'Gas 17-18'!$A$4:$B$395, 2, FALSE)), "0", (VLOOKUP(Table1[[#This Row],[Name]], 'Gas 17-18'!$A$4:$B$395, 2, FALSE)))</f>
        <v>0</v>
      </c>
      <c r="E548" s="11" t="str">
        <f>IF(ISNA(VLOOKUP(Table1[[#This Row],[Name]], 'Elec 18-19'!$A$4:$B$630, 2, FALSE)), "0", VLOOKUP(Table1[[#This Row],[Name]], 'Elec 18-19'!$A$4:$B$630, 2, FALSE))</f>
        <v>0</v>
      </c>
      <c r="F548" s="47" t="str">
        <f>IF(ISNA(VLOOKUP(Table1[[#This Row],[Name]], 'Gas 18-19'!$A$4:$B$395, 2, FALSE)), "0", (VLOOKUP(Table1[[#This Row],[Name]], 'Gas 18-19'!$A$4:$B$395, 2, FALSE)))</f>
        <v>0</v>
      </c>
      <c r="G548" s="7" t="str">
        <f>IF(ISNA(VLOOKUP(Table1[[#This Row],[Name]], 'Elec 19-20'!$A$4:$B$631, 2, FALSE)), "0", VLOOKUP(Table1[[#This Row],[Name]], 'Elec 19-20'!$A$4:$B$631, 2, FALSE))</f>
        <v>0</v>
      </c>
      <c r="H548" s="7" t="str">
        <f>IF(ISNA(VLOOKUP(Table1[[#This Row],[Name]], 'Gas 19-20'!$A$4:$B$395, 2, FALSE)), "0", (VLOOKUP(Table1[[#This Row],[Name]], 'Gas 19-20'!$A$4:$B$395, 2, FALSE)))</f>
        <v>0</v>
      </c>
      <c r="I548" s="13">
        <f>IFERROR((Table1[[#This Row],[Electricity 19-20]]*'Emissions Factors'!$C$2)+(Table1[[#This Row],[Gas 19-20]]*'Emissions Factors'!$B$2), "")</f>
        <v>0</v>
      </c>
      <c r="J548" s="7" t="str">
        <f>IF(ISNA(VLOOKUP(Table1[[#This Row],[Name]],'Elec 20-21'!$A$4:$B$641, 2, FALSE)), "0", VLOOKUP(Table1[[#This Row],[Name]], 'Elec 20-21'!$A$4:$B$641, 2, FALSE))</f>
        <v>0</v>
      </c>
      <c r="K548" s="7" t="str">
        <f>IF(ISNA(VLOOKUP(Table1[[#This Row],[Name]], 'Gas 20-21'!$A$4:$B$400, 2, FALSE)), "0", VLOOKUP(Table1[[#This Row],[Name]], 'Gas 20-21'!$A$4:$B$400, 2, FALSE))</f>
        <v>0</v>
      </c>
      <c r="L548" s="13">
        <f>IFERROR((Table1[[#This Row],[Electricity 20-21]]*'Emissions Factors'!$C$3)+(Table1[[#This Row],[Gas 20-21]]*'Emissions Factors'!$B$2), "0")</f>
        <v>0</v>
      </c>
      <c r="M548" s="65" t="str">
        <f>IF(ISNA(VLOOKUP(Table1[[#This Row],[Name]], 'Elec 21-22'!$A$4:$B$656, 2, FALSE)), "0", VLOOKUP(Table1[[#This Row],[Name]], 'Elec 21-22'!$A$4:$B$656, 2, FALSE))</f>
        <v>0</v>
      </c>
      <c r="N548" s="11" t="str">
        <f>IF(ISNA(VLOOKUP(Table1[[#This Row],[Name]], 'Gas 21-22'!$A$4:$B$408, 2, FALSE)), "0", VLOOKUP(Table1[[#This Row],[Name]], 'Gas 21-22'!$A$4:$B$408, 2, FALSE))</f>
        <v>0</v>
      </c>
      <c r="O548" s="8">
        <f>IFERROR((Table1[[#This Row],[Electricity 21-22]]*'Emissions Factors'!$C$4)+(Table1[[#This Row],[Gas 21-22]]*'Emissions Factors'!$B$4), "")</f>
        <v>0</v>
      </c>
      <c r="P548" s="12" t="str">
        <f>IFERROR(Table1[[#This Row],[Total Emissions 21-22]]/Table1[[#This Row],[Total Emissions 20-21]], "")</f>
        <v/>
      </c>
      <c r="Q548" s="11" t="str">
        <f>IF(ISNA(VLOOKUP(Table1[[#This Row],[Name]],'Elec 22-23'!$A$4:$B$680, 2, FALSE)), "", VLOOKUP(Table1[[#This Row],[Name]], 'Elec 22-23'!$A$4:$B$680, 2, FALSE))</f>
        <v/>
      </c>
      <c r="R548" s="7" t="str">
        <f>IF(ISNA(VLOOKUP(Table1[[#This Row],[Name]], 'Gas 22-23'!$A$4:$B$427, 2, FALSE)), "", (VLOOKUP(Table1[[#This Row],[Name]], 'Gas 22-23'!$A$4:$B$427, 2, FALSE)))</f>
        <v/>
      </c>
      <c r="S548" s="7" t="str">
        <f>IFERROR((Table1[[#This Row],[Electricity 22-23]]*'Emissions Factors'!$C$5)+('Emissions Factors'!$B$5*Table1[[#This Row],[Gas 22-23]]), "")</f>
        <v/>
      </c>
      <c r="T548" s="12" t="str">
        <f>IFERROR(Table1[[#This Row],[Total Emissions 22-23]]/Table1[[#This Row],[Total Emissions 21-22]], "")</f>
        <v/>
      </c>
      <c r="U548" s="7" t="str">
        <f>IF(ISNA(VLOOKUP(Table1[[#This Row],[Name]],'Electricity 23-24'!A780:D1676,4,FALSE)),"",(VLOOKUP(Table1[[#This Row],[Name]],'Electricity 23-24'!A780:D1676,4,FALSE)))</f>
        <v/>
      </c>
      <c r="V548" s="7" t="str">
        <f>IF(ISNA(VLOOKUP(Table1[[#This Row],[Name]],Table2[#All],2,FALSE)),"",(VLOOKUP(Table1[[#This Row],[Name]],Table2[#All],2,FALSE)))</f>
        <v/>
      </c>
      <c r="W548" s="7" t="str">
        <f>IFERROR((Table1[[#This Row],[Electricity 23-24 ]]*'Emissions Factors'!$C$6)+(Table1[[#This Row],[Gas 23-24 ]]*'Emissions Factors'!$B$6),"")</f>
        <v/>
      </c>
      <c r="X548" s="74" t="str">
        <f>IFERROR(Table1[[#This Row],[Total Emissions 23-24 ]]/Table1[[#This Row],[Total Emissions 22-23]],"")</f>
        <v/>
      </c>
      <c r="Y548" s="21"/>
    </row>
    <row r="549" spans="1:25" x14ac:dyDescent="0.25">
      <c r="A549" s="30"/>
      <c r="B549" s="21" t="e">
        <f>VLOOKUP(Table1[[#This Row],[Name]], 'Site Information'!$A$2:$D$46, 4, FALSE)</f>
        <v>#N/A</v>
      </c>
      <c r="C549" s="11" t="str">
        <f>IF(ISNA(VLOOKUP(Table1[[#This Row],[Name]], 'Elec 17-18'!$A$4:$B$630, 2, FALSE)), "0", VLOOKUP(Table1[[#This Row],[Name]], 'Elec 17-18'!$A$4:$B$630, 2, FALSE))</f>
        <v>0</v>
      </c>
      <c r="D549" s="47" t="str">
        <f>IF(ISNA(VLOOKUP(Table1[[#This Row],[Name]], 'Gas 17-18'!$A$4:$B$395, 2, FALSE)), "0", (VLOOKUP(Table1[[#This Row],[Name]], 'Gas 17-18'!$A$4:$B$395, 2, FALSE)))</f>
        <v>0</v>
      </c>
      <c r="E549" s="11" t="str">
        <f>IF(ISNA(VLOOKUP(Table1[[#This Row],[Name]], 'Elec 18-19'!$A$4:$B$630, 2, FALSE)), "0", VLOOKUP(Table1[[#This Row],[Name]], 'Elec 18-19'!$A$4:$B$630, 2, FALSE))</f>
        <v>0</v>
      </c>
      <c r="F549" s="47" t="str">
        <f>IF(ISNA(VLOOKUP(Table1[[#This Row],[Name]], 'Gas 18-19'!$A$4:$B$395, 2, FALSE)), "0", (VLOOKUP(Table1[[#This Row],[Name]], 'Gas 18-19'!$A$4:$B$395, 2, FALSE)))</f>
        <v>0</v>
      </c>
      <c r="G549" s="7" t="str">
        <f>IF(ISNA(VLOOKUP(Table1[[#This Row],[Name]], 'Elec 19-20'!$A$4:$B$631, 2, FALSE)), "0", VLOOKUP(Table1[[#This Row],[Name]], 'Elec 19-20'!$A$4:$B$631, 2, FALSE))</f>
        <v>0</v>
      </c>
      <c r="H549" s="7" t="str">
        <f>IF(ISNA(VLOOKUP(Table1[[#This Row],[Name]], 'Gas 19-20'!$A$4:$B$395, 2, FALSE)), "0", (VLOOKUP(Table1[[#This Row],[Name]], 'Gas 19-20'!$A$4:$B$395, 2, FALSE)))</f>
        <v>0</v>
      </c>
      <c r="I549" s="13">
        <f>IFERROR((Table1[[#This Row],[Electricity 19-20]]*'Emissions Factors'!$C$2)+(Table1[[#This Row],[Gas 19-20]]*'Emissions Factors'!$B$2), "")</f>
        <v>0</v>
      </c>
      <c r="J549" s="7" t="str">
        <f>IF(ISNA(VLOOKUP(Table1[[#This Row],[Name]],'Elec 20-21'!$A$4:$B$641, 2, FALSE)), "0", VLOOKUP(Table1[[#This Row],[Name]], 'Elec 20-21'!$A$4:$B$641, 2, FALSE))</f>
        <v>0</v>
      </c>
      <c r="K549" s="7" t="str">
        <f>IF(ISNA(VLOOKUP(Table1[[#This Row],[Name]], 'Gas 20-21'!$A$4:$B$400, 2, FALSE)), "0", VLOOKUP(Table1[[#This Row],[Name]], 'Gas 20-21'!$A$4:$B$400, 2, FALSE))</f>
        <v>0</v>
      </c>
      <c r="L549" s="13">
        <f>IFERROR((Table1[[#This Row],[Electricity 20-21]]*'Emissions Factors'!$C$3)+(Table1[[#This Row],[Gas 20-21]]*'Emissions Factors'!$B$2), "0")</f>
        <v>0</v>
      </c>
      <c r="M549" s="65" t="str">
        <f>IF(ISNA(VLOOKUP(Table1[[#This Row],[Name]], 'Elec 21-22'!$A$4:$B$656, 2, FALSE)), "0", VLOOKUP(Table1[[#This Row],[Name]], 'Elec 21-22'!$A$4:$B$656, 2, FALSE))</f>
        <v>0</v>
      </c>
      <c r="N549" s="11" t="str">
        <f>IF(ISNA(VLOOKUP(Table1[[#This Row],[Name]], 'Gas 21-22'!$A$4:$B$408, 2, FALSE)), "0", VLOOKUP(Table1[[#This Row],[Name]], 'Gas 21-22'!$A$4:$B$408, 2, FALSE))</f>
        <v>0</v>
      </c>
      <c r="O549" s="8">
        <f>IFERROR((Table1[[#This Row],[Electricity 21-22]]*'Emissions Factors'!$C$4)+(Table1[[#This Row],[Gas 21-22]]*'Emissions Factors'!$B$4), "")</f>
        <v>0</v>
      </c>
      <c r="P549" s="12" t="str">
        <f>IFERROR(Table1[[#This Row],[Total Emissions 21-22]]/Table1[[#This Row],[Total Emissions 20-21]], "")</f>
        <v/>
      </c>
      <c r="Q549" s="11" t="str">
        <f>IF(ISNA(VLOOKUP(Table1[[#This Row],[Name]],'Elec 22-23'!$A$4:$B$680, 2, FALSE)), "", VLOOKUP(Table1[[#This Row],[Name]], 'Elec 22-23'!$A$4:$B$680, 2, FALSE))</f>
        <v/>
      </c>
      <c r="R549" s="7" t="str">
        <f>IF(ISNA(VLOOKUP(Table1[[#This Row],[Name]], 'Gas 22-23'!$A$4:$B$427, 2, FALSE)), "", (VLOOKUP(Table1[[#This Row],[Name]], 'Gas 22-23'!$A$4:$B$427, 2, FALSE)))</f>
        <v/>
      </c>
      <c r="S549" s="7" t="str">
        <f>IFERROR((Table1[[#This Row],[Electricity 22-23]]*'Emissions Factors'!$C$5)+('Emissions Factors'!$B$5*Table1[[#This Row],[Gas 22-23]]), "")</f>
        <v/>
      </c>
      <c r="T549" s="12" t="str">
        <f>IFERROR(Table1[[#This Row],[Total Emissions 22-23]]/Table1[[#This Row],[Total Emissions 21-22]], "")</f>
        <v/>
      </c>
      <c r="U549" s="7" t="str">
        <f>IF(ISNA(VLOOKUP(Table1[[#This Row],[Name]],'Electricity 23-24'!A781:D1677,4,FALSE)),"",(VLOOKUP(Table1[[#This Row],[Name]],'Electricity 23-24'!A781:D1677,4,FALSE)))</f>
        <v/>
      </c>
      <c r="V549" s="7" t="str">
        <f>IF(ISNA(VLOOKUP(Table1[[#This Row],[Name]],Table2[#All],2,FALSE)),"",(VLOOKUP(Table1[[#This Row],[Name]],Table2[#All],2,FALSE)))</f>
        <v/>
      </c>
      <c r="W549" s="7" t="str">
        <f>IFERROR((Table1[[#This Row],[Electricity 23-24 ]]*'Emissions Factors'!$C$6)+(Table1[[#This Row],[Gas 23-24 ]]*'Emissions Factors'!$B$6),"")</f>
        <v/>
      </c>
      <c r="X549" s="74" t="str">
        <f>IFERROR(Table1[[#This Row],[Total Emissions 23-24 ]]/Table1[[#This Row],[Total Emissions 22-23]],"")</f>
        <v/>
      </c>
      <c r="Y549" s="21"/>
    </row>
    <row r="550" spans="1:25" x14ac:dyDescent="0.25">
      <c r="A550" s="32"/>
      <c r="B550" s="21" t="e">
        <f>VLOOKUP(Table1[[#This Row],[Name]], 'Site Information'!$A$2:$D$46, 4, FALSE)</f>
        <v>#N/A</v>
      </c>
      <c r="C550" s="8" t="str">
        <f>IF(ISNA(VLOOKUP(Table1[[#This Row],[Name]], 'Elec 17-18'!$A$4:$B$630, 2, FALSE)), "0", VLOOKUP(Table1[[#This Row],[Name]], 'Elec 17-18'!$A$4:$B$630, 2, FALSE))</f>
        <v>0</v>
      </c>
      <c r="D550" s="13" t="str">
        <f>IF(ISNA(VLOOKUP(Table1[[#This Row],[Name]], 'Gas 17-18'!$A$4:$B$395, 2, FALSE)), "0", (VLOOKUP(Table1[[#This Row],[Name]], 'Gas 17-18'!$A$4:$B$395, 2, FALSE)))</f>
        <v>0</v>
      </c>
      <c r="E550" s="8" t="str">
        <f>IF(ISNA(VLOOKUP(Table1[[#This Row],[Name]], 'Elec 18-19'!$A$4:$B$630, 2, FALSE)), "0", VLOOKUP(Table1[[#This Row],[Name]], 'Elec 18-19'!$A$4:$B$630, 2, FALSE))</f>
        <v>0</v>
      </c>
      <c r="F550" s="13" t="str">
        <f>IF(ISNA(VLOOKUP(Table1[[#This Row],[Name]], 'Gas 18-19'!$A$4:$B$395, 2, FALSE)), "0", (VLOOKUP(Table1[[#This Row],[Name]], 'Gas 18-19'!$A$4:$B$395, 2, FALSE)))</f>
        <v>0</v>
      </c>
      <c r="G550" s="7" t="str">
        <f>IF(ISNA(VLOOKUP(Table1[[#This Row],[Name]], 'Elec 19-20'!$A$4:$B$631, 2, FALSE)), "0", VLOOKUP(Table1[[#This Row],[Name]], 'Elec 19-20'!$A$4:$B$631, 2, FALSE))</f>
        <v>0</v>
      </c>
      <c r="H550" s="7" t="str">
        <f>IF(ISNA(VLOOKUP(Table1[[#This Row],[Name]], 'Gas 19-20'!$A$4:$B$395, 2, FALSE)), "0", (VLOOKUP(Table1[[#This Row],[Name]], 'Gas 19-20'!$A$4:$B$395, 2, FALSE)))</f>
        <v>0</v>
      </c>
      <c r="I550" s="13">
        <f>IFERROR((Table1[[#This Row],[Electricity 19-20]]*'Emissions Factors'!$C$2)+(Table1[[#This Row],[Gas 19-20]]*'Emissions Factors'!$B$2), "")</f>
        <v>0</v>
      </c>
      <c r="J550" s="7" t="str">
        <f>IF(ISNA(VLOOKUP(Table1[[#This Row],[Name]],'Elec 20-21'!$A$4:$B$641, 2, FALSE)), "0", VLOOKUP(Table1[[#This Row],[Name]], 'Elec 20-21'!$A$4:$B$641, 2, FALSE))</f>
        <v>0</v>
      </c>
      <c r="K550" s="7" t="str">
        <f>IF(ISNA(VLOOKUP(Table1[[#This Row],[Name]], 'Gas 20-21'!$A$4:$B$400, 2, FALSE)), "0", VLOOKUP(Table1[[#This Row],[Name]], 'Gas 20-21'!$A$4:$B$400, 2, FALSE))</f>
        <v>0</v>
      </c>
      <c r="L550" s="13">
        <f>IFERROR((Table1[[#This Row],[Electricity 20-21]]*'Emissions Factors'!$C$3)+(Table1[[#This Row],[Gas 20-21]]*'Emissions Factors'!$B$2), "0")</f>
        <v>0</v>
      </c>
      <c r="M550" s="65" t="str">
        <f>IF(ISNA(VLOOKUP(Table1[[#This Row],[Name]], 'Elec 21-22'!$A$4:$B$656, 2, FALSE)), "0", VLOOKUP(Table1[[#This Row],[Name]], 'Elec 21-22'!$A$4:$B$656, 2, FALSE))</f>
        <v>0</v>
      </c>
      <c r="N550" s="11" t="str">
        <f>IF(ISNA(VLOOKUP(Table1[[#This Row],[Name]], 'Gas 21-22'!$A$4:$B$408, 2, FALSE)), "0", VLOOKUP(Table1[[#This Row],[Name]], 'Gas 21-22'!$A$4:$B$408, 2, FALSE))</f>
        <v>0</v>
      </c>
      <c r="O550" s="8">
        <f>IFERROR((Table1[[#This Row],[Electricity 21-22]]*'Emissions Factors'!$C$4)+(Table1[[#This Row],[Gas 21-22]]*'Emissions Factors'!$B$4), "")</f>
        <v>0</v>
      </c>
      <c r="P550" s="12" t="str">
        <f>IFERROR(Table1[[#This Row],[Total Emissions 21-22]]/Table1[[#This Row],[Total Emissions 20-21]], "")</f>
        <v/>
      </c>
      <c r="Q550" s="11" t="str">
        <f>IF(ISNA(VLOOKUP(Table1[[#This Row],[Name]],'Elec 22-23'!$A$4:$B$680, 2, FALSE)), "", VLOOKUP(Table1[[#This Row],[Name]], 'Elec 22-23'!$A$4:$B$680, 2, FALSE))</f>
        <v/>
      </c>
      <c r="R550" s="7" t="str">
        <f>IF(ISNA(VLOOKUP(Table1[[#This Row],[Name]], 'Gas 22-23'!$A$4:$B$427, 2, FALSE)), "", (VLOOKUP(Table1[[#This Row],[Name]], 'Gas 22-23'!$A$4:$B$427, 2, FALSE)))</f>
        <v/>
      </c>
      <c r="S550" s="7" t="str">
        <f>IFERROR((Table1[[#This Row],[Electricity 22-23]]*'Emissions Factors'!$C$5)+('Emissions Factors'!$B$5*Table1[[#This Row],[Gas 22-23]]), "")</f>
        <v/>
      </c>
      <c r="T550" s="12" t="str">
        <f>IFERROR(Table1[[#This Row],[Total Emissions 22-23]]/Table1[[#This Row],[Total Emissions 21-22]], "")</f>
        <v/>
      </c>
      <c r="U550" s="7" t="str">
        <f>IF(ISNA(VLOOKUP(Table1[[#This Row],[Name]],'Electricity 23-24'!A82:D714,4,FALSE)),"",(VLOOKUP(Table1[[#This Row],[Name]],'Electricity 23-24'!A82:D714,4,FALSE)))</f>
        <v/>
      </c>
      <c r="V550" s="7" t="str">
        <f>IF(ISNA(VLOOKUP(Table1[[#This Row],[Name]],Table2[#All],2,FALSE)),"",(VLOOKUP(Table1[[#This Row],[Name]],Table2[#All],2,FALSE)))</f>
        <v/>
      </c>
      <c r="W550" s="7" t="str">
        <f>IFERROR((Table1[[#This Row],[Electricity 23-24 ]]*'Emissions Factors'!$C$6)+(Table1[[#This Row],[Gas 23-24 ]]*'Emissions Factors'!$B$6),"")</f>
        <v/>
      </c>
      <c r="X550" s="74" t="str">
        <f>IFERROR(Table1[[#This Row],[Total Emissions 23-24 ]]/Table1[[#This Row],[Total Emissions 22-23]],"")</f>
        <v/>
      </c>
      <c r="Y550" s="21"/>
    </row>
    <row r="551" spans="1:25" x14ac:dyDescent="0.25">
      <c r="A551" s="30"/>
      <c r="B551" s="21" t="e">
        <f>VLOOKUP(Table1[[#This Row],[Name]], 'Site Information'!$A$2:$D$46, 4, FALSE)</f>
        <v>#N/A</v>
      </c>
      <c r="C551" s="11" t="str">
        <f>IF(ISNA(VLOOKUP(Table1[[#This Row],[Name]], 'Elec 17-18'!$A$4:$B$630, 2, FALSE)), "0", VLOOKUP(Table1[[#This Row],[Name]], 'Elec 17-18'!$A$4:$B$630, 2, FALSE))</f>
        <v>0</v>
      </c>
      <c r="D551" s="47" t="str">
        <f>IF(ISNA(VLOOKUP(Table1[[#This Row],[Name]], 'Gas 17-18'!$A$4:$B$395, 2, FALSE)), "0", (VLOOKUP(Table1[[#This Row],[Name]], 'Gas 17-18'!$A$4:$B$395, 2, FALSE)))</f>
        <v>0</v>
      </c>
      <c r="E551" s="11" t="str">
        <f>IF(ISNA(VLOOKUP(Table1[[#This Row],[Name]], 'Elec 18-19'!$A$4:$B$630, 2, FALSE)), "0", VLOOKUP(Table1[[#This Row],[Name]], 'Elec 18-19'!$A$4:$B$630, 2, FALSE))</f>
        <v>0</v>
      </c>
      <c r="F551" s="47" t="str">
        <f>IF(ISNA(VLOOKUP(Table1[[#This Row],[Name]], 'Gas 18-19'!$A$4:$B$395, 2, FALSE)), "0", (VLOOKUP(Table1[[#This Row],[Name]], 'Gas 18-19'!$A$4:$B$395, 2, FALSE)))</f>
        <v>0</v>
      </c>
      <c r="G551" s="7" t="str">
        <f>IF(ISNA(VLOOKUP(Table1[[#This Row],[Name]], 'Elec 19-20'!$A$4:$B$631, 2, FALSE)), "0", VLOOKUP(Table1[[#This Row],[Name]], 'Elec 19-20'!$A$4:$B$631, 2, FALSE))</f>
        <v>0</v>
      </c>
      <c r="H551" s="7" t="str">
        <f>IF(ISNA(VLOOKUP(Table1[[#This Row],[Name]], 'Gas 19-20'!$A$4:$B$395, 2, FALSE)), "0", (VLOOKUP(Table1[[#This Row],[Name]], 'Gas 19-20'!$A$4:$B$395, 2, FALSE)))</f>
        <v>0</v>
      </c>
      <c r="I551" s="13">
        <f>IFERROR((Table1[[#This Row],[Electricity 19-20]]*'Emissions Factors'!$C$2)+(Table1[[#This Row],[Gas 19-20]]*'Emissions Factors'!$B$2), "")</f>
        <v>0</v>
      </c>
      <c r="J551" s="7" t="str">
        <f>IF(ISNA(VLOOKUP(Table1[[#This Row],[Name]],'Elec 20-21'!$A$4:$B$641, 2, FALSE)), "0", VLOOKUP(Table1[[#This Row],[Name]], 'Elec 20-21'!$A$4:$B$641, 2, FALSE))</f>
        <v>0</v>
      </c>
      <c r="K551" s="7" t="str">
        <f>IF(ISNA(VLOOKUP(Table1[[#This Row],[Name]], 'Gas 20-21'!$A$4:$B$400, 2, FALSE)), "0", VLOOKUP(Table1[[#This Row],[Name]], 'Gas 20-21'!$A$4:$B$400, 2, FALSE))</f>
        <v>0</v>
      </c>
      <c r="L551" s="13">
        <f>IFERROR((Table1[[#This Row],[Electricity 20-21]]*'Emissions Factors'!$C$3)+(Table1[[#This Row],[Gas 20-21]]*'Emissions Factors'!$B$2), "0")</f>
        <v>0</v>
      </c>
      <c r="M551" s="65" t="str">
        <f>IF(ISNA(VLOOKUP(Table1[[#This Row],[Name]], 'Elec 21-22'!$A$4:$B$656, 2, FALSE)), "0", VLOOKUP(Table1[[#This Row],[Name]], 'Elec 21-22'!$A$4:$B$656, 2, FALSE))</f>
        <v>0</v>
      </c>
      <c r="N551" s="11" t="str">
        <f>IF(ISNA(VLOOKUP(Table1[[#This Row],[Name]], 'Gas 21-22'!$A$4:$B$408, 2, FALSE)), "0", VLOOKUP(Table1[[#This Row],[Name]], 'Gas 21-22'!$A$4:$B$408, 2, FALSE))</f>
        <v>0</v>
      </c>
      <c r="O551" s="8">
        <f>IFERROR((Table1[[#This Row],[Electricity 21-22]]*'Emissions Factors'!$C$4)+(Table1[[#This Row],[Gas 21-22]]*'Emissions Factors'!$B$4), "")</f>
        <v>0</v>
      </c>
      <c r="P551" s="12" t="str">
        <f>IFERROR(Table1[[#This Row],[Total Emissions 21-22]]/Table1[[#This Row],[Total Emissions 20-21]], "")</f>
        <v/>
      </c>
      <c r="Q551" s="11" t="str">
        <f>IF(ISNA(VLOOKUP(Table1[[#This Row],[Name]],'Elec 22-23'!$A$4:$B$680, 2, FALSE)), "", VLOOKUP(Table1[[#This Row],[Name]], 'Elec 22-23'!$A$4:$B$680, 2, FALSE))</f>
        <v/>
      </c>
      <c r="R551" s="7" t="str">
        <f>IF(ISNA(VLOOKUP(Table1[[#This Row],[Name]], 'Gas 22-23'!$A$4:$B$427, 2, FALSE)), "", (VLOOKUP(Table1[[#This Row],[Name]], 'Gas 22-23'!$A$4:$B$427, 2, FALSE)))</f>
        <v/>
      </c>
      <c r="S551" s="7" t="str">
        <f>IFERROR((Table1[[#This Row],[Electricity 22-23]]*'Emissions Factors'!$C$5)+('Emissions Factors'!$B$5*Table1[[#This Row],[Gas 22-23]]), "")</f>
        <v/>
      </c>
      <c r="T551" s="12" t="str">
        <f>IFERROR(Table1[[#This Row],[Total Emissions 22-23]]/Table1[[#This Row],[Total Emissions 21-22]], "")</f>
        <v/>
      </c>
      <c r="U551" s="7" t="str">
        <f>IF(ISNA(VLOOKUP(Table1[[#This Row],[Name]],'Electricity 23-24'!A782:D1678,4,FALSE)),"",(VLOOKUP(Table1[[#This Row],[Name]],'Electricity 23-24'!A782:D1678,4,FALSE)))</f>
        <v/>
      </c>
      <c r="V551" s="7" t="str">
        <f>IF(ISNA(VLOOKUP(Table1[[#This Row],[Name]],Table2[#All],2,FALSE)),"",(VLOOKUP(Table1[[#This Row],[Name]],Table2[#All],2,FALSE)))</f>
        <v/>
      </c>
      <c r="W551" s="7" t="str">
        <f>IFERROR((Table1[[#This Row],[Electricity 23-24 ]]*'Emissions Factors'!$C$6)+(Table1[[#This Row],[Gas 23-24 ]]*'Emissions Factors'!$B$6),"")</f>
        <v/>
      </c>
      <c r="X551" s="74" t="str">
        <f>IFERROR(Table1[[#This Row],[Total Emissions 23-24 ]]/Table1[[#This Row],[Total Emissions 22-23]],"")</f>
        <v/>
      </c>
      <c r="Y551" s="21"/>
    </row>
    <row r="552" spans="1:25" x14ac:dyDescent="0.25">
      <c r="A552" s="32"/>
      <c r="B552" s="21" t="e">
        <f>VLOOKUP(Table1[[#This Row],[Name]], 'Site Information'!$A$2:$D$46, 4, FALSE)</f>
        <v>#N/A</v>
      </c>
      <c r="C552" s="8" t="str">
        <f>IF(ISNA(VLOOKUP(Table1[[#This Row],[Name]], 'Elec 17-18'!$A$4:$B$630, 2, FALSE)), "0", VLOOKUP(Table1[[#This Row],[Name]], 'Elec 17-18'!$A$4:$B$630, 2, FALSE))</f>
        <v>0</v>
      </c>
      <c r="D552" s="13" t="str">
        <f>IF(ISNA(VLOOKUP(Table1[[#This Row],[Name]], 'Gas 17-18'!$A$4:$B$395, 2, FALSE)), "0", (VLOOKUP(Table1[[#This Row],[Name]], 'Gas 17-18'!$A$4:$B$395, 2, FALSE)))</f>
        <v>0</v>
      </c>
      <c r="E552" s="8" t="str">
        <f>IF(ISNA(VLOOKUP(Table1[[#This Row],[Name]], 'Elec 18-19'!$A$4:$B$630, 2, FALSE)), "0", VLOOKUP(Table1[[#This Row],[Name]], 'Elec 18-19'!$A$4:$B$630, 2, FALSE))</f>
        <v>0</v>
      </c>
      <c r="F552" s="13" t="str">
        <f>IF(ISNA(VLOOKUP(Table1[[#This Row],[Name]], 'Gas 18-19'!$A$4:$B$395, 2, FALSE)), "0", (VLOOKUP(Table1[[#This Row],[Name]], 'Gas 18-19'!$A$4:$B$395, 2, FALSE)))</f>
        <v>0</v>
      </c>
      <c r="G552" s="7" t="str">
        <f>IF(ISNA(VLOOKUP(Table1[[#This Row],[Name]], 'Elec 19-20'!$A$4:$B$631, 2, FALSE)), "0", VLOOKUP(Table1[[#This Row],[Name]], 'Elec 19-20'!$A$4:$B$631, 2, FALSE))</f>
        <v>0</v>
      </c>
      <c r="H552" s="7" t="str">
        <f>IF(ISNA(VLOOKUP(Table1[[#This Row],[Name]], 'Gas 19-20'!$A$4:$B$395, 2, FALSE)), "0", (VLOOKUP(Table1[[#This Row],[Name]], 'Gas 19-20'!$A$4:$B$395, 2, FALSE)))</f>
        <v>0</v>
      </c>
      <c r="I552" s="13">
        <f>IFERROR((Table1[[#This Row],[Electricity 19-20]]*'Emissions Factors'!$C$2)+(Table1[[#This Row],[Gas 19-20]]*'Emissions Factors'!$B$2), "")</f>
        <v>0</v>
      </c>
      <c r="J552" s="7" t="str">
        <f>IF(ISNA(VLOOKUP(Table1[[#This Row],[Name]],'Elec 20-21'!$A$4:$B$641, 2, FALSE)), "0", VLOOKUP(Table1[[#This Row],[Name]], 'Elec 20-21'!$A$4:$B$641, 2, FALSE))</f>
        <v>0</v>
      </c>
      <c r="K552" s="7" t="str">
        <f>IF(ISNA(VLOOKUP(Table1[[#This Row],[Name]], 'Gas 20-21'!$A$4:$B$400, 2, FALSE)), "0", VLOOKUP(Table1[[#This Row],[Name]], 'Gas 20-21'!$A$4:$B$400, 2, FALSE))</f>
        <v>0</v>
      </c>
      <c r="L552" s="13">
        <f>IFERROR((Table1[[#This Row],[Electricity 20-21]]*'Emissions Factors'!$C$3)+(Table1[[#This Row],[Gas 20-21]]*'Emissions Factors'!$B$2), "0")</f>
        <v>0</v>
      </c>
      <c r="M552" s="11" t="str">
        <f>IF(ISNA(VLOOKUP(Table1[[#This Row],[Name]], 'Elec 21-22'!$A$4:$B$656, 2, FALSE)), "0", VLOOKUP(Table1[[#This Row],[Name]], 'Elec 21-22'!$A$4:$B$656, 2, FALSE))</f>
        <v>0</v>
      </c>
      <c r="N552" s="7" t="str">
        <f>IF(ISNA(VLOOKUP(Table1[[#This Row],[Name]], 'Gas 21-22'!$A$4:$B$408, 2, FALSE)), "0", VLOOKUP(Table1[[#This Row],[Name]], 'Gas 21-22'!$A$4:$B$408, 2, FALSE))</f>
        <v>0</v>
      </c>
      <c r="O552" s="8">
        <f>IFERROR((Table1[[#This Row],[Electricity 21-22]]*'Emissions Factors'!$C$4)+(Table1[[#This Row],[Gas 21-22]]*'Emissions Factors'!$B$4), "")</f>
        <v>0</v>
      </c>
      <c r="P552" s="74" t="str">
        <f>IFERROR(Table1[[#This Row],[Total Emissions 21-22]]/Table1[[#This Row],[Total Emissions 20-21]], "")</f>
        <v/>
      </c>
      <c r="Q552" s="11" t="str">
        <f>IF(ISNA(VLOOKUP(Table1[[#This Row],[Name]],'Elec 22-23'!$A$4:$B$680, 2, FALSE)), "", VLOOKUP(Table1[[#This Row],[Name]], 'Elec 22-23'!$A$4:$B$680, 2, FALSE))</f>
        <v/>
      </c>
      <c r="R552" s="11" t="str">
        <f>IF(ISNA(VLOOKUP(Table1[[#This Row],[Name]], 'Gas 22-23'!$A$4:$B$427, 2, FALSE)), "", (VLOOKUP(Table1[[#This Row],[Name]], 'Gas 22-23'!$A$4:$B$427, 2, FALSE)))</f>
        <v/>
      </c>
      <c r="S552" s="11" t="str">
        <f>IFERROR((Table1[[#This Row],[Electricity 22-23]]*'Emissions Factors'!$C$5)+('Emissions Factors'!$B$5*Table1[[#This Row],[Gas 22-23]]), "")</f>
        <v/>
      </c>
      <c r="T552" s="12" t="str">
        <f>IFERROR(Table1[[#This Row],[Total Emissions 22-23]]/Table1[[#This Row],[Total Emissions 21-22]], "")</f>
        <v/>
      </c>
      <c r="U552" s="7" t="e">
        <f>VLOOKUP(Table1[[#This Row],[Name]],'Electricity 23-24'!A475:D550,4,FALSE)</f>
        <v>#N/A</v>
      </c>
      <c r="V552" s="11" t="str">
        <f>IF(ISNA(VLOOKUP(Table1[[#This Row],[Name]],Table2[#All],2,FALSE)),"",(VLOOKUP(Table1[[#This Row],[Name]],Table2[#All],2,FALSE)))</f>
        <v/>
      </c>
      <c r="W552" s="11" t="str">
        <f>IFERROR((Table1[[#This Row],[Electricity 23-24 ]]*'Emissions Factors'!$C$6)+(Table1[[#This Row],[Gas 23-24 ]]*'Emissions Factors'!$B$6),"")</f>
        <v/>
      </c>
      <c r="X552" s="74" t="str">
        <f>IFERROR(Table1[[#This Row],[Total Emissions 23-24 ]]/Table1[[#This Row],[Total Emissions 22-23]],"")</f>
        <v/>
      </c>
      <c r="Y552" s="21"/>
    </row>
    <row r="553" spans="1:25" x14ac:dyDescent="0.25">
      <c r="A553" s="30"/>
      <c r="B553" s="21" t="e">
        <f>VLOOKUP(Table1[[#This Row],[Name]], 'Site Information'!$A$2:$D$46, 4, FALSE)</f>
        <v>#N/A</v>
      </c>
      <c r="C553" s="11" t="str">
        <f>IF(ISNA(VLOOKUP(Table1[[#This Row],[Name]], 'Elec 17-18'!$A$4:$B$630, 2, FALSE)), "0", VLOOKUP(Table1[[#This Row],[Name]], 'Elec 17-18'!$A$4:$B$630, 2, FALSE))</f>
        <v>0</v>
      </c>
      <c r="D553" s="47" t="str">
        <f>IF(ISNA(VLOOKUP(Table1[[#This Row],[Name]], 'Gas 17-18'!$A$4:$B$395, 2, FALSE)), "0", (VLOOKUP(Table1[[#This Row],[Name]], 'Gas 17-18'!$A$4:$B$395, 2, FALSE)))</f>
        <v>0</v>
      </c>
      <c r="E553" s="11" t="str">
        <f>IF(ISNA(VLOOKUP(Table1[[#This Row],[Name]], 'Elec 18-19'!$A$4:$B$630, 2, FALSE)), "0", VLOOKUP(Table1[[#This Row],[Name]], 'Elec 18-19'!$A$4:$B$630, 2, FALSE))</f>
        <v>0</v>
      </c>
      <c r="F553" s="47" t="str">
        <f>IF(ISNA(VLOOKUP(Table1[[#This Row],[Name]], 'Gas 18-19'!$A$4:$B$395, 2, FALSE)), "0", (VLOOKUP(Table1[[#This Row],[Name]], 'Gas 18-19'!$A$4:$B$395, 2, FALSE)))</f>
        <v>0</v>
      </c>
      <c r="G553" s="7" t="str">
        <f>IF(ISNA(VLOOKUP(Table1[[#This Row],[Name]], 'Elec 19-20'!$A$4:$B$631, 2, FALSE)), "0", VLOOKUP(Table1[[#This Row],[Name]], 'Elec 19-20'!$A$4:$B$631, 2, FALSE))</f>
        <v>0</v>
      </c>
      <c r="H553" s="7" t="str">
        <f>IF(ISNA(VLOOKUP(Table1[[#This Row],[Name]], 'Gas 19-20'!$A$4:$B$395, 2, FALSE)), "0", (VLOOKUP(Table1[[#This Row],[Name]], 'Gas 19-20'!$A$4:$B$395, 2, FALSE)))</f>
        <v>0</v>
      </c>
      <c r="I553" s="13">
        <f>IFERROR((Table1[[#This Row],[Electricity 19-20]]*'Emissions Factors'!$C$2)+(Table1[[#This Row],[Gas 19-20]]*'Emissions Factors'!$B$2), "")</f>
        <v>0</v>
      </c>
      <c r="J553" s="7" t="str">
        <f>IF(ISNA(VLOOKUP(Table1[[#This Row],[Name]],'Elec 20-21'!$A$4:$B$641, 2, FALSE)), "0", VLOOKUP(Table1[[#This Row],[Name]], 'Elec 20-21'!$A$4:$B$641, 2, FALSE))</f>
        <v>0</v>
      </c>
      <c r="K553" s="7" t="str">
        <f>IF(ISNA(VLOOKUP(Table1[[#This Row],[Name]], 'Gas 20-21'!$A$4:$B$400, 2, FALSE)), "0", VLOOKUP(Table1[[#This Row],[Name]], 'Gas 20-21'!$A$4:$B$400, 2, FALSE))</f>
        <v>0</v>
      </c>
      <c r="L553" s="13">
        <f>IFERROR((Table1[[#This Row],[Electricity 20-21]]*'Emissions Factors'!$C$3)+(Table1[[#This Row],[Gas 20-21]]*'Emissions Factors'!$B$2), "0")</f>
        <v>0</v>
      </c>
      <c r="M553" s="65" t="str">
        <f>IF(ISNA(VLOOKUP(Table1[[#This Row],[Name]], 'Elec 21-22'!$A$4:$B$656, 2, FALSE)), "0", VLOOKUP(Table1[[#This Row],[Name]], 'Elec 21-22'!$A$4:$B$656, 2, FALSE))</f>
        <v>0</v>
      </c>
      <c r="N553" s="11" t="str">
        <f>IF(ISNA(VLOOKUP(Table1[[#This Row],[Name]], 'Gas 21-22'!$A$4:$B$408, 2, FALSE)), "0", VLOOKUP(Table1[[#This Row],[Name]], 'Gas 21-22'!$A$4:$B$408, 2, FALSE))</f>
        <v>0</v>
      </c>
      <c r="O553" s="8">
        <f>IFERROR((Table1[[#This Row],[Electricity 21-22]]*'Emissions Factors'!$C$4)+(Table1[[#This Row],[Gas 21-22]]*'Emissions Factors'!$B$4), "")</f>
        <v>0</v>
      </c>
      <c r="P553" s="12" t="str">
        <f>IFERROR(Table1[[#This Row],[Total Emissions 21-22]]/Table1[[#This Row],[Total Emissions 20-21]], "")</f>
        <v/>
      </c>
      <c r="Q553" s="11" t="str">
        <f>IF(ISNA(VLOOKUP(Table1[[#This Row],[Name]],'Elec 22-23'!$A$4:$B$680, 2, FALSE)), "", VLOOKUP(Table1[[#This Row],[Name]], 'Elec 22-23'!$A$4:$B$680, 2, FALSE))</f>
        <v/>
      </c>
      <c r="R553" s="7" t="str">
        <f>IF(ISNA(VLOOKUP(Table1[[#This Row],[Name]], 'Gas 22-23'!$A$4:$B$427, 2, FALSE)), "", (VLOOKUP(Table1[[#This Row],[Name]], 'Gas 22-23'!$A$4:$B$427, 2, FALSE)))</f>
        <v/>
      </c>
      <c r="S553" s="7" t="str">
        <f>IFERROR((Table1[[#This Row],[Electricity 22-23]]*'Emissions Factors'!$C$5)+('Emissions Factors'!$B$5*Table1[[#This Row],[Gas 22-23]]), "")</f>
        <v/>
      </c>
      <c r="T553" s="12" t="str">
        <f>IFERROR(Table1[[#This Row],[Total Emissions 22-23]]/Table1[[#This Row],[Total Emissions 21-22]], "")</f>
        <v/>
      </c>
      <c r="U553" s="7" t="str">
        <f>IF(ISNA(VLOOKUP(Table1[[#This Row],[Name]],'Electricity 23-24'!A783:D1679,4,FALSE)),"",(VLOOKUP(Table1[[#This Row],[Name]],'Electricity 23-24'!A783:D1679,4,FALSE)))</f>
        <v/>
      </c>
      <c r="V553" s="7" t="str">
        <f>IF(ISNA(VLOOKUP(Table1[[#This Row],[Name]],Table2[#All],2,FALSE)),"",(VLOOKUP(Table1[[#This Row],[Name]],Table2[#All],2,FALSE)))</f>
        <v/>
      </c>
      <c r="W553" s="7" t="str">
        <f>IFERROR((Table1[[#This Row],[Electricity 23-24 ]]*'Emissions Factors'!$C$6)+(Table1[[#This Row],[Gas 23-24 ]]*'Emissions Factors'!$B$6),"")</f>
        <v/>
      </c>
      <c r="X553" s="74" t="str">
        <f>IFERROR(Table1[[#This Row],[Total Emissions 23-24 ]]/Table1[[#This Row],[Total Emissions 22-23]],"")</f>
        <v/>
      </c>
      <c r="Y553" s="21"/>
    </row>
    <row r="554" spans="1:25" x14ac:dyDescent="0.25">
      <c r="A554" s="30"/>
      <c r="B554" s="21" t="e">
        <f>VLOOKUP(Table1[[#This Row],[Name]], 'Site Information'!$A$2:$D$46, 4, FALSE)</f>
        <v>#N/A</v>
      </c>
      <c r="C554" s="11" t="str">
        <f>IF(ISNA(VLOOKUP(Table1[[#This Row],[Name]], 'Elec 17-18'!$A$4:$B$630, 2, FALSE)), "0", VLOOKUP(Table1[[#This Row],[Name]], 'Elec 17-18'!$A$4:$B$630, 2, FALSE))</f>
        <v>0</v>
      </c>
      <c r="D554" s="47" t="str">
        <f>IF(ISNA(VLOOKUP(Table1[[#This Row],[Name]], 'Gas 17-18'!$A$4:$B$395, 2, FALSE)), "0", (VLOOKUP(Table1[[#This Row],[Name]], 'Gas 17-18'!$A$4:$B$395, 2, FALSE)))</f>
        <v>0</v>
      </c>
      <c r="E554" s="11" t="str">
        <f>IF(ISNA(VLOOKUP(Table1[[#This Row],[Name]], 'Elec 18-19'!$A$4:$B$630, 2, FALSE)), "0", VLOOKUP(Table1[[#This Row],[Name]], 'Elec 18-19'!$A$4:$B$630, 2, FALSE))</f>
        <v>0</v>
      </c>
      <c r="F554" s="47" t="str">
        <f>IF(ISNA(VLOOKUP(Table1[[#This Row],[Name]], 'Gas 18-19'!$A$4:$B$395, 2, FALSE)), "0", (VLOOKUP(Table1[[#This Row],[Name]], 'Gas 18-19'!$A$4:$B$395, 2, FALSE)))</f>
        <v>0</v>
      </c>
      <c r="G554" s="7" t="str">
        <f>IF(ISNA(VLOOKUP(Table1[[#This Row],[Name]], 'Elec 19-20'!$A$4:$B$631, 2, FALSE)), "0", VLOOKUP(Table1[[#This Row],[Name]], 'Elec 19-20'!$A$4:$B$631, 2, FALSE))</f>
        <v>0</v>
      </c>
      <c r="H554" s="7" t="str">
        <f>IF(ISNA(VLOOKUP(Table1[[#This Row],[Name]], 'Gas 19-20'!$A$4:$B$395, 2, FALSE)), "0", (VLOOKUP(Table1[[#This Row],[Name]], 'Gas 19-20'!$A$4:$B$395, 2, FALSE)))</f>
        <v>0</v>
      </c>
      <c r="I554" s="13">
        <f>IFERROR((Table1[[#This Row],[Electricity 19-20]]*'Emissions Factors'!$C$2)+(Table1[[#This Row],[Gas 19-20]]*'Emissions Factors'!$B$2), "")</f>
        <v>0</v>
      </c>
      <c r="J554" s="7" t="str">
        <f>IF(ISNA(VLOOKUP(Table1[[#This Row],[Name]],'Elec 20-21'!$A$4:$B$641, 2, FALSE)), "0", VLOOKUP(Table1[[#This Row],[Name]], 'Elec 20-21'!$A$4:$B$641, 2, FALSE))</f>
        <v>0</v>
      </c>
      <c r="K554" s="7" t="str">
        <f>IF(ISNA(VLOOKUP(Table1[[#This Row],[Name]], 'Gas 20-21'!$A$4:$B$400, 2, FALSE)), "0", VLOOKUP(Table1[[#This Row],[Name]], 'Gas 20-21'!$A$4:$B$400, 2, FALSE))</f>
        <v>0</v>
      </c>
      <c r="L554" s="13">
        <f>IFERROR((Table1[[#This Row],[Electricity 20-21]]*'Emissions Factors'!$C$3)+(Table1[[#This Row],[Gas 20-21]]*'Emissions Factors'!$B$2), "0")</f>
        <v>0</v>
      </c>
      <c r="M554" s="65" t="str">
        <f>IF(ISNA(VLOOKUP(Table1[[#This Row],[Name]], 'Elec 21-22'!$A$4:$B$656, 2, FALSE)), "0", VLOOKUP(Table1[[#This Row],[Name]], 'Elec 21-22'!$A$4:$B$656, 2, FALSE))</f>
        <v>0</v>
      </c>
      <c r="N554" s="11" t="str">
        <f>IF(ISNA(VLOOKUP(Table1[[#This Row],[Name]], 'Gas 21-22'!$A$4:$B$408, 2, FALSE)), "0", VLOOKUP(Table1[[#This Row],[Name]], 'Gas 21-22'!$A$4:$B$408, 2, FALSE))</f>
        <v>0</v>
      </c>
      <c r="O554" s="8">
        <f>IFERROR((Table1[[#This Row],[Electricity 21-22]]*'Emissions Factors'!$C$4)+(Table1[[#This Row],[Gas 21-22]]*'Emissions Factors'!$B$4), "")</f>
        <v>0</v>
      </c>
      <c r="P554" s="12" t="str">
        <f>IFERROR(Table1[[#This Row],[Total Emissions 21-22]]/Table1[[#This Row],[Total Emissions 20-21]], "")</f>
        <v/>
      </c>
      <c r="Q554" s="11" t="str">
        <f>IF(ISNA(VLOOKUP(Table1[[#This Row],[Name]],'Elec 22-23'!$A$4:$B$680, 2, FALSE)), "", VLOOKUP(Table1[[#This Row],[Name]], 'Elec 22-23'!$A$4:$B$680, 2, FALSE))</f>
        <v/>
      </c>
      <c r="R554" s="7" t="str">
        <f>IF(ISNA(VLOOKUP(Table1[[#This Row],[Name]], 'Gas 22-23'!$A$4:$B$427, 2, FALSE)), "", (VLOOKUP(Table1[[#This Row],[Name]], 'Gas 22-23'!$A$4:$B$427, 2, FALSE)))</f>
        <v/>
      </c>
      <c r="S554" s="7" t="str">
        <f>IFERROR((Table1[[#This Row],[Electricity 22-23]]*'Emissions Factors'!$C$5)+('Emissions Factors'!$B$5*Table1[[#This Row],[Gas 22-23]]), "")</f>
        <v/>
      </c>
      <c r="T554" s="12" t="str">
        <f>IFERROR(Table1[[#This Row],[Total Emissions 22-23]]/Table1[[#This Row],[Total Emissions 21-22]], "")</f>
        <v/>
      </c>
      <c r="U554" s="7" t="str">
        <f>IF(ISNA(VLOOKUP(Table1[[#This Row],[Name]],'Electricity 23-24'!A784:D1680,4,FALSE)),"",(VLOOKUP(Table1[[#This Row],[Name]],'Electricity 23-24'!A784:D1680,4,FALSE)))</f>
        <v/>
      </c>
      <c r="V554" s="7" t="str">
        <f>IF(ISNA(VLOOKUP(Table1[[#This Row],[Name]],Table2[#All],2,FALSE)),"",(VLOOKUP(Table1[[#This Row],[Name]],Table2[#All],2,FALSE)))</f>
        <v/>
      </c>
      <c r="W554" s="7" t="str">
        <f>IFERROR((Table1[[#This Row],[Electricity 23-24 ]]*'Emissions Factors'!$C$6)+(Table1[[#This Row],[Gas 23-24 ]]*'Emissions Factors'!$B$6),"")</f>
        <v/>
      </c>
      <c r="X554" s="74" t="str">
        <f>IFERROR(Table1[[#This Row],[Total Emissions 23-24 ]]/Table1[[#This Row],[Total Emissions 22-23]],"")</f>
        <v/>
      </c>
      <c r="Y554" s="21"/>
    </row>
    <row r="555" spans="1:25" x14ac:dyDescent="0.25">
      <c r="A555" s="32"/>
      <c r="B555" s="21" t="e">
        <f>VLOOKUP(Table1[[#This Row],[Name]], 'Site Information'!$A$2:$D$46, 4, FALSE)</f>
        <v>#N/A</v>
      </c>
      <c r="C555" s="8" t="str">
        <f>IF(ISNA(VLOOKUP(Table1[[#This Row],[Name]], 'Elec 17-18'!$A$4:$B$630, 2, FALSE)), "0", VLOOKUP(Table1[[#This Row],[Name]], 'Elec 17-18'!$A$4:$B$630, 2, FALSE))</f>
        <v>0</v>
      </c>
      <c r="D555" s="13" t="str">
        <f>IF(ISNA(VLOOKUP(Table1[[#This Row],[Name]], 'Gas 17-18'!$A$4:$B$395, 2, FALSE)), "0", (VLOOKUP(Table1[[#This Row],[Name]], 'Gas 17-18'!$A$4:$B$395, 2, FALSE)))</f>
        <v>0</v>
      </c>
      <c r="E555" s="8" t="str">
        <f>IF(ISNA(VLOOKUP(Table1[[#This Row],[Name]], 'Elec 18-19'!$A$4:$B$630, 2, FALSE)), "0", VLOOKUP(Table1[[#This Row],[Name]], 'Elec 18-19'!$A$4:$B$630, 2, FALSE))</f>
        <v>0</v>
      </c>
      <c r="F555" s="13" t="str">
        <f>IF(ISNA(VLOOKUP(Table1[[#This Row],[Name]], 'Gas 18-19'!$A$4:$B$395, 2, FALSE)), "0", (VLOOKUP(Table1[[#This Row],[Name]], 'Gas 18-19'!$A$4:$B$395, 2, FALSE)))</f>
        <v>0</v>
      </c>
      <c r="G555" s="7" t="str">
        <f>IF(ISNA(VLOOKUP(Table1[[#This Row],[Name]], 'Elec 19-20'!$A$4:$B$631, 2, FALSE)), "0", VLOOKUP(Table1[[#This Row],[Name]], 'Elec 19-20'!$A$4:$B$631, 2, FALSE))</f>
        <v>0</v>
      </c>
      <c r="H555" s="7" t="str">
        <f>IF(ISNA(VLOOKUP(Table1[[#This Row],[Name]], 'Gas 19-20'!$A$4:$B$395, 2, FALSE)), "0", (VLOOKUP(Table1[[#This Row],[Name]], 'Gas 19-20'!$A$4:$B$395, 2, FALSE)))</f>
        <v>0</v>
      </c>
      <c r="I555" s="13">
        <f>IFERROR((Table1[[#This Row],[Electricity 19-20]]*'Emissions Factors'!$C$2)+(Table1[[#This Row],[Gas 19-20]]*'Emissions Factors'!$B$2), "")</f>
        <v>0</v>
      </c>
      <c r="J555" s="7" t="str">
        <f>IF(ISNA(VLOOKUP(Table1[[#This Row],[Name]],'Elec 20-21'!$A$4:$B$641, 2, FALSE)), "0", VLOOKUP(Table1[[#This Row],[Name]], 'Elec 20-21'!$A$4:$B$641, 2, FALSE))</f>
        <v>0</v>
      </c>
      <c r="K555" s="7" t="str">
        <f>IF(ISNA(VLOOKUP(Table1[[#This Row],[Name]], 'Gas 20-21'!$A$4:$B$400, 2, FALSE)), "0", VLOOKUP(Table1[[#This Row],[Name]], 'Gas 20-21'!$A$4:$B$400, 2, FALSE))</f>
        <v>0</v>
      </c>
      <c r="L555" s="13">
        <f>IFERROR((Table1[[#This Row],[Electricity 20-21]]*'Emissions Factors'!$C$3)+(Table1[[#This Row],[Gas 20-21]]*'Emissions Factors'!$B$2), "0")</f>
        <v>0</v>
      </c>
      <c r="M555" s="65" t="str">
        <f>IF(ISNA(VLOOKUP(Table1[[#This Row],[Name]], 'Elec 21-22'!$A$4:$B$656, 2, FALSE)), "0", VLOOKUP(Table1[[#This Row],[Name]], 'Elec 21-22'!$A$4:$B$656, 2, FALSE))</f>
        <v>0</v>
      </c>
      <c r="N555" s="11" t="str">
        <f>IF(ISNA(VLOOKUP(Table1[[#This Row],[Name]], 'Gas 21-22'!$A$4:$B$408, 2, FALSE)), "0", VLOOKUP(Table1[[#This Row],[Name]], 'Gas 21-22'!$A$4:$B$408, 2, FALSE))</f>
        <v>0</v>
      </c>
      <c r="O555" s="8">
        <f>IFERROR((Table1[[#This Row],[Electricity 21-22]]*'Emissions Factors'!$C$4)+(Table1[[#This Row],[Gas 21-22]]*'Emissions Factors'!$B$4), "")</f>
        <v>0</v>
      </c>
      <c r="P555" s="12" t="str">
        <f>IFERROR(Table1[[#This Row],[Total Emissions 21-22]]/Table1[[#This Row],[Total Emissions 20-21]], "")</f>
        <v/>
      </c>
      <c r="Q555" s="11" t="str">
        <f>IF(ISNA(VLOOKUP(Table1[[#This Row],[Name]],'Elec 22-23'!$A$4:$B$680, 2, FALSE)), "", VLOOKUP(Table1[[#This Row],[Name]], 'Elec 22-23'!$A$4:$B$680, 2, FALSE))</f>
        <v/>
      </c>
      <c r="R555" s="7" t="str">
        <f>IF(ISNA(VLOOKUP(Table1[[#This Row],[Name]], 'Gas 22-23'!$A$4:$B$427, 2, FALSE)), "", (VLOOKUP(Table1[[#This Row],[Name]], 'Gas 22-23'!$A$4:$B$427, 2, FALSE)))</f>
        <v/>
      </c>
      <c r="S555" s="7" t="str">
        <f>IFERROR((Table1[[#This Row],[Electricity 22-23]]*'Emissions Factors'!$C$5)+('Emissions Factors'!$B$5*Table1[[#This Row],[Gas 22-23]]), "")</f>
        <v/>
      </c>
      <c r="T555" s="12" t="str">
        <f>IFERROR(Table1[[#This Row],[Total Emissions 22-23]]/Table1[[#This Row],[Total Emissions 21-22]], "")</f>
        <v/>
      </c>
      <c r="U555" s="7" t="str">
        <f>IF(ISNA(VLOOKUP(Table1[[#This Row],[Name]],'Electricity 23-24'!A87:D719,4,FALSE)),"",(VLOOKUP(Table1[[#This Row],[Name]],'Electricity 23-24'!A87:D719,4,FALSE)))</f>
        <v/>
      </c>
      <c r="V555" s="7" t="str">
        <f>IF(ISNA(VLOOKUP(Table1[[#This Row],[Name]],Table2[#All],2,FALSE)),"",(VLOOKUP(Table1[[#This Row],[Name]],Table2[#All],2,FALSE)))</f>
        <v/>
      </c>
      <c r="W555" s="7" t="str">
        <f>IFERROR((Table1[[#This Row],[Electricity 23-24 ]]*'Emissions Factors'!$C$6)+(Table1[[#This Row],[Gas 23-24 ]]*'Emissions Factors'!$B$6),"")</f>
        <v/>
      </c>
      <c r="X555" s="74" t="str">
        <f>IFERROR(Table1[[#This Row],[Total Emissions 23-24 ]]/Table1[[#This Row],[Total Emissions 22-23]],"")</f>
        <v/>
      </c>
      <c r="Y555" s="21"/>
    </row>
    <row r="556" spans="1:25" x14ac:dyDescent="0.25">
      <c r="A556" s="30"/>
      <c r="B556" s="21" t="e">
        <f>VLOOKUP(Table1[[#This Row],[Name]], 'Site Information'!$A$2:$D$46, 4, FALSE)</f>
        <v>#N/A</v>
      </c>
      <c r="C556" s="11" t="str">
        <f>IF(ISNA(VLOOKUP(Table1[[#This Row],[Name]], 'Elec 17-18'!$A$4:$B$630, 2, FALSE)), "0", VLOOKUP(Table1[[#This Row],[Name]], 'Elec 17-18'!$A$4:$B$630, 2, FALSE))</f>
        <v>0</v>
      </c>
      <c r="D556" s="47" t="str">
        <f>IF(ISNA(VLOOKUP(Table1[[#This Row],[Name]], 'Gas 17-18'!$A$4:$B$395, 2, FALSE)), "0", (VLOOKUP(Table1[[#This Row],[Name]], 'Gas 17-18'!$A$4:$B$395, 2, FALSE)))</f>
        <v>0</v>
      </c>
      <c r="E556" s="11" t="str">
        <f>IF(ISNA(VLOOKUP(Table1[[#This Row],[Name]], 'Elec 18-19'!$A$4:$B$630, 2, FALSE)), "0", VLOOKUP(Table1[[#This Row],[Name]], 'Elec 18-19'!$A$4:$B$630, 2, FALSE))</f>
        <v>0</v>
      </c>
      <c r="F556" s="47" t="str">
        <f>IF(ISNA(VLOOKUP(Table1[[#This Row],[Name]], 'Gas 18-19'!$A$4:$B$395, 2, FALSE)), "0", (VLOOKUP(Table1[[#This Row],[Name]], 'Gas 18-19'!$A$4:$B$395, 2, FALSE)))</f>
        <v>0</v>
      </c>
      <c r="G556" s="7" t="str">
        <f>IF(ISNA(VLOOKUP(Table1[[#This Row],[Name]], 'Elec 19-20'!$A$4:$B$631, 2, FALSE)), "0", VLOOKUP(Table1[[#This Row],[Name]], 'Elec 19-20'!$A$4:$B$631, 2, FALSE))</f>
        <v>0</v>
      </c>
      <c r="H556" s="7" t="str">
        <f>IF(ISNA(VLOOKUP(Table1[[#This Row],[Name]], 'Gas 19-20'!$A$4:$B$395, 2, FALSE)), "0", (VLOOKUP(Table1[[#This Row],[Name]], 'Gas 19-20'!$A$4:$B$395, 2, FALSE)))</f>
        <v>0</v>
      </c>
      <c r="I556" s="13">
        <f>IFERROR((Table1[[#This Row],[Electricity 19-20]]*'Emissions Factors'!$C$2)+(Table1[[#This Row],[Gas 19-20]]*'Emissions Factors'!$B$2), "")</f>
        <v>0</v>
      </c>
      <c r="J556" s="7" t="str">
        <f>IF(ISNA(VLOOKUP(Table1[[#This Row],[Name]],'Elec 20-21'!$A$4:$B$641, 2, FALSE)), "0", VLOOKUP(Table1[[#This Row],[Name]], 'Elec 20-21'!$A$4:$B$641, 2, FALSE))</f>
        <v>0</v>
      </c>
      <c r="K556" s="7" t="str">
        <f>IF(ISNA(VLOOKUP(Table1[[#This Row],[Name]], 'Gas 20-21'!$A$4:$B$400, 2, FALSE)), "0", VLOOKUP(Table1[[#This Row],[Name]], 'Gas 20-21'!$A$4:$B$400, 2, FALSE))</f>
        <v>0</v>
      </c>
      <c r="L556" s="13">
        <f>IFERROR((Table1[[#This Row],[Electricity 20-21]]*'Emissions Factors'!$C$3)+(Table1[[#This Row],[Gas 20-21]]*'Emissions Factors'!$B$2), "0")</f>
        <v>0</v>
      </c>
      <c r="M556" s="65" t="str">
        <f>IF(ISNA(VLOOKUP(Table1[[#This Row],[Name]], 'Elec 21-22'!$A$4:$B$656, 2, FALSE)), "0", VLOOKUP(Table1[[#This Row],[Name]], 'Elec 21-22'!$A$4:$B$656, 2, FALSE))</f>
        <v>0</v>
      </c>
      <c r="N556" s="11" t="str">
        <f>IF(ISNA(VLOOKUP(Table1[[#This Row],[Name]], 'Gas 21-22'!$A$4:$B$408, 2, FALSE)), "0", VLOOKUP(Table1[[#This Row],[Name]], 'Gas 21-22'!$A$4:$B$408, 2, FALSE))</f>
        <v>0</v>
      </c>
      <c r="O556" s="8">
        <f>IFERROR((Table1[[#This Row],[Electricity 21-22]]*'Emissions Factors'!$C$4)+(Table1[[#This Row],[Gas 21-22]]*'Emissions Factors'!$B$4), "")</f>
        <v>0</v>
      </c>
      <c r="P556" s="12" t="str">
        <f>IFERROR(Table1[[#This Row],[Total Emissions 21-22]]/Table1[[#This Row],[Total Emissions 20-21]], "")</f>
        <v/>
      </c>
      <c r="Q556" s="11" t="str">
        <f>IF(ISNA(VLOOKUP(Table1[[#This Row],[Name]],'Elec 22-23'!$A$4:$B$680, 2, FALSE)), "", VLOOKUP(Table1[[#This Row],[Name]], 'Elec 22-23'!$A$4:$B$680, 2, FALSE))</f>
        <v/>
      </c>
      <c r="R556" s="7" t="str">
        <f>IF(ISNA(VLOOKUP(Table1[[#This Row],[Name]], 'Gas 22-23'!$A$4:$B$427, 2, FALSE)), "", (VLOOKUP(Table1[[#This Row],[Name]], 'Gas 22-23'!$A$4:$B$427, 2, FALSE)))</f>
        <v/>
      </c>
      <c r="S556" s="7" t="str">
        <f>IFERROR((Table1[[#This Row],[Electricity 22-23]]*'Emissions Factors'!$C$5)+('Emissions Factors'!$B$5*Table1[[#This Row],[Gas 22-23]]), "")</f>
        <v/>
      </c>
      <c r="T556" s="12" t="str">
        <f>IFERROR(Table1[[#This Row],[Total Emissions 22-23]]/Table1[[#This Row],[Total Emissions 21-22]], "")</f>
        <v/>
      </c>
      <c r="U556" s="7" t="str">
        <f>IF(ISNA(VLOOKUP(Table1[[#This Row],[Name]],'Electricity 23-24'!A785:D1681,4,FALSE)),"",(VLOOKUP(Table1[[#This Row],[Name]],'Electricity 23-24'!A785:D1681,4,FALSE)))</f>
        <v/>
      </c>
      <c r="V556" s="7" t="str">
        <f>IF(ISNA(VLOOKUP(Table1[[#This Row],[Name]],Table2[#All],2,FALSE)),"",(VLOOKUP(Table1[[#This Row],[Name]],Table2[#All],2,FALSE)))</f>
        <v/>
      </c>
      <c r="W556" s="7" t="str">
        <f>IFERROR((Table1[[#This Row],[Electricity 23-24 ]]*'Emissions Factors'!$C$6)+(Table1[[#This Row],[Gas 23-24 ]]*'Emissions Factors'!$B$6),"")</f>
        <v/>
      </c>
      <c r="X556" s="74" t="str">
        <f>IFERROR(Table1[[#This Row],[Total Emissions 23-24 ]]/Table1[[#This Row],[Total Emissions 22-23]],"")</f>
        <v/>
      </c>
      <c r="Y556" s="21"/>
    </row>
    <row r="557" spans="1:25" ht="17.100000000000001" customHeight="1" x14ac:dyDescent="0.25">
      <c r="A557" s="30"/>
      <c r="B557" s="21" t="e">
        <f>VLOOKUP(Table1[[#This Row],[Name]], 'Site Information'!$A$2:$D$46, 4, FALSE)</f>
        <v>#N/A</v>
      </c>
      <c r="C557" s="11" t="str">
        <f>IF(ISNA(VLOOKUP(Table1[[#This Row],[Name]], 'Elec 17-18'!$A$4:$B$630, 2, FALSE)), "0", VLOOKUP(Table1[[#This Row],[Name]], 'Elec 17-18'!$A$4:$B$630, 2, FALSE))</f>
        <v>0</v>
      </c>
      <c r="D557" s="47" t="str">
        <f>IF(ISNA(VLOOKUP(Table1[[#This Row],[Name]], 'Gas 17-18'!$A$4:$B$395, 2, FALSE)), "0", (VLOOKUP(Table1[[#This Row],[Name]], 'Gas 17-18'!$A$4:$B$395, 2, FALSE)))</f>
        <v>0</v>
      </c>
      <c r="E557" s="11" t="str">
        <f>IF(ISNA(VLOOKUP(Table1[[#This Row],[Name]], 'Elec 18-19'!$A$4:$B$630, 2, FALSE)), "0", VLOOKUP(Table1[[#This Row],[Name]], 'Elec 18-19'!$A$4:$B$630, 2, FALSE))</f>
        <v>0</v>
      </c>
      <c r="F557" s="47" t="str">
        <f>IF(ISNA(VLOOKUP(Table1[[#This Row],[Name]], 'Gas 18-19'!$A$4:$B$395, 2, FALSE)), "0", (VLOOKUP(Table1[[#This Row],[Name]], 'Gas 18-19'!$A$4:$B$395, 2, FALSE)))</f>
        <v>0</v>
      </c>
      <c r="G557" s="7" t="str">
        <f>IF(ISNA(VLOOKUP(Table1[[#This Row],[Name]], 'Elec 19-20'!$A$4:$B$631, 2, FALSE)), "0", VLOOKUP(Table1[[#This Row],[Name]], 'Elec 19-20'!$A$4:$B$631, 2, FALSE))</f>
        <v>0</v>
      </c>
      <c r="H557" s="7" t="str">
        <f>IF(ISNA(VLOOKUP(Table1[[#This Row],[Name]], 'Gas 19-20'!$A$4:$B$395, 2, FALSE)), "0", (VLOOKUP(Table1[[#This Row],[Name]], 'Gas 19-20'!$A$4:$B$395, 2, FALSE)))</f>
        <v>0</v>
      </c>
      <c r="I557" s="13">
        <f>IFERROR((Table1[[#This Row],[Electricity 19-20]]*'Emissions Factors'!$C$2)+(Table1[[#This Row],[Gas 19-20]]*'Emissions Factors'!$B$2), "")</f>
        <v>0</v>
      </c>
      <c r="J557" s="7" t="str">
        <f>IF(ISNA(VLOOKUP(Table1[[#This Row],[Name]],'Elec 20-21'!$A$4:$B$641, 2, FALSE)), "0", VLOOKUP(Table1[[#This Row],[Name]], 'Elec 20-21'!$A$4:$B$641, 2, FALSE))</f>
        <v>0</v>
      </c>
      <c r="K557" s="7" t="str">
        <f>IF(ISNA(VLOOKUP(Table1[[#This Row],[Name]], 'Gas 20-21'!$A$4:$B$400, 2, FALSE)), "0", VLOOKUP(Table1[[#This Row],[Name]], 'Gas 20-21'!$A$4:$B$400, 2, FALSE))</f>
        <v>0</v>
      </c>
      <c r="L557" s="13">
        <f>IFERROR((Table1[[#This Row],[Electricity 20-21]]*'Emissions Factors'!$C$3)+(Table1[[#This Row],[Gas 20-21]]*'Emissions Factors'!$B$2), "0")</f>
        <v>0</v>
      </c>
      <c r="M557" s="65" t="str">
        <f>IF(ISNA(VLOOKUP(Table1[[#This Row],[Name]], 'Elec 21-22'!$A$4:$B$656, 2, FALSE)), "0", VLOOKUP(Table1[[#This Row],[Name]], 'Elec 21-22'!$A$4:$B$656, 2, FALSE))</f>
        <v>0</v>
      </c>
      <c r="N557" s="7" t="str">
        <f>IF(ISNA(VLOOKUP(Table1[[#This Row],[Name]], 'Gas 21-22'!$A$4:$B$408, 2, FALSE)), "0", VLOOKUP(Table1[[#This Row],[Name]], 'Gas 21-22'!$A$4:$B$408, 2, FALSE))</f>
        <v>0</v>
      </c>
      <c r="O557" s="8">
        <f>IFERROR((Table1[[#This Row],[Electricity 21-22]]*'Emissions Factors'!$C$4)+(Table1[[#This Row],[Gas 21-22]]*'Emissions Factors'!$B$4), "")</f>
        <v>0</v>
      </c>
      <c r="P557" s="12" t="str">
        <f>IFERROR(Table1[[#This Row],[Total Emissions 21-22]]/Table1[[#This Row],[Total Emissions 20-21]], "")</f>
        <v/>
      </c>
      <c r="Q557" s="11" t="str">
        <f>IF(ISNA(VLOOKUP(Table1[[#This Row],[Name]],'Elec 22-23'!$A$4:$B$680, 2, FALSE)), "", VLOOKUP(Table1[[#This Row],[Name]], 'Elec 22-23'!$A$4:$B$680, 2, FALSE))</f>
        <v/>
      </c>
      <c r="R557" s="11" t="str">
        <f>IF(ISNA(VLOOKUP(Table1[[#This Row],[Name]], 'Gas 22-23'!$A$4:$B$427, 2, FALSE)), "", (VLOOKUP(Table1[[#This Row],[Name]], 'Gas 22-23'!$A$4:$B$427, 2, FALSE)))</f>
        <v/>
      </c>
      <c r="S557" s="11" t="str">
        <f>IFERROR((Table1[[#This Row],[Electricity 22-23]]*'Emissions Factors'!$C$5)+('Emissions Factors'!$B$5*Table1[[#This Row],[Gas 22-23]]), "")</f>
        <v/>
      </c>
      <c r="T557" s="12" t="str">
        <f>IFERROR(Table1[[#This Row],[Total Emissions 22-23]]/Table1[[#This Row],[Total Emissions 21-22]], "")</f>
        <v/>
      </c>
      <c r="U557" s="11" t="str">
        <f>IF(ISNA(VLOOKUP(Table1[[#This Row],[Name]],'Electricity 23-24'!A558:D1454,4,FALSE)),"",(VLOOKUP(Table1[[#This Row],[Name]],'Electricity 23-24'!A558:D1454,4,FALSE)))</f>
        <v/>
      </c>
      <c r="V557" s="11" t="str">
        <f>IF(ISNA(VLOOKUP(Table1[[#This Row],[Name]],Table2[#All],2,FALSE)),"",(VLOOKUP(Table1[[#This Row],[Name]],Table2[#All],2,FALSE)))</f>
        <v/>
      </c>
      <c r="W557" s="11" t="str">
        <f>IFERROR((Table1[[#This Row],[Electricity 23-24 ]]*'Emissions Factors'!$C$6)+(Table1[[#This Row],[Gas 23-24 ]]*'Emissions Factors'!$B$6),"")</f>
        <v/>
      </c>
      <c r="X557" s="74" t="str">
        <f>IFERROR(Table1[[#This Row],[Total Emissions 23-24 ]]/Table1[[#This Row],[Total Emissions 22-23]],"")</f>
        <v/>
      </c>
      <c r="Y557" s="21"/>
    </row>
    <row r="558" spans="1:25" x14ac:dyDescent="0.25">
      <c r="A558" s="30"/>
      <c r="B558" s="21" t="e">
        <f>VLOOKUP(Table1[[#This Row],[Name]], 'Site Information'!$A$2:$D$46, 4, FALSE)</f>
        <v>#N/A</v>
      </c>
      <c r="C558" s="11" t="str">
        <f>IF(ISNA(VLOOKUP(Table1[[#This Row],[Name]], 'Elec 17-18'!$A$4:$B$630, 2, FALSE)), "0", VLOOKUP(Table1[[#This Row],[Name]], 'Elec 17-18'!$A$4:$B$630, 2, FALSE))</f>
        <v>0</v>
      </c>
      <c r="D558" s="47" t="str">
        <f>IF(ISNA(VLOOKUP(Table1[[#This Row],[Name]], 'Gas 17-18'!$A$4:$B$395, 2, FALSE)), "0", (VLOOKUP(Table1[[#This Row],[Name]], 'Gas 17-18'!$A$4:$B$395, 2, FALSE)))</f>
        <v>0</v>
      </c>
      <c r="E558" s="11" t="str">
        <f>IF(ISNA(VLOOKUP(Table1[[#This Row],[Name]], 'Elec 18-19'!$A$4:$B$630, 2, FALSE)), "0", VLOOKUP(Table1[[#This Row],[Name]], 'Elec 18-19'!$A$4:$B$630, 2, FALSE))</f>
        <v>0</v>
      </c>
      <c r="F558" s="47" t="str">
        <f>IF(ISNA(VLOOKUP(Table1[[#This Row],[Name]], 'Gas 18-19'!$A$4:$B$395, 2, FALSE)), "0", (VLOOKUP(Table1[[#This Row],[Name]], 'Gas 18-19'!$A$4:$B$395, 2, FALSE)))</f>
        <v>0</v>
      </c>
      <c r="G558" s="7" t="str">
        <f>IF(ISNA(VLOOKUP(Table1[[#This Row],[Name]], 'Elec 19-20'!$A$4:$B$631, 2, FALSE)), "0", VLOOKUP(Table1[[#This Row],[Name]], 'Elec 19-20'!$A$4:$B$631, 2, FALSE))</f>
        <v>0</v>
      </c>
      <c r="H558" s="7" t="str">
        <f>IF(ISNA(VLOOKUP(Table1[[#This Row],[Name]], 'Gas 19-20'!$A$4:$B$395, 2, FALSE)), "0", (VLOOKUP(Table1[[#This Row],[Name]], 'Gas 19-20'!$A$4:$B$395, 2, FALSE)))</f>
        <v>0</v>
      </c>
      <c r="I558" s="13">
        <f>IFERROR((Table1[[#This Row],[Electricity 19-20]]*'Emissions Factors'!$C$2)+(Table1[[#This Row],[Gas 19-20]]*'Emissions Factors'!$B$2), "")</f>
        <v>0</v>
      </c>
      <c r="J558" s="7" t="str">
        <f>IF(ISNA(VLOOKUP(Table1[[#This Row],[Name]],'Elec 20-21'!$A$4:$B$641, 2, FALSE)), "0", VLOOKUP(Table1[[#This Row],[Name]], 'Elec 20-21'!$A$4:$B$641, 2, FALSE))</f>
        <v>0</v>
      </c>
      <c r="K558" s="7" t="str">
        <f>IF(ISNA(VLOOKUP(Table1[[#This Row],[Name]], 'Gas 20-21'!$A$4:$B$400, 2, FALSE)), "0", VLOOKUP(Table1[[#This Row],[Name]], 'Gas 20-21'!$A$4:$B$400, 2, FALSE))</f>
        <v>0</v>
      </c>
      <c r="L558" s="13">
        <f>IFERROR((Table1[[#This Row],[Electricity 20-21]]*'Emissions Factors'!$C$3)+(Table1[[#This Row],[Gas 20-21]]*'Emissions Factors'!$B$2), "0")</f>
        <v>0</v>
      </c>
      <c r="M558" s="65" t="str">
        <f>IF(ISNA(VLOOKUP(Table1[[#This Row],[Name]], 'Elec 21-22'!$A$4:$B$656, 2, FALSE)), "0", VLOOKUP(Table1[[#This Row],[Name]], 'Elec 21-22'!$A$4:$B$656, 2, FALSE))</f>
        <v>0</v>
      </c>
      <c r="N558" s="11" t="str">
        <f>IF(ISNA(VLOOKUP(Table1[[#This Row],[Name]], 'Gas 21-22'!$A$4:$B$408, 2, FALSE)), "0", VLOOKUP(Table1[[#This Row],[Name]], 'Gas 21-22'!$A$4:$B$408, 2, FALSE))</f>
        <v>0</v>
      </c>
      <c r="O558" s="8">
        <f>IFERROR((Table1[[#This Row],[Electricity 21-22]]*'Emissions Factors'!$C$4)+(Table1[[#This Row],[Gas 21-22]]*'Emissions Factors'!$B$4), "")</f>
        <v>0</v>
      </c>
      <c r="P558" s="12" t="str">
        <f>IFERROR(Table1[[#This Row],[Total Emissions 21-22]]/Table1[[#This Row],[Total Emissions 20-21]], "")</f>
        <v/>
      </c>
      <c r="Q558" s="11" t="str">
        <f>IF(ISNA(VLOOKUP(Table1[[#This Row],[Name]],'Elec 22-23'!$A$4:$B$680, 2, FALSE)), "", VLOOKUP(Table1[[#This Row],[Name]], 'Elec 22-23'!$A$4:$B$680, 2, FALSE))</f>
        <v/>
      </c>
      <c r="R558" s="7" t="str">
        <f>IF(ISNA(VLOOKUP(Table1[[#This Row],[Name]], 'Gas 22-23'!$A$4:$B$427, 2, FALSE)), "", (VLOOKUP(Table1[[#This Row],[Name]], 'Gas 22-23'!$A$4:$B$427, 2, FALSE)))</f>
        <v/>
      </c>
      <c r="S558" s="7" t="str">
        <f>IFERROR((Table1[[#This Row],[Electricity 22-23]]*'Emissions Factors'!$C$5)+('Emissions Factors'!$B$5*Table1[[#This Row],[Gas 22-23]]), "")</f>
        <v/>
      </c>
      <c r="T558" s="12" t="str">
        <f>IFERROR(Table1[[#This Row],[Total Emissions 22-23]]/Table1[[#This Row],[Total Emissions 21-22]], "")</f>
        <v/>
      </c>
      <c r="U558" s="7" t="str">
        <f>IF(ISNA(VLOOKUP(Table1[[#This Row],[Name]],'Electricity 23-24'!A786:D1682,4,FALSE)),"",(VLOOKUP(Table1[[#This Row],[Name]],'Electricity 23-24'!A786:D1682,4,FALSE)))</f>
        <v/>
      </c>
      <c r="V558" s="7" t="str">
        <f>IF(ISNA(VLOOKUP(Table1[[#This Row],[Name]],Table2[#All],2,FALSE)),"",(VLOOKUP(Table1[[#This Row],[Name]],Table2[#All],2,FALSE)))</f>
        <v/>
      </c>
      <c r="W558" s="7" t="str">
        <f>IFERROR((Table1[[#This Row],[Electricity 23-24 ]]*'Emissions Factors'!$C$6)+(Table1[[#This Row],[Gas 23-24 ]]*'Emissions Factors'!$B$6),"")</f>
        <v/>
      </c>
      <c r="X558" s="74" t="str">
        <f>IFERROR(Table1[[#This Row],[Total Emissions 23-24 ]]/Table1[[#This Row],[Total Emissions 22-23]],"")</f>
        <v/>
      </c>
      <c r="Y558" s="21"/>
    </row>
    <row r="559" spans="1:25" x14ac:dyDescent="0.25">
      <c r="A559" s="30"/>
      <c r="B559" s="21" t="e">
        <f>VLOOKUP(Table1[[#This Row],[Name]], 'Site Information'!$A$2:$D$46, 4, FALSE)</f>
        <v>#N/A</v>
      </c>
      <c r="C559" s="11" t="str">
        <f>IF(ISNA(VLOOKUP(Table1[[#This Row],[Name]], 'Elec 17-18'!$A$4:$B$630, 2, FALSE)), "0", VLOOKUP(Table1[[#This Row],[Name]], 'Elec 17-18'!$A$4:$B$630, 2, FALSE))</f>
        <v>0</v>
      </c>
      <c r="D559" s="47" t="str">
        <f>IF(ISNA(VLOOKUP(Table1[[#This Row],[Name]], 'Gas 17-18'!$A$4:$B$395, 2, FALSE)), "0", (VLOOKUP(Table1[[#This Row],[Name]], 'Gas 17-18'!$A$4:$B$395, 2, FALSE)))</f>
        <v>0</v>
      </c>
      <c r="E559" s="11" t="str">
        <f>IF(ISNA(VLOOKUP(Table1[[#This Row],[Name]], 'Elec 18-19'!$A$4:$B$630, 2, FALSE)), "0", VLOOKUP(Table1[[#This Row],[Name]], 'Elec 18-19'!$A$4:$B$630, 2, FALSE))</f>
        <v>0</v>
      </c>
      <c r="F559" s="47" t="str">
        <f>IF(ISNA(VLOOKUP(Table1[[#This Row],[Name]], 'Gas 18-19'!$A$4:$B$395, 2, FALSE)), "0", (VLOOKUP(Table1[[#This Row],[Name]], 'Gas 18-19'!$A$4:$B$395, 2, FALSE)))</f>
        <v>0</v>
      </c>
      <c r="G559" s="7" t="str">
        <f>IF(ISNA(VLOOKUP(Table1[[#This Row],[Name]], 'Elec 19-20'!$A$4:$B$631, 2, FALSE)), "0", VLOOKUP(Table1[[#This Row],[Name]], 'Elec 19-20'!$A$4:$B$631, 2, FALSE))</f>
        <v>0</v>
      </c>
      <c r="H559" s="7" t="str">
        <f>IF(ISNA(VLOOKUP(Table1[[#This Row],[Name]], 'Gas 19-20'!$A$4:$B$395, 2, FALSE)), "0", (VLOOKUP(Table1[[#This Row],[Name]], 'Gas 19-20'!$A$4:$B$395, 2, FALSE)))</f>
        <v>0</v>
      </c>
      <c r="I559" s="13">
        <f>IFERROR((Table1[[#This Row],[Electricity 19-20]]*'Emissions Factors'!$C$2)+(Table1[[#This Row],[Gas 19-20]]*'Emissions Factors'!$B$2), "")</f>
        <v>0</v>
      </c>
      <c r="J559" s="7" t="str">
        <f>IF(ISNA(VLOOKUP(Table1[[#This Row],[Name]],'Elec 20-21'!$A$4:$B$641, 2, FALSE)), "0", VLOOKUP(Table1[[#This Row],[Name]], 'Elec 20-21'!$A$4:$B$641, 2, FALSE))</f>
        <v>0</v>
      </c>
      <c r="K559" s="7" t="str">
        <f>IF(ISNA(VLOOKUP(Table1[[#This Row],[Name]], 'Gas 20-21'!$A$4:$B$400, 2, FALSE)), "0", VLOOKUP(Table1[[#This Row],[Name]], 'Gas 20-21'!$A$4:$B$400, 2, FALSE))</f>
        <v>0</v>
      </c>
      <c r="L559" s="13">
        <f>IFERROR((Table1[[#This Row],[Electricity 20-21]]*'Emissions Factors'!$C$3)+(Table1[[#This Row],[Gas 20-21]]*'Emissions Factors'!$B$2), "0")</f>
        <v>0</v>
      </c>
      <c r="M559" s="65" t="str">
        <f>IF(ISNA(VLOOKUP(Table1[[#This Row],[Name]], 'Elec 21-22'!$A$4:$B$656, 2, FALSE)), "0", VLOOKUP(Table1[[#This Row],[Name]], 'Elec 21-22'!$A$4:$B$656, 2, FALSE))</f>
        <v>0</v>
      </c>
      <c r="N559" s="11" t="str">
        <f>IF(ISNA(VLOOKUP(Table1[[#This Row],[Name]], 'Gas 21-22'!$A$4:$B$408, 2, FALSE)), "0", VLOOKUP(Table1[[#This Row],[Name]], 'Gas 21-22'!$A$4:$B$408, 2, FALSE))</f>
        <v>0</v>
      </c>
      <c r="O559" s="8">
        <f>IFERROR((Table1[[#This Row],[Electricity 21-22]]*'Emissions Factors'!$C$4)+(Table1[[#This Row],[Gas 21-22]]*'Emissions Factors'!$B$4), "")</f>
        <v>0</v>
      </c>
      <c r="P559" s="12" t="str">
        <f>IFERROR(Table1[[#This Row],[Total Emissions 21-22]]/Table1[[#This Row],[Total Emissions 20-21]], "")</f>
        <v/>
      </c>
      <c r="Q559" s="11" t="str">
        <f>IF(ISNA(VLOOKUP(Table1[[#This Row],[Name]],'Elec 22-23'!$A$4:$B$680, 2, FALSE)), "", VLOOKUP(Table1[[#This Row],[Name]], 'Elec 22-23'!$A$4:$B$680, 2, FALSE))</f>
        <v/>
      </c>
      <c r="R559" s="7" t="str">
        <f>IF(ISNA(VLOOKUP(Table1[[#This Row],[Name]], 'Gas 22-23'!$A$4:$B$427, 2, FALSE)), "", (VLOOKUP(Table1[[#This Row],[Name]], 'Gas 22-23'!$A$4:$B$427, 2, FALSE)))</f>
        <v/>
      </c>
      <c r="S559" s="7" t="str">
        <f>IFERROR((Table1[[#This Row],[Electricity 22-23]]*'Emissions Factors'!$C$5)+('Emissions Factors'!$B$5*Table1[[#This Row],[Gas 22-23]]), "")</f>
        <v/>
      </c>
      <c r="T559" s="12" t="str">
        <f>IFERROR(Table1[[#This Row],[Total Emissions 22-23]]/Table1[[#This Row],[Total Emissions 21-22]], "")</f>
        <v/>
      </c>
      <c r="U559" s="7" t="str">
        <f>IF(ISNA(VLOOKUP(Table1[[#This Row],[Name]],'Electricity 23-24'!A787:D1683,4,FALSE)),"",(VLOOKUP(Table1[[#This Row],[Name]],'Electricity 23-24'!A787:D1683,4,FALSE)))</f>
        <v/>
      </c>
      <c r="V559" s="7" t="str">
        <f>IF(ISNA(VLOOKUP(Table1[[#This Row],[Name]],Table2[#All],2,FALSE)),"",(VLOOKUP(Table1[[#This Row],[Name]],Table2[#All],2,FALSE)))</f>
        <v/>
      </c>
      <c r="W559" s="7" t="str">
        <f>IFERROR((Table1[[#This Row],[Electricity 23-24 ]]*'Emissions Factors'!$C$6)+(Table1[[#This Row],[Gas 23-24 ]]*'Emissions Factors'!$B$6),"")</f>
        <v/>
      </c>
      <c r="X559" s="74" t="str">
        <f>IFERROR(Table1[[#This Row],[Total Emissions 23-24 ]]/Table1[[#This Row],[Total Emissions 22-23]],"")</f>
        <v/>
      </c>
      <c r="Y559" s="21"/>
    </row>
    <row r="560" spans="1:25" x14ac:dyDescent="0.25">
      <c r="A560" s="30"/>
      <c r="B560" s="21" t="e">
        <f>VLOOKUP(Table1[[#This Row],[Name]], 'Site Information'!$A$2:$D$46, 4, FALSE)</f>
        <v>#N/A</v>
      </c>
      <c r="C560" s="11" t="str">
        <f>IF(ISNA(VLOOKUP(Table1[[#This Row],[Name]], 'Elec 17-18'!$A$4:$B$630, 2, FALSE)), "0", VLOOKUP(Table1[[#This Row],[Name]], 'Elec 17-18'!$A$4:$B$630, 2, FALSE))</f>
        <v>0</v>
      </c>
      <c r="D560" s="47" t="str">
        <f>IF(ISNA(VLOOKUP(Table1[[#This Row],[Name]], 'Gas 17-18'!$A$4:$B$395, 2, FALSE)), "0", (VLOOKUP(Table1[[#This Row],[Name]], 'Gas 17-18'!$A$4:$B$395, 2, FALSE)))</f>
        <v>0</v>
      </c>
      <c r="E560" s="11" t="str">
        <f>IF(ISNA(VLOOKUP(Table1[[#This Row],[Name]], 'Elec 18-19'!$A$4:$B$630, 2, FALSE)), "0", VLOOKUP(Table1[[#This Row],[Name]], 'Elec 18-19'!$A$4:$B$630, 2, FALSE))</f>
        <v>0</v>
      </c>
      <c r="F560" s="47" t="str">
        <f>IF(ISNA(VLOOKUP(Table1[[#This Row],[Name]], 'Gas 18-19'!$A$4:$B$395, 2, FALSE)), "0", (VLOOKUP(Table1[[#This Row],[Name]], 'Gas 18-19'!$A$4:$B$395, 2, FALSE)))</f>
        <v>0</v>
      </c>
      <c r="G560" s="7" t="str">
        <f>IF(ISNA(VLOOKUP(Table1[[#This Row],[Name]], 'Elec 19-20'!$A$4:$B$631, 2, FALSE)), "0", VLOOKUP(Table1[[#This Row],[Name]], 'Elec 19-20'!$A$4:$B$631, 2, FALSE))</f>
        <v>0</v>
      </c>
      <c r="H560" s="7" t="str">
        <f>IF(ISNA(VLOOKUP(Table1[[#This Row],[Name]], 'Gas 19-20'!$A$4:$B$395, 2, FALSE)), "0", (VLOOKUP(Table1[[#This Row],[Name]], 'Gas 19-20'!$A$4:$B$395, 2, FALSE)))</f>
        <v>0</v>
      </c>
      <c r="I560" s="13">
        <f>IFERROR((Table1[[#This Row],[Electricity 19-20]]*'Emissions Factors'!$C$2)+(Table1[[#This Row],[Gas 19-20]]*'Emissions Factors'!$B$2), "")</f>
        <v>0</v>
      </c>
      <c r="J560" s="7" t="str">
        <f>IF(ISNA(VLOOKUP(Table1[[#This Row],[Name]],'Elec 20-21'!$A$4:$B$641, 2, FALSE)), "0", VLOOKUP(Table1[[#This Row],[Name]], 'Elec 20-21'!$A$4:$B$641, 2, FALSE))</f>
        <v>0</v>
      </c>
      <c r="K560" s="7" t="str">
        <f>IF(ISNA(VLOOKUP(Table1[[#This Row],[Name]], 'Gas 20-21'!$A$4:$B$400, 2, FALSE)), "0", VLOOKUP(Table1[[#This Row],[Name]], 'Gas 20-21'!$A$4:$B$400, 2, FALSE))</f>
        <v>0</v>
      </c>
      <c r="L560" s="13">
        <f>IFERROR((Table1[[#This Row],[Electricity 20-21]]*'Emissions Factors'!$C$3)+(Table1[[#This Row],[Gas 20-21]]*'Emissions Factors'!$B$2), "0")</f>
        <v>0</v>
      </c>
      <c r="M560" s="65" t="str">
        <f>IF(ISNA(VLOOKUP(Table1[[#This Row],[Name]], 'Elec 21-22'!$A$4:$B$656, 2, FALSE)), "0", VLOOKUP(Table1[[#This Row],[Name]], 'Elec 21-22'!$A$4:$B$656, 2, FALSE))</f>
        <v>0</v>
      </c>
      <c r="N560" s="11" t="str">
        <f>IF(ISNA(VLOOKUP(Table1[[#This Row],[Name]], 'Gas 21-22'!$A$4:$B$408, 2, FALSE)), "0", VLOOKUP(Table1[[#This Row],[Name]], 'Gas 21-22'!$A$4:$B$408, 2, FALSE))</f>
        <v>0</v>
      </c>
      <c r="O560" s="8">
        <f>IFERROR((Table1[[#This Row],[Electricity 21-22]]*'Emissions Factors'!$C$4)+(Table1[[#This Row],[Gas 21-22]]*'Emissions Factors'!$B$4), "")</f>
        <v>0</v>
      </c>
      <c r="P560" s="12" t="str">
        <f>IFERROR(Table1[[#This Row],[Total Emissions 21-22]]/Table1[[#This Row],[Total Emissions 20-21]], "")</f>
        <v/>
      </c>
      <c r="Q560" s="11" t="str">
        <f>IF(ISNA(VLOOKUP(Table1[[#This Row],[Name]],'Elec 22-23'!$A$4:$B$680, 2, FALSE)), "", VLOOKUP(Table1[[#This Row],[Name]], 'Elec 22-23'!$A$4:$B$680, 2, FALSE))</f>
        <v/>
      </c>
      <c r="R560" s="7" t="str">
        <f>IF(ISNA(VLOOKUP(Table1[[#This Row],[Name]], 'Gas 22-23'!$A$4:$B$427, 2, FALSE)), "", (VLOOKUP(Table1[[#This Row],[Name]], 'Gas 22-23'!$A$4:$B$427, 2, FALSE)))</f>
        <v/>
      </c>
      <c r="S560" s="7" t="str">
        <f>IFERROR((Table1[[#This Row],[Electricity 22-23]]*'Emissions Factors'!$C$5)+('Emissions Factors'!$B$5*Table1[[#This Row],[Gas 22-23]]), "")</f>
        <v/>
      </c>
      <c r="T560" s="12" t="str">
        <f>IFERROR(Table1[[#This Row],[Total Emissions 22-23]]/Table1[[#This Row],[Total Emissions 21-22]], "")</f>
        <v/>
      </c>
      <c r="U560" s="7" t="str">
        <f>IF(ISNA(VLOOKUP(Table1[[#This Row],[Name]],'Electricity 23-24'!A788:D1684,4,FALSE)),"",(VLOOKUP(Table1[[#This Row],[Name]],'Electricity 23-24'!A788:D1684,4,FALSE)))</f>
        <v/>
      </c>
      <c r="V560" s="7" t="str">
        <f>IF(ISNA(VLOOKUP(Table1[[#This Row],[Name]],Table2[#All],2,FALSE)),"",(VLOOKUP(Table1[[#This Row],[Name]],Table2[#All],2,FALSE)))</f>
        <v/>
      </c>
      <c r="W560" s="7" t="str">
        <f>IFERROR((Table1[[#This Row],[Electricity 23-24 ]]*'Emissions Factors'!$C$6)+(Table1[[#This Row],[Gas 23-24 ]]*'Emissions Factors'!$B$6),"")</f>
        <v/>
      </c>
      <c r="X560" s="74" t="str">
        <f>IFERROR(Table1[[#This Row],[Total Emissions 23-24 ]]/Table1[[#This Row],[Total Emissions 22-23]],"")</f>
        <v/>
      </c>
      <c r="Y560" s="21"/>
    </row>
    <row r="561" spans="1:25" x14ac:dyDescent="0.25">
      <c r="A561" s="30"/>
      <c r="B561" s="21" t="e">
        <f>VLOOKUP(Table1[[#This Row],[Name]], 'Site Information'!$A$2:$D$46, 4, FALSE)</f>
        <v>#N/A</v>
      </c>
      <c r="C561" s="11" t="str">
        <f>IF(ISNA(VLOOKUP(Table1[[#This Row],[Name]], 'Elec 17-18'!$A$4:$B$630, 2, FALSE)), "0", VLOOKUP(Table1[[#This Row],[Name]], 'Elec 17-18'!$A$4:$B$630, 2, FALSE))</f>
        <v>0</v>
      </c>
      <c r="D561" s="47" t="str">
        <f>IF(ISNA(VLOOKUP(Table1[[#This Row],[Name]], 'Gas 17-18'!$A$4:$B$395, 2, FALSE)), "0", (VLOOKUP(Table1[[#This Row],[Name]], 'Gas 17-18'!$A$4:$B$395, 2, FALSE)))</f>
        <v>0</v>
      </c>
      <c r="E561" s="11" t="str">
        <f>IF(ISNA(VLOOKUP(Table1[[#This Row],[Name]], 'Elec 18-19'!$A$4:$B$630, 2, FALSE)), "0", VLOOKUP(Table1[[#This Row],[Name]], 'Elec 18-19'!$A$4:$B$630, 2, FALSE))</f>
        <v>0</v>
      </c>
      <c r="F561" s="47" t="str">
        <f>IF(ISNA(VLOOKUP(Table1[[#This Row],[Name]], 'Gas 18-19'!$A$4:$B$395, 2, FALSE)), "0", (VLOOKUP(Table1[[#This Row],[Name]], 'Gas 18-19'!$A$4:$B$395, 2, FALSE)))</f>
        <v>0</v>
      </c>
      <c r="G561" s="7" t="str">
        <f>IF(ISNA(VLOOKUP(Table1[[#This Row],[Name]], 'Elec 19-20'!$A$4:$B$631, 2, FALSE)), "0", VLOOKUP(Table1[[#This Row],[Name]], 'Elec 19-20'!$A$4:$B$631, 2, FALSE))</f>
        <v>0</v>
      </c>
      <c r="H561" s="7" t="str">
        <f>IF(ISNA(VLOOKUP(Table1[[#This Row],[Name]], 'Gas 19-20'!$A$4:$B$395, 2, FALSE)), "0", (VLOOKUP(Table1[[#This Row],[Name]], 'Gas 19-20'!$A$4:$B$395, 2, FALSE)))</f>
        <v>0</v>
      </c>
      <c r="I561" s="13">
        <f>IFERROR((Table1[[#This Row],[Electricity 19-20]]*'Emissions Factors'!$C$2)+(Table1[[#This Row],[Gas 19-20]]*'Emissions Factors'!$B$2), "")</f>
        <v>0</v>
      </c>
      <c r="J561" s="7" t="str">
        <f>IF(ISNA(VLOOKUP(Table1[[#This Row],[Name]],'Elec 20-21'!$A$4:$B$641, 2, FALSE)), "0", VLOOKUP(Table1[[#This Row],[Name]], 'Elec 20-21'!$A$4:$B$641, 2, FALSE))</f>
        <v>0</v>
      </c>
      <c r="K561" s="7" t="str">
        <f>IF(ISNA(VLOOKUP(Table1[[#This Row],[Name]], 'Gas 20-21'!$A$4:$B$400, 2, FALSE)), "0", VLOOKUP(Table1[[#This Row],[Name]], 'Gas 20-21'!$A$4:$B$400, 2, FALSE))</f>
        <v>0</v>
      </c>
      <c r="L561" s="13">
        <f>IFERROR((Table1[[#This Row],[Electricity 20-21]]*'Emissions Factors'!$C$3)+(Table1[[#This Row],[Gas 20-21]]*'Emissions Factors'!$B$2), "0")</f>
        <v>0</v>
      </c>
      <c r="M561" s="65" t="str">
        <f>IF(ISNA(VLOOKUP(Table1[[#This Row],[Name]], 'Elec 21-22'!$A$4:$B$656, 2, FALSE)), "0", VLOOKUP(Table1[[#This Row],[Name]], 'Elec 21-22'!$A$4:$B$656, 2, FALSE))</f>
        <v>0</v>
      </c>
      <c r="N561" s="11" t="str">
        <f>IF(ISNA(VLOOKUP(Table1[[#This Row],[Name]], 'Gas 21-22'!$A$4:$B$408, 2, FALSE)), "0", VLOOKUP(Table1[[#This Row],[Name]], 'Gas 21-22'!$A$4:$B$408, 2, FALSE))</f>
        <v>0</v>
      </c>
      <c r="O561" s="8">
        <f>IFERROR((Table1[[#This Row],[Electricity 21-22]]*'Emissions Factors'!$C$4)+(Table1[[#This Row],[Gas 21-22]]*'Emissions Factors'!$B$4), "")</f>
        <v>0</v>
      </c>
      <c r="P561" s="12" t="str">
        <f>IFERROR(Table1[[#This Row],[Total Emissions 21-22]]/Table1[[#This Row],[Total Emissions 20-21]], "")</f>
        <v/>
      </c>
      <c r="Q561" s="11" t="str">
        <f>IF(ISNA(VLOOKUP(Table1[[#This Row],[Name]],'Elec 22-23'!$A$4:$B$680, 2, FALSE)), "", VLOOKUP(Table1[[#This Row],[Name]], 'Elec 22-23'!$A$4:$B$680, 2, FALSE))</f>
        <v/>
      </c>
      <c r="R561" s="7" t="str">
        <f>IF(ISNA(VLOOKUP(Table1[[#This Row],[Name]], 'Gas 22-23'!$A$4:$B$427, 2, FALSE)), "", (VLOOKUP(Table1[[#This Row],[Name]], 'Gas 22-23'!$A$4:$B$427, 2, FALSE)))</f>
        <v/>
      </c>
      <c r="S561" s="7" t="str">
        <f>IFERROR((Table1[[#This Row],[Electricity 22-23]]*'Emissions Factors'!$C$5)+('Emissions Factors'!$B$5*Table1[[#This Row],[Gas 22-23]]), "")</f>
        <v/>
      </c>
      <c r="T561" s="12" t="str">
        <f>IFERROR(Table1[[#This Row],[Total Emissions 22-23]]/Table1[[#This Row],[Total Emissions 21-22]], "")</f>
        <v/>
      </c>
      <c r="U561" s="7" t="str">
        <f>IF(ISNA(VLOOKUP(Table1[[#This Row],[Name]],'Electricity 23-24'!A791:D1687,4,FALSE)),"",(VLOOKUP(Table1[[#This Row],[Name]],'Electricity 23-24'!A791:D1687,4,FALSE)))</f>
        <v/>
      </c>
      <c r="V561" s="7" t="str">
        <f>IF(ISNA(VLOOKUP(Table1[[#This Row],[Name]],Table2[#All],2,FALSE)),"",(VLOOKUP(Table1[[#This Row],[Name]],Table2[#All],2,FALSE)))</f>
        <v/>
      </c>
      <c r="W561" s="7" t="str">
        <f>IFERROR((Table1[[#This Row],[Electricity 23-24 ]]*'Emissions Factors'!$C$6)+(Table1[[#This Row],[Gas 23-24 ]]*'Emissions Factors'!$B$6),"")</f>
        <v/>
      </c>
      <c r="X561" s="74" t="str">
        <f>IFERROR(Table1[[#This Row],[Total Emissions 23-24 ]]/Table1[[#This Row],[Total Emissions 22-23]],"")</f>
        <v/>
      </c>
      <c r="Y561" s="21"/>
    </row>
    <row r="562" spans="1:25" x14ac:dyDescent="0.25">
      <c r="A562" s="30"/>
      <c r="B562" s="21" t="e">
        <f>VLOOKUP(Table1[[#This Row],[Name]], 'Site Information'!$A$2:$D$46, 4, FALSE)</f>
        <v>#N/A</v>
      </c>
      <c r="C562" s="11" t="str">
        <f>IF(ISNA(VLOOKUP(Table1[[#This Row],[Name]], 'Elec 17-18'!$A$4:$B$630, 2, FALSE)), "0", VLOOKUP(Table1[[#This Row],[Name]], 'Elec 17-18'!$A$4:$B$630, 2, FALSE))</f>
        <v>0</v>
      </c>
      <c r="D562" s="47" t="str">
        <f>IF(ISNA(VLOOKUP(Table1[[#This Row],[Name]], 'Gas 17-18'!$A$4:$B$395, 2, FALSE)), "0", (VLOOKUP(Table1[[#This Row],[Name]], 'Gas 17-18'!$A$4:$B$395, 2, FALSE)))</f>
        <v>0</v>
      </c>
      <c r="E562" s="11" t="str">
        <f>IF(ISNA(VLOOKUP(Table1[[#This Row],[Name]], 'Elec 18-19'!$A$4:$B$630, 2, FALSE)), "0", VLOOKUP(Table1[[#This Row],[Name]], 'Elec 18-19'!$A$4:$B$630, 2, FALSE))</f>
        <v>0</v>
      </c>
      <c r="F562" s="47" t="str">
        <f>IF(ISNA(VLOOKUP(Table1[[#This Row],[Name]], 'Gas 18-19'!$A$4:$B$395, 2, FALSE)), "0", (VLOOKUP(Table1[[#This Row],[Name]], 'Gas 18-19'!$A$4:$B$395, 2, FALSE)))</f>
        <v>0</v>
      </c>
      <c r="G562" s="7" t="str">
        <f>IF(ISNA(VLOOKUP(Table1[[#This Row],[Name]], 'Elec 19-20'!$A$4:$B$631, 2, FALSE)), "0", VLOOKUP(Table1[[#This Row],[Name]], 'Elec 19-20'!$A$4:$B$631, 2, FALSE))</f>
        <v>0</v>
      </c>
      <c r="H562" s="7" t="str">
        <f>IF(ISNA(VLOOKUP(Table1[[#This Row],[Name]], 'Gas 19-20'!$A$4:$B$395, 2, FALSE)), "0", (VLOOKUP(Table1[[#This Row],[Name]], 'Gas 19-20'!$A$4:$B$395, 2, FALSE)))</f>
        <v>0</v>
      </c>
      <c r="I562" s="13">
        <f>IFERROR((Table1[[#This Row],[Electricity 19-20]]*'Emissions Factors'!$C$2)+(Table1[[#This Row],[Gas 19-20]]*'Emissions Factors'!$B$2), "")</f>
        <v>0</v>
      </c>
      <c r="J562" s="7" t="str">
        <f>IF(ISNA(VLOOKUP(Table1[[#This Row],[Name]],'Elec 20-21'!$A$4:$B$641, 2, FALSE)), "0", VLOOKUP(Table1[[#This Row],[Name]], 'Elec 20-21'!$A$4:$B$641, 2, FALSE))</f>
        <v>0</v>
      </c>
      <c r="K562" s="7" t="str">
        <f>IF(ISNA(VLOOKUP(Table1[[#This Row],[Name]], 'Gas 20-21'!$A$4:$B$400, 2, FALSE)), "0", VLOOKUP(Table1[[#This Row],[Name]], 'Gas 20-21'!$A$4:$B$400, 2, FALSE))</f>
        <v>0</v>
      </c>
      <c r="L562" s="13">
        <f>IFERROR((Table1[[#This Row],[Electricity 20-21]]*'Emissions Factors'!$C$3)+(Table1[[#This Row],[Gas 20-21]]*'Emissions Factors'!$B$2), "0")</f>
        <v>0</v>
      </c>
      <c r="M562" s="65" t="str">
        <f>IF(ISNA(VLOOKUP(Table1[[#This Row],[Name]], 'Elec 21-22'!$A$4:$B$656, 2, FALSE)), "0", VLOOKUP(Table1[[#This Row],[Name]], 'Elec 21-22'!$A$4:$B$656, 2, FALSE))</f>
        <v>0</v>
      </c>
      <c r="N562" s="11" t="str">
        <f>IF(ISNA(VLOOKUP(Table1[[#This Row],[Name]], 'Gas 21-22'!$A$4:$B$408, 2, FALSE)), "0", VLOOKUP(Table1[[#This Row],[Name]], 'Gas 21-22'!$A$4:$B$408, 2, FALSE))</f>
        <v>0</v>
      </c>
      <c r="O562" s="8">
        <f>IFERROR((Table1[[#This Row],[Electricity 21-22]]*'Emissions Factors'!$C$4)+(Table1[[#This Row],[Gas 21-22]]*'Emissions Factors'!$B$4), "")</f>
        <v>0</v>
      </c>
      <c r="P562" s="12" t="str">
        <f>IFERROR(Table1[[#This Row],[Total Emissions 21-22]]/Table1[[#This Row],[Total Emissions 20-21]], "")</f>
        <v/>
      </c>
      <c r="Q562" s="11" t="str">
        <f>IF(ISNA(VLOOKUP(Table1[[#This Row],[Name]],'Elec 22-23'!$A$4:$B$680, 2, FALSE)), "", VLOOKUP(Table1[[#This Row],[Name]], 'Elec 22-23'!$A$4:$B$680, 2, FALSE))</f>
        <v/>
      </c>
      <c r="R562" s="7" t="str">
        <f>IF(ISNA(VLOOKUP(Table1[[#This Row],[Name]], 'Gas 22-23'!$A$4:$B$427, 2, FALSE)), "", (VLOOKUP(Table1[[#This Row],[Name]], 'Gas 22-23'!$A$4:$B$427, 2, FALSE)))</f>
        <v/>
      </c>
      <c r="S562" s="7" t="str">
        <f>IFERROR((Table1[[#This Row],[Electricity 22-23]]*'Emissions Factors'!$C$5)+('Emissions Factors'!$B$5*Table1[[#This Row],[Gas 22-23]]), "")</f>
        <v/>
      </c>
      <c r="T562" s="12" t="str">
        <f>IFERROR(Table1[[#This Row],[Total Emissions 22-23]]/Table1[[#This Row],[Total Emissions 21-22]], "")</f>
        <v/>
      </c>
      <c r="U562" s="7" t="str">
        <f>IF(ISNA(VLOOKUP(Table1[[#This Row],[Name]],'Electricity 23-24'!A792:D1688,4,FALSE)),"",(VLOOKUP(Table1[[#This Row],[Name]],'Electricity 23-24'!A792:D1688,4,FALSE)))</f>
        <v/>
      </c>
      <c r="V562" s="7" t="str">
        <f>IF(ISNA(VLOOKUP(Table1[[#This Row],[Name]],Table2[#All],2,FALSE)),"",(VLOOKUP(Table1[[#This Row],[Name]],Table2[#All],2,FALSE)))</f>
        <v/>
      </c>
      <c r="W562" s="7" t="str">
        <f>IFERROR((Table1[[#This Row],[Electricity 23-24 ]]*'Emissions Factors'!$C$6)+(Table1[[#This Row],[Gas 23-24 ]]*'Emissions Factors'!$B$6),"")</f>
        <v/>
      </c>
      <c r="X562" s="74" t="str">
        <f>IFERROR(Table1[[#This Row],[Total Emissions 23-24 ]]/Table1[[#This Row],[Total Emissions 22-23]],"")</f>
        <v/>
      </c>
      <c r="Y562" s="21"/>
    </row>
    <row r="563" spans="1:25" x14ac:dyDescent="0.25">
      <c r="A563" s="30"/>
      <c r="B563" s="21" t="e">
        <f>VLOOKUP(Table1[[#This Row],[Name]], 'Site Information'!$A$2:$D$46, 4, FALSE)</f>
        <v>#N/A</v>
      </c>
      <c r="C563" s="11" t="str">
        <f>IF(ISNA(VLOOKUP(Table1[[#This Row],[Name]], 'Elec 17-18'!$A$4:$B$630, 2, FALSE)), "0", VLOOKUP(Table1[[#This Row],[Name]], 'Elec 17-18'!$A$4:$B$630, 2, FALSE))</f>
        <v>0</v>
      </c>
      <c r="D563" s="47" t="str">
        <f>IF(ISNA(VLOOKUP(Table1[[#This Row],[Name]], 'Gas 17-18'!$A$4:$B$395, 2, FALSE)), "0", (VLOOKUP(Table1[[#This Row],[Name]], 'Gas 17-18'!$A$4:$B$395, 2, FALSE)))</f>
        <v>0</v>
      </c>
      <c r="E563" s="11" t="str">
        <f>IF(ISNA(VLOOKUP(Table1[[#This Row],[Name]], 'Elec 18-19'!$A$4:$B$630, 2, FALSE)), "0", VLOOKUP(Table1[[#This Row],[Name]], 'Elec 18-19'!$A$4:$B$630, 2, FALSE))</f>
        <v>0</v>
      </c>
      <c r="F563" s="47" t="str">
        <f>IF(ISNA(VLOOKUP(Table1[[#This Row],[Name]], 'Gas 18-19'!$A$4:$B$395, 2, FALSE)), "0", (VLOOKUP(Table1[[#This Row],[Name]], 'Gas 18-19'!$A$4:$B$395, 2, FALSE)))</f>
        <v>0</v>
      </c>
      <c r="G563" s="7" t="str">
        <f>IF(ISNA(VLOOKUP(Table1[[#This Row],[Name]], 'Elec 19-20'!$A$4:$B$631, 2, FALSE)), "0", VLOOKUP(Table1[[#This Row],[Name]], 'Elec 19-20'!$A$4:$B$631, 2, FALSE))</f>
        <v>0</v>
      </c>
      <c r="H563" s="7" t="str">
        <f>IF(ISNA(VLOOKUP(Table1[[#This Row],[Name]], 'Gas 19-20'!$A$4:$B$395, 2, FALSE)), "0", (VLOOKUP(Table1[[#This Row],[Name]], 'Gas 19-20'!$A$4:$B$395, 2, FALSE)))</f>
        <v>0</v>
      </c>
      <c r="I563" s="13">
        <f>IFERROR((Table1[[#This Row],[Electricity 19-20]]*'Emissions Factors'!$C$2)+(Table1[[#This Row],[Gas 19-20]]*'Emissions Factors'!$B$2), "")</f>
        <v>0</v>
      </c>
      <c r="J563" s="7" t="str">
        <f>IF(ISNA(VLOOKUP(Table1[[#This Row],[Name]],'Elec 20-21'!$A$4:$B$641, 2, FALSE)), "0", VLOOKUP(Table1[[#This Row],[Name]], 'Elec 20-21'!$A$4:$B$641, 2, FALSE))</f>
        <v>0</v>
      </c>
      <c r="K563" s="7" t="str">
        <f>IF(ISNA(VLOOKUP(Table1[[#This Row],[Name]], 'Gas 20-21'!$A$4:$B$400, 2, FALSE)), "0", VLOOKUP(Table1[[#This Row],[Name]], 'Gas 20-21'!$A$4:$B$400, 2, FALSE))</f>
        <v>0</v>
      </c>
      <c r="L563" s="13">
        <f>IFERROR((Table1[[#This Row],[Electricity 20-21]]*'Emissions Factors'!$C$3)+(Table1[[#This Row],[Gas 20-21]]*'Emissions Factors'!$B$2), "0")</f>
        <v>0</v>
      </c>
      <c r="M563" s="65" t="str">
        <f>IF(ISNA(VLOOKUP(Table1[[#This Row],[Name]], 'Elec 21-22'!$A$4:$B$656, 2, FALSE)), "0", VLOOKUP(Table1[[#This Row],[Name]], 'Elec 21-22'!$A$4:$B$656, 2, FALSE))</f>
        <v>0</v>
      </c>
      <c r="N563" s="11" t="str">
        <f>IF(ISNA(VLOOKUP(Table1[[#This Row],[Name]], 'Gas 21-22'!$A$4:$B$408, 2, FALSE)), "0", VLOOKUP(Table1[[#This Row],[Name]], 'Gas 21-22'!$A$4:$B$408, 2, FALSE))</f>
        <v>0</v>
      </c>
      <c r="O563" s="8">
        <f>IFERROR((Table1[[#This Row],[Electricity 21-22]]*'Emissions Factors'!$C$4)+(Table1[[#This Row],[Gas 21-22]]*'Emissions Factors'!$B$4), "")</f>
        <v>0</v>
      </c>
      <c r="P563" s="12" t="str">
        <f>IFERROR(Table1[[#This Row],[Total Emissions 21-22]]/Table1[[#This Row],[Total Emissions 20-21]], "")</f>
        <v/>
      </c>
      <c r="Q563" s="11" t="str">
        <f>IF(ISNA(VLOOKUP(Table1[[#This Row],[Name]],'Elec 22-23'!$A$4:$B$680, 2, FALSE)), "", VLOOKUP(Table1[[#This Row],[Name]], 'Elec 22-23'!$A$4:$B$680, 2, FALSE))</f>
        <v/>
      </c>
      <c r="R563" s="7" t="str">
        <f>IF(ISNA(VLOOKUP(Table1[[#This Row],[Name]], 'Gas 22-23'!$A$4:$B$427, 2, FALSE)), "", (VLOOKUP(Table1[[#This Row],[Name]], 'Gas 22-23'!$A$4:$B$427, 2, FALSE)))</f>
        <v/>
      </c>
      <c r="S563" s="7" t="str">
        <f>IFERROR((Table1[[#This Row],[Electricity 22-23]]*'Emissions Factors'!$C$5)+('Emissions Factors'!$B$5*Table1[[#This Row],[Gas 22-23]]), "")</f>
        <v/>
      </c>
      <c r="T563" s="12" t="str">
        <f>IFERROR(Table1[[#This Row],[Total Emissions 22-23]]/Table1[[#This Row],[Total Emissions 21-22]], "")</f>
        <v/>
      </c>
      <c r="U563" s="7" t="str">
        <f>IF(ISNA(VLOOKUP(Table1[[#This Row],[Name]],'Electricity 23-24'!A793:D1689,4,FALSE)),"",(VLOOKUP(Table1[[#This Row],[Name]],'Electricity 23-24'!A793:D1689,4,FALSE)))</f>
        <v/>
      </c>
      <c r="V563" s="7" t="str">
        <f>IF(ISNA(VLOOKUP(Table1[[#This Row],[Name]],Table2[#All],2,FALSE)),"",(VLOOKUP(Table1[[#This Row],[Name]],Table2[#All],2,FALSE)))</f>
        <v/>
      </c>
      <c r="W563" s="7" t="str">
        <f>IFERROR((Table1[[#This Row],[Electricity 23-24 ]]*'Emissions Factors'!$C$6)+(Table1[[#This Row],[Gas 23-24 ]]*'Emissions Factors'!$B$6),"")</f>
        <v/>
      </c>
      <c r="X563" s="74" t="str">
        <f>IFERROR(Table1[[#This Row],[Total Emissions 23-24 ]]/Table1[[#This Row],[Total Emissions 22-23]],"")</f>
        <v/>
      </c>
      <c r="Y563" s="21"/>
    </row>
    <row r="564" spans="1:25" x14ac:dyDescent="0.25">
      <c r="A564" s="30"/>
      <c r="B564" s="21" t="e">
        <f>VLOOKUP(Table1[[#This Row],[Name]], 'Site Information'!$A$2:$D$46, 4, FALSE)</f>
        <v>#N/A</v>
      </c>
      <c r="C564" s="11" t="str">
        <f>IF(ISNA(VLOOKUP(Table1[[#This Row],[Name]], 'Elec 17-18'!$A$4:$B$630, 2, FALSE)), "0", VLOOKUP(Table1[[#This Row],[Name]], 'Elec 17-18'!$A$4:$B$630, 2, FALSE))</f>
        <v>0</v>
      </c>
      <c r="D564" s="47" t="str">
        <f>IF(ISNA(VLOOKUP(Table1[[#This Row],[Name]], 'Gas 17-18'!$A$4:$B$395, 2, FALSE)), "0", (VLOOKUP(Table1[[#This Row],[Name]], 'Gas 17-18'!$A$4:$B$395, 2, FALSE)))</f>
        <v>0</v>
      </c>
      <c r="E564" s="11" t="str">
        <f>IF(ISNA(VLOOKUP(Table1[[#This Row],[Name]], 'Elec 18-19'!$A$4:$B$630, 2, FALSE)), "0", VLOOKUP(Table1[[#This Row],[Name]], 'Elec 18-19'!$A$4:$B$630, 2, FALSE))</f>
        <v>0</v>
      </c>
      <c r="F564" s="47" t="str">
        <f>IF(ISNA(VLOOKUP(Table1[[#This Row],[Name]], 'Gas 18-19'!$A$4:$B$395, 2, FALSE)), "0", (VLOOKUP(Table1[[#This Row],[Name]], 'Gas 18-19'!$A$4:$B$395, 2, FALSE)))</f>
        <v>0</v>
      </c>
      <c r="G564" s="7" t="str">
        <f>IF(ISNA(VLOOKUP(Table1[[#This Row],[Name]], 'Elec 19-20'!$A$4:$B$631, 2, FALSE)), "0", VLOOKUP(Table1[[#This Row],[Name]], 'Elec 19-20'!$A$4:$B$631, 2, FALSE))</f>
        <v>0</v>
      </c>
      <c r="H564" s="7" t="str">
        <f>IF(ISNA(VLOOKUP(Table1[[#This Row],[Name]], 'Gas 19-20'!$A$4:$B$395, 2, FALSE)), "0", (VLOOKUP(Table1[[#This Row],[Name]], 'Gas 19-20'!$A$4:$B$395, 2, FALSE)))</f>
        <v>0</v>
      </c>
      <c r="I564" s="13">
        <f>IFERROR((Table1[[#This Row],[Electricity 19-20]]*'Emissions Factors'!$C$2)+(Table1[[#This Row],[Gas 19-20]]*'Emissions Factors'!$B$2), "")</f>
        <v>0</v>
      </c>
      <c r="J564" s="7" t="str">
        <f>IF(ISNA(VLOOKUP(Table1[[#This Row],[Name]],'Elec 20-21'!$A$4:$B$641, 2, FALSE)), "0", VLOOKUP(Table1[[#This Row],[Name]], 'Elec 20-21'!$A$4:$B$641, 2, FALSE))</f>
        <v>0</v>
      </c>
      <c r="K564" s="7" t="str">
        <f>IF(ISNA(VLOOKUP(Table1[[#This Row],[Name]], 'Gas 20-21'!$A$4:$B$400, 2, FALSE)), "0", VLOOKUP(Table1[[#This Row],[Name]], 'Gas 20-21'!$A$4:$B$400, 2, FALSE))</f>
        <v>0</v>
      </c>
      <c r="L564" s="13">
        <f>IFERROR((Table1[[#This Row],[Electricity 20-21]]*'Emissions Factors'!$C$3)+(Table1[[#This Row],[Gas 20-21]]*'Emissions Factors'!$B$2), "0")</f>
        <v>0</v>
      </c>
      <c r="M564" s="65" t="str">
        <f>IF(ISNA(VLOOKUP(Table1[[#This Row],[Name]], 'Elec 21-22'!$A$4:$B$656, 2, FALSE)), "0", VLOOKUP(Table1[[#This Row],[Name]], 'Elec 21-22'!$A$4:$B$656, 2, FALSE))</f>
        <v>0</v>
      </c>
      <c r="N564" s="11" t="str">
        <f>IF(ISNA(VLOOKUP(Table1[[#This Row],[Name]], 'Gas 21-22'!$A$4:$B$408, 2, FALSE)), "0", VLOOKUP(Table1[[#This Row],[Name]], 'Gas 21-22'!$A$4:$B$408, 2, FALSE))</f>
        <v>0</v>
      </c>
      <c r="O564" s="8">
        <f>IFERROR((Table1[[#This Row],[Electricity 21-22]]*'Emissions Factors'!$C$4)+(Table1[[#This Row],[Gas 21-22]]*'Emissions Factors'!$B$4), "")</f>
        <v>0</v>
      </c>
      <c r="P564" s="12" t="str">
        <f>IFERROR(Table1[[#This Row],[Total Emissions 21-22]]/Table1[[#This Row],[Total Emissions 20-21]], "")</f>
        <v/>
      </c>
      <c r="Q564" s="11" t="str">
        <f>IF(ISNA(VLOOKUP(Table1[[#This Row],[Name]],'Elec 22-23'!$A$4:$B$680, 2, FALSE)), "", VLOOKUP(Table1[[#This Row],[Name]], 'Elec 22-23'!$A$4:$B$680, 2, FALSE))</f>
        <v/>
      </c>
      <c r="R564" s="7" t="str">
        <f>IF(ISNA(VLOOKUP(Table1[[#This Row],[Name]], 'Gas 22-23'!$A$4:$B$427, 2, FALSE)), "", (VLOOKUP(Table1[[#This Row],[Name]], 'Gas 22-23'!$A$4:$B$427, 2, FALSE)))</f>
        <v/>
      </c>
      <c r="S564" s="7" t="str">
        <f>IFERROR((Table1[[#This Row],[Electricity 22-23]]*'Emissions Factors'!$C$5)+('Emissions Factors'!$B$5*Table1[[#This Row],[Gas 22-23]]), "")</f>
        <v/>
      </c>
      <c r="T564" s="12" t="str">
        <f>IFERROR(Table1[[#This Row],[Total Emissions 22-23]]/Table1[[#This Row],[Total Emissions 21-22]], "")</f>
        <v/>
      </c>
      <c r="U564" s="7" t="str">
        <f>IF(ISNA(VLOOKUP(Table1[[#This Row],[Name]],'Electricity 23-24'!A794:D1690,4,FALSE)),"",(VLOOKUP(Table1[[#This Row],[Name]],'Electricity 23-24'!A794:D1690,4,FALSE)))</f>
        <v/>
      </c>
      <c r="V564" s="7" t="str">
        <f>IF(ISNA(VLOOKUP(Table1[[#This Row],[Name]],Table2[#All],2,FALSE)),"",(VLOOKUP(Table1[[#This Row],[Name]],Table2[#All],2,FALSE)))</f>
        <v/>
      </c>
      <c r="W564" s="7" t="str">
        <f>IFERROR((Table1[[#This Row],[Electricity 23-24 ]]*'Emissions Factors'!$C$6)+(Table1[[#This Row],[Gas 23-24 ]]*'Emissions Factors'!$B$6),"")</f>
        <v/>
      </c>
      <c r="X564" s="74" t="str">
        <f>IFERROR(Table1[[#This Row],[Total Emissions 23-24 ]]/Table1[[#This Row],[Total Emissions 22-23]],"")</f>
        <v/>
      </c>
      <c r="Y564" s="21"/>
    </row>
    <row r="565" spans="1:25" x14ac:dyDescent="0.25">
      <c r="A565" s="32"/>
      <c r="B565" s="21" t="e">
        <f>VLOOKUP(Table1[[#This Row],[Name]], 'Site Information'!$A$2:$D$46, 4, FALSE)</f>
        <v>#N/A</v>
      </c>
      <c r="C565" s="8" t="str">
        <f>IF(ISNA(VLOOKUP(Table1[[#This Row],[Name]], 'Elec 17-18'!$A$4:$B$630, 2, FALSE)), "0", VLOOKUP(Table1[[#This Row],[Name]], 'Elec 17-18'!$A$4:$B$630, 2, FALSE))</f>
        <v>0</v>
      </c>
      <c r="D565" s="13" t="str">
        <f>IF(ISNA(VLOOKUP(Table1[[#This Row],[Name]], 'Gas 17-18'!$A$4:$B$395, 2, FALSE)), "0", (VLOOKUP(Table1[[#This Row],[Name]], 'Gas 17-18'!$A$4:$B$395, 2, FALSE)))</f>
        <v>0</v>
      </c>
      <c r="E565" s="8" t="str">
        <f>IF(ISNA(VLOOKUP(Table1[[#This Row],[Name]], 'Elec 18-19'!$A$4:$B$630, 2, FALSE)), "0", VLOOKUP(Table1[[#This Row],[Name]], 'Elec 18-19'!$A$4:$B$630, 2, FALSE))</f>
        <v>0</v>
      </c>
      <c r="F565" s="13" t="str">
        <f>IF(ISNA(VLOOKUP(Table1[[#This Row],[Name]], 'Gas 18-19'!$A$4:$B$395, 2, FALSE)), "0", (VLOOKUP(Table1[[#This Row],[Name]], 'Gas 18-19'!$A$4:$B$395, 2, FALSE)))</f>
        <v>0</v>
      </c>
      <c r="G565" s="7" t="str">
        <f>IF(ISNA(VLOOKUP(Table1[[#This Row],[Name]], 'Elec 19-20'!$A$4:$B$631, 2, FALSE)), "0", VLOOKUP(Table1[[#This Row],[Name]], 'Elec 19-20'!$A$4:$B$631, 2, FALSE))</f>
        <v>0</v>
      </c>
      <c r="H565" s="7" t="str">
        <f>IF(ISNA(VLOOKUP(Table1[[#This Row],[Name]], 'Gas 19-20'!$A$4:$B$395, 2, FALSE)), "0", (VLOOKUP(Table1[[#This Row],[Name]], 'Gas 19-20'!$A$4:$B$395, 2, FALSE)))</f>
        <v>0</v>
      </c>
      <c r="I565" s="13">
        <f>IFERROR((Table1[[#This Row],[Electricity 19-20]]*'Emissions Factors'!$C$2)+(Table1[[#This Row],[Gas 19-20]]*'Emissions Factors'!$B$2), "")</f>
        <v>0</v>
      </c>
      <c r="J565" s="7" t="str">
        <f>IF(ISNA(VLOOKUP(Table1[[#This Row],[Name]],'Elec 20-21'!$A$4:$B$641, 2, FALSE)), "0", VLOOKUP(Table1[[#This Row],[Name]], 'Elec 20-21'!$A$4:$B$641, 2, FALSE))</f>
        <v>0</v>
      </c>
      <c r="K565" s="7" t="str">
        <f>IF(ISNA(VLOOKUP(Table1[[#This Row],[Name]], 'Gas 20-21'!$A$4:$B$400, 2, FALSE)), "0", VLOOKUP(Table1[[#This Row],[Name]], 'Gas 20-21'!$A$4:$B$400, 2, FALSE))</f>
        <v>0</v>
      </c>
      <c r="L565" s="13">
        <f>IFERROR((Table1[[#This Row],[Electricity 20-21]]*'Emissions Factors'!$C$3)+(Table1[[#This Row],[Gas 20-21]]*'Emissions Factors'!$B$2), "0")</f>
        <v>0</v>
      </c>
      <c r="M565" s="65" t="str">
        <f>IF(ISNA(VLOOKUP(Table1[[#This Row],[Name]], 'Elec 21-22'!$A$4:$B$656, 2, FALSE)), "0", VLOOKUP(Table1[[#This Row],[Name]], 'Elec 21-22'!$A$4:$B$656, 2, FALSE))</f>
        <v>0</v>
      </c>
      <c r="N565" s="11" t="str">
        <f>IF(ISNA(VLOOKUP(Table1[[#This Row],[Name]], 'Gas 21-22'!$A$4:$B$408, 2, FALSE)), "0", VLOOKUP(Table1[[#This Row],[Name]], 'Gas 21-22'!$A$4:$B$408, 2, FALSE))</f>
        <v>0</v>
      </c>
      <c r="O565" s="8">
        <f>IFERROR((Table1[[#This Row],[Electricity 21-22]]*'Emissions Factors'!$C$4)+(Table1[[#This Row],[Gas 21-22]]*'Emissions Factors'!$B$4), "")</f>
        <v>0</v>
      </c>
      <c r="P565" s="12" t="str">
        <f>IFERROR(Table1[[#This Row],[Total Emissions 21-22]]/Table1[[#This Row],[Total Emissions 20-21]], "")</f>
        <v/>
      </c>
      <c r="Q565" s="11" t="str">
        <f>IF(ISNA(VLOOKUP(Table1[[#This Row],[Name]],'Elec 22-23'!$A$4:$B$680, 2, FALSE)), "", VLOOKUP(Table1[[#This Row],[Name]], 'Elec 22-23'!$A$4:$B$680, 2, FALSE))</f>
        <v/>
      </c>
      <c r="R565" s="7" t="str">
        <f>IF(ISNA(VLOOKUP(Table1[[#This Row],[Name]], 'Gas 22-23'!$A$4:$B$427, 2, FALSE)), "", (VLOOKUP(Table1[[#This Row],[Name]], 'Gas 22-23'!$A$4:$B$427, 2, FALSE)))</f>
        <v/>
      </c>
      <c r="S565" s="7" t="str">
        <f>IFERROR((Table1[[#This Row],[Electricity 22-23]]*'Emissions Factors'!$C$5)+('Emissions Factors'!$B$5*Table1[[#This Row],[Gas 22-23]]), "")</f>
        <v/>
      </c>
      <c r="T565" s="12" t="str">
        <f>IFERROR(Table1[[#This Row],[Total Emissions 22-23]]/Table1[[#This Row],[Total Emissions 21-22]], "")</f>
        <v/>
      </c>
      <c r="U565" s="7" t="str">
        <f>IF(ISNA(VLOOKUP(Table1[[#This Row],[Name]],'Electricity 23-24'!A97:D729,4,FALSE)),"",(VLOOKUP(Table1[[#This Row],[Name]],'Electricity 23-24'!A97:D729,4,FALSE)))</f>
        <v/>
      </c>
      <c r="V565" s="7" t="str">
        <f>IF(ISNA(VLOOKUP(Table1[[#This Row],[Name]],Table2[#All],2,FALSE)),"",(VLOOKUP(Table1[[#This Row],[Name]],Table2[#All],2,FALSE)))</f>
        <v/>
      </c>
      <c r="W565" s="7" t="str">
        <f>IFERROR((Table1[[#This Row],[Electricity 23-24 ]]*'Emissions Factors'!$C$6)+(Table1[[#This Row],[Gas 23-24 ]]*'Emissions Factors'!$B$6),"")</f>
        <v/>
      </c>
      <c r="X565" s="74" t="str">
        <f>IFERROR(Table1[[#This Row],[Total Emissions 23-24 ]]/Table1[[#This Row],[Total Emissions 22-23]],"")</f>
        <v/>
      </c>
      <c r="Y565" s="21"/>
    </row>
    <row r="566" spans="1:25" x14ac:dyDescent="0.25">
      <c r="A566" s="30"/>
      <c r="B566" s="21" t="e">
        <f>VLOOKUP(Table1[[#This Row],[Name]], 'Site Information'!$A$2:$D$46, 4, FALSE)</f>
        <v>#N/A</v>
      </c>
      <c r="C566" s="11" t="str">
        <f>IF(ISNA(VLOOKUP(Table1[[#This Row],[Name]], 'Elec 17-18'!$A$4:$B$630, 2, FALSE)), "0", VLOOKUP(Table1[[#This Row],[Name]], 'Elec 17-18'!$A$4:$B$630, 2, FALSE))</f>
        <v>0</v>
      </c>
      <c r="D566" s="47" t="str">
        <f>IF(ISNA(VLOOKUP(Table1[[#This Row],[Name]], 'Gas 17-18'!$A$4:$B$395, 2, FALSE)), "0", (VLOOKUP(Table1[[#This Row],[Name]], 'Gas 17-18'!$A$4:$B$395, 2, FALSE)))</f>
        <v>0</v>
      </c>
      <c r="E566" s="11" t="str">
        <f>IF(ISNA(VLOOKUP(Table1[[#This Row],[Name]], 'Elec 18-19'!$A$4:$B$630, 2, FALSE)), "0", VLOOKUP(Table1[[#This Row],[Name]], 'Elec 18-19'!$A$4:$B$630, 2, FALSE))</f>
        <v>0</v>
      </c>
      <c r="F566" s="47" t="str">
        <f>IF(ISNA(VLOOKUP(Table1[[#This Row],[Name]], 'Gas 18-19'!$A$4:$B$395, 2, FALSE)), "0", (VLOOKUP(Table1[[#This Row],[Name]], 'Gas 18-19'!$A$4:$B$395, 2, FALSE)))</f>
        <v>0</v>
      </c>
      <c r="G566" s="7" t="str">
        <f>IF(ISNA(VLOOKUP(Table1[[#This Row],[Name]], 'Elec 19-20'!$A$4:$B$631, 2, FALSE)), "0", VLOOKUP(Table1[[#This Row],[Name]], 'Elec 19-20'!$A$4:$B$631, 2, FALSE))</f>
        <v>0</v>
      </c>
      <c r="H566" s="7" t="str">
        <f>IF(ISNA(VLOOKUP(Table1[[#This Row],[Name]], 'Gas 19-20'!$A$4:$B$395, 2, FALSE)), "0", (VLOOKUP(Table1[[#This Row],[Name]], 'Gas 19-20'!$A$4:$B$395, 2, FALSE)))</f>
        <v>0</v>
      </c>
      <c r="I566" s="13">
        <f>IFERROR((Table1[[#This Row],[Electricity 19-20]]*'Emissions Factors'!$C$2)+(Table1[[#This Row],[Gas 19-20]]*'Emissions Factors'!$B$2), "")</f>
        <v>0</v>
      </c>
      <c r="J566" s="7" t="str">
        <f>IF(ISNA(VLOOKUP(Table1[[#This Row],[Name]],'Elec 20-21'!$A$4:$B$641, 2, FALSE)), "0", VLOOKUP(Table1[[#This Row],[Name]], 'Elec 20-21'!$A$4:$B$641, 2, FALSE))</f>
        <v>0</v>
      </c>
      <c r="K566" s="7" t="str">
        <f>IF(ISNA(VLOOKUP(Table1[[#This Row],[Name]], 'Gas 20-21'!$A$4:$B$400, 2, FALSE)), "0", VLOOKUP(Table1[[#This Row],[Name]], 'Gas 20-21'!$A$4:$B$400, 2, FALSE))</f>
        <v>0</v>
      </c>
      <c r="L566" s="13">
        <f>IFERROR((Table1[[#This Row],[Electricity 20-21]]*'Emissions Factors'!$C$3)+(Table1[[#This Row],[Gas 20-21]]*'Emissions Factors'!$B$2), "0")</f>
        <v>0</v>
      </c>
      <c r="M566" s="65" t="str">
        <f>IF(ISNA(VLOOKUP(Table1[[#This Row],[Name]], 'Elec 21-22'!$A$4:$B$656, 2, FALSE)), "0", VLOOKUP(Table1[[#This Row],[Name]], 'Elec 21-22'!$A$4:$B$656, 2, FALSE))</f>
        <v>0</v>
      </c>
      <c r="N566" s="11" t="str">
        <f>IF(ISNA(VLOOKUP(Table1[[#This Row],[Name]], 'Gas 21-22'!$A$4:$B$408, 2, FALSE)), "0", VLOOKUP(Table1[[#This Row],[Name]], 'Gas 21-22'!$A$4:$B$408, 2, FALSE))</f>
        <v>0</v>
      </c>
      <c r="O566" s="8">
        <f>IFERROR((Table1[[#This Row],[Electricity 21-22]]*'Emissions Factors'!$C$4)+(Table1[[#This Row],[Gas 21-22]]*'Emissions Factors'!$B$4), "")</f>
        <v>0</v>
      </c>
      <c r="P566" s="12" t="str">
        <f>IFERROR(Table1[[#This Row],[Total Emissions 21-22]]/Table1[[#This Row],[Total Emissions 20-21]], "")</f>
        <v/>
      </c>
      <c r="Q566" s="11" t="str">
        <f>IF(ISNA(VLOOKUP(Table1[[#This Row],[Name]],'Elec 22-23'!$A$4:$B$680, 2, FALSE)), "", VLOOKUP(Table1[[#This Row],[Name]], 'Elec 22-23'!$A$4:$B$680, 2, FALSE))</f>
        <v/>
      </c>
      <c r="R566" s="7" t="str">
        <f>IF(ISNA(VLOOKUP(Table1[[#This Row],[Name]], 'Gas 22-23'!$A$4:$B$427, 2, FALSE)), "", (VLOOKUP(Table1[[#This Row],[Name]], 'Gas 22-23'!$A$4:$B$427, 2, FALSE)))</f>
        <v/>
      </c>
      <c r="S566" s="7" t="str">
        <f>IFERROR((Table1[[#This Row],[Electricity 22-23]]*'Emissions Factors'!$C$5)+('Emissions Factors'!$B$5*Table1[[#This Row],[Gas 22-23]]), "")</f>
        <v/>
      </c>
      <c r="T566" s="12" t="str">
        <f>IFERROR(Table1[[#This Row],[Total Emissions 22-23]]/Table1[[#This Row],[Total Emissions 21-22]], "")</f>
        <v/>
      </c>
      <c r="U566" s="7" t="str">
        <f>IF(ISNA(VLOOKUP(Table1[[#This Row],[Name]],'Electricity 23-24'!A796:D1692,4,FALSE)),"",(VLOOKUP(Table1[[#This Row],[Name]],'Electricity 23-24'!A796:D1692,4,FALSE)))</f>
        <v/>
      </c>
      <c r="V566" s="7" t="str">
        <f>IF(ISNA(VLOOKUP(Table1[[#This Row],[Name]],Table2[#All],2,FALSE)),"",(VLOOKUP(Table1[[#This Row],[Name]],Table2[#All],2,FALSE)))</f>
        <v/>
      </c>
      <c r="W566" s="7" t="str">
        <f>IFERROR((Table1[[#This Row],[Electricity 23-24 ]]*'Emissions Factors'!$C$6)+(Table1[[#This Row],[Gas 23-24 ]]*'Emissions Factors'!$B$6),"")</f>
        <v/>
      </c>
      <c r="X566" s="74" t="str">
        <f>IFERROR(Table1[[#This Row],[Total Emissions 23-24 ]]/Table1[[#This Row],[Total Emissions 22-23]],"")</f>
        <v/>
      </c>
      <c r="Y566" s="21"/>
    </row>
    <row r="567" spans="1:25" x14ac:dyDescent="0.25">
      <c r="A567" s="30"/>
      <c r="B567" s="21" t="e">
        <f>VLOOKUP(Table1[[#This Row],[Name]], 'Site Information'!$A$2:$D$46, 4, FALSE)</f>
        <v>#N/A</v>
      </c>
      <c r="C567" s="11" t="str">
        <f>IF(ISNA(VLOOKUP(Table1[[#This Row],[Name]], 'Elec 17-18'!$A$4:$B$630, 2, FALSE)), "0", VLOOKUP(Table1[[#This Row],[Name]], 'Elec 17-18'!$A$4:$B$630, 2, FALSE))</f>
        <v>0</v>
      </c>
      <c r="D567" s="47" t="str">
        <f>IF(ISNA(VLOOKUP(Table1[[#This Row],[Name]], 'Gas 17-18'!$A$4:$B$395, 2, FALSE)), "0", (VLOOKUP(Table1[[#This Row],[Name]], 'Gas 17-18'!$A$4:$B$395, 2, FALSE)))</f>
        <v>0</v>
      </c>
      <c r="E567" s="11" t="str">
        <f>IF(ISNA(VLOOKUP(Table1[[#This Row],[Name]], 'Elec 18-19'!$A$4:$B$630, 2, FALSE)), "0", VLOOKUP(Table1[[#This Row],[Name]], 'Elec 18-19'!$A$4:$B$630, 2, FALSE))</f>
        <v>0</v>
      </c>
      <c r="F567" s="47" t="str">
        <f>IF(ISNA(VLOOKUP(Table1[[#This Row],[Name]], 'Gas 18-19'!$A$4:$B$395, 2, FALSE)), "0", (VLOOKUP(Table1[[#This Row],[Name]], 'Gas 18-19'!$A$4:$B$395, 2, FALSE)))</f>
        <v>0</v>
      </c>
      <c r="G567" s="7" t="str">
        <f>IF(ISNA(VLOOKUP(Table1[[#This Row],[Name]], 'Elec 19-20'!$A$4:$B$631, 2, FALSE)), "0", VLOOKUP(Table1[[#This Row],[Name]], 'Elec 19-20'!$A$4:$B$631, 2, FALSE))</f>
        <v>0</v>
      </c>
      <c r="H567" s="7" t="str">
        <f>IF(ISNA(VLOOKUP(Table1[[#This Row],[Name]], 'Gas 19-20'!$A$4:$B$395, 2, FALSE)), "0", (VLOOKUP(Table1[[#This Row],[Name]], 'Gas 19-20'!$A$4:$B$395, 2, FALSE)))</f>
        <v>0</v>
      </c>
      <c r="I567" s="13">
        <f>IFERROR((Table1[[#This Row],[Electricity 19-20]]*'Emissions Factors'!$C$2)+(Table1[[#This Row],[Gas 19-20]]*'Emissions Factors'!$B$2), "")</f>
        <v>0</v>
      </c>
      <c r="J567" s="7" t="str">
        <f>IF(ISNA(VLOOKUP(Table1[[#This Row],[Name]],'Elec 20-21'!$A$4:$B$641, 2, FALSE)), "0", VLOOKUP(Table1[[#This Row],[Name]], 'Elec 20-21'!$A$4:$B$641, 2, FALSE))</f>
        <v>0</v>
      </c>
      <c r="K567" s="7" t="str">
        <f>IF(ISNA(VLOOKUP(Table1[[#This Row],[Name]], 'Gas 20-21'!$A$4:$B$400, 2, FALSE)), "0", VLOOKUP(Table1[[#This Row],[Name]], 'Gas 20-21'!$A$4:$B$400, 2, FALSE))</f>
        <v>0</v>
      </c>
      <c r="L567" s="13">
        <f>IFERROR((Table1[[#This Row],[Electricity 20-21]]*'Emissions Factors'!$C$3)+(Table1[[#This Row],[Gas 20-21]]*'Emissions Factors'!$B$2), "0")</f>
        <v>0</v>
      </c>
      <c r="M567" s="65" t="str">
        <f>IF(ISNA(VLOOKUP(Table1[[#This Row],[Name]], 'Elec 21-22'!$A$4:$B$656, 2, FALSE)), "0", VLOOKUP(Table1[[#This Row],[Name]], 'Elec 21-22'!$A$4:$B$656, 2, FALSE))</f>
        <v>0</v>
      </c>
      <c r="N567" s="11" t="str">
        <f>IF(ISNA(VLOOKUP(Table1[[#This Row],[Name]], 'Gas 21-22'!$A$4:$B$408, 2, FALSE)), "0", VLOOKUP(Table1[[#This Row],[Name]], 'Gas 21-22'!$A$4:$B$408, 2, FALSE))</f>
        <v>0</v>
      </c>
      <c r="O567" s="8">
        <f>IFERROR((Table1[[#This Row],[Electricity 21-22]]*'Emissions Factors'!$C$4)+(Table1[[#This Row],[Gas 21-22]]*'Emissions Factors'!$B$4), "")</f>
        <v>0</v>
      </c>
      <c r="P567" s="12" t="str">
        <f>IFERROR(Table1[[#This Row],[Total Emissions 21-22]]/Table1[[#This Row],[Total Emissions 20-21]], "")</f>
        <v/>
      </c>
      <c r="Q567" s="11" t="str">
        <f>IF(ISNA(VLOOKUP(Table1[[#This Row],[Name]],'Elec 22-23'!$A$4:$B$680, 2, FALSE)), "", VLOOKUP(Table1[[#This Row],[Name]], 'Elec 22-23'!$A$4:$B$680, 2, FALSE))</f>
        <v/>
      </c>
      <c r="R567" s="7" t="str">
        <f>IF(ISNA(VLOOKUP(Table1[[#This Row],[Name]], 'Gas 22-23'!$A$4:$B$427, 2, FALSE)), "", (VLOOKUP(Table1[[#This Row],[Name]], 'Gas 22-23'!$A$4:$B$427, 2, FALSE)))</f>
        <v/>
      </c>
      <c r="S567" s="7" t="str">
        <f>IFERROR((Table1[[#This Row],[Electricity 22-23]]*'Emissions Factors'!$C$5)+('Emissions Factors'!$B$5*Table1[[#This Row],[Gas 22-23]]), "")</f>
        <v/>
      </c>
      <c r="T567" s="12" t="str">
        <f>IFERROR(Table1[[#This Row],[Total Emissions 22-23]]/Table1[[#This Row],[Total Emissions 21-22]], "")</f>
        <v/>
      </c>
      <c r="U567" s="7" t="str">
        <f>IF(ISNA(VLOOKUP(Table1[[#This Row],[Name]],'Electricity 23-24'!A797:D1693,4,FALSE)),"",(VLOOKUP(Table1[[#This Row],[Name]],'Electricity 23-24'!A797:D1693,4,FALSE)))</f>
        <v/>
      </c>
      <c r="V567" s="7" t="str">
        <f>IF(ISNA(VLOOKUP(Table1[[#This Row],[Name]],Table2[#All],2,FALSE)),"",(VLOOKUP(Table1[[#This Row],[Name]],Table2[#All],2,FALSE)))</f>
        <v/>
      </c>
      <c r="W567" s="7" t="str">
        <f>IFERROR((Table1[[#This Row],[Electricity 23-24 ]]*'Emissions Factors'!$C$6)+(Table1[[#This Row],[Gas 23-24 ]]*'Emissions Factors'!$B$6),"")</f>
        <v/>
      </c>
      <c r="X567" s="74" t="str">
        <f>IFERROR(Table1[[#This Row],[Total Emissions 23-24 ]]/Table1[[#This Row],[Total Emissions 22-23]],"")</f>
        <v/>
      </c>
      <c r="Y567" s="21"/>
    </row>
    <row r="568" spans="1:25" x14ac:dyDescent="0.25">
      <c r="A568" s="30"/>
      <c r="B568" s="21" t="e">
        <f>VLOOKUP(Table1[[#This Row],[Name]], 'Site Information'!$A$2:$D$46, 4, FALSE)</f>
        <v>#N/A</v>
      </c>
      <c r="C568" s="11" t="str">
        <f>IF(ISNA(VLOOKUP(Table1[[#This Row],[Name]], 'Elec 17-18'!$A$4:$B$630, 2, FALSE)), "0", VLOOKUP(Table1[[#This Row],[Name]], 'Elec 17-18'!$A$4:$B$630, 2, FALSE))</f>
        <v>0</v>
      </c>
      <c r="D568" s="47" t="str">
        <f>IF(ISNA(VLOOKUP(Table1[[#This Row],[Name]], 'Gas 17-18'!$A$4:$B$395, 2, FALSE)), "0", (VLOOKUP(Table1[[#This Row],[Name]], 'Gas 17-18'!$A$4:$B$395, 2, FALSE)))</f>
        <v>0</v>
      </c>
      <c r="E568" s="11" t="str">
        <f>IF(ISNA(VLOOKUP(Table1[[#This Row],[Name]], 'Elec 18-19'!$A$4:$B$630, 2, FALSE)), "0", VLOOKUP(Table1[[#This Row],[Name]], 'Elec 18-19'!$A$4:$B$630, 2, FALSE))</f>
        <v>0</v>
      </c>
      <c r="F568" s="47" t="str">
        <f>IF(ISNA(VLOOKUP(Table1[[#This Row],[Name]], 'Gas 18-19'!$A$4:$B$395, 2, FALSE)), "0", (VLOOKUP(Table1[[#This Row],[Name]], 'Gas 18-19'!$A$4:$B$395, 2, FALSE)))</f>
        <v>0</v>
      </c>
      <c r="G568" s="7" t="str">
        <f>IF(ISNA(VLOOKUP(Table1[[#This Row],[Name]], 'Elec 19-20'!$A$4:$B$631, 2, FALSE)), "0", VLOOKUP(Table1[[#This Row],[Name]], 'Elec 19-20'!$A$4:$B$631, 2, FALSE))</f>
        <v>0</v>
      </c>
      <c r="H568" s="7" t="str">
        <f>IF(ISNA(VLOOKUP(Table1[[#This Row],[Name]], 'Gas 19-20'!$A$4:$B$395, 2, FALSE)), "0", (VLOOKUP(Table1[[#This Row],[Name]], 'Gas 19-20'!$A$4:$B$395, 2, FALSE)))</f>
        <v>0</v>
      </c>
      <c r="I568" s="13">
        <f>IFERROR((Table1[[#This Row],[Electricity 19-20]]*'Emissions Factors'!$C$2)+(Table1[[#This Row],[Gas 19-20]]*'Emissions Factors'!$B$2), "")</f>
        <v>0</v>
      </c>
      <c r="J568" s="7" t="str">
        <f>IF(ISNA(VLOOKUP(Table1[[#This Row],[Name]],'Elec 20-21'!$A$4:$B$641, 2, FALSE)), "0", VLOOKUP(Table1[[#This Row],[Name]], 'Elec 20-21'!$A$4:$B$641, 2, FALSE))</f>
        <v>0</v>
      </c>
      <c r="K568" s="7" t="str">
        <f>IF(ISNA(VLOOKUP(Table1[[#This Row],[Name]], 'Gas 20-21'!$A$4:$B$400, 2, FALSE)), "0", VLOOKUP(Table1[[#This Row],[Name]], 'Gas 20-21'!$A$4:$B$400, 2, FALSE))</f>
        <v>0</v>
      </c>
      <c r="L568" s="13">
        <f>IFERROR((Table1[[#This Row],[Electricity 20-21]]*'Emissions Factors'!$C$3)+(Table1[[#This Row],[Gas 20-21]]*'Emissions Factors'!$B$2), "0")</f>
        <v>0</v>
      </c>
      <c r="M568" s="65" t="str">
        <f>IF(ISNA(VLOOKUP(Table1[[#This Row],[Name]], 'Elec 21-22'!$A$4:$B$656, 2, FALSE)), "0", VLOOKUP(Table1[[#This Row],[Name]], 'Elec 21-22'!$A$4:$B$656, 2, FALSE))</f>
        <v>0</v>
      </c>
      <c r="N568" s="11" t="str">
        <f>IF(ISNA(VLOOKUP(Table1[[#This Row],[Name]], 'Gas 21-22'!$A$4:$B$408, 2, FALSE)), "0", VLOOKUP(Table1[[#This Row],[Name]], 'Gas 21-22'!$A$4:$B$408, 2, FALSE))</f>
        <v>0</v>
      </c>
      <c r="O568" s="8">
        <f>IFERROR((Table1[[#This Row],[Electricity 21-22]]*'Emissions Factors'!$C$4)+(Table1[[#This Row],[Gas 21-22]]*'Emissions Factors'!$B$4), "")</f>
        <v>0</v>
      </c>
      <c r="P568" s="12" t="str">
        <f>IFERROR(Table1[[#This Row],[Total Emissions 21-22]]/Table1[[#This Row],[Total Emissions 20-21]], "")</f>
        <v/>
      </c>
      <c r="Q568" s="11" t="str">
        <f>IF(ISNA(VLOOKUP(Table1[[#This Row],[Name]],'Elec 22-23'!$A$4:$B$680, 2, FALSE)), "", VLOOKUP(Table1[[#This Row],[Name]], 'Elec 22-23'!$A$4:$B$680, 2, FALSE))</f>
        <v/>
      </c>
      <c r="R568" s="7" t="str">
        <f>IF(ISNA(VLOOKUP(Table1[[#This Row],[Name]], 'Gas 22-23'!$A$4:$B$427, 2, FALSE)), "", (VLOOKUP(Table1[[#This Row],[Name]], 'Gas 22-23'!$A$4:$B$427, 2, FALSE)))</f>
        <v/>
      </c>
      <c r="S568" s="7" t="str">
        <f>IFERROR((Table1[[#This Row],[Electricity 22-23]]*'Emissions Factors'!$C$5)+('Emissions Factors'!$B$5*Table1[[#This Row],[Gas 22-23]]), "")</f>
        <v/>
      </c>
      <c r="T568" s="12" t="str">
        <f>IFERROR(Table1[[#This Row],[Total Emissions 22-23]]/Table1[[#This Row],[Total Emissions 21-22]], "")</f>
        <v/>
      </c>
      <c r="U568" s="7" t="str">
        <f>IF(ISNA(VLOOKUP(Table1[[#This Row],[Name]],'Electricity 23-24'!A798:D1694,4,FALSE)),"",(VLOOKUP(Table1[[#This Row],[Name]],'Electricity 23-24'!A798:D1694,4,FALSE)))</f>
        <v/>
      </c>
      <c r="V568" s="7" t="str">
        <f>IF(ISNA(VLOOKUP(Table1[[#This Row],[Name]],Table2[#All],2,FALSE)),"",(VLOOKUP(Table1[[#This Row],[Name]],Table2[#All],2,FALSE)))</f>
        <v/>
      </c>
      <c r="W568" s="7" t="str">
        <f>IFERROR((Table1[[#This Row],[Electricity 23-24 ]]*'Emissions Factors'!$C$6)+(Table1[[#This Row],[Gas 23-24 ]]*'Emissions Factors'!$B$6),"")</f>
        <v/>
      </c>
      <c r="X568" s="74" t="str">
        <f>IFERROR(Table1[[#This Row],[Total Emissions 23-24 ]]/Table1[[#This Row],[Total Emissions 22-23]],"")</f>
        <v/>
      </c>
      <c r="Y568" s="21"/>
    </row>
    <row r="569" spans="1:25" x14ac:dyDescent="0.25">
      <c r="A569" s="30"/>
      <c r="B569" s="21" t="e">
        <f>VLOOKUP(Table1[[#This Row],[Name]], 'Site Information'!$A$2:$D$46, 4, FALSE)</f>
        <v>#N/A</v>
      </c>
      <c r="C569" s="11" t="str">
        <f>IF(ISNA(VLOOKUP(Table1[[#This Row],[Name]], 'Elec 17-18'!$A$4:$B$630, 2, FALSE)), "0", VLOOKUP(Table1[[#This Row],[Name]], 'Elec 17-18'!$A$4:$B$630, 2, FALSE))</f>
        <v>0</v>
      </c>
      <c r="D569" s="47" t="str">
        <f>IF(ISNA(VLOOKUP(Table1[[#This Row],[Name]], 'Gas 17-18'!$A$4:$B$395, 2, FALSE)), "0", (VLOOKUP(Table1[[#This Row],[Name]], 'Gas 17-18'!$A$4:$B$395, 2, FALSE)))</f>
        <v>0</v>
      </c>
      <c r="E569" s="11" t="str">
        <f>IF(ISNA(VLOOKUP(Table1[[#This Row],[Name]], 'Elec 18-19'!$A$4:$B$630, 2, FALSE)), "0", VLOOKUP(Table1[[#This Row],[Name]], 'Elec 18-19'!$A$4:$B$630, 2, FALSE))</f>
        <v>0</v>
      </c>
      <c r="F569" s="47" t="str">
        <f>IF(ISNA(VLOOKUP(Table1[[#This Row],[Name]], 'Gas 18-19'!$A$4:$B$395, 2, FALSE)), "0", (VLOOKUP(Table1[[#This Row],[Name]], 'Gas 18-19'!$A$4:$B$395, 2, FALSE)))</f>
        <v>0</v>
      </c>
      <c r="G569" s="7" t="str">
        <f>IF(ISNA(VLOOKUP(Table1[[#This Row],[Name]], 'Elec 19-20'!$A$4:$B$631, 2, FALSE)), "0", VLOOKUP(Table1[[#This Row],[Name]], 'Elec 19-20'!$A$4:$B$631, 2, FALSE))</f>
        <v>0</v>
      </c>
      <c r="H569" s="7" t="str">
        <f>IF(ISNA(VLOOKUP(Table1[[#This Row],[Name]], 'Gas 19-20'!$A$4:$B$395, 2, FALSE)), "0", (VLOOKUP(Table1[[#This Row],[Name]], 'Gas 19-20'!$A$4:$B$395, 2, FALSE)))</f>
        <v>0</v>
      </c>
      <c r="I569" s="13">
        <f>IFERROR((Table1[[#This Row],[Electricity 19-20]]*'Emissions Factors'!$C$2)+(Table1[[#This Row],[Gas 19-20]]*'Emissions Factors'!$B$2), "")</f>
        <v>0</v>
      </c>
      <c r="J569" s="7" t="str">
        <f>IF(ISNA(VLOOKUP(Table1[[#This Row],[Name]],'Elec 20-21'!$A$4:$B$641, 2, FALSE)), "0", VLOOKUP(Table1[[#This Row],[Name]], 'Elec 20-21'!$A$4:$B$641, 2, FALSE))</f>
        <v>0</v>
      </c>
      <c r="K569" s="7" t="str">
        <f>IF(ISNA(VLOOKUP(Table1[[#This Row],[Name]], 'Gas 20-21'!$A$4:$B$400, 2, FALSE)), "0", VLOOKUP(Table1[[#This Row],[Name]], 'Gas 20-21'!$A$4:$B$400, 2, FALSE))</f>
        <v>0</v>
      </c>
      <c r="L569" s="13">
        <f>IFERROR((Table1[[#This Row],[Electricity 20-21]]*'Emissions Factors'!$C$3)+(Table1[[#This Row],[Gas 20-21]]*'Emissions Factors'!$B$2), "0")</f>
        <v>0</v>
      </c>
      <c r="M569" s="65" t="str">
        <f>IF(ISNA(VLOOKUP(Table1[[#This Row],[Name]], 'Elec 21-22'!$A$4:$B$656, 2, FALSE)), "0", VLOOKUP(Table1[[#This Row],[Name]], 'Elec 21-22'!$A$4:$B$656, 2, FALSE))</f>
        <v>0</v>
      </c>
      <c r="N569" s="11" t="str">
        <f>IF(ISNA(VLOOKUP(Table1[[#This Row],[Name]], 'Gas 21-22'!$A$4:$B$408, 2, FALSE)), "0", VLOOKUP(Table1[[#This Row],[Name]], 'Gas 21-22'!$A$4:$B$408, 2, FALSE))</f>
        <v>0</v>
      </c>
      <c r="O569" s="8">
        <f>IFERROR((Table1[[#This Row],[Electricity 21-22]]*'Emissions Factors'!$C$4)+(Table1[[#This Row],[Gas 21-22]]*'Emissions Factors'!$B$4), "")</f>
        <v>0</v>
      </c>
      <c r="P569" s="12" t="str">
        <f>IFERROR(Table1[[#This Row],[Total Emissions 21-22]]/Table1[[#This Row],[Total Emissions 20-21]], "")</f>
        <v/>
      </c>
      <c r="Q569" s="11" t="str">
        <f>IF(ISNA(VLOOKUP(Table1[[#This Row],[Name]],'Elec 22-23'!$A$4:$B$680, 2, FALSE)), "", VLOOKUP(Table1[[#This Row],[Name]], 'Elec 22-23'!$A$4:$B$680, 2, FALSE))</f>
        <v/>
      </c>
      <c r="R569" s="7" t="str">
        <f>IF(ISNA(VLOOKUP(Table1[[#This Row],[Name]], 'Gas 22-23'!$A$4:$B$427, 2, FALSE)), "", (VLOOKUP(Table1[[#This Row],[Name]], 'Gas 22-23'!$A$4:$B$427, 2, FALSE)))</f>
        <v/>
      </c>
      <c r="S569" s="7" t="str">
        <f>IFERROR((Table1[[#This Row],[Electricity 22-23]]*'Emissions Factors'!$C$5)+('Emissions Factors'!$B$5*Table1[[#This Row],[Gas 22-23]]), "")</f>
        <v/>
      </c>
      <c r="T569" s="12" t="str">
        <f>IFERROR(Table1[[#This Row],[Total Emissions 22-23]]/Table1[[#This Row],[Total Emissions 21-22]], "")</f>
        <v/>
      </c>
      <c r="U569" s="7" t="str">
        <f>IF(ISNA(VLOOKUP(Table1[[#This Row],[Name]],'Electricity 23-24'!A799:D1695,4,FALSE)),"",(VLOOKUP(Table1[[#This Row],[Name]],'Electricity 23-24'!A799:D1695,4,FALSE)))</f>
        <v/>
      </c>
      <c r="V569" s="7" t="str">
        <f>IF(ISNA(VLOOKUP(Table1[[#This Row],[Name]],Table2[#All],2,FALSE)),"",(VLOOKUP(Table1[[#This Row],[Name]],Table2[#All],2,FALSE)))</f>
        <v/>
      </c>
      <c r="W569" s="7" t="str">
        <f>IFERROR((Table1[[#This Row],[Electricity 23-24 ]]*'Emissions Factors'!$C$6)+(Table1[[#This Row],[Gas 23-24 ]]*'Emissions Factors'!$B$6),"")</f>
        <v/>
      </c>
      <c r="X569" s="74" t="str">
        <f>IFERROR(Table1[[#This Row],[Total Emissions 23-24 ]]/Table1[[#This Row],[Total Emissions 22-23]],"")</f>
        <v/>
      </c>
      <c r="Y569" s="21"/>
    </row>
    <row r="570" spans="1:25" x14ac:dyDescent="0.25">
      <c r="A570" s="30"/>
      <c r="B570" s="21" t="e">
        <f>VLOOKUP(Table1[[#This Row],[Name]], 'Site Information'!$A$2:$D$46, 4, FALSE)</f>
        <v>#N/A</v>
      </c>
      <c r="C570" s="11" t="str">
        <f>IF(ISNA(VLOOKUP(Table1[[#This Row],[Name]], 'Elec 17-18'!$A$4:$B$630, 2, FALSE)), "0", VLOOKUP(Table1[[#This Row],[Name]], 'Elec 17-18'!$A$4:$B$630, 2, FALSE))</f>
        <v>0</v>
      </c>
      <c r="D570" s="47" t="str">
        <f>IF(ISNA(VLOOKUP(Table1[[#This Row],[Name]], 'Gas 17-18'!$A$4:$B$395, 2, FALSE)), "0", (VLOOKUP(Table1[[#This Row],[Name]], 'Gas 17-18'!$A$4:$B$395, 2, FALSE)))</f>
        <v>0</v>
      </c>
      <c r="E570" s="11" t="str">
        <f>IF(ISNA(VLOOKUP(Table1[[#This Row],[Name]], 'Elec 18-19'!$A$4:$B$630, 2, FALSE)), "0", VLOOKUP(Table1[[#This Row],[Name]], 'Elec 18-19'!$A$4:$B$630, 2, FALSE))</f>
        <v>0</v>
      </c>
      <c r="F570" s="47" t="str">
        <f>IF(ISNA(VLOOKUP(Table1[[#This Row],[Name]], 'Gas 18-19'!$A$4:$B$395, 2, FALSE)), "0", (VLOOKUP(Table1[[#This Row],[Name]], 'Gas 18-19'!$A$4:$B$395, 2, FALSE)))</f>
        <v>0</v>
      </c>
      <c r="G570" s="7" t="str">
        <f>IF(ISNA(VLOOKUP(Table1[[#This Row],[Name]], 'Elec 19-20'!$A$4:$B$631, 2, FALSE)), "0", VLOOKUP(Table1[[#This Row],[Name]], 'Elec 19-20'!$A$4:$B$631, 2, FALSE))</f>
        <v>0</v>
      </c>
      <c r="H570" s="7" t="str">
        <f>IF(ISNA(VLOOKUP(Table1[[#This Row],[Name]], 'Gas 19-20'!$A$4:$B$395, 2, FALSE)), "0", (VLOOKUP(Table1[[#This Row],[Name]], 'Gas 19-20'!$A$4:$B$395, 2, FALSE)))</f>
        <v>0</v>
      </c>
      <c r="I570" s="13">
        <f>IFERROR((Table1[[#This Row],[Electricity 19-20]]*'Emissions Factors'!$C$2)+(Table1[[#This Row],[Gas 19-20]]*'Emissions Factors'!$B$2), "")</f>
        <v>0</v>
      </c>
      <c r="J570" s="7" t="str">
        <f>IF(ISNA(VLOOKUP(Table1[[#This Row],[Name]],'Elec 20-21'!$A$4:$B$641, 2, FALSE)), "0", VLOOKUP(Table1[[#This Row],[Name]], 'Elec 20-21'!$A$4:$B$641, 2, FALSE))</f>
        <v>0</v>
      </c>
      <c r="K570" s="7" t="str">
        <f>IF(ISNA(VLOOKUP(Table1[[#This Row],[Name]], 'Gas 20-21'!$A$4:$B$400, 2, FALSE)), "0", VLOOKUP(Table1[[#This Row],[Name]], 'Gas 20-21'!$A$4:$B$400, 2, FALSE))</f>
        <v>0</v>
      </c>
      <c r="L570" s="13">
        <f>IFERROR((Table1[[#This Row],[Electricity 20-21]]*'Emissions Factors'!$C$3)+(Table1[[#This Row],[Gas 20-21]]*'Emissions Factors'!$B$2), "0")</f>
        <v>0</v>
      </c>
      <c r="M570" s="65" t="str">
        <f>IF(ISNA(VLOOKUP(Table1[[#This Row],[Name]], 'Elec 21-22'!$A$4:$B$656, 2, FALSE)), "0", VLOOKUP(Table1[[#This Row],[Name]], 'Elec 21-22'!$A$4:$B$656, 2, FALSE))</f>
        <v>0</v>
      </c>
      <c r="N570" s="11" t="str">
        <f>IF(ISNA(VLOOKUP(Table1[[#This Row],[Name]], 'Gas 21-22'!$A$4:$B$408, 2, FALSE)), "0", VLOOKUP(Table1[[#This Row],[Name]], 'Gas 21-22'!$A$4:$B$408, 2, FALSE))</f>
        <v>0</v>
      </c>
      <c r="O570" s="8">
        <f>IFERROR((Table1[[#This Row],[Electricity 21-22]]*'Emissions Factors'!$C$4)+(Table1[[#This Row],[Gas 21-22]]*'Emissions Factors'!$B$4), "")</f>
        <v>0</v>
      </c>
      <c r="P570" s="12" t="str">
        <f>IFERROR(Table1[[#This Row],[Total Emissions 21-22]]/Table1[[#This Row],[Total Emissions 20-21]], "")</f>
        <v/>
      </c>
      <c r="Q570" s="11" t="str">
        <f>IF(ISNA(VLOOKUP(Table1[[#This Row],[Name]],'Elec 22-23'!$A$4:$B$680, 2, FALSE)), "", VLOOKUP(Table1[[#This Row],[Name]], 'Elec 22-23'!$A$4:$B$680, 2, FALSE))</f>
        <v/>
      </c>
      <c r="R570" s="7" t="str">
        <f>IF(ISNA(VLOOKUP(Table1[[#This Row],[Name]], 'Gas 22-23'!$A$4:$B$427, 2, FALSE)), "", (VLOOKUP(Table1[[#This Row],[Name]], 'Gas 22-23'!$A$4:$B$427, 2, FALSE)))</f>
        <v/>
      </c>
      <c r="S570" s="7" t="str">
        <f>IFERROR((Table1[[#This Row],[Electricity 22-23]]*'Emissions Factors'!$C$5)+('Emissions Factors'!$B$5*Table1[[#This Row],[Gas 22-23]]), "")</f>
        <v/>
      </c>
      <c r="T570" s="12" t="str">
        <f>IFERROR(Table1[[#This Row],[Total Emissions 22-23]]/Table1[[#This Row],[Total Emissions 21-22]], "")</f>
        <v/>
      </c>
      <c r="U570" s="7" t="str">
        <f>IF(ISNA(VLOOKUP(Table1[[#This Row],[Name]],'Electricity 23-24'!A800:D1696,4,FALSE)),"",(VLOOKUP(Table1[[#This Row],[Name]],'Electricity 23-24'!A800:D1696,4,FALSE)))</f>
        <v/>
      </c>
      <c r="V570" s="7" t="str">
        <f>IF(ISNA(VLOOKUP(Table1[[#This Row],[Name]],Table2[#All],2,FALSE)),"",(VLOOKUP(Table1[[#This Row],[Name]],Table2[#All],2,FALSE)))</f>
        <v/>
      </c>
      <c r="W570" s="7" t="str">
        <f>IFERROR((Table1[[#This Row],[Electricity 23-24 ]]*'Emissions Factors'!$C$6)+(Table1[[#This Row],[Gas 23-24 ]]*'Emissions Factors'!$B$6),"")</f>
        <v/>
      </c>
      <c r="X570" s="74" t="str">
        <f>IFERROR(Table1[[#This Row],[Total Emissions 23-24 ]]/Table1[[#This Row],[Total Emissions 22-23]],"")</f>
        <v/>
      </c>
      <c r="Y570" s="21"/>
    </row>
    <row r="571" spans="1:25" x14ac:dyDescent="0.25">
      <c r="A571" s="30"/>
      <c r="B571" s="21" t="e">
        <f>VLOOKUP(Table1[[#This Row],[Name]], 'Site Information'!$A$2:$D$46, 4, FALSE)</f>
        <v>#N/A</v>
      </c>
      <c r="C571" s="11" t="str">
        <f>IF(ISNA(VLOOKUP(Table1[[#This Row],[Name]], 'Elec 17-18'!$A$4:$B$630, 2, FALSE)), "0", VLOOKUP(Table1[[#This Row],[Name]], 'Elec 17-18'!$A$4:$B$630, 2, FALSE))</f>
        <v>0</v>
      </c>
      <c r="D571" s="47" t="str">
        <f>IF(ISNA(VLOOKUP(Table1[[#This Row],[Name]], 'Gas 17-18'!$A$4:$B$395, 2, FALSE)), "0", (VLOOKUP(Table1[[#This Row],[Name]], 'Gas 17-18'!$A$4:$B$395, 2, FALSE)))</f>
        <v>0</v>
      </c>
      <c r="E571" s="11" t="str">
        <f>IF(ISNA(VLOOKUP(Table1[[#This Row],[Name]], 'Elec 18-19'!$A$4:$B$630, 2, FALSE)), "0", VLOOKUP(Table1[[#This Row],[Name]], 'Elec 18-19'!$A$4:$B$630, 2, FALSE))</f>
        <v>0</v>
      </c>
      <c r="F571" s="47" t="str">
        <f>IF(ISNA(VLOOKUP(Table1[[#This Row],[Name]], 'Gas 18-19'!$A$4:$B$395, 2, FALSE)), "0", (VLOOKUP(Table1[[#This Row],[Name]], 'Gas 18-19'!$A$4:$B$395, 2, FALSE)))</f>
        <v>0</v>
      </c>
      <c r="G571" s="7" t="str">
        <f>IF(ISNA(VLOOKUP(Table1[[#This Row],[Name]], 'Elec 19-20'!$A$4:$B$631, 2, FALSE)), "0", VLOOKUP(Table1[[#This Row],[Name]], 'Elec 19-20'!$A$4:$B$631, 2, FALSE))</f>
        <v>0</v>
      </c>
      <c r="H571" s="7" t="str">
        <f>IF(ISNA(VLOOKUP(Table1[[#This Row],[Name]], 'Gas 19-20'!$A$4:$B$395, 2, FALSE)), "0", (VLOOKUP(Table1[[#This Row],[Name]], 'Gas 19-20'!$A$4:$B$395, 2, FALSE)))</f>
        <v>0</v>
      </c>
      <c r="I571" s="13">
        <f>IFERROR((Table1[[#This Row],[Electricity 19-20]]*'Emissions Factors'!$C$2)+(Table1[[#This Row],[Gas 19-20]]*'Emissions Factors'!$B$2), "")</f>
        <v>0</v>
      </c>
      <c r="J571" s="7" t="str">
        <f>IF(ISNA(VLOOKUP(Table1[[#This Row],[Name]],'Elec 20-21'!$A$4:$B$641, 2, FALSE)), "0", VLOOKUP(Table1[[#This Row],[Name]], 'Elec 20-21'!$A$4:$B$641, 2, FALSE))</f>
        <v>0</v>
      </c>
      <c r="K571" s="7" t="str">
        <f>IF(ISNA(VLOOKUP(Table1[[#This Row],[Name]], 'Gas 20-21'!$A$4:$B$400, 2, FALSE)), "0", VLOOKUP(Table1[[#This Row],[Name]], 'Gas 20-21'!$A$4:$B$400, 2, FALSE))</f>
        <v>0</v>
      </c>
      <c r="L571" s="13">
        <f>IFERROR((Table1[[#This Row],[Electricity 20-21]]*'Emissions Factors'!$C$3)+(Table1[[#This Row],[Gas 20-21]]*'Emissions Factors'!$B$2), "0")</f>
        <v>0</v>
      </c>
      <c r="M571" s="65" t="str">
        <f>IF(ISNA(VLOOKUP(Table1[[#This Row],[Name]], 'Elec 21-22'!$A$4:$B$656, 2, FALSE)), "0", VLOOKUP(Table1[[#This Row],[Name]], 'Elec 21-22'!$A$4:$B$656, 2, FALSE))</f>
        <v>0</v>
      </c>
      <c r="N571" s="11" t="str">
        <f>IF(ISNA(VLOOKUP(Table1[[#This Row],[Name]], 'Gas 21-22'!$A$4:$B$408, 2, FALSE)), "0", VLOOKUP(Table1[[#This Row],[Name]], 'Gas 21-22'!$A$4:$B$408, 2, FALSE))</f>
        <v>0</v>
      </c>
      <c r="O571" s="8">
        <f>IFERROR((Table1[[#This Row],[Electricity 21-22]]*'Emissions Factors'!$C$4)+(Table1[[#This Row],[Gas 21-22]]*'Emissions Factors'!$B$4), "")</f>
        <v>0</v>
      </c>
      <c r="P571" s="12" t="str">
        <f>IFERROR(Table1[[#This Row],[Total Emissions 21-22]]/Table1[[#This Row],[Total Emissions 20-21]], "")</f>
        <v/>
      </c>
      <c r="Q571" s="11" t="str">
        <f>IF(ISNA(VLOOKUP(Table1[[#This Row],[Name]],'Elec 22-23'!$A$4:$B$680, 2, FALSE)), "", VLOOKUP(Table1[[#This Row],[Name]], 'Elec 22-23'!$A$4:$B$680, 2, FALSE))</f>
        <v/>
      </c>
      <c r="R571" s="7" t="str">
        <f>IF(ISNA(VLOOKUP(Table1[[#This Row],[Name]], 'Gas 22-23'!$A$4:$B$427, 2, FALSE)), "", (VLOOKUP(Table1[[#This Row],[Name]], 'Gas 22-23'!$A$4:$B$427, 2, FALSE)))</f>
        <v/>
      </c>
      <c r="S571" s="7" t="str">
        <f>IFERROR((Table1[[#This Row],[Electricity 22-23]]*'Emissions Factors'!$C$5)+('Emissions Factors'!$B$5*Table1[[#This Row],[Gas 22-23]]), "")</f>
        <v/>
      </c>
      <c r="T571" s="12" t="str">
        <f>IFERROR(Table1[[#This Row],[Total Emissions 22-23]]/Table1[[#This Row],[Total Emissions 21-22]], "")</f>
        <v/>
      </c>
      <c r="U571" s="7" t="str">
        <f>IF(ISNA(VLOOKUP(Table1[[#This Row],[Name]],'Electricity 23-24'!A801:D1697,4,FALSE)),"",(VLOOKUP(Table1[[#This Row],[Name]],'Electricity 23-24'!A801:D1697,4,FALSE)))</f>
        <v/>
      </c>
      <c r="V571" s="7" t="str">
        <f>IF(ISNA(VLOOKUP(Table1[[#This Row],[Name]],Table2[#All],2,FALSE)),"",(VLOOKUP(Table1[[#This Row],[Name]],Table2[#All],2,FALSE)))</f>
        <v/>
      </c>
      <c r="W571" s="7" t="str">
        <f>IFERROR((Table1[[#This Row],[Electricity 23-24 ]]*'Emissions Factors'!$C$6)+(Table1[[#This Row],[Gas 23-24 ]]*'Emissions Factors'!$B$6),"")</f>
        <v/>
      </c>
      <c r="X571" s="74" t="str">
        <f>IFERROR(Table1[[#This Row],[Total Emissions 23-24 ]]/Table1[[#This Row],[Total Emissions 22-23]],"")</f>
        <v/>
      </c>
      <c r="Y571" s="21"/>
    </row>
    <row r="572" spans="1:25" ht="15.6" customHeight="1" x14ac:dyDescent="0.25">
      <c r="A572" s="30"/>
      <c r="B572" s="21" t="e">
        <f>VLOOKUP(Table1[[#This Row],[Name]], 'Site Information'!$A$2:$D$46, 4, FALSE)</f>
        <v>#N/A</v>
      </c>
      <c r="C572" s="11" t="str">
        <f>IF(ISNA(VLOOKUP(Table1[[#This Row],[Name]], 'Elec 17-18'!$A$4:$B$630, 2, FALSE)), "0", VLOOKUP(Table1[[#This Row],[Name]], 'Elec 17-18'!$A$4:$B$630, 2, FALSE))</f>
        <v>0</v>
      </c>
      <c r="D572" s="47" t="str">
        <f>IF(ISNA(VLOOKUP(Table1[[#This Row],[Name]], 'Gas 17-18'!$A$4:$B$395, 2, FALSE)), "0", (VLOOKUP(Table1[[#This Row],[Name]], 'Gas 17-18'!$A$4:$B$395, 2, FALSE)))</f>
        <v>0</v>
      </c>
      <c r="E572" s="11" t="str">
        <f>IF(ISNA(VLOOKUP(Table1[[#This Row],[Name]], 'Elec 18-19'!$A$4:$B$630, 2, FALSE)), "0", VLOOKUP(Table1[[#This Row],[Name]], 'Elec 18-19'!$A$4:$B$630, 2, FALSE))</f>
        <v>0</v>
      </c>
      <c r="F572" s="47" t="str">
        <f>IF(ISNA(VLOOKUP(Table1[[#This Row],[Name]], 'Gas 18-19'!$A$4:$B$395, 2, FALSE)), "0", (VLOOKUP(Table1[[#This Row],[Name]], 'Gas 18-19'!$A$4:$B$395, 2, FALSE)))</f>
        <v>0</v>
      </c>
      <c r="G572" s="7" t="str">
        <f>IF(ISNA(VLOOKUP(Table1[[#This Row],[Name]], 'Elec 19-20'!$A$4:$B$631, 2, FALSE)), "0", VLOOKUP(Table1[[#This Row],[Name]], 'Elec 19-20'!$A$4:$B$631, 2, FALSE))</f>
        <v>0</v>
      </c>
      <c r="H572" s="7" t="str">
        <f>IF(ISNA(VLOOKUP(Table1[[#This Row],[Name]], 'Gas 19-20'!$A$4:$B$395, 2, FALSE)), "0", (VLOOKUP(Table1[[#This Row],[Name]], 'Gas 19-20'!$A$4:$B$395, 2, FALSE)))</f>
        <v>0</v>
      </c>
      <c r="I572" s="13">
        <f>IFERROR((Table1[[#This Row],[Electricity 19-20]]*'Emissions Factors'!$C$2)+(Table1[[#This Row],[Gas 19-20]]*'Emissions Factors'!$B$2), "")</f>
        <v>0</v>
      </c>
      <c r="J572" s="7" t="str">
        <f>IF(ISNA(VLOOKUP(Table1[[#This Row],[Name]],'Elec 20-21'!$A$4:$B$641, 2, FALSE)), "0", VLOOKUP(Table1[[#This Row],[Name]], 'Elec 20-21'!$A$4:$B$641, 2, FALSE))</f>
        <v>0</v>
      </c>
      <c r="K572" s="7" t="str">
        <f>IF(ISNA(VLOOKUP(Table1[[#This Row],[Name]], 'Gas 20-21'!$A$4:$B$400, 2, FALSE)), "0", VLOOKUP(Table1[[#This Row],[Name]], 'Gas 20-21'!$A$4:$B$400, 2, FALSE))</f>
        <v>0</v>
      </c>
      <c r="L572" s="13">
        <f>IFERROR((Table1[[#This Row],[Electricity 20-21]]*'Emissions Factors'!$C$3)+(Table1[[#This Row],[Gas 20-21]]*'Emissions Factors'!$B$2), "0")</f>
        <v>0</v>
      </c>
      <c r="M572" s="65" t="str">
        <f>IF(ISNA(VLOOKUP(Table1[[#This Row],[Name]], 'Elec 21-22'!$A$4:$B$656, 2, FALSE)), "0", VLOOKUP(Table1[[#This Row],[Name]], 'Elec 21-22'!$A$4:$B$656, 2, FALSE))</f>
        <v>0</v>
      </c>
      <c r="N572" s="7" t="str">
        <f>IF(ISNA(VLOOKUP(Table1[[#This Row],[Name]], 'Gas 21-22'!$A$4:$B$408, 2, FALSE)), "0", VLOOKUP(Table1[[#This Row],[Name]], 'Gas 21-22'!$A$4:$B$408, 2, FALSE))</f>
        <v>0</v>
      </c>
      <c r="O572" s="8">
        <f>IFERROR((Table1[[#This Row],[Electricity 21-22]]*'Emissions Factors'!$C$4)+(Table1[[#This Row],[Gas 21-22]]*'Emissions Factors'!$B$4), "")</f>
        <v>0</v>
      </c>
      <c r="P572" s="12" t="str">
        <f>IFERROR(Table1[[#This Row],[Total Emissions 21-22]]/Table1[[#This Row],[Total Emissions 20-21]], "")</f>
        <v/>
      </c>
      <c r="Q572" s="11" t="str">
        <f>IF(ISNA(VLOOKUP(Table1[[#This Row],[Name]],'Elec 22-23'!$A$4:$B$680, 2, FALSE)), "", VLOOKUP(Table1[[#This Row],[Name]], 'Elec 22-23'!$A$4:$B$680, 2, FALSE))</f>
        <v/>
      </c>
      <c r="R572" s="11" t="str">
        <f>IF(ISNA(VLOOKUP(Table1[[#This Row],[Name]], 'Gas 22-23'!$A$4:$B$427, 2, FALSE)), "", (VLOOKUP(Table1[[#This Row],[Name]], 'Gas 22-23'!$A$4:$B$427, 2, FALSE)))</f>
        <v/>
      </c>
      <c r="S572" s="11" t="str">
        <f>IFERROR((Table1[[#This Row],[Electricity 22-23]]*'Emissions Factors'!$C$5)+('Emissions Factors'!$B$5*Table1[[#This Row],[Gas 22-23]]), "")</f>
        <v/>
      </c>
      <c r="T572" s="12" t="str">
        <f>IFERROR(Table1[[#This Row],[Total Emissions 22-23]]/Table1[[#This Row],[Total Emissions 21-22]], "")</f>
        <v/>
      </c>
      <c r="U572" s="7" t="e">
        <f>VLOOKUP(Table1[[#This Row],[Name]],'Electricity 23-24'!A495:D570,4,FALSE)</f>
        <v>#N/A</v>
      </c>
      <c r="V572" s="11" t="str">
        <f>IF(ISNA(VLOOKUP(Table1[[#This Row],[Name]],Table2[#All],2,FALSE)),"",(VLOOKUP(Table1[[#This Row],[Name]],Table2[#All],2,FALSE)))</f>
        <v/>
      </c>
      <c r="W572" s="11" t="str">
        <f>IFERROR((Table1[[#This Row],[Electricity 23-24 ]]*'Emissions Factors'!$C$6)+(Table1[[#This Row],[Gas 23-24 ]]*'Emissions Factors'!$B$6),"")</f>
        <v/>
      </c>
      <c r="X572" s="74" t="str">
        <f>IFERROR(Table1[[#This Row],[Total Emissions 23-24 ]]/Table1[[#This Row],[Total Emissions 22-23]],"")</f>
        <v/>
      </c>
      <c r="Y572" s="21"/>
    </row>
    <row r="573" spans="1:25" x14ac:dyDescent="0.25">
      <c r="A573" s="30"/>
      <c r="B573" s="21" t="e">
        <f>VLOOKUP(Table1[[#This Row],[Name]], 'Site Information'!$A$2:$D$46, 4, FALSE)</f>
        <v>#N/A</v>
      </c>
      <c r="C573" s="11" t="str">
        <f>IF(ISNA(VLOOKUP(Table1[[#This Row],[Name]], 'Elec 17-18'!$A$4:$B$630, 2, FALSE)), "0", VLOOKUP(Table1[[#This Row],[Name]], 'Elec 17-18'!$A$4:$B$630, 2, FALSE))</f>
        <v>0</v>
      </c>
      <c r="D573" s="47" t="str">
        <f>IF(ISNA(VLOOKUP(Table1[[#This Row],[Name]], 'Gas 17-18'!$A$4:$B$395, 2, FALSE)), "0", (VLOOKUP(Table1[[#This Row],[Name]], 'Gas 17-18'!$A$4:$B$395, 2, FALSE)))</f>
        <v>0</v>
      </c>
      <c r="E573" s="11" t="str">
        <f>IF(ISNA(VLOOKUP(Table1[[#This Row],[Name]], 'Elec 18-19'!$A$4:$B$630, 2, FALSE)), "0", VLOOKUP(Table1[[#This Row],[Name]], 'Elec 18-19'!$A$4:$B$630, 2, FALSE))</f>
        <v>0</v>
      </c>
      <c r="F573" s="47" t="str">
        <f>IF(ISNA(VLOOKUP(Table1[[#This Row],[Name]], 'Gas 18-19'!$A$4:$B$395, 2, FALSE)), "0", (VLOOKUP(Table1[[#This Row],[Name]], 'Gas 18-19'!$A$4:$B$395, 2, FALSE)))</f>
        <v>0</v>
      </c>
      <c r="G573" s="7" t="str">
        <f>IF(ISNA(VLOOKUP(Table1[[#This Row],[Name]], 'Elec 19-20'!$A$4:$B$631, 2, FALSE)), "0", VLOOKUP(Table1[[#This Row],[Name]], 'Elec 19-20'!$A$4:$B$631, 2, FALSE))</f>
        <v>0</v>
      </c>
      <c r="H573" s="7" t="str">
        <f>IF(ISNA(VLOOKUP(Table1[[#This Row],[Name]], 'Gas 19-20'!$A$4:$B$395, 2, FALSE)), "0", (VLOOKUP(Table1[[#This Row],[Name]], 'Gas 19-20'!$A$4:$B$395, 2, FALSE)))</f>
        <v>0</v>
      </c>
      <c r="I573" s="13">
        <f>IFERROR((Table1[[#This Row],[Electricity 19-20]]*'Emissions Factors'!$C$2)+(Table1[[#This Row],[Gas 19-20]]*'Emissions Factors'!$B$2), "")</f>
        <v>0</v>
      </c>
      <c r="J573" s="7" t="str">
        <f>IF(ISNA(VLOOKUP(Table1[[#This Row],[Name]],'Elec 20-21'!$A$4:$B$641, 2, FALSE)), "0", VLOOKUP(Table1[[#This Row],[Name]], 'Elec 20-21'!$A$4:$B$641, 2, FALSE))</f>
        <v>0</v>
      </c>
      <c r="K573" s="7" t="str">
        <f>IF(ISNA(VLOOKUP(Table1[[#This Row],[Name]], 'Gas 20-21'!$A$4:$B$400, 2, FALSE)), "0", VLOOKUP(Table1[[#This Row],[Name]], 'Gas 20-21'!$A$4:$B$400, 2, FALSE))</f>
        <v>0</v>
      </c>
      <c r="L573" s="13">
        <f>IFERROR((Table1[[#This Row],[Electricity 20-21]]*'Emissions Factors'!$C$3)+(Table1[[#This Row],[Gas 20-21]]*'Emissions Factors'!$B$2), "0")</f>
        <v>0</v>
      </c>
      <c r="M573" s="65" t="str">
        <f>IF(ISNA(VLOOKUP(Table1[[#This Row],[Name]], 'Elec 21-22'!$A$4:$B$656, 2, FALSE)), "0", VLOOKUP(Table1[[#This Row],[Name]], 'Elec 21-22'!$A$4:$B$656, 2, FALSE))</f>
        <v>0</v>
      </c>
      <c r="N573" s="11" t="str">
        <f>IF(ISNA(VLOOKUP(Table1[[#This Row],[Name]], 'Gas 21-22'!$A$4:$B$408, 2, FALSE)), "0", VLOOKUP(Table1[[#This Row],[Name]], 'Gas 21-22'!$A$4:$B$408, 2, FALSE))</f>
        <v>0</v>
      </c>
      <c r="O573" s="8">
        <f>IFERROR((Table1[[#This Row],[Electricity 21-22]]*'Emissions Factors'!$C$4)+(Table1[[#This Row],[Gas 21-22]]*'Emissions Factors'!$B$4), "")</f>
        <v>0</v>
      </c>
      <c r="P573" s="12" t="str">
        <f>IFERROR(Table1[[#This Row],[Total Emissions 21-22]]/Table1[[#This Row],[Total Emissions 20-21]], "")</f>
        <v/>
      </c>
      <c r="Q573" s="11" t="str">
        <f>IF(ISNA(VLOOKUP(Table1[[#This Row],[Name]],'Elec 22-23'!$A$4:$B$680, 2, FALSE)), "", VLOOKUP(Table1[[#This Row],[Name]], 'Elec 22-23'!$A$4:$B$680, 2, FALSE))</f>
        <v/>
      </c>
      <c r="R573" s="7" t="str">
        <f>IF(ISNA(VLOOKUP(Table1[[#This Row],[Name]], 'Gas 22-23'!$A$4:$B$427, 2, FALSE)), "", (VLOOKUP(Table1[[#This Row],[Name]], 'Gas 22-23'!$A$4:$B$427, 2, FALSE)))</f>
        <v/>
      </c>
      <c r="S573" s="7" t="str">
        <f>IFERROR((Table1[[#This Row],[Electricity 22-23]]*'Emissions Factors'!$C$5)+('Emissions Factors'!$B$5*Table1[[#This Row],[Gas 22-23]]), "")</f>
        <v/>
      </c>
      <c r="T573" s="12" t="str">
        <f>IFERROR(Table1[[#This Row],[Total Emissions 22-23]]/Table1[[#This Row],[Total Emissions 21-22]], "")</f>
        <v/>
      </c>
      <c r="U573" s="7" t="str">
        <f>IF(ISNA(VLOOKUP(Table1[[#This Row],[Name]],'Electricity 23-24'!A802:D1698,4,FALSE)),"",(VLOOKUP(Table1[[#This Row],[Name]],'Electricity 23-24'!A802:D1698,4,FALSE)))</f>
        <v/>
      </c>
      <c r="V573" s="7" t="str">
        <f>IF(ISNA(VLOOKUP(Table1[[#This Row],[Name]],Table2[#All],2,FALSE)),"",(VLOOKUP(Table1[[#This Row],[Name]],Table2[#All],2,FALSE)))</f>
        <v/>
      </c>
      <c r="W573" s="7" t="str">
        <f>IFERROR((Table1[[#This Row],[Electricity 23-24 ]]*'Emissions Factors'!$C$6)+(Table1[[#This Row],[Gas 23-24 ]]*'Emissions Factors'!$B$6),"")</f>
        <v/>
      </c>
      <c r="X573" s="74" t="str">
        <f>IFERROR(Table1[[#This Row],[Total Emissions 23-24 ]]/Table1[[#This Row],[Total Emissions 22-23]],"")</f>
        <v/>
      </c>
      <c r="Y573" s="21"/>
    </row>
    <row r="574" spans="1:25" x14ac:dyDescent="0.25">
      <c r="A574" s="30"/>
      <c r="B574" s="21" t="e">
        <f>VLOOKUP(Table1[[#This Row],[Name]], 'Site Information'!$A$2:$D$46, 4, FALSE)</f>
        <v>#N/A</v>
      </c>
      <c r="C574" s="11" t="str">
        <f>IF(ISNA(VLOOKUP(Table1[[#This Row],[Name]], 'Elec 17-18'!$A$4:$B$630, 2, FALSE)), "0", VLOOKUP(Table1[[#This Row],[Name]], 'Elec 17-18'!$A$4:$B$630, 2, FALSE))</f>
        <v>0</v>
      </c>
      <c r="D574" s="47" t="str">
        <f>IF(ISNA(VLOOKUP(Table1[[#This Row],[Name]], 'Gas 17-18'!$A$4:$B$395, 2, FALSE)), "0", (VLOOKUP(Table1[[#This Row],[Name]], 'Gas 17-18'!$A$4:$B$395, 2, FALSE)))</f>
        <v>0</v>
      </c>
      <c r="E574" s="11" t="str">
        <f>IF(ISNA(VLOOKUP(Table1[[#This Row],[Name]], 'Elec 18-19'!$A$4:$B$630, 2, FALSE)), "0", VLOOKUP(Table1[[#This Row],[Name]], 'Elec 18-19'!$A$4:$B$630, 2, FALSE))</f>
        <v>0</v>
      </c>
      <c r="F574" s="47" t="str">
        <f>IF(ISNA(VLOOKUP(Table1[[#This Row],[Name]], 'Gas 18-19'!$A$4:$B$395, 2, FALSE)), "0", (VLOOKUP(Table1[[#This Row],[Name]], 'Gas 18-19'!$A$4:$B$395, 2, FALSE)))</f>
        <v>0</v>
      </c>
      <c r="G574" s="7" t="str">
        <f>IF(ISNA(VLOOKUP(Table1[[#This Row],[Name]], 'Elec 19-20'!$A$4:$B$631, 2, FALSE)), "0", VLOOKUP(Table1[[#This Row],[Name]], 'Elec 19-20'!$A$4:$B$631, 2, FALSE))</f>
        <v>0</v>
      </c>
      <c r="H574" s="7" t="str">
        <f>IF(ISNA(VLOOKUP(Table1[[#This Row],[Name]], 'Gas 19-20'!$A$4:$B$395, 2, FALSE)), "0", (VLOOKUP(Table1[[#This Row],[Name]], 'Gas 19-20'!$A$4:$B$395, 2, FALSE)))</f>
        <v>0</v>
      </c>
      <c r="I574" s="13">
        <f>IFERROR((Table1[[#This Row],[Electricity 19-20]]*'Emissions Factors'!$C$2)+(Table1[[#This Row],[Gas 19-20]]*'Emissions Factors'!$B$2), "")</f>
        <v>0</v>
      </c>
      <c r="J574" s="7" t="str">
        <f>IF(ISNA(VLOOKUP(Table1[[#This Row],[Name]],'Elec 20-21'!$A$4:$B$641, 2, FALSE)), "0", VLOOKUP(Table1[[#This Row],[Name]], 'Elec 20-21'!$A$4:$B$641, 2, FALSE))</f>
        <v>0</v>
      </c>
      <c r="K574" s="7" t="str">
        <f>IF(ISNA(VLOOKUP(Table1[[#This Row],[Name]], 'Gas 20-21'!$A$4:$B$400, 2, FALSE)), "0", VLOOKUP(Table1[[#This Row],[Name]], 'Gas 20-21'!$A$4:$B$400, 2, FALSE))</f>
        <v>0</v>
      </c>
      <c r="L574" s="13">
        <f>IFERROR((Table1[[#This Row],[Electricity 20-21]]*'Emissions Factors'!$C$3)+(Table1[[#This Row],[Gas 20-21]]*'Emissions Factors'!$B$2), "0")</f>
        <v>0</v>
      </c>
      <c r="M574" s="65" t="str">
        <f>IF(ISNA(VLOOKUP(Table1[[#This Row],[Name]], 'Elec 21-22'!$A$4:$B$656, 2, FALSE)), "0", VLOOKUP(Table1[[#This Row],[Name]], 'Elec 21-22'!$A$4:$B$656, 2, FALSE))</f>
        <v>0</v>
      </c>
      <c r="N574" s="11" t="str">
        <f>IF(ISNA(VLOOKUP(Table1[[#This Row],[Name]], 'Gas 21-22'!$A$4:$B$408, 2, FALSE)), "0", VLOOKUP(Table1[[#This Row],[Name]], 'Gas 21-22'!$A$4:$B$408, 2, FALSE))</f>
        <v>0</v>
      </c>
      <c r="O574" s="8">
        <f>IFERROR((Table1[[#This Row],[Electricity 21-22]]*'Emissions Factors'!$C$4)+(Table1[[#This Row],[Gas 21-22]]*'Emissions Factors'!$B$4), "")</f>
        <v>0</v>
      </c>
      <c r="P574" s="12" t="str">
        <f>IFERROR(Table1[[#This Row],[Total Emissions 21-22]]/Table1[[#This Row],[Total Emissions 20-21]], "")</f>
        <v/>
      </c>
      <c r="Q574" s="11" t="str">
        <f>IF(ISNA(VLOOKUP(Table1[[#This Row],[Name]],'Elec 22-23'!$A$4:$B$680, 2, FALSE)), "", VLOOKUP(Table1[[#This Row],[Name]], 'Elec 22-23'!$A$4:$B$680, 2, FALSE))</f>
        <v/>
      </c>
      <c r="R574" s="7" t="str">
        <f>IF(ISNA(VLOOKUP(Table1[[#This Row],[Name]], 'Gas 22-23'!$A$4:$B$427, 2, FALSE)), "", (VLOOKUP(Table1[[#This Row],[Name]], 'Gas 22-23'!$A$4:$B$427, 2, FALSE)))</f>
        <v/>
      </c>
      <c r="S574" s="7" t="str">
        <f>IFERROR((Table1[[#This Row],[Electricity 22-23]]*'Emissions Factors'!$C$5)+('Emissions Factors'!$B$5*Table1[[#This Row],[Gas 22-23]]), "")</f>
        <v/>
      </c>
      <c r="T574" s="12" t="str">
        <f>IFERROR(Table1[[#This Row],[Total Emissions 22-23]]/Table1[[#This Row],[Total Emissions 21-22]], "")</f>
        <v/>
      </c>
      <c r="U574" s="7" t="str">
        <f>IF(ISNA(VLOOKUP(Table1[[#This Row],[Name]],'Electricity 23-24'!A803:D1699,4,FALSE)),"",(VLOOKUP(Table1[[#This Row],[Name]],'Electricity 23-24'!A803:D1699,4,FALSE)))</f>
        <v/>
      </c>
      <c r="V574" s="7" t="str">
        <f>IF(ISNA(VLOOKUP(Table1[[#This Row],[Name]],Table2[#All],2,FALSE)),"",(VLOOKUP(Table1[[#This Row],[Name]],Table2[#All],2,FALSE)))</f>
        <v/>
      </c>
      <c r="W574" s="7" t="str">
        <f>IFERROR((Table1[[#This Row],[Electricity 23-24 ]]*'Emissions Factors'!$C$6)+(Table1[[#This Row],[Gas 23-24 ]]*'Emissions Factors'!$B$6),"")</f>
        <v/>
      </c>
      <c r="X574" s="74" t="str">
        <f>IFERROR(Table1[[#This Row],[Total Emissions 23-24 ]]/Table1[[#This Row],[Total Emissions 22-23]],"")</f>
        <v/>
      </c>
      <c r="Y574" s="21"/>
    </row>
    <row r="575" spans="1:25" x14ac:dyDescent="0.25">
      <c r="A575" s="30"/>
      <c r="B575" s="21" t="e">
        <f>VLOOKUP(Table1[[#This Row],[Name]], 'Site Information'!$A$2:$D$46, 4, FALSE)</f>
        <v>#N/A</v>
      </c>
      <c r="C575" s="11" t="str">
        <f>IF(ISNA(VLOOKUP(Table1[[#This Row],[Name]], 'Elec 17-18'!$A$4:$B$630, 2, FALSE)), "0", VLOOKUP(Table1[[#This Row],[Name]], 'Elec 17-18'!$A$4:$B$630, 2, FALSE))</f>
        <v>0</v>
      </c>
      <c r="D575" s="47" t="str">
        <f>IF(ISNA(VLOOKUP(Table1[[#This Row],[Name]], 'Gas 17-18'!$A$4:$B$395, 2, FALSE)), "0", (VLOOKUP(Table1[[#This Row],[Name]], 'Gas 17-18'!$A$4:$B$395, 2, FALSE)))</f>
        <v>0</v>
      </c>
      <c r="E575" s="11" t="str">
        <f>IF(ISNA(VLOOKUP(Table1[[#This Row],[Name]], 'Elec 18-19'!$A$4:$B$630, 2, FALSE)), "0", VLOOKUP(Table1[[#This Row],[Name]], 'Elec 18-19'!$A$4:$B$630, 2, FALSE))</f>
        <v>0</v>
      </c>
      <c r="F575" s="47" t="str">
        <f>IF(ISNA(VLOOKUP(Table1[[#This Row],[Name]], 'Gas 18-19'!$A$4:$B$395, 2, FALSE)), "0", (VLOOKUP(Table1[[#This Row],[Name]], 'Gas 18-19'!$A$4:$B$395, 2, FALSE)))</f>
        <v>0</v>
      </c>
      <c r="G575" s="7" t="str">
        <f>IF(ISNA(VLOOKUP(Table1[[#This Row],[Name]], 'Elec 19-20'!$A$4:$B$631, 2, FALSE)), "0", VLOOKUP(Table1[[#This Row],[Name]], 'Elec 19-20'!$A$4:$B$631, 2, FALSE))</f>
        <v>0</v>
      </c>
      <c r="H575" s="7" t="str">
        <f>IF(ISNA(VLOOKUP(Table1[[#This Row],[Name]], 'Gas 19-20'!$A$4:$B$395, 2, FALSE)), "0", (VLOOKUP(Table1[[#This Row],[Name]], 'Gas 19-20'!$A$4:$B$395, 2, FALSE)))</f>
        <v>0</v>
      </c>
      <c r="I575" s="13">
        <f>IFERROR((Table1[[#This Row],[Electricity 19-20]]*'Emissions Factors'!$C$2)+(Table1[[#This Row],[Gas 19-20]]*'Emissions Factors'!$B$2), "")</f>
        <v>0</v>
      </c>
      <c r="J575" s="7" t="str">
        <f>IF(ISNA(VLOOKUP(Table1[[#This Row],[Name]],'Elec 20-21'!$A$4:$B$641, 2, FALSE)), "0", VLOOKUP(Table1[[#This Row],[Name]], 'Elec 20-21'!$A$4:$B$641, 2, FALSE))</f>
        <v>0</v>
      </c>
      <c r="K575" s="7" t="str">
        <f>IF(ISNA(VLOOKUP(Table1[[#This Row],[Name]], 'Gas 20-21'!$A$4:$B$400, 2, FALSE)), "0", VLOOKUP(Table1[[#This Row],[Name]], 'Gas 20-21'!$A$4:$B$400, 2, FALSE))</f>
        <v>0</v>
      </c>
      <c r="L575" s="13">
        <f>IFERROR((Table1[[#This Row],[Electricity 20-21]]*'Emissions Factors'!$C$3)+(Table1[[#This Row],[Gas 20-21]]*'Emissions Factors'!$B$2), "0")</f>
        <v>0</v>
      </c>
      <c r="M575" s="65" t="str">
        <f>IF(ISNA(VLOOKUP(Table1[[#This Row],[Name]], 'Elec 21-22'!$A$4:$B$656, 2, FALSE)), "0", VLOOKUP(Table1[[#This Row],[Name]], 'Elec 21-22'!$A$4:$B$656, 2, FALSE))</f>
        <v>0</v>
      </c>
      <c r="N575" s="11" t="str">
        <f>IF(ISNA(VLOOKUP(Table1[[#This Row],[Name]], 'Gas 21-22'!$A$4:$B$408, 2, FALSE)), "0", VLOOKUP(Table1[[#This Row],[Name]], 'Gas 21-22'!$A$4:$B$408, 2, FALSE))</f>
        <v>0</v>
      </c>
      <c r="O575" s="8">
        <f>IFERROR((Table1[[#This Row],[Electricity 21-22]]*'Emissions Factors'!$C$4)+(Table1[[#This Row],[Gas 21-22]]*'Emissions Factors'!$B$4), "")</f>
        <v>0</v>
      </c>
      <c r="P575" s="12" t="str">
        <f>IFERROR(Table1[[#This Row],[Total Emissions 21-22]]/Table1[[#This Row],[Total Emissions 20-21]], "")</f>
        <v/>
      </c>
      <c r="Q575" s="11" t="str">
        <f>IF(ISNA(VLOOKUP(Table1[[#This Row],[Name]],'Elec 22-23'!$A$4:$B$680, 2, FALSE)), "", VLOOKUP(Table1[[#This Row],[Name]], 'Elec 22-23'!$A$4:$B$680, 2, FALSE))</f>
        <v/>
      </c>
      <c r="R575" s="7" t="str">
        <f>IF(ISNA(VLOOKUP(Table1[[#This Row],[Name]], 'Gas 22-23'!$A$4:$B$427, 2, FALSE)), "", (VLOOKUP(Table1[[#This Row],[Name]], 'Gas 22-23'!$A$4:$B$427, 2, FALSE)))</f>
        <v/>
      </c>
      <c r="S575" s="7" t="str">
        <f>IFERROR((Table1[[#This Row],[Electricity 22-23]]*'Emissions Factors'!$C$5)+('Emissions Factors'!$B$5*Table1[[#This Row],[Gas 22-23]]), "")</f>
        <v/>
      </c>
      <c r="T575" s="12" t="str">
        <f>IFERROR(Table1[[#This Row],[Total Emissions 22-23]]/Table1[[#This Row],[Total Emissions 21-22]], "")</f>
        <v/>
      </c>
      <c r="U575" s="7" t="str">
        <f>IF(ISNA(VLOOKUP(Table1[[#This Row],[Name]],'Electricity 23-24'!A804:D1700,4,FALSE)),"",(VLOOKUP(Table1[[#This Row],[Name]],'Electricity 23-24'!A804:D1700,4,FALSE)))</f>
        <v/>
      </c>
      <c r="V575" s="7" t="str">
        <f>IF(ISNA(VLOOKUP(Table1[[#This Row],[Name]],Table2[#All],2,FALSE)),"",(VLOOKUP(Table1[[#This Row],[Name]],Table2[#All],2,FALSE)))</f>
        <v/>
      </c>
      <c r="W575" s="7" t="str">
        <f>IFERROR((Table1[[#This Row],[Electricity 23-24 ]]*'Emissions Factors'!$C$6)+(Table1[[#This Row],[Gas 23-24 ]]*'Emissions Factors'!$B$6),"")</f>
        <v/>
      </c>
      <c r="X575" s="74" t="str">
        <f>IFERROR(Table1[[#This Row],[Total Emissions 23-24 ]]/Table1[[#This Row],[Total Emissions 22-23]],"")</f>
        <v/>
      </c>
      <c r="Y575" s="21"/>
    </row>
    <row r="576" spans="1:25" x14ac:dyDescent="0.25">
      <c r="A576" s="30"/>
      <c r="B576" s="21" t="e">
        <f>VLOOKUP(Table1[[#This Row],[Name]], 'Site Information'!$A$2:$D$46, 4, FALSE)</f>
        <v>#N/A</v>
      </c>
      <c r="C576" s="11" t="str">
        <f>IF(ISNA(VLOOKUP(Table1[[#This Row],[Name]], 'Elec 17-18'!$A$4:$B$630, 2, FALSE)), "0", VLOOKUP(Table1[[#This Row],[Name]], 'Elec 17-18'!$A$4:$B$630, 2, FALSE))</f>
        <v>0</v>
      </c>
      <c r="D576" s="47" t="str">
        <f>IF(ISNA(VLOOKUP(Table1[[#This Row],[Name]], 'Gas 17-18'!$A$4:$B$395, 2, FALSE)), "0", (VLOOKUP(Table1[[#This Row],[Name]], 'Gas 17-18'!$A$4:$B$395, 2, FALSE)))</f>
        <v>0</v>
      </c>
      <c r="E576" s="11" t="str">
        <f>IF(ISNA(VLOOKUP(Table1[[#This Row],[Name]], 'Elec 18-19'!$A$4:$B$630, 2, FALSE)), "0", VLOOKUP(Table1[[#This Row],[Name]], 'Elec 18-19'!$A$4:$B$630, 2, FALSE))</f>
        <v>0</v>
      </c>
      <c r="F576" s="47" t="str">
        <f>IF(ISNA(VLOOKUP(Table1[[#This Row],[Name]], 'Gas 18-19'!$A$4:$B$395, 2, FALSE)), "0", (VLOOKUP(Table1[[#This Row],[Name]], 'Gas 18-19'!$A$4:$B$395, 2, FALSE)))</f>
        <v>0</v>
      </c>
      <c r="G576" s="7" t="str">
        <f>IF(ISNA(VLOOKUP(Table1[[#This Row],[Name]], 'Elec 19-20'!$A$4:$B$631, 2, FALSE)), "0", VLOOKUP(Table1[[#This Row],[Name]], 'Elec 19-20'!$A$4:$B$631, 2, FALSE))</f>
        <v>0</v>
      </c>
      <c r="H576" s="7" t="str">
        <f>IF(ISNA(VLOOKUP(Table1[[#This Row],[Name]], 'Gas 19-20'!$A$4:$B$395, 2, FALSE)), "0", (VLOOKUP(Table1[[#This Row],[Name]], 'Gas 19-20'!$A$4:$B$395, 2, FALSE)))</f>
        <v>0</v>
      </c>
      <c r="I576" s="13">
        <f>IFERROR((Table1[[#This Row],[Electricity 19-20]]*'Emissions Factors'!$C$2)+(Table1[[#This Row],[Gas 19-20]]*'Emissions Factors'!$B$2), "")</f>
        <v>0</v>
      </c>
      <c r="J576" s="7" t="str">
        <f>IF(ISNA(VLOOKUP(Table1[[#This Row],[Name]],'Elec 20-21'!$A$4:$B$641, 2, FALSE)), "0", VLOOKUP(Table1[[#This Row],[Name]], 'Elec 20-21'!$A$4:$B$641, 2, FALSE))</f>
        <v>0</v>
      </c>
      <c r="K576" s="7" t="str">
        <f>IF(ISNA(VLOOKUP(Table1[[#This Row],[Name]], 'Gas 20-21'!$A$4:$B$400, 2, FALSE)), "0", VLOOKUP(Table1[[#This Row],[Name]], 'Gas 20-21'!$A$4:$B$400, 2, FALSE))</f>
        <v>0</v>
      </c>
      <c r="L576" s="13">
        <f>IFERROR((Table1[[#This Row],[Electricity 20-21]]*'Emissions Factors'!$C$3)+(Table1[[#This Row],[Gas 20-21]]*'Emissions Factors'!$B$2), "0")</f>
        <v>0</v>
      </c>
      <c r="M576" s="65" t="str">
        <f>IF(ISNA(VLOOKUP(Table1[[#This Row],[Name]], 'Elec 21-22'!$A$4:$B$656, 2, FALSE)), "0", VLOOKUP(Table1[[#This Row],[Name]], 'Elec 21-22'!$A$4:$B$656, 2, FALSE))</f>
        <v>0</v>
      </c>
      <c r="N576" s="11" t="str">
        <f>IF(ISNA(VLOOKUP(Table1[[#This Row],[Name]], 'Gas 21-22'!$A$4:$B$408, 2, FALSE)), "0", VLOOKUP(Table1[[#This Row],[Name]], 'Gas 21-22'!$A$4:$B$408, 2, FALSE))</f>
        <v>0</v>
      </c>
      <c r="O576" s="8">
        <f>IFERROR((Table1[[#This Row],[Electricity 21-22]]*'Emissions Factors'!$C$4)+(Table1[[#This Row],[Gas 21-22]]*'Emissions Factors'!$B$4), "")</f>
        <v>0</v>
      </c>
      <c r="P576" s="12" t="str">
        <f>IFERROR(Table1[[#This Row],[Total Emissions 21-22]]/Table1[[#This Row],[Total Emissions 20-21]], "")</f>
        <v/>
      </c>
      <c r="Q576" s="11" t="str">
        <f>IF(ISNA(VLOOKUP(Table1[[#This Row],[Name]],'Elec 22-23'!$A$4:$B$680, 2, FALSE)), "", VLOOKUP(Table1[[#This Row],[Name]], 'Elec 22-23'!$A$4:$B$680, 2, FALSE))</f>
        <v/>
      </c>
      <c r="R576" s="7" t="str">
        <f>IF(ISNA(VLOOKUP(Table1[[#This Row],[Name]], 'Gas 22-23'!$A$4:$B$427, 2, FALSE)), "", (VLOOKUP(Table1[[#This Row],[Name]], 'Gas 22-23'!$A$4:$B$427, 2, FALSE)))</f>
        <v/>
      </c>
      <c r="S576" s="7" t="str">
        <f>IFERROR((Table1[[#This Row],[Electricity 22-23]]*'Emissions Factors'!$C$5)+('Emissions Factors'!$B$5*Table1[[#This Row],[Gas 22-23]]), "")</f>
        <v/>
      </c>
      <c r="T576" s="12" t="str">
        <f>IFERROR(Table1[[#This Row],[Total Emissions 22-23]]/Table1[[#This Row],[Total Emissions 21-22]], "")</f>
        <v/>
      </c>
      <c r="U576" s="7" t="str">
        <f>IF(ISNA(VLOOKUP(Table1[[#This Row],[Name]],'Electricity 23-24'!A807:D1703,4,FALSE)),"",(VLOOKUP(Table1[[#This Row],[Name]],'Electricity 23-24'!A807:D1703,4,FALSE)))</f>
        <v/>
      </c>
      <c r="V576" s="7" t="str">
        <f>IF(ISNA(VLOOKUP(Table1[[#This Row],[Name]],Table2[#All],2,FALSE)),"",(VLOOKUP(Table1[[#This Row],[Name]],Table2[#All],2,FALSE)))</f>
        <v/>
      </c>
      <c r="W576" s="7" t="str">
        <f>IFERROR((Table1[[#This Row],[Electricity 23-24 ]]*'Emissions Factors'!$C$6)+(Table1[[#This Row],[Gas 23-24 ]]*'Emissions Factors'!$B$6),"")</f>
        <v/>
      </c>
      <c r="X576" s="74" t="str">
        <f>IFERROR(Table1[[#This Row],[Total Emissions 23-24 ]]/Table1[[#This Row],[Total Emissions 22-23]],"")</f>
        <v/>
      </c>
      <c r="Y576" s="21"/>
    </row>
    <row r="577" spans="1:25" x14ac:dyDescent="0.25">
      <c r="A577" s="30"/>
      <c r="B577" s="21" t="e">
        <f>VLOOKUP(Table1[[#This Row],[Name]], 'Site Information'!$A$2:$D$46, 4, FALSE)</f>
        <v>#N/A</v>
      </c>
      <c r="C577" s="11" t="str">
        <f>IF(ISNA(VLOOKUP(Table1[[#This Row],[Name]], 'Elec 17-18'!$A$4:$B$630, 2, FALSE)), "0", VLOOKUP(Table1[[#This Row],[Name]], 'Elec 17-18'!$A$4:$B$630, 2, FALSE))</f>
        <v>0</v>
      </c>
      <c r="D577" s="47" t="str">
        <f>IF(ISNA(VLOOKUP(Table1[[#This Row],[Name]], 'Gas 17-18'!$A$4:$B$395, 2, FALSE)), "0", (VLOOKUP(Table1[[#This Row],[Name]], 'Gas 17-18'!$A$4:$B$395, 2, FALSE)))</f>
        <v>0</v>
      </c>
      <c r="E577" s="11" t="str">
        <f>IF(ISNA(VLOOKUP(Table1[[#This Row],[Name]], 'Elec 18-19'!$A$4:$B$630, 2, FALSE)), "0", VLOOKUP(Table1[[#This Row],[Name]], 'Elec 18-19'!$A$4:$B$630, 2, FALSE))</f>
        <v>0</v>
      </c>
      <c r="F577" s="47" t="str">
        <f>IF(ISNA(VLOOKUP(Table1[[#This Row],[Name]], 'Gas 18-19'!$A$4:$B$395, 2, FALSE)), "0", (VLOOKUP(Table1[[#This Row],[Name]], 'Gas 18-19'!$A$4:$B$395, 2, FALSE)))</f>
        <v>0</v>
      </c>
      <c r="G577" s="7" t="str">
        <f>IF(ISNA(VLOOKUP(Table1[[#This Row],[Name]], 'Elec 19-20'!$A$4:$B$631, 2, FALSE)), "0", VLOOKUP(Table1[[#This Row],[Name]], 'Elec 19-20'!$A$4:$B$631, 2, FALSE))</f>
        <v>0</v>
      </c>
      <c r="H577" s="7" t="str">
        <f>IF(ISNA(VLOOKUP(Table1[[#This Row],[Name]], 'Gas 19-20'!$A$4:$B$395, 2, FALSE)), "0", (VLOOKUP(Table1[[#This Row],[Name]], 'Gas 19-20'!$A$4:$B$395, 2, FALSE)))</f>
        <v>0</v>
      </c>
      <c r="I577" s="13">
        <f>IFERROR((Table1[[#This Row],[Electricity 19-20]]*'Emissions Factors'!$C$2)+(Table1[[#This Row],[Gas 19-20]]*'Emissions Factors'!$B$2), "")</f>
        <v>0</v>
      </c>
      <c r="J577" s="7" t="str">
        <f>IF(ISNA(VLOOKUP(Table1[[#This Row],[Name]],'Elec 20-21'!$A$4:$B$641, 2, FALSE)), "0", VLOOKUP(Table1[[#This Row],[Name]], 'Elec 20-21'!$A$4:$B$641, 2, FALSE))</f>
        <v>0</v>
      </c>
      <c r="K577" s="7" t="str">
        <f>IF(ISNA(VLOOKUP(Table1[[#This Row],[Name]], 'Gas 20-21'!$A$4:$B$400, 2, FALSE)), "0", VLOOKUP(Table1[[#This Row],[Name]], 'Gas 20-21'!$A$4:$B$400, 2, FALSE))</f>
        <v>0</v>
      </c>
      <c r="L577" s="13">
        <f>IFERROR((Table1[[#This Row],[Electricity 20-21]]*'Emissions Factors'!$C$3)+(Table1[[#This Row],[Gas 20-21]]*'Emissions Factors'!$B$2), "0")</f>
        <v>0</v>
      </c>
      <c r="M577" s="65" t="str">
        <f>IF(ISNA(VLOOKUP(Table1[[#This Row],[Name]], 'Elec 21-22'!$A$4:$B$656, 2, FALSE)), "0", VLOOKUP(Table1[[#This Row],[Name]], 'Elec 21-22'!$A$4:$B$656, 2, FALSE))</f>
        <v>0</v>
      </c>
      <c r="N577" s="11" t="str">
        <f>IF(ISNA(VLOOKUP(Table1[[#This Row],[Name]], 'Gas 21-22'!$A$4:$B$408, 2, FALSE)), "0", VLOOKUP(Table1[[#This Row],[Name]], 'Gas 21-22'!$A$4:$B$408, 2, FALSE))</f>
        <v>0</v>
      </c>
      <c r="O577" s="8">
        <f>IFERROR((Table1[[#This Row],[Electricity 21-22]]*'Emissions Factors'!$C$4)+(Table1[[#This Row],[Gas 21-22]]*'Emissions Factors'!$B$4), "")</f>
        <v>0</v>
      </c>
      <c r="P577" s="12" t="str">
        <f>IFERROR(Table1[[#This Row],[Total Emissions 21-22]]/Table1[[#This Row],[Total Emissions 20-21]], "")</f>
        <v/>
      </c>
      <c r="Q577" s="11" t="str">
        <f>IF(ISNA(VLOOKUP(Table1[[#This Row],[Name]],'Elec 22-23'!$A$4:$B$680, 2, FALSE)), "", VLOOKUP(Table1[[#This Row],[Name]], 'Elec 22-23'!$A$4:$B$680, 2, FALSE))</f>
        <v/>
      </c>
      <c r="R577" s="7" t="str">
        <f>IF(ISNA(VLOOKUP(Table1[[#This Row],[Name]], 'Gas 22-23'!$A$4:$B$427, 2, FALSE)), "", (VLOOKUP(Table1[[#This Row],[Name]], 'Gas 22-23'!$A$4:$B$427, 2, FALSE)))</f>
        <v/>
      </c>
      <c r="S577" s="7" t="str">
        <f>IFERROR((Table1[[#This Row],[Electricity 22-23]]*'Emissions Factors'!$C$5)+('Emissions Factors'!$B$5*Table1[[#This Row],[Gas 22-23]]), "")</f>
        <v/>
      </c>
      <c r="T577" s="12" t="str">
        <f>IFERROR(Table1[[#This Row],[Total Emissions 22-23]]/Table1[[#This Row],[Total Emissions 21-22]], "")</f>
        <v/>
      </c>
      <c r="U577" s="7" t="str">
        <f>IF(ISNA(VLOOKUP(Table1[[#This Row],[Name]],'Electricity 23-24'!A808:D1704,4,FALSE)),"",(VLOOKUP(Table1[[#This Row],[Name]],'Electricity 23-24'!A808:D1704,4,FALSE)))</f>
        <v/>
      </c>
      <c r="V577" s="7" t="str">
        <f>IF(ISNA(VLOOKUP(Table1[[#This Row],[Name]],Table2[#All],2,FALSE)),"",(VLOOKUP(Table1[[#This Row],[Name]],Table2[#All],2,FALSE)))</f>
        <v/>
      </c>
      <c r="W577" s="7" t="str">
        <f>IFERROR((Table1[[#This Row],[Electricity 23-24 ]]*'Emissions Factors'!$C$6)+(Table1[[#This Row],[Gas 23-24 ]]*'Emissions Factors'!$B$6),"")</f>
        <v/>
      </c>
      <c r="X577" s="74" t="str">
        <f>IFERROR(Table1[[#This Row],[Total Emissions 23-24 ]]/Table1[[#This Row],[Total Emissions 22-23]],"")</f>
        <v/>
      </c>
      <c r="Y577" s="21"/>
    </row>
    <row r="578" spans="1:25" x14ac:dyDescent="0.25">
      <c r="A578" s="30"/>
      <c r="B578" s="21" t="e">
        <f>VLOOKUP(Table1[[#This Row],[Name]], 'Site Information'!$A$2:$D$46, 4, FALSE)</f>
        <v>#N/A</v>
      </c>
      <c r="C578" s="11" t="str">
        <f>IF(ISNA(VLOOKUP(Table1[[#This Row],[Name]], 'Elec 17-18'!$A$4:$B$630, 2, FALSE)), "0", VLOOKUP(Table1[[#This Row],[Name]], 'Elec 17-18'!$A$4:$B$630, 2, FALSE))</f>
        <v>0</v>
      </c>
      <c r="D578" s="47" t="str">
        <f>IF(ISNA(VLOOKUP(Table1[[#This Row],[Name]], 'Gas 17-18'!$A$4:$B$395, 2, FALSE)), "0", (VLOOKUP(Table1[[#This Row],[Name]], 'Gas 17-18'!$A$4:$B$395, 2, FALSE)))</f>
        <v>0</v>
      </c>
      <c r="E578" s="11" t="str">
        <f>IF(ISNA(VLOOKUP(Table1[[#This Row],[Name]], 'Elec 18-19'!$A$4:$B$630, 2, FALSE)), "0", VLOOKUP(Table1[[#This Row],[Name]], 'Elec 18-19'!$A$4:$B$630, 2, FALSE))</f>
        <v>0</v>
      </c>
      <c r="F578" s="47" t="str">
        <f>IF(ISNA(VLOOKUP(Table1[[#This Row],[Name]], 'Gas 18-19'!$A$4:$B$395, 2, FALSE)), "0", (VLOOKUP(Table1[[#This Row],[Name]], 'Gas 18-19'!$A$4:$B$395, 2, FALSE)))</f>
        <v>0</v>
      </c>
      <c r="G578" s="7" t="str">
        <f>IF(ISNA(VLOOKUP(Table1[[#This Row],[Name]], 'Elec 19-20'!$A$4:$B$631, 2, FALSE)), "0", VLOOKUP(Table1[[#This Row],[Name]], 'Elec 19-20'!$A$4:$B$631, 2, FALSE))</f>
        <v>0</v>
      </c>
      <c r="H578" s="7" t="str">
        <f>IF(ISNA(VLOOKUP(Table1[[#This Row],[Name]], 'Gas 19-20'!$A$4:$B$395, 2, FALSE)), "0", (VLOOKUP(Table1[[#This Row],[Name]], 'Gas 19-20'!$A$4:$B$395, 2, FALSE)))</f>
        <v>0</v>
      </c>
      <c r="I578" s="13">
        <f>IFERROR((Table1[[#This Row],[Electricity 19-20]]*'Emissions Factors'!$C$2)+(Table1[[#This Row],[Gas 19-20]]*'Emissions Factors'!$B$2), "")</f>
        <v>0</v>
      </c>
      <c r="J578" s="7" t="str">
        <f>IF(ISNA(VLOOKUP(Table1[[#This Row],[Name]],'Elec 20-21'!$A$4:$B$641, 2, FALSE)), "0", VLOOKUP(Table1[[#This Row],[Name]], 'Elec 20-21'!$A$4:$B$641, 2, FALSE))</f>
        <v>0</v>
      </c>
      <c r="K578" s="7" t="str">
        <f>IF(ISNA(VLOOKUP(Table1[[#This Row],[Name]], 'Gas 20-21'!$A$4:$B$400, 2, FALSE)), "0", VLOOKUP(Table1[[#This Row],[Name]], 'Gas 20-21'!$A$4:$B$400, 2, FALSE))</f>
        <v>0</v>
      </c>
      <c r="L578" s="13">
        <f>IFERROR((Table1[[#This Row],[Electricity 20-21]]*'Emissions Factors'!$C$3)+(Table1[[#This Row],[Gas 20-21]]*'Emissions Factors'!$B$2), "0")</f>
        <v>0</v>
      </c>
      <c r="M578" s="65" t="str">
        <f>IF(ISNA(VLOOKUP(Table1[[#This Row],[Name]], 'Elec 21-22'!$A$4:$B$656, 2, FALSE)), "0", VLOOKUP(Table1[[#This Row],[Name]], 'Elec 21-22'!$A$4:$B$656, 2, FALSE))</f>
        <v>0</v>
      </c>
      <c r="N578" s="11" t="str">
        <f>IF(ISNA(VLOOKUP(Table1[[#This Row],[Name]], 'Gas 21-22'!$A$4:$B$408, 2, FALSE)), "0", VLOOKUP(Table1[[#This Row],[Name]], 'Gas 21-22'!$A$4:$B$408, 2, FALSE))</f>
        <v>0</v>
      </c>
      <c r="O578" s="8">
        <f>IFERROR((Table1[[#This Row],[Electricity 21-22]]*'Emissions Factors'!$C$4)+(Table1[[#This Row],[Gas 21-22]]*'Emissions Factors'!$B$4), "")</f>
        <v>0</v>
      </c>
      <c r="P578" s="12" t="str">
        <f>IFERROR(Table1[[#This Row],[Total Emissions 21-22]]/Table1[[#This Row],[Total Emissions 20-21]], "")</f>
        <v/>
      </c>
      <c r="Q578" s="11" t="str">
        <f>IF(ISNA(VLOOKUP(Table1[[#This Row],[Name]],'Elec 22-23'!$A$4:$B$680, 2, FALSE)), "", VLOOKUP(Table1[[#This Row],[Name]], 'Elec 22-23'!$A$4:$B$680, 2, FALSE))</f>
        <v/>
      </c>
      <c r="R578" s="7" t="str">
        <f>IF(ISNA(VLOOKUP(Table1[[#This Row],[Name]], 'Gas 22-23'!$A$4:$B$427, 2, FALSE)), "", (VLOOKUP(Table1[[#This Row],[Name]], 'Gas 22-23'!$A$4:$B$427, 2, FALSE)))</f>
        <v/>
      </c>
      <c r="S578" s="7" t="str">
        <f>IFERROR((Table1[[#This Row],[Electricity 22-23]]*'Emissions Factors'!$C$5)+('Emissions Factors'!$B$5*Table1[[#This Row],[Gas 22-23]]), "")</f>
        <v/>
      </c>
      <c r="T578" s="12" t="str">
        <f>IFERROR(Table1[[#This Row],[Total Emissions 22-23]]/Table1[[#This Row],[Total Emissions 21-22]], "")</f>
        <v/>
      </c>
      <c r="U578" s="7" t="str">
        <f>IF(ISNA(VLOOKUP(Table1[[#This Row],[Name]],'Electricity 23-24'!A814:D1710,4,FALSE)),"",(VLOOKUP(Table1[[#This Row],[Name]],'Electricity 23-24'!A814:D1710,4,FALSE)))</f>
        <v/>
      </c>
      <c r="V578" s="7" t="str">
        <f>IF(ISNA(VLOOKUP(Table1[[#This Row],[Name]],Table2[#All],2,FALSE)),"",(VLOOKUP(Table1[[#This Row],[Name]],Table2[#All],2,FALSE)))</f>
        <v/>
      </c>
      <c r="W578" s="7" t="str">
        <f>IFERROR((Table1[[#This Row],[Electricity 23-24 ]]*'Emissions Factors'!$C$6)+(Table1[[#This Row],[Gas 23-24 ]]*'Emissions Factors'!$B$6),"")</f>
        <v/>
      </c>
      <c r="X578" s="74" t="str">
        <f>IFERROR(Table1[[#This Row],[Total Emissions 23-24 ]]/Table1[[#This Row],[Total Emissions 22-23]],"")</f>
        <v/>
      </c>
      <c r="Y578" s="21"/>
    </row>
    <row r="579" spans="1:25" x14ac:dyDescent="0.25">
      <c r="A579" s="30"/>
      <c r="B579" s="21" t="e">
        <f>VLOOKUP(Table1[[#This Row],[Name]], 'Site Information'!$A$2:$D$46, 4, FALSE)</f>
        <v>#N/A</v>
      </c>
      <c r="C579" s="11" t="str">
        <f>IF(ISNA(VLOOKUP(Table1[[#This Row],[Name]], 'Elec 17-18'!$A$4:$B$630, 2, FALSE)), "0", VLOOKUP(Table1[[#This Row],[Name]], 'Elec 17-18'!$A$4:$B$630, 2, FALSE))</f>
        <v>0</v>
      </c>
      <c r="D579" s="47" t="str">
        <f>IF(ISNA(VLOOKUP(Table1[[#This Row],[Name]], 'Gas 17-18'!$A$4:$B$395, 2, FALSE)), "0", (VLOOKUP(Table1[[#This Row],[Name]], 'Gas 17-18'!$A$4:$B$395, 2, FALSE)))</f>
        <v>0</v>
      </c>
      <c r="E579" s="11" t="str">
        <f>IF(ISNA(VLOOKUP(Table1[[#This Row],[Name]], 'Elec 18-19'!$A$4:$B$630, 2, FALSE)), "0", VLOOKUP(Table1[[#This Row],[Name]], 'Elec 18-19'!$A$4:$B$630, 2, FALSE))</f>
        <v>0</v>
      </c>
      <c r="F579" s="47" t="str">
        <f>IF(ISNA(VLOOKUP(Table1[[#This Row],[Name]], 'Gas 18-19'!$A$4:$B$395, 2, FALSE)), "0", (VLOOKUP(Table1[[#This Row],[Name]], 'Gas 18-19'!$A$4:$B$395, 2, FALSE)))</f>
        <v>0</v>
      </c>
      <c r="G579" s="7" t="str">
        <f>IF(ISNA(VLOOKUP(Table1[[#This Row],[Name]], 'Elec 19-20'!$A$4:$B$631, 2, FALSE)), "0", VLOOKUP(Table1[[#This Row],[Name]], 'Elec 19-20'!$A$4:$B$631, 2, FALSE))</f>
        <v>0</v>
      </c>
      <c r="H579" s="7" t="str">
        <f>IF(ISNA(VLOOKUP(Table1[[#This Row],[Name]], 'Gas 19-20'!$A$4:$B$395, 2, FALSE)), "0", (VLOOKUP(Table1[[#This Row],[Name]], 'Gas 19-20'!$A$4:$B$395, 2, FALSE)))</f>
        <v>0</v>
      </c>
      <c r="I579" s="13">
        <f>IFERROR((Table1[[#This Row],[Electricity 19-20]]*'Emissions Factors'!$C$2)+(Table1[[#This Row],[Gas 19-20]]*'Emissions Factors'!$B$2), "")</f>
        <v>0</v>
      </c>
      <c r="J579" s="7" t="str">
        <f>IF(ISNA(VLOOKUP(Table1[[#This Row],[Name]],'Elec 20-21'!$A$4:$B$641, 2, FALSE)), "0", VLOOKUP(Table1[[#This Row],[Name]], 'Elec 20-21'!$A$4:$B$641, 2, FALSE))</f>
        <v>0</v>
      </c>
      <c r="K579" s="7" t="str">
        <f>IF(ISNA(VLOOKUP(Table1[[#This Row],[Name]], 'Gas 20-21'!$A$4:$B$400, 2, FALSE)), "0", VLOOKUP(Table1[[#This Row],[Name]], 'Gas 20-21'!$A$4:$B$400, 2, FALSE))</f>
        <v>0</v>
      </c>
      <c r="L579" s="13">
        <f>IFERROR((Table1[[#This Row],[Electricity 20-21]]*'Emissions Factors'!$C$3)+(Table1[[#This Row],[Gas 20-21]]*'Emissions Factors'!$B$2), "0")</f>
        <v>0</v>
      </c>
      <c r="M579" s="65" t="str">
        <f>IF(ISNA(VLOOKUP(Table1[[#This Row],[Name]], 'Elec 21-22'!$A$4:$B$656, 2, FALSE)), "0", VLOOKUP(Table1[[#This Row],[Name]], 'Elec 21-22'!$A$4:$B$656, 2, FALSE))</f>
        <v>0</v>
      </c>
      <c r="N579" s="11" t="str">
        <f>IF(ISNA(VLOOKUP(Table1[[#This Row],[Name]], 'Gas 21-22'!$A$4:$B$408, 2, FALSE)), "0", VLOOKUP(Table1[[#This Row],[Name]], 'Gas 21-22'!$A$4:$B$408, 2, FALSE))</f>
        <v>0</v>
      </c>
      <c r="O579" s="8">
        <f>IFERROR((Table1[[#This Row],[Electricity 21-22]]*'Emissions Factors'!$C$4)+(Table1[[#This Row],[Gas 21-22]]*'Emissions Factors'!$B$4), "")</f>
        <v>0</v>
      </c>
      <c r="P579" s="12" t="str">
        <f>IFERROR(Table1[[#This Row],[Total Emissions 21-22]]/Table1[[#This Row],[Total Emissions 20-21]], "")</f>
        <v/>
      </c>
      <c r="Q579" s="11" t="str">
        <f>IF(ISNA(VLOOKUP(Table1[[#This Row],[Name]],'Elec 22-23'!$A$4:$B$680, 2, FALSE)), "", VLOOKUP(Table1[[#This Row],[Name]], 'Elec 22-23'!$A$4:$B$680, 2, FALSE))</f>
        <v/>
      </c>
      <c r="R579" s="7" t="str">
        <f>IF(ISNA(VLOOKUP(Table1[[#This Row],[Name]], 'Gas 22-23'!$A$4:$B$427, 2, FALSE)), "", (VLOOKUP(Table1[[#This Row],[Name]], 'Gas 22-23'!$A$4:$B$427, 2, FALSE)))</f>
        <v/>
      </c>
      <c r="S579" s="7" t="str">
        <f>IFERROR((Table1[[#This Row],[Electricity 22-23]]*'Emissions Factors'!$C$5)+('Emissions Factors'!$B$5*Table1[[#This Row],[Gas 22-23]]), "")</f>
        <v/>
      </c>
      <c r="T579" s="12" t="str">
        <f>IFERROR(Table1[[#This Row],[Total Emissions 22-23]]/Table1[[#This Row],[Total Emissions 21-22]], "")</f>
        <v/>
      </c>
      <c r="U579" s="7" t="str">
        <f>IF(ISNA(VLOOKUP(Table1[[#This Row],[Name]],'Electricity 23-24'!A817:D1713,4,FALSE)),"",(VLOOKUP(Table1[[#This Row],[Name]],'Electricity 23-24'!A817:D1713,4,FALSE)))</f>
        <v/>
      </c>
      <c r="V579" s="7" t="str">
        <f>IF(ISNA(VLOOKUP(Table1[[#This Row],[Name]],Table2[#All],2,FALSE)),"",(VLOOKUP(Table1[[#This Row],[Name]],Table2[#All],2,FALSE)))</f>
        <v/>
      </c>
      <c r="W579" s="7" t="str">
        <f>IFERROR((Table1[[#This Row],[Electricity 23-24 ]]*'Emissions Factors'!$C$6)+(Table1[[#This Row],[Gas 23-24 ]]*'Emissions Factors'!$B$6),"")</f>
        <v/>
      </c>
      <c r="X579" s="74" t="str">
        <f>IFERROR(Table1[[#This Row],[Total Emissions 23-24 ]]/Table1[[#This Row],[Total Emissions 22-23]],"")</f>
        <v/>
      </c>
      <c r="Y579" s="21"/>
    </row>
    <row r="580" spans="1:25" x14ac:dyDescent="0.25">
      <c r="A580" s="30"/>
      <c r="B580" s="21" t="e">
        <f>VLOOKUP(Table1[[#This Row],[Name]], 'Site Information'!$A$2:$D$46, 4, FALSE)</f>
        <v>#N/A</v>
      </c>
      <c r="C580" s="11" t="str">
        <f>IF(ISNA(VLOOKUP(Table1[[#This Row],[Name]], 'Elec 17-18'!$A$4:$B$630, 2, FALSE)), "0", VLOOKUP(Table1[[#This Row],[Name]], 'Elec 17-18'!$A$4:$B$630, 2, FALSE))</f>
        <v>0</v>
      </c>
      <c r="D580" s="47" t="str">
        <f>IF(ISNA(VLOOKUP(Table1[[#This Row],[Name]], 'Gas 17-18'!$A$4:$B$395, 2, FALSE)), "0", (VLOOKUP(Table1[[#This Row],[Name]], 'Gas 17-18'!$A$4:$B$395, 2, FALSE)))</f>
        <v>0</v>
      </c>
      <c r="E580" s="11" t="str">
        <f>IF(ISNA(VLOOKUP(Table1[[#This Row],[Name]], 'Elec 18-19'!$A$4:$B$630, 2, FALSE)), "0", VLOOKUP(Table1[[#This Row],[Name]], 'Elec 18-19'!$A$4:$B$630, 2, FALSE))</f>
        <v>0</v>
      </c>
      <c r="F580" s="47" t="str">
        <f>IF(ISNA(VLOOKUP(Table1[[#This Row],[Name]], 'Gas 18-19'!$A$4:$B$395, 2, FALSE)), "0", (VLOOKUP(Table1[[#This Row],[Name]], 'Gas 18-19'!$A$4:$B$395, 2, FALSE)))</f>
        <v>0</v>
      </c>
      <c r="G580" s="7" t="str">
        <f>IF(ISNA(VLOOKUP(Table1[[#This Row],[Name]], 'Elec 19-20'!$A$4:$B$631, 2, FALSE)), "0", VLOOKUP(Table1[[#This Row],[Name]], 'Elec 19-20'!$A$4:$B$631, 2, FALSE))</f>
        <v>0</v>
      </c>
      <c r="H580" s="7" t="str">
        <f>IF(ISNA(VLOOKUP(Table1[[#This Row],[Name]], 'Gas 19-20'!$A$4:$B$395, 2, FALSE)), "0", (VLOOKUP(Table1[[#This Row],[Name]], 'Gas 19-20'!$A$4:$B$395, 2, FALSE)))</f>
        <v>0</v>
      </c>
      <c r="I580" s="13">
        <f>IFERROR((Table1[[#This Row],[Electricity 19-20]]*'Emissions Factors'!$C$2)+(Table1[[#This Row],[Gas 19-20]]*'Emissions Factors'!$B$2), "")</f>
        <v>0</v>
      </c>
      <c r="J580" s="7" t="str">
        <f>IF(ISNA(VLOOKUP(Table1[[#This Row],[Name]],'Elec 20-21'!$A$4:$B$641, 2, FALSE)), "0", VLOOKUP(Table1[[#This Row],[Name]], 'Elec 20-21'!$A$4:$B$641, 2, FALSE))</f>
        <v>0</v>
      </c>
      <c r="K580" s="7" t="str">
        <f>IF(ISNA(VLOOKUP(Table1[[#This Row],[Name]], 'Gas 20-21'!$A$4:$B$400, 2, FALSE)), "0", VLOOKUP(Table1[[#This Row],[Name]], 'Gas 20-21'!$A$4:$B$400, 2, FALSE))</f>
        <v>0</v>
      </c>
      <c r="L580" s="13">
        <f>IFERROR((Table1[[#This Row],[Electricity 20-21]]*'Emissions Factors'!$C$3)+(Table1[[#This Row],[Gas 20-21]]*'Emissions Factors'!$B$2), "0")</f>
        <v>0</v>
      </c>
      <c r="M580" s="65" t="str">
        <f>IF(ISNA(VLOOKUP(Table1[[#This Row],[Name]], 'Elec 21-22'!$A$4:$B$656, 2, FALSE)), "0", VLOOKUP(Table1[[#This Row],[Name]], 'Elec 21-22'!$A$4:$B$656, 2, FALSE))</f>
        <v>0</v>
      </c>
      <c r="N580" s="11" t="str">
        <f>IF(ISNA(VLOOKUP(Table1[[#This Row],[Name]], 'Gas 21-22'!$A$4:$B$408, 2, FALSE)), "0", VLOOKUP(Table1[[#This Row],[Name]], 'Gas 21-22'!$A$4:$B$408, 2, FALSE))</f>
        <v>0</v>
      </c>
      <c r="O580" s="8">
        <f>IFERROR((Table1[[#This Row],[Electricity 21-22]]*'Emissions Factors'!$C$4)+(Table1[[#This Row],[Gas 21-22]]*'Emissions Factors'!$B$4), "")</f>
        <v>0</v>
      </c>
      <c r="P580" s="12" t="str">
        <f>IFERROR(Table1[[#This Row],[Total Emissions 21-22]]/Table1[[#This Row],[Total Emissions 20-21]], "")</f>
        <v/>
      </c>
      <c r="Q580" s="11" t="str">
        <f>IF(ISNA(VLOOKUP(Table1[[#This Row],[Name]],'Elec 22-23'!$A$4:$B$680, 2, FALSE)), "", VLOOKUP(Table1[[#This Row],[Name]], 'Elec 22-23'!$A$4:$B$680, 2, FALSE))</f>
        <v/>
      </c>
      <c r="R580" s="7" t="str">
        <f>IF(ISNA(VLOOKUP(Table1[[#This Row],[Name]], 'Gas 22-23'!$A$4:$B$427, 2, FALSE)), "", (VLOOKUP(Table1[[#This Row],[Name]], 'Gas 22-23'!$A$4:$B$427, 2, FALSE)))</f>
        <v/>
      </c>
      <c r="S580" s="7" t="str">
        <f>IFERROR((Table1[[#This Row],[Electricity 22-23]]*'Emissions Factors'!$C$5)+('Emissions Factors'!$B$5*Table1[[#This Row],[Gas 22-23]]), "")</f>
        <v/>
      </c>
      <c r="T580" s="12" t="str">
        <f>IFERROR(Table1[[#This Row],[Total Emissions 22-23]]/Table1[[#This Row],[Total Emissions 21-22]], "")</f>
        <v/>
      </c>
      <c r="U580" s="7" t="str">
        <f>IF(ISNA(VLOOKUP(Table1[[#This Row],[Name]],'Electricity 23-24'!A818:D1714,4,FALSE)),"",(VLOOKUP(Table1[[#This Row],[Name]],'Electricity 23-24'!A818:D1714,4,FALSE)))</f>
        <v/>
      </c>
      <c r="V580" s="7" t="str">
        <f>IF(ISNA(VLOOKUP(Table1[[#This Row],[Name]],Table2[#All],2,FALSE)),"",(VLOOKUP(Table1[[#This Row],[Name]],Table2[#All],2,FALSE)))</f>
        <v/>
      </c>
      <c r="W580" s="7" t="str">
        <f>IFERROR((Table1[[#This Row],[Electricity 23-24 ]]*'Emissions Factors'!$C$6)+(Table1[[#This Row],[Gas 23-24 ]]*'Emissions Factors'!$B$6),"")</f>
        <v/>
      </c>
      <c r="X580" s="74" t="str">
        <f>IFERROR(Table1[[#This Row],[Total Emissions 23-24 ]]/Table1[[#This Row],[Total Emissions 22-23]],"")</f>
        <v/>
      </c>
      <c r="Y580" s="21"/>
    </row>
    <row r="581" spans="1:25" x14ac:dyDescent="0.25">
      <c r="A581" s="30"/>
      <c r="B581" s="21" t="e">
        <f>VLOOKUP(Table1[[#This Row],[Name]], 'Site Information'!$A$2:$D$46, 4, FALSE)</f>
        <v>#N/A</v>
      </c>
      <c r="C581" s="11" t="str">
        <f>IF(ISNA(VLOOKUP(Table1[[#This Row],[Name]], 'Elec 17-18'!$A$4:$B$630, 2, FALSE)), "0", VLOOKUP(Table1[[#This Row],[Name]], 'Elec 17-18'!$A$4:$B$630, 2, FALSE))</f>
        <v>0</v>
      </c>
      <c r="D581" s="47" t="str">
        <f>IF(ISNA(VLOOKUP(Table1[[#This Row],[Name]], 'Gas 17-18'!$A$4:$B$395, 2, FALSE)), "0", (VLOOKUP(Table1[[#This Row],[Name]], 'Gas 17-18'!$A$4:$B$395, 2, FALSE)))</f>
        <v>0</v>
      </c>
      <c r="E581" s="11" t="str">
        <f>IF(ISNA(VLOOKUP(Table1[[#This Row],[Name]], 'Elec 18-19'!$A$4:$B$630, 2, FALSE)), "0", VLOOKUP(Table1[[#This Row],[Name]], 'Elec 18-19'!$A$4:$B$630, 2, FALSE))</f>
        <v>0</v>
      </c>
      <c r="F581" s="47" t="str">
        <f>IF(ISNA(VLOOKUP(Table1[[#This Row],[Name]], 'Gas 18-19'!$A$4:$B$395, 2, FALSE)), "0", (VLOOKUP(Table1[[#This Row],[Name]], 'Gas 18-19'!$A$4:$B$395, 2, FALSE)))</f>
        <v>0</v>
      </c>
      <c r="G581" s="7" t="str">
        <f>IF(ISNA(VLOOKUP(Table1[[#This Row],[Name]], 'Elec 19-20'!$A$4:$B$631, 2, FALSE)), "0", VLOOKUP(Table1[[#This Row],[Name]], 'Elec 19-20'!$A$4:$B$631, 2, FALSE))</f>
        <v>0</v>
      </c>
      <c r="H581" s="7" t="str">
        <f>IF(ISNA(VLOOKUP(Table1[[#This Row],[Name]], 'Gas 19-20'!$A$4:$B$395, 2, FALSE)), "0", (VLOOKUP(Table1[[#This Row],[Name]], 'Gas 19-20'!$A$4:$B$395, 2, FALSE)))</f>
        <v>0</v>
      </c>
      <c r="I581" s="13">
        <f>IFERROR((Table1[[#This Row],[Electricity 19-20]]*'Emissions Factors'!$C$2)+(Table1[[#This Row],[Gas 19-20]]*'Emissions Factors'!$B$2), "")</f>
        <v>0</v>
      </c>
      <c r="J581" s="7" t="str">
        <f>IF(ISNA(VLOOKUP(Table1[[#This Row],[Name]],'Elec 20-21'!$A$4:$B$641, 2, FALSE)), "0", VLOOKUP(Table1[[#This Row],[Name]], 'Elec 20-21'!$A$4:$B$641, 2, FALSE))</f>
        <v>0</v>
      </c>
      <c r="K581" s="7" t="str">
        <f>IF(ISNA(VLOOKUP(Table1[[#This Row],[Name]], 'Gas 20-21'!$A$4:$B$400, 2, FALSE)), "0", VLOOKUP(Table1[[#This Row],[Name]], 'Gas 20-21'!$A$4:$B$400, 2, FALSE))</f>
        <v>0</v>
      </c>
      <c r="L581" s="13">
        <f>IFERROR((Table1[[#This Row],[Electricity 20-21]]*'Emissions Factors'!$C$3)+(Table1[[#This Row],[Gas 20-21]]*'Emissions Factors'!$B$2), "0")</f>
        <v>0</v>
      </c>
      <c r="M581" s="65" t="str">
        <f>IF(ISNA(VLOOKUP(Table1[[#This Row],[Name]], 'Elec 21-22'!$A$4:$B$656, 2, FALSE)), "0", VLOOKUP(Table1[[#This Row],[Name]], 'Elec 21-22'!$A$4:$B$656, 2, FALSE))</f>
        <v>0</v>
      </c>
      <c r="N581" s="11" t="str">
        <f>IF(ISNA(VLOOKUP(Table1[[#This Row],[Name]], 'Gas 21-22'!$A$4:$B$408, 2, FALSE)), "0", VLOOKUP(Table1[[#This Row],[Name]], 'Gas 21-22'!$A$4:$B$408, 2, FALSE))</f>
        <v>0</v>
      </c>
      <c r="O581" s="8">
        <f>IFERROR((Table1[[#This Row],[Electricity 21-22]]*'Emissions Factors'!$C$4)+(Table1[[#This Row],[Gas 21-22]]*'Emissions Factors'!$B$4), "")</f>
        <v>0</v>
      </c>
      <c r="P581" s="12" t="str">
        <f>IFERROR(Table1[[#This Row],[Total Emissions 21-22]]/Table1[[#This Row],[Total Emissions 20-21]], "")</f>
        <v/>
      </c>
      <c r="Q581" s="11" t="str">
        <f>IF(ISNA(VLOOKUP(Table1[[#This Row],[Name]],'Elec 22-23'!$A$4:$B$680, 2, FALSE)), "", VLOOKUP(Table1[[#This Row],[Name]], 'Elec 22-23'!$A$4:$B$680, 2, FALSE))</f>
        <v/>
      </c>
      <c r="R581" s="7" t="str">
        <f>IF(ISNA(VLOOKUP(Table1[[#This Row],[Name]], 'Gas 22-23'!$A$4:$B$427, 2, FALSE)), "", (VLOOKUP(Table1[[#This Row],[Name]], 'Gas 22-23'!$A$4:$B$427, 2, FALSE)))</f>
        <v/>
      </c>
      <c r="S581" s="7" t="str">
        <f>IFERROR((Table1[[#This Row],[Electricity 22-23]]*'Emissions Factors'!$C$5)+('Emissions Factors'!$B$5*Table1[[#This Row],[Gas 22-23]]), "")</f>
        <v/>
      </c>
      <c r="T581" s="12" t="str">
        <f>IFERROR(Table1[[#This Row],[Total Emissions 22-23]]/Table1[[#This Row],[Total Emissions 21-22]], "")</f>
        <v/>
      </c>
      <c r="U581" s="7" t="str">
        <f>IF(ISNA(VLOOKUP(Table1[[#This Row],[Name]],'Electricity 23-24'!A819:D1715,4,FALSE)),"",(VLOOKUP(Table1[[#This Row],[Name]],'Electricity 23-24'!A819:D1715,4,FALSE)))</f>
        <v/>
      </c>
      <c r="V581" s="7" t="str">
        <f>IF(ISNA(VLOOKUP(Table1[[#This Row],[Name]],Table2[#All],2,FALSE)),"",(VLOOKUP(Table1[[#This Row],[Name]],Table2[#All],2,FALSE)))</f>
        <v/>
      </c>
      <c r="W581" s="7" t="str">
        <f>IFERROR((Table1[[#This Row],[Electricity 23-24 ]]*'Emissions Factors'!$C$6)+(Table1[[#This Row],[Gas 23-24 ]]*'Emissions Factors'!$B$6),"")</f>
        <v/>
      </c>
      <c r="X581" s="74" t="str">
        <f>IFERROR(Table1[[#This Row],[Total Emissions 23-24 ]]/Table1[[#This Row],[Total Emissions 22-23]],"")</f>
        <v/>
      </c>
      <c r="Y581" s="21"/>
    </row>
    <row r="582" spans="1:25" x14ac:dyDescent="0.25">
      <c r="A582" s="30"/>
      <c r="B582" s="21" t="e">
        <f>VLOOKUP(Table1[[#This Row],[Name]], 'Site Information'!$A$2:$D$46, 4, FALSE)</f>
        <v>#N/A</v>
      </c>
      <c r="C582" s="11" t="str">
        <f>IF(ISNA(VLOOKUP(Table1[[#This Row],[Name]], 'Elec 17-18'!$A$4:$B$630, 2, FALSE)), "0", VLOOKUP(Table1[[#This Row],[Name]], 'Elec 17-18'!$A$4:$B$630, 2, FALSE))</f>
        <v>0</v>
      </c>
      <c r="D582" s="47" t="str">
        <f>IF(ISNA(VLOOKUP(Table1[[#This Row],[Name]], 'Gas 17-18'!$A$4:$B$395, 2, FALSE)), "0", (VLOOKUP(Table1[[#This Row],[Name]], 'Gas 17-18'!$A$4:$B$395, 2, FALSE)))</f>
        <v>0</v>
      </c>
      <c r="E582" s="11" t="str">
        <f>IF(ISNA(VLOOKUP(Table1[[#This Row],[Name]], 'Elec 18-19'!$A$4:$B$630, 2, FALSE)), "0", VLOOKUP(Table1[[#This Row],[Name]], 'Elec 18-19'!$A$4:$B$630, 2, FALSE))</f>
        <v>0</v>
      </c>
      <c r="F582" s="47" t="str">
        <f>IF(ISNA(VLOOKUP(Table1[[#This Row],[Name]], 'Gas 18-19'!$A$4:$B$395, 2, FALSE)), "0", (VLOOKUP(Table1[[#This Row],[Name]], 'Gas 18-19'!$A$4:$B$395, 2, FALSE)))</f>
        <v>0</v>
      </c>
      <c r="G582" s="7" t="str">
        <f>IF(ISNA(VLOOKUP(Table1[[#This Row],[Name]], 'Elec 19-20'!$A$4:$B$631, 2, FALSE)), "0", VLOOKUP(Table1[[#This Row],[Name]], 'Elec 19-20'!$A$4:$B$631, 2, FALSE))</f>
        <v>0</v>
      </c>
      <c r="H582" s="7" t="str">
        <f>IF(ISNA(VLOOKUP(Table1[[#This Row],[Name]], 'Gas 19-20'!$A$4:$B$395, 2, FALSE)), "0", (VLOOKUP(Table1[[#This Row],[Name]], 'Gas 19-20'!$A$4:$B$395, 2, FALSE)))</f>
        <v>0</v>
      </c>
      <c r="I582" s="13">
        <f>IFERROR((Table1[[#This Row],[Electricity 19-20]]*'Emissions Factors'!$C$2)+(Table1[[#This Row],[Gas 19-20]]*'Emissions Factors'!$B$2), "")</f>
        <v>0</v>
      </c>
      <c r="J582" s="7" t="str">
        <f>IF(ISNA(VLOOKUP(Table1[[#This Row],[Name]],'Elec 20-21'!$A$4:$B$641, 2, FALSE)), "0", VLOOKUP(Table1[[#This Row],[Name]], 'Elec 20-21'!$A$4:$B$641, 2, FALSE))</f>
        <v>0</v>
      </c>
      <c r="K582" s="7" t="str">
        <f>IF(ISNA(VLOOKUP(Table1[[#This Row],[Name]], 'Gas 20-21'!$A$4:$B$400, 2, FALSE)), "0", VLOOKUP(Table1[[#This Row],[Name]], 'Gas 20-21'!$A$4:$B$400, 2, FALSE))</f>
        <v>0</v>
      </c>
      <c r="L582" s="13">
        <f>IFERROR((Table1[[#This Row],[Electricity 20-21]]*'Emissions Factors'!$C$3)+(Table1[[#This Row],[Gas 20-21]]*'Emissions Factors'!$B$2), "0")</f>
        <v>0</v>
      </c>
      <c r="M582" s="65" t="str">
        <f>IF(ISNA(VLOOKUP(Table1[[#This Row],[Name]], 'Elec 21-22'!$A$4:$B$656, 2, FALSE)), "0", VLOOKUP(Table1[[#This Row],[Name]], 'Elec 21-22'!$A$4:$B$656, 2, FALSE))</f>
        <v>0</v>
      </c>
      <c r="N582" s="11" t="str">
        <f>IF(ISNA(VLOOKUP(Table1[[#This Row],[Name]], 'Gas 21-22'!$A$4:$B$408, 2, FALSE)), "0", VLOOKUP(Table1[[#This Row],[Name]], 'Gas 21-22'!$A$4:$B$408, 2, FALSE))</f>
        <v>0</v>
      </c>
      <c r="O582" s="8">
        <f>IFERROR((Table1[[#This Row],[Electricity 21-22]]*'Emissions Factors'!$C$4)+(Table1[[#This Row],[Gas 21-22]]*'Emissions Factors'!$B$4), "")</f>
        <v>0</v>
      </c>
      <c r="P582" s="12" t="str">
        <f>IFERROR(Table1[[#This Row],[Total Emissions 21-22]]/Table1[[#This Row],[Total Emissions 20-21]], "")</f>
        <v/>
      </c>
      <c r="Q582" s="11" t="str">
        <f>IF(ISNA(VLOOKUP(Table1[[#This Row],[Name]],'Elec 22-23'!$A$4:$B$680, 2, FALSE)), "", VLOOKUP(Table1[[#This Row],[Name]], 'Elec 22-23'!$A$4:$B$680, 2, FALSE))</f>
        <v/>
      </c>
      <c r="R582" s="7" t="str">
        <f>IF(ISNA(VLOOKUP(Table1[[#This Row],[Name]], 'Gas 22-23'!$A$4:$B$427, 2, FALSE)), "", (VLOOKUP(Table1[[#This Row],[Name]], 'Gas 22-23'!$A$4:$B$427, 2, FALSE)))</f>
        <v/>
      </c>
      <c r="S582" s="7" t="str">
        <f>IFERROR((Table1[[#This Row],[Electricity 22-23]]*'Emissions Factors'!$C$5)+('Emissions Factors'!$B$5*Table1[[#This Row],[Gas 22-23]]), "")</f>
        <v/>
      </c>
      <c r="T582" s="12" t="str">
        <f>IFERROR(Table1[[#This Row],[Total Emissions 22-23]]/Table1[[#This Row],[Total Emissions 21-22]], "")</f>
        <v/>
      </c>
      <c r="U582" s="7" t="str">
        <f>IF(ISNA(VLOOKUP(Table1[[#This Row],[Name]],'Electricity 23-24'!A820:D1716,4,FALSE)),"",(VLOOKUP(Table1[[#This Row],[Name]],'Electricity 23-24'!A820:D1716,4,FALSE)))</f>
        <v/>
      </c>
      <c r="V582" s="7" t="str">
        <f>IF(ISNA(VLOOKUP(Table1[[#This Row],[Name]],Table2[#All],2,FALSE)),"",(VLOOKUP(Table1[[#This Row],[Name]],Table2[#All],2,FALSE)))</f>
        <v/>
      </c>
      <c r="W582" s="7" t="str">
        <f>IFERROR((Table1[[#This Row],[Electricity 23-24 ]]*'Emissions Factors'!$C$6)+(Table1[[#This Row],[Gas 23-24 ]]*'Emissions Factors'!$B$6),"")</f>
        <v/>
      </c>
      <c r="X582" s="74" t="str">
        <f>IFERROR(Table1[[#This Row],[Total Emissions 23-24 ]]/Table1[[#This Row],[Total Emissions 22-23]],"")</f>
        <v/>
      </c>
      <c r="Y582" s="21"/>
    </row>
    <row r="583" spans="1:25" x14ac:dyDescent="0.25">
      <c r="A583" s="30"/>
      <c r="B583" s="21" t="e">
        <f>VLOOKUP(Table1[[#This Row],[Name]], 'Site Information'!$A$2:$D$46, 4, FALSE)</f>
        <v>#N/A</v>
      </c>
      <c r="C583" s="11" t="str">
        <f>IF(ISNA(VLOOKUP(Table1[[#This Row],[Name]], 'Elec 17-18'!$A$4:$B$630, 2, FALSE)), "0", VLOOKUP(Table1[[#This Row],[Name]], 'Elec 17-18'!$A$4:$B$630, 2, FALSE))</f>
        <v>0</v>
      </c>
      <c r="D583" s="47" t="str">
        <f>IF(ISNA(VLOOKUP(Table1[[#This Row],[Name]], 'Gas 17-18'!$A$4:$B$395, 2, FALSE)), "0", (VLOOKUP(Table1[[#This Row],[Name]], 'Gas 17-18'!$A$4:$B$395, 2, FALSE)))</f>
        <v>0</v>
      </c>
      <c r="E583" s="11" t="str">
        <f>IF(ISNA(VLOOKUP(Table1[[#This Row],[Name]], 'Elec 18-19'!$A$4:$B$630, 2, FALSE)), "0", VLOOKUP(Table1[[#This Row],[Name]], 'Elec 18-19'!$A$4:$B$630, 2, FALSE))</f>
        <v>0</v>
      </c>
      <c r="F583" s="47" t="str">
        <f>IF(ISNA(VLOOKUP(Table1[[#This Row],[Name]], 'Gas 18-19'!$A$4:$B$395, 2, FALSE)), "0", (VLOOKUP(Table1[[#This Row],[Name]], 'Gas 18-19'!$A$4:$B$395, 2, FALSE)))</f>
        <v>0</v>
      </c>
      <c r="G583" s="7" t="str">
        <f>IF(ISNA(VLOOKUP(Table1[[#This Row],[Name]], 'Elec 19-20'!$A$4:$B$631, 2, FALSE)), "0", VLOOKUP(Table1[[#This Row],[Name]], 'Elec 19-20'!$A$4:$B$631, 2, FALSE))</f>
        <v>0</v>
      </c>
      <c r="H583" s="7" t="str">
        <f>IF(ISNA(VLOOKUP(Table1[[#This Row],[Name]], 'Gas 19-20'!$A$4:$B$395, 2, FALSE)), "0", (VLOOKUP(Table1[[#This Row],[Name]], 'Gas 19-20'!$A$4:$B$395, 2, FALSE)))</f>
        <v>0</v>
      </c>
      <c r="I583" s="13">
        <f>IFERROR((Table1[[#This Row],[Electricity 19-20]]*'Emissions Factors'!$C$2)+(Table1[[#This Row],[Gas 19-20]]*'Emissions Factors'!$B$2), "")</f>
        <v>0</v>
      </c>
      <c r="J583" s="7" t="str">
        <f>IF(ISNA(VLOOKUP(Table1[[#This Row],[Name]],'Elec 20-21'!$A$4:$B$641, 2, FALSE)), "0", VLOOKUP(Table1[[#This Row],[Name]], 'Elec 20-21'!$A$4:$B$641, 2, FALSE))</f>
        <v>0</v>
      </c>
      <c r="K583" s="7" t="str">
        <f>IF(ISNA(VLOOKUP(Table1[[#This Row],[Name]], 'Gas 20-21'!$A$4:$B$400, 2, FALSE)), "0", VLOOKUP(Table1[[#This Row],[Name]], 'Gas 20-21'!$A$4:$B$400, 2, FALSE))</f>
        <v>0</v>
      </c>
      <c r="L583" s="13">
        <f>IFERROR((Table1[[#This Row],[Electricity 20-21]]*'Emissions Factors'!$C$3)+(Table1[[#This Row],[Gas 20-21]]*'Emissions Factors'!$B$2), "0")</f>
        <v>0</v>
      </c>
      <c r="M583" s="65" t="str">
        <f>IF(ISNA(VLOOKUP(Table1[[#This Row],[Name]], 'Elec 21-22'!$A$4:$B$656, 2, FALSE)), "0", VLOOKUP(Table1[[#This Row],[Name]], 'Elec 21-22'!$A$4:$B$656, 2, FALSE))</f>
        <v>0</v>
      </c>
      <c r="N583" s="11" t="str">
        <f>IF(ISNA(VLOOKUP(Table1[[#This Row],[Name]], 'Gas 21-22'!$A$4:$B$408, 2, FALSE)), "0", VLOOKUP(Table1[[#This Row],[Name]], 'Gas 21-22'!$A$4:$B$408, 2, FALSE))</f>
        <v>0</v>
      </c>
      <c r="O583" s="8">
        <f>IFERROR((Table1[[#This Row],[Electricity 21-22]]*'Emissions Factors'!$C$4)+(Table1[[#This Row],[Gas 21-22]]*'Emissions Factors'!$B$4), "")</f>
        <v>0</v>
      </c>
      <c r="P583" s="12" t="str">
        <f>IFERROR(Table1[[#This Row],[Total Emissions 21-22]]/Table1[[#This Row],[Total Emissions 20-21]], "")</f>
        <v/>
      </c>
      <c r="Q583" s="11" t="str">
        <f>IF(ISNA(VLOOKUP(Table1[[#This Row],[Name]],'Elec 22-23'!$A$4:$B$680, 2, FALSE)), "", VLOOKUP(Table1[[#This Row],[Name]], 'Elec 22-23'!$A$4:$B$680, 2, FALSE))</f>
        <v/>
      </c>
      <c r="R583" s="7" t="str">
        <f>IF(ISNA(VLOOKUP(Table1[[#This Row],[Name]], 'Gas 22-23'!$A$4:$B$427, 2, FALSE)), "", (VLOOKUP(Table1[[#This Row],[Name]], 'Gas 22-23'!$A$4:$B$427, 2, FALSE)))</f>
        <v/>
      </c>
      <c r="S583" s="7" t="str">
        <f>IFERROR((Table1[[#This Row],[Electricity 22-23]]*'Emissions Factors'!$C$5)+('Emissions Factors'!$B$5*Table1[[#This Row],[Gas 22-23]]), "")</f>
        <v/>
      </c>
      <c r="T583" s="12" t="str">
        <f>IFERROR(Table1[[#This Row],[Total Emissions 22-23]]/Table1[[#This Row],[Total Emissions 21-22]], "")</f>
        <v/>
      </c>
      <c r="U583" s="7" t="str">
        <f>IF(ISNA(VLOOKUP(Table1[[#This Row],[Name]],'Electricity 23-24'!A821:D1717,4,FALSE)),"",(VLOOKUP(Table1[[#This Row],[Name]],'Electricity 23-24'!A821:D1717,4,FALSE)))</f>
        <v/>
      </c>
      <c r="V583" s="7" t="str">
        <f>IF(ISNA(VLOOKUP(Table1[[#This Row],[Name]],Table2[#All],2,FALSE)),"",(VLOOKUP(Table1[[#This Row],[Name]],Table2[#All],2,FALSE)))</f>
        <v/>
      </c>
      <c r="W583" s="7" t="str">
        <f>IFERROR((Table1[[#This Row],[Electricity 23-24 ]]*'Emissions Factors'!$C$6)+(Table1[[#This Row],[Gas 23-24 ]]*'Emissions Factors'!$B$6),"")</f>
        <v/>
      </c>
      <c r="X583" s="74" t="str">
        <f>IFERROR(Table1[[#This Row],[Total Emissions 23-24 ]]/Table1[[#This Row],[Total Emissions 22-23]],"")</f>
        <v/>
      </c>
      <c r="Y583" s="21"/>
    </row>
    <row r="584" spans="1:25" x14ac:dyDescent="0.25">
      <c r="A584" s="30"/>
      <c r="B584" s="21" t="e">
        <f>VLOOKUP(Table1[[#This Row],[Name]], 'Site Information'!$A$2:$D$46, 4, FALSE)</f>
        <v>#N/A</v>
      </c>
      <c r="C584" s="11" t="str">
        <f>IF(ISNA(VLOOKUP(Table1[[#This Row],[Name]], 'Elec 17-18'!$A$4:$B$630, 2, FALSE)), "0", VLOOKUP(Table1[[#This Row],[Name]], 'Elec 17-18'!$A$4:$B$630, 2, FALSE))</f>
        <v>0</v>
      </c>
      <c r="D584" s="47" t="str">
        <f>IF(ISNA(VLOOKUP(Table1[[#This Row],[Name]], 'Gas 17-18'!$A$4:$B$395, 2, FALSE)), "0", (VLOOKUP(Table1[[#This Row],[Name]], 'Gas 17-18'!$A$4:$B$395, 2, FALSE)))</f>
        <v>0</v>
      </c>
      <c r="E584" s="11" t="str">
        <f>IF(ISNA(VLOOKUP(Table1[[#This Row],[Name]], 'Elec 18-19'!$A$4:$B$630, 2, FALSE)), "0", VLOOKUP(Table1[[#This Row],[Name]], 'Elec 18-19'!$A$4:$B$630, 2, FALSE))</f>
        <v>0</v>
      </c>
      <c r="F584" s="47" t="str">
        <f>IF(ISNA(VLOOKUP(Table1[[#This Row],[Name]], 'Gas 18-19'!$A$4:$B$395, 2, FALSE)), "0", (VLOOKUP(Table1[[#This Row],[Name]], 'Gas 18-19'!$A$4:$B$395, 2, FALSE)))</f>
        <v>0</v>
      </c>
      <c r="G584" s="7" t="str">
        <f>IF(ISNA(VLOOKUP(Table1[[#This Row],[Name]], 'Elec 19-20'!$A$4:$B$631, 2, FALSE)), "0", VLOOKUP(Table1[[#This Row],[Name]], 'Elec 19-20'!$A$4:$B$631, 2, FALSE))</f>
        <v>0</v>
      </c>
      <c r="H584" s="7" t="str">
        <f>IF(ISNA(VLOOKUP(Table1[[#This Row],[Name]], 'Gas 19-20'!$A$4:$B$395, 2, FALSE)), "0", (VLOOKUP(Table1[[#This Row],[Name]], 'Gas 19-20'!$A$4:$B$395, 2, FALSE)))</f>
        <v>0</v>
      </c>
      <c r="I584" s="13">
        <f>IFERROR((Table1[[#This Row],[Electricity 19-20]]*'Emissions Factors'!$C$2)+(Table1[[#This Row],[Gas 19-20]]*'Emissions Factors'!$B$2), "")</f>
        <v>0</v>
      </c>
      <c r="J584" s="7" t="str">
        <f>IF(ISNA(VLOOKUP(Table1[[#This Row],[Name]],'Elec 20-21'!$A$4:$B$641, 2, FALSE)), "0", VLOOKUP(Table1[[#This Row],[Name]], 'Elec 20-21'!$A$4:$B$641, 2, FALSE))</f>
        <v>0</v>
      </c>
      <c r="K584" s="7" t="str">
        <f>IF(ISNA(VLOOKUP(Table1[[#This Row],[Name]], 'Gas 20-21'!$A$4:$B$400, 2, FALSE)), "0", VLOOKUP(Table1[[#This Row],[Name]], 'Gas 20-21'!$A$4:$B$400, 2, FALSE))</f>
        <v>0</v>
      </c>
      <c r="L584" s="13">
        <f>IFERROR((Table1[[#This Row],[Electricity 20-21]]*'Emissions Factors'!$C$3)+(Table1[[#This Row],[Gas 20-21]]*'Emissions Factors'!$B$2), "0")</f>
        <v>0</v>
      </c>
      <c r="M584" s="65" t="str">
        <f>IF(ISNA(VLOOKUP(Table1[[#This Row],[Name]], 'Elec 21-22'!$A$4:$B$656, 2, FALSE)), "0", VLOOKUP(Table1[[#This Row],[Name]], 'Elec 21-22'!$A$4:$B$656, 2, FALSE))</f>
        <v>0</v>
      </c>
      <c r="N584" s="11" t="str">
        <f>IF(ISNA(VLOOKUP(Table1[[#This Row],[Name]], 'Gas 21-22'!$A$4:$B$408, 2, FALSE)), "0", VLOOKUP(Table1[[#This Row],[Name]], 'Gas 21-22'!$A$4:$B$408, 2, FALSE))</f>
        <v>0</v>
      </c>
      <c r="O584" s="8">
        <f>IFERROR((Table1[[#This Row],[Electricity 21-22]]*'Emissions Factors'!$C$4)+(Table1[[#This Row],[Gas 21-22]]*'Emissions Factors'!$B$4), "")</f>
        <v>0</v>
      </c>
      <c r="P584" s="12" t="str">
        <f>IFERROR(Table1[[#This Row],[Total Emissions 21-22]]/Table1[[#This Row],[Total Emissions 20-21]], "")</f>
        <v/>
      </c>
      <c r="Q584" s="11" t="str">
        <f>IF(ISNA(VLOOKUP(Table1[[#This Row],[Name]],'Elec 22-23'!$A$4:$B$680, 2, FALSE)), "", VLOOKUP(Table1[[#This Row],[Name]], 'Elec 22-23'!$A$4:$B$680, 2, FALSE))</f>
        <v/>
      </c>
      <c r="R584" s="7" t="str">
        <f>IF(ISNA(VLOOKUP(Table1[[#This Row],[Name]], 'Gas 22-23'!$A$4:$B$427, 2, FALSE)), "", (VLOOKUP(Table1[[#This Row],[Name]], 'Gas 22-23'!$A$4:$B$427, 2, FALSE)))</f>
        <v/>
      </c>
      <c r="S584" s="7" t="str">
        <f>IFERROR((Table1[[#This Row],[Electricity 22-23]]*'Emissions Factors'!$C$5)+('Emissions Factors'!$B$5*Table1[[#This Row],[Gas 22-23]]), "")</f>
        <v/>
      </c>
      <c r="T584" s="12" t="str">
        <f>IFERROR(Table1[[#This Row],[Total Emissions 22-23]]/Table1[[#This Row],[Total Emissions 21-22]], "")</f>
        <v/>
      </c>
      <c r="U584" s="7" t="str">
        <f>IF(ISNA(VLOOKUP(Table1[[#This Row],[Name]],'Electricity 23-24'!A822:D1718,4,FALSE)),"",(VLOOKUP(Table1[[#This Row],[Name]],'Electricity 23-24'!A822:D1718,4,FALSE)))</f>
        <v/>
      </c>
      <c r="V584" s="7" t="str">
        <f>IF(ISNA(VLOOKUP(Table1[[#This Row],[Name]],Table2[#All],2,FALSE)),"",(VLOOKUP(Table1[[#This Row],[Name]],Table2[#All],2,FALSE)))</f>
        <v/>
      </c>
      <c r="W584" s="7" t="str">
        <f>IFERROR((Table1[[#This Row],[Electricity 23-24 ]]*'Emissions Factors'!$C$6)+(Table1[[#This Row],[Gas 23-24 ]]*'Emissions Factors'!$B$6),"")</f>
        <v/>
      </c>
      <c r="X584" s="74" t="str">
        <f>IFERROR(Table1[[#This Row],[Total Emissions 23-24 ]]/Table1[[#This Row],[Total Emissions 22-23]],"")</f>
        <v/>
      </c>
      <c r="Y584" s="21"/>
    </row>
    <row r="585" spans="1:25" x14ac:dyDescent="0.25">
      <c r="A585" s="32"/>
      <c r="B585" s="21" t="e">
        <f>VLOOKUP(Table1[[#This Row],[Name]], 'Site Information'!$A$2:$D$46, 4, FALSE)</f>
        <v>#N/A</v>
      </c>
      <c r="C585" s="8" t="str">
        <f>IF(ISNA(VLOOKUP(Table1[[#This Row],[Name]], 'Elec 17-18'!$A$4:$B$630, 2, FALSE)), "0", VLOOKUP(Table1[[#This Row],[Name]], 'Elec 17-18'!$A$4:$B$630, 2, FALSE))</f>
        <v>0</v>
      </c>
      <c r="D585" s="13" t="str">
        <f>IF(ISNA(VLOOKUP(Table1[[#This Row],[Name]], 'Gas 17-18'!$A$4:$B$395, 2, FALSE)), "0", (VLOOKUP(Table1[[#This Row],[Name]], 'Gas 17-18'!$A$4:$B$395, 2, FALSE)))</f>
        <v>0</v>
      </c>
      <c r="E585" s="8" t="str">
        <f>IF(ISNA(VLOOKUP(Table1[[#This Row],[Name]], 'Elec 18-19'!$A$4:$B$630, 2, FALSE)), "0", VLOOKUP(Table1[[#This Row],[Name]], 'Elec 18-19'!$A$4:$B$630, 2, FALSE))</f>
        <v>0</v>
      </c>
      <c r="F585" s="13" t="str">
        <f>IF(ISNA(VLOOKUP(Table1[[#This Row],[Name]], 'Gas 18-19'!$A$4:$B$395, 2, FALSE)), "0", (VLOOKUP(Table1[[#This Row],[Name]], 'Gas 18-19'!$A$4:$B$395, 2, FALSE)))</f>
        <v>0</v>
      </c>
      <c r="G585" s="7" t="str">
        <f>IF(ISNA(VLOOKUP(Table1[[#This Row],[Name]], 'Elec 19-20'!$A$4:$B$631, 2, FALSE)), "0", VLOOKUP(Table1[[#This Row],[Name]], 'Elec 19-20'!$A$4:$B$631, 2, FALSE))</f>
        <v>0</v>
      </c>
      <c r="H585" s="7" t="str">
        <f>IF(ISNA(VLOOKUP(Table1[[#This Row],[Name]], 'Gas 19-20'!$A$4:$B$395, 2, FALSE)), "0", (VLOOKUP(Table1[[#This Row],[Name]], 'Gas 19-20'!$A$4:$B$395, 2, FALSE)))</f>
        <v>0</v>
      </c>
      <c r="I585" s="13">
        <f>IFERROR((Table1[[#This Row],[Electricity 19-20]]*'Emissions Factors'!$C$2)+(Table1[[#This Row],[Gas 19-20]]*'Emissions Factors'!$B$2), "")</f>
        <v>0</v>
      </c>
      <c r="J585" s="7" t="str">
        <f>IF(ISNA(VLOOKUP(Table1[[#This Row],[Name]],'Elec 20-21'!$A$4:$B$641, 2, FALSE)), "0", VLOOKUP(Table1[[#This Row],[Name]], 'Elec 20-21'!$A$4:$B$641, 2, FALSE))</f>
        <v>0</v>
      </c>
      <c r="K585" s="7" t="str">
        <f>IF(ISNA(VLOOKUP(Table1[[#This Row],[Name]], 'Gas 20-21'!$A$4:$B$400, 2, FALSE)), "0", VLOOKUP(Table1[[#This Row],[Name]], 'Gas 20-21'!$A$4:$B$400, 2, FALSE))</f>
        <v>0</v>
      </c>
      <c r="L585" s="13">
        <f>IFERROR((Table1[[#This Row],[Electricity 20-21]]*'Emissions Factors'!$C$3)+(Table1[[#This Row],[Gas 20-21]]*'Emissions Factors'!$B$2), "0")</f>
        <v>0</v>
      </c>
      <c r="M585" s="11" t="str">
        <f>IF(ISNA(VLOOKUP(Table1[[#This Row],[Name]], 'Elec 21-22'!$A$4:$B$656, 2, FALSE)), "0", VLOOKUP(Table1[[#This Row],[Name]], 'Elec 21-22'!$A$4:$B$656, 2, FALSE))</f>
        <v>0</v>
      </c>
      <c r="N585" s="11" t="str">
        <f>IF(ISNA(VLOOKUP(Table1[[#This Row],[Name]], 'Gas 21-22'!$A$4:$B$408, 2, FALSE)), "0", VLOOKUP(Table1[[#This Row],[Name]], 'Gas 21-22'!$A$4:$B$408, 2, FALSE))</f>
        <v>0</v>
      </c>
      <c r="O585" s="8">
        <f>IFERROR((Table1[[#This Row],[Electricity 21-22]]*'Emissions Factors'!$C$4)+(Table1[[#This Row],[Gas 21-22]]*'Emissions Factors'!$B$4), "")</f>
        <v>0</v>
      </c>
      <c r="P585" s="13" t="str">
        <f>IFERROR(Table1[[#This Row],[Total Emissions 21-22]]/Table1[[#This Row],[Total Emissions 20-21]], "")</f>
        <v/>
      </c>
      <c r="Q585" s="11" t="str">
        <f>IF(ISNA(VLOOKUP(Table1[[#This Row],[Name]],'Elec 22-23'!$A$4:$B$680, 2, FALSE)), "", VLOOKUP(Table1[[#This Row],[Name]], 'Elec 22-23'!$A$4:$B$680, 2, FALSE))</f>
        <v/>
      </c>
      <c r="R585" s="7" t="str">
        <f>IF(ISNA(VLOOKUP(Table1[[#This Row],[Name]], 'Gas 22-23'!$A$4:$B$427, 2, FALSE)), "", (VLOOKUP(Table1[[#This Row],[Name]], 'Gas 22-23'!$A$4:$B$427, 2, FALSE)))</f>
        <v/>
      </c>
      <c r="S585" s="7" t="str">
        <f>IFERROR((Table1[[#This Row],[Electricity 22-23]]*'Emissions Factors'!$C$5)+('Emissions Factors'!$B$5*Table1[[#This Row],[Gas 22-23]]), "")</f>
        <v/>
      </c>
      <c r="T585" s="12" t="str">
        <f>IFERROR(Table1[[#This Row],[Total Emissions 22-23]]/Table1[[#This Row],[Total Emissions 21-22]], "")</f>
        <v/>
      </c>
      <c r="U585" s="7" t="str">
        <f>IF(ISNA(VLOOKUP(Table1[[#This Row],[Name]],'Electricity 23-24'!A185:D307,4,FALSE)),"",(VLOOKUP(Table1[[#This Row],[Name]],'Electricity 23-24'!A185:D307,4,FALSE)))</f>
        <v/>
      </c>
      <c r="V585" s="7" t="str">
        <f>IF(ISNA(VLOOKUP(Table1[[#This Row],[Name]],Table2[#All],2,FALSE)),"",(VLOOKUP(Table1[[#This Row],[Name]],Table2[#All],2,FALSE)))</f>
        <v/>
      </c>
      <c r="W585" s="7" t="str">
        <f>IFERROR((Table1[[#This Row],[Electricity 23-24 ]]*'Emissions Factors'!$C$6)+(Table1[[#This Row],[Gas 23-24 ]]*'Emissions Factors'!$B$6),"")</f>
        <v/>
      </c>
      <c r="X585" s="74" t="str">
        <f>IFERROR(Table1[[#This Row],[Total Emissions 23-24 ]]/Table1[[#This Row],[Total Emissions 22-23]],"")</f>
        <v/>
      </c>
      <c r="Y585" s="21"/>
    </row>
    <row r="586" spans="1:25" x14ac:dyDescent="0.25">
      <c r="A586" s="30"/>
      <c r="B586" s="21" t="e">
        <f>VLOOKUP(Table1[[#This Row],[Name]], 'Site Information'!$A$2:$D$46, 4, FALSE)</f>
        <v>#N/A</v>
      </c>
      <c r="C586" s="11" t="str">
        <f>IF(ISNA(VLOOKUP(Table1[[#This Row],[Name]], 'Elec 17-18'!$A$4:$B$630, 2, FALSE)), "0", VLOOKUP(Table1[[#This Row],[Name]], 'Elec 17-18'!$A$4:$B$630, 2, FALSE))</f>
        <v>0</v>
      </c>
      <c r="D586" s="47" t="str">
        <f>IF(ISNA(VLOOKUP(Table1[[#This Row],[Name]], 'Gas 17-18'!$A$4:$B$395, 2, FALSE)), "0", (VLOOKUP(Table1[[#This Row],[Name]], 'Gas 17-18'!$A$4:$B$395, 2, FALSE)))</f>
        <v>0</v>
      </c>
      <c r="E586" s="11" t="str">
        <f>IF(ISNA(VLOOKUP(Table1[[#This Row],[Name]], 'Elec 18-19'!$A$4:$B$630, 2, FALSE)), "0", VLOOKUP(Table1[[#This Row],[Name]], 'Elec 18-19'!$A$4:$B$630, 2, FALSE))</f>
        <v>0</v>
      </c>
      <c r="F586" s="47" t="str">
        <f>IF(ISNA(VLOOKUP(Table1[[#This Row],[Name]], 'Gas 18-19'!$A$4:$B$395, 2, FALSE)), "0", (VLOOKUP(Table1[[#This Row],[Name]], 'Gas 18-19'!$A$4:$B$395, 2, FALSE)))</f>
        <v>0</v>
      </c>
      <c r="G586" s="7" t="str">
        <f>IF(ISNA(VLOOKUP(Table1[[#This Row],[Name]], 'Elec 19-20'!$A$4:$B$631, 2, FALSE)), "0", VLOOKUP(Table1[[#This Row],[Name]], 'Elec 19-20'!$A$4:$B$631, 2, FALSE))</f>
        <v>0</v>
      </c>
      <c r="H586" s="7" t="str">
        <f>IF(ISNA(VLOOKUP(Table1[[#This Row],[Name]], 'Gas 19-20'!$A$4:$B$395, 2, FALSE)), "0", (VLOOKUP(Table1[[#This Row],[Name]], 'Gas 19-20'!$A$4:$B$395, 2, FALSE)))</f>
        <v>0</v>
      </c>
      <c r="I586" s="13">
        <f>IFERROR((Table1[[#This Row],[Electricity 19-20]]*'Emissions Factors'!$C$2)+(Table1[[#This Row],[Gas 19-20]]*'Emissions Factors'!$B$2), "")</f>
        <v>0</v>
      </c>
      <c r="J586" s="7" t="str">
        <f>IF(ISNA(VLOOKUP(Table1[[#This Row],[Name]],'Elec 20-21'!$A$4:$B$641, 2, FALSE)), "0", VLOOKUP(Table1[[#This Row],[Name]], 'Elec 20-21'!$A$4:$B$641, 2, FALSE))</f>
        <v>0</v>
      </c>
      <c r="K586" s="7" t="str">
        <f>IF(ISNA(VLOOKUP(Table1[[#This Row],[Name]], 'Gas 20-21'!$A$4:$B$400, 2, FALSE)), "0", VLOOKUP(Table1[[#This Row],[Name]], 'Gas 20-21'!$A$4:$B$400, 2, FALSE))</f>
        <v>0</v>
      </c>
      <c r="L586" s="13">
        <f>IFERROR((Table1[[#This Row],[Electricity 20-21]]*'Emissions Factors'!$C$3)+(Table1[[#This Row],[Gas 20-21]]*'Emissions Factors'!$B$2), "0")</f>
        <v>0</v>
      </c>
      <c r="M586" s="65" t="str">
        <f>IF(ISNA(VLOOKUP(Table1[[#This Row],[Name]], 'Elec 21-22'!$A$4:$B$656, 2, FALSE)), "0", VLOOKUP(Table1[[#This Row],[Name]], 'Elec 21-22'!$A$4:$B$656, 2, FALSE))</f>
        <v>0</v>
      </c>
      <c r="N586" s="11" t="str">
        <f>IF(ISNA(VLOOKUP(Table1[[#This Row],[Name]], 'Gas 21-22'!$A$4:$B$408, 2, FALSE)), "0", VLOOKUP(Table1[[#This Row],[Name]], 'Gas 21-22'!$A$4:$B$408, 2, FALSE))</f>
        <v>0</v>
      </c>
      <c r="O586" s="8">
        <f>IFERROR((Table1[[#This Row],[Electricity 21-22]]*'Emissions Factors'!$C$4)+(Table1[[#This Row],[Gas 21-22]]*'Emissions Factors'!$B$4), "")</f>
        <v>0</v>
      </c>
      <c r="P586" s="12" t="str">
        <f>IFERROR(Table1[[#This Row],[Total Emissions 21-22]]/Table1[[#This Row],[Total Emissions 20-21]], "")</f>
        <v/>
      </c>
      <c r="Q586" s="11" t="str">
        <f>IF(ISNA(VLOOKUP(Table1[[#This Row],[Name]],'Elec 22-23'!$A$4:$B$680, 2, FALSE)), "", VLOOKUP(Table1[[#This Row],[Name]], 'Elec 22-23'!$A$4:$B$680, 2, FALSE))</f>
        <v/>
      </c>
      <c r="R586" s="7" t="str">
        <f>IF(ISNA(VLOOKUP(Table1[[#This Row],[Name]], 'Gas 22-23'!$A$4:$B$427, 2, FALSE)), "", (VLOOKUP(Table1[[#This Row],[Name]], 'Gas 22-23'!$A$4:$B$427, 2, FALSE)))</f>
        <v/>
      </c>
      <c r="S586" s="7" t="str">
        <f>IFERROR((Table1[[#This Row],[Electricity 22-23]]*'Emissions Factors'!$C$5)+('Emissions Factors'!$B$5*Table1[[#This Row],[Gas 22-23]]), "")</f>
        <v/>
      </c>
      <c r="T586" s="12" t="str">
        <f>IFERROR(Table1[[#This Row],[Total Emissions 22-23]]/Table1[[#This Row],[Total Emissions 21-22]], "")</f>
        <v/>
      </c>
      <c r="U586" s="7" t="str">
        <f>IF(ISNA(VLOOKUP(Table1[[#This Row],[Name]],'Electricity 23-24'!A824:D1720,4,FALSE)),"",(VLOOKUP(Table1[[#This Row],[Name]],'Electricity 23-24'!A824:D1720,4,FALSE)))</f>
        <v/>
      </c>
      <c r="V586" s="7" t="str">
        <f>IF(ISNA(VLOOKUP(Table1[[#This Row],[Name]],Table2[#All],2,FALSE)),"",(VLOOKUP(Table1[[#This Row],[Name]],Table2[#All],2,FALSE)))</f>
        <v/>
      </c>
      <c r="W586" s="7" t="str">
        <f>IFERROR((Table1[[#This Row],[Electricity 23-24 ]]*'Emissions Factors'!$C$6)+(Table1[[#This Row],[Gas 23-24 ]]*'Emissions Factors'!$B$6),"")</f>
        <v/>
      </c>
      <c r="X586" s="74" t="str">
        <f>IFERROR(Table1[[#This Row],[Total Emissions 23-24 ]]/Table1[[#This Row],[Total Emissions 22-23]],"")</f>
        <v/>
      </c>
      <c r="Y586" s="21"/>
    </row>
    <row r="587" spans="1:25" x14ac:dyDescent="0.25">
      <c r="A587" s="30"/>
      <c r="B587" s="21" t="e">
        <f>VLOOKUP(Table1[[#This Row],[Name]], 'Site Information'!$A$2:$D$46, 4, FALSE)</f>
        <v>#N/A</v>
      </c>
      <c r="C587" s="11" t="str">
        <f>IF(ISNA(VLOOKUP(Table1[[#This Row],[Name]], 'Elec 17-18'!$A$4:$B$630, 2, FALSE)), "0", VLOOKUP(Table1[[#This Row],[Name]], 'Elec 17-18'!$A$4:$B$630, 2, FALSE))</f>
        <v>0</v>
      </c>
      <c r="D587" s="47" t="str">
        <f>IF(ISNA(VLOOKUP(Table1[[#This Row],[Name]], 'Gas 17-18'!$A$4:$B$395, 2, FALSE)), "0", (VLOOKUP(Table1[[#This Row],[Name]], 'Gas 17-18'!$A$4:$B$395, 2, FALSE)))</f>
        <v>0</v>
      </c>
      <c r="E587" s="11" t="str">
        <f>IF(ISNA(VLOOKUP(Table1[[#This Row],[Name]], 'Elec 18-19'!$A$4:$B$630, 2, FALSE)), "0", VLOOKUP(Table1[[#This Row],[Name]], 'Elec 18-19'!$A$4:$B$630, 2, FALSE))</f>
        <v>0</v>
      </c>
      <c r="F587" s="47" t="str">
        <f>IF(ISNA(VLOOKUP(Table1[[#This Row],[Name]], 'Gas 18-19'!$A$4:$B$395, 2, FALSE)), "0", (VLOOKUP(Table1[[#This Row],[Name]], 'Gas 18-19'!$A$4:$B$395, 2, FALSE)))</f>
        <v>0</v>
      </c>
      <c r="G587" s="7" t="str">
        <f>IF(ISNA(VLOOKUP(Table1[[#This Row],[Name]], 'Elec 19-20'!$A$4:$B$631, 2, FALSE)), "0", VLOOKUP(Table1[[#This Row],[Name]], 'Elec 19-20'!$A$4:$B$631, 2, FALSE))</f>
        <v>0</v>
      </c>
      <c r="H587" s="7" t="str">
        <f>IF(ISNA(VLOOKUP(Table1[[#This Row],[Name]], 'Gas 19-20'!$A$4:$B$395, 2, FALSE)), "0", (VLOOKUP(Table1[[#This Row],[Name]], 'Gas 19-20'!$A$4:$B$395, 2, FALSE)))</f>
        <v>0</v>
      </c>
      <c r="I587" s="13">
        <f>IFERROR((Table1[[#This Row],[Electricity 19-20]]*'Emissions Factors'!$C$2)+(Table1[[#This Row],[Gas 19-20]]*'Emissions Factors'!$B$2), "")</f>
        <v>0</v>
      </c>
      <c r="J587" s="7" t="str">
        <f>IF(ISNA(VLOOKUP(Table1[[#This Row],[Name]],'Elec 20-21'!$A$4:$B$641, 2, FALSE)), "0", VLOOKUP(Table1[[#This Row],[Name]], 'Elec 20-21'!$A$4:$B$641, 2, FALSE))</f>
        <v>0</v>
      </c>
      <c r="K587" s="7" t="str">
        <f>IF(ISNA(VLOOKUP(Table1[[#This Row],[Name]], 'Gas 20-21'!$A$4:$B$400, 2, FALSE)), "0", VLOOKUP(Table1[[#This Row],[Name]], 'Gas 20-21'!$A$4:$B$400, 2, FALSE))</f>
        <v>0</v>
      </c>
      <c r="L587" s="13">
        <f>IFERROR((Table1[[#This Row],[Electricity 20-21]]*'Emissions Factors'!$C$3)+(Table1[[#This Row],[Gas 20-21]]*'Emissions Factors'!$B$2), "0")</f>
        <v>0</v>
      </c>
      <c r="M587" s="65" t="str">
        <f>IF(ISNA(VLOOKUP(Table1[[#This Row],[Name]], 'Elec 21-22'!$A$4:$B$656, 2, FALSE)), "0", VLOOKUP(Table1[[#This Row],[Name]], 'Elec 21-22'!$A$4:$B$656, 2, FALSE))</f>
        <v>0</v>
      </c>
      <c r="N587" s="11" t="str">
        <f>IF(ISNA(VLOOKUP(Table1[[#This Row],[Name]], 'Gas 21-22'!$A$4:$B$408, 2, FALSE)), "0", VLOOKUP(Table1[[#This Row],[Name]], 'Gas 21-22'!$A$4:$B$408, 2, FALSE))</f>
        <v>0</v>
      </c>
      <c r="O587" s="8">
        <f>IFERROR((Table1[[#This Row],[Electricity 21-22]]*'Emissions Factors'!$C$4)+(Table1[[#This Row],[Gas 21-22]]*'Emissions Factors'!$B$4), "")</f>
        <v>0</v>
      </c>
      <c r="P587" s="12" t="str">
        <f>IFERROR(Table1[[#This Row],[Total Emissions 21-22]]/Table1[[#This Row],[Total Emissions 20-21]], "")</f>
        <v/>
      </c>
      <c r="Q587" s="11" t="str">
        <f>IF(ISNA(VLOOKUP(Table1[[#This Row],[Name]],'Elec 22-23'!$A$4:$B$680, 2, FALSE)), "", VLOOKUP(Table1[[#This Row],[Name]], 'Elec 22-23'!$A$4:$B$680, 2, FALSE))</f>
        <v/>
      </c>
      <c r="R587" s="7" t="str">
        <f>IF(ISNA(VLOOKUP(Table1[[#This Row],[Name]], 'Gas 22-23'!$A$4:$B$427, 2, FALSE)), "", (VLOOKUP(Table1[[#This Row],[Name]], 'Gas 22-23'!$A$4:$B$427, 2, FALSE)))</f>
        <v/>
      </c>
      <c r="S587" s="7" t="str">
        <f>IFERROR((Table1[[#This Row],[Electricity 22-23]]*'Emissions Factors'!$C$5)+('Emissions Factors'!$B$5*Table1[[#This Row],[Gas 22-23]]), "")</f>
        <v/>
      </c>
      <c r="T587" s="12" t="str">
        <f>IFERROR(Table1[[#This Row],[Total Emissions 22-23]]/Table1[[#This Row],[Total Emissions 21-22]], "")</f>
        <v/>
      </c>
      <c r="U587" s="7" t="str">
        <f>IF(ISNA(VLOOKUP(Table1[[#This Row],[Name]],'Electricity 23-24'!A825:D1721,4,FALSE)),"",(VLOOKUP(Table1[[#This Row],[Name]],'Electricity 23-24'!A825:D1721,4,FALSE)))</f>
        <v/>
      </c>
      <c r="V587" s="7" t="str">
        <f>IF(ISNA(VLOOKUP(Table1[[#This Row],[Name]],Table2[#All],2,FALSE)),"",(VLOOKUP(Table1[[#This Row],[Name]],Table2[#All],2,FALSE)))</f>
        <v/>
      </c>
      <c r="W587" s="7" t="str">
        <f>IFERROR((Table1[[#This Row],[Electricity 23-24 ]]*'Emissions Factors'!$C$6)+(Table1[[#This Row],[Gas 23-24 ]]*'Emissions Factors'!$B$6),"")</f>
        <v/>
      </c>
      <c r="X587" s="74" t="str">
        <f>IFERROR(Table1[[#This Row],[Total Emissions 23-24 ]]/Table1[[#This Row],[Total Emissions 22-23]],"")</f>
        <v/>
      </c>
      <c r="Y587" s="21"/>
    </row>
    <row r="588" spans="1:25" x14ac:dyDescent="0.25">
      <c r="A588" s="30"/>
      <c r="B588" s="21" t="e">
        <f>VLOOKUP(Table1[[#This Row],[Name]], 'Site Information'!$A$2:$D$46, 4, FALSE)</f>
        <v>#N/A</v>
      </c>
      <c r="C588" s="11" t="str">
        <f>IF(ISNA(VLOOKUP(Table1[[#This Row],[Name]], 'Elec 17-18'!$A$4:$B$630, 2, FALSE)), "0", VLOOKUP(Table1[[#This Row],[Name]], 'Elec 17-18'!$A$4:$B$630, 2, FALSE))</f>
        <v>0</v>
      </c>
      <c r="D588" s="47" t="str">
        <f>IF(ISNA(VLOOKUP(Table1[[#This Row],[Name]], 'Gas 17-18'!$A$4:$B$395, 2, FALSE)), "0", (VLOOKUP(Table1[[#This Row],[Name]], 'Gas 17-18'!$A$4:$B$395, 2, FALSE)))</f>
        <v>0</v>
      </c>
      <c r="E588" s="11" t="str">
        <f>IF(ISNA(VLOOKUP(Table1[[#This Row],[Name]], 'Elec 18-19'!$A$4:$B$630, 2, FALSE)), "0", VLOOKUP(Table1[[#This Row],[Name]], 'Elec 18-19'!$A$4:$B$630, 2, FALSE))</f>
        <v>0</v>
      </c>
      <c r="F588" s="47" t="str">
        <f>IF(ISNA(VLOOKUP(Table1[[#This Row],[Name]], 'Gas 18-19'!$A$4:$B$395, 2, FALSE)), "0", (VLOOKUP(Table1[[#This Row],[Name]], 'Gas 18-19'!$A$4:$B$395, 2, FALSE)))</f>
        <v>0</v>
      </c>
      <c r="G588" s="7" t="str">
        <f>IF(ISNA(VLOOKUP(Table1[[#This Row],[Name]], 'Elec 19-20'!$A$4:$B$631, 2, FALSE)), "0", VLOOKUP(Table1[[#This Row],[Name]], 'Elec 19-20'!$A$4:$B$631, 2, FALSE))</f>
        <v>0</v>
      </c>
      <c r="H588" s="7" t="str">
        <f>IF(ISNA(VLOOKUP(Table1[[#This Row],[Name]], 'Gas 19-20'!$A$4:$B$395, 2, FALSE)), "0", (VLOOKUP(Table1[[#This Row],[Name]], 'Gas 19-20'!$A$4:$B$395, 2, FALSE)))</f>
        <v>0</v>
      </c>
      <c r="I588" s="13">
        <f>IFERROR((Table1[[#This Row],[Electricity 19-20]]*'Emissions Factors'!$C$2)+(Table1[[#This Row],[Gas 19-20]]*'Emissions Factors'!$B$2), "")</f>
        <v>0</v>
      </c>
      <c r="J588" s="7" t="str">
        <f>IF(ISNA(VLOOKUP(Table1[[#This Row],[Name]],'Elec 20-21'!$A$4:$B$641, 2, FALSE)), "0", VLOOKUP(Table1[[#This Row],[Name]], 'Elec 20-21'!$A$4:$B$641, 2, FALSE))</f>
        <v>0</v>
      </c>
      <c r="K588" s="7" t="str">
        <f>IF(ISNA(VLOOKUP(Table1[[#This Row],[Name]], 'Gas 20-21'!$A$4:$B$400, 2, FALSE)), "0", VLOOKUP(Table1[[#This Row],[Name]], 'Gas 20-21'!$A$4:$B$400, 2, FALSE))</f>
        <v>0</v>
      </c>
      <c r="L588" s="13">
        <f>IFERROR((Table1[[#This Row],[Electricity 20-21]]*'Emissions Factors'!$C$3)+(Table1[[#This Row],[Gas 20-21]]*'Emissions Factors'!$B$2), "0")</f>
        <v>0</v>
      </c>
      <c r="M588" s="65" t="str">
        <f>IF(ISNA(VLOOKUP(Table1[[#This Row],[Name]], 'Elec 21-22'!$A$4:$B$656, 2, FALSE)), "0", VLOOKUP(Table1[[#This Row],[Name]], 'Elec 21-22'!$A$4:$B$656, 2, FALSE))</f>
        <v>0</v>
      </c>
      <c r="N588" s="11" t="str">
        <f>IF(ISNA(VLOOKUP(Table1[[#This Row],[Name]], 'Gas 21-22'!$A$4:$B$408, 2, FALSE)), "0", VLOOKUP(Table1[[#This Row],[Name]], 'Gas 21-22'!$A$4:$B$408, 2, FALSE))</f>
        <v>0</v>
      </c>
      <c r="O588" s="8">
        <f>IFERROR((Table1[[#This Row],[Electricity 21-22]]*'Emissions Factors'!$C$4)+(Table1[[#This Row],[Gas 21-22]]*'Emissions Factors'!$B$4), "")</f>
        <v>0</v>
      </c>
      <c r="P588" s="12" t="str">
        <f>IFERROR(Table1[[#This Row],[Total Emissions 21-22]]/Table1[[#This Row],[Total Emissions 20-21]], "")</f>
        <v/>
      </c>
      <c r="Q588" s="11" t="str">
        <f>IF(ISNA(VLOOKUP(Table1[[#This Row],[Name]],'Elec 22-23'!$A$4:$B$680, 2, FALSE)), "", VLOOKUP(Table1[[#This Row],[Name]], 'Elec 22-23'!$A$4:$B$680, 2, FALSE))</f>
        <v/>
      </c>
      <c r="R588" s="7" t="str">
        <f>IF(ISNA(VLOOKUP(Table1[[#This Row],[Name]], 'Gas 22-23'!$A$4:$B$427, 2, FALSE)), "", (VLOOKUP(Table1[[#This Row],[Name]], 'Gas 22-23'!$A$4:$B$427, 2, FALSE)))</f>
        <v/>
      </c>
      <c r="S588" s="7" t="str">
        <f>IFERROR((Table1[[#This Row],[Electricity 22-23]]*'Emissions Factors'!$C$5)+('Emissions Factors'!$B$5*Table1[[#This Row],[Gas 22-23]]), "")</f>
        <v/>
      </c>
      <c r="T588" s="12" t="str">
        <f>IFERROR(Table1[[#This Row],[Total Emissions 22-23]]/Table1[[#This Row],[Total Emissions 21-22]], "")</f>
        <v/>
      </c>
      <c r="U588" s="7" t="str">
        <f>IF(ISNA(VLOOKUP(Table1[[#This Row],[Name]],'Electricity 23-24'!A826:D1722,4,FALSE)),"",(VLOOKUP(Table1[[#This Row],[Name]],'Electricity 23-24'!A826:D1722,4,FALSE)))</f>
        <v/>
      </c>
      <c r="V588" s="7" t="str">
        <f>IF(ISNA(VLOOKUP(Table1[[#This Row],[Name]],Table2[#All],2,FALSE)),"",(VLOOKUP(Table1[[#This Row],[Name]],Table2[#All],2,FALSE)))</f>
        <v/>
      </c>
      <c r="W588" s="7" t="str">
        <f>IFERROR((Table1[[#This Row],[Electricity 23-24 ]]*'Emissions Factors'!$C$6)+(Table1[[#This Row],[Gas 23-24 ]]*'Emissions Factors'!$B$6),"")</f>
        <v/>
      </c>
      <c r="X588" s="74" t="str">
        <f>IFERROR(Table1[[#This Row],[Total Emissions 23-24 ]]/Table1[[#This Row],[Total Emissions 22-23]],"")</f>
        <v/>
      </c>
      <c r="Y588" s="21"/>
    </row>
    <row r="589" spans="1:25" x14ac:dyDescent="0.25">
      <c r="A589" s="32"/>
      <c r="B589" s="21" t="e">
        <f>VLOOKUP(Table1[[#This Row],[Name]], 'Site Information'!$A$2:$D$46, 4, FALSE)</f>
        <v>#N/A</v>
      </c>
      <c r="C589" s="8" t="str">
        <f>IF(ISNA(VLOOKUP(Table1[[#This Row],[Name]], 'Elec 17-18'!$A$4:$B$630, 2, FALSE)), "0", VLOOKUP(Table1[[#This Row],[Name]], 'Elec 17-18'!$A$4:$B$630, 2, FALSE))</f>
        <v>0</v>
      </c>
      <c r="D589" s="13" t="str">
        <f>IF(ISNA(VLOOKUP(Table1[[#This Row],[Name]], 'Gas 17-18'!$A$4:$B$395, 2, FALSE)), "0", (VLOOKUP(Table1[[#This Row],[Name]], 'Gas 17-18'!$A$4:$B$395, 2, FALSE)))</f>
        <v>0</v>
      </c>
      <c r="E589" s="8" t="str">
        <f>IF(ISNA(VLOOKUP(Table1[[#This Row],[Name]], 'Elec 18-19'!$A$4:$B$630, 2, FALSE)), "0", VLOOKUP(Table1[[#This Row],[Name]], 'Elec 18-19'!$A$4:$B$630, 2, FALSE))</f>
        <v>0</v>
      </c>
      <c r="F589" s="13" t="str">
        <f>IF(ISNA(VLOOKUP(Table1[[#This Row],[Name]], 'Gas 18-19'!$A$4:$B$395, 2, FALSE)), "0", (VLOOKUP(Table1[[#This Row],[Name]], 'Gas 18-19'!$A$4:$B$395, 2, FALSE)))</f>
        <v>0</v>
      </c>
      <c r="G589" s="7" t="str">
        <f>IF(ISNA(VLOOKUP(Table1[[#This Row],[Name]], 'Elec 19-20'!$A$4:$B$631, 2, FALSE)), "0", VLOOKUP(Table1[[#This Row],[Name]], 'Elec 19-20'!$A$4:$B$631, 2, FALSE))</f>
        <v>0</v>
      </c>
      <c r="H589" s="7" t="str">
        <f>IF(ISNA(VLOOKUP(Table1[[#This Row],[Name]], 'Gas 19-20'!$A$4:$B$395, 2, FALSE)), "0", (VLOOKUP(Table1[[#This Row],[Name]], 'Gas 19-20'!$A$4:$B$395, 2, FALSE)))</f>
        <v>0</v>
      </c>
      <c r="I589" s="13">
        <f>IFERROR((Table1[[#This Row],[Electricity 19-20]]*'Emissions Factors'!$C$2)+(Table1[[#This Row],[Gas 19-20]]*'Emissions Factors'!$B$2), "")</f>
        <v>0</v>
      </c>
      <c r="J589" s="7" t="str">
        <f>IF(ISNA(VLOOKUP(Table1[[#This Row],[Name]],'Elec 20-21'!$A$4:$B$641, 2, FALSE)), "0", VLOOKUP(Table1[[#This Row],[Name]], 'Elec 20-21'!$A$4:$B$641, 2, FALSE))</f>
        <v>0</v>
      </c>
      <c r="K589" s="7" t="str">
        <f>IF(ISNA(VLOOKUP(Table1[[#This Row],[Name]], 'Gas 20-21'!$A$4:$B$400, 2, FALSE)), "0", VLOOKUP(Table1[[#This Row],[Name]], 'Gas 20-21'!$A$4:$B$400, 2, FALSE))</f>
        <v>0</v>
      </c>
      <c r="L589" s="13">
        <f>IFERROR((Table1[[#This Row],[Electricity 20-21]]*'Emissions Factors'!$C$3)+(Table1[[#This Row],[Gas 20-21]]*'Emissions Factors'!$B$2), "0")</f>
        <v>0</v>
      </c>
      <c r="M589" s="65" t="str">
        <f>IF(ISNA(VLOOKUP(Table1[[#This Row],[Name]], 'Elec 21-22'!$A$4:$B$656, 2, FALSE)), "0", VLOOKUP(Table1[[#This Row],[Name]], 'Elec 21-22'!$A$4:$B$656, 2, FALSE))</f>
        <v>0</v>
      </c>
      <c r="N589" s="11" t="str">
        <f>IF(ISNA(VLOOKUP(Table1[[#This Row],[Name]], 'Gas 21-22'!$A$4:$B$408, 2, FALSE)), "0", VLOOKUP(Table1[[#This Row],[Name]], 'Gas 21-22'!$A$4:$B$408, 2, FALSE))</f>
        <v>0</v>
      </c>
      <c r="O589" s="8">
        <f>IFERROR((Table1[[#This Row],[Electricity 21-22]]*'Emissions Factors'!$C$4)+(Table1[[#This Row],[Gas 21-22]]*'Emissions Factors'!$B$4), "")</f>
        <v>0</v>
      </c>
      <c r="P589" s="13" t="str">
        <f>IFERROR(Table1[[#This Row],[Total Emissions 21-22]]/Table1[[#This Row],[Total Emissions 20-21]], "")</f>
        <v/>
      </c>
      <c r="Q589" s="11" t="str">
        <f>IF(ISNA(VLOOKUP(Table1[[#This Row],[Name]],'Elec 22-23'!$A$4:$B$680, 2, FALSE)), "", VLOOKUP(Table1[[#This Row],[Name]], 'Elec 22-23'!$A$4:$B$680, 2, FALSE))</f>
        <v/>
      </c>
      <c r="R589" s="7" t="str">
        <f>IF(ISNA(VLOOKUP(Table1[[#This Row],[Name]], 'Gas 22-23'!$A$4:$B$427, 2, FALSE)), "", (VLOOKUP(Table1[[#This Row],[Name]], 'Gas 22-23'!$A$4:$B$427, 2, FALSE)))</f>
        <v/>
      </c>
      <c r="S589" s="7" t="str">
        <f>IFERROR((Table1[[#This Row],[Electricity 22-23]]*'Emissions Factors'!$C$5)+('Emissions Factors'!$B$5*Table1[[#This Row],[Gas 22-23]]), "")</f>
        <v/>
      </c>
      <c r="T589" s="12" t="str">
        <f>IFERROR(Table1[[#This Row],[Total Emissions 22-23]]/Table1[[#This Row],[Total Emissions 21-22]], "")</f>
        <v/>
      </c>
      <c r="U589" s="7" t="str">
        <f>IF(ISNA(VLOOKUP(Table1[[#This Row],[Name]],'Electricity 23-24'!A121:D753,4,FALSE)),"",(VLOOKUP(Table1[[#This Row],[Name]],'Electricity 23-24'!A121:D753,4,FALSE)))</f>
        <v/>
      </c>
      <c r="V589" s="7" t="str">
        <f>IF(ISNA(VLOOKUP(Table1[[#This Row],[Name]],Table2[#All],2,FALSE)),"",(VLOOKUP(Table1[[#This Row],[Name]],Table2[#All],2,FALSE)))</f>
        <v/>
      </c>
      <c r="W589" s="7" t="str">
        <f>IFERROR((Table1[[#This Row],[Electricity 23-24 ]]*'Emissions Factors'!$C$6)+(Table1[[#This Row],[Gas 23-24 ]]*'Emissions Factors'!$B$6),"")</f>
        <v/>
      </c>
      <c r="X589" s="74" t="str">
        <f>IFERROR(Table1[[#This Row],[Total Emissions 23-24 ]]/Table1[[#This Row],[Total Emissions 22-23]],"")</f>
        <v/>
      </c>
      <c r="Y589" s="21"/>
    </row>
    <row r="590" spans="1:25" x14ac:dyDescent="0.25">
      <c r="A590" s="30"/>
      <c r="B590" s="21" t="e">
        <f>VLOOKUP(Table1[[#This Row],[Name]], 'Site Information'!$A$2:$D$46, 4, FALSE)</f>
        <v>#N/A</v>
      </c>
      <c r="C590" s="11" t="str">
        <f>IF(ISNA(VLOOKUP(Table1[[#This Row],[Name]], 'Elec 17-18'!$A$4:$B$630, 2, FALSE)), "0", VLOOKUP(Table1[[#This Row],[Name]], 'Elec 17-18'!$A$4:$B$630, 2, FALSE))</f>
        <v>0</v>
      </c>
      <c r="D590" s="47" t="str">
        <f>IF(ISNA(VLOOKUP(Table1[[#This Row],[Name]], 'Gas 17-18'!$A$4:$B$395, 2, FALSE)), "0", (VLOOKUP(Table1[[#This Row],[Name]], 'Gas 17-18'!$A$4:$B$395, 2, FALSE)))</f>
        <v>0</v>
      </c>
      <c r="E590" s="11" t="str">
        <f>IF(ISNA(VLOOKUP(Table1[[#This Row],[Name]], 'Elec 18-19'!$A$4:$B$630, 2, FALSE)), "0", VLOOKUP(Table1[[#This Row],[Name]], 'Elec 18-19'!$A$4:$B$630, 2, FALSE))</f>
        <v>0</v>
      </c>
      <c r="F590" s="47" t="str">
        <f>IF(ISNA(VLOOKUP(Table1[[#This Row],[Name]], 'Gas 18-19'!$A$4:$B$395, 2, FALSE)), "0", (VLOOKUP(Table1[[#This Row],[Name]], 'Gas 18-19'!$A$4:$B$395, 2, FALSE)))</f>
        <v>0</v>
      </c>
      <c r="G590" s="7" t="str">
        <f>IF(ISNA(VLOOKUP(Table1[[#This Row],[Name]], 'Elec 19-20'!$A$4:$B$631, 2, FALSE)), "0", VLOOKUP(Table1[[#This Row],[Name]], 'Elec 19-20'!$A$4:$B$631, 2, FALSE))</f>
        <v>0</v>
      </c>
      <c r="H590" s="7" t="str">
        <f>IF(ISNA(VLOOKUP(Table1[[#This Row],[Name]], 'Gas 19-20'!$A$4:$B$395, 2, FALSE)), "0", (VLOOKUP(Table1[[#This Row],[Name]], 'Gas 19-20'!$A$4:$B$395, 2, FALSE)))</f>
        <v>0</v>
      </c>
      <c r="I590" s="13">
        <f>IFERROR((Table1[[#This Row],[Electricity 19-20]]*'Emissions Factors'!$C$2)+(Table1[[#This Row],[Gas 19-20]]*'Emissions Factors'!$B$2), "")</f>
        <v>0</v>
      </c>
      <c r="J590" s="7" t="str">
        <f>IF(ISNA(VLOOKUP(Table1[[#This Row],[Name]],'Elec 20-21'!$A$4:$B$641, 2, FALSE)), "0", VLOOKUP(Table1[[#This Row],[Name]], 'Elec 20-21'!$A$4:$B$641, 2, FALSE))</f>
        <v>0</v>
      </c>
      <c r="K590" s="7" t="str">
        <f>IF(ISNA(VLOOKUP(Table1[[#This Row],[Name]], 'Gas 20-21'!$A$4:$B$400, 2, FALSE)), "0", VLOOKUP(Table1[[#This Row],[Name]], 'Gas 20-21'!$A$4:$B$400, 2, FALSE))</f>
        <v>0</v>
      </c>
      <c r="L590" s="13">
        <f>IFERROR((Table1[[#This Row],[Electricity 20-21]]*'Emissions Factors'!$C$3)+(Table1[[#This Row],[Gas 20-21]]*'Emissions Factors'!$B$2), "0")</f>
        <v>0</v>
      </c>
      <c r="M590" s="65" t="str">
        <f>IF(ISNA(VLOOKUP(Table1[[#This Row],[Name]], 'Elec 21-22'!$A$4:$B$656, 2, FALSE)), "0", VLOOKUP(Table1[[#This Row],[Name]], 'Elec 21-22'!$A$4:$B$656, 2, FALSE))</f>
        <v>0</v>
      </c>
      <c r="N590" s="11" t="str">
        <f>IF(ISNA(VLOOKUP(Table1[[#This Row],[Name]], 'Gas 21-22'!$A$4:$B$408, 2, FALSE)), "0", VLOOKUP(Table1[[#This Row],[Name]], 'Gas 21-22'!$A$4:$B$408, 2, FALSE))</f>
        <v>0</v>
      </c>
      <c r="O590" s="8">
        <f>IFERROR((Table1[[#This Row],[Electricity 21-22]]*'Emissions Factors'!$C$4)+(Table1[[#This Row],[Gas 21-22]]*'Emissions Factors'!$B$4), "")</f>
        <v>0</v>
      </c>
      <c r="P590" s="12" t="str">
        <f>IFERROR(Table1[[#This Row],[Total Emissions 21-22]]/Table1[[#This Row],[Total Emissions 20-21]], "")</f>
        <v/>
      </c>
      <c r="Q590" s="11" t="str">
        <f>IF(ISNA(VLOOKUP(Table1[[#This Row],[Name]],'Elec 22-23'!$A$4:$B$680, 2, FALSE)), "", VLOOKUP(Table1[[#This Row],[Name]], 'Elec 22-23'!$A$4:$B$680, 2, FALSE))</f>
        <v/>
      </c>
      <c r="R590" s="7" t="str">
        <f>IF(ISNA(VLOOKUP(Table1[[#This Row],[Name]], 'Gas 22-23'!$A$4:$B$427, 2, FALSE)), "", (VLOOKUP(Table1[[#This Row],[Name]], 'Gas 22-23'!$A$4:$B$427, 2, FALSE)))</f>
        <v/>
      </c>
      <c r="S590" s="7" t="str">
        <f>IFERROR((Table1[[#This Row],[Electricity 22-23]]*'Emissions Factors'!$C$5)+('Emissions Factors'!$B$5*Table1[[#This Row],[Gas 22-23]]), "")</f>
        <v/>
      </c>
      <c r="T590" s="12" t="str">
        <f>IFERROR(Table1[[#This Row],[Total Emissions 22-23]]/Table1[[#This Row],[Total Emissions 21-22]], "")</f>
        <v/>
      </c>
      <c r="U590" s="7" t="str">
        <f>IF(ISNA(VLOOKUP(Table1[[#This Row],[Name]],'Electricity 23-24'!A827:D1723,4,FALSE)),"",(VLOOKUP(Table1[[#This Row],[Name]],'Electricity 23-24'!A827:D1723,4,FALSE)))</f>
        <v/>
      </c>
      <c r="V590" s="7" t="str">
        <f>IF(ISNA(VLOOKUP(Table1[[#This Row],[Name]],Table2[#All],2,FALSE)),"",(VLOOKUP(Table1[[#This Row],[Name]],Table2[#All],2,FALSE)))</f>
        <v/>
      </c>
      <c r="W590" s="7" t="str">
        <f>IFERROR((Table1[[#This Row],[Electricity 23-24 ]]*'Emissions Factors'!$C$6)+(Table1[[#This Row],[Gas 23-24 ]]*'Emissions Factors'!$B$6),"")</f>
        <v/>
      </c>
      <c r="X590" s="74" t="str">
        <f>IFERROR(Table1[[#This Row],[Total Emissions 23-24 ]]/Table1[[#This Row],[Total Emissions 22-23]],"")</f>
        <v/>
      </c>
      <c r="Y590" s="21"/>
    </row>
    <row r="591" spans="1:25" x14ac:dyDescent="0.25">
      <c r="A591" s="30"/>
      <c r="B591" s="21" t="e">
        <f>VLOOKUP(Table1[[#This Row],[Name]], 'Site Information'!$A$2:$D$46, 4, FALSE)</f>
        <v>#N/A</v>
      </c>
      <c r="C591" s="11" t="str">
        <f>IF(ISNA(VLOOKUP(Table1[[#This Row],[Name]], 'Elec 17-18'!$A$4:$B$630, 2, FALSE)), "0", VLOOKUP(Table1[[#This Row],[Name]], 'Elec 17-18'!$A$4:$B$630, 2, FALSE))</f>
        <v>0</v>
      </c>
      <c r="D591" s="47" t="str">
        <f>IF(ISNA(VLOOKUP(Table1[[#This Row],[Name]], 'Gas 17-18'!$A$4:$B$395, 2, FALSE)), "0", (VLOOKUP(Table1[[#This Row],[Name]], 'Gas 17-18'!$A$4:$B$395, 2, FALSE)))</f>
        <v>0</v>
      </c>
      <c r="E591" s="11" t="str">
        <f>IF(ISNA(VLOOKUP(Table1[[#This Row],[Name]], 'Elec 18-19'!$A$4:$B$630, 2, FALSE)), "0", VLOOKUP(Table1[[#This Row],[Name]], 'Elec 18-19'!$A$4:$B$630, 2, FALSE))</f>
        <v>0</v>
      </c>
      <c r="F591" s="47" t="str">
        <f>IF(ISNA(VLOOKUP(Table1[[#This Row],[Name]], 'Gas 18-19'!$A$4:$B$395, 2, FALSE)), "0", (VLOOKUP(Table1[[#This Row],[Name]], 'Gas 18-19'!$A$4:$B$395, 2, FALSE)))</f>
        <v>0</v>
      </c>
      <c r="G591" s="7" t="str">
        <f>IF(ISNA(VLOOKUP(Table1[[#This Row],[Name]], 'Elec 19-20'!$A$4:$B$631, 2, FALSE)), "0", VLOOKUP(Table1[[#This Row],[Name]], 'Elec 19-20'!$A$4:$B$631, 2, FALSE))</f>
        <v>0</v>
      </c>
      <c r="H591" s="7" t="str">
        <f>IF(ISNA(VLOOKUP(Table1[[#This Row],[Name]], 'Gas 19-20'!$A$4:$B$395, 2, FALSE)), "0", (VLOOKUP(Table1[[#This Row],[Name]], 'Gas 19-20'!$A$4:$B$395, 2, FALSE)))</f>
        <v>0</v>
      </c>
      <c r="I591" s="13">
        <f>IFERROR((Table1[[#This Row],[Electricity 19-20]]*'Emissions Factors'!$C$2)+(Table1[[#This Row],[Gas 19-20]]*'Emissions Factors'!$B$2), "")</f>
        <v>0</v>
      </c>
      <c r="J591" s="7" t="str">
        <f>IF(ISNA(VLOOKUP(Table1[[#This Row],[Name]],'Elec 20-21'!$A$4:$B$641, 2, FALSE)), "0", VLOOKUP(Table1[[#This Row],[Name]], 'Elec 20-21'!$A$4:$B$641, 2, FALSE))</f>
        <v>0</v>
      </c>
      <c r="K591" s="7" t="str">
        <f>IF(ISNA(VLOOKUP(Table1[[#This Row],[Name]], 'Gas 20-21'!$A$4:$B$400, 2, FALSE)), "0", VLOOKUP(Table1[[#This Row],[Name]], 'Gas 20-21'!$A$4:$B$400, 2, FALSE))</f>
        <v>0</v>
      </c>
      <c r="L591" s="13">
        <f>IFERROR((Table1[[#This Row],[Electricity 20-21]]*'Emissions Factors'!$C$3)+(Table1[[#This Row],[Gas 20-21]]*'Emissions Factors'!$B$2), "0")</f>
        <v>0</v>
      </c>
      <c r="M591" s="65" t="str">
        <f>IF(ISNA(VLOOKUP(Table1[[#This Row],[Name]], 'Elec 21-22'!$A$4:$B$656, 2, FALSE)), "0", VLOOKUP(Table1[[#This Row],[Name]], 'Elec 21-22'!$A$4:$B$656, 2, FALSE))</f>
        <v>0</v>
      </c>
      <c r="N591" s="11" t="str">
        <f>IF(ISNA(VLOOKUP(Table1[[#This Row],[Name]], 'Gas 21-22'!$A$4:$B$408, 2, FALSE)), "0", VLOOKUP(Table1[[#This Row],[Name]], 'Gas 21-22'!$A$4:$B$408, 2, FALSE))</f>
        <v>0</v>
      </c>
      <c r="O591" s="8">
        <f>IFERROR((Table1[[#This Row],[Electricity 21-22]]*'Emissions Factors'!$C$4)+(Table1[[#This Row],[Gas 21-22]]*'Emissions Factors'!$B$4), "")</f>
        <v>0</v>
      </c>
      <c r="P591" s="12" t="str">
        <f>IFERROR(Table1[[#This Row],[Total Emissions 21-22]]/Table1[[#This Row],[Total Emissions 20-21]], "")</f>
        <v/>
      </c>
      <c r="Q591" s="11" t="str">
        <f>IF(ISNA(VLOOKUP(Table1[[#This Row],[Name]],'Elec 22-23'!$A$4:$B$680, 2, FALSE)), "", VLOOKUP(Table1[[#This Row],[Name]], 'Elec 22-23'!$A$4:$B$680, 2, FALSE))</f>
        <v/>
      </c>
      <c r="R591" s="7" t="str">
        <f>IF(ISNA(VLOOKUP(Table1[[#This Row],[Name]], 'Gas 22-23'!$A$4:$B$427, 2, FALSE)), "", (VLOOKUP(Table1[[#This Row],[Name]], 'Gas 22-23'!$A$4:$B$427, 2, FALSE)))</f>
        <v/>
      </c>
      <c r="S591" s="7" t="str">
        <f>IFERROR((Table1[[#This Row],[Electricity 22-23]]*'Emissions Factors'!$C$5)+('Emissions Factors'!$B$5*Table1[[#This Row],[Gas 22-23]]), "")</f>
        <v/>
      </c>
      <c r="T591" s="12" t="str">
        <f>IFERROR(Table1[[#This Row],[Total Emissions 22-23]]/Table1[[#This Row],[Total Emissions 21-22]], "")</f>
        <v/>
      </c>
      <c r="U591" s="7" t="str">
        <f>IF(ISNA(VLOOKUP(Table1[[#This Row],[Name]],'Electricity 23-24'!A828:D1724,4,FALSE)),"",(VLOOKUP(Table1[[#This Row],[Name]],'Electricity 23-24'!A828:D1724,4,FALSE)))</f>
        <v/>
      </c>
      <c r="V591" s="7" t="str">
        <f>IF(ISNA(VLOOKUP(Table1[[#This Row],[Name]],Table2[#All],2,FALSE)),"",(VLOOKUP(Table1[[#This Row],[Name]],Table2[#All],2,FALSE)))</f>
        <v/>
      </c>
      <c r="W591" s="7" t="str">
        <f>IFERROR((Table1[[#This Row],[Electricity 23-24 ]]*'Emissions Factors'!$C$6)+(Table1[[#This Row],[Gas 23-24 ]]*'Emissions Factors'!$B$6),"")</f>
        <v/>
      </c>
      <c r="X591" s="74" t="str">
        <f>IFERROR(Table1[[#This Row],[Total Emissions 23-24 ]]/Table1[[#This Row],[Total Emissions 22-23]],"")</f>
        <v/>
      </c>
      <c r="Y591" s="21"/>
    </row>
    <row r="592" spans="1:25" ht="15.95" customHeight="1" x14ac:dyDescent="0.25">
      <c r="A592" s="30"/>
      <c r="B592" s="21" t="e">
        <f>VLOOKUP(Table1[[#This Row],[Name]], 'Site Information'!$A$2:$D$46, 4, FALSE)</f>
        <v>#N/A</v>
      </c>
      <c r="C592" s="11" t="str">
        <f>IF(ISNA(VLOOKUP(Table1[[#This Row],[Name]], 'Elec 17-18'!$A$4:$B$630, 2, FALSE)), "0", VLOOKUP(Table1[[#This Row],[Name]], 'Elec 17-18'!$A$4:$B$630, 2, FALSE))</f>
        <v>0</v>
      </c>
      <c r="D592" s="47" t="str">
        <f>IF(ISNA(VLOOKUP(Table1[[#This Row],[Name]], 'Gas 17-18'!$A$4:$B$395, 2, FALSE)), "0", (VLOOKUP(Table1[[#This Row],[Name]], 'Gas 17-18'!$A$4:$B$395, 2, FALSE)))</f>
        <v>0</v>
      </c>
      <c r="E592" s="11" t="str">
        <f>IF(ISNA(VLOOKUP(Table1[[#This Row],[Name]], 'Elec 18-19'!$A$4:$B$630, 2, FALSE)), "0", VLOOKUP(Table1[[#This Row],[Name]], 'Elec 18-19'!$A$4:$B$630, 2, FALSE))</f>
        <v>0</v>
      </c>
      <c r="F592" s="47" t="str">
        <f>IF(ISNA(VLOOKUP(Table1[[#This Row],[Name]], 'Gas 18-19'!$A$4:$B$395, 2, FALSE)), "0", (VLOOKUP(Table1[[#This Row],[Name]], 'Gas 18-19'!$A$4:$B$395, 2, FALSE)))</f>
        <v>0</v>
      </c>
      <c r="G592" s="7" t="str">
        <f>IF(ISNA(VLOOKUP(Table1[[#This Row],[Name]], 'Elec 19-20'!$A$4:$B$631, 2, FALSE)), "0", VLOOKUP(Table1[[#This Row],[Name]], 'Elec 19-20'!$A$4:$B$631, 2, FALSE))</f>
        <v>0</v>
      </c>
      <c r="H592" s="7" t="str">
        <f>IF(ISNA(VLOOKUP(Table1[[#This Row],[Name]], 'Gas 19-20'!$A$4:$B$395, 2, FALSE)), "0", (VLOOKUP(Table1[[#This Row],[Name]], 'Gas 19-20'!$A$4:$B$395, 2, FALSE)))</f>
        <v>0</v>
      </c>
      <c r="I592" s="13">
        <f>IFERROR((Table1[[#This Row],[Electricity 19-20]]*'Emissions Factors'!$C$2)+(Table1[[#This Row],[Gas 19-20]]*'Emissions Factors'!$B$2), "")</f>
        <v>0</v>
      </c>
      <c r="J592" s="7" t="str">
        <f>IF(ISNA(VLOOKUP(Table1[[#This Row],[Name]],'Elec 20-21'!$A$4:$B$641, 2, FALSE)), "0", VLOOKUP(Table1[[#This Row],[Name]], 'Elec 20-21'!$A$4:$B$641, 2, FALSE))</f>
        <v>0</v>
      </c>
      <c r="K592" s="7" t="str">
        <f>IF(ISNA(VLOOKUP(Table1[[#This Row],[Name]], 'Gas 20-21'!$A$4:$B$400, 2, FALSE)), "0", VLOOKUP(Table1[[#This Row],[Name]], 'Gas 20-21'!$A$4:$B$400, 2, FALSE))</f>
        <v>0</v>
      </c>
      <c r="L592" s="13">
        <f>IFERROR((Table1[[#This Row],[Electricity 20-21]]*'Emissions Factors'!$C$3)+(Table1[[#This Row],[Gas 20-21]]*'Emissions Factors'!$B$2), "0")</f>
        <v>0</v>
      </c>
      <c r="M592" s="65" t="str">
        <f>IF(ISNA(VLOOKUP(Table1[[#This Row],[Name]], 'Elec 21-22'!$A$4:$B$656, 2, FALSE)), "0", VLOOKUP(Table1[[#This Row],[Name]], 'Elec 21-22'!$A$4:$B$656, 2, FALSE))</f>
        <v>0</v>
      </c>
      <c r="N592" s="11" t="str">
        <f>IF(ISNA(VLOOKUP(Table1[[#This Row],[Name]], 'Gas 21-22'!$A$4:$B$408, 2, FALSE)), "0", VLOOKUP(Table1[[#This Row],[Name]], 'Gas 21-22'!$A$4:$B$408, 2, FALSE))</f>
        <v>0</v>
      </c>
      <c r="O592" s="8">
        <f>IFERROR((Table1[[#This Row],[Electricity 21-22]]*'Emissions Factors'!$C$4)+(Table1[[#This Row],[Gas 21-22]]*'Emissions Factors'!$B$4), "")</f>
        <v>0</v>
      </c>
      <c r="P592" s="12" t="str">
        <f>IFERROR(Table1[[#This Row],[Total Emissions 21-22]]/Table1[[#This Row],[Total Emissions 20-21]], "")</f>
        <v/>
      </c>
      <c r="Q592" s="11" t="str">
        <f>IF(ISNA(VLOOKUP(Table1[[#This Row],[Name]],'Elec 22-23'!$A$4:$B$680, 2, FALSE)), "", VLOOKUP(Table1[[#This Row],[Name]], 'Elec 22-23'!$A$4:$B$680, 2, FALSE))</f>
        <v/>
      </c>
      <c r="R592" s="7" t="str">
        <f>IF(ISNA(VLOOKUP(Table1[[#This Row],[Name]], 'Gas 22-23'!$A$4:$B$427, 2, FALSE)), "", (VLOOKUP(Table1[[#This Row],[Name]], 'Gas 22-23'!$A$4:$B$427, 2, FALSE)))</f>
        <v/>
      </c>
      <c r="S592" s="7" t="str">
        <f>IFERROR((Table1[[#This Row],[Electricity 22-23]]*'Emissions Factors'!$C$5)+('Emissions Factors'!$B$5*Table1[[#This Row],[Gas 22-23]]), "")</f>
        <v/>
      </c>
      <c r="T592" s="12" t="str">
        <f>IFERROR(Table1[[#This Row],[Total Emissions 22-23]]/Table1[[#This Row],[Total Emissions 21-22]], "")</f>
        <v/>
      </c>
      <c r="U592" s="7" t="str">
        <f>IF(ISNA(VLOOKUP(Table1[[#This Row],[Name]],'Electricity 23-24'!A829:D1725,4,FALSE)),"",(VLOOKUP(Table1[[#This Row],[Name]],'Electricity 23-24'!A829:D1725,4,FALSE)))</f>
        <v/>
      </c>
      <c r="V592" s="7" t="str">
        <f>IF(ISNA(VLOOKUP(Table1[[#This Row],[Name]],Table2[#All],2,FALSE)),"",(VLOOKUP(Table1[[#This Row],[Name]],Table2[#All],2,FALSE)))</f>
        <v/>
      </c>
      <c r="W592" s="7" t="str">
        <f>IFERROR((Table1[[#This Row],[Electricity 23-24 ]]*'Emissions Factors'!$C$6)+(Table1[[#This Row],[Gas 23-24 ]]*'Emissions Factors'!$B$6),"")</f>
        <v/>
      </c>
      <c r="X592" s="74" t="str">
        <f>IFERROR(Table1[[#This Row],[Total Emissions 23-24 ]]/Table1[[#This Row],[Total Emissions 22-23]],"")</f>
        <v/>
      </c>
      <c r="Y592" s="21"/>
    </row>
    <row r="593" spans="1:25" x14ac:dyDescent="0.25">
      <c r="A593" s="30"/>
      <c r="B593" s="21" t="e">
        <f>VLOOKUP(Table1[[#This Row],[Name]], 'Site Information'!$A$2:$D$46, 4, FALSE)</f>
        <v>#N/A</v>
      </c>
      <c r="C593" s="11" t="str">
        <f>IF(ISNA(VLOOKUP(Table1[[#This Row],[Name]], 'Elec 17-18'!$A$4:$B$630, 2, FALSE)), "0", VLOOKUP(Table1[[#This Row],[Name]], 'Elec 17-18'!$A$4:$B$630, 2, FALSE))</f>
        <v>0</v>
      </c>
      <c r="D593" s="47" t="str">
        <f>IF(ISNA(VLOOKUP(Table1[[#This Row],[Name]], 'Gas 17-18'!$A$4:$B$395, 2, FALSE)), "0", (VLOOKUP(Table1[[#This Row],[Name]], 'Gas 17-18'!$A$4:$B$395, 2, FALSE)))</f>
        <v>0</v>
      </c>
      <c r="E593" s="11" t="str">
        <f>IF(ISNA(VLOOKUP(Table1[[#This Row],[Name]], 'Elec 18-19'!$A$4:$B$630, 2, FALSE)), "0", VLOOKUP(Table1[[#This Row],[Name]], 'Elec 18-19'!$A$4:$B$630, 2, FALSE))</f>
        <v>0</v>
      </c>
      <c r="F593" s="47" t="str">
        <f>IF(ISNA(VLOOKUP(Table1[[#This Row],[Name]], 'Gas 18-19'!$A$4:$B$395, 2, FALSE)), "0", (VLOOKUP(Table1[[#This Row],[Name]], 'Gas 18-19'!$A$4:$B$395, 2, FALSE)))</f>
        <v>0</v>
      </c>
      <c r="G593" s="7" t="str">
        <f>IF(ISNA(VLOOKUP(Table1[[#This Row],[Name]], 'Elec 19-20'!$A$4:$B$631, 2, FALSE)), "0", VLOOKUP(Table1[[#This Row],[Name]], 'Elec 19-20'!$A$4:$B$631, 2, FALSE))</f>
        <v>0</v>
      </c>
      <c r="H593" s="7" t="str">
        <f>IF(ISNA(VLOOKUP(Table1[[#This Row],[Name]], 'Gas 19-20'!$A$4:$B$395, 2, FALSE)), "0", (VLOOKUP(Table1[[#This Row],[Name]], 'Gas 19-20'!$A$4:$B$395, 2, FALSE)))</f>
        <v>0</v>
      </c>
      <c r="I593" s="13">
        <f>IFERROR((Table1[[#This Row],[Electricity 19-20]]*'Emissions Factors'!$C$2)+(Table1[[#This Row],[Gas 19-20]]*'Emissions Factors'!$B$2), "")</f>
        <v>0</v>
      </c>
      <c r="J593" s="7" t="str">
        <f>IF(ISNA(VLOOKUP(Table1[[#This Row],[Name]],'Elec 20-21'!$A$4:$B$641, 2, FALSE)), "0", VLOOKUP(Table1[[#This Row],[Name]], 'Elec 20-21'!$A$4:$B$641, 2, FALSE))</f>
        <v>0</v>
      </c>
      <c r="K593" s="7" t="str">
        <f>IF(ISNA(VLOOKUP(Table1[[#This Row],[Name]], 'Gas 20-21'!$A$4:$B$400, 2, FALSE)), "0", VLOOKUP(Table1[[#This Row],[Name]], 'Gas 20-21'!$A$4:$B$400, 2, FALSE))</f>
        <v>0</v>
      </c>
      <c r="L593" s="13">
        <f>IFERROR((Table1[[#This Row],[Electricity 20-21]]*'Emissions Factors'!$C$3)+(Table1[[#This Row],[Gas 20-21]]*'Emissions Factors'!$B$2), "0")</f>
        <v>0</v>
      </c>
      <c r="M593" s="65" t="str">
        <f>IF(ISNA(VLOOKUP(Table1[[#This Row],[Name]], 'Elec 21-22'!$A$4:$B$656, 2, FALSE)), "0", VLOOKUP(Table1[[#This Row],[Name]], 'Elec 21-22'!$A$4:$B$656, 2, FALSE))</f>
        <v>0</v>
      </c>
      <c r="N593" s="11" t="str">
        <f>IF(ISNA(VLOOKUP(Table1[[#This Row],[Name]], 'Gas 21-22'!$A$4:$B$408, 2, FALSE)), "0", VLOOKUP(Table1[[#This Row],[Name]], 'Gas 21-22'!$A$4:$B$408, 2, FALSE))</f>
        <v>0</v>
      </c>
      <c r="O593" s="8">
        <f>IFERROR((Table1[[#This Row],[Electricity 21-22]]*'Emissions Factors'!$C$4)+(Table1[[#This Row],[Gas 21-22]]*'Emissions Factors'!$B$4), "")</f>
        <v>0</v>
      </c>
      <c r="P593" s="12" t="str">
        <f>IFERROR(Table1[[#This Row],[Total Emissions 21-22]]/Table1[[#This Row],[Total Emissions 20-21]], "")</f>
        <v/>
      </c>
      <c r="Q593" s="11" t="str">
        <f>IF(ISNA(VLOOKUP(Table1[[#This Row],[Name]],'Elec 22-23'!$A$4:$B$680, 2, FALSE)), "", VLOOKUP(Table1[[#This Row],[Name]], 'Elec 22-23'!$A$4:$B$680, 2, FALSE))</f>
        <v/>
      </c>
      <c r="R593" s="7" t="str">
        <f>IF(ISNA(VLOOKUP(Table1[[#This Row],[Name]], 'Gas 22-23'!$A$4:$B$427, 2, FALSE)), "", (VLOOKUP(Table1[[#This Row],[Name]], 'Gas 22-23'!$A$4:$B$427, 2, FALSE)))</f>
        <v/>
      </c>
      <c r="S593" s="7" t="str">
        <f>IFERROR((Table1[[#This Row],[Electricity 22-23]]*'Emissions Factors'!$C$5)+('Emissions Factors'!$B$5*Table1[[#This Row],[Gas 22-23]]), "")</f>
        <v/>
      </c>
      <c r="T593" s="12" t="str">
        <f>IFERROR(Table1[[#This Row],[Total Emissions 22-23]]/Table1[[#This Row],[Total Emissions 21-22]], "")</f>
        <v/>
      </c>
      <c r="U593" s="7" t="str">
        <f>IF(ISNA(VLOOKUP(Table1[[#This Row],[Name]],'Electricity 23-24'!A830:D1726,4,FALSE)),"",(VLOOKUP(Table1[[#This Row],[Name]],'Electricity 23-24'!A830:D1726,4,FALSE)))</f>
        <v/>
      </c>
      <c r="V593" s="7" t="str">
        <f>IF(ISNA(VLOOKUP(Table1[[#This Row],[Name]],Table2[#All],2,FALSE)),"",(VLOOKUP(Table1[[#This Row],[Name]],Table2[#All],2,FALSE)))</f>
        <v/>
      </c>
      <c r="W593" s="7" t="str">
        <f>IFERROR((Table1[[#This Row],[Electricity 23-24 ]]*'Emissions Factors'!$C$6)+(Table1[[#This Row],[Gas 23-24 ]]*'Emissions Factors'!$B$6),"")</f>
        <v/>
      </c>
      <c r="X593" s="74" t="str">
        <f>IFERROR(Table1[[#This Row],[Total Emissions 23-24 ]]/Table1[[#This Row],[Total Emissions 22-23]],"")</f>
        <v/>
      </c>
      <c r="Y593" s="21"/>
    </row>
    <row r="594" spans="1:25" x14ac:dyDescent="0.25">
      <c r="A594" s="32"/>
      <c r="B594" s="21" t="e">
        <f>VLOOKUP(Table1[[#This Row],[Name]], 'Site Information'!$A$2:$D$46, 4, FALSE)</f>
        <v>#N/A</v>
      </c>
      <c r="C594" s="8" t="str">
        <f>IF(ISNA(VLOOKUP(Table1[[#This Row],[Name]], 'Elec 17-18'!$A$4:$B$630, 2, FALSE)), "0", VLOOKUP(Table1[[#This Row],[Name]], 'Elec 17-18'!$A$4:$B$630, 2, FALSE))</f>
        <v>0</v>
      </c>
      <c r="D594" s="13" t="str">
        <f>IF(ISNA(VLOOKUP(Table1[[#This Row],[Name]], 'Gas 17-18'!$A$4:$B$395, 2, FALSE)), "0", (VLOOKUP(Table1[[#This Row],[Name]], 'Gas 17-18'!$A$4:$B$395, 2, FALSE)))</f>
        <v>0</v>
      </c>
      <c r="E594" s="8" t="str">
        <f>IF(ISNA(VLOOKUP(Table1[[#This Row],[Name]], 'Elec 18-19'!$A$4:$B$630, 2, FALSE)), "0", VLOOKUP(Table1[[#This Row],[Name]], 'Elec 18-19'!$A$4:$B$630, 2, FALSE))</f>
        <v>0</v>
      </c>
      <c r="F594" s="13" t="str">
        <f>IF(ISNA(VLOOKUP(Table1[[#This Row],[Name]], 'Gas 18-19'!$A$4:$B$395, 2, FALSE)), "0", (VLOOKUP(Table1[[#This Row],[Name]], 'Gas 18-19'!$A$4:$B$395, 2, FALSE)))</f>
        <v>0</v>
      </c>
      <c r="G594" s="7" t="str">
        <f>IF(ISNA(VLOOKUP(Table1[[#This Row],[Name]], 'Elec 19-20'!$A$4:$B$631, 2, FALSE)), "0", VLOOKUP(Table1[[#This Row],[Name]], 'Elec 19-20'!$A$4:$B$631, 2, FALSE))</f>
        <v>0</v>
      </c>
      <c r="H594" s="7" t="str">
        <f>IF(ISNA(VLOOKUP(Table1[[#This Row],[Name]], 'Gas 19-20'!$A$4:$B$395, 2, FALSE)), "0", (VLOOKUP(Table1[[#This Row],[Name]], 'Gas 19-20'!$A$4:$B$395, 2, FALSE)))</f>
        <v>0</v>
      </c>
      <c r="I594" s="13">
        <f>IFERROR((Table1[[#This Row],[Electricity 19-20]]*'Emissions Factors'!$C$2)+(Table1[[#This Row],[Gas 19-20]]*'Emissions Factors'!$B$2), "")</f>
        <v>0</v>
      </c>
      <c r="J594" s="7" t="str">
        <f>IF(ISNA(VLOOKUP(Table1[[#This Row],[Name]],'Elec 20-21'!$A$4:$B$641, 2, FALSE)), "0", VLOOKUP(Table1[[#This Row],[Name]], 'Elec 20-21'!$A$4:$B$641, 2, FALSE))</f>
        <v>0</v>
      </c>
      <c r="K594" s="7" t="str">
        <f>IF(ISNA(VLOOKUP(Table1[[#This Row],[Name]], 'Gas 20-21'!$A$4:$B$400, 2, FALSE)), "0", VLOOKUP(Table1[[#This Row],[Name]], 'Gas 20-21'!$A$4:$B$400, 2, FALSE))</f>
        <v>0</v>
      </c>
      <c r="L594" s="13">
        <f>IFERROR((Table1[[#This Row],[Electricity 20-21]]*'Emissions Factors'!$C$3)+(Table1[[#This Row],[Gas 20-21]]*'Emissions Factors'!$B$2), "0")</f>
        <v>0</v>
      </c>
      <c r="M594" s="65" t="str">
        <f>IF(ISNA(VLOOKUP(Table1[[#This Row],[Name]], 'Elec 21-22'!$A$4:$B$656, 2, FALSE)), "0", VLOOKUP(Table1[[#This Row],[Name]], 'Elec 21-22'!$A$4:$B$656, 2, FALSE))</f>
        <v>0</v>
      </c>
      <c r="N594" s="11" t="str">
        <f>IF(ISNA(VLOOKUP(Table1[[#This Row],[Name]], 'Gas 21-22'!$A$4:$B$408, 2, FALSE)), "0", VLOOKUP(Table1[[#This Row],[Name]], 'Gas 21-22'!$A$4:$B$408, 2, FALSE))</f>
        <v>0</v>
      </c>
      <c r="O594" s="8">
        <f>IFERROR((Table1[[#This Row],[Electricity 21-22]]*'Emissions Factors'!$C$4)+(Table1[[#This Row],[Gas 21-22]]*'Emissions Factors'!$B$4), "")</f>
        <v>0</v>
      </c>
      <c r="P594" s="13" t="str">
        <f>IFERROR(Table1[[#This Row],[Total Emissions 21-22]]/Table1[[#This Row],[Total Emissions 20-21]], "")</f>
        <v/>
      </c>
      <c r="Q594" s="11" t="str">
        <f>IF(ISNA(VLOOKUP(Table1[[#This Row],[Name]],'Elec 22-23'!$A$4:$B$680, 2, FALSE)), "", VLOOKUP(Table1[[#This Row],[Name]], 'Elec 22-23'!$A$4:$B$680, 2, FALSE))</f>
        <v/>
      </c>
      <c r="R594" s="7" t="str">
        <f>IF(ISNA(VLOOKUP(Table1[[#This Row],[Name]], 'Gas 22-23'!$A$4:$B$427, 2, FALSE)), "", (VLOOKUP(Table1[[#This Row],[Name]], 'Gas 22-23'!$A$4:$B$427, 2, FALSE)))</f>
        <v/>
      </c>
      <c r="S594" s="7" t="str">
        <f>IFERROR((Table1[[#This Row],[Electricity 22-23]]*'Emissions Factors'!$C$5)+('Emissions Factors'!$B$5*Table1[[#This Row],[Gas 22-23]]), "")</f>
        <v/>
      </c>
      <c r="T594" s="12" t="str">
        <f>IFERROR(Table1[[#This Row],[Total Emissions 22-23]]/Table1[[#This Row],[Total Emissions 21-22]], "")</f>
        <v/>
      </c>
      <c r="U594" s="7" t="str">
        <f>IF(ISNA(VLOOKUP(Table1[[#This Row],[Name]],'Electricity 23-24'!A17:D559,4,FALSE)),"",(VLOOKUP(Table1[[#This Row],[Name]],'Electricity 23-24'!A17:D559,4,FALSE)))</f>
        <v/>
      </c>
      <c r="V594" s="7" t="str">
        <f>IF(ISNA(VLOOKUP(Table1[[#This Row],[Name]],Table2[#All],2,FALSE)),"",(VLOOKUP(Table1[[#This Row],[Name]],Table2[#All],2,FALSE)))</f>
        <v/>
      </c>
      <c r="W594" s="7" t="str">
        <f>IFERROR((Table1[[#This Row],[Electricity 23-24 ]]*'Emissions Factors'!$C$6)+(Table1[[#This Row],[Gas 23-24 ]]*'Emissions Factors'!$B$6),"")</f>
        <v/>
      </c>
      <c r="X594" s="74" t="str">
        <f>IFERROR(Table1[[#This Row],[Total Emissions 23-24 ]]/Table1[[#This Row],[Total Emissions 22-23]],"")</f>
        <v/>
      </c>
      <c r="Y594" s="21"/>
    </row>
    <row r="595" spans="1:25" x14ac:dyDescent="0.25">
      <c r="A595" s="30"/>
      <c r="B595" s="21" t="e">
        <f>VLOOKUP(Table1[[#This Row],[Name]], 'Site Information'!$A$2:$D$46, 4, FALSE)</f>
        <v>#N/A</v>
      </c>
      <c r="C595" s="11" t="str">
        <f>IF(ISNA(VLOOKUP(Table1[[#This Row],[Name]], 'Elec 17-18'!$A$4:$B$630, 2, FALSE)), "0", VLOOKUP(Table1[[#This Row],[Name]], 'Elec 17-18'!$A$4:$B$630, 2, FALSE))</f>
        <v>0</v>
      </c>
      <c r="D595" s="47" t="str">
        <f>IF(ISNA(VLOOKUP(Table1[[#This Row],[Name]], 'Gas 17-18'!$A$4:$B$395, 2, FALSE)), "0", (VLOOKUP(Table1[[#This Row],[Name]], 'Gas 17-18'!$A$4:$B$395, 2, FALSE)))</f>
        <v>0</v>
      </c>
      <c r="E595" s="11" t="str">
        <f>IF(ISNA(VLOOKUP(Table1[[#This Row],[Name]], 'Elec 18-19'!$A$4:$B$630, 2, FALSE)), "0", VLOOKUP(Table1[[#This Row],[Name]], 'Elec 18-19'!$A$4:$B$630, 2, FALSE))</f>
        <v>0</v>
      </c>
      <c r="F595" s="47" t="str">
        <f>IF(ISNA(VLOOKUP(Table1[[#This Row],[Name]], 'Gas 18-19'!$A$4:$B$395, 2, FALSE)), "0", (VLOOKUP(Table1[[#This Row],[Name]], 'Gas 18-19'!$A$4:$B$395, 2, FALSE)))</f>
        <v>0</v>
      </c>
      <c r="G595" s="7" t="str">
        <f>IF(ISNA(VLOOKUP(Table1[[#This Row],[Name]], 'Elec 19-20'!$A$4:$B$631, 2, FALSE)), "0", VLOOKUP(Table1[[#This Row],[Name]], 'Elec 19-20'!$A$4:$B$631, 2, FALSE))</f>
        <v>0</v>
      </c>
      <c r="H595" s="7" t="str">
        <f>IF(ISNA(VLOOKUP(Table1[[#This Row],[Name]], 'Gas 19-20'!$A$4:$B$395, 2, FALSE)), "0", (VLOOKUP(Table1[[#This Row],[Name]], 'Gas 19-20'!$A$4:$B$395, 2, FALSE)))</f>
        <v>0</v>
      </c>
      <c r="I595" s="13">
        <f>IFERROR((Table1[[#This Row],[Electricity 19-20]]*'Emissions Factors'!$C$2)+(Table1[[#This Row],[Gas 19-20]]*'Emissions Factors'!$B$2), "")</f>
        <v>0</v>
      </c>
      <c r="J595" s="7" t="str">
        <f>IF(ISNA(VLOOKUP(Table1[[#This Row],[Name]],'Elec 20-21'!$A$4:$B$641, 2, FALSE)), "0", VLOOKUP(Table1[[#This Row],[Name]], 'Elec 20-21'!$A$4:$B$641, 2, FALSE))</f>
        <v>0</v>
      </c>
      <c r="K595" s="7" t="str">
        <f>IF(ISNA(VLOOKUP(Table1[[#This Row],[Name]], 'Gas 20-21'!$A$4:$B$400, 2, FALSE)), "0", VLOOKUP(Table1[[#This Row],[Name]], 'Gas 20-21'!$A$4:$B$400, 2, FALSE))</f>
        <v>0</v>
      </c>
      <c r="L595" s="13">
        <f>IFERROR((Table1[[#This Row],[Electricity 20-21]]*'Emissions Factors'!$C$3)+(Table1[[#This Row],[Gas 20-21]]*'Emissions Factors'!$B$2), "0")</f>
        <v>0</v>
      </c>
      <c r="M595" s="65" t="str">
        <f>IF(ISNA(VLOOKUP(Table1[[#This Row],[Name]], 'Elec 21-22'!$A$4:$B$656, 2, FALSE)), "0", VLOOKUP(Table1[[#This Row],[Name]], 'Elec 21-22'!$A$4:$B$656, 2, FALSE))</f>
        <v>0</v>
      </c>
      <c r="N595" s="11" t="str">
        <f>IF(ISNA(VLOOKUP(Table1[[#This Row],[Name]], 'Gas 21-22'!$A$4:$B$408, 2, FALSE)), "0", VLOOKUP(Table1[[#This Row],[Name]], 'Gas 21-22'!$A$4:$B$408, 2, FALSE))</f>
        <v>0</v>
      </c>
      <c r="O595" s="8">
        <f>IFERROR((Table1[[#This Row],[Electricity 21-22]]*'Emissions Factors'!$C$4)+(Table1[[#This Row],[Gas 21-22]]*'Emissions Factors'!$B$4), "")</f>
        <v>0</v>
      </c>
      <c r="P595" s="12" t="str">
        <f>IFERROR(Table1[[#This Row],[Total Emissions 21-22]]/Table1[[#This Row],[Total Emissions 20-21]], "")</f>
        <v/>
      </c>
      <c r="Q595" s="11" t="str">
        <f>IF(ISNA(VLOOKUP(Table1[[#This Row],[Name]],'Elec 22-23'!$A$4:$B$680, 2, FALSE)), "", VLOOKUP(Table1[[#This Row],[Name]], 'Elec 22-23'!$A$4:$B$680, 2, FALSE))</f>
        <v/>
      </c>
      <c r="R595" s="7" t="str">
        <f>IF(ISNA(VLOOKUP(Table1[[#This Row],[Name]], 'Gas 22-23'!$A$4:$B$427, 2, FALSE)), "", (VLOOKUP(Table1[[#This Row],[Name]], 'Gas 22-23'!$A$4:$B$427, 2, FALSE)))</f>
        <v/>
      </c>
      <c r="S595" s="7" t="str">
        <f>IFERROR((Table1[[#This Row],[Electricity 22-23]]*'Emissions Factors'!$C$5)+('Emissions Factors'!$B$5*Table1[[#This Row],[Gas 22-23]]), "")</f>
        <v/>
      </c>
      <c r="T595" s="12" t="str">
        <f>IFERROR(Table1[[#This Row],[Total Emissions 22-23]]/Table1[[#This Row],[Total Emissions 21-22]], "")</f>
        <v/>
      </c>
      <c r="U595" s="7" t="str">
        <f>IF(ISNA(VLOOKUP(Table1[[#This Row],[Name]],'Electricity 23-24'!A833:D1729,4,FALSE)),"",(VLOOKUP(Table1[[#This Row],[Name]],'Electricity 23-24'!A833:D1729,4,FALSE)))</f>
        <v/>
      </c>
      <c r="V595" s="7" t="str">
        <f>IF(ISNA(VLOOKUP(Table1[[#This Row],[Name]],Table2[#All],2,FALSE)),"",(VLOOKUP(Table1[[#This Row],[Name]],Table2[#All],2,FALSE)))</f>
        <v/>
      </c>
      <c r="W595" s="7" t="str">
        <f>IFERROR((Table1[[#This Row],[Electricity 23-24 ]]*'Emissions Factors'!$C$6)+(Table1[[#This Row],[Gas 23-24 ]]*'Emissions Factors'!$B$6),"")</f>
        <v/>
      </c>
      <c r="X595" s="74" t="str">
        <f>IFERROR(Table1[[#This Row],[Total Emissions 23-24 ]]/Table1[[#This Row],[Total Emissions 22-23]],"")</f>
        <v/>
      </c>
      <c r="Y595" s="21"/>
    </row>
    <row r="596" spans="1:25" x14ac:dyDescent="0.25">
      <c r="A596" s="30"/>
      <c r="B596" s="21" t="e">
        <f>VLOOKUP(Table1[[#This Row],[Name]], 'Site Information'!$A$2:$D$46, 4, FALSE)</f>
        <v>#N/A</v>
      </c>
      <c r="C596" s="11" t="str">
        <f>IF(ISNA(VLOOKUP(Table1[[#This Row],[Name]], 'Elec 17-18'!$A$4:$B$630, 2, FALSE)), "0", VLOOKUP(Table1[[#This Row],[Name]], 'Elec 17-18'!$A$4:$B$630, 2, FALSE))</f>
        <v>0</v>
      </c>
      <c r="D596" s="47" t="str">
        <f>IF(ISNA(VLOOKUP(Table1[[#This Row],[Name]], 'Gas 17-18'!$A$4:$B$395, 2, FALSE)), "0", (VLOOKUP(Table1[[#This Row],[Name]], 'Gas 17-18'!$A$4:$B$395, 2, FALSE)))</f>
        <v>0</v>
      </c>
      <c r="E596" s="11" t="str">
        <f>IF(ISNA(VLOOKUP(Table1[[#This Row],[Name]], 'Elec 18-19'!$A$4:$B$630, 2, FALSE)), "0", VLOOKUP(Table1[[#This Row],[Name]], 'Elec 18-19'!$A$4:$B$630, 2, FALSE))</f>
        <v>0</v>
      </c>
      <c r="F596" s="47" t="str">
        <f>IF(ISNA(VLOOKUP(Table1[[#This Row],[Name]], 'Gas 18-19'!$A$4:$B$395, 2, FALSE)), "0", (VLOOKUP(Table1[[#This Row],[Name]], 'Gas 18-19'!$A$4:$B$395, 2, FALSE)))</f>
        <v>0</v>
      </c>
      <c r="G596" s="7" t="str">
        <f>IF(ISNA(VLOOKUP(Table1[[#This Row],[Name]], 'Elec 19-20'!$A$4:$B$631, 2, FALSE)), "0", VLOOKUP(Table1[[#This Row],[Name]], 'Elec 19-20'!$A$4:$B$631, 2, FALSE))</f>
        <v>0</v>
      </c>
      <c r="H596" s="7" t="str">
        <f>IF(ISNA(VLOOKUP(Table1[[#This Row],[Name]], 'Gas 19-20'!$A$4:$B$395, 2, FALSE)), "0", (VLOOKUP(Table1[[#This Row],[Name]], 'Gas 19-20'!$A$4:$B$395, 2, FALSE)))</f>
        <v>0</v>
      </c>
      <c r="I596" s="13">
        <f>IFERROR((Table1[[#This Row],[Electricity 19-20]]*'Emissions Factors'!$C$2)+(Table1[[#This Row],[Gas 19-20]]*'Emissions Factors'!$B$2), "")</f>
        <v>0</v>
      </c>
      <c r="J596" s="7" t="str">
        <f>IF(ISNA(VLOOKUP(Table1[[#This Row],[Name]],'Elec 20-21'!$A$4:$B$641, 2, FALSE)), "0", VLOOKUP(Table1[[#This Row],[Name]], 'Elec 20-21'!$A$4:$B$641, 2, FALSE))</f>
        <v>0</v>
      </c>
      <c r="K596" s="7" t="str">
        <f>IF(ISNA(VLOOKUP(Table1[[#This Row],[Name]], 'Gas 20-21'!$A$4:$B$400, 2, FALSE)), "0", VLOOKUP(Table1[[#This Row],[Name]], 'Gas 20-21'!$A$4:$B$400, 2, FALSE))</f>
        <v>0</v>
      </c>
      <c r="L596" s="13">
        <f>IFERROR((Table1[[#This Row],[Electricity 20-21]]*'Emissions Factors'!$C$3)+(Table1[[#This Row],[Gas 20-21]]*'Emissions Factors'!$B$2), "0")</f>
        <v>0</v>
      </c>
      <c r="M596" s="65" t="str">
        <f>IF(ISNA(VLOOKUP(Table1[[#This Row],[Name]], 'Elec 21-22'!$A$4:$B$656, 2, FALSE)), "0", VLOOKUP(Table1[[#This Row],[Name]], 'Elec 21-22'!$A$4:$B$656, 2, FALSE))</f>
        <v>0</v>
      </c>
      <c r="N596" s="11" t="str">
        <f>IF(ISNA(VLOOKUP(Table1[[#This Row],[Name]], 'Gas 21-22'!$A$4:$B$408, 2, FALSE)), "0", VLOOKUP(Table1[[#This Row],[Name]], 'Gas 21-22'!$A$4:$B$408, 2, FALSE))</f>
        <v>0</v>
      </c>
      <c r="O596" s="8">
        <f>IFERROR((Table1[[#This Row],[Electricity 21-22]]*'Emissions Factors'!$C$4)+(Table1[[#This Row],[Gas 21-22]]*'Emissions Factors'!$B$4), "")</f>
        <v>0</v>
      </c>
      <c r="P596" s="12" t="str">
        <f>IFERROR(Table1[[#This Row],[Total Emissions 21-22]]/Table1[[#This Row],[Total Emissions 20-21]], "")</f>
        <v/>
      </c>
      <c r="Q596" s="11" t="str">
        <f>IF(ISNA(VLOOKUP(Table1[[#This Row],[Name]],'Elec 22-23'!$A$4:$B$680, 2, FALSE)), "", VLOOKUP(Table1[[#This Row],[Name]], 'Elec 22-23'!$A$4:$B$680, 2, FALSE))</f>
        <v/>
      </c>
      <c r="R596" s="7" t="str">
        <f>IF(ISNA(VLOOKUP(Table1[[#This Row],[Name]], 'Gas 22-23'!$A$4:$B$427, 2, FALSE)), "", (VLOOKUP(Table1[[#This Row],[Name]], 'Gas 22-23'!$A$4:$B$427, 2, FALSE)))</f>
        <v/>
      </c>
      <c r="S596" s="7" t="str">
        <f>IFERROR((Table1[[#This Row],[Electricity 22-23]]*'Emissions Factors'!$C$5)+('Emissions Factors'!$B$5*Table1[[#This Row],[Gas 22-23]]), "")</f>
        <v/>
      </c>
      <c r="T596" s="12" t="str">
        <f>IFERROR(Table1[[#This Row],[Total Emissions 22-23]]/Table1[[#This Row],[Total Emissions 21-22]], "")</f>
        <v/>
      </c>
      <c r="U596" s="7" t="str">
        <f>IF(ISNA(VLOOKUP(Table1[[#This Row],[Name]],'Electricity 23-24'!A834:D1730,4,FALSE)),"",(VLOOKUP(Table1[[#This Row],[Name]],'Electricity 23-24'!A834:D1730,4,FALSE)))</f>
        <v/>
      </c>
      <c r="V596" s="7" t="str">
        <f>IF(ISNA(VLOOKUP(Table1[[#This Row],[Name]],Table2[#All],2,FALSE)),"",(VLOOKUP(Table1[[#This Row],[Name]],Table2[#All],2,FALSE)))</f>
        <v/>
      </c>
      <c r="W596" s="7" t="str">
        <f>IFERROR((Table1[[#This Row],[Electricity 23-24 ]]*'Emissions Factors'!$C$6)+(Table1[[#This Row],[Gas 23-24 ]]*'Emissions Factors'!$B$6),"")</f>
        <v/>
      </c>
      <c r="X596" s="74" t="str">
        <f>IFERROR(Table1[[#This Row],[Total Emissions 23-24 ]]/Table1[[#This Row],[Total Emissions 22-23]],"")</f>
        <v/>
      </c>
      <c r="Y596" s="21"/>
    </row>
    <row r="597" spans="1:25" x14ac:dyDescent="0.25">
      <c r="A597" s="30"/>
      <c r="B597" s="21" t="e">
        <f>VLOOKUP(Table1[[#This Row],[Name]], 'Site Information'!$A$2:$D$46, 4, FALSE)</f>
        <v>#N/A</v>
      </c>
      <c r="C597" s="11" t="str">
        <f>IF(ISNA(VLOOKUP(Table1[[#This Row],[Name]], 'Elec 17-18'!$A$4:$B$630, 2, FALSE)), "0", VLOOKUP(Table1[[#This Row],[Name]], 'Elec 17-18'!$A$4:$B$630, 2, FALSE))</f>
        <v>0</v>
      </c>
      <c r="D597" s="47" t="str">
        <f>IF(ISNA(VLOOKUP(Table1[[#This Row],[Name]], 'Gas 17-18'!$A$4:$B$395, 2, FALSE)), "0", (VLOOKUP(Table1[[#This Row],[Name]], 'Gas 17-18'!$A$4:$B$395, 2, FALSE)))</f>
        <v>0</v>
      </c>
      <c r="E597" s="11" t="str">
        <f>IF(ISNA(VLOOKUP(Table1[[#This Row],[Name]], 'Elec 18-19'!$A$4:$B$630, 2, FALSE)), "0", VLOOKUP(Table1[[#This Row],[Name]], 'Elec 18-19'!$A$4:$B$630, 2, FALSE))</f>
        <v>0</v>
      </c>
      <c r="F597" s="47" t="str">
        <f>IF(ISNA(VLOOKUP(Table1[[#This Row],[Name]], 'Gas 18-19'!$A$4:$B$395, 2, FALSE)), "0", (VLOOKUP(Table1[[#This Row],[Name]], 'Gas 18-19'!$A$4:$B$395, 2, FALSE)))</f>
        <v>0</v>
      </c>
      <c r="G597" s="7" t="str">
        <f>IF(ISNA(VLOOKUP(Table1[[#This Row],[Name]], 'Elec 19-20'!$A$4:$B$631, 2, FALSE)), "0", VLOOKUP(Table1[[#This Row],[Name]], 'Elec 19-20'!$A$4:$B$631, 2, FALSE))</f>
        <v>0</v>
      </c>
      <c r="H597" s="7" t="str">
        <f>IF(ISNA(VLOOKUP(Table1[[#This Row],[Name]], 'Gas 19-20'!$A$4:$B$395, 2, FALSE)), "0", (VLOOKUP(Table1[[#This Row],[Name]], 'Gas 19-20'!$A$4:$B$395, 2, FALSE)))</f>
        <v>0</v>
      </c>
      <c r="I597" s="13">
        <f>IFERROR((Table1[[#This Row],[Electricity 19-20]]*'Emissions Factors'!$C$2)+(Table1[[#This Row],[Gas 19-20]]*'Emissions Factors'!$B$2), "")</f>
        <v>0</v>
      </c>
      <c r="J597" s="7" t="str">
        <f>IF(ISNA(VLOOKUP(Table1[[#This Row],[Name]],'Elec 20-21'!$A$4:$B$641, 2, FALSE)), "0", VLOOKUP(Table1[[#This Row],[Name]], 'Elec 20-21'!$A$4:$B$641, 2, FALSE))</f>
        <v>0</v>
      </c>
      <c r="K597" s="7" t="str">
        <f>IF(ISNA(VLOOKUP(Table1[[#This Row],[Name]], 'Gas 20-21'!$A$4:$B$400, 2, FALSE)), "0", VLOOKUP(Table1[[#This Row],[Name]], 'Gas 20-21'!$A$4:$B$400, 2, FALSE))</f>
        <v>0</v>
      </c>
      <c r="L597" s="13">
        <f>IFERROR((Table1[[#This Row],[Electricity 20-21]]*'Emissions Factors'!$C$3)+(Table1[[#This Row],[Gas 20-21]]*'Emissions Factors'!$B$2), "0")</f>
        <v>0</v>
      </c>
      <c r="M597" s="65" t="str">
        <f>IF(ISNA(VLOOKUP(Table1[[#This Row],[Name]], 'Elec 21-22'!$A$4:$B$656, 2, FALSE)), "0", VLOOKUP(Table1[[#This Row],[Name]], 'Elec 21-22'!$A$4:$B$656, 2, FALSE))</f>
        <v>0</v>
      </c>
      <c r="N597" s="11" t="str">
        <f>IF(ISNA(VLOOKUP(Table1[[#This Row],[Name]], 'Gas 21-22'!$A$4:$B$408, 2, FALSE)), "0", VLOOKUP(Table1[[#This Row],[Name]], 'Gas 21-22'!$A$4:$B$408, 2, FALSE))</f>
        <v>0</v>
      </c>
      <c r="O597" s="8">
        <f>IFERROR((Table1[[#This Row],[Electricity 21-22]]*'Emissions Factors'!$C$4)+(Table1[[#This Row],[Gas 21-22]]*'Emissions Factors'!$B$4), "")</f>
        <v>0</v>
      </c>
      <c r="P597" s="12" t="str">
        <f>IFERROR(Table1[[#This Row],[Total Emissions 21-22]]/Table1[[#This Row],[Total Emissions 20-21]], "")</f>
        <v/>
      </c>
      <c r="Q597" s="11" t="str">
        <f>IF(ISNA(VLOOKUP(Table1[[#This Row],[Name]],'Elec 22-23'!$A$4:$B$680, 2, FALSE)), "", VLOOKUP(Table1[[#This Row],[Name]], 'Elec 22-23'!$A$4:$B$680, 2, FALSE))</f>
        <v/>
      </c>
      <c r="R597" s="7" t="str">
        <f>IF(ISNA(VLOOKUP(Table1[[#This Row],[Name]], 'Gas 22-23'!$A$4:$B$427, 2, FALSE)), "", (VLOOKUP(Table1[[#This Row],[Name]], 'Gas 22-23'!$A$4:$B$427, 2, FALSE)))</f>
        <v/>
      </c>
      <c r="S597" s="7" t="str">
        <f>IFERROR((Table1[[#This Row],[Electricity 22-23]]*'Emissions Factors'!$C$5)+('Emissions Factors'!$B$5*Table1[[#This Row],[Gas 22-23]]), "")</f>
        <v/>
      </c>
      <c r="T597" s="12" t="str">
        <f>IFERROR(Table1[[#This Row],[Total Emissions 22-23]]/Table1[[#This Row],[Total Emissions 21-22]], "")</f>
        <v/>
      </c>
      <c r="U597" s="7" t="str">
        <f>IF(ISNA(VLOOKUP(Table1[[#This Row],[Name]],'Electricity 23-24'!A836:D1732,4,FALSE)),"",(VLOOKUP(Table1[[#This Row],[Name]],'Electricity 23-24'!A836:D1732,4,FALSE)))</f>
        <v/>
      </c>
      <c r="V597" s="7" t="str">
        <f>IF(ISNA(VLOOKUP(Table1[[#This Row],[Name]],Table2[#All],2,FALSE)),"",(VLOOKUP(Table1[[#This Row],[Name]],Table2[#All],2,FALSE)))</f>
        <v/>
      </c>
      <c r="W597" s="7" t="str">
        <f>IFERROR((Table1[[#This Row],[Electricity 23-24 ]]*'Emissions Factors'!$C$6)+(Table1[[#This Row],[Gas 23-24 ]]*'Emissions Factors'!$B$6),"")</f>
        <v/>
      </c>
      <c r="X597" s="74" t="str">
        <f>IFERROR(Table1[[#This Row],[Total Emissions 23-24 ]]/Table1[[#This Row],[Total Emissions 22-23]],"")</f>
        <v/>
      </c>
      <c r="Y597" s="21"/>
    </row>
    <row r="598" spans="1:25" x14ac:dyDescent="0.25">
      <c r="A598" s="32"/>
      <c r="B598" s="21" t="e">
        <f>VLOOKUP(Table1[[#This Row],[Name]], 'Site Information'!$A$2:$D$46, 4, FALSE)</f>
        <v>#N/A</v>
      </c>
      <c r="C598" s="8" t="str">
        <f>IF(ISNA(VLOOKUP(Table1[[#This Row],[Name]], 'Elec 17-18'!$A$4:$B$630, 2, FALSE)), "0", VLOOKUP(Table1[[#This Row],[Name]], 'Elec 17-18'!$A$4:$B$630, 2, FALSE))</f>
        <v>0</v>
      </c>
      <c r="D598" s="13" t="str">
        <f>IF(ISNA(VLOOKUP(Table1[[#This Row],[Name]], 'Gas 17-18'!$A$4:$B$395, 2, FALSE)), "0", (VLOOKUP(Table1[[#This Row],[Name]], 'Gas 17-18'!$A$4:$B$395, 2, FALSE)))</f>
        <v>0</v>
      </c>
      <c r="E598" s="8" t="str">
        <f>IF(ISNA(VLOOKUP(Table1[[#This Row],[Name]], 'Elec 18-19'!$A$4:$B$630, 2, FALSE)), "0", VLOOKUP(Table1[[#This Row],[Name]], 'Elec 18-19'!$A$4:$B$630, 2, FALSE))</f>
        <v>0</v>
      </c>
      <c r="F598" s="13" t="str">
        <f>IF(ISNA(VLOOKUP(Table1[[#This Row],[Name]], 'Gas 18-19'!$A$4:$B$395, 2, FALSE)), "0", (VLOOKUP(Table1[[#This Row],[Name]], 'Gas 18-19'!$A$4:$B$395, 2, FALSE)))</f>
        <v>0</v>
      </c>
      <c r="G598" s="7" t="str">
        <f>IF(ISNA(VLOOKUP(Table1[[#This Row],[Name]], 'Elec 19-20'!$A$4:$B$631, 2, FALSE)), "0", VLOOKUP(Table1[[#This Row],[Name]], 'Elec 19-20'!$A$4:$B$631, 2, FALSE))</f>
        <v>0</v>
      </c>
      <c r="H598" s="7" t="str">
        <f>IF(ISNA(VLOOKUP(Table1[[#This Row],[Name]], 'Gas 19-20'!$A$4:$B$395, 2, FALSE)), "0", (VLOOKUP(Table1[[#This Row],[Name]], 'Gas 19-20'!$A$4:$B$395, 2, FALSE)))</f>
        <v>0</v>
      </c>
      <c r="I598" s="13">
        <f>IFERROR((Table1[[#This Row],[Electricity 19-20]]*'Emissions Factors'!$C$2)+(Table1[[#This Row],[Gas 19-20]]*'Emissions Factors'!$B$2), "")</f>
        <v>0</v>
      </c>
      <c r="J598" s="7" t="str">
        <f>IF(ISNA(VLOOKUP(Table1[[#This Row],[Name]],'Elec 20-21'!$A$4:$B$641, 2, FALSE)), "0", VLOOKUP(Table1[[#This Row],[Name]], 'Elec 20-21'!$A$4:$B$641, 2, FALSE))</f>
        <v>0</v>
      </c>
      <c r="K598" s="7" t="str">
        <f>IF(ISNA(VLOOKUP(Table1[[#This Row],[Name]], 'Gas 20-21'!$A$4:$B$400, 2, FALSE)), "0", VLOOKUP(Table1[[#This Row],[Name]], 'Gas 20-21'!$A$4:$B$400, 2, FALSE))</f>
        <v>0</v>
      </c>
      <c r="L598" s="13">
        <f>IFERROR((Table1[[#This Row],[Electricity 20-21]]*'Emissions Factors'!$C$3)+(Table1[[#This Row],[Gas 20-21]]*'Emissions Factors'!$B$2), "0")</f>
        <v>0</v>
      </c>
      <c r="M598" s="65" t="str">
        <f>IF(ISNA(VLOOKUP(Table1[[#This Row],[Name]], 'Elec 21-22'!$A$4:$B$656, 2, FALSE)), "0", VLOOKUP(Table1[[#This Row],[Name]], 'Elec 21-22'!$A$4:$B$656, 2, FALSE))</f>
        <v>0</v>
      </c>
      <c r="N598" s="11" t="str">
        <f>IF(ISNA(VLOOKUP(Table1[[#This Row],[Name]], 'Gas 21-22'!$A$4:$B$408, 2, FALSE)), "0", VLOOKUP(Table1[[#This Row],[Name]], 'Gas 21-22'!$A$4:$B$408, 2, FALSE))</f>
        <v>0</v>
      </c>
      <c r="O598" s="8">
        <f>IFERROR((Table1[[#This Row],[Electricity 21-22]]*'Emissions Factors'!$C$4)+(Table1[[#This Row],[Gas 21-22]]*'Emissions Factors'!$B$4), "")</f>
        <v>0</v>
      </c>
      <c r="P598" s="12" t="str">
        <f>IFERROR(Table1[[#This Row],[Total Emissions 21-22]]/Table1[[#This Row],[Total Emissions 20-21]], "")</f>
        <v/>
      </c>
      <c r="Q598" s="11" t="str">
        <f>IF(ISNA(VLOOKUP(Table1[[#This Row],[Name]],'Elec 22-23'!$A$4:$B$680, 2, FALSE)), "", VLOOKUP(Table1[[#This Row],[Name]], 'Elec 22-23'!$A$4:$B$680, 2, FALSE))</f>
        <v/>
      </c>
      <c r="R598" s="7" t="str">
        <f>IF(ISNA(VLOOKUP(Table1[[#This Row],[Name]], 'Gas 22-23'!$A$4:$B$427, 2, FALSE)), "", (VLOOKUP(Table1[[#This Row],[Name]], 'Gas 22-23'!$A$4:$B$427, 2, FALSE)))</f>
        <v/>
      </c>
      <c r="S598" s="7" t="str">
        <f>IFERROR((Table1[[#This Row],[Electricity 22-23]]*'Emissions Factors'!$C$5)+('Emissions Factors'!$B$5*Table1[[#This Row],[Gas 22-23]]), "")</f>
        <v/>
      </c>
      <c r="T598" s="12" t="str">
        <f>IFERROR(Table1[[#This Row],[Total Emissions 22-23]]/Table1[[#This Row],[Total Emissions 21-22]], "")</f>
        <v/>
      </c>
      <c r="U598" s="7" t="e">
        <f>VLOOKUP(Table1[[#This Row],[Name]],'Electricity 23-24'!A434:D510,4,FALSE)</f>
        <v>#N/A</v>
      </c>
      <c r="V598" s="7" t="str">
        <f>IF(ISNA(VLOOKUP(Table1[[#This Row],[Name]],Table2[#All],2,FALSE)),"",(VLOOKUP(Table1[[#This Row],[Name]],Table2[#All],2,FALSE)))</f>
        <v/>
      </c>
      <c r="W598" s="7" t="str">
        <f>IFERROR((Table1[[#This Row],[Electricity 23-24 ]]*'Emissions Factors'!$C$6)+(Table1[[#This Row],[Gas 23-24 ]]*'Emissions Factors'!$B$6),"")</f>
        <v/>
      </c>
      <c r="X598" s="74" t="str">
        <f>IFERROR(Table1[[#This Row],[Total Emissions 23-24 ]]/Table1[[#This Row],[Total Emissions 22-23]],"")</f>
        <v/>
      </c>
      <c r="Y598" s="21"/>
    </row>
    <row r="599" spans="1:25" x14ac:dyDescent="0.25">
      <c r="A599" s="32"/>
      <c r="B599" s="21" t="e">
        <f>VLOOKUP(Table1[[#This Row],[Name]], 'Site Information'!$A$2:$D$46, 4, FALSE)</f>
        <v>#N/A</v>
      </c>
      <c r="C599" s="8" t="str">
        <f>IF(ISNA(VLOOKUP(Table1[[#This Row],[Name]], 'Elec 17-18'!$A$4:$B$630, 2, FALSE)), "0", VLOOKUP(Table1[[#This Row],[Name]], 'Elec 17-18'!$A$4:$B$630, 2, FALSE))</f>
        <v>0</v>
      </c>
      <c r="D599" s="13" t="str">
        <f>IF(ISNA(VLOOKUP(Table1[[#This Row],[Name]], 'Gas 17-18'!$A$4:$B$395, 2, FALSE)), "0", (VLOOKUP(Table1[[#This Row],[Name]], 'Gas 17-18'!$A$4:$B$395, 2, FALSE)))</f>
        <v>0</v>
      </c>
      <c r="E599" s="8" t="str">
        <f>IF(ISNA(VLOOKUP(Table1[[#This Row],[Name]], 'Elec 18-19'!$A$4:$B$630, 2, FALSE)), "0", VLOOKUP(Table1[[#This Row],[Name]], 'Elec 18-19'!$A$4:$B$630, 2, FALSE))</f>
        <v>0</v>
      </c>
      <c r="F599" s="13" t="str">
        <f>IF(ISNA(VLOOKUP(Table1[[#This Row],[Name]], 'Gas 18-19'!$A$4:$B$395, 2, FALSE)), "0", (VLOOKUP(Table1[[#This Row],[Name]], 'Gas 18-19'!$A$4:$B$395, 2, FALSE)))</f>
        <v>0</v>
      </c>
      <c r="G599" s="7" t="str">
        <f>IF(ISNA(VLOOKUP(Table1[[#This Row],[Name]], 'Elec 19-20'!$A$4:$B$631, 2, FALSE)), "0", VLOOKUP(Table1[[#This Row],[Name]], 'Elec 19-20'!$A$4:$B$631, 2, FALSE))</f>
        <v>0</v>
      </c>
      <c r="H599" s="7" t="str">
        <f>IF(ISNA(VLOOKUP(Table1[[#This Row],[Name]], 'Gas 19-20'!$A$4:$B$395, 2, FALSE)), "0", (VLOOKUP(Table1[[#This Row],[Name]], 'Gas 19-20'!$A$4:$B$395, 2, FALSE)))</f>
        <v>0</v>
      </c>
      <c r="I599" s="13">
        <f>IFERROR((Table1[[#This Row],[Electricity 19-20]]*'Emissions Factors'!$C$2)+(Table1[[#This Row],[Gas 19-20]]*'Emissions Factors'!$B$2), "")</f>
        <v>0</v>
      </c>
      <c r="J599" s="7" t="str">
        <f>IF(ISNA(VLOOKUP(Table1[[#This Row],[Name]],'Elec 20-21'!$A$4:$B$641, 2, FALSE)), "0", VLOOKUP(Table1[[#This Row],[Name]], 'Elec 20-21'!$A$4:$B$641, 2, FALSE))</f>
        <v>0</v>
      </c>
      <c r="K599" s="7" t="str">
        <f>IF(ISNA(VLOOKUP(Table1[[#This Row],[Name]], 'Gas 20-21'!$A$4:$B$400, 2, FALSE)), "0", VLOOKUP(Table1[[#This Row],[Name]], 'Gas 20-21'!$A$4:$B$400, 2, FALSE))</f>
        <v>0</v>
      </c>
      <c r="L599" s="13">
        <f>IFERROR((Table1[[#This Row],[Electricity 20-21]]*'Emissions Factors'!$C$3)+(Table1[[#This Row],[Gas 20-21]]*'Emissions Factors'!$B$2), "0")</f>
        <v>0</v>
      </c>
      <c r="M599" s="65" t="str">
        <f>IF(ISNA(VLOOKUP(Table1[[#This Row],[Name]], 'Elec 21-22'!$A$4:$B$656, 2, FALSE)), "0", VLOOKUP(Table1[[#This Row],[Name]], 'Elec 21-22'!$A$4:$B$656, 2, FALSE))</f>
        <v>0</v>
      </c>
      <c r="N599" s="11" t="str">
        <f>IF(ISNA(VLOOKUP(Table1[[#This Row],[Name]], 'Gas 21-22'!$A$4:$B$408, 2, FALSE)), "0", VLOOKUP(Table1[[#This Row],[Name]], 'Gas 21-22'!$A$4:$B$408, 2, FALSE))</f>
        <v>0</v>
      </c>
      <c r="O599" s="8">
        <f>IFERROR((Table1[[#This Row],[Electricity 21-22]]*'Emissions Factors'!$C$4)+(Table1[[#This Row],[Gas 21-22]]*'Emissions Factors'!$B$4), "")</f>
        <v>0</v>
      </c>
      <c r="P599" s="13" t="str">
        <f>IFERROR(Table1[[#This Row],[Total Emissions 21-22]]/Table1[[#This Row],[Total Emissions 20-21]], "")</f>
        <v/>
      </c>
      <c r="Q599" s="11" t="str">
        <f>IF(ISNA(VLOOKUP(Table1[[#This Row],[Name]],'Elec 22-23'!$A$4:$B$680, 2, FALSE)), "", VLOOKUP(Table1[[#This Row],[Name]], 'Elec 22-23'!$A$4:$B$680, 2, FALSE))</f>
        <v/>
      </c>
      <c r="R599" s="7" t="str">
        <f>IF(ISNA(VLOOKUP(Table1[[#This Row],[Name]], 'Gas 22-23'!$A$4:$B$427, 2, FALSE)), "", (VLOOKUP(Table1[[#This Row],[Name]], 'Gas 22-23'!$A$4:$B$427, 2, FALSE)))</f>
        <v/>
      </c>
      <c r="S599" s="7" t="str">
        <f>IFERROR((Table1[[#This Row],[Electricity 22-23]]*'Emissions Factors'!$C$5)+('Emissions Factors'!$B$5*Table1[[#This Row],[Gas 22-23]]), "")</f>
        <v/>
      </c>
      <c r="T599" s="12" t="str">
        <f>IFERROR(Table1[[#This Row],[Total Emissions 22-23]]/Table1[[#This Row],[Total Emissions 21-22]], "")</f>
        <v/>
      </c>
      <c r="U599" s="7" t="e">
        <f>VLOOKUP(Table1[[#This Row],[Name]],'Electricity 23-24'!A435:D511,4,FALSE)</f>
        <v>#N/A</v>
      </c>
      <c r="V599" s="7" t="str">
        <f>IF(ISNA(VLOOKUP(Table1[[#This Row],[Name]],Table2[#All],2,FALSE)),"",(VLOOKUP(Table1[[#This Row],[Name]],Table2[#All],2,FALSE)))</f>
        <v/>
      </c>
      <c r="W599" s="7" t="str">
        <f>IFERROR((Table1[[#This Row],[Electricity 23-24 ]]*'Emissions Factors'!$C$6)+(Table1[[#This Row],[Gas 23-24 ]]*'Emissions Factors'!$B$6),"")</f>
        <v/>
      </c>
      <c r="X599" s="74" t="str">
        <f>IFERROR(Table1[[#This Row],[Total Emissions 23-24 ]]/Table1[[#This Row],[Total Emissions 22-23]],"")</f>
        <v/>
      </c>
      <c r="Y599" s="21"/>
    </row>
    <row r="600" spans="1:25" x14ac:dyDescent="0.25">
      <c r="A600" s="32"/>
      <c r="B600" s="21" t="e">
        <f>VLOOKUP(Table1[[#This Row],[Name]], 'Site Information'!$A$2:$D$46, 4, FALSE)</f>
        <v>#N/A</v>
      </c>
      <c r="C600" s="8" t="str">
        <f>IF(ISNA(VLOOKUP(Table1[[#This Row],[Name]], 'Elec 17-18'!$A$4:$B$630, 2, FALSE)), "0", VLOOKUP(Table1[[#This Row],[Name]], 'Elec 17-18'!$A$4:$B$630, 2, FALSE))</f>
        <v>0</v>
      </c>
      <c r="D600" s="13" t="str">
        <f>IF(ISNA(VLOOKUP(Table1[[#This Row],[Name]], 'Gas 17-18'!$A$4:$B$395, 2, FALSE)), "0", (VLOOKUP(Table1[[#This Row],[Name]], 'Gas 17-18'!$A$4:$B$395, 2, FALSE)))</f>
        <v>0</v>
      </c>
      <c r="E600" s="8" t="str">
        <f>IF(ISNA(VLOOKUP(Table1[[#This Row],[Name]], 'Elec 18-19'!$A$4:$B$630, 2, FALSE)), "0", VLOOKUP(Table1[[#This Row],[Name]], 'Elec 18-19'!$A$4:$B$630, 2, FALSE))</f>
        <v>0</v>
      </c>
      <c r="F600" s="13" t="str">
        <f>IF(ISNA(VLOOKUP(Table1[[#This Row],[Name]], 'Gas 18-19'!$A$4:$B$395, 2, FALSE)), "0", (VLOOKUP(Table1[[#This Row],[Name]], 'Gas 18-19'!$A$4:$B$395, 2, FALSE)))</f>
        <v>0</v>
      </c>
      <c r="G600" s="7" t="str">
        <f>IF(ISNA(VLOOKUP(Table1[[#This Row],[Name]], 'Elec 19-20'!$A$4:$B$631, 2, FALSE)), "0", VLOOKUP(Table1[[#This Row],[Name]], 'Elec 19-20'!$A$4:$B$631, 2, FALSE))</f>
        <v>0</v>
      </c>
      <c r="H600" s="7" t="str">
        <f>IF(ISNA(VLOOKUP(Table1[[#This Row],[Name]], 'Gas 19-20'!$A$4:$B$395, 2, FALSE)), "0", (VLOOKUP(Table1[[#This Row],[Name]], 'Gas 19-20'!$A$4:$B$395, 2, FALSE)))</f>
        <v>0</v>
      </c>
      <c r="I600" s="13">
        <f>IFERROR((Table1[[#This Row],[Electricity 19-20]]*'Emissions Factors'!$C$2)+(Table1[[#This Row],[Gas 19-20]]*'Emissions Factors'!$B$2), "")</f>
        <v>0</v>
      </c>
      <c r="J600" s="7" t="str">
        <f>IF(ISNA(VLOOKUP(Table1[[#This Row],[Name]],'Elec 20-21'!$A$4:$B$641, 2, FALSE)), "0", VLOOKUP(Table1[[#This Row],[Name]], 'Elec 20-21'!$A$4:$B$641, 2, FALSE))</f>
        <v>0</v>
      </c>
      <c r="K600" s="7" t="str">
        <f>IF(ISNA(VLOOKUP(Table1[[#This Row],[Name]], 'Gas 20-21'!$A$4:$B$400, 2, FALSE)), "0", VLOOKUP(Table1[[#This Row],[Name]], 'Gas 20-21'!$A$4:$B$400, 2, FALSE))</f>
        <v>0</v>
      </c>
      <c r="L600" s="13">
        <f>IFERROR((Table1[[#This Row],[Electricity 20-21]]*'Emissions Factors'!$C$3)+(Table1[[#This Row],[Gas 20-21]]*'Emissions Factors'!$B$2), "0")</f>
        <v>0</v>
      </c>
      <c r="M600" s="11" t="str">
        <f>IF(ISNA(VLOOKUP(Table1[[#This Row],[Name]], 'Elec 21-22'!$A$4:$B$656, 2, FALSE)), "0", VLOOKUP(Table1[[#This Row],[Name]], 'Elec 21-22'!$A$4:$B$656, 2, FALSE))</f>
        <v>0</v>
      </c>
      <c r="N600" s="11" t="str">
        <f>IF(ISNA(VLOOKUP(Table1[[#This Row],[Name]], 'Gas 21-22'!$A$4:$B$408, 2, FALSE)), "0", VLOOKUP(Table1[[#This Row],[Name]], 'Gas 21-22'!$A$4:$B$408, 2, FALSE))</f>
        <v>0</v>
      </c>
      <c r="O600" s="8">
        <f>IFERROR((Table1[[#This Row],[Electricity 21-22]]*'Emissions Factors'!$C$4)+(Table1[[#This Row],[Gas 21-22]]*'Emissions Factors'!$B$4), "")</f>
        <v>0</v>
      </c>
      <c r="P600" s="12" t="str">
        <f>IFERROR(Table1[[#This Row],[Total Emissions 21-22]]/Table1[[#This Row],[Total Emissions 20-21]], "")</f>
        <v/>
      </c>
      <c r="Q600" s="11" t="str">
        <f>IF(ISNA(VLOOKUP(Table1[[#This Row],[Name]],'Elec 22-23'!$A$4:$B$680, 2, FALSE)), "", VLOOKUP(Table1[[#This Row],[Name]], 'Elec 22-23'!$A$4:$B$680, 2, FALSE))</f>
        <v/>
      </c>
      <c r="R600" s="7" t="str">
        <f>IF(ISNA(VLOOKUP(Table1[[#This Row],[Name]], 'Gas 22-23'!$A$4:$B$427, 2, FALSE)), "", (VLOOKUP(Table1[[#This Row],[Name]], 'Gas 22-23'!$A$4:$B$427, 2, FALSE)))</f>
        <v/>
      </c>
      <c r="S600" s="7" t="str">
        <f>IFERROR((Table1[[#This Row],[Electricity 22-23]]*'Emissions Factors'!$C$5)+('Emissions Factors'!$B$5*Table1[[#This Row],[Gas 22-23]]), "")</f>
        <v/>
      </c>
      <c r="T600" s="12" t="str">
        <f>IFERROR(Table1[[#This Row],[Total Emissions 22-23]]/Table1[[#This Row],[Total Emissions 21-22]], "")</f>
        <v/>
      </c>
      <c r="U600" s="7" t="str">
        <f>IF(ISNA(VLOOKUP(Table1[[#This Row],[Name]],'Electricity 23-24'!A837:D1733,4,FALSE)),"",(VLOOKUP(Table1[[#This Row],[Name]],'Electricity 23-24'!A837:D1733,4,FALSE)))</f>
        <v/>
      </c>
      <c r="V600" s="7" t="str">
        <f>IF(ISNA(VLOOKUP(Table1[[#This Row],[Name]],Table2[#All],2,FALSE)),"",(VLOOKUP(Table1[[#This Row],[Name]],Table2[#All],2,FALSE)))</f>
        <v/>
      </c>
      <c r="W600" s="7" t="str">
        <f>IFERROR((Table1[[#This Row],[Electricity 23-24 ]]*'Emissions Factors'!$C$6)+(Table1[[#This Row],[Gas 23-24 ]]*'Emissions Factors'!$B$6),"")</f>
        <v/>
      </c>
      <c r="X600" s="74" t="str">
        <f>IFERROR(Table1[[#This Row],[Total Emissions 23-24 ]]/Table1[[#This Row],[Total Emissions 22-23]],"")</f>
        <v/>
      </c>
      <c r="Y600" s="21"/>
    </row>
    <row r="601" spans="1:25" x14ac:dyDescent="0.25">
      <c r="A601" s="30"/>
      <c r="B601" s="21" t="e">
        <f>VLOOKUP(Table1[[#This Row],[Name]], 'Site Information'!$A$2:$D$46, 4, FALSE)</f>
        <v>#N/A</v>
      </c>
      <c r="C601" s="11" t="str">
        <f>IF(ISNA(VLOOKUP(Table1[[#This Row],[Name]], 'Elec 17-18'!$A$4:$B$630, 2, FALSE)), "0", VLOOKUP(Table1[[#This Row],[Name]], 'Elec 17-18'!$A$4:$B$630, 2, FALSE))</f>
        <v>0</v>
      </c>
      <c r="D601" s="47" t="str">
        <f>IF(ISNA(VLOOKUP(Table1[[#This Row],[Name]], 'Gas 17-18'!$A$4:$B$395, 2, FALSE)), "0", (VLOOKUP(Table1[[#This Row],[Name]], 'Gas 17-18'!$A$4:$B$395, 2, FALSE)))</f>
        <v>0</v>
      </c>
      <c r="E601" s="11" t="str">
        <f>IF(ISNA(VLOOKUP(Table1[[#This Row],[Name]], 'Elec 18-19'!$A$4:$B$630, 2, FALSE)), "0", VLOOKUP(Table1[[#This Row],[Name]], 'Elec 18-19'!$A$4:$B$630, 2, FALSE))</f>
        <v>0</v>
      </c>
      <c r="F601" s="47" t="str">
        <f>IF(ISNA(VLOOKUP(Table1[[#This Row],[Name]], 'Gas 18-19'!$A$4:$B$395, 2, FALSE)), "0", (VLOOKUP(Table1[[#This Row],[Name]], 'Gas 18-19'!$A$4:$B$395, 2, FALSE)))</f>
        <v>0</v>
      </c>
      <c r="G601" s="7" t="str">
        <f>IF(ISNA(VLOOKUP(Table1[[#This Row],[Name]], 'Elec 19-20'!$A$4:$B$631, 2, FALSE)), "0", VLOOKUP(Table1[[#This Row],[Name]], 'Elec 19-20'!$A$4:$B$631, 2, FALSE))</f>
        <v>0</v>
      </c>
      <c r="H601" s="7" t="str">
        <f>IF(ISNA(VLOOKUP(Table1[[#This Row],[Name]], 'Gas 19-20'!$A$4:$B$395, 2, FALSE)), "0", (VLOOKUP(Table1[[#This Row],[Name]], 'Gas 19-20'!$A$4:$B$395, 2, FALSE)))</f>
        <v>0</v>
      </c>
      <c r="I601" s="13">
        <f>IFERROR((Table1[[#This Row],[Electricity 19-20]]*'Emissions Factors'!$C$2)+(Table1[[#This Row],[Gas 19-20]]*'Emissions Factors'!$B$2), "")</f>
        <v>0</v>
      </c>
      <c r="J601" s="7" t="str">
        <f>IF(ISNA(VLOOKUP(Table1[[#This Row],[Name]],'Elec 20-21'!$A$4:$B$641, 2, FALSE)), "0", VLOOKUP(Table1[[#This Row],[Name]], 'Elec 20-21'!$A$4:$B$641, 2, FALSE))</f>
        <v>0</v>
      </c>
      <c r="K601" s="7" t="str">
        <f>IF(ISNA(VLOOKUP(Table1[[#This Row],[Name]], 'Gas 20-21'!$A$4:$B$400, 2, FALSE)), "0", VLOOKUP(Table1[[#This Row],[Name]], 'Gas 20-21'!$A$4:$B$400, 2, FALSE))</f>
        <v>0</v>
      </c>
      <c r="L601" s="13">
        <f>IFERROR((Table1[[#This Row],[Electricity 20-21]]*'Emissions Factors'!$C$3)+(Table1[[#This Row],[Gas 20-21]]*'Emissions Factors'!$B$2), "0")</f>
        <v>0</v>
      </c>
      <c r="M601" s="65" t="str">
        <f>IF(ISNA(VLOOKUP(Table1[[#This Row],[Name]], 'Elec 21-22'!$A$4:$B$656, 2, FALSE)), "0", VLOOKUP(Table1[[#This Row],[Name]], 'Elec 21-22'!$A$4:$B$656, 2, FALSE))</f>
        <v>0</v>
      </c>
      <c r="N601" s="11" t="str">
        <f>IF(ISNA(VLOOKUP(Table1[[#This Row],[Name]], 'Gas 21-22'!$A$4:$B$408, 2, FALSE)), "0", VLOOKUP(Table1[[#This Row],[Name]], 'Gas 21-22'!$A$4:$B$408, 2, FALSE))</f>
        <v>0</v>
      </c>
      <c r="O601" s="8">
        <f>IFERROR((Table1[[#This Row],[Electricity 21-22]]*'Emissions Factors'!$C$4)+(Table1[[#This Row],[Gas 21-22]]*'Emissions Factors'!$B$4), "")</f>
        <v>0</v>
      </c>
      <c r="P601" s="12" t="str">
        <f>IFERROR(Table1[[#This Row],[Total Emissions 21-22]]/Table1[[#This Row],[Total Emissions 20-21]], "")</f>
        <v/>
      </c>
      <c r="Q601" s="11" t="str">
        <f>IF(ISNA(VLOOKUP(Table1[[#This Row],[Name]],'Elec 22-23'!$A$4:$B$680, 2, FALSE)), "", VLOOKUP(Table1[[#This Row],[Name]], 'Elec 22-23'!$A$4:$B$680, 2, FALSE))</f>
        <v/>
      </c>
      <c r="R601" s="7" t="str">
        <f>IF(ISNA(VLOOKUP(Table1[[#This Row],[Name]], 'Gas 22-23'!$A$4:$B$427, 2, FALSE)), "", (VLOOKUP(Table1[[#This Row],[Name]], 'Gas 22-23'!$A$4:$B$427, 2, FALSE)))</f>
        <v/>
      </c>
      <c r="S601" s="7" t="str">
        <f>IFERROR((Table1[[#This Row],[Electricity 22-23]]*'Emissions Factors'!$C$5)+('Emissions Factors'!$B$5*Table1[[#This Row],[Gas 22-23]]), "")</f>
        <v/>
      </c>
      <c r="T601" s="12" t="str">
        <f>IFERROR(Table1[[#This Row],[Total Emissions 22-23]]/Table1[[#This Row],[Total Emissions 21-22]], "")</f>
        <v/>
      </c>
      <c r="U601" s="7" t="str">
        <f>IF(ISNA(VLOOKUP(Table1[[#This Row],[Name]],'Electricity 23-24'!A838:D1734,4,FALSE)),"",(VLOOKUP(Table1[[#This Row],[Name]],'Electricity 23-24'!A838:D1734,4,FALSE)))</f>
        <v/>
      </c>
      <c r="V601" s="7" t="str">
        <f>IF(ISNA(VLOOKUP(Table1[[#This Row],[Name]],Table2[#All],2,FALSE)),"",(VLOOKUP(Table1[[#This Row],[Name]],Table2[#All],2,FALSE)))</f>
        <v/>
      </c>
      <c r="W601" s="7" t="str">
        <f>IFERROR((Table1[[#This Row],[Electricity 23-24 ]]*'Emissions Factors'!$C$6)+(Table1[[#This Row],[Gas 23-24 ]]*'Emissions Factors'!$B$6),"")</f>
        <v/>
      </c>
      <c r="X601" s="74" t="str">
        <f>IFERROR(Table1[[#This Row],[Total Emissions 23-24 ]]/Table1[[#This Row],[Total Emissions 22-23]],"")</f>
        <v/>
      </c>
      <c r="Y601" s="21"/>
    </row>
    <row r="602" spans="1:25" x14ac:dyDescent="0.25">
      <c r="A602" s="30"/>
      <c r="B602" s="21" t="e">
        <f>VLOOKUP(Table1[[#This Row],[Name]], 'Site Information'!$A$2:$D$46, 4, FALSE)</f>
        <v>#N/A</v>
      </c>
      <c r="C602" s="11" t="str">
        <f>IF(ISNA(VLOOKUP(Table1[[#This Row],[Name]], 'Elec 17-18'!$A$4:$B$630, 2, FALSE)), "0", VLOOKUP(Table1[[#This Row],[Name]], 'Elec 17-18'!$A$4:$B$630, 2, FALSE))</f>
        <v>0</v>
      </c>
      <c r="D602" s="47" t="str">
        <f>IF(ISNA(VLOOKUP(Table1[[#This Row],[Name]], 'Gas 17-18'!$A$4:$B$395, 2, FALSE)), "0", (VLOOKUP(Table1[[#This Row],[Name]], 'Gas 17-18'!$A$4:$B$395, 2, FALSE)))</f>
        <v>0</v>
      </c>
      <c r="E602" s="11" t="str">
        <f>IF(ISNA(VLOOKUP(Table1[[#This Row],[Name]], 'Elec 18-19'!$A$4:$B$630, 2, FALSE)), "0", VLOOKUP(Table1[[#This Row],[Name]], 'Elec 18-19'!$A$4:$B$630, 2, FALSE))</f>
        <v>0</v>
      </c>
      <c r="F602" s="47" t="str">
        <f>IF(ISNA(VLOOKUP(Table1[[#This Row],[Name]], 'Gas 18-19'!$A$4:$B$395, 2, FALSE)), "0", (VLOOKUP(Table1[[#This Row],[Name]], 'Gas 18-19'!$A$4:$B$395, 2, FALSE)))</f>
        <v>0</v>
      </c>
      <c r="G602" s="7" t="str">
        <f>IF(ISNA(VLOOKUP(Table1[[#This Row],[Name]], 'Elec 19-20'!$A$4:$B$631, 2, FALSE)), "0", VLOOKUP(Table1[[#This Row],[Name]], 'Elec 19-20'!$A$4:$B$631, 2, FALSE))</f>
        <v>0</v>
      </c>
      <c r="H602" s="7" t="str">
        <f>IF(ISNA(VLOOKUP(Table1[[#This Row],[Name]], 'Gas 19-20'!$A$4:$B$395, 2, FALSE)), "0", (VLOOKUP(Table1[[#This Row],[Name]], 'Gas 19-20'!$A$4:$B$395, 2, FALSE)))</f>
        <v>0</v>
      </c>
      <c r="I602" s="13">
        <f>IFERROR((Table1[[#This Row],[Electricity 19-20]]*'Emissions Factors'!$C$2)+(Table1[[#This Row],[Gas 19-20]]*'Emissions Factors'!$B$2), "")</f>
        <v>0</v>
      </c>
      <c r="J602" s="7" t="str">
        <f>IF(ISNA(VLOOKUP(Table1[[#This Row],[Name]],'Elec 20-21'!$A$4:$B$641, 2, FALSE)), "0", VLOOKUP(Table1[[#This Row],[Name]], 'Elec 20-21'!$A$4:$B$641, 2, FALSE))</f>
        <v>0</v>
      </c>
      <c r="K602" s="7" t="str">
        <f>IF(ISNA(VLOOKUP(Table1[[#This Row],[Name]], 'Gas 20-21'!$A$4:$B$400, 2, FALSE)), "0", VLOOKUP(Table1[[#This Row],[Name]], 'Gas 20-21'!$A$4:$B$400, 2, FALSE))</f>
        <v>0</v>
      </c>
      <c r="L602" s="13">
        <f>IFERROR((Table1[[#This Row],[Electricity 20-21]]*'Emissions Factors'!$C$3)+(Table1[[#This Row],[Gas 20-21]]*'Emissions Factors'!$B$2), "0")</f>
        <v>0</v>
      </c>
      <c r="M602" s="65" t="str">
        <f>IF(ISNA(VLOOKUP(Table1[[#This Row],[Name]], 'Elec 21-22'!$A$4:$B$656, 2, FALSE)), "0", VLOOKUP(Table1[[#This Row],[Name]], 'Elec 21-22'!$A$4:$B$656, 2, FALSE))</f>
        <v>0</v>
      </c>
      <c r="N602" s="11" t="str">
        <f>IF(ISNA(VLOOKUP(Table1[[#This Row],[Name]], 'Gas 21-22'!$A$4:$B$408, 2, FALSE)), "0", VLOOKUP(Table1[[#This Row],[Name]], 'Gas 21-22'!$A$4:$B$408, 2, FALSE))</f>
        <v>0</v>
      </c>
      <c r="O602" s="8">
        <f>IFERROR((Table1[[#This Row],[Electricity 21-22]]*'Emissions Factors'!$C$4)+(Table1[[#This Row],[Gas 21-22]]*'Emissions Factors'!$B$4), "")</f>
        <v>0</v>
      </c>
      <c r="P602" s="12" t="str">
        <f>IFERROR(Table1[[#This Row],[Total Emissions 21-22]]/Table1[[#This Row],[Total Emissions 20-21]], "")</f>
        <v/>
      </c>
      <c r="Q602" s="11" t="str">
        <f>IF(ISNA(VLOOKUP(Table1[[#This Row],[Name]],'Elec 22-23'!$A$4:$B$680, 2, FALSE)), "", VLOOKUP(Table1[[#This Row],[Name]], 'Elec 22-23'!$A$4:$B$680, 2, FALSE))</f>
        <v/>
      </c>
      <c r="R602" s="7" t="str">
        <f>IF(ISNA(VLOOKUP(Table1[[#This Row],[Name]], 'Gas 22-23'!$A$4:$B$427, 2, FALSE)), "", (VLOOKUP(Table1[[#This Row],[Name]], 'Gas 22-23'!$A$4:$B$427, 2, FALSE)))</f>
        <v/>
      </c>
      <c r="S602" s="7" t="str">
        <f>IFERROR((Table1[[#This Row],[Electricity 22-23]]*'Emissions Factors'!$C$5)+('Emissions Factors'!$B$5*Table1[[#This Row],[Gas 22-23]]), "")</f>
        <v/>
      </c>
      <c r="T602" s="12" t="str">
        <f>IFERROR(Table1[[#This Row],[Total Emissions 22-23]]/Table1[[#This Row],[Total Emissions 21-22]], "")</f>
        <v/>
      </c>
      <c r="U602" s="7" t="str">
        <f>IF(ISNA(VLOOKUP(Table1[[#This Row],[Name]],'Electricity 23-24'!A839:D1735,4,FALSE)),"",(VLOOKUP(Table1[[#This Row],[Name]],'Electricity 23-24'!A839:D1735,4,FALSE)))</f>
        <v/>
      </c>
      <c r="V602" s="7" t="str">
        <f>IF(ISNA(VLOOKUP(Table1[[#This Row],[Name]],Table2[#All],2,FALSE)),"",(VLOOKUP(Table1[[#This Row],[Name]],Table2[#All],2,FALSE)))</f>
        <v/>
      </c>
      <c r="W602" s="7" t="str">
        <f>IFERROR((Table1[[#This Row],[Electricity 23-24 ]]*'Emissions Factors'!$C$6)+(Table1[[#This Row],[Gas 23-24 ]]*'Emissions Factors'!$B$6),"")</f>
        <v/>
      </c>
      <c r="X602" s="74" t="str">
        <f>IFERROR(Table1[[#This Row],[Total Emissions 23-24 ]]/Table1[[#This Row],[Total Emissions 22-23]],"")</f>
        <v/>
      </c>
      <c r="Y602" s="21"/>
    </row>
    <row r="603" spans="1:25" x14ac:dyDescent="0.25">
      <c r="A603" s="30"/>
      <c r="B603" s="21" t="e">
        <f>VLOOKUP(Table1[[#This Row],[Name]], 'Site Information'!$A$2:$D$46, 4, FALSE)</f>
        <v>#N/A</v>
      </c>
      <c r="C603" s="11" t="str">
        <f>IF(ISNA(VLOOKUP(Table1[[#This Row],[Name]], 'Elec 17-18'!$A$4:$B$630, 2, FALSE)), "0", VLOOKUP(Table1[[#This Row],[Name]], 'Elec 17-18'!$A$4:$B$630, 2, FALSE))</f>
        <v>0</v>
      </c>
      <c r="D603" s="47" t="str">
        <f>IF(ISNA(VLOOKUP(Table1[[#This Row],[Name]], 'Gas 17-18'!$A$4:$B$395, 2, FALSE)), "0", (VLOOKUP(Table1[[#This Row],[Name]], 'Gas 17-18'!$A$4:$B$395, 2, FALSE)))</f>
        <v>0</v>
      </c>
      <c r="E603" s="11" t="str">
        <f>IF(ISNA(VLOOKUP(Table1[[#This Row],[Name]], 'Elec 18-19'!$A$4:$B$630, 2, FALSE)), "0", VLOOKUP(Table1[[#This Row],[Name]], 'Elec 18-19'!$A$4:$B$630, 2, FALSE))</f>
        <v>0</v>
      </c>
      <c r="F603" s="47" t="str">
        <f>IF(ISNA(VLOOKUP(Table1[[#This Row],[Name]], 'Gas 18-19'!$A$4:$B$395, 2, FALSE)), "0", (VLOOKUP(Table1[[#This Row],[Name]], 'Gas 18-19'!$A$4:$B$395, 2, FALSE)))</f>
        <v>0</v>
      </c>
      <c r="G603" s="7" t="str">
        <f>IF(ISNA(VLOOKUP(Table1[[#This Row],[Name]], 'Elec 19-20'!$A$4:$B$631, 2, FALSE)), "0", VLOOKUP(Table1[[#This Row],[Name]], 'Elec 19-20'!$A$4:$B$631, 2, FALSE))</f>
        <v>0</v>
      </c>
      <c r="H603" s="7" t="str">
        <f>IF(ISNA(VLOOKUP(Table1[[#This Row],[Name]], 'Gas 19-20'!$A$4:$B$395, 2, FALSE)), "0", (VLOOKUP(Table1[[#This Row],[Name]], 'Gas 19-20'!$A$4:$B$395, 2, FALSE)))</f>
        <v>0</v>
      </c>
      <c r="I603" s="13">
        <f>IFERROR((Table1[[#This Row],[Electricity 19-20]]*'Emissions Factors'!$C$2)+(Table1[[#This Row],[Gas 19-20]]*'Emissions Factors'!$B$2), "")</f>
        <v>0</v>
      </c>
      <c r="J603" s="7" t="str">
        <f>IF(ISNA(VLOOKUP(Table1[[#This Row],[Name]],'Elec 20-21'!$A$4:$B$641, 2, FALSE)), "0", VLOOKUP(Table1[[#This Row],[Name]], 'Elec 20-21'!$A$4:$B$641, 2, FALSE))</f>
        <v>0</v>
      </c>
      <c r="K603" s="7" t="str">
        <f>IF(ISNA(VLOOKUP(Table1[[#This Row],[Name]], 'Gas 20-21'!$A$4:$B$400, 2, FALSE)), "0", VLOOKUP(Table1[[#This Row],[Name]], 'Gas 20-21'!$A$4:$B$400, 2, FALSE))</f>
        <v>0</v>
      </c>
      <c r="L603" s="13">
        <f>IFERROR((Table1[[#This Row],[Electricity 20-21]]*'Emissions Factors'!$C$3)+(Table1[[#This Row],[Gas 20-21]]*'Emissions Factors'!$B$2), "0")</f>
        <v>0</v>
      </c>
      <c r="M603" s="65" t="str">
        <f>IF(ISNA(VLOOKUP(Table1[[#This Row],[Name]], 'Elec 21-22'!$A$4:$B$656, 2, FALSE)), "0", VLOOKUP(Table1[[#This Row],[Name]], 'Elec 21-22'!$A$4:$B$656, 2, FALSE))</f>
        <v>0</v>
      </c>
      <c r="N603" s="11" t="str">
        <f>IF(ISNA(VLOOKUP(Table1[[#This Row],[Name]], 'Gas 21-22'!$A$4:$B$408, 2, FALSE)), "0", VLOOKUP(Table1[[#This Row],[Name]], 'Gas 21-22'!$A$4:$B$408, 2, FALSE))</f>
        <v>0</v>
      </c>
      <c r="O603" s="8">
        <f>IFERROR((Table1[[#This Row],[Electricity 21-22]]*'Emissions Factors'!$C$4)+(Table1[[#This Row],[Gas 21-22]]*'Emissions Factors'!$B$4), "")</f>
        <v>0</v>
      </c>
      <c r="P603" s="12" t="str">
        <f>IFERROR(Table1[[#This Row],[Total Emissions 21-22]]/Table1[[#This Row],[Total Emissions 20-21]], "")</f>
        <v/>
      </c>
      <c r="Q603" s="11" t="str">
        <f>IF(ISNA(VLOOKUP(Table1[[#This Row],[Name]],'Elec 22-23'!$A$4:$B$680, 2, FALSE)), "", VLOOKUP(Table1[[#This Row],[Name]], 'Elec 22-23'!$A$4:$B$680, 2, FALSE))</f>
        <v/>
      </c>
      <c r="R603" s="7" t="str">
        <f>IF(ISNA(VLOOKUP(Table1[[#This Row],[Name]], 'Gas 22-23'!$A$4:$B$427, 2, FALSE)), "", (VLOOKUP(Table1[[#This Row],[Name]], 'Gas 22-23'!$A$4:$B$427, 2, FALSE)))</f>
        <v/>
      </c>
      <c r="S603" s="7" t="str">
        <f>IFERROR((Table1[[#This Row],[Electricity 22-23]]*'Emissions Factors'!$C$5)+('Emissions Factors'!$B$5*Table1[[#This Row],[Gas 22-23]]), "")</f>
        <v/>
      </c>
      <c r="T603" s="12" t="str">
        <f>IFERROR(Table1[[#This Row],[Total Emissions 22-23]]/Table1[[#This Row],[Total Emissions 21-22]], "")</f>
        <v/>
      </c>
      <c r="U603" s="7" t="str">
        <f>IF(ISNA(VLOOKUP(Table1[[#This Row],[Name]],'Electricity 23-24'!A840:D1736,4,FALSE)),"",(VLOOKUP(Table1[[#This Row],[Name]],'Electricity 23-24'!A840:D1736,4,FALSE)))</f>
        <v/>
      </c>
      <c r="V603" s="7" t="str">
        <f>IF(ISNA(VLOOKUP(Table1[[#This Row],[Name]],Table2[#All],2,FALSE)),"",(VLOOKUP(Table1[[#This Row],[Name]],Table2[#All],2,FALSE)))</f>
        <v/>
      </c>
      <c r="W603" s="7" t="str">
        <f>IFERROR((Table1[[#This Row],[Electricity 23-24 ]]*'Emissions Factors'!$C$6)+(Table1[[#This Row],[Gas 23-24 ]]*'Emissions Factors'!$B$6),"")</f>
        <v/>
      </c>
      <c r="X603" s="74" t="str">
        <f>IFERROR(Table1[[#This Row],[Total Emissions 23-24 ]]/Table1[[#This Row],[Total Emissions 22-23]],"")</f>
        <v/>
      </c>
      <c r="Y603" s="21"/>
    </row>
    <row r="604" spans="1:25" x14ac:dyDescent="0.25">
      <c r="A604" s="32"/>
      <c r="B604" s="21" t="e">
        <f>VLOOKUP(Table1[[#This Row],[Name]], 'Site Information'!$A$2:$D$46, 4, FALSE)</f>
        <v>#N/A</v>
      </c>
      <c r="C604" s="8" t="str">
        <f>IF(ISNA(VLOOKUP(Table1[[#This Row],[Name]], 'Elec 17-18'!$A$4:$B$630, 2, FALSE)), "0", VLOOKUP(Table1[[#This Row],[Name]], 'Elec 17-18'!$A$4:$B$630, 2, FALSE))</f>
        <v>0</v>
      </c>
      <c r="D604" s="13" t="str">
        <f>IF(ISNA(VLOOKUP(Table1[[#This Row],[Name]], 'Gas 17-18'!$A$4:$B$395, 2, FALSE)), "0", (VLOOKUP(Table1[[#This Row],[Name]], 'Gas 17-18'!$A$4:$B$395, 2, FALSE)))</f>
        <v>0</v>
      </c>
      <c r="E604" s="8" t="str">
        <f>IF(ISNA(VLOOKUP(Table1[[#This Row],[Name]], 'Elec 18-19'!$A$4:$B$630, 2, FALSE)), "0", VLOOKUP(Table1[[#This Row],[Name]], 'Elec 18-19'!$A$4:$B$630, 2, FALSE))</f>
        <v>0</v>
      </c>
      <c r="F604" s="13" t="str">
        <f>IF(ISNA(VLOOKUP(Table1[[#This Row],[Name]], 'Gas 18-19'!$A$4:$B$395, 2, FALSE)), "0", (VLOOKUP(Table1[[#This Row],[Name]], 'Gas 18-19'!$A$4:$B$395, 2, FALSE)))</f>
        <v>0</v>
      </c>
      <c r="G604" s="7" t="str">
        <f>IF(ISNA(VLOOKUP(Table1[[#This Row],[Name]], 'Elec 19-20'!$A$4:$B$631, 2, FALSE)), "0", VLOOKUP(Table1[[#This Row],[Name]], 'Elec 19-20'!$A$4:$B$631, 2, FALSE))</f>
        <v>0</v>
      </c>
      <c r="H604" s="7" t="str">
        <f>IF(ISNA(VLOOKUP(Table1[[#This Row],[Name]], 'Gas 19-20'!$A$4:$B$395, 2, FALSE)), "0", (VLOOKUP(Table1[[#This Row],[Name]], 'Gas 19-20'!$A$4:$B$395, 2, FALSE)))</f>
        <v>0</v>
      </c>
      <c r="I604" s="13">
        <f>IFERROR((Table1[[#This Row],[Electricity 19-20]]*'Emissions Factors'!$C$2)+(Table1[[#This Row],[Gas 19-20]]*'Emissions Factors'!$B$2), "")</f>
        <v>0</v>
      </c>
      <c r="J604" s="7" t="str">
        <f>IF(ISNA(VLOOKUP(Table1[[#This Row],[Name]],'Elec 20-21'!$A$4:$B$641, 2, FALSE)), "0", VLOOKUP(Table1[[#This Row],[Name]], 'Elec 20-21'!$A$4:$B$641, 2, FALSE))</f>
        <v>0</v>
      </c>
      <c r="K604" s="7" t="str">
        <f>IF(ISNA(VLOOKUP(Table1[[#This Row],[Name]], 'Gas 20-21'!$A$4:$B$400, 2, FALSE)), "0", VLOOKUP(Table1[[#This Row],[Name]], 'Gas 20-21'!$A$4:$B$400, 2, FALSE))</f>
        <v>0</v>
      </c>
      <c r="L604" s="13">
        <f>IFERROR((Table1[[#This Row],[Electricity 20-21]]*'Emissions Factors'!$C$3)+(Table1[[#This Row],[Gas 20-21]]*'Emissions Factors'!$B$2), "0")</f>
        <v>0</v>
      </c>
      <c r="M604" s="65" t="str">
        <f>IF(ISNA(VLOOKUP(Table1[[#This Row],[Name]], 'Elec 21-22'!$A$4:$B$656, 2, FALSE)), "0", VLOOKUP(Table1[[#This Row],[Name]], 'Elec 21-22'!$A$4:$B$656, 2, FALSE))</f>
        <v>0</v>
      </c>
      <c r="N604" s="11" t="str">
        <f>IF(ISNA(VLOOKUP(Table1[[#This Row],[Name]], 'Gas 21-22'!$A$4:$B$408, 2, FALSE)), "0", VLOOKUP(Table1[[#This Row],[Name]], 'Gas 21-22'!$A$4:$B$408, 2, FALSE))</f>
        <v>0</v>
      </c>
      <c r="O604" s="8">
        <f>IFERROR((Table1[[#This Row],[Electricity 21-22]]*'Emissions Factors'!$C$4)+(Table1[[#This Row],[Gas 21-22]]*'Emissions Factors'!$B$4), "")</f>
        <v>0</v>
      </c>
      <c r="P604" s="13" t="str">
        <f>IFERROR(Table1[[#This Row],[Total Emissions 21-22]]/Table1[[#This Row],[Total Emissions 20-21]], "")</f>
        <v/>
      </c>
      <c r="Q604" s="11" t="str">
        <f>IF(ISNA(VLOOKUP(Table1[[#This Row],[Name]],'Elec 22-23'!$A$4:$B$680, 2, FALSE)), "", VLOOKUP(Table1[[#This Row],[Name]], 'Elec 22-23'!$A$4:$B$680, 2, FALSE))</f>
        <v/>
      </c>
      <c r="R604" s="7" t="str">
        <f>IF(ISNA(VLOOKUP(Table1[[#This Row],[Name]], 'Gas 22-23'!$A$4:$B$427, 2, FALSE)), "", (VLOOKUP(Table1[[#This Row],[Name]], 'Gas 22-23'!$A$4:$B$427, 2, FALSE)))</f>
        <v/>
      </c>
      <c r="S604" s="7" t="str">
        <f>IFERROR((Table1[[#This Row],[Electricity 22-23]]*'Emissions Factors'!$C$5)+('Emissions Factors'!$B$5*Table1[[#This Row],[Gas 22-23]]), "")</f>
        <v/>
      </c>
      <c r="T604" s="12" t="str">
        <f>IFERROR(Table1[[#This Row],[Total Emissions 22-23]]/Table1[[#This Row],[Total Emissions 21-22]], "")</f>
        <v/>
      </c>
      <c r="U604" s="7" t="e">
        <f>VLOOKUP(Table1[[#This Row],[Name]],'Electricity 23-24'!A440:D516,4,FALSE)</f>
        <v>#N/A</v>
      </c>
      <c r="V604" s="7" t="str">
        <f>IF(ISNA(VLOOKUP(Table1[[#This Row],[Name]],Table2[#All],2,FALSE)),"",(VLOOKUP(Table1[[#This Row],[Name]],Table2[#All],2,FALSE)))</f>
        <v/>
      </c>
      <c r="W604" s="7" t="str">
        <f>IFERROR((Table1[[#This Row],[Electricity 23-24 ]]*'Emissions Factors'!$C$6)+(Table1[[#This Row],[Gas 23-24 ]]*'Emissions Factors'!$B$6),"")</f>
        <v/>
      </c>
      <c r="X604" s="74" t="str">
        <f>IFERROR(Table1[[#This Row],[Total Emissions 23-24 ]]/Table1[[#This Row],[Total Emissions 22-23]],"")</f>
        <v/>
      </c>
      <c r="Y604" s="21"/>
    </row>
    <row r="605" spans="1:25" x14ac:dyDescent="0.25">
      <c r="A605" s="32"/>
      <c r="B605" s="21" t="e">
        <f>VLOOKUP(Table1[[#This Row],[Name]], 'Site Information'!$A$2:$D$46, 4, FALSE)</f>
        <v>#N/A</v>
      </c>
      <c r="C605" s="8" t="str">
        <f>IF(ISNA(VLOOKUP(Table1[[#This Row],[Name]], 'Elec 17-18'!$A$4:$B$630, 2, FALSE)), "0", VLOOKUP(Table1[[#This Row],[Name]], 'Elec 17-18'!$A$4:$B$630, 2, FALSE))</f>
        <v>0</v>
      </c>
      <c r="D605" s="13" t="str">
        <f>IF(ISNA(VLOOKUP(Table1[[#This Row],[Name]], 'Gas 17-18'!$A$4:$B$395, 2, FALSE)), "0", (VLOOKUP(Table1[[#This Row],[Name]], 'Gas 17-18'!$A$4:$B$395, 2, FALSE)))</f>
        <v>0</v>
      </c>
      <c r="E605" s="8" t="str">
        <f>IF(ISNA(VLOOKUP(Table1[[#This Row],[Name]], 'Elec 18-19'!$A$4:$B$630, 2, FALSE)), "0", VLOOKUP(Table1[[#This Row],[Name]], 'Elec 18-19'!$A$4:$B$630, 2, FALSE))</f>
        <v>0</v>
      </c>
      <c r="F605" s="13" t="str">
        <f>IF(ISNA(VLOOKUP(Table1[[#This Row],[Name]], 'Gas 18-19'!$A$4:$B$395, 2, FALSE)), "0", (VLOOKUP(Table1[[#This Row],[Name]], 'Gas 18-19'!$A$4:$B$395, 2, FALSE)))</f>
        <v>0</v>
      </c>
      <c r="G605" s="7" t="str">
        <f>IF(ISNA(VLOOKUP(Table1[[#This Row],[Name]], 'Elec 19-20'!$A$4:$B$631, 2, FALSE)), "0", VLOOKUP(Table1[[#This Row],[Name]], 'Elec 19-20'!$A$4:$B$631, 2, FALSE))</f>
        <v>0</v>
      </c>
      <c r="H605" s="7" t="str">
        <f>IF(ISNA(VLOOKUP(Table1[[#This Row],[Name]], 'Gas 19-20'!$A$4:$B$395, 2, FALSE)), "0", (VLOOKUP(Table1[[#This Row],[Name]], 'Gas 19-20'!$A$4:$B$395, 2, FALSE)))</f>
        <v>0</v>
      </c>
      <c r="I605" s="13">
        <f>IFERROR((Table1[[#This Row],[Electricity 19-20]]*'Emissions Factors'!$C$2)+(Table1[[#This Row],[Gas 19-20]]*'Emissions Factors'!$B$2), "")</f>
        <v>0</v>
      </c>
      <c r="J605" s="7" t="str">
        <f>IF(ISNA(VLOOKUP(Table1[[#This Row],[Name]],'Elec 20-21'!$A$4:$B$641, 2, FALSE)), "0", VLOOKUP(Table1[[#This Row],[Name]], 'Elec 20-21'!$A$4:$B$641, 2, FALSE))</f>
        <v>0</v>
      </c>
      <c r="K605" s="7" t="str">
        <f>IF(ISNA(VLOOKUP(Table1[[#This Row],[Name]], 'Gas 20-21'!$A$4:$B$400, 2, FALSE)), "0", VLOOKUP(Table1[[#This Row],[Name]], 'Gas 20-21'!$A$4:$B$400, 2, FALSE))</f>
        <v>0</v>
      </c>
      <c r="L605" s="13">
        <f>IFERROR((Table1[[#This Row],[Electricity 20-21]]*'Emissions Factors'!$C$3)+(Table1[[#This Row],[Gas 20-21]]*'Emissions Factors'!$B$2), "0")</f>
        <v>0</v>
      </c>
      <c r="M605" s="11" t="str">
        <f>IF(ISNA(VLOOKUP(Table1[[#This Row],[Name]], 'Elec 21-22'!$A$4:$B$656, 2, FALSE)), "0", VLOOKUP(Table1[[#This Row],[Name]], 'Elec 21-22'!$A$4:$B$656, 2, FALSE))</f>
        <v>0</v>
      </c>
      <c r="N605" s="11" t="str">
        <f>IF(ISNA(VLOOKUP(Table1[[#This Row],[Name]], 'Gas 21-22'!$A$4:$B$408, 2, FALSE)), "0", VLOOKUP(Table1[[#This Row],[Name]], 'Gas 21-22'!$A$4:$B$408, 2, FALSE))</f>
        <v>0</v>
      </c>
      <c r="O605" s="8">
        <f>IFERROR((Table1[[#This Row],[Electricity 21-22]]*'Emissions Factors'!$C$4)+(Table1[[#This Row],[Gas 21-22]]*'Emissions Factors'!$B$4), "")</f>
        <v>0</v>
      </c>
      <c r="P605" s="12" t="str">
        <f>IFERROR(Table1[[#This Row],[Total Emissions 21-22]]/Table1[[#This Row],[Total Emissions 20-21]], "")</f>
        <v/>
      </c>
      <c r="Q605" s="11" t="str">
        <f>IF(ISNA(VLOOKUP(Table1[[#This Row],[Name]],'Elec 22-23'!$A$4:$B$680, 2, FALSE)), "", VLOOKUP(Table1[[#This Row],[Name]], 'Elec 22-23'!$A$4:$B$680, 2, FALSE))</f>
        <v/>
      </c>
      <c r="R605" s="7" t="str">
        <f>IF(ISNA(VLOOKUP(Table1[[#This Row],[Name]], 'Gas 22-23'!$A$4:$B$427, 2, FALSE)), "", (VLOOKUP(Table1[[#This Row],[Name]], 'Gas 22-23'!$A$4:$B$427, 2, FALSE)))</f>
        <v/>
      </c>
      <c r="S605" s="7" t="str">
        <f>IFERROR((Table1[[#This Row],[Electricity 22-23]]*'Emissions Factors'!$C$5)+('Emissions Factors'!$B$5*Table1[[#This Row],[Gas 22-23]]), "")</f>
        <v/>
      </c>
      <c r="T605" s="12" t="str">
        <f>IFERROR(Table1[[#This Row],[Total Emissions 22-23]]/Table1[[#This Row],[Total Emissions 21-22]], "")</f>
        <v/>
      </c>
      <c r="U605" s="7" t="str">
        <f>IF(ISNA(VLOOKUP(Table1[[#This Row],[Name]],'Electricity 23-24'!A841:D1737,4,FALSE)),"",(VLOOKUP(Table1[[#This Row],[Name]],'Electricity 23-24'!A841:D1737,4,FALSE)))</f>
        <v/>
      </c>
      <c r="V605" s="7" t="str">
        <f>IF(ISNA(VLOOKUP(Table1[[#This Row],[Name]],Table2[#All],2,FALSE)),"",(VLOOKUP(Table1[[#This Row],[Name]],Table2[#All],2,FALSE)))</f>
        <v/>
      </c>
      <c r="W605" s="7" t="str">
        <f>IFERROR((Table1[[#This Row],[Electricity 23-24 ]]*'Emissions Factors'!$C$6)+(Table1[[#This Row],[Gas 23-24 ]]*'Emissions Factors'!$B$6),"")</f>
        <v/>
      </c>
      <c r="X605" s="74" t="str">
        <f>IFERROR(Table1[[#This Row],[Total Emissions 23-24 ]]/Table1[[#This Row],[Total Emissions 22-23]],"")</f>
        <v/>
      </c>
      <c r="Y605" s="21"/>
    </row>
    <row r="606" spans="1:25" x14ac:dyDescent="0.25">
      <c r="A606" s="32"/>
      <c r="B606" s="21" t="e">
        <f>VLOOKUP(Table1[[#This Row],[Name]], 'Site Information'!$A$2:$D$46, 4, FALSE)</f>
        <v>#N/A</v>
      </c>
      <c r="C606" s="8" t="str">
        <f>IF(ISNA(VLOOKUP(Table1[[#This Row],[Name]], 'Elec 17-18'!$A$4:$B$630, 2, FALSE)), "0", VLOOKUP(Table1[[#This Row],[Name]], 'Elec 17-18'!$A$4:$B$630, 2, FALSE))</f>
        <v>0</v>
      </c>
      <c r="D606" s="13" t="str">
        <f>IF(ISNA(VLOOKUP(Table1[[#This Row],[Name]], 'Gas 17-18'!$A$4:$B$395, 2, FALSE)), "0", (VLOOKUP(Table1[[#This Row],[Name]], 'Gas 17-18'!$A$4:$B$395, 2, FALSE)))</f>
        <v>0</v>
      </c>
      <c r="E606" s="8" t="str">
        <f>IF(ISNA(VLOOKUP(Table1[[#This Row],[Name]], 'Elec 18-19'!$A$4:$B$630, 2, FALSE)), "0", VLOOKUP(Table1[[#This Row],[Name]], 'Elec 18-19'!$A$4:$B$630, 2, FALSE))</f>
        <v>0</v>
      </c>
      <c r="F606" s="13" t="str">
        <f>IF(ISNA(VLOOKUP(Table1[[#This Row],[Name]], 'Gas 18-19'!$A$4:$B$395, 2, FALSE)), "0", (VLOOKUP(Table1[[#This Row],[Name]], 'Gas 18-19'!$A$4:$B$395, 2, FALSE)))</f>
        <v>0</v>
      </c>
      <c r="G606" s="7" t="str">
        <f>IF(ISNA(VLOOKUP(Table1[[#This Row],[Name]], 'Elec 19-20'!$A$4:$B$631, 2, FALSE)), "0", VLOOKUP(Table1[[#This Row],[Name]], 'Elec 19-20'!$A$4:$B$631, 2, FALSE))</f>
        <v>0</v>
      </c>
      <c r="H606" s="7" t="str">
        <f>IF(ISNA(VLOOKUP(Table1[[#This Row],[Name]], 'Gas 19-20'!$A$4:$B$395, 2, FALSE)), "0", (VLOOKUP(Table1[[#This Row],[Name]], 'Gas 19-20'!$A$4:$B$395, 2, FALSE)))</f>
        <v>0</v>
      </c>
      <c r="I606" s="13">
        <f>IFERROR((Table1[[#This Row],[Electricity 19-20]]*'Emissions Factors'!$C$2)+(Table1[[#This Row],[Gas 19-20]]*'Emissions Factors'!$B$2), "")</f>
        <v>0</v>
      </c>
      <c r="J606" s="7" t="str">
        <f>IF(ISNA(VLOOKUP(Table1[[#This Row],[Name]],'Elec 20-21'!$A$4:$B$641, 2, FALSE)), "0", VLOOKUP(Table1[[#This Row],[Name]], 'Elec 20-21'!$A$4:$B$641, 2, FALSE))</f>
        <v>0</v>
      </c>
      <c r="K606" s="7" t="str">
        <f>IF(ISNA(VLOOKUP(Table1[[#This Row],[Name]], 'Gas 20-21'!$A$4:$B$400, 2, FALSE)), "0", VLOOKUP(Table1[[#This Row],[Name]], 'Gas 20-21'!$A$4:$B$400, 2, FALSE))</f>
        <v>0</v>
      </c>
      <c r="L606" s="13">
        <f>IFERROR((Table1[[#This Row],[Electricity 20-21]]*'Emissions Factors'!$C$3)+(Table1[[#This Row],[Gas 20-21]]*'Emissions Factors'!$B$2), "0")</f>
        <v>0</v>
      </c>
      <c r="M606" s="11" t="str">
        <f>IF(ISNA(VLOOKUP(Table1[[#This Row],[Name]], 'Elec 21-22'!$A$4:$B$656, 2, FALSE)), "0", VLOOKUP(Table1[[#This Row],[Name]], 'Elec 21-22'!$A$4:$B$656, 2, FALSE))</f>
        <v>0</v>
      </c>
      <c r="N606" s="11" t="str">
        <f>IF(ISNA(VLOOKUP(Table1[[#This Row],[Name]], 'Gas 21-22'!$A$4:$B$408, 2, FALSE)), "0", VLOOKUP(Table1[[#This Row],[Name]], 'Gas 21-22'!$A$4:$B$408, 2, FALSE))</f>
        <v>0</v>
      </c>
      <c r="O606" s="8">
        <f>IFERROR((Table1[[#This Row],[Electricity 21-22]]*'Emissions Factors'!$C$4)+(Table1[[#This Row],[Gas 21-22]]*'Emissions Factors'!$B$4), "")</f>
        <v>0</v>
      </c>
      <c r="P606" s="12" t="str">
        <f>IFERROR(Table1[[#This Row],[Total Emissions 21-22]]/Table1[[#This Row],[Total Emissions 20-21]], "")</f>
        <v/>
      </c>
      <c r="Q606" s="11" t="str">
        <f>IF(ISNA(VLOOKUP(Table1[[#This Row],[Name]],'Elec 22-23'!$A$4:$B$680, 2, FALSE)), "", VLOOKUP(Table1[[#This Row],[Name]], 'Elec 22-23'!$A$4:$B$680, 2, FALSE))</f>
        <v/>
      </c>
      <c r="R606" s="7" t="str">
        <f>IF(ISNA(VLOOKUP(Table1[[#This Row],[Name]], 'Gas 22-23'!$A$4:$B$427, 2, FALSE)), "", (VLOOKUP(Table1[[#This Row],[Name]], 'Gas 22-23'!$A$4:$B$427, 2, FALSE)))</f>
        <v/>
      </c>
      <c r="S606" s="7" t="str">
        <f>IFERROR((Table1[[#This Row],[Electricity 22-23]]*'Emissions Factors'!$C$5)+('Emissions Factors'!$B$5*Table1[[#This Row],[Gas 22-23]]), "")</f>
        <v/>
      </c>
      <c r="T606" s="12" t="str">
        <f>IFERROR(Table1[[#This Row],[Total Emissions 22-23]]/Table1[[#This Row],[Total Emissions 21-22]], "")</f>
        <v/>
      </c>
      <c r="U606" s="7" t="str">
        <f>IF(ISNA(VLOOKUP(Table1[[#This Row],[Name]],'Electricity 23-24'!A842:D1738,4,FALSE)),"",(VLOOKUP(Table1[[#This Row],[Name]],'Electricity 23-24'!A842:D1738,4,FALSE)))</f>
        <v/>
      </c>
      <c r="V606" s="7" t="str">
        <f>IF(ISNA(VLOOKUP(Table1[[#This Row],[Name]],Table2[#All],2,FALSE)),"",(VLOOKUP(Table1[[#This Row],[Name]],Table2[#All],2,FALSE)))</f>
        <v/>
      </c>
      <c r="W606" s="7" t="str">
        <f>IFERROR((Table1[[#This Row],[Electricity 23-24 ]]*'Emissions Factors'!$C$6)+(Table1[[#This Row],[Gas 23-24 ]]*'Emissions Factors'!$B$6),"")</f>
        <v/>
      </c>
      <c r="X606" s="74" t="str">
        <f>IFERROR(Table1[[#This Row],[Total Emissions 23-24 ]]/Table1[[#This Row],[Total Emissions 22-23]],"")</f>
        <v/>
      </c>
      <c r="Y606" s="21"/>
    </row>
    <row r="607" spans="1:25" x14ac:dyDescent="0.25">
      <c r="A607" s="32"/>
      <c r="B607" s="21" t="e">
        <f>VLOOKUP(Table1[[#This Row],[Name]], 'Site Information'!$A$2:$D$46, 4, FALSE)</f>
        <v>#N/A</v>
      </c>
      <c r="C607" s="8" t="str">
        <f>IF(ISNA(VLOOKUP(Table1[[#This Row],[Name]], 'Elec 17-18'!$A$4:$B$630, 2, FALSE)), "0", VLOOKUP(Table1[[#This Row],[Name]], 'Elec 17-18'!$A$4:$B$630, 2, FALSE))</f>
        <v>0</v>
      </c>
      <c r="D607" s="13" t="str">
        <f>IF(ISNA(VLOOKUP(Table1[[#This Row],[Name]], 'Gas 17-18'!$A$4:$B$395, 2, FALSE)), "0", (VLOOKUP(Table1[[#This Row],[Name]], 'Gas 17-18'!$A$4:$B$395, 2, FALSE)))</f>
        <v>0</v>
      </c>
      <c r="E607" s="8" t="str">
        <f>IF(ISNA(VLOOKUP(Table1[[#This Row],[Name]], 'Elec 18-19'!$A$4:$B$630, 2, FALSE)), "0", VLOOKUP(Table1[[#This Row],[Name]], 'Elec 18-19'!$A$4:$B$630, 2, FALSE))</f>
        <v>0</v>
      </c>
      <c r="F607" s="13" t="str">
        <f>IF(ISNA(VLOOKUP(Table1[[#This Row],[Name]], 'Gas 18-19'!$A$4:$B$395, 2, FALSE)), "0", (VLOOKUP(Table1[[#This Row],[Name]], 'Gas 18-19'!$A$4:$B$395, 2, FALSE)))</f>
        <v>0</v>
      </c>
      <c r="G607" s="7" t="str">
        <f>IF(ISNA(VLOOKUP(Table1[[#This Row],[Name]], 'Elec 19-20'!$A$4:$B$631, 2, FALSE)), "0", VLOOKUP(Table1[[#This Row],[Name]], 'Elec 19-20'!$A$4:$B$631, 2, FALSE))</f>
        <v>0</v>
      </c>
      <c r="H607" s="7" t="str">
        <f>IF(ISNA(VLOOKUP(Table1[[#This Row],[Name]], 'Gas 19-20'!$A$4:$B$395, 2, FALSE)), "0", (VLOOKUP(Table1[[#This Row],[Name]], 'Gas 19-20'!$A$4:$B$395, 2, FALSE)))</f>
        <v>0</v>
      </c>
      <c r="I607" s="13">
        <f>IFERROR((Table1[[#This Row],[Electricity 19-20]]*'Emissions Factors'!$C$2)+(Table1[[#This Row],[Gas 19-20]]*'Emissions Factors'!$B$2), "")</f>
        <v>0</v>
      </c>
      <c r="J607" s="7" t="str">
        <f>IF(ISNA(VLOOKUP(Table1[[#This Row],[Name]],'Elec 20-21'!$A$4:$B$641, 2, FALSE)), "0", VLOOKUP(Table1[[#This Row],[Name]], 'Elec 20-21'!$A$4:$B$641, 2, FALSE))</f>
        <v>0</v>
      </c>
      <c r="K607" s="7" t="str">
        <f>IF(ISNA(VLOOKUP(Table1[[#This Row],[Name]], 'Gas 20-21'!$A$4:$B$400, 2, FALSE)), "0", VLOOKUP(Table1[[#This Row],[Name]], 'Gas 20-21'!$A$4:$B$400, 2, FALSE))</f>
        <v>0</v>
      </c>
      <c r="L607" s="13">
        <f>IFERROR((Table1[[#This Row],[Electricity 20-21]]*'Emissions Factors'!$C$3)+(Table1[[#This Row],[Gas 20-21]]*'Emissions Factors'!$B$2), "0")</f>
        <v>0</v>
      </c>
      <c r="M607" s="11" t="str">
        <f>IF(ISNA(VLOOKUP(Table1[[#This Row],[Name]], 'Elec 21-22'!$A$4:$B$656, 2, FALSE)), "0", VLOOKUP(Table1[[#This Row],[Name]], 'Elec 21-22'!$A$4:$B$656, 2, FALSE))</f>
        <v>0</v>
      </c>
      <c r="N607" s="11" t="str">
        <f>IF(ISNA(VLOOKUP(Table1[[#This Row],[Name]], 'Gas 21-22'!$A$4:$B$408, 2, FALSE)), "0", VLOOKUP(Table1[[#This Row],[Name]], 'Gas 21-22'!$A$4:$B$408, 2, FALSE))</f>
        <v>0</v>
      </c>
      <c r="O607" s="8">
        <f>IFERROR((Table1[[#This Row],[Electricity 21-22]]*'Emissions Factors'!$C$4)+(Table1[[#This Row],[Gas 21-22]]*'Emissions Factors'!$B$4), "")</f>
        <v>0</v>
      </c>
      <c r="P607" s="12" t="str">
        <f>IFERROR(Table1[[#This Row],[Total Emissions 21-22]]/Table1[[#This Row],[Total Emissions 20-21]], "")</f>
        <v/>
      </c>
      <c r="Q607" s="11" t="str">
        <f>IF(ISNA(VLOOKUP(Table1[[#This Row],[Name]],'Elec 22-23'!$A$4:$B$680, 2, FALSE)), "", VLOOKUP(Table1[[#This Row],[Name]], 'Elec 22-23'!$A$4:$B$680, 2, FALSE))</f>
        <v/>
      </c>
      <c r="R607" s="7" t="str">
        <f>IF(ISNA(VLOOKUP(Table1[[#This Row],[Name]], 'Gas 22-23'!$A$4:$B$427, 2, FALSE)), "", (VLOOKUP(Table1[[#This Row],[Name]], 'Gas 22-23'!$A$4:$B$427, 2, FALSE)))</f>
        <v/>
      </c>
      <c r="S607" s="7" t="str">
        <f>IFERROR((Table1[[#This Row],[Electricity 22-23]]*'Emissions Factors'!$C$5)+('Emissions Factors'!$B$5*Table1[[#This Row],[Gas 22-23]]), "")</f>
        <v/>
      </c>
      <c r="T607" s="12" t="str">
        <f>IFERROR(Table1[[#This Row],[Total Emissions 22-23]]/Table1[[#This Row],[Total Emissions 21-22]], "")</f>
        <v/>
      </c>
      <c r="U607" s="7" t="str">
        <f>IF(ISNA(VLOOKUP(Table1[[#This Row],[Name]],'Electricity 23-24'!A843:D1739,4,FALSE)),"",(VLOOKUP(Table1[[#This Row],[Name]],'Electricity 23-24'!A843:D1739,4,FALSE)))</f>
        <v/>
      </c>
      <c r="V607" s="7" t="str">
        <f>IF(ISNA(VLOOKUP(Table1[[#This Row],[Name]],Table2[#All],2,FALSE)),"",(VLOOKUP(Table1[[#This Row],[Name]],Table2[#All],2,FALSE)))</f>
        <v/>
      </c>
      <c r="W607" s="7" t="str">
        <f>IFERROR((Table1[[#This Row],[Electricity 23-24 ]]*'Emissions Factors'!$C$6)+(Table1[[#This Row],[Gas 23-24 ]]*'Emissions Factors'!$B$6),"")</f>
        <v/>
      </c>
      <c r="X607" s="74" t="str">
        <f>IFERROR(Table1[[#This Row],[Total Emissions 23-24 ]]/Table1[[#This Row],[Total Emissions 22-23]],"")</f>
        <v/>
      </c>
      <c r="Y607" s="21"/>
    </row>
    <row r="608" spans="1:25" x14ac:dyDescent="0.25">
      <c r="A608" s="30"/>
      <c r="B608" s="21" t="e">
        <f>VLOOKUP(Table1[[#This Row],[Name]], 'Site Information'!$A$2:$D$46, 4, FALSE)</f>
        <v>#N/A</v>
      </c>
      <c r="C608" s="11" t="str">
        <f>IF(ISNA(VLOOKUP(Table1[[#This Row],[Name]], 'Elec 17-18'!$A$4:$B$630, 2, FALSE)), "0", VLOOKUP(Table1[[#This Row],[Name]], 'Elec 17-18'!$A$4:$B$630, 2, FALSE))</f>
        <v>0</v>
      </c>
      <c r="D608" s="47" t="str">
        <f>IF(ISNA(VLOOKUP(Table1[[#This Row],[Name]], 'Gas 17-18'!$A$4:$B$395, 2, FALSE)), "0", (VLOOKUP(Table1[[#This Row],[Name]], 'Gas 17-18'!$A$4:$B$395, 2, FALSE)))</f>
        <v>0</v>
      </c>
      <c r="E608" s="11" t="str">
        <f>IF(ISNA(VLOOKUP(Table1[[#This Row],[Name]], 'Elec 18-19'!$A$4:$B$630, 2, FALSE)), "0", VLOOKUP(Table1[[#This Row],[Name]], 'Elec 18-19'!$A$4:$B$630, 2, FALSE))</f>
        <v>0</v>
      </c>
      <c r="F608" s="47" t="str">
        <f>IF(ISNA(VLOOKUP(Table1[[#This Row],[Name]], 'Gas 18-19'!$A$4:$B$395, 2, FALSE)), "0", (VLOOKUP(Table1[[#This Row],[Name]], 'Gas 18-19'!$A$4:$B$395, 2, FALSE)))</f>
        <v>0</v>
      </c>
      <c r="G608" s="7" t="str">
        <f>IF(ISNA(VLOOKUP(Table1[[#This Row],[Name]], 'Elec 19-20'!$A$4:$B$631, 2, FALSE)), "0", VLOOKUP(Table1[[#This Row],[Name]], 'Elec 19-20'!$A$4:$B$631, 2, FALSE))</f>
        <v>0</v>
      </c>
      <c r="H608" s="7" t="str">
        <f>IF(ISNA(VLOOKUP(Table1[[#This Row],[Name]], 'Gas 19-20'!$A$4:$B$395, 2, FALSE)), "0", (VLOOKUP(Table1[[#This Row],[Name]], 'Gas 19-20'!$A$4:$B$395, 2, FALSE)))</f>
        <v>0</v>
      </c>
      <c r="I608" s="13">
        <f>IFERROR((Table1[[#This Row],[Electricity 19-20]]*'Emissions Factors'!$C$2)+(Table1[[#This Row],[Gas 19-20]]*'Emissions Factors'!$B$2), "")</f>
        <v>0</v>
      </c>
      <c r="J608" s="7" t="str">
        <f>IF(ISNA(VLOOKUP(Table1[[#This Row],[Name]],'Elec 20-21'!$A$4:$B$641, 2, FALSE)), "0", VLOOKUP(Table1[[#This Row],[Name]], 'Elec 20-21'!$A$4:$B$641, 2, FALSE))</f>
        <v>0</v>
      </c>
      <c r="K608" s="7" t="str">
        <f>IF(ISNA(VLOOKUP(Table1[[#This Row],[Name]], 'Gas 20-21'!$A$4:$B$400, 2, FALSE)), "0", VLOOKUP(Table1[[#This Row],[Name]], 'Gas 20-21'!$A$4:$B$400, 2, FALSE))</f>
        <v>0</v>
      </c>
      <c r="L608" s="13">
        <f>IFERROR((Table1[[#This Row],[Electricity 20-21]]*'Emissions Factors'!$C$3)+(Table1[[#This Row],[Gas 20-21]]*'Emissions Factors'!$B$2), "0")</f>
        <v>0</v>
      </c>
      <c r="M608" s="65" t="str">
        <f>IF(ISNA(VLOOKUP(Table1[[#This Row],[Name]], 'Elec 21-22'!$A$4:$B$656, 2, FALSE)), "0", VLOOKUP(Table1[[#This Row],[Name]], 'Elec 21-22'!$A$4:$B$656, 2, FALSE))</f>
        <v>0</v>
      </c>
      <c r="N608" s="11" t="str">
        <f>IF(ISNA(VLOOKUP(Table1[[#This Row],[Name]], 'Gas 21-22'!$A$4:$B$408, 2, FALSE)), "0", VLOOKUP(Table1[[#This Row],[Name]], 'Gas 21-22'!$A$4:$B$408, 2, FALSE))</f>
        <v>0</v>
      </c>
      <c r="O608" s="8">
        <f>IFERROR((Table1[[#This Row],[Electricity 21-22]]*'Emissions Factors'!$C$4)+(Table1[[#This Row],[Gas 21-22]]*'Emissions Factors'!$B$4), "")</f>
        <v>0</v>
      </c>
      <c r="P608" s="12" t="str">
        <f>IFERROR(Table1[[#This Row],[Total Emissions 21-22]]/Table1[[#This Row],[Total Emissions 20-21]], "")</f>
        <v/>
      </c>
      <c r="Q608" s="11" t="str">
        <f>IF(ISNA(VLOOKUP(Table1[[#This Row],[Name]],'Elec 22-23'!$A$4:$B$680, 2, FALSE)), "", VLOOKUP(Table1[[#This Row],[Name]], 'Elec 22-23'!$A$4:$B$680, 2, FALSE))</f>
        <v/>
      </c>
      <c r="R608" s="7" t="str">
        <f>IF(ISNA(VLOOKUP(Table1[[#This Row],[Name]], 'Gas 22-23'!$A$4:$B$427, 2, FALSE)), "", (VLOOKUP(Table1[[#This Row],[Name]], 'Gas 22-23'!$A$4:$B$427, 2, FALSE)))</f>
        <v/>
      </c>
      <c r="S608" s="7" t="str">
        <f>IFERROR((Table1[[#This Row],[Electricity 22-23]]*'Emissions Factors'!$C$5)+('Emissions Factors'!$B$5*Table1[[#This Row],[Gas 22-23]]), "")</f>
        <v/>
      </c>
      <c r="T608" s="12" t="str">
        <f>IFERROR(Table1[[#This Row],[Total Emissions 22-23]]/Table1[[#This Row],[Total Emissions 21-22]], "")</f>
        <v/>
      </c>
      <c r="U608" s="7" t="str">
        <f>IF(ISNA(VLOOKUP(Table1[[#This Row],[Name]],'Electricity 23-24'!A845:D1741,4,FALSE)),"",(VLOOKUP(Table1[[#This Row],[Name]],'Electricity 23-24'!A845:D1741,4,FALSE)))</f>
        <v/>
      </c>
      <c r="V608" s="7" t="str">
        <f>IF(ISNA(VLOOKUP(Table1[[#This Row],[Name]],Table2[#All],2,FALSE)),"",(VLOOKUP(Table1[[#This Row],[Name]],Table2[#All],2,FALSE)))</f>
        <v/>
      </c>
      <c r="W608" s="7" t="str">
        <f>IFERROR((Table1[[#This Row],[Electricity 23-24 ]]*'Emissions Factors'!$C$6)+(Table1[[#This Row],[Gas 23-24 ]]*'Emissions Factors'!$B$6),"")</f>
        <v/>
      </c>
      <c r="X608" s="74" t="str">
        <f>IFERROR(Table1[[#This Row],[Total Emissions 23-24 ]]/Table1[[#This Row],[Total Emissions 22-23]],"")</f>
        <v/>
      </c>
      <c r="Y608" s="21"/>
    </row>
    <row r="609" spans="1:25" x14ac:dyDescent="0.25">
      <c r="A609" s="30"/>
      <c r="B609" s="21" t="e">
        <f>VLOOKUP(Table1[[#This Row],[Name]], 'Site Information'!$A$2:$D$46, 4, FALSE)</f>
        <v>#N/A</v>
      </c>
      <c r="C609" s="11" t="str">
        <f>IF(ISNA(VLOOKUP(Table1[[#This Row],[Name]], 'Elec 17-18'!$A$4:$B$630, 2, FALSE)), "0", VLOOKUP(Table1[[#This Row],[Name]], 'Elec 17-18'!$A$4:$B$630, 2, FALSE))</f>
        <v>0</v>
      </c>
      <c r="D609" s="47" t="str">
        <f>IF(ISNA(VLOOKUP(Table1[[#This Row],[Name]], 'Gas 17-18'!$A$4:$B$395, 2, FALSE)), "0", (VLOOKUP(Table1[[#This Row],[Name]], 'Gas 17-18'!$A$4:$B$395, 2, FALSE)))</f>
        <v>0</v>
      </c>
      <c r="E609" s="11" t="str">
        <f>IF(ISNA(VLOOKUP(Table1[[#This Row],[Name]], 'Elec 18-19'!$A$4:$B$630, 2, FALSE)), "0", VLOOKUP(Table1[[#This Row],[Name]], 'Elec 18-19'!$A$4:$B$630, 2, FALSE))</f>
        <v>0</v>
      </c>
      <c r="F609" s="47" t="str">
        <f>IF(ISNA(VLOOKUP(Table1[[#This Row],[Name]], 'Gas 18-19'!$A$4:$B$395, 2, FALSE)), "0", (VLOOKUP(Table1[[#This Row],[Name]], 'Gas 18-19'!$A$4:$B$395, 2, FALSE)))</f>
        <v>0</v>
      </c>
      <c r="G609" s="7" t="str">
        <f>IF(ISNA(VLOOKUP(Table1[[#This Row],[Name]], 'Elec 19-20'!$A$4:$B$631, 2, FALSE)), "0", VLOOKUP(Table1[[#This Row],[Name]], 'Elec 19-20'!$A$4:$B$631, 2, FALSE))</f>
        <v>0</v>
      </c>
      <c r="H609" s="7" t="str">
        <f>IF(ISNA(VLOOKUP(Table1[[#This Row],[Name]], 'Gas 19-20'!$A$4:$B$395, 2, FALSE)), "0", (VLOOKUP(Table1[[#This Row],[Name]], 'Gas 19-20'!$A$4:$B$395, 2, FALSE)))</f>
        <v>0</v>
      </c>
      <c r="I609" s="13">
        <f>IFERROR((Table1[[#This Row],[Electricity 19-20]]*'Emissions Factors'!$C$2)+(Table1[[#This Row],[Gas 19-20]]*'Emissions Factors'!$B$2), "")</f>
        <v>0</v>
      </c>
      <c r="J609" s="7" t="str">
        <f>IF(ISNA(VLOOKUP(Table1[[#This Row],[Name]],'Elec 20-21'!$A$4:$B$641, 2, FALSE)), "0", VLOOKUP(Table1[[#This Row],[Name]], 'Elec 20-21'!$A$4:$B$641, 2, FALSE))</f>
        <v>0</v>
      </c>
      <c r="K609" s="7" t="str">
        <f>IF(ISNA(VLOOKUP(Table1[[#This Row],[Name]], 'Gas 20-21'!$A$4:$B$400, 2, FALSE)), "0", VLOOKUP(Table1[[#This Row],[Name]], 'Gas 20-21'!$A$4:$B$400, 2, FALSE))</f>
        <v>0</v>
      </c>
      <c r="L609" s="13">
        <f>IFERROR((Table1[[#This Row],[Electricity 20-21]]*'Emissions Factors'!$C$3)+(Table1[[#This Row],[Gas 20-21]]*'Emissions Factors'!$B$2), "0")</f>
        <v>0</v>
      </c>
      <c r="M609" s="65" t="str">
        <f>IF(ISNA(VLOOKUP(Table1[[#This Row],[Name]], 'Elec 21-22'!$A$4:$B$656, 2, FALSE)), "0", VLOOKUP(Table1[[#This Row],[Name]], 'Elec 21-22'!$A$4:$B$656, 2, FALSE))</f>
        <v>0</v>
      </c>
      <c r="N609" s="11" t="str">
        <f>IF(ISNA(VLOOKUP(Table1[[#This Row],[Name]], 'Gas 21-22'!$A$4:$B$408, 2, FALSE)), "0", VLOOKUP(Table1[[#This Row],[Name]], 'Gas 21-22'!$A$4:$B$408, 2, FALSE))</f>
        <v>0</v>
      </c>
      <c r="O609" s="8">
        <f>IFERROR((Table1[[#This Row],[Electricity 21-22]]*'Emissions Factors'!$C$4)+(Table1[[#This Row],[Gas 21-22]]*'Emissions Factors'!$B$4), "")</f>
        <v>0</v>
      </c>
      <c r="P609" s="12" t="str">
        <f>IFERROR(Table1[[#This Row],[Total Emissions 21-22]]/Table1[[#This Row],[Total Emissions 20-21]], "")</f>
        <v/>
      </c>
      <c r="Q609" s="11" t="str">
        <f>IF(ISNA(VLOOKUP(Table1[[#This Row],[Name]],'Elec 22-23'!$A$4:$B$680, 2, FALSE)), "", VLOOKUP(Table1[[#This Row],[Name]], 'Elec 22-23'!$A$4:$B$680, 2, FALSE))</f>
        <v/>
      </c>
      <c r="R609" s="7" t="str">
        <f>IF(ISNA(VLOOKUP(Table1[[#This Row],[Name]], 'Gas 22-23'!$A$4:$B$427, 2, FALSE)), "", (VLOOKUP(Table1[[#This Row],[Name]], 'Gas 22-23'!$A$4:$B$427, 2, FALSE)))</f>
        <v/>
      </c>
      <c r="S609" s="7" t="str">
        <f>IFERROR((Table1[[#This Row],[Electricity 22-23]]*'Emissions Factors'!$C$5)+('Emissions Factors'!$B$5*Table1[[#This Row],[Gas 22-23]]), "")</f>
        <v/>
      </c>
      <c r="T609" s="12" t="str">
        <f>IFERROR(Table1[[#This Row],[Total Emissions 22-23]]/Table1[[#This Row],[Total Emissions 21-22]], "")</f>
        <v/>
      </c>
      <c r="U609" s="7" t="str">
        <f>IF(ISNA(VLOOKUP(Table1[[#This Row],[Name]],'Electricity 23-24'!A846:D1742,4,FALSE)),"",(VLOOKUP(Table1[[#This Row],[Name]],'Electricity 23-24'!A846:D1742,4,FALSE)))</f>
        <v/>
      </c>
      <c r="V609" s="7" t="str">
        <f>IF(ISNA(VLOOKUP(Table1[[#This Row],[Name]],Table2[#All],2,FALSE)),"",(VLOOKUP(Table1[[#This Row],[Name]],Table2[#All],2,FALSE)))</f>
        <v/>
      </c>
      <c r="W609" s="7" t="str">
        <f>IFERROR((Table1[[#This Row],[Electricity 23-24 ]]*'Emissions Factors'!$C$6)+(Table1[[#This Row],[Gas 23-24 ]]*'Emissions Factors'!$B$6),"")</f>
        <v/>
      </c>
      <c r="X609" s="74" t="str">
        <f>IFERROR(Table1[[#This Row],[Total Emissions 23-24 ]]/Table1[[#This Row],[Total Emissions 22-23]],"")</f>
        <v/>
      </c>
      <c r="Y609" s="21"/>
    </row>
    <row r="610" spans="1:25" x14ac:dyDescent="0.25">
      <c r="A610" s="30"/>
      <c r="B610" s="21" t="e">
        <f>VLOOKUP(Table1[[#This Row],[Name]], 'Site Information'!$A$2:$D$46, 4, FALSE)</f>
        <v>#N/A</v>
      </c>
      <c r="C610" s="11" t="str">
        <f>IF(ISNA(VLOOKUP(Table1[[#This Row],[Name]], 'Elec 17-18'!$A$4:$B$630, 2, FALSE)), "0", VLOOKUP(Table1[[#This Row],[Name]], 'Elec 17-18'!$A$4:$B$630, 2, FALSE))</f>
        <v>0</v>
      </c>
      <c r="D610" s="47" t="str">
        <f>IF(ISNA(VLOOKUP(Table1[[#This Row],[Name]], 'Gas 17-18'!$A$4:$B$395, 2, FALSE)), "0", (VLOOKUP(Table1[[#This Row],[Name]], 'Gas 17-18'!$A$4:$B$395, 2, FALSE)))</f>
        <v>0</v>
      </c>
      <c r="E610" s="11" t="str">
        <f>IF(ISNA(VLOOKUP(Table1[[#This Row],[Name]], 'Elec 18-19'!$A$4:$B$630, 2, FALSE)), "0", VLOOKUP(Table1[[#This Row],[Name]], 'Elec 18-19'!$A$4:$B$630, 2, FALSE))</f>
        <v>0</v>
      </c>
      <c r="F610" s="47" t="str">
        <f>IF(ISNA(VLOOKUP(Table1[[#This Row],[Name]], 'Gas 18-19'!$A$4:$B$395, 2, FALSE)), "0", (VLOOKUP(Table1[[#This Row],[Name]], 'Gas 18-19'!$A$4:$B$395, 2, FALSE)))</f>
        <v>0</v>
      </c>
      <c r="G610" s="7" t="str">
        <f>IF(ISNA(VLOOKUP(Table1[[#This Row],[Name]], 'Elec 19-20'!$A$4:$B$631, 2, FALSE)), "0", VLOOKUP(Table1[[#This Row],[Name]], 'Elec 19-20'!$A$4:$B$631, 2, FALSE))</f>
        <v>0</v>
      </c>
      <c r="H610" s="7" t="str">
        <f>IF(ISNA(VLOOKUP(Table1[[#This Row],[Name]], 'Gas 19-20'!$A$4:$B$395, 2, FALSE)), "0", (VLOOKUP(Table1[[#This Row],[Name]], 'Gas 19-20'!$A$4:$B$395, 2, FALSE)))</f>
        <v>0</v>
      </c>
      <c r="I610" s="13">
        <f>IFERROR((Table1[[#This Row],[Electricity 19-20]]*'Emissions Factors'!$C$2)+(Table1[[#This Row],[Gas 19-20]]*'Emissions Factors'!$B$2), "")</f>
        <v>0</v>
      </c>
      <c r="J610" s="7" t="str">
        <f>IF(ISNA(VLOOKUP(Table1[[#This Row],[Name]],'Elec 20-21'!$A$4:$B$641, 2, FALSE)), "0", VLOOKUP(Table1[[#This Row],[Name]], 'Elec 20-21'!$A$4:$B$641, 2, FALSE))</f>
        <v>0</v>
      </c>
      <c r="K610" s="7" t="str">
        <f>IF(ISNA(VLOOKUP(Table1[[#This Row],[Name]], 'Gas 20-21'!$A$4:$B$400, 2, FALSE)), "0", VLOOKUP(Table1[[#This Row],[Name]], 'Gas 20-21'!$A$4:$B$400, 2, FALSE))</f>
        <v>0</v>
      </c>
      <c r="L610" s="13">
        <f>IFERROR((Table1[[#This Row],[Electricity 20-21]]*'Emissions Factors'!$C$3)+(Table1[[#This Row],[Gas 20-21]]*'Emissions Factors'!$B$2), "0")</f>
        <v>0</v>
      </c>
      <c r="M610" s="65" t="str">
        <f>IF(ISNA(VLOOKUP(Table1[[#This Row],[Name]], 'Elec 21-22'!$A$4:$B$656, 2, FALSE)), "0", VLOOKUP(Table1[[#This Row],[Name]], 'Elec 21-22'!$A$4:$B$656, 2, FALSE))</f>
        <v>0</v>
      </c>
      <c r="N610" s="11" t="str">
        <f>IF(ISNA(VLOOKUP(Table1[[#This Row],[Name]], 'Gas 21-22'!$A$4:$B$408, 2, FALSE)), "0", VLOOKUP(Table1[[#This Row],[Name]], 'Gas 21-22'!$A$4:$B$408, 2, FALSE))</f>
        <v>0</v>
      </c>
      <c r="O610" s="8">
        <f>IFERROR((Table1[[#This Row],[Electricity 21-22]]*'Emissions Factors'!$C$4)+(Table1[[#This Row],[Gas 21-22]]*'Emissions Factors'!$B$4), "")</f>
        <v>0</v>
      </c>
      <c r="P610" s="12" t="str">
        <f>IFERROR(Table1[[#This Row],[Total Emissions 21-22]]/Table1[[#This Row],[Total Emissions 20-21]], "")</f>
        <v/>
      </c>
      <c r="Q610" s="11" t="str">
        <f>IF(ISNA(VLOOKUP(Table1[[#This Row],[Name]],'Elec 22-23'!$A$4:$B$680, 2, FALSE)), "", VLOOKUP(Table1[[#This Row],[Name]], 'Elec 22-23'!$A$4:$B$680, 2, FALSE))</f>
        <v/>
      </c>
      <c r="R610" s="7" t="str">
        <f>IF(ISNA(VLOOKUP(Table1[[#This Row],[Name]], 'Gas 22-23'!$A$4:$B$427, 2, FALSE)), "", (VLOOKUP(Table1[[#This Row],[Name]], 'Gas 22-23'!$A$4:$B$427, 2, FALSE)))</f>
        <v/>
      </c>
      <c r="S610" s="7" t="str">
        <f>IFERROR((Table1[[#This Row],[Electricity 22-23]]*'Emissions Factors'!$C$5)+('Emissions Factors'!$B$5*Table1[[#This Row],[Gas 22-23]]), "")</f>
        <v/>
      </c>
      <c r="T610" s="12" t="str">
        <f>IFERROR(Table1[[#This Row],[Total Emissions 22-23]]/Table1[[#This Row],[Total Emissions 21-22]], "")</f>
        <v/>
      </c>
      <c r="U610" s="7" t="str">
        <f>IF(ISNA(VLOOKUP(Table1[[#This Row],[Name]],'Electricity 23-24'!A848:D1744,4,FALSE)),"",(VLOOKUP(Table1[[#This Row],[Name]],'Electricity 23-24'!A848:D1744,4,FALSE)))</f>
        <v/>
      </c>
      <c r="V610" s="7" t="str">
        <f>IF(ISNA(VLOOKUP(Table1[[#This Row],[Name]],Table2[#All],2,FALSE)),"",(VLOOKUP(Table1[[#This Row],[Name]],Table2[#All],2,FALSE)))</f>
        <v/>
      </c>
      <c r="W610" s="7" t="str">
        <f>IFERROR((Table1[[#This Row],[Electricity 23-24 ]]*'Emissions Factors'!$C$6)+(Table1[[#This Row],[Gas 23-24 ]]*'Emissions Factors'!$B$6),"")</f>
        <v/>
      </c>
      <c r="X610" s="74" t="str">
        <f>IFERROR(Table1[[#This Row],[Total Emissions 23-24 ]]/Table1[[#This Row],[Total Emissions 22-23]],"")</f>
        <v/>
      </c>
      <c r="Y610" s="21"/>
    </row>
    <row r="611" spans="1:25" x14ac:dyDescent="0.25">
      <c r="A611" s="32"/>
      <c r="B611" s="21" t="e">
        <f>VLOOKUP(Table1[[#This Row],[Name]], 'Site Information'!$A$2:$D$46, 4, FALSE)</f>
        <v>#N/A</v>
      </c>
      <c r="C611" s="8" t="str">
        <f>IF(ISNA(VLOOKUP(Table1[[#This Row],[Name]], 'Elec 17-18'!$A$4:$B$630, 2, FALSE)), "0", VLOOKUP(Table1[[#This Row],[Name]], 'Elec 17-18'!$A$4:$B$630, 2, FALSE))</f>
        <v>0</v>
      </c>
      <c r="D611" s="13" t="str">
        <f>IF(ISNA(VLOOKUP(Table1[[#This Row],[Name]], 'Gas 17-18'!$A$4:$B$395, 2, FALSE)), "0", (VLOOKUP(Table1[[#This Row],[Name]], 'Gas 17-18'!$A$4:$B$395, 2, FALSE)))</f>
        <v>0</v>
      </c>
      <c r="E611" s="8" t="str">
        <f>IF(ISNA(VLOOKUP(Table1[[#This Row],[Name]], 'Elec 18-19'!$A$4:$B$630, 2, FALSE)), "0", VLOOKUP(Table1[[#This Row],[Name]], 'Elec 18-19'!$A$4:$B$630, 2, FALSE))</f>
        <v>0</v>
      </c>
      <c r="F611" s="13" t="str">
        <f>IF(ISNA(VLOOKUP(Table1[[#This Row],[Name]], 'Gas 18-19'!$A$4:$B$395, 2, FALSE)), "0", (VLOOKUP(Table1[[#This Row],[Name]], 'Gas 18-19'!$A$4:$B$395, 2, FALSE)))</f>
        <v>0</v>
      </c>
      <c r="G611" s="7" t="str">
        <f>IF(ISNA(VLOOKUP(Table1[[#This Row],[Name]], 'Elec 19-20'!$A$4:$B$631, 2, FALSE)), "0", VLOOKUP(Table1[[#This Row],[Name]], 'Elec 19-20'!$A$4:$B$631, 2, FALSE))</f>
        <v>0</v>
      </c>
      <c r="H611" s="7" t="str">
        <f>IF(ISNA(VLOOKUP(Table1[[#This Row],[Name]], 'Gas 19-20'!$A$4:$B$395, 2, FALSE)), "0", (VLOOKUP(Table1[[#This Row],[Name]], 'Gas 19-20'!$A$4:$B$395, 2, FALSE)))</f>
        <v>0</v>
      </c>
      <c r="I611" s="13">
        <f>IFERROR((Table1[[#This Row],[Electricity 19-20]]*'Emissions Factors'!$C$2)+(Table1[[#This Row],[Gas 19-20]]*'Emissions Factors'!$B$2), "")</f>
        <v>0</v>
      </c>
      <c r="J611" s="7" t="str">
        <f>IF(ISNA(VLOOKUP(Table1[[#This Row],[Name]],'Elec 20-21'!$A$4:$B$641, 2, FALSE)), "0", VLOOKUP(Table1[[#This Row],[Name]], 'Elec 20-21'!$A$4:$B$641, 2, FALSE))</f>
        <v>0</v>
      </c>
      <c r="K611" s="7" t="str">
        <f>IF(ISNA(VLOOKUP(Table1[[#This Row],[Name]], 'Gas 20-21'!$A$4:$B$400, 2, FALSE)), "0", VLOOKUP(Table1[[#This Row],[Name]], 'Gas 20-21'!$A$4:$B$400, 2, FALSE))</f>
        <v>0</v>
      </c>
      <c r="L611" s="13">
        <f>IFERROR((Table1[[#This Row],[Electricity 20-21]]*'Emissions Factors'!$C$3)+(Table1[[#This Row],[Gas 20-21]]*'Emissions Factors'!$B$2), "0")</f>
        <v>0</v>
      </c>
      <c r="M611" s="65" t="str">
        <f>IF(ISNA(VLOOKUP(Table1[[#This Row],[Name]], 'Elec 21-22'!$A$4:$B$656, 2, FALSE)), "0", VLOOKUP(Table1[[#This Row],[Name]], 'Elec 21-22'!$A$4:$B$656, 2, FALSE))</f>
        <v>0</v>
      </c>
      <c r="N611" s="11" t="str">
        <f>IF(ISNA(VLOOKUP(Table1[[#This Row],[Name]], 'Gas 21-22'!$A$4:$B$408, 2, FALSE)), "0", VLOOKUP(Table1[[#This Row],[Name]], 'Gas 21-22'!$A$4:$B$408, 2, FALSE))</f>
        <v>0</v>
      </c>
      <c r="O611" s="8">
        <f>IFERROR((Table1[[#This Row],[Electricity 21-22]]*'Emissions Factors'!$C$4)+(Table1[[#This Row],[Gas 21-22]]*'Emissions Factors'!$B$4), "")</f>
        <v>0</v>
      </c>
      <c r="P611" s="13" t="str">
        <f>IFERROR(Table1[[#This Row],[Total Emissions 21-22]]/Table1[[#This Row],[Total Emissions 20-21]], "")</f>
        <v/>
      </c>
      <c r="Q611" s="11" t="str">
        <f>IF(ISNA(VLOOKUP(Table1[[#This Row],[Name]],'Elec 22-23'!$A$4:$B$680, 2, FALSE)), "", VLOOKUP(Table1[[#This Row],[Name]], 'Elec 22-23'!$A$4:$B$680, 2, FALSE))</f>
        <v/>
      </c>
      <c r="R611" s="7" t="str">
        <f>IF(ISNA(VLOOKUP(Table1[[#This Row],[Name]], 'Gas 22-23'!$A$4:$B$427, 2, FALSE)), "", (VLOOKUP(Table1[[#This Row],[Name]], 'Gas 22-23'!$A$4:$B$427, 2, FALSE)))</f>
        <v/>
      </c>
      <c r="S611" s="7" t="str">
        <f>IFERROR((Table1[[#This Row],[Electricity 22-23]]*'Emissions Factors'!$C$5)+('Emissions Factors'!$B$5*Table1[[#This Row],[Gas 22-23]]), "")</f>
        <v/>
      </c>
      <c r="T611" s="12" t="str">
        <f>IFERROR(Table1[[#This Row],[Total Emissions 22-23]]/Table1[[#This Row],[Total Emissions 21-22]], "")</f>
        <v/>
      </c>
      <c r="U611" s="7" t="e">
        <f>VLOOKUP(Table1[[#This Row],[Name]],'Electricity 23-24'!A447:D523,4,FALSE)</f>
        <v>#N/A</v>
      </c>
      <c r="V611" s="7" t="str">
        <f>IF(ISNA(VLOOKUP(Table1[[#This Row],[Name]],Table2[#All],2,FALSE)),"",(VLOOKUP(Table1[[#This Row],[Name]],Table2[#All],2,FALSE)))</f>
        <v/>
      </c>
      <c r="W611" s="7" t="str">
        <f>IFERROR((Table1[[#This Row],[Electricity 23-24 ]]*'Emissions Factors'!$C$6)+(Table1[[#This Row],[Gas 23-24 ]]*'Emissions Factors'!$B$6),"")</f>
        <v/>
      </c>
      <c r="X611" s="74" t="str">
        <f>IFERROR(Table1[[#This Row],[Total Emissions 23-24 ]]/Table1[[#This Row],[Total Emissions 22-23]],"")</f>
        <v/>
      </c>
      <c r="Y611" s="21"/>
    </row>
    <row r="612" spans="1:25" x14ac:dyDescent="0.25">
      <c r="A612" s="32"/>
      <c r="B612" s="21" t="e">
        <f>VLOOKUP(Table1[[#This Row],[Name]], 'Site Information'!$A$2:$D$46, 4, FALSE)</f>
        <v>#N/A</v>
      </c>
      <c r="C612" s="8" t="str">
        <f>IF(ISNA(VLOOKUP(Table1[[#This Row],[Name]], 'Elec 17-18'!$A$4:$B$630, 2, FALSE)), "0", VLOOKUP(Table1[[#This Row],[Name]], 'Elec 17-18'!$A$4:$B$630, 2, FALSE))</f>
        <v>0</v>
      </c>
      <c r="D612" s="13" t="str">
        <f>IF(ISNA(VLOOKUP(Table1[[#This Row],[Name]], 'Gas 17-18'!$A$4:$B$395, 2, FALSE)), "0", (VLOOKUP(Table1[[#This Row],[Name]], 'Gas 17-18'!$A$4:$B$395, 2, FALSE)))</f>
        <v>0</v>
      </c>
      <c r="E612" s="8" t="str">
        <f>IF(ISNA(VLOOKUP(Table1[[#This Row],[Name]], 'Elec 18-19'!$A$4:$B$630, 2, FALSE)), "0", VLOOKUP(Table1[[#This Row],[Name]], 'Elec 18-19'!$A$4:$B$630, 2, FALSE))</f>
        <v>0</v>
      </c>
      <c r="F612" s="13" t="str">
        <f>IF(ISNA(VLOOKUP(Table1[[#This Row],[Name]], 'Gas 18-19'!$A$4:$B$395, 2, FALSE)), "0", (VLOOKUP(Table1[[#This Row],[Name]], 'Gas 18-19'!$A$4:$B$395, 2, FALSE)))</f>
        <v>0</v>
      </c>
      <c r="G612" s="7" t="str">
        <f>IF(ISNA(VLOOKUP(Table1[[#This Row],[Name]], 'Elec 19-20'!$A$4:$B$631, 2, FALSE)), "0", VLOOKUP(Table1[[#This Row],[Name]], 'Elec 19-20'!$A$4:$B$631, 2, FALSE))</f>
        <v>0</v>
      </c>
      <c r="H612" s="7" t="str">
        <f>IF(ISNA(VLOOKUP(Table1[[#This Row],[Name]], 'Gas 19-20'!$A$4:$B$395, 2, FALSE)), "0", (VLOOKUP(Table1[[#This Row],[Name]], 'Gas 19-20'!$A$4:$B$395, 2, FALSE)))</f>
        <v>0</v>
      </c>
      <c r="I612" s="13">
        <f>IFERROR((Table1[[#This Row],[Electricity 19-20]]*'Emissions Factors'!$C$2)+(Table1[[#This Row],[Gas 19-20]]*'Emissions Factors'!$B$2), "")</f>
        <v>0</v>
      </c>
      <c r="J612" s="7" t="str">
        <f>IF(ISNA(VLOOKUP(Table1[[#This Row],[Name]],'Elec 20-21'!$A$4:$B$641, 2, FALSE)), "0", VLOOKUP(Table1[[#This Row],[Name]], 'Elec 20-21'!$A$4:$B$641, 2, FALSE))</f>
        <v>0</v>
      </c>
      <c r="K612" s="7" t="str">
        <f>IF(ISNA(VLOOKUP(Table1[[#This Row],[Name]], 'Gas 20-21'!$A$4:$B$400, 2, FALSE)), "0", VLOOKUP(Table1[[#This Row],[Name]], 'Gas 20-21'!$A$4:$B$400, 2, FALSE))</f>
        <v>0</v>
      </c>
      <c r="L612" s="13">
        <f>IFERROR((Table1[[#This Row],[Electricity 20-21]]*'Emissions Factors'!$C$3)+(Table1[[#This Row],[Gas 20-21]]*'Emissions Factors'!$B$2), "0")</f>
        <v>0</v>
      </c>
      <c r="M612" s="65" t="str">
        <f>IF(ISNA(VLOOKUP(Table1[[#This Row],[Name]], 'Elec 21-22'!$A$4:$B$656, 2, FALSE)), "0", VLOOKUP(Table1[[#This Row],[Name]], 'Elec 21-22'!$A$4:$B$656, 2, FALSE))</f>
        <v>0</v>
      </c>
      <c r="N612" s="11" t="str">
        <f>IF(ISNA(VLOOKUP(Table1[[#This Row],[Name]], 'Gas 21-22'!$A$4:$B$408, 2, FALSE)), "0", VLOOKUP(Table1[[#This Row],[Name]], 'Gas 21-22'!$A$4:$B$408, 2, FALSE))</f>
        <v>0</v>
      </c>
      <c r="O612" s="8">
        <f>IFERROR((Table1[[#This Row],[Electricity 21-22]]*'Emissions Factors'!$C$4)+(Table1[[#This Row],[Gas 21-22]]*'Emissions Factors'!$B$4), "")</f>
        <v>0</v>
      </c>
      <c r="P612" s="12" t="str">
        <f>IFERROR(Table1[[#This Row],[Total Emissions 21-22]]/Table1[[#This Row],[Total Emissions 20-21]], "")</f>
        <v/>
      </c>
      <c r="Q612" s="11" t="str">
        <f>IF(ISNA(VLOOKUP(Table1[[#This Row],[Name]],'Elec 22-23'!$A$4:$B$680, 2, FALSE)), "", VLOOKUP(Table1[[#This Row],[Name]], 'Elec 22-23'!$A$4:$B$680, 2, FALSE))</f>
        <v/>
      </c>
      <c r="R612" s="7" t="str">
        <f>IF(ISNA(VLOOKUP(Table1[[#This Row],[Name]], 'Gas 22-23'!$A$4:$B$427, 2, FALSE)), "", (VLOOKUP(Table1[[#This Row],[Name]], 'Gas 22-23'!$A$4:$B$427, 2, FALSE)))</f>
        <v/>
      </c>
      <c r="S612" s="7" t="str">
        <f>IFERROR((Table1[[#This Row],[Electricity 22-23]]*'Emissions Factors'!$C$5)+('Emissions Factors'!$B$5*Table1[[#This Row],[Gas 22-23]]), "")</f>
        <v/>
      </c>
      <c r="T612" s="12" t="str">
        <f>IFERROR(Table1[[#This Row],[Total Emissions 22-23]]/Table1[[#This Row],[Total Emissions 21-22]], "")</f>
        <v/>
      </c>
      <c r="U612" s="7" t="e">
        <f>VLOOKUP(Table1[[#This Row],[Name]],'Electricity 23-24'!A448:D524,4,FALSE)</f>
        <v>#N/A</v>
      </c>
      <c r="V612" s="7" t="str">
        <f>IF(ISNA(VLOOKUP(Table1[[#This Row],[Name]],Table2[#All],2,FALSE)),"",(VLOOKUP(Table1[[#This Row],[Name]],Table2[#All],2,FALSE)))</f>
        <v/>
      </c>
      <c r="W612" s="7" t="str">
        <f>IFERROR((Table1[[#This Row],[Electricity 23-24 ]]*'Emissions Factors'!$C$6)+(Table1[[#This Row],[Gas 23-24 ]]*'Emissions Factors'!$B$6),"")</f>
        <v/>
      </c>
      <c r="X612" s="74" t="str">
        <f>IFERROR(Table1[[#This Row],[Total Emissions 23-24 ]]/Table1[[#This Row],[Total Emissions 22-23]],"")</f>
        <v/>
      </c>
      <c r="Y612" s="21"/>
    </row>
    <row r="613" spans="1:25" x14ac:dyDescent="0.25">
      <c r="A613" s="32"/>
      <c r="B613" s="21" t="e">
        <f>VLOOKUP(Table1[[#This Row],[Name]], 'Site Information'!$A$2:$D$46, 4, FALSE)</f>
        <v>#N/A</v>
      </c>
      <c r="C613" s="8" t="str">
        <f>IF(ISNA(VLOOKUP(Table1[[#This Row],[Name]], 'Elec 17-18'!$A$4:$B$630, 2, FALSE)), "0", VLOOKUP(Table1[[#This Row],[Name]], 'Elec 17-18'!$A$4:$B$630, 2, FALSE))</f>
        <v>0</v>
      </c>
      <c r="D613" s="13" t="str">
        <f>IF(ISNA(VLOOKUP(Table1[[#This Row],[Name]], 'Gas 17-18'!$A$4:$B$395, 2, FALSE)), "0", (VLOOKUP(Table1[[#This Row],[Name]], 'Gas 17-18'!$A$4:$B$395, 2, FALSE)))</f>
        <v>0</v>
      </c>
      <c r="E613" s="8" t="str">
        <f>IF(ISNA(VLOOKUP(Table1[[#This Row],[Name]], 'Elec 18-19'!$A$4:$B$630, 2, FALSE)), "0", VLOOKUP(Table1[[#This Row],[Name]], 'Elec 18-19'!$A$4:$B$630, 2, FALSE))</f>
        <v>0</v>
      </c>
      <c r="F613" s="13" t="str">
        <f>IF(ISNA(VLOOKUP(Table1[[#This Row],[Name]], 'Gas 18-19'!$A$4:$B$395, 2, FALSE)), "0", (VLOOKUP(Table1[[#This Row],[Name]], 'Gas 18-19'!$A$4:$B$395, 2, FALSE)))</f>
        <v>0</v>
      </c>
      <c r="G613" s="7" t="str">
        <f>IF(ISNA(VLOOKUP(Table1[[#This Row],[Name]], 'Elec 19-20'!$A$4:$B$631, 2, FALSE)), "0", VLOOKUP(Table1[[#This Row],[Name]], 'Elec 19-20'!$A$4:$B$631, 2, FALSE))</f>
        <v>0</v>
      </c>
      <c r="H613" s="7" t="str">
        <f>IF(ISNA(VLOOKUP(Table1[[#This Row],[Name]], 'Gas 19-20'!$A$4:$B$395, 2, FALSE)), "0", (VLOOKUP(Table1[[#This Row],[Name]], 'Gas 19-20'!$A$4:$B$395, 2, FALSE)))</f>
        <v>0</v>
      </c>
      <c r="I613" s="13">
        <f>IFERROR((Table1[[#This Row],[Electricity 19-20]]*'Emissions Factors'!$C$2)+(Table1[[#This Row],[Gas 19-20]]*'Emissions Factors'!$B$2), "")</f>
        <v>0</v>
      </c>
      <c r="J613" s="7" t="str">
        <f>IF(ISNA(VLOOKUP(Table1[[#This Row],[Name]],'Elec 20-21'!$A$4:$B$641, 2, FALSE)), "0", VLOOKUP(Table1[[#This Row],[Name]], 'Elec 20-21'!$A$4:$B$641, 2, FALSE))</f>
        <v>0</v>
      </c>
      <c r="K613" s="7" t="str">
        <f>IF(ISNA(VLOOKUP(Table1[[#This Row],[Name]], 'Gas 20-21'!$A$4:$B$400, 2, FALSE)), "0", VLOOKUP(Table1[[#This Row],[Name]], 'Gas 20-21'!$A$4:$B$400, 2, FALSE))</f>
        <v>0</v>
      </c>
      <c r="L613" s="13">
        <f>IFERROR((Table1[[#This Row],[Electricity 20-21]]*'Emissions Factors'!$C$3)+(Table1[[#This Row],[Gas 20-21]]*'Emissions Factors'!$B$2), "0")</f>
        <v>0</v>
      </c>
      <c r="M613" s="65" t="str">
        <f>IF(ISNA(VLOOKUP(Table1[[#This Row],[Name]], 'Elec 21-22'!$A$4:$B$656, 2, FALSE)), "0", VLOOKUP(Table1[[#This Row],[Name]], 'Elec 21-22'!$A$4:$B$656, 2, FALSE))</f>
        <v>0</v>
      </c>
      <c r="N613" s="11" t="str">
        <f>IF(ISNA(VLOOKUP(Table1[[#This Row],[Name]], 'Gas 21-22'!$A$4:$B$408, 2, FALSE)), "0", VLOOKUP(Table1[[#This Row],[Name]], 'Gas 21-22'!$A$4:$B$408, 2, FALSE))</f>
        <v>0</v>
      </c>
      <c r="O613" s="8">
        <f>IFERROR((Table1[[#This Row],[Electricity 21-22]]*'Emissions Factors'!$C$4)+(Table1[[#This Row],[Gas 21-22]]*'Emissions Factors'!$B$4), "")</f>
        <v>0</v>
      </c>
      <c r="P613" s="13" t="str">
        <f>IFERROR(Table1[[#This Row],[Total Emissions 21-22]]/Table1[[#This Row],[Total Emissions 20-21]], "")</f>
        <v/>
      </c>
      <c r="Q613" s="11" t="str">
        <f>IF(ISNA(VLOOKUP(Table1[[#This Row],[Name]],'Elec 22-23'!$A$4:$B$680, 2, FALSE)), "", VLOOKUP(Table1[[#This Row],[Name]], 'Elec 22-23'!$A$4:$B$680, 2, FALSE))</f>
        <v/>
      </c>
      <c r="R613" s="7" t="str">
        <f>IF(ISNA(VLOOKUP(Table1[[#This Row],[Name]], 'Gas 22-23'!$A$4:$B$427, 2, FALSE)), "", (VLOOKUP(Table1[[#This Row],[Name]], 'Gas 22-23'!$A$4:$B$427, 2, FALSE)))</f>
        <v/>
      </c>
      <c r="S613" s="7" t="str">
        <f>IFERROR((Table1[[#This Row],[Electricity 22-23]]*'Emissions Factors'!$C$5)+('Emissions Factors'!$B$5*Table1[[#This Row],[Gas 22-23]]), "")</f>
        <v/>
      </c>
      <c r="T613" s="12" t="str">
        <f>IFERROR(Table1[[#This Row],[Total Emissions 22-23]]/Table1[[#This Row],[Total Emissions 21-22]], "")</f>
        <v/>
      </c>
      <c r="U613" s="7" t="e">
        <f>VLOOKUP(Table1[[#This Row],[Name]],'Electricity 23-24'!A449:D525,4,FALSE)</f>
        <v>#N/A</v>
      </c>
      <c r="V613" s="7" t="str">
        <f>IF(ISNA(VLOOKUP(Table1[[#This Row],[Name]],Table2[#All],2,FALSE)),"",(VLOOKUP(Table1[[#This Row],[Name]],Table2[#All],2,FALSE)))</f>
        <v/>
      </c>
      <c r="W613" s="7" t="str">
        <f>IFERROR((Table1[[#This Row],[Electricity 23-24 ]]*'Emissions Factors'!$C$6)+(Table1[[#This Row],[Gas 23-24 ]]*'Emissions Factors'!$B$6),"")</f>
        <v/>
      </c>
      <c r="X613" s="74" t="str">
        <f>IFERROR(Table1[[#This Row],[Total Emissions 23-24 ]]/Table1[[#This Row],[Total Emissions 22-23]],"")</f>
        <v/>
      </c>
      <c r="Y613" s="21"/>
    </row>
    <row r="614" spans="1:25" x14ac:dyDescent="0.25">
      <c r="A614" s="32"/>
      <c r="B614" s="21" t="e">
        <f>VLOOKUP(Table1[[#This Row],[Name]], 'Site Information'!$A$2:$D$46, 4, FALSE)</f>
        <v>#N/A</v>
      </c>
      <c r="C614" s="8" t="str">
        <f>IF(ISNA(VLOOKUP(Table1[[#This Row],[Name]], 'Elec 17-18'!$A$4:$B$630, 2, FALSE)), "0", VLOOKUP(Table1[[#This Row],[Name]], 'Elec 17-18'!$A$4:$B$630, 2, FALSE))</f>
        <v>0</v>
      </c>
      <c r="D614" s="13" t="str">
        <f>IF(ISNA(VLOOKUP(Table1[[#This Row],[Name]], 'Gas 17-18'!$A$4:$B$395, 2, FALSE)), "0", (VLOOKUP(Table1[[#This Row],[Name]], 'Gas 17-18'!$A$4:$B$395, 2, FALSE)))</f>
        <v>0</v>
      </c>
      <c r="E614" s="8" t="str">
        <f>IF(ISNA(VLOOKUP(Table1[[#This Row],[Name]], 'Elec 18-19'!$A$4:$B$630, 2, FALSE)), "0", VLOOKUP(Table1[[#This Row],[Name]], 'Elec 18-19'!$A$4:$B$630, 2, FALSE))</f>
        <v>0</v>
      </c>
      <c r="F614" s="13" t="str">
        <f>IF(ISNA(VLOOKUP(Table1[[#This Row],[Name]], 'Gas 18-19'!$A$4:$B$395, 2, FALSE)), "0", (VLOOKUP(Table1[[#This Row],[Name]], 'Gas 18-19'!$A$4:$B$395, 2, FALSE)))</f>
        <v>0</v>
      </c>
      <c r="G614" s="7" t="str">
        <f>IF(ISNA(VLOOKUP(Table1[[#This Row],[Name]], 'Elec 19-20'!$A$4:$B$631, 2, FALSE)), "0", VLOOKUP(Table1[[#This Row],[Name]], 'Elec 19-20'!$A$4:$B$631, 2, FALSE))</f>
        <v>0</v>
      </c>
      <c r="H614" s="7" t="str">
        <f>IF(ISNA(VLOOKUP(Table1[[#This Row],[Name]], 'Gas 19-20'!$A$4:$B$395, 2, FALSE)), "0", (VLOOKUP(Table1[[#This Row],[Name]], 'Gas 19-20'!$A$4:$B$395, 2, FALSE)))</f>
        <v>0</v>
      </c>
      <c r="I614" s="13">
        <f>IFERROR((Table1[[#This Row],[Electricity 19-20]]*'Emissions Factors'!$C$2)+(Table1[[#This Row],[Gas 19-20]]*'Emissions Factors'!$B$2), "")</f>
        <v>0</v>
      </c>
      <c r="J614" s="7" t="str">
        <f>IF(ISNA(VLOOKUP(Table1[[#This Row],[Name]],'Elec 20-21'!$A$4:$B$641, 2, FALSE)), "0", VLOOKUP(Table1[[#This Row],[Name]], 'Elec 20-21'!$A$4:$B$641, 2, FALSE))</f>
        <v>0</v>
      </c>
      <c r="K614" s="7" t="str">
        <f>IF(ISNA(VLOOKUP(Table1[[#This Row],[Name]], 'Gas 20-21'!$A$4:$B$400, 2, FALSE)), "0", VLOOKUP(Table1[[#This Row],[Name]], 'Gas 20-21'!$A$4:$B$400, 2, FALSE))</f>
        <v>0</v>
      </c>
      <c r="L614" s="13">
        <f>IFERROR((Table1[[#This Row],[Electricity 20-21]]*'Emissions Factors'!$C$3)+(Table1[[#This Row],[Gas 20-21]]*'Emissions Factors'!$B$2), "0")</f>
        <v>0</v>
      </c>
      <c r="M614" s="11" t="str">
        <f>IF(ISNA(VLOOKUP(Table1[[#This Row],[Name]], 'Elec 21-22'!$A$4:$B$656, 2, FALSE)), "0", VLOOKUP(Table1[[#This Row],[Name]], 'Elec 21-22'!$A$4:$B$656, 2, FALSE))</f>
        <v>0</v>
      </c>
      <c r="N614" s="11" t="str">
        <f>IF(ISNA(VLOOKUP(Table1[[#This Row],[Name]], 'Gas 21-22'!$A$4:$B$408, 2, FALSE)), "0", VLOOKUP(Table1[[#This Row],[Name]], 'Gas 21-22'!$A$4:$B$408, 2, FALSE))</f>
        <v>0</v>
      </c>
      <c r="O614" s="8">
        <f>IFERROR((Table1[[#This Row],[Electricity 21-22]]*'Emissions Factors'!$C$4)+(Table1[[#This Row],[Gas 21-22]]*'Emissions Factors'!$B$4), "")</f>
        <v>0</v>
      </c>
      <c r="P614" s="13" t="str">
        <f>IFERROR(Table1[[#This Row],[Total Emissions 21-22]]/Table1[[#This Row],[Total Emissions 20-21]], "")</f>
        <v/>
      </c>
      <c r="Q614" s="11" t="str">
        <f>IF(ISNA(VLOOKUP(Table1[[#This Row],[Name]],'Elec 22-23'!$A$4:$B$680, 2, FALSE)), "", VLOOKUP(Table1[[#This Row],[Name]], 'Elec 22-23'!$A$4:$B$680, 2, FALSE))</f>
        <v/>
      </c>
      <c r="R614" s="7" t="str">
        <f>IF(ISNA(VLOOKUP(Table1[[#This Row],[Name]], 'Gas 22-23'!$A$4:$B$427, 2, FALSE)), "", (VLOOKUP(Table1[[#This Row],[Name]], 'Gas 22-23'!$A$4:$B$427, 2, FALSE)))</f>
        <v/>
      </c>
      <c r="S614" s="7" t="str">
        <f>IFERROR((Table1[[#This Row],[Electricity 22-23]]*'Emissions Factors'!$C$5)+('Emissions Factors'!$B$5*Table1[[#This Row],[Gas 22-23]]), "")</f>
        <v/>
      </c>
      <c r="T614" s="12" t="str">
        <f>IFERROR(Table1[[#This Row],[Total Emissions 22-23]]/Table1[[#This Row],[Total Emissions 21-22]], "")</f>
        <v/>
      </c>
      <c r="U614" s="7" t="str">
        <f>IF(ISNA(VLOOKUP(Table1[[#This Row],[Name]],'Electricity 23-24'!A214:D336,4,FALSE)),"",(VLOOKUP(Table1[[#This Row],[Name]],'Electricity 23-24'!A214:D336,4,FALSE)))</f>
        <v/>
      </c>
      <c r="V614" s="7" t="str">
        <f>IF(ISNA(VLOOKUP(Table1[[#This Row],[Name]],Table2[#All],2,FALSE)),"",(VLOOKUP(Table1[[#This Row],[Name]],Table2[#All],2,FALSE)))</f>
        <v/>
      </c>
      <c r="W614" s="7" t="str">
        <f>IFERROR((Table1[[#This Row],[Electricity 23-24 ]]*'Emissions Factors'!$C$6)+(Table1[[#This Row],[Gas 23-24 ]]*'Emissions Factors'!$B$6),"")</f>
        <v/>
      </c>
      <c r="X614" s="74" t="str">
        <f>IFERROR(Table1[[#This Row],[Total Emissions 23-24 ]]/Table1[[#This Row],[Total Emissions 22-23]],"")</f>
        <v/>
      </c>
      <c r="Y614" s="21"/>
    </row>
    <row r="615" spans="1:25" x14ac:dyDescent="0.25">
      <c r="A615" s="32"/>
      <c r="B615" s="21" t="e">
        <f>VLOOKUP(Table1[[#This Row],[Name]], 'Site Information'!$A$2:$D$46, 4, FALSE)</f>
        <v>#N/A</v>
      </c>
      <c r="C615" s="8" t="str">
        <f>IF(ISNA(VLOOKUP(Table1[[#This Row],[Name]], 'Elec 17-18'!$A$4:$B$630, 2, FALSE)), "0", VLOOKUP(Table1[[#This Row],[Name]], 'Elec 17-18'!$A$4:$B$630, 2, FALSE))</f>
        <v>0</v>
      </c>
      <c r="D615" s="13" t="str">
        <f>IF(ISNA(VLOOKUP(Table1[[#This Row],[Name]], 'Gas 17-18'!$A$4:$B$395, 2, FALSE)), "0", (VLOOKUP(Table1[[#This Row],[Name]], 'Gas 17-18'!$A$4:$B$395, 2, FALSE)))</f>
        <v>0</v>
      </c>
      <c r="E615" s="8" t="str">
        <f>IF(ISNA(VLOOKUP(Table1[[#This Row],[Name]], 'Elec 18-19'!$A$4:$B$630, 2, FALSE)), "0", VLOOKUP(Table1[[#This Row],[Name]], 'Elec 18-19'!$A$4:$B$630, 2, FALSE))</f>
        <v>0</v>
      </c>
      <c r="F615" s="13" t="str">
        <f>IF(ISNA(VLOOKUP(Table1[[#This Row],[Name]], 'Gas 18-19'!$A$4:$B$395, 2, FALSE)), "0", (VLOOKUP(Table1[[#This Row],[Name]], 'Gas 18-19'!$A$4:$B$395, 2, FALSE)))</f>
        <v>0</v>
      </c>
      <c r="G615" s="7" t="str">
        <f>IF(ISNA(VLOOKUP(Table1[[#This Row],[Name]], 'Elec 19-20'!$A$4:$B$631, 2, FALSE)), "0", VLOOKUP(Table1[[#This Row],[Name]], 'Elec 19-20'!$A$4:$B$631, 2, FALSE))</f>
        <v>0</v>
      </c>
      <c r="H615" s="7" t="str">
        <f>IF(ISNA(VLOOKUP(Table1[[#This Row],[Name]], 'Gas 19-20'!$A$4:$B$395, 2, FALSE)), "0", (VLOOKUP(Table1[[#This Row],[Name]], 'Gas 19-20'!$A$4:$B$395, 2, FALSE)))</f>
        <v>0</v>
      </c>
      <c r="I615" s="13">
        <f>IFERROR((Table1[[#This Row],[Electricity 19-20]]*'Emissions Factors'!$C$2)+(Table1[[#This Row],[Gas 19-20]]*'Emissions Factors'!$B$2), "")</f>
        <v>0</v>
      </c>
      <c r="J615" s="7" t="str">
        <f>IF(ISNA(VLOOKUP(Table1[[#This Row],[Name]],'Elec 20-21'!$A$4:$B$641, 2, FALSE)), "0", VLOOKUP(Table1[[#This Row],[Name]], 'Elec 20-21'!$A$4:$B$641, 2, FALSE))</f>
        <v>0</v>
      </c>
      <c r="K615" s="7" t="str">
        <f>IF(ISNA(VLOOKUP(Table1[[#This Row],[Name]], 'Gas 20-21'!$A$4:$B$400, 2, FALSE)), "0", VLOOKUP(Table1[[#This Row],[Name]], 'Gas 20-21'!$A$4:$B$400, 2, FALSE))</f>
        <v>0</v>
      </c>
      <c r="L615" s="13">
        <f>IFERROR((Table1[[#This Row],[Electricity 20-21]]*'Emissions Factors'!$C$3)+(Table1[[#This Row],[Gas 20-21]]*'Emissions Factors'!$B$2), "0")</f>
        <v>0</v>
      </c>
      <c r="M615" s="65" t="str">
        <f>IF(ISNA(VLOOKUP(Table1[[#This Row],[Name]], 'Elec 21-22'!$A$4:$B$656, 2, FALSE)), "0", VLOOKUP(Table1[[#This Row],[Name]], 'Elec 21-22'!$A$4:$B$656, 2, FALSE))</f>
        <v>0</v>
      </c>
      <c r="N615" s="11" t="str">
        <f>IF(ISNA(VLOOKUP(Table1[[#This Row],[Name]], 'Gas 21-22'!$A$4:$B$408, 2, FALSE)), "0", VLOOKUP(Table1[[#This Row],[Name]], 'Gas 21-22'!$A$4:$B$408, 2, FALSE))</f>
        <v>0</v>
      </c>
      <c r="O615" s="8">
        <f>IFERROR((Table1[[#This Row],[Electricity 21-22]]*'Emissions Factors'!$C$4)+(Table1[[#This Row],[Gas 21-22]]*'Emissions Factors'!$B$4), "")</f>
        <v>0</v>
      </c>
      <c r="P615" s="12" t="str">
        <f>IFERROR(Table1[[#This Row],[Total Emissions 21-22]]/Table1[[#This Row],[Total Emissions 20-21]], "")</f>
        <v/>
      </c>
      <c r="Q615" s="11" t="str">
        <f>IF(ISNA(VLOOKUP(Table1[[#This Row],[Name]],'Elec 22-23'!$A$4:$B$680, 2, FALSE)), "", VLOOKUP(Table1[[#This Row],[Name]], 'Elec 22-23'!$A$4:$B$680, 2, FALSE))</f>
        <v/>
      </c>
      <c r="R615" s="7" t="str">
        <f>IF(ISNA(VLOOKUP(Table1[[#This Row],[Name]], 'Gas 22-23'!$A$4:$B$427, 2, FALSE)), "", (VLOOKUP(Table1[[#This Row],[Name]], 'Gas 22-23'!$A$4:$B$427, 2, FALSE)))</f>
        <v/>
      </c>
      <c r="S615" s="7" t="str">
        <f>IFERROR((Table1[[#This Row],[Electricity 22-23]]*'Emissions Factors'!$C$5)+('Emissions Factors'!$B$5*Table1[[#This Row],[Gas 22-23]]), "")</f>
        <v/>
      </c>
      <c r="T615" s="12" t="str">
        <f>IFERROR(Table1[[#This Row],[Total Emissions 22-23]]/Table1[[#This Row],[Total Emissions 21-22]], "")</f>
        <v/>
      </c>
      <c r="U615" s="7" t="e">
        <f>VLOOKUP(Table1[[#This Row],[Name]],'Electricity 23-24'!A451:D527,4,FALSE)</f>
        <v>#N/A</v>
      </c>
      <c r="V615" s="7" t="str">
        <f>IF(ISNA(VLOOKUP(Table1[[#This Row],[Name]],Table2[#All],2,FALSE)),"",(VLOOKUP(Table1[[#This Row],[Name]],Table2[#All],2,FALSE)))</f>
        <v/>
      </c>
      <c r="W615" s="7" t="str">
        <f>IFERROR((Table1[[#This Row],[Electricity 23-24 ]]*'Emissions Factors'!$C$6)+(Table1[[#This Row],[Gas 23-24 ]]*'Emissions Factors'!$B$6),"")</f>
        <v/>
      </c>
      <c r="X615" s="74" t="str">
        <f>IFERROR(Table1[[#This Row],[Total Emissions 23-24 ]]/Table1[[#This Row],[Total Emissions 22-23]],"")</f>
        <v/>
      </c>
      <c r="Y615" s="21"/>
    </row>
    <row r="616" spans="1:25" x14ac:dyDescent="0.25">
      <c r="A616" s="30"/>
      <c r="B616" s="21" t="e">
        <f>VLOOKUP(Table1[[#This Row],[Name]], 'Site Information'!$A$2:$D$46, 4, FALSE)</f>
        <v>#N/A</v>
      </c>
      <c r="C616" s="11" t="str">
        <f>IF(ISNA(VLOOKUP(Table1[[#This Row],[Name]], 'Elec 17-18'!$A$4:$B$630, 2, FALSE)), "0", VLOOKUP(Table1[[#This Row],[Name]], 'Elec 17-18'!$A$4:$B$630, 2, FALSE))</f>
        <v>0</v>
      </c>
      <c r="D616" s="47" t="str">
        <f>IF(ISNA(VLOOKUP(Table1[[#This Row],[Name]], 'Gas 17-18'!$A$4:$B$395, 2, FALSE)), "0", (VLOOKUP(Table1[[#This Row],[Name]], 'Gas 17-18'!$A$4:$B$395, 2, FALSE)))</f>
        <v>0</v>
      </c>
      <c r="E616" s="11" t="str">
        <f>IF(ISNA(VLOOKUP(Table1[[#This Row],[Name]], 'Elec 18-19'!$A$4:$B$630, 2, FALSE)), "0", VLOOKUP(Table1[[#This Row],[Name]], 'Elec 18-19'!$A$4:$B$630, 2, FALSE))</f>
        <v>0</v>
      </c>
      <c r="F616" s="47" t="str">
        <f>IF(ISNA(VLOOKUP(Table1[[#This Row],[Name]], 'Gas 18-19'!$A$4:$B$395, 2, FALSE)), "0", (VLOOKUP(Table1[[#This Row],[Name]], 'Gas 18-19'!$A$4:$B$395, 2, FALSE)))</f>
        <v>0</v>
      </c>
      <c r="G616" s="7" t="str">
        <f>IF(ISNA(VLOOKUP(Table1[[#This Row],[Name]], 'Elec 19-20'!$A$4:$B$631, 2, FALSE)), "0", VLOOKUP(Table1[[#This Row],[Name]], 'Elec 19-20'!$A$4:$B$631, 2, FALSE))</f>
        <v>0</v>
      </c>
      <c r="H616" s="7" t="str">
        <f>IF(ISNA(VLOOKUP(Table1[[#This Row],[Name]], 'Gas 19-20'!$A$4:$B$395, 2, FALSE)), "0", (VLOOKUP(Table1[[#This Row],[Name]], 'Gas 19-20'!$A$4:$B$395, 2, FALSE)))</f>
        <v>0</v>
      </c>
      <c r="I616" s="13">
        <f>IFERROR((Table1[[#This Row],[Electricity 19-20]]*'Emissions Factors'!$C$2)+(Table1[[#This Row],[Gas 19-20]]*'Emissions Factors'!$B$2), "")</f>
        <v>0</v>
      </c>
      <c r="J616" s="7" t="str">
        <f>IF(ISNA(VLOOKUP(Table1[[#This Row],[Name]],'Elec 20-21'!$A$4:$B$641, 2, FALSE)), "0", VLOOKUP(Table1[[#This Row],[Name]], 'Elec 20-21'!$A$4:$B$641, 2, FALSE))</f>
        <v>0</v>
      </c>
      <c r="K616" s="7" t="str">
        <f>IF(ISNA(VLOOKUP(Table1[[#This Row],[Name]], 'Gas 20-21'!$A$4:$B$400, 2, FALSE)), "0", VLOOKUP(Table1[[#This Row],[Name]], 'Gas 20-21'!$A$4:$B$400, 2, FALSE))</f>
        <v>0</v>
      </c>
      <c r="L616" s="13">
        <f>IFERROR((Table1[[#This Row],[Electricity 20-21]]*'Emissions Factors'!$C$3)+(Table1[[#This Row],[Gas 20-21]]*'Emissions Factors'!$B$2), "0")</f>
        <v>0</v>
      </c>
      <c r="M616" s="65" t="str">
        <f>IF(ISNA(VLOOKUP(Table1[[#This Row],[Name]], 'Elec 21-22'!$A$4:$B$656, 2, FALSE)), "0", VLOOKUP(Table1[[#This Row],[Name]], 'Elec 21-22'!$A$4:$B$656, 2, FALSE))</f>
        <v>0</v>
      </c>
      <c r="N616" s="11" t="str">
        <f>IF(ISNA(VLOOKUP(Table1[[#This Row],[Name]], 'Gas 21-22'!$A$4:$B$408, 2, FALSE)), "0", VLOOKUP(Table1[[#This Row],[Name]], 'Gas 21-22'!$A$4:$B$408, 2, FALSE))</f>
        <v>0</v>
      </c>
      <c r="O616" s="8">
        <f>IFERROR((Table1[[#This Row],[Electricity 21-22]]*'Emissions Factors'!$C$4)+(Table1[[#This Row],[Gas 21-22]]*'Emissions Factors'!$B$4), "")</f>
        <v>0</v>
      </c>
      <c r="P616" s="12" t="str">
        <f>IFERROR(Table1[[#This Row],[Total Emissions 21-22]]/Table1[[#This Row],[Total Emissions 20-21]], "")</f>
        <v/>
      </c>
      <c r="Q616" s="11" t="str">
        <f>IF(ISNA(VLOOKUP(Table1[[#This Row],[Name]],'Elec 22-23'!$A$4:$B$680, 2, FALSE)), "", VLOOKUP(Table1[[#This Row],[Name]], 'Elec 22-23'!$A$4:$B$680, 2, FALSE))</f>
        <v/>
      </c>
      <c r="R616" s="7" t="str">
        <f>IF(ISNA(VLOOKUP(Table1[[#This Row],[Name]], 'Gas 22-23'!$A$4:$B$427, 2, FALSE)), "", (VLOOKUP(Table1[[#This Row],[Name]], 'Gas 22-23'!$A$4:$B$427, 2, FALSE)))</f>
        <v/>
      </c>
      <c r="S616" s="7" t="str">
        <f>IFERROR((Table1[[#This Row],[Electricity 22-23]]*'Emissions Factors'!$C$5)+('Emissions Factors'!$B$5*Table1[[#This Row],[Gas 22-23]]), "")</f>
        <v/>
      </c>
      <c r="T616" s="12" t="str">
        <f>IFERROR(Table1[[#This Row],[Total Emissions 22-23]]/Table1[[#This Row],[Total Emissions 21-22]], "")</f>
        <v/>
      </c>
      <c r="U616" s="7" t="str">
        <f>IF(ISNA(VLOOKUP(Table1[[#This Row],[Name]],'Electricity 23-24'!A849:D1745,4,FALSE)),"",(VLOOKUP(Table1[[#This Row],[Name]],'Electricity 23-24'!A849:D1745,4,FALSE)))</f>
        <v/>
      </c>
      <c r="V616" s="7" t="str">
        <f>IF(ISNA(VLOOKUP(Table1[[#This Row],[Name]],Table2[#All],2,FALSE)),"",(VLOOKUP(Table1[[#This Row],[Name]],Table2[#All],2,FALSE)))</f>
        <v/>
      </c>
      <c r="W616" s="7" t="str">
        <f>IFERROR((Table1[[#This Row],[Electricity 23-24 ]]*'Emissions Factors'!$C$6)+(Table1[[#This Row],[Gas 23-24 ]]*'Emissions Factors'!$B$6),"")</f>
        <v/>
      </c>
      <c r="X616" s="74" t="str">
        <f>IFERROR(Table1[[#This Row],[Total Emissions 23-24 ]]/Table1[[#This Row],[Total Emissions 22-23]],"")</f>
        <v/>
      </c>
      <c r="Y616" s="21"/>
    </row>
    <row r="617" spans="1:25" x14ac:dyDescent="0.25">
      <c r="A617" s="32"/>
      <c r="B617" s="21" t="e">
        <f>VLOOKUP(Table1[[#This Row],[Name]], 'Site Information'!$A$2:$D$46, 4, FALSE)</f>
        <v>#N/A</v>
      </c>
      <c r="C617" s="8" t="str">
        <f>IF(ISNA(VLOOKUP(Table1[[#This Row],[Name]], 'Elec 17-18'!$A$4:$B$630, 2, FALSE)), "0", VLOOKUP(Table1[[#This Row],[Name]], 'Elec 17-18'!$A$4:$B$630, 2, FALSE))</f>
        <v>0</v>
      </c>
      <c r="D617" s="13" t="str">
        <f>IF(ISNA(VLOOKUP(Table1[[#This Row],[Name]], 'Gas 17-18'!$A$4:$B$395, 2, FALSE)), "0", (VLOOKUP(Table1[[#This Row],[Name]], 'Gas 17-18'!$A$4:$B$395, 2, FALSE)))</f>
        <v>0</v>
      </c>
      <c r="E617" s="8" t="str">
        <f>IF(ISNA(VLOOKUP(Table1[[#This Row],[Name]], 'Elec 18-19'!$A$4:$B$630, 2, FALSE)), "0", VLOOKUP(Table1[[#This Row],[Name]], 'Elec 18-19'!$A$4:$B$630, 2, FALSE))</f>
        <v>0</v>
      </c>
      <c r="F617" s="13" t="str">
        <f>IF(ISNA(VLOOKUP(Table1[[#This Row],[Name]], 'Gas 18-19'!$A$4:$B$395, 2, FALSE)), "0", (VLOOKUP(Table1[[#This Row],[Name]], 'Gas 18-19'!$A$4:$B$395, 2, FALSE)))</f>
        <v>0</v>
      </c>
      <c r="G617" s="7" t="str">
        <f>IF(ISNA(VLOOKUP(Table1[[#This Row],[Name]], 'Elec 19-20'!$A$4:$B$631, 2, FALSE)), "0", VLOOKUP(Table1[[#This Row],[Name]], 'Elec 19-20'!$A$4:$B$631, 2, FALSE))</f>
        <v>0</v>
      </c>
      <c r="H617" s="7" t="str">
        <f>IF(ISNA(VLOOKUP(Table1[[#This Row],[Name]], 'Gas 19-20'!$A$4:$B$395, 2, FALSE)), "0", (VLOOKUP(Table1[[#This Row],[Name]], 'Gas 19-20'!$A$4:$B$395, 2, FALSE)))</f>
        <v>0</v>
      </c>
      <c r="I617" s="13">
        <f>IFERROR((Table1[[#This Row],[Electricity 19-20]]*'Emissions Factors'!$C$2)+(Table1[[#This Row],[Gas 19-20]]*'Emissions Factors'!$B$2), "")</f>
        <v>0</v>
      </c>
      <c r="J617" s="7" t="str">
        <f>IF(ISNA(VLOOKUP(Table1[[#This Row],[Name]],'Elec 20-21'!$A$4:$B$641, 2, FALSE)), "0", VLOOKUP(Table1[[#This Row],[Name]], 'Elec 20-21'!$A$4:$B$641, 2, FALSE))</f>
        <v>0</v>
      </c>
      <c r="K617" s="7" t="str">
        <f>IF(ISNA(VLOOKUP(Table1[[#This Row],[Name]], 'Gas 20-21'!$A$4:$B$400, 2, FALSE)), "0", VLOOKUP(Table1[[#This Row],[Name]], 'Gas 20-21'!$A$4:$B$400, 2, FALSE))</f>
        <v>0</v>
      </c>
      <c r="L617" s="13">
        <f>IFERROR((Table1[[#This Row],[Electricity 20-21]]*'Emissions Factors'!$C$3)+(Table1[[#This Row],[Gas 20-21]]*'Emissions Factors'!$B$2), "0")</f>
        <v>0</v>
      </c>
      <c r="M617" s="65" t="str">
        <f>IF(ISNA(VLOOKUP(Table1[[#This Row],[Name]], 'Elec 21-22'!$A$4:$B$656, 2, FALSE)), "0", VLOOKUP(Table1[[#This Row],[Name]], 'Elec 21-22'!$A$4:$B$656, 2, FALSE))</f>
        <v>0</v>
      </c>
      <c r="N617" s="11" t="str">
        <f>IF(ISNA(VLOOKUP(Table1[[#This Row],[Name]], 'Gas 21-22'!$A$4:$B$408, 2, FALSE)), "0", VLOOKUP(Table1[[#This Row],[Name]], 'Gas 21-22'!$A$4:$B$408, 2, FALSE))</f>
        <v>0</v>
      </c>
      <c r="O617" s="8">
        <f>IFERROR((Table1[[#This Row],[Electricity 21-22]]*'Emissions Factors'!$C$4)+(Table1[[#This Row],[Gas 21-22]]*'Emissions Factors'!$B$4), "")</f>
        <v>0</v>
      </c>
      <c r="P617" s="12" t="str">
        <f>IFERROR(Table1[[#This Row],[Total Emissions 21-22]]/Table1[[#This Row],[Total Emissions 20-21]], "")</f>
        <v/>
      </c>
      <c r="Q617" s="11" t="str">
        <f>IF(ISNA(VLOOKUP(Table1[[#This Row],[Name]],'Elec 22-23'!$A$4:$B$680, 2, FALSE)), "", VLOOKUP(Table1[[#This Row],[Name]], 'Elec 22-23'!$A$4:$B$680, 2, FALSE))</f>
        <v/>
      </c>
      <c r="R617" s="7" t="str">
        <f>IF(ISNA(VLOOKUP(Table1[[#This Row],[Name]], 'Gas 22-23'!$A$4:$B$427, 2, FALSE)), "", (VLOOKUP(Table1[[#This Row],[Name]], 'Gas 22-23'!$A$4:$B$427, 2, FALSE)))</f>
        <v/>
      </c>
      <c r="S617" s="7" t="str">
        <f>IFERROR((Table1[[#This Row],[Electricity 22-23]]*'Emissions Factors'!$C$5)+('Emissions Factors'!$B$5*Table1[[#This Row],[Gas 22-23]]), "")</f>
        <v/>
      </c>
      <c r="T617" s="12" t="str">
        <f>IFERROR(Table1[[#This Row],[Total Emissions 22-23]]/Table1[[#This Row],[Total Emissions 21-22]], "")</f>
        <v/>
      </c>
      <c r="U617" s="7" t="e">
        <f>VLOOKUP(Table1[[#This Row],[Name]],'Electricity 23-24'!A453:D529,4,FALSE)</f>
        <v>#N/A</v>
      </c>
      <c r="V617" s="7" t="str">
        <f>IF(ISNA(VLOOKUP(Table1[[#This Row],[Name]],Table2[#All],2,FALSE)),"",(VLOOKUP(Table1[[#This Row],[Name]],Table2[#All],2,FALSE)))</f>
        <v/>
      </c>
      <c r="W617" s="7" t="str">
        <f>IFERROR((Table1[[#This Row],[Electricity 23-24 ]]*'Emissions Factors'!$C$6)+(Table1[[#This Row],[Gas 23-24 ]]*'Emissions Factors'!$B$6),"")</f>
        <v/>
      </c>
      <c r="X617" s="74" t="str">
        <f>IFERROR(Table1[[#This Row],[Total Emissions 23-24 ]]/Table1[[#This Row],[Total Emissions 22-23]],"")</f>
        <v/>
      </c>
      <c r="Y617" s="21"/>
    </row>
    <row r="618" spans="1:25" x14ac:dyDescent="0.25">
      <c r="A618" s="32"/>
      <c r="B618" s="21" t="e">
        <f>VLOOKUP(Table1[[#This Row],[Name]], 'Site Information'!$A$2:$D$46, 4, FALSE)</f>
        <v>#N/A</v>
      </c>
      <c r="C618" s="8" t="str">
        <f>IF(ISNA(VLOOKUP(Table1[[#This Row],[Name]], 'Elec 17-18'!$A$4:$B$630, 2, FALSE)), "0", VLOOKUP(Table1[[#This Row],[Name]], 'Elec 17-18'!$A$4:$B$630, 2, FALSE))</f>
        <v>0</v>
      </c>
      <c r="D618" s="13" t="str">
        <f>IF(ISNA(VLOOKUP(Table1[[#This Row],[Name]], 'Gas 17-18'!$A$4:$B$395, 2, FALSE)), "0", (VLOOKUP(Table1[[#This Row],[Name]], 'Gas 17-18'!$A$4:$B$395, 2, FALSE)))</f>
        <v>0</v>
      </c>
      <c r="E618" s="8" t="str">
        <f>IF(ISNA(VLOOKUP(Table1[[#This Row],[Name]], 'Elec 18-19'!$A$4:$B$630, 2, FALSE)), "0", VLOOKUP(Table1[[#This Row],[Name]], 'Elec 18-19'!$A$4:$B$630, 2, FALSE))</f>
        <v>0</v>
      </c>
      <c r="F618" s="13" t="str">
        <f>IF(ISNA(VLOOKUP(Table1[[#This Row],[Name]], 'Gas 18-19'!$A$4:$B$395, 2, FALSE)), "0", (VLOOKUP(Table1[[#This Row],[Name]], 'Gas 18-19'!$A$4:$B$395, 2, FALSE)))</f>
        <v>0</v>
      </c>
      <c r="G618" s="7" t="str">
        <f>IF(ISNA(VLOOKUP(Table1[[#This Row],[Name]], 'Elec 19-20'!$A$4:$B$631, 2, FALSE)), "0", VLOOKUP(Table1[[#This Row],[Name]], 'Elec 19-20'!$A$4:$B$631, 2, FALSE))</f>
        <v>0</v>
      </c>
      <c r="H618" s="7" t="str">
        <f>IF(ISNA(VLOOKUP(Table1[[#This Row],[Name]], 'Gas 19-20'!$A$4:$B$395, 2, FALSE)), "0", (VLOOKUP(Table1[[#This Row],[Name]], 'Gas 19-20'!$A$4:$B$395, 2, FALSE)))</f>
        <v>0</v>
      </c>
      <c r="I618" s="13">
        <f>IFERROR((Table1[[#This Row],[Electricity 19-20]]*'Emissions Factors'!$C$2)+(Table1[[#This Row],[Gas 19-20]]*'Emissions Factors'!$B$2), "")</f>
        <v>0</v>
      </c>
      <c r="J618" s="7" t="str">
        <f>IF(ISNA(VLOOKUP(Table1[[#This Row],[Name]],'Elec 20-21'!$A$4:$B$641, 2, FALSE)), "0", VLOOKUP(Table1[[#This Row],[Name]], 'Elec 20-21'!$A$4:$B$641, 2, FALSE))</f>
        <v>0</v>
      </c>
      <c r="K618" s="7" t="str">
        <f>IF(ISNA(VLOOKUP(Table1[[#This Row],[Name]], 'Gas 20-21'!$A$4:$B$400, 2, FALSE)), "0", VLOOKUP(Table1[[#This Row],[Name]], 'Gas 20-21'!$A$4:$B$400, 2, FALSE))</f>
        <v>0</v>
      </c>
      <c r="L618" s="13">
        <f>IFERROR((Table1[[#This Row],[Electricity 20-21]]*'Emissions Factors'!$C$3)+(Table1[[#This Row],[Gas 20-21]]*'Emissions Factors'!$B$2), "0")</f>
        <v>0</v>
      </c>
      <c r="M618" s="65" t="str">
        <f>IF(ISNA(VLOOKUP(Table1[[#This Row],[Name]], 'Elec 21-22'!$A$4:$B$656, 2, FALSE)), "0", VLOOKUP(Table1[[#This Row],[Name]], 'Elec 21-22'!$A$4:$B$656, 2, FALSE))</f>
        <v>0</v>
      </c>
      <c r="N618" s="11" t="str">
        <f>IF(ISNA(VLOOKUP(Table1[[#This Row],[Name]], 'Gas 21-22'!$A$4:$B$408, 2, FALSE)), "0", VLOOKUP(Table1[[#This Row],[Name]], 'Gas 21-22'!$A$4:$B$408, 2, FALSE))</f>
        <v>0</v>
      </c>
      <c r="O618" s="8">
        <f>IFERROR((Table1[[#This Row],[Electricity 21-22]]*'Emissions Factors'!$C$4)+(Table1[[#This Row],[Gas 21-22]]*'Emissions Factors'!$B$4), "")</f>
        <v>0</v>
      </c>
      <c r="P618" s="12" t="str">
        <f>IFERROR(Table1[[#This Row],[Total Emissions 21-22]]/Table1[[#This Row],[Total Emissions 20-21]], "")</f>
        <v/>
      </c>
      <c r="Q618" s="11" t="str">
        <f>IF(ISNA(VLOOKUP(Table1[[#This Row],[Name]],'Elec 22-23'!$A$4:$B$680, 2, FALSE)), "", VLOOKUP(Table1[[#This Row],[Name]], 'Elec 22-23'!$A$4:$B$680, 2, FALSE))</f>
        <v/>
      </c>
      <c r="R618" s="7" t="str">
        <f>IF(ISNA(VLOOKUP(Table1[[#This Row],[Name]], 'Gas 22-23'!$A$4:$B$427, 2, FALSE)), "", (VLOOKUP(Table1[[#This Row],[Name]], 'Gas 22-23'!$A$4:$B$427, 2, FALSE)))</f>
        <v/>
      </c>
      <c r="S618" s="7" t="str">
        <f>IFERROR((Table1[[#This Row],[Electricity 22-23]]*'Emissions Factors'!$C$5)+('Emissions Factors'!$B$5*Table1[[#This Row],[Gas 22-23]]), "")</f>
        <v/>
      </c>
      <c r="T618" s="12" t="str">
        <f>IFERROR(Table1[[#This Row],[Total Emissions 22-23]]/Table1[[#This Row],[Total Emissions 21-22]], "")</f>
        <v/>
      </c>
      <c r="U618" s="7" t="e">
        <f>VLOOKUP(Table1[[#This Row],[Name]],'Electricity 23-24'!A454:D530,4,FALSE)</f>
        <v>#N/A</v>
      </c>
      <c r="V618" s="7" t="str">
        <f>IF(ISNA(VLOOKUP(Table1[[#This Row],[Name]],Table2[#All],2,FALSE)),"",(VLOOKUP(Table1[[#This Row],[Name]],Table2[#All],2,FALSE)))</f>
        <v/>
      </c>
      <c r="W618" s="7" t="str">
        <f>IFERROR((Table1[[#This Row],[Electricity 23-24 ]]*'Emissions Factors'!$C$6)+(Table1[[#This Row],[Gas 23-24 ]]*'Emissions Factors'!$B$6),"")</f>
        <v/>
      </c>
      <c r="X618" s="74" t="str">
        <f>IFERROR(Table1[[#This Row],[Total Emissions 23-24 ]]/Table1[[#This Row],[Total Emissions 22-23]],"")</f>
        <v/>
      </c>
      <c r="Y618" s="21"/>
    </row>
    <row r="619" spans="1:25" x14ac:dyDescent="0.25">
      <c r="A619" s="30"/>
      <c r="B619" s="21" t="e">
        <f>VLOOKUP(Table1[[#This Row],[Name]], 'Site Information'!$A$2:$D$46, 4, FALSE)</f>
        <v>#N/A</v>
      </c>
      <c r="C619" s="11" t="str">
        <f>IF(ISNA(VLOOKUP(Table1[[#This Row],[Name]], 'Elec 17-18'!$A$4:$B$630, 2, FALSE)), "0", VLOOKUP(Table1[[#This Row],[Name]], 'Elec 17-18'!$A$4:$B$630, 2, FALSE))</f>
        <v>0</v>
      </c>
      <c r="D619" s="47" t="str">
        <f>IF(ISNA(VLOOKUP(Table1[[#This Row],[Name]], 'Gas 17-18'!$A$4:$B$395, 2, FALSE)), "0", (VLOOKUP(Table1[[#This Row],[Name]], 'Gas 17-18'!$A$4:$B$395, 2, FALSE)))</f>
        <v>0</v>
      </c>
      <c r="E619" s="11" t="str">
        <f>IF(ISNA(VLOOKUP(Table1[[#This Row],[Name]], 'Elec 18-19'!$A$4:$B$630, 2, FALSE)), "0", VLOOKUP(Table1[[#This Row],[Name]], 'Elec 18-19'!$A$4:$B$630, 2, FALSE))</f>
        <v>0</v>
      </c>
      <c r="F619" s="47" t="str">
        <f>IF(ISNA(VLOOKUP(Table1[[#This Row],[Name]], 'Gas 18-19'!$A$4:$B$395, 2, FALSE)), "0", (VLOOKUP(Table1[[#This Row],[Name]], 'Gas 18-19'!$A$4:$B$395, 2, FALSE)))</f>
        <v>0</v>
      </c>
      <c r="G619" s="7" t="str">
        <f>IF(ISNA(VLOOKUP(Table1[[#This Row],[Name]], 'Elec 19-20'!$A$4:$B$631, 2, FALSE)), "0", VLOOKUP(Table1[[#This Row],[Name]], 'Elec 19-20'!$A$4:$B$631, 2, FALSE))</f>
        <v>0</v>
      </c>
      <c r="H619" s="7" t="str">
        <f>IF(ISNA(VLOOKUP(Table1[[#This Row],[Name]], 'Gas 19-20'!$A$4:$B$395, 2, FALSE)), "0", (VLOOKUP(Table1[[#This Row],[Name]], 'Gas 19-20'!$A$4:$B$395, 2, FALSE)))</f>
        <v>0</v>
      </c>
      <c r="I619" s="13">
        <f>IFERROR((Table1[[#This Row],[Electricity 19-20]]*'Emissions Factors'!$C$2)+(Table1[[#This Row],[Gas 19-20]]*'Emissions Factors'!$B$2), "")</f>
        <v>0</v>
      </c>
      <c r="J619" s="7" t="str">
        <f>IF(ISNA(VLOOKUP(Table1[[#This Row],[Name]],'Elec 20-21'!$A$4:$B$641, 2, FALSE)), "0", VLOOKUP(Table1[[#This Row],[Name]], 'Elec 20-21'!$A$4:$B$641, 2, FALSE))</f>
        <v>0</v>
      </c>
      <c r="K619" s="7" t="str">
        <f>IF(ISNA(VLOOKUP(Table1[[#This Row],[Name]], 'Gas 20-21'!$A$4:$B$400, 2, FALSE)), "0", VLOOKUP(Table1[[#This Row],[Name]], 'Gas 20-21'!$A$4:$B$400, 2, FALSE))</f>
        <v>0</v>
      </c>
      <c r="L619" s="13">
        <f>IFERROR((Table1[[#This Row],[Electricity 20-21]]*'Emissions Factors'!$C$3)+(Table1[[#This Row],[Gas 20-21]]*'Emissions Factors'!$B$2), "0")</f>
        <v>0</v>
      </c>
      <c r="M619" s="65" t="str">
        <f>IF(ISNA(VLOOKUP(Table1[[#This Row],[Name]], 'Elec 21-22'!$A$4:$B$656, 2, FALSE)), "0", VLOOKUP(Table1[[#This Row],[Name]], 'Elec 21-22'!$A$4:$B$656, 2, FALSE))</f>
        <v>0</v>
      </c>
      <c r="N619" s="11" t="str">
        <f>IF(ISNA(VLOOKUP(Table1[[#This Row],[Name]], 'Gas 21-22'!$A$4:$B$408, 2, FALSE)), "0", VLOOKUP(Table1[[#This Row],[Name]], 'Gas 21-22'!$A$4:$B$408, 2, FALSE))</f>
        <v>0</v>
      </c>
      <c r="O619" s="8">
        <f>IFERROR((Table1[[#This Row],[Electricity 21-22]]*'Emissions Factors'!$C$4)+(Table1[[#This Row],[Gas 21-22]]*'Emissions Factors'!$B$4), "")</f>
        <v>0</v>
      </c>
      <c r="P619" s="12" t="str">
        <f>IFERROR(Table1[[#This Row],[Total Emissions 21-22]]/Table1[[#This Row],[Total Emissions 20-21]], "")</f>
        <v/>
      </c>
      <c r="Q619" s="11" t="str">
        <f>IF(ISNA(VLOOKUP(Table1[[#This Row],[Name]],'Elec 22-23'!$A$4:$B$680, 2, FALSE)), "", VLOOKUP(Table1[[#This Row],[Name]], 'Elec 22-23'!$A$4:$B$680, 2, FALSE))</f>
        <v/>
      </c>
      <c r="R619" s="7" t="str">
        <f>IF(ISNA(VLOOKUP(Table1[[#This Row],[Name]], 'Gas 22-23'!$A$4:$B$427, 2, FALSE)), "", (VLOOKUP(Table1[[#This Row],[Name]], 'Gas 22-23'!$A$4:$B$427, 2, FALSE)))</f>
        <v/>
      </c>
      <c r="S619" s="7" t="str">
        <f>IFERROR((Table1[[#This Row],[Electricity 22-23]]*'Emissions Factors'!$C$5)+('Emissions Factors'!$B$5*Table1[[#This Row],[Gas 22-23]]), "")</f>
        <v/>
      </c>
      <c r="T619" s="12" t="str">
        <f>IFERROR(Table1[[#This Row],[Total Emissions 22-23]]/Table1[[#This Row],[Total Emissions 21-22]], "")</f>
        <v/>
      </c>
      <c r="U619" s="7" t="str">
        <f>IF(ISNA(VLOOKUP(Table1[[#This Row],[Name]],'Electricity 23-24'!A850:D1746,4,FALSE)),"",(VLOOKUP(Table1[[#This Row],[Name]],'Electricity 23-24'!A850:D1746,4,FALSE)))</f>
        <v/>
      </c>
      <c r="V619" s="7" t="str">
        <f>IF(ISNA(VLOOKUP(Table1[[#This Row],[Name]],Table2[#All],2,FALSE)),"",(VLOOKUP(Table1[[#This Row],[Name]],Table2[#All],2,FALSE)))</f>
        <v/>
      </c>
      <c r="W619" s="7" t="str">
        <f>IFERROR((Table1[[#This Row],[Electricity 23-24 ]]*'Emissions Factors'!$C$6)+(Table1[[#This Row],[Gas 23-24 ]]*'Emissions Factors'!$B$6),"")</f>
        <v/>
      </c>
      <c r="X619" s="74" t="str">
        <f>IFERROR(Table1[[#This Row],[Total Emissions 23-24 ]]/Table1[[#This Row],[Total Emissions 22-23]],"")</f>
        <v/>
      </c>
      <c r="Y619" s="21"/>
    </row>
    <row r="620" spans="1:25" x14ac:dyDescent="0.25">
      <c r="A620" s="32"/>
      <c r="B620" s="21" t="e">
        <f>VLOOKUP(Table1[[#This Row],[Name]], 'Site Information'!$A$2:$D$46, 4, FALSE)</f>
        <v>#N/A</v>
      </c>
      <c r="C620" s="8" t="str">
        <f>IF(ISNA(VLOOKUP(Table1[[#This Row],[Name]], 'Elec 17-18'!$A$4:$B$630, 2, FALSE)), "0", VLOOKUP(Table1[[#This Row],[Name]], 'Elec 17-18'!$A$4:$B$630, 2, FALSE))</f>
        <v>0</v>
      </c>
      <c r="D620" s="13" t="str">
        <f>IF(ISNA(VLOOKUP(Table1[[#This Row],[Name]], 'Gas 17-18'!$A$4:$B$395, 2, FALSE)), "0", (VLOOKUP(Table1[[#This Row],[Name]], 'Gas 17-18'!$A$4:$B$395, 2, FALSE)))</f>
        <v>0</v>
      </c>
      <c r="E620" s="8" t="str">
        <f>IF(ISNA(VLOOKUP(Table1[[#This Row],[Name]], 'Elec 18-19'!$A$4:$B$630, 2, FALSE)), "0", VLOOKUP(Table1[[#This Row],[Name]], 'Elec 18-19'!$A$4:$B$630, 2, FALSE))</f>
        <v>0</v>
      </c>
      <c r="F620" s="13" t="str">
        <f>IF(ISNA(VLOOKUP(Table1[[#This Row],[Name]], 'Gas 18-19'!$A$4:$B$395, 2, FALSE)), "0", (VLOOKUP(Table1[[#This Row],[Name]], 'Gas 18-19'!$A$4:$B$395, 2, FALSE)))</f>
        <v>0</v>
      </c>
      <c r="G620" s="7" t="str">
        <f>IF(ISNA(VLOOKUP(Table1[[#This Row],[Name]], 'Elec 19-20'!$A$4:$B$631, 2, FALSE)), "0", VLOOKUP(Table1[[#This Row],[Name]], 'Elec 19-20'!$A$4:$B$631, 2, FALSE))</f>
        <v>0</v>
      </c>
      <c r="H620" s="7" t="str">
        <f>IF(ISNA(VLOOKUP(Table1[[#This Row],[Name]], 'Gas 19-20'!$A$4:$B$395, 2, FALSE)), "0", (VLOOKUP(Table1[[#This Row],[Name]], 'Gas 19-20'!$A$4:$B$395, 2, FALSE)))</f>
        <v>0</v>
      </c>
      <c r="I620" s="13">
        <f>IFERROR((Table1[[#This Row],[Electricity 19-20]]*'Emissions Factors'!$C$2)+(Table1[[#This Row],[Gas 19-20]]*'Emissions Factors'!$B$2), "")</f>
        <v>0</v>
      </c>
      <c r="J620" s="7" t="str">
        <f>IF(ISNA(VLOOKUP(Table1[[#This Row],[Name]],'Elec 20-21'!$A$4:$B$641, 2, FALSE)), "0", VLOOKUP(Table1[[#This Row],[Name]], 'Elec 20-21'!$A$4:$B$641, 2, FALSE))</f>
        <v>0</v>
      </c>
      <c r="K620" s="7" t="str">
        <f>IF(ISNA(VLOOKUP(Table1[[#This Row],[Name]], 'Gas 20-21'!$A$4:$B$400, 2, FALSE)), "0", VLOOKUP(Table1[[#This Row],[Name]], 'Gas 20-21'!$A$4:$B$400, 2, FALSE))</f>
        <v>0</v>
      </c>
      <c r="L620" s="13">
        <f>IFERROR((Table1[[#This Row],[Electricity 20-21]]*'Emissions Factors'!$C$3)+(Table1[[#This Row],[Gas 20-21]]*'Emissions Factors'!$B$2), "0")</f>
        <v>0</v>
      </c>
      <c r="M620" s="65" t="str">
        <f>IF(ISNA(VLOOKUP(Table1[[#This Row],[Name]], 'Elec 21-22'!$A$4:$B$656, 2, FALSE)), "0", VLOOKUP(Table1[[#This Row],[Name]], 'Elec 21-22'!$A$4:$B$656, 2, FALSE))</f>
        <v>0</v>
      </c>
      <c r="N620" s="11" t="str">
        <f>IF(ISNA(VLOOKUP(Table1[[#This Row],[Name]], 'Gas 21-22'!$A$4:$B$408, 2, FALSE)), "0", VLOOKUP(Table1[[#This Row],[Name]], 'Gas 21-22'!$A$4:$B$408, 2, FALSE))</f>
        <v>0</v>
      </c>
      <c r="O620" s="8">
        <f>IFERROR((Table1[[#This Row],[Electricity 21-22]]*'Emissions Factors'!$C$4)+(Table1[[#This Row],[Gas 21-22]]*'Emissions Factors'!$B$4), "")</f>
        <v>0</v>
      </c>
      <c r="P620" s="13" t="str">
        <f>IFERROR(Table1[[#This Row],[Total Emissions 21-22]]/Table1[[#This Row],[Total Emissions 20-21]], "")</f>
        <v/>
      </c>
      <c r="Q620" s="11" t="str">
        <f>IF(ISNA(VLOOKUP(Table1[[#This Row],[Name]],'Elec 22-23'!$A$4:$B$680, 2, FALSE)), "", VLOOKUP(Table1[[#This Row],[Name]], 'Elec 22-23'!$A$4:$B$680, 2, FALSE))</f>
        <v/>
      </c>
      <c r="R620" s="7" t="str">
        <f>IF(ISNA(VLOOKUP(Table1[[#This Row],[Name]], 'Gas 22-23'!$A$4:$B$427, 2, FALSE)), "", (VLOOKUP(Table1[[#This Row],[Name]], 'Gas 22-23'!$A$4:$B$427, 2, FALSE)))</f>
        <v/>
      </c>
      <c r="S620" s="7" t="str">
        <f>IFERROR((Table1[[#This Row],[Electricity 22-23]]*'Emissions Factors'!$C$5)+('Emissions Factors'!$B$5*Table1[[#This Row],[Gas 22-23]]), "")</f>
        <v/>
      </c>
      <c r="T620" s="12" t="str">
        <f>IFERROR(Table1[[#This Row],[Total Emissions 22-23]]/Table1[[#This Row],[Total Emissions 21-22]], "")</f>
        <v/>
      </c>
      <c r="U620" s="7" t="e">
        <f>VLOOKUP(Table1[[#This Row],[Name]],'Electricity 23-24'!A405:D1302,4,FALSE)</f>
        <v>#N/A</v>
      </c>
      <c r="V620" s="7" t="str">
        <f>IF(ISNA(VLOOKUP(Table1[[#This Row],[Name]],Table2[#All],2,FALSE)),"",(VLOOKUP(Table1[[#This Row],[Name]],Table2[#All],2,FALSE)))</f>
        <v/>
      </c>
      <c r="W620" s="7" t="str">
        <f>IFERROR((Table1[[#This Row],[Electricity 23-24 ]]*'Emissions Factors'!$C$6)+(Table1[[#This Row],[Gas 23-24 ]]*'Emissions Factors'!$B$6),"")</f>
        <v/>
      </c>
      <c r="X620" s="74" t="str">
        <f>IFERROR(Table1[[#This Row],[Total Emissions 23-24 ]]/Table1[[#This Row],[Total Emissions 22-23]],"")</f>
        <v/>
      </c>
      <c r="Y620" s="21"/>
    </row>
    <row r="621" spans="1:25" x14ac:dyDescent="0.25">
      <c r="A621" s="32"/>
      <c r="B621" s="21" t="e">
        <f>VLOOKUP(Table1[[#This Row],[Name]], 'Site Information'!$A$2:$D$46, 4, FALSE)</f>
        <v>#N/A</v>
      </c>
      <c r="C621" s="8" t="str">
        <f>IF(ISNA(VLOOKUP(Table1[[#This Row],[Name]], 'Elec 17-18'!$A$4:$B$630, 2, FALSE)), "0", VLOOKUP(Table1[[#This Row],[Name]], 'Elec 17-18'!$A$4:$B$630, 2, FALSE))</f>
        <v>0</v>
      </c>
      <c r="D621" s="13" t="str">
        <f>IF(ISNA(VLOOKUP(Table1[[#This Row],[Name]], 'Gas 17-18'!$A$4:$B$395, 2, FALSE)), "0", (VLOOKUP(Table1[[#This Row],[Name]], 'Gas 17-18'!$A$4:$B$395, 2, FALSE)))</f>
        <v>0</v>
      </c>
      <c r="E621" s="8" t="str">
        <f>IF(ISNA(VLOOKUP(Table1[[#This Row],[Name]], 'Elec 18-19'!$A$4:$B$630, 2, FALSE)), "0", VLOOKUP(Table1[[#This Row],[Name]], 'Elec 18-19'!$A$4:$B$630, 2, FALSE))</f>
        <v>0</v>
      </c>
      <c r="F621" s="13" t="str">
        <f>IF(ISNA(VLOOKUP(Table1[[#This Row],[Name]], 'Gas 18-19'!$A$4:$B$395, 2, FALSE)), "0", (VLOOKUP(Table1[[#This Row],[Name]], 'Gas 18-19'!$A$4:$B$395, 2, FALSE)))</f>
        <v>0</v>
      </c>
      <c r="G621" s="7" t="str">
        <f>IF(ISNA(VLOOKUP(Table1[[#This Row],[Name]], 'Elec 19-20'!$A$4:$B$631, 2, FALSE)), "0", VLOOKUP(Table1[[#This Row],[Name]], 'Elec 19-20'!$A$4:$B$631, 2, FALSE))</f>
        <v>0</v>
      </c>
      <c r="H621" s="7" t="str">
        <f>IF(ISNA(VLOOKUP(Table1[[#This Row],[Name]], 'Gas 19-20'!$A$4:$B$395, 2, FALSE)), "0", (VLOOKUP(Table1[[#This Row],[Name]], 'Gas 19-20'!$A$4:$B$395, 2, FALSE)))</f>
        <v>0</v>
      </c>
      <c r="I621" s="13">
        <f>IFERROR((Table1[[#This Row],[Electricity 19-20]]*'Emissions Factors'!$C$2)+(Table1[[#This Row],[Gas 19-20]]*'Emissions Factors'!$B$2), "")</f>
        <v>0</v>
      </c>
      <c r="J621" s="7" t="str">
        <f>IF(ISNA(VLOOKUP(Table1[[#This Row],[Name]],'Elec 20-21'!$A$4:$B$641, 2, FALSE)), "0", VLOOKUP(Table1[[#This Row],[Name]], 'Elec 20-21'!$A$4:$B$641, 2, FALSE))</f>
        <v>0</v>
      </c>
      <c r="K621" s="7" t="str">
        <f>IF(ISNA(VLOOKUP(Table1[[#This Row],[Name]], 'Gas 20-21'!$A$4:$B$400, 2, FALSE)), "0", VLOOKUP(Table1[[#This Row],[Name]], 'Gas 20-21'!$A$4:$B$400, 2, FALSE))</f>
        <v>0</v>
      </c>
      <c r="L621" s="13">
        <f>IFERROR((Table1[[#This Row],[Electricity 20-21]]*'Emissions Factors'!$C$3)+(Table1[[#This Row],[Gas 20-21]]*'Emissions Factors'!$B$2), "0")</f>
        <v>0</v>
      </c>
      <c r="M621" s="65" t="str">
        <f>IF(ISNA(VLOOKUP(Table1[[#This Row],[Name]], 'Elec 21-22'!$A$4:$B$656, 2, FALSE)), "0", VLOOKUP(Table1[[#This Row],[Name]], 'Elec 21-22'!$A$4:$B$656, 2, FALSE))</f>
        <v>0</v>
      </c>
      <c r="N621" s="11" t="str">
        <f>IF(ISNA(VLOOKUP(Table1[[#This Row],[Name]], 'Gas 21-22'!$A$4:$B$408, 2, FALSE)), "0", VLOOKUP(Table1[[#This Row],[Name]], 'Gas 21-22'!$A$4:$B$408, 2, FALSE))</f>
        <v>0</v>
      </c>
      <c r="O621" s="8">
        <f>IFERROR((Table1[[#This Row],[Electricity 21-22]]*'Emissions Factors'!$C$4)+(Table1[[#This Row],[Gas 21-22]]*'Emissions Factors'!$B$4), "")</f>
        <v>0</v>
      </c>
      <c r="P621" s="12" t="str">
        <f>IFERROR(Table1[[#This Row],[Total Emissions 21-22]]/Table1[[#This Row],[Total Emissions 20-21]], "")</f>
        <v/>
      </c>
      <c r="Q621" s="11" t="str">
        <f>IF(ISNA(VLOOKUP(Table1[[#This Row],[Name]],'Elec 22-23'!$A$4:$B$680, 2, FALSE)), "", VLOOKUP(Table1[[#This Row],[Name]], 'Elec 22-23'!$A$4:$B$680, 2, FALSE))</f>
        <v/>
      </c>
      <c r="R621" s="7" t="str">
        <f>IF(ISNA(VLOOKUP(Table1[[#This Row],[Name]], 'Gas 22-23'!$A$4:$B$427, 2, FALSE)), "", (VLOOKUP(Table1[[#This Row],[Name]], 'Gas 22-23'!$A$4:$B$427, 2, FALSE)))</f>
        <v/>
      </c>
      <c r="S621" s="7" t="str">
        <f>IFERROR((Table1[[#This Row],[Electricity 22-23]]*'Emissions Factors'!$C$5)+('Emissions Factors'!$B$5*Table1[[#This Row],[Gas 22-23]]), "")</f>
        <v/>
      </c>
      <c r="T621" s="12" t="str">
        <f>IFERROR(Table1[[#This Row],[Total Emissions 22-23]]/Table1[[#This Row],[Total Emissions 21-22]], "")</f>
        <v/>
      </c>
      <c r="U621" s="7" t="str">
        <f>IF(ISNA(VLOOKUP(Table1[[#This Row],[Name]],'Electricity 23-24'!A44:D586,4,FALSE)),"",(VLOOKUP(Table1[[#This Row],[Name]],'Electricity 23-24'!A44:D586,4,FALSE)))</f>
        <v/>
      </c>
      <c r="V621" s="7" t="str">
        <f>IF(ISNA(VLOOKUP(Table1[[#This Row],[Name]],Table2[#All],2,FALSE)),"",(VLOOKUP(Table1[[#This Row],[Name]],Table2[#All],2,FALSE)))</f>
        <v/>
      </c>
      <c r="W621" s="7" t="str">
        <f>IFERROR((Table1[[#This Row],[Electricity 23-24 ]]*'Emissions Factors'!$C$6)+(Table1[[#This Row],[Gas 23-24 ]]*'Emissions Factors'!$B$6),"")</f>
        <v/>
      </c>
      <c r="X621" s="74" t="str">
        <f>IFERROR(Table1[[#This Row],[Total Emissions 23-24 ]]/Table1[[#This Row],[Total Emissions 22-23]],"")</f>
        <v/>
      </c>
      <c r="Y621" s="21"/>
    </row>
    <row r="622" spans="1:25" x14ac:dyDescent="0.25">
      <c r="A622" s="32"/>
      <c r="B622" s="21" t="e">
        <f>VLOOKUP(Table1[[#This Row],[Name]], 'Site Information'!$A$2:$D$46, 4, FALSE)</f>
        <v>#N/A</v>
      </c>
      <c r="C622" s="8" t="str">
        <f>IF(ISNA(VLOOKUP(Table1[[#This Row],[Name]], 'Elec 17-18'!$A$4:$B$630, 2, FALSE)), "0", VLOOKUP(Table1[[#This Row],[Name]], 'Elec 17-18'!$A$4:$B$630, 2, FALSE))</f>
        <v>0</v>
      </c>
      <c r="D622" s="13" t="str">
        <f>IF(ISNA(VLOOKUP(Table1[[#This Row],[Name]], 'Gas 17-18'!$A$4:$B$395, 2, FALSE)), "0", (VLOOKUP(Table1[[#This Row],[Name]], 'Gas 17-18'!$A$4:$B$395, 2, FALSE)))</f>
        <v>0</v>
      </c>
      <c r="E622" s="8" t="str">
        <f>IF(ISNA(VLOOKUP(Table1[[#This Row],[Name]], 'Elec 18-19'!$A$4:$B$630, 2, FALSE)), "0", VLOOKUP(Table1[[#This Row],[Name]], 'Elec 18-19'!$A$4:$B$630, 2, FALSE))</f>
        <v>0</v>
      </c>
      <c r="F622" s="13" t="str">
        <f>IF(ISNA(VLOOKUP(Table1[[#This Row],[Name]], 'Gas 18-19'!$A$4:$B$395, 2, FALSE)), "0", (VLOOKUP(Table1[[#This Row],[Name]], 'Gas 18-19'!$A$4:$B$395, 2, FALSE)))</f>
        <v>0</v>
      </c>
      <c r="G622" s="7" t="str">
        <f>IF(ISNA(VLOOKUP(Table1[[#This Row],[Name]], 'Elec 19-20'!$A$4:$B$631, 2, FALSE)), "0", VLOOKUP(Table1[[#This Row],[Name]], 'Elec 19-20'!$A$4:$B$631, 2, FALSE))</f>
        <v>0</v>
      </c>
      <c r="H622" s="7" t="str">
        <f>IF(ISNA(VLOOKUP(Table1[[#This Row],[Name]], 'Gas 19-20'!$A$4:$B$395, 2, FALSE)), "0", (VLOOKUP(Table1[[#This Row],[Name]], 'Gas 19-20'!$A$4:$B$395, 2, FALSE)))</f>
        <v>0</v>
      </c>
      <c r="I622" s="13">
        <f>IFERROR((Table1[[#This Row],[Electricity 19-20]]*'Emissions Factors'!$C$2)+(Table1[[#This Row],[Gas 19-20]]*'Emissions Factors'!$B$2), "")</f>
        <v>0</v>
      </c>
      <c r="J622" s="7" t="str">
        <f>IF(ISNA(VLOOKUP(Table1[[#This Row],[Name]],'Elec 20-21'!$A$4:$B$641, 2, FALSE)), "0", VLOOKUP(Table1[[#This Row],[Name]], 'Elec 20-21'!$A$4:$B$641, 2, FALSE))</f>
        <v>0</v>
      </c>
      <c r="K622" s="7" t="str">
        <f>IF(ISNA(VLOOKUP(Table1[[#This Row],[Name]], 'Gas 20-21'!$A$4:$B$400, 2, FALSE)), "0", VLOOKUP(Table1[[#This Row],[Name]], 'Gas 20-21'!$A$4:$B$400, 2, FALSE))</f>
        <v>0</v>
      </c>
      <c r="L622" s="13">
        <f>IFERROR((Table1[[#This Row],[Electricity 20-21]]*'Emissions Factors'!$C$3)+(Table1[[#This Row],[Gas 20-21]]*'Emissions Factors'!$B$2), "0")</f>
        <v>0</v>
      </c>
      <c r="M622" s="65" t="str">
        <f>IF(ISNA(VLOOKUP(Table1[[#This Row],[Name]], 'Elec 21-22'!$A$4:$B$656, 2, FALSE)), "0", VLOOKUP(Table1[[#This Row],[Name]], 'Elec 21-22'!$A$4:$B$656, 2, FALSE))</f>
        <v>0</v>
      </c>
      <c r="N622" s="11" t="str">
        <f>IF(ISNA(VLOOKUP(Table1[[#This Row],[Name]], 'Gas 21-22'!$A$4:$B$408, 2, FALSE)), "0", VLOOKUP(Table1[[#This Row],[Name]], 'Gas 21-22'!$A$4:$B$408, 2, FALSE))</f>
        <v>0</v>
      </c>
      <c r="O622" s="8">
        <f>IFERROR((Table1[[#This Row],[Electricity 21-22]]*'Emissions Factors'!$C$4)+(Table1[[#This Row],[Gas 21-22]]*'Emissions Factors'!$B$4), "")</f>
        <v>0</v>
      </c>
      <c r="P622" s="13" t="str">
        <f>IFERROR(Table1[[#This Row],[Total Emissions 21-22]]/Table1[[#This Row],[Total Emissions 20-21]], "")</f>
        <v/>
      </c>
      <c r="Q622" s="11" t="str">
        <f>IF(ISNA(VLOOKUP(Table1[[#This Row],[Name]],'Elec 22-23'!$A$4:$B$680, 2, FALSE)), "", VLOOKUP(Table1[[#This Row],[Name]], 'Elec 22-23'!$A$4:$B$680, 2, FALSE))</f>
        <v/>
      </c>
      <c r="R622" s="7" t="str">
        <f>IF(ISNA(VLOOKUP(Table1[[#This Row],[Name]], 'Gas 22-23'!$A$4:$B$427, 2, FALSE)), "", (VLOOKUP(Table1[[#This Row],[Name]], 'Gas 22-23'!$A$4:$B$427, 2, FALSE)))</f>
        <v/>
      </c>
      <c r="S622" s="7" t="str">
        <f>IFERROR((Table1[[#This Row],[Electricity 22-23]]*'Emissions Factors'!$C$5)+('Emissions Factors'!$B$5*Table1[[#This Row],[Gas 22-23]]), "")</f>
        <v/>
      </c>
      <c r="T622" s="12" t="str">
        <f>IFERROR(Table1[[#This Row],[Total Emissions 22-23]]/Table1[[#This Row],[Total Emissions 21-22]], "")</f>
        <v/>
      </c>
      <c r="U622" s="7" t="e">
        <f>VLOOKUP(Table1[[#This Row],[Name]],'Electricity 23-24'!A458:D534,4,FALSE)</f>
        <v>#N/A</v>
      </c>
      <c r="V622" s="7" t="str">
        <f>IF(ISNA(VLOOKUP(Table1[[#This Row],[Name]],Table2[#All],2,FALSE)),"",(VLOOKUP(Table1[[#This Row],[Name]],Table2[#All],2,FALSE)))</f>
        <v/>
      </c>
      <c r="W622" s="7" t="str">
        <f>IFERROR((Table1[[#This Row],[Electricity 23-24 ]]*'Emissions Factors'!$C$6)+(Table1[[#This Row],[Gas 23-24 ]]*'Emissions Factors'!$B$6),"")</f>
        <v/>
      </c>
      <c r="X622" s="74" t="str">
        <f>IFERROR(Table1[[#This Row],[Total Emissions 23-24 ]]/Table1[[#This Row],[Total Emissions 22-23]],"")</f>
        <v/>
      </c>
      <c r="Y622" s="21"/>
    </row>
    <row r="623" spans="1:25" x14ac:dyDescent="0.25">
      <c r="A623" s="30"/>
      <c r="B623" s="21" t="e">
        <f>VLOOKUP(Table1[[#This Row],[Name]], 'Site Information'!$A$2:$D$46, 4, FALSE)</f>
        <v>#N/A</v>
      </c>
      <c r="C623" s="11" t="str">
        <f>IF(ISNA(VLOOKUP(Table1[[#This Row],[Name]], 'Elec 17-18'!$A$4:$B$630, 2, FALSE)), "0", VLOOKUP(Table1[[#This Row],[Name]], 'Elec 17-18'!$A$4:$B$630, 2, FALSE))</f>
        <v>0</v>
      </c>
      <c r="D623" s="47" t="str">
        <f>IF(ISNA(VLOOKUP(Table1[[#This Row],[Name]], 'Gas 17-18'!$A$4:$B$395, 2, FALSE)), "0", (VLOOKUP(Table1[[#This Row],[Name]], 'Gas 17-18'!$A$4:$B$395, 2, FALSE)))</f>
        <v>0</v>
      </c>
      <c r="E623" s="11" t="str">
        <f>IF(ISNA(VLOOKUP(Table1[[#This Row],[Name]], 'Elec 18-19'!$A$4:$B$630, 2, FALSE)), "0", VLOOKUP(Table1[[#This Row],[Name]], 'Elec 18-19'!$A$4:$B$630, 2, FALSE))</f>
        <v>0</v>
      </c>
      <c r="F623" s="47" t="str">
        <f>IF(ISNA(VLOOKUP(Table1[[#This Row],[Name]], 'Gas 18-19'!$A$4:$B$395, 2, FALSE)), "0", (VLOOKUP(Table1[[#This Row],[Name]], 'Gas 18-19'!$A$4:$B$395, 2, FALSE)))</f>
        <v>0</v>
      </c>
      <c r="G623" s="7" t="str">
        <f>IF(ISNA(VLOOKUP(Table1[[#This Row],[Name]], 'Elec 19-20'!$A$4:$B$631, 2, FALSE)), "0", VLOOKUP(Table1[[#This Row],[Name]], 'Elec 19-20'!$A$4:$B$631, 2, FALSE))</f>
        <v>0</v>
      </c>
      <c r="H623" s="7" t="str">
        <f>IF(ISNA(VLOOKUP(Table1[[#This Row],[Name]], 'Gas 19-20'!$A$4:$B$395, 2, FALSE)), "0", (VLOOKUP(Table1[[#This Row],[Name]], 'Gas 19-20'!$A$4:$B$395, 2, FALSE)))</f>
        <v>0</v>
      </c>
      <c r="I623" s="13">
        <f>IFERROR((Table1[[#This Row],[Electricity 19-20]]*'Emissions Factors'!$C$2)+(Table1[[#This Row],[Gas 19-20]]*'Emissions Factors'!$B$2), "")</f>
        <v>0</v>
      </c>
      <c r="J623" s="7" t="str">
        <f>IF(ISNA(VLOOKUP(Table1[[#This Row],[Name]],'Elec 20-21'!$A$4:$B$641, 2, FALSE)), "0", VLOOKUP(Table1[[#This Row],[Name]], 'Elec 20-21'!$A$4:$B$641, 2, FALSE))</f>
        <v>0</v>
      </c>
      <c r="K623" s="7" t="str">
        <f>IF(ISNA(VLOOKUP(Table1[[#This Row],[Name]], 'Gas 20-21'!$A$4:$B$400, 2, FALSE)), "0", VLOOKUP(Table1[[#This Row],[Name]], 'Gas 20-21'!$A$4:$B$400, 2, FALSE))</f>
        <v>0</v>
      </c>
      <c r="L623" s="13">
        <f>IFERROR((Table1[[#This Row],[Electricity 20-21]]*'Emissions Factors'!$C$3)+(Table1[[#This Row],[Gas 20-21]]*'Emissions Factors'!$B$2), "0")</f>
        <v>0</v>
      </c>
      <c r="M623" s="65" t="str">
        <f>IF(ISNA(VLOOKUP(Table1[[#This Row],[Name]], 'Elec 21-22'!$A$4:$B$656, 2, FALSE)), "0", VLOOKUP(Table1[[#This Row],[Name]], 'Elec 21-22'!$A$4:$B$656, 2, FALSE))</f>
        <v>0</v>
      </c>
      <c r="N623" s="11" t="str">
        <f>IF(ISNA(VLOOKUP(Table1[[#This Row],[Name]], 'Gas 21-22'!$A$4:$B$408, 2, FALSE)), "0", VLOOKUP(Table1[[#This Row],[Name]], 'Gas 21-22'!$A$4:$B$408, 2, FALSE))</f>
        <v>0</v>
      </c>
      <c r="O623" s="8">
        <f>IFERROR((Table1[[#This Row],[Electricity 21-22]]*'Emissions Factors'!$C$4)+(Table1[[#This Row],[Gas 21-22]]*'Emissions Factors'!$B$4), "")</f>
        <v>0</v>
      </c>
      <c r="P623" s="12" t="str">
        <f>IFERROR(Table1[[#This Row],[Total Emissions 21-22]]/Table1[[#This Row],[Total Emissions 20-21]], "")</f>
        <v/>
      </c>
      <c r="Q623" s="11" t="str">
        <f>IF(ISNA(VLOOKUP(Table1[[#This Row],[Name]],'Elec 22-23'!$A$4:$B$680, 2, FALSE)), "", VLOOKUP(Table1[[#This Row],[Name]], 'Elec 22-23'!$A$4:$B$680, 2, FALSE))</f>
        <v/>
      </c>
      <c r="R623" s="7" t="str">
        <f>IF(ISNA(VLOOKUP(Table1[[#This Row],[Name]], 'Gas 22-23'!$A$4:$B$427, 2, FALSE)), "", (VLOOKUP(Table1[[#This Row],[Name]], 'Gas 22-23'!$A$4:$B$427, 2, FALSE)))</f>
        <v/>
      </c>
      <c r="S623" s="7" t="str">
        <f>IFERROR((Table1[[#This Row],[Electricity 22-23]]*'Emissions Factors'!$C$5)+('Emissions Factors'!$B$5*Table1[[#This Row],[Gas 22-23]]), "")</f>
        <v/>
      </c>
      <c r="T623" s="12" t="str">
        <f>IFERROR(Table1[[#This Row],[Total Emissions 22-23]]/Table1[[#This Row],[Total Emissions 21-22]], "")</f>
        <v/>
      </c>
      <c r="U623" s="7" t="str">
        <f>IF(ISNA(VLOOKUP(Table1[[#This Row],[Name]],'Electricity 23-24'!A851:D1747,4,FALSE)),"",(VLOOKUP(Table1[[#This Row],[Name]],'Electricity 23-24'!A851:D1747,4,FALSE)))</f>
        <v/>
      </c>
      <c r="V623" s="7" t="str">
        <f>IF(ISNA(VLOOKUP(Table1[[#This Row],[Name]],Table2[#All],2,FALSE)),"",(VLOOKUP(Table1[[#This Row],[Name]],Table2[#All],2,FALSE)))</f>
        <v/>
      </c>
      <c r="W623" s="7" t="str">
        <f>IFERROR((Table1[[#This Row],[Electricity 23-24 ]]*'Emissions Factors'!$C$6)+(Table1[[#This Row],[Gas 23-24 ]]*'Emissions Factors'!$B$6),"")</f>
        <v/>
      </c>
      <c r="X623" s="74" t="str">
        <f>IFERROR(Table1[[#This Row],[Total Emissions 23-24 ]]/Table1[[#This Row],[Total Emissions 22-23]],"")</f>
        <v/>
      </c>
      <c r="Y623" s="21"/>
    </row>
    <row r="624" spans="1:25" x14ac:dyDescent="0.25">
      <c r="A624" s="30"/>
      <c r="B624" s="21" t="e">
        <f>VLOOKUP(Table1[[#This Row],[Name]], 'Site Information'!$A$2:$D$46, 4, FALSE)</f>
        <v>#N/A</v>
      </c>
      <c r="C624" s="11" t="str">
        <f>IF(ISNA(VLOOKUP(Table1[[#This Row],[Name]], 'Elec 17-18'!$A$4:$B$630, 2, FALSE)), "0", VLOOKUP(Table1[[#This Row],[Name]], 'Elec 17-18'!$A$4:$B$630, 2, FALSE))</f>
        <v>0</v>
      </c>
      <c r="D624" s="47" t="str">
        <f>IF(ISNA(VLOOKUP(Table1[[#This Row],[Name]], 'Gas 17-18'!$A$4:$B$395, 2, FALSE)), "0", (VLOOKUP(Table1[[#This Row],[Name]], 'Gas 17-18'!$A$4:$B$395, 2, FALSE)))</f>
        <v>0</v>
      </c>
      <c r="E624" s="11" t="str">
        <f>IF(ISNA(VLOOKUP(Table1[[#This Row],[Name]], 'Elec 18-19'!$A$4:$B$630, 2, FALSE)), "0", VLOOKUP(Table1[[#This Row],[Name]], 'Elec 18-19'!$A$4:$B$630, 2, FALSE))</f>
        <v>0</v>
      </c>
      <c r="F624" s="47" t="str">
        <f>IF(ISNA(VLOOKUP(Table1[[#This Row],[Name]], 'Gas 18-19'!$A$4:$B$395, 2, FALSE)), "0", (VLOOKUP(Table1[[#This Row],[Name]], 'Gas 18-19'!$A$4:$B$395, 2, FALSE)))</f>
        <v>0</v>
      </c>
      <c r="G624" s="7" t="str">
        <f>IF(ISNA(VLOOKUP(Table1[[#This Row],[Name]], 'Elec 19-20'!$A$4:$B$631, 2, FALSE)), "0", VLOOKUP(Table1[[#This Row],[Name]], 'Elec 19-20'!$A$4:$B$631, 2, FALSE))</f>
        <v>0</v>
      </c>
      <c r="H624" s="7" t="str">
        <f>IF(ISNA(VLOOKUP(Table1[[#This Row],[Name]], 'Gas 19-20'!$A$4:$B$395, 2, FALSE)), "0", (VLOOKUP(Table1[[#This Row],[Name]], 'Gas 19-20'!$A$4:$B$395, 2, FALSE)))</f>
        <v>0</v>
      </c>
      <c r="I624" s="13">
        <f>IFERROR((Table1[[#This Row],[Electricity 19-20]]*'Emissions Factors'!$C$2)+(Table1[[#This Row],[Gas 19-20]]*'Emissions Factors'!$B$2), "")</f>
        <v>0</v>
      </c>
      <c r="J624" s="7" t="str">
        <f>IF(ISNA(VLOOKUP(Table1[[#This Row],[Name]],'Elec 20-21'!$A$4:$B$641, 2, FALSE)), "0", VLOOKUP(Table1[[#This Row],[Name]], 'Elec 20-21'!$A$4:$B$641, 2, FALSE))</f>
        <v>0</v>
      </c>
      <c r="K624" s="7" t="str">
        <f>IF(ISNA(VLOOKUP(Table1[[#This Row],[Name]], 'Gas 20-21'!$A$4:$B$400, 2, FALSE)), "0", VLOOKUP(Table1[[#This Row],[Name]], 'Gas 20-21'!$A$4:$B$400, 2, FALSE))</f>
        <v>0</v>
      </c>
      <c r="L624" s="13">
        <f>IFERROR((Table1[[#This Row],[Electricity 20-21]]*'Emissions Factors'!$C$3)+(Table1[[#This Row],[Gas 20-21]]*'Emissions Factors'!$B$2), "0")</f>
        <v>0</v>
      </c>
      <c r="M624" s="65" t="str">
        <f>IF(ISNA(VLOOKUP(Table1[[#This Row],[Name]], 'Elec 21-22'!$A$4:$B$656, 2, FALSE)), "0", VLOOKUP(Table1[[#This Row],[Name]], 'Elec 21-22'!$A$4:$B$656, 2, FALSE))</f>
        <v>0</v>
      </c>
      <c r="N624" s="11" t="str">
        <f>IF(ISNA(VLOOKUP(Table1[[#This Row],[Name]], 'Gas 21-22'!$A$4:$B$408, 2, FALSE)), "0", VLOOKUP(Table1[[#This Row],[Name]], 'Gas 21-22'!$A$4:$B$408, 2, FALSE))</f>
        <v>0</v>
      </c>
      <c r="O624" s="8">
        <f>IFERROR((Table1[[#This Row],[Electricity 21-22]]*'Emissions Factors'!$C$4)+(Table1[[#This Row],[Gas 21-22]]*'Emissions Factors'!$B$4), "")</f>
        <v>0</v>
      </c>
      <c r="P624" s="12" t="str">
        <f>IFERROR(Table1[[#This Row],[Total Emissions 21-22]]/Table1[[#This Row],[Total Emissions 20-21]], "")</f>
        <v/>
      </c>
      <c r="Q624" s="11" t="str">
        <f>IF(ISNA(VLOOKUP(Table1[[#This Row],[Name]],'Elec 22-23'!$A$4:$B$680, 2, FALSE)), "", VLOOKUP(Table1[[#This Row],[Name]], 'Elec 22-23'!$A$4:$B$680, 2, FALSE))</f>
        <v/>
      </c>
      <c r="R624" s="7" t="str">
        <f>IF(ISNA(VLOOKUP(Table1[[#This Row],[Name]], 'Gas 22-23'!$A$4:$B$427, 2, FALSE)), "", (VLOOKUP(Table1[[#This Row],[Name]], 'Gas 22-23'!$A$4:$B$427, 2, FALSE)))</f>
        <v/>
      </c>
      <c r="S624" s="7" t="str">
        <f>IFERROR((Table1[[#This Row],[Electricity 22-23]]*'Emissions Factors'!$C$5)+('Emissions Factors'!$B$5*Table1[[#This Row],[Gas 22-23]]), "")</f>
        <v/>
      </c>
      <c r="T624" s="12" t="str">
        <f>IFERROR(Table1[[#This Row],[Total Emissions 22-23]]/Table1[[#This Row],[Total Emissions 21-22]], "")</f>
        <v/>
      </c>
      <c r="U624" s="7" t="str">
        <f>IF(ISNA(VLOOKUP(Table1[[#This Row],[Name]],'Electricity 23-24'!A852:D1748,4,FALSE)),"",(VLOOKUP(Table1[[#This Row],[Name]],'Electricity 23-24'!A852:D1748,4,FALSE)))</f>
        <v/>
      </c>
      <c r="V624" s="7" t="str">
        <f>IF(ISNA(VLOOKUP(Table1[[#This Row],[Name]],Table2[#All],2,FALSE)),"",(VLOOKUP(Table1[[#This Row],[Name]],Table2[#All],2,FALSE)))</f>
        <v/>
      </c>
      <c r="W624" s="7" t="str">
        <f>IFERROR((Table1[[#This Row],[Electricity 23-24 ]]*'Emissions Factors'!$C$6)+(Table1[[#This Row],[Gas 23-24 ]]*'Emissions Factors'!$B$6),"")</f>
        <v/>
      </c>
      <c r="X624" s="74" t="str">
        <f>IFERROR(Table1[[#This Row],[Total Emissions 23-24 ]]/Table1[[#This Row],[Total Emissions 22-23]],"")</f>
        <v/>
      </c>
      <c r="Y624" s="21"/>
    </row>
    <row r="625" spans="1:25" x14ac:dyDescent="0.25">
      <c r="A625" s="32"/>
      <c r="B625" s="21" t="e">
        <f>VLOOKUP(Table1[[#This Row],[Name]], 'Site Information'!$A$2:$D$46, 4, FALSE)</f>
        <v>#N/A</v>
      </c>
      <c r="C625" s="8" t="str">
        <f>IF(ISNA(VLOOKUP(Table1[[#This Row],[Name]], 'Elec 17-18'!$A$4:$B$630, 2, FALSE)), "0", VLOOKUP(Table1[[#This Row],[Name]], 'Elec 17-18'!$A$4:$B$630, 2, FALSE))</f>
        <v>0</v>
      </c>
      <c r="D625" s="13" t="str">
        <f>IF(ISNA(VLOOKUP(Table1[[#This Row],[Name]], 'Gas 17-18'!$A$4:$B$395, 2, FALSE)), "0", (VLOOKUP(Table1[[#This Row],[Name]], 'Gas 17-18'!$A$4:$B$395, 2, FALSE)))</f>
        <v>0</v>
      </c>
      <c r="E625" s="8" t="str">
        <f>IF(ISNA(VLOOKUP(Table1[[#This Row],[Name]], 'Elec 18-19'!$A$4:$B$630, 2, FALSE)), "0", VLOOKUP(Table1[[#This Row],[Name]], 'Elec 18-19'!$A$4:$B$630, 2, FALSE))</f>
        <v>0</v>
      </c>
      <c r="F625" s="13" t="str">
        <f>IF(ISNA(VLOOKUP(Table1[[#This Row],[Name]], 'Gas 18-19'!$A$4:$B$395, 2, FALSE)), "0", (VLOOKUP(Table1[[#This Row],[Name]], 'Gas 18-19'!$A$4:$B$395, 2, FALSE)))</f>
        <v>0</v>
      </c>
      <c r="G625" s="7" t="str">
        <f>IF(ISNA(VLOOKUP(Table1[[#This Row],[Name]], 'Elec 19-20'!$A$4:$B$631, 2, FALSE)), "0", VLOOKUP(Table1[[#This Row],[Name]], 'Elec 19-20'!$A$4:$B$631, 2, FALSE))</f>
        <v>0</v>
      </c>
      <c r="H625" s="7" t="str">
        <f>IF(ISNA(VLOOKUP(Table1[[#This Row],[Name]], 'Gas 19-20'!$A$4:$B$395, 2, FALSE)), "0", (VLOOKUP(Table1[[#This Row],[Name]], 'Gas 19-20'!$A$4:$B$395, 2, FALSE)))</f>
        <v>0</v>
      </c>
      <c r="I625" s="13">
        <f>IFERROR((Table1[[#This Row],[Electricity 19-20]]*'Emissions Factors'!$C$2)+(Table1[[#This Row],[Gas 19-20]]*'Emissions Factors'!$B$2), "")</f>
        <v>0</v>
      </c>
      <c r="J625" s="7" t="str">
        <f>IF(ISNA(VLOOKUP(Table1[[#This Row],[Name]],'Elec 20-21'!$A$4:$B$641, 2, FALSE)), "0", VLOOKUP(Table1[[#This Row],[Name]], 'Elec 20-21'!$A$4:$B$641, 2, FALSE))</f>
        <v>0</v>
      </c>
      <c r="K625" s="7" t="str">
        <f>IF(ISNA(VLOOKUP(Table1[[#This Row],[Name]], 'Gas 20-21'!$A$4:$B$400, 2, FALSE)), "0", VLOOKUP(Table1[[#This Row],[Name]], 'Gas 20-21'!$A$4:$B$400, 2, FALSE))</f>
        <v>0</v>
      </c>
      <c r="L625" s="13">
        <f>IFERROR((Table1[[#This Row],[Electricity 20-21]]*'Emissions Factors'!$C$3)+(Table1[[#This Row],[Gas 20-21]]*'Emissions Factors'!$B$2), "0")</f>
        <v>0</v>
      </c>
      <c r="M625" s="65" t="str">
        <f>IF(ISNA(VLOOKUP(Table1[[#This Row],[Name]], 'Elec 21-22'!$A$4:$B$656, 2, FALSE)), "0", VLOOKUP(Table1[[#This Row],[Name]], 'Elec 21-22'!$A$4:$B$656, 2, FALSE))</f>
        <v>0</v>
      </c>
      <c r="N625" s="11" t="str">
        <f>IF(ISNA(VLOOKUP(Table1[[#This Row],[Name]], 'Gas 21-22'!$A$4:$B$408, 2, FALSE)), "0", VLOOKUP(Table1[[#This Row],[Name]], 'Gas 21-22'!$A$4:$B$408, 2, FALSE))</f>
        <v>0</v>
      </c>
      <c r="O625" s="8">
        <f>IFERROR((Table1[[#This Row],[Electricity 21-22]]*'Emissions Factors'!$C$4)+(Table1[[#This Row],[Gas 21-22]]*'Emissions Factors'!$B$4), "")</f>
        <v>0</v>
      </c>
      <c r="P625" s="12" t="str">
        <f>IFERROR(Table1[[#This Row],[Total Emissions 21-22]]/Table1[[#This Row],[Total Emissions 20-21]], "")</f>
        <v/>
      </c>
      <c r="Q625" s="11" t="str">
        <f>IF(ISNA(VLOOKUP(Table1[[#This Row],[Name]],'Elec 22-23'!$A$4:$B$680, 2, FALSE)), "", VLOOKUP(Table1[[#This Row],[Name]], 'Elec 22-23'!$A$4:$B$680, 2, FALSE))</f>
        <v/>
      </c>
      <c r="R625" s="7" t="str">
        <f>IF(ISNA(VLOOKUP(Table1[[#This Row],[Name]], 'Gas 22-23'!$A$4:$B$427, 2, FALSE)), "", (VLOOKUP(Table1[[#This Row],[Name]], 'Gas 22-23'!$A$4:$B$427, 2, FALSE)))</f>
        <v/>
      </c>
      <c r="S625" s="7" t="str">
        <f>IFERROR((Table1[[#This Row],[Electricity 22-23]]*'Emissions Factors'!$C$5)+('Emissions Factors'!$B$5*Table1[[#This Row],[Gas 22-23]]), "")</f>
        <v/>
      </c>
      <c r="T625" s="12" t="str">
        <f>IFERROR(Table1[[#This Row],[Total Emissions 22-23]]/Table1[[#This Row],[Total Emissions 21-22]], "")</f>
        <v/>
      </c>
      <c r="U625" s="7" t="str">
        <f>IF(ISNA(VLOOKUP(Table1[[#This Row],[Name]],'Electricity 23-24'!A48:D590,4,FALSE)),"",(VLOOKUP(Table1[[#This Row],[Name]],'Electricity 23-24'!A48:D590,4,FALSE)))</f>
        <v/>
      </c>
      <c r="V625" s="7" t="str">
        <f>IF(ISNA(VLOOKUP(Table1[[#This Row],[Name]],Table2[#All],2,FALSE)),"",(VLOOKUP(Table1[[#This Row],[Name]],Table2[#All],2,FALSE)))</f>
        <v/>
      </c>
      <c r="W625" s="7" t="str">
        <f>IFERROR((Table1[[#This Row],[Electricity 23-24 ]]*'Emissions Factors'!$C$6)+(Table1[[#This Row],[Gas 23-24 ]]*'Emissions Factors'!$B$6),"")</f>
        <v/>
      </c>
      <c r="X625" s="74" t="str">
        <f>IFERROR(Table1[[#This Row],[Total Emissions 23-24 ]]/Table1[[#This Row],[Total Emissions 22-23]],"")</f>
        <v/>
      </c>
      <c r="Y625" s="21"/>
    </row>
    <row r="626" spans="1:25" x14ac:dyDescent="0.25">
      <c r="A626" s="30"/>
      <c r="B626" s="21" t="e">
        <f>VLOOKUP(Table1[[#This Row],[Name]], 'Site Information'!$A$2:$D$46, 4, FALSE)</f>
        <v>#N/A</v>
      </c>
      <c r="C626" s="11" t="str">
        <f>IF(ISNA(VLOOKUP(Table1[[#This Row],[Name]], 'Elec 17-18'!$A$4:$B$630, 2, FALSE)), "0", VLOOKUP(Table1[[#This Row],[Name]], 'Elec 17-18'!$A$4:$B$630, 2, FALSE))</f>
        <v>0</v>
      </c>
      <c r="D626" s="47" t="str">
        <f>IF(ISNA(VLOOKUP(Table1[[#This Row],[Name]], 'Gas 17-18'!$A$4:$B$395, 2, FALSE)), "0", (VLOOKUP(Table1[[#This Row],[Name]], 'Gas 17-18'!$A$4:$B$395, 2, FALSE)))</f>
        <v>0</v>
      </c>
      <c r="E626" s="11" t="str">
        <f>IF(ISNA(VLOOKUP(Table1[[#This Row],[Name]], 'Elec 18-19'!$A$4:$B$630, 2, FALSE)), "0", VLOOKUP(Table1[[#This Row],[Name]], 'Elec 18-19'!$A$4:$B$630, 2, FALSE))</f>
        <v>0</v>
      </c>
      <c r="F626" s="47" t="str">
        <f>IF(ISNA(VLOOKUP(Table1[[#This Row],[Name]], 'Gas 18-19'!$A$4:$B$395, 2, FALSE)), "0", (VLOOKUP(Table1[[#This Row],[Name]], 'Gas 18-19'!$A$4:$B$395, 2, FALSE)))</f>
        <v>0</v>
      </c>
      <c r="G626" s="7" t="str">
        <f>IF(ISNA(VLOOKUP(Table1[[#This Row],[Name]], 'Elec 19-20'!$A$4:$B$631, 2, FALSE)), "0", VLOOKUP(Table1[[#This Row],[Name]], 'Elec 19-20'!$A$4:$B$631, 2, FALSE))</f>
        <v>0</v>
      </c>
      <c r="H626" s="7" t="str">
        <f>IF(ISNA(VLOOKUP(Table1[[#This Row],[Name]], 'Gas 19-20'!$A$4:$B$395, 2, FALSE)), "0", (VLOOKUP(Table1[[#This Row],[Name]], 'Gas 19-20'!$A$4:$B$395, 2, FALSE)))</f>
        <v>0</v>
      </c>
      <c r="I626" s="13">
        <f>IFERROR((Table1[[#This Row],[Electricity 19-20]]*'Emissions Factors'!$C$2)+(Table1[[#This Row],[Gas 19-20]]*'Emissions Factors'!$B$2), "")</f>
        <v>0</v>
      </c>
      <c r="J626" s="7" t="str">
        <f>IF(ISNA(VLOOKUP(Table1[[#This Row],[Name]],'Elec 20-21'!$A$4:$B$641, 2, FALSE)), "0", VLOOKUP(Table1[[#This Row],[Name]], 'Elec 20-21'!$A$4:$B$641, 2, FALSE))</f>
        <v>0</v>
      </c>
      <c r="K626" s="7" t="str">
        <f>IF(ISNA(VLOOKUP(Table1[[#This Row],[Name]], 'Gas 20-21'!$A$4:$B$400, 2, FALSE)), "0", VLOOKUP(Table1[[#This Row],[Name]], 'Gas 20-21'!$A$4:$B$400, 2, FALSE))</f>
        <v>0</v>
      </c>
      <c r="L626" s="13">
        <f>IFERROR((Table1[[#This Row],[Electricity 20-21]]*'Emissions Factors'!$C$3)+(Table1[[#This Row],[Gas 20-21]]*'Emissions Factors'!$B$2), "0")</f>
        <v>0</v>
      </c>
      <c r="M626" s="65" t="str">
        <f>IF(ISNA(VLOOKUP(Table1[[#This Row],[Name]], 'Elec 21-22'!$A$4:$B$656, 2, FALSE)), "0", VLOOKUP(Table1[[#This Row],[Name]], 'Elec 21-22'!$A$4:$B$656, 2, FALSE))</f>
        <v>0</v>
      </c>
      <c r="N626" s="11" t="str">
        <f>IF(ISNA(VLOOKUP(Table1[[#This Row],[Name]], 'Gas 21-22'!$A$4:$B$408, 2, FALSE)), "0", VLOOKUP(Table1[[#This Row],[Name]], 'Gas 21-22'!$A$4:$B$408, 2, FALSE))</f>
        <v>0</v>
      </c>
      <c r="O626" s="8">
        <f>IFERROR((Table1[[#This Row],[Electricity 21-22]]*'Emissions Factors'!$C$4)+(Table1[[#This Row],[Gas 21-22]]*'Emissions Factors'!$B$4), "")</f>
        <v>0</v>
      </c>
      <c r="P626" s="12" t="str">
        <f>IFERROR(Table1[[#This Row],[Total Emissions 21-22]]/Table1[[#This Row],[Total Emissions 20-21]], "")</f>
        <v/>
      </c>
      <c r="Q626" s="11" t="str">
        <f>IF(ISNA(VLOOKUP(Table1[[#This Row],[Name]],'Elec 22-23'!$A$4:$B$680, 2, FALSE)), "", VLOOKUP(Table1[[#This Row],[Name]], 'Elec 22-23'!$A$4:$B$680, 2, FALSE))</f>
        <v/>
      </c>
      <c r="R626" s="7" t="str">
        <f>IF(ISNA(VLOOKUP(Table1[[#This Row],[Name]], 'Gas 22-23'!$A$4:$B$427, 2, FALSE)), "", (VLOOKUP(Table1[[#This Row],[Name]], 'Gas 22-23'!$A$4:$B$427, 2, FALSE)))</f>
        <v/>
      </c>
      <c r="S626" s="7" t="str">
        <f>IFERROR((Table1[[#This Row],[Electricity 22-23]]*'Emissions Factors'!$C$5)+('Emissions Factors'!$B$5*Table1[[#This Row],[Gas 22-23]]), "")</f>
        <v/>
      </c>
      <c r="T626" s="12" t="str">
        <f>IFERROR(Table1[[#This Row],[Total Emissions 22-23]]/Table1[[#This Row],[Total Emissions 21-22]], "")</f>
        <v/>
      </c>
      <c r="U626" s="7" t="str">
        <f>IF(ISNA(VLOOKUP(Table1[[#This Row],[Name]],'Electricity 23-24'!A853:D1749,4,FALSE)),"",(VLOOKUP(Table1[[#This Row],[Name]],'Electricity 23-24'!A853:D1749,4,FALSE)))</f>
        <v/>
      </c>
      <c r="V626" s="7" t="str">
        <f>IF(ISNA(VLOOKUP(Table1[[#This Row],[Name]],Table2[#All],2,FALSE)),"",(VLOOKUP(Table1[[#This Row],[Name]],Table2[#All],2,FALSE)))</f>
        <v/>
      </c>
      <c r="W626" s="7" t="str">
        <f>IFERROR((Table1[[#This Row],[Electricity 23-24 ]]*'Emissions Factors'!$C$6)+(Table1[[#This Row],[Gas 23-24 ]]*'Emissions Factors'!$B$6),"")</f>
        <v/>
      </c>
      <c r="X626" s="74" t="str">
        <f>IFERROR(Table1[[#This Row],[Total Emissions 23-24 ]]/Table1[[#This Row],[Total Emissions 22-23]],"")</f>
        <v/>
      </c>
      <c r="Y626" s="21"/>
    </row>
    <row r="627" spans="1:25" x14ac:dyDescent="0.25">
      <c r="A627" s="30"/>
      <c r="B627" s="21" t="e">
        <f>VLOOKUP(Table1[[#This Row],[Name]], 'Site Information'!$A$2:$D$46, 4, FALSE)</f>
        <v>#N/A</v>
      </c>
      <c r="C627" s="11" t="str">
        <f>IF(ISNA(VLOOKUP(Table1[[#This Row],[Name]], 'Elec 17-18'!$A$4:$B$630, 2, FALSE)), "0", VLOOKUP(Table1[[#This Row],[Name]], 'Elec 17-18'!$A$4:$B$630, 2, FALSE))</f>
        <v>0</v>
      </c>
      <c r="D627" s="47" t="str">
        <f>IF(ISNA(VLOOKUP(Table1[[#This Row],[Name]], 'Gas 17-18'!$A$4:$B$395, 2, FALSE)), "0", (VLOOKUP(Table1[[#This Row],[Name]], 'Gas 17-18'!$A$4:$B$395, 2, FALSE)))</f>
        <v>0</v>
      </c>
      <c r="E627" s="11" t="str">
        <f>IF(ISNA(VLOOKUP(Table1[[#This Row],[Name]], 'Elec 18-19'!$A$4:$B$630, 2, FALSE)), "0", VLOOKUP(Table1[[#This Row],[Name]], 'Elec 18-19'!$A$4:$B$630, 2, FALSE))</f>
        <v>0</v>
      </c>
      <c r="F627" s="47" t="str">
        <f>IF(ISNA(VLOOKUP(Table1[[#This Row],[Name]], 'Gas 18-19'!$A$4:$B$395, 2, FALSE)), "0", (VLOOKUP(Table1[[#This Row],[Name]], 'Gas 18-19'!$A$4:$B$395, 2, FALSE)))</f>
        <v>0</v>
      </c>
      <c r="G627" s="7" t="str">
        <f>IF(ISNA(VLOOKUP(Table1[[#This Row],[Name]], 'Elec 19-20'!$A$4:$B$631, 2, FALSE)), "0", VLOOKUP(Table1[[#This Row],[Name]], 'Elec 19-20'!$A$4:$B$631, 2, FALSE))</f>
        <v>0</v>
      </c>
      <c r="H627" s="7" t="str">
        <f>IF(ISNA(VLOOKUP(Table1[[#This Row],[Name]], 'Gas 19-20'!$A$4:$B$395, 2, FALSE)), "0", (VLOOKUP(Table1[[#This Row],[Name]], 'Gas 19-20'!$A$4:$B$395, 2, FALSE)))</f>
        <v>0</v>
      </c>
      <c r="I627" s="13">
        <f>IFERROR((Table1[[#This Row],[Electricity 19-20]]*'Emissions Factors'!$C$2)+(Table1[[#This Row],[Gas 19-20]]*'Emissions Factors'!$B$2), "")</f>
        <v>0</v>
      </c>
      <c r="J627" s="7" t="str">
        <f>IF(ISNA(VLOOKUP(Table1[[#This Row],[Name]],'Elec 20-21'!$A$4:$B$641, 2, FALSE)), "0", VLOOKUP(Table1[[#This Row],[Name]], 'Elec 20-21'!$A$4:$B$641, 2, FALSE))</f>
        <v>0</v>
      </c>
      <c r="K627" s="7" t="str">
        <f>IF(ISNA(VLOOKUP(Table1[[#This Row],[Name]], 'Gas 20-21'!$A$4:$B$400, 2, FALSE)), "0", VLOOKUP(Table1[[#This Row],[Name]], 'Gas 20-21'!$A$4:$B$400, 2, FALSE))</f>
        <v>0</v>
      </c>
      <c r="L627" s="13">
        <f>IFERROR((Table1[[#This Row],[Electricity 20-21]]*'Emissions Factors'!$C$3)+(Table1[[#This Row],[Gas 20-21]]*'Emissions Factors'!$B$2), "0")</f>
        <v>0</v>
      </c>
      <c r="M627" s="65" t="str">
        <f>IF(ISNA(VLOOKUP(Table1[[#This Row],[Name]], 'Elec 21-22'!$A$4:$B$656, 2, FALSE)), "0", VLOOKUP(Table1[[#This Row],[Name]], 'Elec 21-22'!$A$4:$B$656, 2, FALSE))</f>
        <v>0</v>
      </c>
      <c r="N627" s="11" t="str">
        <f>IF(ISNA(VLOOKUP(Table1[[#This Row],[Name]], 'Gas 21-22'!$A$4:$B$408, 2, FALSE)), "0", VLOOKUP(Table1[[#This Row],[Name]], 'Gas 21-22'!$A$4:$B$408, 2, FALSE))</f>
        <v>0</v>
      </c>
      <c r="O627" s="8">
        <f>IFERROR((Table1[[#This Row],[Electricity 21-22]]*'Emissions Factors'!$C$4)+(Table1[[#This Row],[Gas 21-22]]*'Emissions Factors'!$B$4), "")</f>
        <v>0</v>
      </c>
      <c r="P627" s="12" t="str">
        <f>IFERROR(Table1[[#This Row],[Total Emissions 21-22]]/Table1[[#This Row],[Total Emissions 20-21]], "")</f>
        <v/>
      </c>
      <c r="Q627" s="11" t="str">
        <f>IF(ISNA(VLOOKUP(Table1[[#This Row],[Name]],'Elec 22-23'!$A$4:$B$680, 2, FALSE)), "", VLOOKUP(Table1[[#This Row],[Name]], 'Elec 22-23'!$A$4:$B$680, 2, FALSE))</f>
        <v/>
      </c>
      <c r="R627" s="7" t="str">
        <f>IF(ISNA(VLOOKUP(Table1[[#This Row],[Name]], 'Gas 22-23'!$A$4:$B$427, 2, FALSE)), "", (VLOOKUP(Table1[[#This Row],[Name]], 'Gas 22-23'!$A$4:$B$427, 2, FALSE)))</f>
        <v/>
      </c>
      <c r="S627" s="7" t="str">
        <f>IFERROR((Table1[[#This Row],[Electricity 22-23]]*'Emissions Factors'!$C$5)+('Emissions Factors'!$B$5*Table1[[#This Row],[Gas 22-23]]), "")</f>
        <v/>
      </c>
      <c r="T627" s="12" t="str">
        <f>IFERROR(Table1[[#This Row],[Total Emissions 22-23]]/Table1[[#This Row],[Total Emissions 21-22]], "")</f>
        <v/>
      </c>
      <c r="U627" s="7" t="str">
        <f>IF(ISNA(VLOOKUP(Table1[[#This Row],[Name]],'Electricity 23-24'!A854:D1750,4,FALSE)),"",(VLOOKUP(Table1[[#This Row],[Name]],'Electricity 23-24'!A854:D1750,4,FALSE)))</f>
        <v/>
      </c>
      <c r="V627" s="7" t="str">
        <f>IF(ISNA(VLOOKUP(Table1[[#This Row],[Name]],Table2[#All],2,FALSE)),"",(VLOOKUP(Table1[[#This Row],[Name]],Table2[#All],2,FALSE)))</f>
        <v/>
      </c>
      <c r="W627" s="7" t="str">
        <f>IFERROR((Table1[[#This Row],[Electricity 23-24 ]]*'Emissions Factors'!$C$6)+(Table1[[#This Row],[Gas 23-24 ]]*'Emissions Factors'!$B$6),"")</f>
        <v/>
      </c>
      <c r="X627" s="74" t="str">
        <f>IFERROR(Table1[[#This Row],[Total Emissions 23-24 ]]/Table1[[#This Row],[Total Emissions 22-23]],"")</f>
        <v/>
      </c>
      <c r="Y627" s="21"/>
    </row>
    <row r="628" spans="1:25" x14ac:dyDescent="0.25">
      <c r="A628" s="30"/>
      <c r="B628" s="21" t="e">
        <f>VLOOKUP(Table1[[#This Row],[Name]], 'Site Information'!$A$2:$D$46, 4, FALSE)</f>
        <v>#N/A</v>
      </c>
      <c r="C628" s="11" t="str">
        <f>IF(ISNA(VLOOKUP(Table1[[#This Row],[Name]], 'Elec 17-18'!$A$4:$B$630, 2, FALSE)), "0", VLOOKUP(Table1[[#This Row],[Name]], 'Elec 17-18'!$A$4:$B$630, 2, FALSE))</f>
        <v>0</v>
      </c>
      <c r="D628" s="47" t="str">
        <f>IF(ISNA(VLOOKUP(Table1[[#This Row],[Name]], 'Gas 17-18'!$A$4:$B$395, 2, FALSE)), "0", (VLOOKUP(Table1[[#This Row],[Name]], 'Gas 17-18'!$A$4:$B$395, 2, FALSE)))</f>
        <v>0</v>
      </c>
      <c r="E628" s="11" t="str">
        <f>IF(ISNA(VLOOKUP(Table1[[#This Row],[Name]], 'Elec 18-19'!$A$4:$B$630, 2, FALSE)), "0", VLOOKUP(Table1[[#This Row],[Name]], 'Elec 18-19'!$A$4:$B$630, 2, FALSE))</f>
        <v>0</v>
      </c>
      <c r="F628" s="47" t="str">
        <f>IF(ISNA(VLOOKUP(Table1[[#This Row],[Name]], 'Gas 18-19'!$A$4:$B$395, 2, FALSE)), "0", (VLOOKUP(Table1[[#This Row],[Name]], 'Gas 18-19'!$A$4:$B$395, 2, FALSE)))</f>
        <v>0</v>
      </c>
      <c r="G628" s="7" t="str">
        <f>IF(ISNA(VLOOKUP(Table1[[#This Row],[Name]], 'Elec 19-20'!$A$4:$B$631, 2, FALSE)), "0", VLOOKUP(Table1[[#This Row],[Name]], 'Elec 19-20'!$A$4:$B$631, 2, FALSE))</f>
        <v>0</v>
      </c>
      <c r="H628" s="7" t="str">
        <f>IF(ISNA(VLOOKUP(Table1[[#This Row],[Name]], 'Gas 19-20'!$A$4:$B$395, 2, FALSE)), "0", (VLOOKUP(Table1[[#This Row],[Name]], 'Gas 19-20'!$A$4:$B$395, 2, FALSE)))</f>
        <v>0</v>
      </c>
      <c r="I628" s="13">
        <f>IFERROR((Table1[[#This Row],[Electricity 19-20]]*'Emissions Factors'!$C$2)+(Table1[[#This Row],[Gas 19-20]]*'Emissions Factors'!$B$2), "")</f>
        <v>0</v>
      </c>
      <c r="J628" s="7" t="str">
        <f>IF(ISNA(VLOOKUP(Table1[[#This Row],[Name]],'Elec 20-21'!$A$4:$B$641, 2, FALSE)), "0", VLOOKUP(Table1[[#This Row],[Name]], 'Elec 20-21'!$A$4:$B$641, 2, FALSE))</f>
        <v>0</v>
      </c>
      <c r="K628" s="7" t="str">
        <f>IF(ISNA(VLOOKUP(Table1[[#This Row],[Name]], 'Gas 20-21'!$A$4:$B$400, 2, FALSE)), "0", VLOOKUP(Table1[[#This Row],[Name]], 'Gas 20-21'!$A$4:$B$400, 2, FALSE))</f>
        <v>0</v>
      </c>
      <c r="L628" s="13">
        <f>IFERROR((Table1[[#This Row],[Electricity 20-21]]*'Emissions Factors'!$C$3)+(Table1[[#This Row],[Gas 20-21]]*'Emissions Factors'!$B$2), "0")</f>
        <v>0</v>
      </c>
      <c r="M628" s="65" t="str">
        <f>IF(ISNA(VLOOKUP(Table1[[#This Row],[Name]], 'Elec 21-22'!$A$4:$B$656, 2, FALSE)), "0", VLOOKUP(Table1[[#This Row],[Name]], 'Elec 21-22'!$A$4:$B$656, 2, FALSE))</f>
        <v>0</v>
      </c>
      <c r="N628" s="11" t="str">
        <f>IF(ISNA(VLOOKUP(Table1[[#This Row],[Name]], 'Gas 21-22'!$A$4:$B$408, 2, FALSE)), "0", VLOOKUP(Table1[[#This Row],[Name]], 'Gas 21-22'!$A$4:$B$408, 2, FALSE))</f>
        <v>0</v>
      </c>
      <c r="O628" s="8">
        <f>IFERROR((Table1[[#This Row],[Electricity 21-22]]*'Emissions Factors'!$C$4)+(Table1[[#This Row],[Gas 21-22]]*'Emissions Factors'!$B$4), "")</f>
        <v>0</v>
      </c>
      <c r="P628" s="12" t="str">
        <f>IFERROR(Table1[[#This Row],[Total Emissions 21-22]]/Table1[[#This Row],[Total Emissions 20-21]], "")</f>
        <v/>
      </c>
      <c r="Q628" s="11" t="str">
        <f>IF(ISNA(VLOOKUP(Table1[[#This Row],[Name]],'Elec 22-23'!$A$4:$B$680, 2, FALSE)), "", VLOOKUP(Table1[[#This Row],[Name]], 'Elec 22-23'!$A$4:$B$680, 2, FALSE))</f>
        <v/>
      </c>
      <c r="R628" s="7" t="str">
        <f>IF(ISNA(VLOOKUP(Table1[[#This Row],[Name]], 'Gas 22-23'!$A$4:$B$427, 2, FALSE)), "", (VLOOKUP(Table1[[#This Row],[Name]], 'Gas 22-23'!$A$4:$B$427, 2, FALSE)))</f>
        <v/>
      </c>
      <c r="S628" s="7" t="str">
        <f>IFERROR((Table1[[#This Row],[Electricity 22-23]]*'Emissions Factors'!$C$5)+('Emissions Factors'!$B$5*Table1[[#This Row],[Gas 22-23]]), "")</f>
        <v/>
      </c>
      <c r="T628" s="12" t="str">
        <f>IFERROR(Table1[[#This Row],[Total Emissions 22-23]]/Table1[[#This Row],[Total Emissions 21-22]], "")</f>
        <v/>
      </c>
      <c r="U628" s="7" t="str">
        <f>IF(ISNA(VLOOKUP(Table1[[#This Row],[Name]],'Electricity 23-24'!A855:D1751,4,FALSE)),"",(VLOOKUP(Table1[[#This Row],[Name]],'Electricity 23-24'!A855:D1751,4,FALSE)))</f>
        <v/>
      </c>
      <c r="V628" s="7" t="str">
        <f>IF(ISNA(VLOOKUP(Table1[[#This Row],[Name]],Table2[#All],2,FALSE)),"",(VLOOKUP(Table1[[#This Row],[Name]],Table2[#All],2,FALSE)))</f>
        <v/>
      </c>
      <c r="W628" s="7" t="str">
        <f>IFERROR((Table1[[#This Row],[Electricity 23-24 ]]*'Emissions Factors'!$C$6)+(Table1[[#This Row],[Gas 23-24 ]]*'Emissions Factors'!$B$6),"")</f>
        <v/>
      </c>
      <c r="X628" s="74" t="str">
        <f>IFERROR(Table1[[#This Row],[Total Emissions 23-24 ]]/Table1[[#This Row],[Total Emissions 22-23]],"")</f>
        <v/>
      </c>
      <c r="Y628" s="21"/>
    </row>
    <row r="629" spans="1:25" x14ac:dyDescent="0.25">
      <c r="A629" s="30"/>
      <c r="B629" s="21" t="e">
        <f>VLOOKUP(Table1[[#This Row],[Name]], 'Site Information'!$A$2:$D$46, 4, FALSE)</f>
        <v>#N/A</v>
      </c>
      <c r="C629" s="11" t="str">
        <f>IF(ISNA(VLOOKUP(Table1[[#This Row],[Name]], 'Elec 17-18'!$A$4:$B$630, 2, FALSE)), "0", VLOOKUP(Table1[[#This Row],[Name]], 'Elec 17-18'!$A$4:$B$630, 2, FALSE))</f>
        <v>0</v>
      </c>
      <c r="D629" s="47" t="str">
        <f>IF(ISNA(VLOOKUP(Table1[[#This Row],[Name]], 'Gas 17-18'!$A$4:$B$395, 2, FALSE)), "0", (VLOOKUP(Table1[[#This Row],[Name]], 'Gas 17-18'!$A$4:$B$395, 2, FALSE)))</f>
        <v>0</v>
      </c>
      <c r="E629" s="11" t="str">
        <f>IF(ISNA(VLOOKUP(Table1[[#This Row],[Name]], 'Elec 18-19'!$A$4:$B$630, 2, FALSE)), "0", VLOOKUP(Table1[[#This Row],[Name]], 'Elec 18-19'!$A$4:$B$630, 2, FALSE))</f>
        <v>0</v>
      </c>
      <c r="F629" s="47" t="str">
        <f>IF(ISNA(VLOOKUP(Table1[[#This Row],[Name]], 'Gas 18-19'!$A$4:$B$395, 2, FALSE)), "0", (VLOOKUP(Table1[[#This Row],[Name]], 'Gas 18-19'!$A$4:$B$395, 2, FALSE)))</f>
        <v>0</v>
      </c>
      <c r="G629" s="7" t="str">
        <f>IF(ISNA(VLOOKUP(Table1[[#This Row],[Name]], 'Elec 19-20'!$A$4:$B$631, 2, FALSE)), "0", VLOOKUP(Table1[[#This Row],[Name]], 'Elec 19-20'!$A$4:$B$631, 2, FALSE))</f>
        <v>0</v>
      </c>
      <c r="H629" s="7" t="str">
        <f>IF(ISNA(VLOOKUP(Table1[[#This Row],[Name]], 'Gas 19-20'!$A$4:$B$395, 2, FALSE)), "0", (VLOOKUP(Table1[[#This Row],[Name]], 'Gas 19-20'!$A$4:$B$395, 2, FALSE)))</f>
        <v>0</v>
      </c>
      <c r="I629" s="13">
        <f>IFERROR((Table1[[#This Row],[Electricity 19-20]]*'Emissions Factors'!$C$2)+(Table1[[#This Row],[Gas 19-20]]*'Emissions Factors'!$B$2), "")</f>
        <v>0</v>
      </c>
      <c r="J629" s="7" t="str">
        <f>IF(ISNA(VLOOKUP(Table1[[#This Row],[Name]],'Elec 20-21'!$A$4:$B$641, 2, FALSE)), "0", VLOOKUP(Table1[[#This Row],[Name]], 'Elec 20-21'!$A$4:$B$641, 2, FALSE))</f>
        <v>0</v>
      </c>
      <c r="K629" s="7" t="str">
        <f>IF(ISNA(VLOOKUP(Table1[[#This Row],[Name]], 'Gas 20-21'!$A$4:$B$400, 2, FALSE)), "0", VLOOKUP(Table1[[#This Row],[Name]], 'Gas 20-21'!$A$4:$B$400, 2, FALSE))</f>
        <v>0</v>
      </c>
      <c r="L629" s="13">
        <f>IFERROR((Table1[[#This Row],[Electricity 20-21]]*'Emissions Factors'!$C$3)+(Table1[[#This Row],[Gas 20-21]]*'Emissions Factors'!$B$2), "0")</f>
        <v>0</v>
      </c>
      <c r="M629" s="65" t="str">
        <f>IF(ISNA(VLOOKUP(Table1[[#This Row],[Name]], 'Elec 21-22'!$A$4:$B$656, 2, FALSE)), "0", VLOOKUP(Table1[[#This Row],[Name]], 'Elec 21-22'!$A$4:$B$656, 2, FALSE))</f>
        <v>0</v>
      </c>
      <c r="N629" s="11" t="str">
        <f>IF(ISNA(VLOOKUP(Table1[[#This Row],[Name]], 'Gas 21-22'!$A$4:$B$408, 2, FALSE)), "0", VLOOKUP(Table1[[#This Row],[Name]], 'Gas 21-22'!$A$4:$B$408, 2, FALSE))</f>
        <v>0</v>
      </c>
      <c r="O629" s="8">
        <f>IFERROR((Table1[[#This Row],[Electricity 21-22]]*'Emissions Factors'!$C$4)+(Table1[[#This Row],[Gas 21-22]]*'Emissions Factors'!$B$4), "")</f>
        <v>0</v>
      </c>
      <c r="P629" s="12" t="str">
        <f>IFERROR(Table1[[#This Row],[Total Emissions 21-22]]/Table1[[#This Row],[Total Emissions 20-21]], "")</f>
        <v/>
      </c>
      <c r="Q629" s="11" t="str">
        <f>IF(ISNA(VLOOKUP(Table1[[#This Row],[Name]],'Elec 22-23'!$A$4:$B$680, 2, FALSE)), "", VLOOKUP(Table1[[#This Row],[Name]], 'Elec 22-23'!$A$4:$B$680, 2, FALSE))</f>
        <v/>
      </c>
      <c r="R629" s="7" t="str">
        <f>IF(ISNA(VLOOKUP(Table1[[#This Row],[Name]], 'Gas 22-23'!$A$4:$B$427, 2, FALSE)), "", (VLOOKUP(Table1[[#This Row],[Name]], 'Gas 22-23'!$A$4:$B$427, 2, FALSE)))</f>
        <v/>
      </c>
      <c r="S629" s="7" t="str">
        <f>IFERROR((Table1[[#This Row],[Electricity 22-23]]*'Emissions Factors'!$C$5)+('Emissions Factors'!$B$5*Table1[[#This Row],[Gas 22-23]]), "")</f>
        <v/>
      </c>
      <c r="T629" s="12" t="str">
        <f>IFERROR(Table1[[#This Row],[Total Emissions 22-23]]/Table1[[#This Row],[Total Emissions 21-22]], "")</f>
        <v/>
      </c>
      <c r="U629" s="7" t="str">
        <f>IF(ISNA(VLOOKUP(Table1[[#This Row],[Name]],'Electricity 23-24'!A857:D1753,4,FALSE)),"",(VLOOKUP(Table1[[#This Row],[Name]],'Electricity 23-24'!A857:D1753,4,FALSE)))</f>
        <v/>
      </c>
      <c r="V629" s="7" t="str">
        <f>IF(ISNA(VLOOKUP(Table1[[#This Row],[Name]],Table2[#All],2,FALSE)),"",(VLOOKUP(Table1[[#This Row],[Name]],Table2[#All],2,FALSE)))</f>
        <v/>
      </c>
      <c r="W629" s="7" t="str">
        <f>IFERROR((Table1[[#This Row],[Electricity 23-24 ]]*'Emissions Factors'!$C$6)+(Table1[[#This Row],[Gas 23-24 ]]*'Emissions Factors'!$B$6),"")</f>
        <v/>
      </c>
      <c r="X629" s="74" t="str">
        <f>IFERROR(Table1[[#This Row],[Total Emissions 23-24 ]]/Table1[[#This Row],[Total Emissions 22-23]],"")</f>
        <v/>
      </c>
      <c r="Y629" s="21"/>
    </row>
    <row r="630" spans="1:25" x14ac:dyDescent="0.25">
      <c r="A630" s="32"/>
      <c r="B630" s="21" t="e">
        <f>VLOOKUP(Table1[[#This Row],[Name]], 'Site Information'!$A$2:$D$46, 4, FALSE)</f>
        <v>#N/A</v>
      </c>
      <c r="C630" s="8" t="str">
        <f>IF(ISNA(VLOOKUP(Table1[[#This Row],[Name]], 'Elec 17-18'!$A$4:$B$630, 2, FALSE)), "0", VLOOKUP(Table1[[#This Row],[Name]], 'Elec 17-18'!$A$4:$B$630, 2, FALSE))</f>
        <v>0</v>
      </c>
      <c r="D630" s="13" t="str">
        <f>IF(ISNA(VLOOKUP(Table1[[#This Row],[Name]], 'Gas 17-18'!$A$4:$B$395, 2, FALSE)), "0", (VLOOKUP(Table1[[#This Row],[Name]], 'Gas 17-18'!$A$4:$B$395, 2, FALSE)))</f>
        <v>0</v>
      </c>
      <c r="E630" s="8" t="str">
        <f>IF(ISNA(VLOOKUP(Table1[[#This Row],[Name]], 'Elec 18-19'!$A$4:$B$630, 2, FALSE)), "0", VLOOKUP(Table1[[#This Row],[Name]], 'Elec 18-19'!$A$4:$B$630, 2, FALSE))</f>
        <v>0</v>
      </c>
      <c r="F630" s="13" t="str">
        <f>IF(ISNA(VLOOKUP(Table1[[#This Row],[Name]], 'Gas 18-19'!$A$4:$B$395, 2, FALSE)), "0", (VLOOKUP(Table1[[#This Row],[Name]], 'Gas 18-19'!$A$4:$B$395, 2, FALSE)))</f>
        <v>0</v>
      </c>
      <c r="G630" s="7" t="str">
        <f>IF(ISNA(VLOOKUP(Table1[[#This Row],[Name]], 'Elec 19-20'!$A$4:$B$631, 2, FALSE)), "0", VLOOKUP(Table1[[#This Row],[Name]], 'Elec 19-20'!$A$4:$B$631, 2, FALSE))</f>
        <v>0</v>
      </c>
      <c r="H630" s="7" t="str">
        <f>IF(ISNA(VLOOKUP(Table1[[#This Row],[Name]], 'Gas 19-20'!$A$4:$B$395, 2, FALSE)), "0", (VLOOKUP(Table1[[#This Row],[Name]], 'Gas 19-20'!$A$4:$B$395, 2, FALSE)))</f>
        <v>0</v>
      </c>
      <c r="I630" s="13">
        <f>IFERROR((Table1[[#This Row],[Electricity 19-20]]*'Emissions Factors'!$C$2)+(Table1[[#This Row],[Gas 19-20]]*'Emissions Factors'!$B$2), "")</f>
        <v>0</v>
      </c>
      <c r="J630" s="7" t="str">
        <f>IF(ISNA(VLOOKUP(Table1[[#This Row],[Name]],'Elec 20-21'!$A$4:$B$641, 2, FALSE)), "0", VLOOKUP(Table1[[#This Row],[Name]], 'Elec 20-21'!$A$4:$B$641, 2, FALSE))</f>
        <v>0</v>
      </c>
      <c r="K630" s="7" t="str">
        <f>IF(ISNA(VLOOKUP(Table1[[#This Row],[Name]], 'Gas 20-21'!$A$4:$B$400, 2, FALSE)), "0", VLOOKUP(Table1[[#This Row],[Name]], 'Gas 20-21'!$A$4:$B$400, 2, FALSE))</f>
        <v>0</v>
      </c>
      <c r="L630" s="13">
        <f>IFERROR((Table1[[#This Row],[Electricity 20-21]]*'Emissions Factors'!$C$3)+(Table1[[#This Row],[Gas 20-21]]*'Emissions Factors'!$B$2), "0")</f>
        <v>0</v>
      </c>
      <c r="M630" s="65" t="str">
        <f>IF(ISNA(VLOOKUP(Table1[[#This Row],[Name]], 'Elec 21-22'!$A$4:$B$656, 2, FALSE)), "0", VLOOKUP(Table1[[#This Row],[Name]], 'Elec 21-22'!$A$4:$B$656, 2, FALSE))</f>
        <v>0</v>
      </c>
      <c r="N630" s="11" t="str">
        <f>IF(ISNA(VLOOKUP(Table1[[#This Row],[Name]], 'Gas 21-22'!$A$4:$B$408, 2, FALSE)), "0", VLOOKUP(Table1[[#This Row],[Name]], 'Gas 21-22'!$A$4:$B$408, 2, FALSE))</f>
        <v>0</v>
      </c>
      <c r="O630" s="8">
        <f>IFERROR((Table1[[#This Row],[Electricity 21-22]]*'Emissions Factors'!$C$4)+(Table1[[#This Row],[Gas 21-22]]*'Emissions Factors'!$B$4), "")</f>
        <v>0</v>
      </c>
      <c r="P630" s="12" t="str">
        <f>IFERROR(Table1[[#This Row],[Total Emissions 21-22]]/Table1[[#This Row],[Total Emissions 20-21]], "")</f>
        <v/>
      </c>
      <c r="Q630" s="11" t="str">
        <f>IF(ISNA(VLOOKUP(Table1[[#This Row],[Name]],'Elec 22-23'!$A$4:$B$680, 2, FALSE)), "", VLOOKUP(Table1[[#This Row],[Name]], 'Elec 22-23'!$A$4:$B$680, 2, FALSE))</f>
        <v/>
      </c>
      <c r="R630" s="7" t="str">
        <f>IF(ISNA(VLOOKUP(Table1[[#This Row],[Name]], 'Gas 22-23'!$A$4:$B$427, 2, FALSE)), "", (VLOOKUP(Table1[[#This Row],[Name]], 'Gas 22-23'!$A$4:$B$427, 2, FALSE)))</f>
        <v/>
      </c>
      <c r="S630" s="7" t="str">
        <f>IFERROR((Table1[[#This Row],[Electricity 22-23]]*'Emissions Factors'!$C$5)+('Emissions Factors'!$B$5*Table1[[#This Row],[Gas 22-23]]), "")</f>
        <v/>
      </c>
      <c r="T630" s="12" t="str">
        <f>IFERROR(Table1[[#This Row],[Total Emissions 22-23]]/Table1[[#This Row],[Total Emissions 21-22]], "")</f>
        <v/>
      </c>
      <c r="U630" s="7" t="str">
        <f>IF(ISNA(VLOOKUP(Table1[[#This Row],[Name]],'Electricity 23-24'!A53:D595,4,FALSE)),"",(VLOOKUP(Table1[[#This Row],[Name]],'Electricity 23-24'!A53:D595,4,FALSE)))</f>
        <v/>
      </c>
      <c r="V630" s="7" t="str">
        <f>IF(ISNA(VLOOKUP(Table1[[#This Row],[Name]],Table2[#All],2,FALSE)),"",(VLOOKUP(Table1[[#This Row],[Name]],Table2[#All],2,FALSE)))</f>
        <v/>
      </c>
      <c r="W630" s="7" t="str">
        <f>IFERROR((Table1[[#This Row],[Electricity 23-24 ]]*'Emissions Factors'!$C$6)+(Table1[[#This Row],[Gas 23-24 ]]*'Emissions Factors'!$B$6),"")</f>
        <v/>
      </c>
      <c r="X630" s="74" t="str">
        <f>IFERROR(Table1[[#This Row],[Total Emissions 23-24 ]]/Table1[[#This Row],[Total Emissions 22-23]],"")</f>
        <v/>
      </c>
      <c r="Y630" s="21"/>
    </row>
    <row r="631" spans="1:25" x14ac:dyDescent="0.25">
      <c r="A631" s="30"/>
      <c r="B631" s="21" t="e">
        <f>VLOOKUP(Table1[[#This Row],[Name]], 'Site Information'!$A$2:$D$46, 4, FALSE)</f>
        <v>#N/A</v>
      </c>
      <c r="C631" s="11" t="str">
        <f>IF(ISNA(VLOOKUP(Table1[[#This Row],[Name]], 'Elec 17-18'!$A$4:$B$630, 2, FALSE)), "0", VLOOKUP(Table1[[#This Row],[Name]], 'Elec 17-18'!$A$4:$B$630, 2, FALSE))</f>
        <v>0</v>
      </c>
      <c r="D631" s="47" t="str">
        <f>IF(ISNA(VLOOKUP(Table1[[#This Row],[Name]], 'Gas 17-18'!$A$4:$B$395, 2, FALSE)), "0", (VLOOKUP(Table1[[#This Row],[Name]], 'Gas 17-18'!$A$4:$B$395, 2, FALSE)))</f>
        <v>0</v>
      </c>
      <c r="E631" s="11" t="str">
        <f>IF(ISNA(VLOOKUP(Table1[[#This Row],[Name]], 'Elec 18-19'!$A$4:$B$630, 2, FALSE)), "0", VLOOKUP(Table1[[#This Row],[Name]], 'Elec 18-19'!$A$4:$B$630, 2, FALSE))</f>
        <v>0</v>
      </c>
      <c r="F631" s="47" t="str">
        <f>IF(ISNA(VLOOKUP(Table1[[#This Row],[Name]], 'Gas 18-19'!$A$4:$B$395, 2, FALSE)), "0", (VLOOKUP(Table1[[#This Row],[Name]], 'Gas 18-19'!$A$4:$B$395, 2, FALSE)))</f>
        <v>0</v>
      </c>
      <c r="G631" s="7" t="str">
        <f>IF(ISNA(VLOOKUP(Table1[[#This Row],[Name]], 'Elec 19-20'!$A$4:$B$631, 2, FALSE)), "0", VLOOKUP(Table1[[#This Row],[Name]], 'Elec 19-20'!$A$4:$B$631, 2, FALSE))</f>
        <v>0</v>
      </c>
      <c r="H631" s="7" t="str">
        <f>IF(ISNA(VLOOKUP(Table1[[#This Row],[Name]], 'Gas 19-20'!$A$4:$B$395, 2, FALSE)), "0", (VLOOKUP(Table1[[#This Row],[Name]], 'Gas 19-20'!$A$4:$B$395, 2, FALSE)))</f>
        <v>0</v>
      </c>
      <c r="I631" s="13">
        <f>IFERROR((Table1[[#This Row],[Electricity 19-20]]*'Emissions Factors'!$C$2)+(Table1[[#This Row],[Gas 19-20]]*'Emissions Factors'!$B$2), "")</f>
        <v>0</v>
      </c>
      <c r="J631" s="7" t="str">
        <f>IF(ISNA(VLOOKUP(Table1[[#This Row],[Name]],'Elec 20-21'!$A$4:$B$641, 2, FALSE)), "0", VLOOKUP(Table1[[#This Row],[Name]], 'Elec 20-21'!$A$4:$B$641, 2, FALSE))</f>
        <v>0</v>
      </c>
      <c r="K631" s="7" t="str">
        <f>IF(ISNA(VLOOKUP(Table1[[#This Row],[Name]], 'Gas 20-21'!$A$4:$B$400, 2, FALSE)), "0", VLOOKUP(Table1[[#This Row],[Name]], 'Gas 20-21'!$A$4:$B$400, 2, FALSE))</f>
        <v>0</v>
      </c>
      <c r="L631" s="13">
        <f>IFERROR((Table1[[#This Row],[Electricity 20-21]]*'Emissions Factors'!$C$3)+(Table1[[#This Row],[Gas 20-21]]*'Emissions Factors'!$B$2), "0")</f>
        <v>0</v>
      </c>
      <c r="M631" s="65" t="str">
        <f>IF(ISNA(VLOOKUP(Table1[[#This Row],[Name]], 'Elec 21-22'!$A$4:$B$656, 2, FALSE)), "0", VLOOKUP(Table1[[#This Row],[Name]], 'Elec 21-22'!$A$4:$B$656, 2, FALSE))</f>
        <v>0</v>
      </c>
      <c r="N631" s="11" t="str">
        <f>IF(ISNA(VLOOKUP(Table1[[#This Row],[Name]], 'Gas 21-22'!$A$4:$B$408, 2, FALSE)), "0", VLOOKUP(Table1[[#This Row],[Name]], 'Gas 21-22'!$A$4:$B$408, 2, FALSE))</f>
        <v>0</v>
      </c>
      <c r="O631" s="8">
        <f>IFERROR((Table1[[#This Row],[Electricity 21-22]]*'Emissions Factors'!$C$4)+(Table1[[#This Row],[Gas 21-22]]*'Emissions Factors'!$B$4), "")</f>
        <v>0</v>
      </c>
      <c r="P631" s="12" t="str">
        <f>IFERROR(Table1[[#This Row],[Total Emissions 21-22]]/Table1[[#This Row],[Total Emissions 20-21]], "")</f>
        <v/>
      </c>
      <c r="Q631" s="11" t="str">
        <f>IF(ISNA(VLOOKUP(Table1[[#This Row],[Name]],'Elec 22-23'!$A$4:$B$680, 2, FALSE)), "", VLOOKUP(Table1[[#This Row],[Name]], 'Elec 22-23'!$A$4:$B$680, 2, FALSE))</f>
        <v/>
      </c>
      <c r="R631" s="7" t="str">
        <f>IF(ISNA(VLOOKUP(Table1[[#This Row],[Name]], 'Gas 22-23'!$A$4:$B$427, 2, FALSE)), "", (VLOOKUP(Table1[[#This Row],[Name]], 'Gas 22-23'!$A$4:$B$427, 2, FALSE)))</f>
        <v/>
      </c>
      <c r="S631" s="7" t="str">
        <f>IFERROR((Table1[[#This Row],[Electricity 22-23]]*'Emissions Factors'!$C$5)+('Emissions Factors'!$B$5*Table1[[#This Row],[Gas 22-23]]), "")</f>
        <v/>
      </c>
      <c r="T631" s="12" t="str">
        <f>IFERROR(Table1[[#This Row],[Total Emissions 22-23]]/Table1[[#This Row],[Total Emissions 21-22]], "")</f>
        <v/>
      </c>
      <c r="U631" s="7" t="str">
        <f>IF(ISNA(VLOOKUP(Table1[[#This Row],[Name]],'Electricity 23-24'!A860:D1756,4,FALSE)),"",(VLOOKUP(Table1[[#This Row],[Name]],'Electricity 23-24'!A860:D1756,4,FALSE)))</f>
        <v/>
      </c>
      <c r="V631" s="7" t="str">
        <f>IF(ISNA(VLOOKUP(Table1[[#This Row],[Name]],Table2[#All],2,FALSE)),"",(VLOOKUP(Table1[[#This Row],[Name]],Table2[#All],2,FALSE)))</f>
        <v/>
      </c>
      <c r="W631" s="7" t="str">
        <f>IFERROR((Table1[[#This Row],[Electricity 23-24 ]]*'Emissions Factors'!$C$6)+(Table1[[#This Row],[Gas 23-24 ]]*'Emissions Factors'!$B$6),"")</f>
        <v/>
      </c>
      <c r="X631" s="74" t="str">
        <f>IFERROR(Table1[[#This Row],[Total Emissions 23-24 ]]/Table1[[#This Row],[Total Emissions 22-23]],"")</f>
        <v/>
      </c>
      <c r="Y631" s="21"/>
    </row>
    <row r="632" spans="1:25" x14ac:dyDescent="0.25">
      <c r="A632" s="32"/>
      <c r="B632" s="21" t="e">
        <f>VLOOKUP(Table1[[#This Row],[Name]], 'Site Information'!$A$2:$D$46, 4, FALSE)</f>
        <v>#N/A</v>
      </c>
      <c r="C632" s="8" t="str">
        <f>IF(ISNA(VLOOKUP(Table1[[#This Row],[Name]], 'Elec 17-18'!$A$4:$B$630, 2, FALSE)), "0", VLOOKUP(Table1[[#This Row],[Name]], 'Elec 17-18'!$A$4:$B$630, 2, FALSE))</f>
        <v>0</v>
      </c>
      <c r="D632" s="13" t="str">
        <f>IF(ISNA(VLOOKUP(Table1[[#This Row],[Name]], 'Gas 17-18'!$A$4:$B$395, 2, FALSE)), "0", (VLOOKUP(Table1[[#This Row],[Name]], 'Gas 17-18'!$A$4:$B$395, 2, FALSE)))</f>
        <v>0</v>
      </c>
      <c r="E632" s="8" t="str">
        <f>IF(ISNA(VLOOKUP(Table1[[#This Row],[Name]], 'Elec 18-19'!$A$4:$B$630, 2, FALSE)), "0", VLOOKUP(Table1[[#This Row],[Name]], 'Elec 18-19'!$A$4:$B$630, 2, FALSE))</f>
        <v>0</v>
      </c>
      <c r="F632" s="13" t="str">
        <f>IF(ISNA(VLOOKUP(Table1[[#This Row],[Name]], 'Gas 18-19'!$A$4:$B$395, 2, FALSE)), "0", (VLOOKUP(Table1[[#This Row],[Name]], 'Gas 18-19'!$A$4:$B$395, 2, FALSE)))</f>
        <v>0</v>
      </c>
      <c r="G632" s="7" t="str">
        <f>IF(ISNA(VLOOKUP(Table1[[#This Row],[Name]], 'Elec 19-20'!$A$4:$B$631, 2, FALSE)), "0", VLOOKUP(Table1[[#This Row],[Name]], 'Elec 19-20'!$A$4:$B$631, 2, FALSE))</f>
        <v>0</v>
      </c>
      <c r="H632" s="7" t="str">
        <f>IF(ISNA(VLOOKUP(Table1[[#This Row],[Name]], 'Gas 19-20'!$A$4:$B$395, 2, FALSE)), "0", (VLOOKUP(Table1[[#This Row],[Name]], 'Gas 19-20'!$A$4:$B$395, 2, FALSE)))</f>
        <v>0</v>
      </c>
      <c r="I632" s="13">
        <f>IFERROR((Table1[[#This Row],[Electricity 19-20]]*'Emissions Factors'!$C$2)+(Table1[[#This Row],[Gas 19-20]]*'Emissions Factors'!$B$2), "")</f>
        <v>0</v>
      </c>
      <c r="J632" s="7" t="str">
        <f>IF(ISNA(VLOOKUP(Table1[[#This Row],[Name]],'Elec 20-21'!$A$4:$B$641, 2, FALSE)), "0", VLOOKUP(Table1[[#This Row],[Name]], 'Elec 20-21'!$A$4:$B$641, 2, FALSE))</f>
        <v>0</v>
      </c>
      <c r="K632" s="7" t="str">
        <f>IF(ISNA(VLOOKUP(Table1[[#This Row],[Name]], 'Gas 20-21'!$A$4:$B$400, 2, FALSE)), "0", VLOOKUP(Table1[[#This Row],[Name]], 'Gas 20-21'!$A$4:$B$400, 2, FALSE))</f>
        <v>0</v>
      </c>
      <c r="L632" s="13">
        <f>IFERROR((Table1[[#This Row],[Electricity 20-21]]*'Emissions Factors'!$C$3)+(Table1[[#This Row],[Gas 20-21]]*'Emissions Factors'!$B$2), "0")</f>
        <v>0</v>
      </c>
      <c r="M632" s="65" t="str">
        <f>IF(ISNA(VLOOKUP(Table1[[#This Row],[Name]], 'Elec 21-22'!$A$4:$B$656, 2, FALSE)), "0", VLOOKUP(Table1[[#This Row],[Name]], 'Elec 21-22'!$A$4:$B$656, 2, FALSE))</f>
        <v>0</v>
      </c>
      <c r="N632" s="11" t="str">
        <f>IF(ISNA(VLOOKUP(Table1[[#This Row],[Name]], 'Gas 21-22'!$A$4:$B$408, 2, FALSE)), "0", VLOOKUP(Table1[[#This Row],[Name]], 'Gas 21-22'!$A$4:$B$408, 2, FALSE))</f>
        <v>0</v>
      </c>
      <c r="O632" s="8">
        <f>IFERROR((Table1[[#This Row],[Electricity 21-22]]*'Emissions Factors'!$C$4)+(Table1[[#This Row],[Gas 21-22]]*'Emissions Factors'!$B$4), "")</f>
        <v>0</v>
      </c>
      <c r="P632" s="13" t="str">
        <f>IFERROR(Table1[[#This Row],[Total Emissions 21-22]]/Table1[[#This Row],[Total Emissions 20-21]], "")</f>
        <v/>
      </c>
      <c r="Q632" s="11" t="str">
        <f>IF(ISNA(VLOOKUP(Table1[[#This Row],[Name]],'Elec 22-23'!$A$4:$B$680, 2, FALSE)), "", VLOOKUP(Table1[[#This Row],[Name]], 'Elec 22-23'!$A$4:$B$680, 2, FALSE))</f>
        <v/>
      </c>
      <c r="R632" s="7" t="str">
        <f>IF(ISNA(VLOOKUP(Table1[[#This Row],[Name]], 'Gas 22-23'!$A$4:$B$427, 2, FALSE)), "", (VLOOKUP(Table1[[#This Row],[Name]], 'Gas 22-23'!$A$4:$B$427, 2, FALSE)))</f>
        <v/>
      </c>
      <c r="S632" s="7" t="str">
        <f>IFERROR((Table1[[#This Row],[Electricity 22-23]]*'Emissions Factors'!$C$5)+('Emissions Factors'!$B$5*Table1[[#This Row],[Gas 22-23]]), "")</f>
        <v/>
      </c>
      <c r="T632" s="12" t="str">
        <f>IFERROR(Table1[[#This Row],[Total Emissions 22-23]]/Table1[[#This Row],[Total Emissions 21-22]], "")</f>
        <v/>
      </c>
      <c r="U632" s="7" t="str">
        <f>IF(ISNA(VLOOKUP(Table1[[#This Row],[Name]],'Electricity 23-24'!A55:D597,4,FALSE)),"",(VLOOKUP(Table1[[#This Row],[Name]],'Electricity 23-24'!A55:D597,4,FALSE)))</f>
        <v/>
      </c>
      <c r="V632" s="7" t="str">
        <f>IF(ISNA(VLOOKUP(Table1[[#This Row],[Name]],Table2[#All],2,FALSE)),"",(VLOOKUP(Table1[[#This Row],[Name]],Table2[#All],2,FALSE)))</f>
        <v/>
      </c>
      <c r="W632" s="7" t="str">
        <f>IFERROR((Table1[[#This Row],[Electricity 23-24 ]]*'Emissions Factors'!$C$6)+(Table1[[#This Row],[Gas 23-24 ]]*'Emissions Factors'!$B$6),"")</f>
        <v/>
      </c>
      <c r="X632" s="74" t="str">
        <f>IFERROR(Table1[[#This Row],[Total Emissions 23-24 ]]/Table1[[#This Row],[Total Emissions 22-23]],"")</f>
        <v/>
      </c>
      <c r="Y632" s="21"/>
    </row>
    <row r="633" spans="1:25" x14ac:dyDescent="0.25">
      <c r="A633" s="32"/>
      <c r="B633" s="21" t="e">
        <f>VLOOKUP(Table1[[#This Row],[Name]], 'Site Information'!$A$2:$D$46, 4, FALSE)</f>
        <v>#N/A</v>
      </c>
      <c r="C633" s="8" t="str">
        <f>IF(ISNA(VLOOKUP(Table1[[#This Row],[Name]], 'Elec 17-18'!$A$4:$B$630, 2, FALSE)), "0", VLOOKUP(Table1[[#This Row],[Name]], 'Elec 17-18'!$A$4:$B$630, 2, FALSE))</f>
        <v>0</v>
      </c>
      <c r="D633" s="13" t="str">
        <f>IF(ISNA(VLOOKUP(Table1[[#This Row],[Name]], 'Gas 17-18'!$A$4:$B$395, 2, FALSE)), "0", (VLOOKUP(Table1[[#This Row],[Name]], 'Gas 17-18'!$A$4:$B$395, 2, FALSE)))</f>
        <v>0</v>
      </c>
      <c r="E633" s="8" t="str">
        <f>IF(ISNA(VLOOKUP(Table1[[#This Row],[Name]], 'Elec 18-19'!$A$4:$B$630, 2, FALSE)), "0", VLOOKUP(Table1[[#This Row],[Name]], 'Elec 18-19'!$A$4:$B$630, 2, FALSE))</f>
        <v>0</v>
      </c>
      <c r="F633" s="13" t="str">
        <f>IF(ISNA(VLOOKUP(Table1[[#This Row],[Name]], 'Gas 18-19'!$A$4:$B$395, 2, FALSE)), "0", (VLOOKUP(Table1[[#This Row],[Name]], 'Gas 18-19'!$A$4:$B$395, 2, FALSE)))</f>
        <v>0</v>
      </c>
      <c r="G633" s="7" t="str">
        <f>IF(ISNA(VLOOKUP(Table1[[#This Row],[Name]], 'Elec 19-20'!$A$4:$B$631, 2, FALSE)), "0", VLOOKUP(Table1[[#This Row],[Name]], 'Elec 19-20'!$A$4:$B$631, 2, FALSE))</f>
        <v>0</v>
      </c>
      <c r="H633" s="7" t="str">
        <f>IF(ISNA(VLOOKUP(Table1[[#This Row],[Name]], 'Gas 19-20'!$A$4:$B$395, 2, FALSE)), "0", (VLOOKUP(Table1[[#This Row],[Name]], 'Gas 19-20'!$A$4:$B$395, 2, FALSE)))</f>
        <v>0</v>
      </c>
      <c r="I633" s="13">
        <f>IFERROR((Table1[[#This Row],[Electricity 19-20]]*'Emissions Factors'!$C$2)+(Table1[[#This Row],[Gas 19-20]]*'Emissions Factors'!$B$2), "")</f>
        <v>0</v>
      </c>
      <c r="J633" s="7" t="str">
        <f>IF(ISNA(VLOOKUP(Table1[[#This Row],[Name]],'Elec 20-21'!$A$4:$B$641, 2, FALSE)), "0", VLOOKUP(Table1[[#This Row],[Name]], 'Elec 20-21'!$A$4:$B$641, 2, FALSE))</f>
        <v>0</v>
      </c>
      <c r="K633" s="7" t="str">
        <f>IF(ISNA(VLOOKUP(Table1[[#This Row],[Name]], 'Gas 20-21'!$A$4:$B$400, 2, FALSE)), "0", VLOOKUP(Table1[[#This Row],[Name]], 'Gas 20-21'!$A$4:$B$400, 2, FALSE))</f>
        <v>0</v>
      </c>
      <c r="L633" s="13">
        <f>IFERROR((Table1[[#This Row],[Electricity 20-21]]*'Emissions Factors'!$C$3)+(Table1[[#This Row],[Gas 20-21]]*'Emissions Factors'!$B$2), "0")</f>
        <v>0</v>
      </c>
      <c r="M633" s="65" t="str">
        <f>IF(ISNA(VLOOKUP(Table1[[#This Row],[Name]], 'Elec 21-22'!$A$4:$B$656, 2, FALSE)), "0", VLOOKUP(Table1[[#This Row],[Name]], 'Elec 21-22'!$A$4:$B$656, 2, FALSE))</f>
        <v>0</v>
      </c>
      <c r="N633" s="11" t="str">
        <f>IF(ISNA(VLOOKUP(Table1[[#This Row],[Name]], 'Gas 21-22'!$A$4:$B$408, 2, FALSE)), "0", VLOOKUP(Table1[[#This Row],[Name]], 'Gas 21-22'!$A$4:$B$408, 2, FALSE))</f>
        <v>0</v>
      </c>
      <c r="O633" s="8">
        <f>IFERROR((Table1[[#This Row],[Electricity 21-22]]*'Emissions Factors'!$C$4)+(Table1[[#This Row],[Gas 21-22]]*'Emissions Factors'!$B$4), "")</f>
        <v>0</v>
      </c>
      <c r="P633" s="13" t="str">
        <f>IFERROR(Table1[[#This Row],[Total Emissions 21-22]]/Table1[[#This Row],[Total Emissions 20-21]], "")</f>
        <v/>
      </c>
      <c r="Q633" s="11" t="str">
        <f>IF(ISNA(VLOOKUP(Table1[[#This Row],[Name]],'Elec 22-23'!$A$4:$B$680, 2, FALSE)), "", VLOOKUP(Table1[[#This Row],[Name]], 'Elec 22-23'!$A$4:$B$680, 2, FALSE))</f>
        <v/>
      </c>
      <c r="R633" s="7" t="str">
        <f>IF(ISNA(VLOOKUP(Table1[[#This Row],[Name]], 'Gas 22-23'!$A$4:$B$427, 2, FALSE)), "", (VLOOKUP(Table1[[#This Row],[Name]], 'Gas 22-23'!$A$4:$B$427, 2, FALSE)))</f>
        <v/>
      </c>
      <c r="S633" s="7" t="str">
        <f>IFERROR((Table1[[#This Row],[Electricity 22-23]]*'Emissions Factors'!$C$5)+('Emissions Factors'!$B$5*Table1[[#This Row],[Gas 22-23]]), "")</f>
        <v/>
      </c>
      <c r="T633" s="12" t="str">
        <f>IFERROR(Table1[[#This Row],[Total Emissions 22-23]]/Table1[[#This Row],[Total Emissions 21-22]], "")</f>
        <v/>
      </c>
      <c r="U633" s="7" t="str">
        <f>IF(ISNA(VLOOKUP(Table1[[#This Row],[Name]],'Electricity 23-24'!A56:D598,4,FALSE)),"",(VLOOKUP(Table1[[#This Row],[Name]],'Electricity 23-24'!A56:D598,4,FALSE)))</f>
        <v/>
      </c>
      <c r="V633" s="7" t="str">
        <f>IF(ISNA(VLOOKUP(Table1[[#This Row],[Name]],Table2[#All],2,FALSE)),"",(VLOOKUP(Table1[[#This Row],[Name]],Table2[#All],2,FALSE)))</f>
        <v/>
      </c>
      <c r="W633" s="7" t="str">
        <f>IFERROR((Table1[[#This Row],[Electricity 23-24 ]]*'Emissions Factors'!$C$6)+(Table1[[#This Row],[Gas 23-24 ]]*'Emissions Factors'!$B$6),"")</f>
        <v/>
      </c>
      <c r="X633" s="74" t="str">
        <f>IFERROR(Table1[[#This Row],[Total Emissions 23-24 ]]/Table1[[#This Row],[Total Emissions 22-23]],"")</f>
        <v/>
      </c>
      <c r="Y633" s="21"/>
    </row>
    <row r="634" spans="1:25" x14ac:dyDescent="0.25">
      <c r="A634" s="30"/>
      <c r="B634" s="21" t="e">
        <f>VLOOKUP(Table1[[#This Row],[Name]], 'Site Information'!$A$2:$D$46, 4, FALSE)</f>
        <v>#N/A</v>
      </c>
      <c r="C634" s="11" t="str">
        <f>IF(ISNA(VLOOKUP(Table1[[#This Row],[Name]], 'Elec 17-18'!$A$4:$B$630, 2, FALSE)), "0", VLOOKUP(Table1[[#This Row],[Name]], 'Elec 17-18'!$A$4:$B$630, 2, FALSE))</f>
        <v>0</v>
      </c>
      <c r="D634" s="47" t="str">
        <f>IF(ISNA(VLOOKUP(Table1[[#This Row],[Name]], 'Gas 17-18'!$A$4:$B$395, 2, FALSE)), "0", (VLOOKUP(Table1[[#This Row],[Name]], 'Gas 17-18'!$A$4:$B$395, 2, FALSE)))</f>
        <v>0</v>
      </c>
      <c r="E634" s="11" t="str">
        <f>IF(ISNA(VLOOKUP(Table1[[#This Row],[Name]], 'Elec 18-19'!$A$4:$B$630, 2, FALSE)), "0", VLOOKUP(Table1[[#This Row],[Name]], 'Elec 18-19'!$A$4:$B$630, 2, FALSE))</f>
        <v>0</v>
      </c>
      <c r="F634" s="47" t="str">
        <f>IF(ISNA(VLOOKUP(Table1[[#This Row],[Name]], 'Gas 18-19'!$A$4:$B$395, 2, FALSE)), "0", (VLOOKUP(Table1[[#This Row],[Name]], 'Gas 18-19'!$A$4:$B$395, 2, FALSE)))</f>
        <v>0</v>
      </c>
      <c r="G634" s="7" t="str">
        <f>IF(ISNA(VLOOKUP(Table1[[#This Row],[Name]], 'Elec 19-20'!$A$4:$B$631, 2, FALSE)), "0", VLOOKUP(Table1[[#This Row],[Name]], 'Elec 19-20'!$A$4:$B$631, 2, FALSE))</f>
        <v>0</v>
      </c>
      <c r="H634" s="7" t="str">
        <f>IF(ISNA(VLOOKUP(Table1[[#This Row],[Name]], 'Gas 19-20'!$A$4:$B$395, 2, FALSE)), "0", (VLOOKUP(Table1[[#This Row],[Name]], 'Gas 19-20'!$A$4:$B$395, 2, FALSE)))</f>
        <v>0</v>
      </c>
      <c r="I634" s="13">
        <f>IFERROR((Table1[[#This Row],[Electricity 19-20]]*'Emissions Factors'!$C$2)+(Table1[[#This Row],[Gas 19-20]]*'Emissions Factors'!$B$2), "")</f>
        <v>0</v>
      </c>
      <c r="J634" s="7" t="str">
        <f>IF(ISNA(VLOOKUP(Table1[[#This Row],[Name]],'Elec 20-21'!$A$4:$B$641, 2, FALSE)), "0", VLOOKUP(Table1[[#This Row],[Name]], 'Elec 20-21'!$A$4:$B$641, 2, FALSE))</f>
        <v>0</v>
      </c>
      <c r="K634" s="7" t="str">
        <f>IF(ISNA(VLOOKUP(Table1[[#This Row],[Name]], 'Gas 20-21'!$A$4:$B$400, 2, FALSE)), "0", VLOOKUP(Table1[[#This Row],[Name]], 'Gas 20-21'!$A$4:$B$400, 2, FALSE))</f>
        <v>0</v>
      </c>
      <c r="L634" s="13">
        <f>IFERROR((Table1[[#This Row],[Electricity 20-21]]*'Emissions Factors'!$C$3)+(Table1[[#This Row],[Gas 20-21]]*'Emissions Factors'!$B$2), "0")</f>
        <v>0</v>
      </c>
      <c r="M634" s="65" t="str">
        <f>IF(ISNA(VLOOKUP(Table1[[#This Row],[Name]], 'Elec 21-22'!$A$4:$B$656, 2, FALSE)), "0", VLOOKUP(Table1[[#This Row],[Name]], 'Elec 21-22'!$A$4:$B$656, 2, FALSE))</f>
        <v>0</v>
      </c>
      <c r="N634" s="11" t="str">
        <f>IF(ISNA(VLOOKUP(Table1[[#This Row],[Name]], 'Gas 21-22'!$A$4:$B$408, 2, FALSE)), "0", VLOOKUP(Table1[[#This Row],[Name]], 'Gas 21-22'!$A$4:$B$408, 2, FALSE))</f>
        <v>0</v>
      </c>
      <c r="O634" s="8">
        <f>IFERROR((Table1[[#This Row],[Electricity 21-22]]*'Emissions Factors'!$C$4)+(Table1[[#This Row],[Gas 21-22]]*'Emissions Factors'!$B$4), "")</f>
        <v>0</v>
      </c>
      <c r="P634" s="12" t="str">
        <f>IFERROR(Table1[[#This Row],[Total Emissions 21-22]]/Table1[[#This Row],[Total Emissions 20-21]], "")</f>
        <v/>
      </c>
      <c r="Q634" s="11" t="str">
        <f>IF(ISNA(VLOOKUP(Table1[[#This Row],[Name]],'Elec 22-23'!$A$4:$B$680, 2, FALSE)), "", VLOOKUP(Table1[[#This Row],[Name]], 'Elec 22-23'!$A$4:$B$680, 2, FALSE))</f>
        <v/>
      </c>
      <c r="R634" s="7" t="str">
        <f>IF(ISNA(VLOOKUP(Table1[[#This Row],[Name]], 'Gas 22-23'!$A$4:$B$427, 2, FALSE)), "", (VLOOKUP(Table1[[#This Row],[Name]], 'Gas 22-23'!$A$4:$B$427, 2, FALSE)))</f>
        <v/>
      </c>
      <c r="S634" s="7" t="str">
        <f>IFERROR((Table1[[#This Row],[Electricity 22-23]]*'Emissions Factors'!$C$5)+('Emissions Factors'!$B$5*Table1[[#This Row],[Gas 22-23]]), "")</f>
        <v/>
      </c>
      <c r="T634" s="12" t="str">
        <f>IFERROR(Table1[[#This Row],[Total Emissions 22-23]]/Table1[[#This Row],[Total Emissions 21-22]], "")</f>
        <v/>
      </c>
      <c r="U634" s="7" t="str">
        <f>IF(ISNA(VLOOKUP(Table1[[#This Row],[Name]],'Electricity 23-24'!A861:D1757,4,FALSE)),"",(VLOOKUP(Table1[[#This Row],[Name]],'Electricity 23-24'!A861:D1757,4,FALSE)))</f>
        <v/>
      </c>
      <c r="V634" s="7" t="str">
        <f>IF(ISNA(VLOOKUP(Table1[[#This Row],[Name]],Table2[#All],2,FALSE)),"",(VLOOKUP(Table1[[#This Row],[Name]],Table2[#All],2,FALSE)))</f>
        <v/>
      </c>
      <c r="W634" s="7" t="str">
        <f>IFERROR((Table1[[#This Row],[Electricity 23-24 ]]*'Emissions Factors'!$C$6)+(Table1[[#This Row],[Gas 23-24 ]]*'Emissions Factors'!$B$6),"")</f>
        <v/>
      </c>
      <c r="X634" s="74" t="str">
        <f>IFERROR(Table1[[#This Row],[Total Emissions 23-24 ]]/Table1[[#This Row],[Total Emissions 22-23]],"")</f>
        <v/>
      </c>
      <c r="Y634" s="21"/>
    </row>
    <row r="635" spans="1:25" x14ac:dyDescent="0.25">
      <c r="A635" s="30"/>
      <c r="B635" s="21" t="e">
        <f>VLOOKUP(Table1[[#This Row],[Name]], 'Site Information'!$A$2:$D$46, 4, FALSE)</f>
        <v>#N/A</v>
      </c>
      <c r="C635" s="11" t="str">
        <f>IF(ISNA(VLOOKUP(Table1[[#This Row],[Name]], 'Elec 17-18'!$A$4:$B$630, 2, FALSE)), "0", VLOOKUP(Table1[[#This Row],[Name]], 'Elec 17-18'!$A$4:$B$630, 2, FALSE))</f>
        <v>0</v>
      </c>
      <c r="D635" s="47" t="str">
        <f>IF(ISNA(VLOOKUP(Table1[[#This Row],[Name]], 'Gas 17-18'!$A$4:$B$395, 2, FALSE)), "0", (VLOOKUP(Table1[[#This Row],[Name]], 'Gas 17-18'!$A$4:$B$395, 2, FALSE)))</f>
        <v>0</v>
      </c>
      <c r="E635" s="11" t="str">
        <f>IF(ISNA(VLOOKUP(Table1[[#This Row],[Name]], 'Elec 18-19'!$A$4:$B$630, 2, FALSE)), "0", VLOOKUP(Table1[[#This Row],[Name]], 'Elec 18-19'!$A$4:$B$630, 2, FALSE))</f>
        <v>0</v>
      </c>
      <c r="F635" s="47" t="str">
        <f>IF(ISNA(VLOOKUP(Table1[[#This Row],[Name]], 'Gas 18-19'!$A$4:$B$395, 2, FALSE)), "0", (VLOOKUP(Table1[[#This Row],[Name]], 'Gas 18-19'!$A$4:$B$395, 2, FALSE)))</f>
        <v>0</v>
      </c>
      <c r="G635" s="7" t="str">
        <f>IF(ISNA(VLOOKUP(Table1[[#This Row],[Name]], 'Elec 19-20'!$A$4:$B$631, 2, FALSE)), "0", VLOOKUP(Table1[[#This Row],[Name]], 'Elec 19-20'!$A$4:$B$631, 2, FALSE))</f>
        <v>0</v>
      </c>
      <c r="H635" s="7" t="str">
        <f>IF(ISNA(VLOOKUP(Table1[[#This Row],[Name]], 'Gas 19-20'!$A$4:$B$395, 2, FALSE)), "0", (VLOOKUP(Table1[[#This Row],[Name]], 'Gas 19-20'!$A$4:$B$395, 2, FALSE)))</f>
        <v>0</v>
      </c>
      <c r="I635" s="13">
        <f>IFERROR((Table1[[#This Row],[Electricity 19-20]]*'Emissions Factors'!$C$2)+(Table1[[#This Row],[Gas 19-20]]*'Emissions Factors'!$B$2), "")</f>
        <v>0</v>
      </c>
      <c r="J635" s="7" t="str">
        <f>IF(ISNA(VLOOKUP(Table1[[#This Row],[Name]],'Elec 20-21'!$A$4:$B$641, 2, FALSE)), "0", VLOOKUP(Table1[[#This Row],[Name]], 'Elec 20-21'!$A$4:$B$641, 2, FALSE))</f>
        <v>0</v>
      </c>
      <c r="K635" s="7" t="str">
        <f>IF(ISNA(VLOOKUP(Table1[[#This Row],[Name]], 'Gas 20-21'!$A$4:$B$400, 2, FALSE)), "0", VLOOKUP(Table1[[#This Row],[Name]], 'Gas 20-21'!$A$4:$B$400, 2, FALSE))</f>
        <v>0</v>
      </c>
      <c r="L635" s="13">
        <f>IFERROR((Table1[[#This Row],[Electricity 20-21]]*'Emissions Factors'!$C$3)+(Table1[[#This Row],[Gas 20-21]]*'Emissions Factors'!$B$2), "0")</f>
        <v>0</v>
      </c>
      <c r="M635" s="65" t="str">
        <f>IF(ISNA(VLOOKUP(Table1[[#This Row],[Name]], 'Elec 21-22'!$A$4:$B$656, 2, FALSE)), "0", VLOOKUP(Table1[[#This Row],[Name]], 'Elec 21-22'!$A$4:$B$656, 2, FALSE))</f>
        <v>0</v>
      </c>
      <c r="N635" s="11" t="str">
        <f>IF(ISNA(VLOOKUP(Table1[[#This Row],[Name]], 'Gas 21-22'!$A$4:$B$408, 2, FALSE)), "0", VLOOKUP(Table1[[#This Row],[Name]], 'Gas 21-22'!$A$4:$B$408, 2, FALSE))</f>
        <v>0</v>
      </c>
      <c r="O635" s="8">
        <f>IFERROR((Table1[[#This Row],[Electricity 21-22]]*'Emissions Factors'!$C$4)+(Table1[[#This Row],[Gas 21-22]]*'Emissions Factors'!$B$4), "")</f>
        <v>0</v>
      </c>
      <c r="P635" s="12" t="str">
        <f>IFERROR(Table1[[#This Row],[Total Emissions 21-22]]/Table1[[#This Row],[Total Emissions 20-21]], "")</f>
        <v/>
      </c>
      <c r="Q635" s="11" t="str">
        <f>IF(ISNA(VLOOKUP(Table1[[#This Row],[Name]],'Elec 22-23'!$A$4:$B$680, 2, FALSE)), "", VLOOKUP(Table1[[#This Row],[Name]], 'Elec 22-23'!$A$4:$B$680, 2, FALSE))</f>
        <v/>
      </c>
      <c r="R635" s="7" t="str">
        <f>IF(ISNA(VLOOKUP(Table1[[#This Row],[Name]], 'Gas 22-23'!$A$4:$B$427, 2, FALSE)), "", (VLOOKUP(Table1[[#This Row],[Name]], 'Gas 22-23'!$A$4:$B$427, 2, FALSE)))</f>
        <v/>
      </c>
      <c r="S635" s="7" t="str">
        <f>IFERROR((Table1[[#This Row],[Electricity 22-23]]*'Emissions Factors'!$C$5)+('Emissions Factors'!$B$5*Table1[[#This Row],[Gas 22-23]]), "")</f>
        <v/>
      </c>
      <c r="T635" s="12" t="str">
        <f>IFERROR(Table1[[#This Row],[Total Emissions 22-23]]/Table1[[#This Row],[Total Emissions 21-22]], "")</f>
        <v/>
      </c>
      <c r="U635" s="7" t="str">
        <f>IF(ISNA(VLOOKUP(Table1[[#This Row],[Name]],'Electricity 23-24'!A862:D1758,4,FALSE)),"",(VLOOKUP(Table1[[#This Row],[Name]],'Electricity 23-24'!A862:D1758,4,FALSE)))</f>
        <v/>
      </c>
      <c r="V635" s="7" t="str">
        <f>IF(ISNA(VLOOKUP(Table1[[#This Row],[Name]],Table2[#All],2,FALSE)),"",(VLOOKUP(Table1[[#This Row],[Name]],Table2[#All],2,FALSE)))</f>
        <v/>
      </c>
      <c r="W635" s="7" t="str">
        <f>IFERROR((Table1[[#This Row],[Electricity 23-24 ]]*'Emissions Factors'!$C$6)+(Table1[[#This Row],[Gas 23-24 ]]*'Emissions Factors'!$B$6),"")</f>
        <v/>
      </c>
      <c r="X635" s="74" t="str">
        <f>IFERROR(Table1[[#This Row],[Total Emissions 23-24 ]]/Table1[[#This Row],[Total Emissions 22-23]],"")</f>
        <v/>
      </c>
      <c r="Y635" s="21"/>
    </row>
    <row r="636" spans="1:25" x14ac:dyDescent="0.25">
      <c r="A636" s="32"/>
      <c r="B636" s="21" t="e">
        <f>VLOOKUP(Table1[[#This Row],[Name]], 'Site Information'!$A$2:$D$46, 4, FALSE)</f>
        <v>#N/A</v>
      </c>
      <c r="C636" s="8" t="str">
        <f>IF(ISNA(VLOOKUP(Table1[[#This Row],[Name]], 'Elec 17-18'!$A$4:$B$630, 2, FALSE)), "0", VLOOKUP(Table1[[#This Row],[Name]], 'Elec 17-18'!$A$4:$B$630, 2, FALSE))</f>
        <v>0</v>
      </c>
      <c r="D636" s="13" t="str">
        <f>IF(ISNA(VLOOKUP(Table1[[#This Row],[Name]], 'Gas 17-18'!$A$4:$B$395, 2, FALSE)), "0", (VLOOKUP(Table1[[#This Row],[Name]], 'Gas 17-18'!$A$4:$B$395, 2, FALSE)))</f>
        <v>0</v>
      </c>
      <c r="E636" s="8" t="str">
        <f>IF(ISNA(VLOOKUP(Table1[[#This Row],[Name]], 'Elec 18-19'!$A$4:$B$630, 2, FALSE)), "0", VLOOKUP(Table1[[#This Row],[Name]], 'Elec 18-19'!$A$4:$B$630, 2, FALSE))</f>
        <v>0</v>
      </c>
      <c r="F636" s="13" t="str">
        <f>IF(ISNA(VLOOKUP(Table1[[#This Row],[Name]], 'Gas 18-19'!$A$4:$B$395, 2, FALSE)), "0", (VLOOKUP(Table1[[#This Row],[Name]], 'Gas 18-19'!$A$4:$B$395, 2, FALSE)))</f>
        <v>0</v>
      </c>
      <c r="G636" s="7" t="str">
        <f>IF(ISNA(VLOOKUP(Table1[[#This Row],[Name]], 'Elec 19-20'!$A$4:$B$631, 2, FALSE)), "0", VLOOKUP(Table1[[#This Row],[Name]], 'Elec 19-20'!$A$4:$B$631, 2, FALSE))</f>
        <v>0</v>
      </c>
      <c r="H636" s="7" t="str">
        <f>IF(ISNA(VLOOKUP(Table1[[#This Row],[Name]], 'Gas 19-20'!$A$4:$B$395, 2, FALSE)), "0", (VLOOKUP(Table1[[#This Row],[Name]], 'Gas 19-20'!$A$4:$B$395, 2, FALSE)))</f>
        <v>0</v>
      </c>
      <c r="I636" s="13">
        <f>IFERROR((Table1[[#This Row],[Electricity 19-20]]*'Emissions Factors'!$C$2)+(Table1[[#This Row],[Gas 19-20]]*'Emissions Factors'!$B$2), "")</f>
        <v>0</v>
      </c>
      <c r="J636" s="7" t="str">
        <f>IF(ISNA(VLOOKUP(Table1[[#This Row],[Name]],'Elec 20-21'!$A$4:$B$641, 2, FALSE)), "0", VLOOKUP(Table1[[#This Row],[Name]], 'Elec 20-21'!$A$4:$B$641, 2, FALSE))</f>
        <v>0</v>
      </c>
      <c r="K636" s="7" t="str">
        <f>IF(ISNA(VLOOKUP(Table1[[#This Row],[Name]], 'Gas 20-21'!$A$4:$B$400, 2, FALSE)), "0", VLOOKUP(Table1[[#This Row],[Name]], 'Gas 20-21'!$A$4:$B$400, 2, FALSE))</f>
        <v>0</v>
      </c>
      <c r="L636" s="13">
        <f>IFERROR((Table1[[#This Row],[Electricity 20-21]]*'Emissions Factors'!$C$3)+(Table1[[#This Row],[Gas 20-21]]*'Emissions Factors'!$B$2), "0")</f>
        <v>0</v>
      </c>
      <c r="M636" s="65" t="str">
        <f>IF(ISNA(VLOOKUP(Table1[[#This Row],[Name]], 'Elec 21-22'!$A$4:$B$656, 2, FALSE)), "0", VLOOKUP(Table1[[#This Row],[Name]], 'Elec 21-22'!$A$4:$B$656, 2, FALSE))</f>
        <v>0</v>
      </c>
      <c r="N636" s="11" t="str">
        <f>IF(ISNA(VLOOKUP(Table1[[#This Row],[Name]], 'Gas 21-22'!$A$4:$B$408, 2, FALSE)), "0", VLOOKUP(Table1[[#This Row],[Name]], 'Gas 21-22'!$A$4:$B$408, 2, FALSE))</f>
        <v>0</v>
      </c>
      <c r="O636" s="8">
        <f>IFERROR((Table1[[#This Row],[Electricity 21-22]]*'Emissions Factors'!$C$4)+(Table1[[#This Row],[Gas 21-22]]*'Emissions Factors'!$B$4), "")</f>
        <v>0</v>
      </c>
      <c r="P636" s="13" t="str">
        <f>IFERROR(Table1[[#This Row],[Total Emissions 21-22]]/Table1[[#This Row],[Total Emissions 20-21]], "")</f>
        <v/>
      </c>
      <c r="Q636" s="11" t="str">
        <f>IF(ISNA(VLOOKUP(Table1[[#This Row],[Name]],'Elec 22-23'!$A$4:$B$680, 2, FALSE)), "", VLOOKUP(Table1[[#This Row],[Name]], 'Elec 22-23'!$A$4:$B$680, 2, FALSE))</f>
        <v/>
      </c>
      <c r="R636" s="7" t="str">
        <f>IF(ISNA(VLOOKUP(Table1[[#This Row],[Name]], 'Gas 22-23'!$A$4:$B$427, 2, FALSE)), "", (VLOOKUP(Table1[[#This Row],[Name]], 'Gas 22-23'!$A$4:$B$427, 2, FALSE)))</f>
        <v/>
      </c>
      <c r="S636" s="7" t="str">
        <f>IFERROR((Table1[[#This Row],[Electricity 22-23]]*'Emissions Factors'!$C$5)+('Emissions Factors'!$B$5*Table1[[#This Row],[Gas 22-23]]), "")</f>
        <v/>
      </c>
      <c r="T636" s="12" t="str">
        <f>IFERROR(Table1[[#This Row],[Total Emissions 22-23]]/Table1[[#This Row],[Total Emissions 21-22]], "")</f>
        <v/>
      </c>
      <c r="U636" s="7" t="str">
        <f>IF(ISNA(VLOOKUP(Table1[[#This Row],[Name]],'Electricity 23-24'!A59:D601,4,FALSE)),"",(VLOOKUP(Table1[[#This Row],[Name]],'Electricity 23-24'!A59:D601,4,FALSE)))</f>
        <v/>
      </c>
      <c r="V636" s="7" t="str">
        <f>IF(ISNA(VLOOKUP(Table1[[#This Row],[Name]],Table2[#All],2,FALSE)),"",(VLOOKUP(Table1[[#This Row],[Name]],Table2[#All],2,FALSE)))</f>
        <v/>
      </c>
      <c r="W636" s="7" t="str">
        <f>IFERROR((Table1[[#This Row],[Electricity 23-24 ]]*'Emissions Factors'!$C$6)+(Table1[[#This Row],[Gas 23-24 ]]*'Emissions Factors'!$B$6),"")</f>
        <v/>
      </c>
      <c r="X636" s="74" t="str">
        <f>IFERROR(Table1[[#This Row],[Total Emissions 23-24 ]]/Table1[[#This Row],[Total Emissions 22-23]],"")</f>
        <v/>
      </c>
      <c r="Y636" s="21"/>
    </row>
    <row r="637" spans="1:25" x14ac:dyDescent="0.25">
      <c r="A637" s="32"/>
      <c r="B637" s="21" t="e">
        <f>VLOOKUP(Table1[[#This Row],[Name]], 'Site Information'!$A$2:$D$46, 4, FALSE)</f>
        <v>#N/A</v>
      </c>
      <c r="C637" s="8" t="str">
        <f>IF(ISNA(VLOOKUP(Table1[[#This Row],[Name]], 'Elec 17-18'!$A$4:$B$630, 2, FALSE)), "0", VLOOKUP(Table1[[#This Row],[Name]], 'Elec 17-18'!$A$4:$B$630, 2, FALSE))</f>
        <v>0</v>
      </c>
      <c r="D637" s="13" t="str">
        <f>IF(ISNA(VLOOKUP(Table1[[#This Row],[Name]], 'Gas 17-18'!$A$4:$B$395, 2, FALSE)), "0", (VLOOKUP(Table1[[#This Row],[Name]], 'Gas 17-18'!$A$4:$B$395, 2, FALSE)))</f>
        <v>0</v>
      </c>
      <c r="E637" s="8" t="str">
        <f>IF(ISNA(VLOOKUP(Table1[[#This Row],[Name]], 'Elec 18-19'!$A$4:$B$630, 2, FALSE)), "0", VLOOKUP(Table1[[#This Row],[Name]], 'Elec 18-19'!$A$4:$B$630, 2, FALSE))</f>
        <v>0</v>
      </c>
      <c r="F637" s="13" t="str">
        <f>IF(ISNA(VLOOKUP(Table1[[#This Row],[Name]], 'Gas 18-19'!$A$4:$B$395, 2, FALSE)), "0", (VLOOKUP(Table1[[#This Row],[Name]], 'Gas 18-19'!$A$4:$B$395, 2, FALSE)))</f>
        <v>0</v>
      </c>
      <c r="G637" s="7" t="str">
        <f>IF(ISNA(VLOOKUP(Table1[[#This Row],[Name]], 'Elec 19-20'!$A$4:$B$631, 2, FALSE)), "0", VLOOKUP(Table1[[#This Row],[Name]], 'Elec 19-20'!$A$4:$B$631, 2, FALSE))</f>
        <v>0</v>
      </c>
      <c r="H637" s="7" t="str">
        <f>IF(ISNA(VLOOKUP(Table1[[#This Row],[Name]], 'Gas 19-20'!$A$4:$B$395, 2, FALSE)), "0", (VLOOKUP(Table1[[#This Row],[Name]], 'Gas 19-20'!$A$4:$B$395, 2, FALSE)))</f>
        <v>0</v>
      </c>
      <c r="I637" s="13">
        <f>IFERROR((Table1[[#This Row],[Electricity 19-20]]*'Emissions Factors'!$C$2)+(Table1[[#This Row],[Gas 19-20]]*'Emissions Factors'!$B$2), "")</f>
        <v>0</v>
      </c>
      <c r="J637" s="7" t="str">
        <f>IF(ISNA(VLOOKUP(Table1[[#This Row],[Name]],'Elec 20-21'!$A$4:$B$641, 2, FALSE)), "0", VLOOKUP(Table1[[#This Row],[Name]], 'Elec 20-21'!$A$4:$B$641, 2, FALSE))</f>
        <v>0</v>
      </c>
      <c r="K637" s="7" t="str">
        <f>IF(ISNA(VLOOKUP(Table1[[#This Row],[Name]], 'Gas 20-21'!$A$4:$B$400, 2, FALSE)), "0", VLOOKUP(Table1[[#This Row],[Name]], 'Gas 20-21'!$A$4:$B$400, 2, FALSE))</f>
        <v>0</v>
      </c>
      <c r="L637" s="13">
        <f>IFERROR((Table1[[#This Row],[Electricity 20-21]]*'Emissions Factors'!$C$3)+(Table1[[#This Row],[Gas 20-21]]*'Emissions Factors'!$B$2), "0")</f>
        <v>0</v>
      </c>
      <c r="M637" s="11" t="str">
        <f>IF(ISNA(VLOOKUP(Table1[[#This Row],[Name]], 'Elec 21-22'!$A$4:$B$656, 2, FALSE)), "0", VLOOKUP(Table1[[#This Row],[Name]], 'Elec 21-22'!$A$4:$B$656, 2, FALSE))</f>
        <v>0</v>
      </c>
      <c r="N637" s="11" t="str">
        <f>IF(ISNA(VLOOKUP(Table1[[#This Row],[Name]], 'Gas 21-22'!$A$4:$B$408, 2, FALSE)), "0", VLOOKUP(Table1[[#This Row],[Name]], 'Gas 21-22'!$A$4:$B$408, 2, FALSE))</f>
        <v>0</v>
      </c>
      <c r="O637" s="8">
        <f>IFERROR((Table1[[#This Row],[Electricity 21-22]]*'Emissions Factors'!$C$4)+(Table1[[#This Row],[Gas 21-22]]*'Emissions Factors'!$B$4), "")</f>
        <v>0</v>
      </c>
      <c r="P637" s="13" t="str">
        <f>IFERROR(Table1[[#This Row],[Total Emissions 21-22]]/Table1[[#This Row],[Total Emissions 20-21]], "")</f>
        <v/>
      </c>
      <c r="Q637" s="11" t="str">
        <f>IF(ISNA(VLOOKUP(Table1[[#This Row],[Name]],'Elec 22-23'!$A$4:$B$680, 2, FALSE)), "", VLOOKUP(Table1[[#This Row],[Name]], 'Elec 22-23'!$A$4:$B$680, 2, FALSE))</f>
        <v/>
      </c>
      <c r="R637" s="7" t="str">
        <f>IF(ISNA(VLOOKUP(Table1[[#This Row],[Name]], 'Gas 22-23'!$A$4:$B$427, 2, FALSE)), "", (VLOOKUP(Table1[[#This Row],[Name]], 'Gas 22-23'!$A$4:$B$427, 2, FALSE)))</f>
        <v/>
      </c>
      <c r="S637" s="7" t="str">
        <f>IFERROR((Table1[[#This Row],[Electricity 22-23]]*'Emissions Factors'!$C$5)+('Emissions Factors'!$B$5*Table1[[#This Row],[Gas 22-23]]), "")</f>
        <v/>
      </c>
      <c r="T637" s="12" t="str">
        <f>IFERROR(Table1[[#This Row],[Total Emissions 22-23]]/Table1[[#This Row],[Total Emissions 21-22]], "")</f>
        <v/>
      </c>
      <c r="U637" s="7" t="str">
        <f>IF(ISNA(VLOOKUP(Table1[[#This Row],[Name]],'Electricity 23-24'!A60:D602,4,FALSE)),"",(VLOOKUP(Table1[[#This Row],[Name]],'Electricity 23-24'!A60:D602,4,FALSE)))</f>
        <v/>
      </c>
      <c r="V637" s="7" t="str">
        <f>IF(ISNA(VLOOKUP(Table1[[#This Row],[Name]],Table2[#All],2,FALSE)),"",(VLOOKUP(Table1[[#This Row],[Name]],Table2[#All],2,FALSE)))</f>
        <v/>
      </c>
      <c r="W637" s="7" t="str">
        <f>IFERROR((Table1[[#This Row],[Electricity 23-24 ]]*'Emissions Factors'!$C$6)+(Table1[[#This Row],[Gas 23-24 ]]*'Emissions Factors'!$B$6),"")</f>
        <v/>
      </c>
      <c r="X637" s="74" t="str">
        <f>IFERROR(Table1[[#This Row],[Total Emissions 23-24 ]]/Table1[[#This Row],[Total Emissions 22-23]],"")</f>
        <v/>
      </c>
      <c r="Y637" s="21"/>
    </row>
    <row r="638" spans="1:25" x14ac:dyDescent="0.25">
      <c r="A638" s="30"/>
      <c r="B638" s="21" t="e">
        <f>VLOOKUP(Table1[[#This Row],[Name]], 'Site Information'!$A$2:$D$46, 4, FALSE)</f>
        <v>#N/A</v>
      </c>
      <c r="C638" s="11" t="str">
        <f>IF(ISNA(VLOOKUP(Table1[[#This Row],[Name]], 'Elec 17-18'!$A$4:$B$630, 2, FALSE)), "0", VLOOKUP(Table1[[#This Row],[Name]], 'Elec 17-18'!$A$4:$B$630, 2, FALSE))</f>
        <v>0</v>
      </c>
      <c r="D638" s="47" t="str">
        <f>IF(ISNA(VLOOKUP(Table1[[#This Row],[Name]], 'Gas 17-18'!$A$4:$B$395, 2, FALSE)), "0", (VLOOKUP(Table1[[#This Row],[Name]], 'Gas 17-18'!$A$4:$B$395, 2, FALSE)))</f>
        <v>0</v>
      </c>
      <c r="E638" s="11" t="str">
        <f>IF(ISNA(VLOOKUP(Table1[[#This Row],[Name]], 'Elec 18-19'!$A$4:$B$630, 2, FALSE)), "0", VLOOKUP(Table1[[#This Row],[Name]], 'Elec 18-19'!$A$4:$B$630, 2, FALSE))</f>
        <v>0</v>
      </c>
      <c r="F638" s="47" t="str">
        <f>IF(ISNA(VLOOKUP(Table1[[#This Row],[Name]], 'Gas 18-19'!$A$4:$B$395, 2, FALSE)), "0", (VLOOKUP(Table1[[#This Row],[Name]], 'Gas 18-19'!$A$4:$B$395, 2, FALSE)))</f>
        <v>0</v>
      </c>
      <c r="G638" s="7" t="str">
        <f>IF(ISNA(VLOOKUP(Table1[[#This Row],[Name]], 'Elec 19-20'!$A$4:$B$631, 2, FALSE)), "0", VLOOKUP(Table1[[#This Row],[Name]], 'Elec 19-20'!$A$4:$B$631, 2, FALSE))</f>
        <v>0</v>
      </c>
      <c r="H638" s="7" t="str">
        <f>IF(ISNA(VLOOKUP(Table1[[#This Row],[Name]], 'Gas 19-20'!$A$4:$B$395, 2, FALSE)), "0", (VLOOKUP(Table1[[#This Row],[Name]], 'Gas 19-20'!$A$4:$B$395, 2, FALSE)))</f>
        <v>0</v>
      </c>
      <c r="I638" s="13">
        <f>IFERROR((Table1[[#This Row],[Electricity 19-20]]*'Emissions Factors'!$C$2)+(Table1[[#This Row],[Gas 19-20]]*'Emissions Factors'!$B$2), "")</f>
        <v>0</v>
      </c>
      <c r="J638" s="7" t="str">
        <f>IF(ISNA(VLOOKUP(Table1[[#This Row],[Name]],'Elec 20-21'!$A$4:$B$641, 2, FALSE)), "0", VLOOKUP(Table1[[#This Row],[Name]], 'Elec 20-21'!$A$4:$B$641, 2, FALSE))</f>
        <v>0</v>
      </c>
      <c r="K638" s="7" t="str">
        <f>IF(ISNA(VLOOKUP(Table1[[#This Row],[Name]], 'Gas 20-21'!$A$4:$B$400, 2, FALSE)), "0", VLOOKUP(Table1[[#This Row],[Name]], 'Gas 20-21'!$A$4:$B$400, 2, FALSE))</f>
        <v>0</v>
      </c>
      <c r="L638" s="13">
        <f>IFERROR((Table1[[#This Row],[Electricity 20-21]]*'Emissions Factors'!$C$3)+(Table1[[#This Row],[Gas 20-21]]*'Emissions Factors'!$B$2), "0")</f>
        <v>0</v>
      </c>
      <c r="M638" s="65" t="str">
        <f>IF(ISNA(VLOOKUP(Table1[[#This Row],[Name]], 'Elec 21-22'!$A$4:$B$656, 2, FALSE)), "0", VLOOKUP(Table1[[#This Row],[Name]], 'Elec 21-22'!$A$4:$B$656, 2, FALSE))</f>
        <v>0</v>
      </c>
      <c r="N638" s="11" t="str">
        <f>IF(ISNA(VLOOKUP(Table1[[#This Row],[Name]], 'Gas 21-22'!$A$4:$B$408, 2, FALSE)), "0", VLOOKUP(Table1[[#This Row],[Name]], 'Gas 21-22'!$A$4:$B$408, 2, FALSE))</f>
        <v>0</v>
      </c>
      <c r="O638" s="8">
        <f>IFERROR((Table1[[#This Row],[Electricity 21-22]]*'Emissions Factors'!$C$4)+(Table1[[#This Row],[Gas 21-22]]*'Emissions Factors'!$B$4), "")</f>
        <v>0</v>
      </c>
      <c r="P638" s="12" t="str">
        <f>IFERROR(Table1[[#This Row],[Total Emissions 21-22]]/Table1[[#This Row],[Total Emissions 20-21]], "")</f>
        <v/>
      </c>
      <c r="Q638" s="11" t="str">
        <f>IF(ISNA(VLOOKUP(Table1[[#This Row],[Name]],'Elec 22-23'!$A$4:$B$680, 2, FALSE)), "", VLOOKUP(Table1[[#This Row],[Name]], 'Elec 22-23'!$A$4:$B$680, 2, FALSE))</f>
        <v/>
      </c>
      <c r="R638" s="7" t="str">
        <f>IF(ISNA(VLOOKUP(Table1[[#This Row],[Name]], 'Gas 22-23'!$A$4:$B$427, 2, FALSE)), "", (VLOOKUP(Table1[[#This Row],[Name]], 'Gas 22-23'!$A$4:$B$427, 2, FALSE)))</f>
        <v/>
      </c>
      <c r="S638" s="7" t="str">
        <f>IFERROR((Table1[[#This Row],[Electricity 22-23]]*'Emissions Factors'!$C$5)+('Emissions Factors'!$B$5*Table1[[#This Row],[Gas 22-23]]), "")</f>
        <v/>
      </c>
      <c r="T638" s="12" t="str">
        <f>IFERROR(Table1[[#This Row],[Total Emissions 22-23]]/Table1[[#This Row],[Total Emissions 21-22]], "")</f>
        <v/>
      </c>
      <c r="U638" s="7" t="str">
        <f>IF(ISNA(VLOOKUP(Table1[[#This Row],[Name]],'Electricity 23-24'!A863:D1759,4,FALSE)),"",(VLOOKUP(Table1[[#This Row],[Name]],'Electricity 23-24'!A863:D1759,4,FALSE)))</f>
        <v/>
      </c>
      <c r="V638" s="7" t="str">
        <f>IF(ISNA(VLOOKUP(Table1[[#This Row],[Name]],Table2[#All],2,FALSE)),"",(VLOOKUP(Table1[[#This Row],[Name]],Table2[#All],2,FALSE)))</f>
        <v/>
      </c>
      <c r="W638" s="7" t="str">
        <f>IFERROR((Table1[[#This Row],[Electricity 23-24 ]]*'Emissions Factors'!$C$6)+(Table1[[#This Row],[Gas 23-24 ]]*'Emissions Factors'!$B$6),"")</f>
        <v/>
      </c>
      <c r="X638" s="74" t="str">
        <f>IFERROR(Table1[[#This Row],[Total Emissions 23-24 ]]/Table1[[#This Row],[Total Emissions 22-23]],"")</f>
        <v/>
      </c>
      <c r="Y638" s="21"/>
    </row>
    <row r="639" spans="1:25" x14ac:dyDescent="0.25">
      <c r="A639" s="30"/>
      <c r="B639" s="21" t="e">
        <f>VLOOKUP(Table1[[#This Row],[Name]], 'Site Information'!$A$2:$D$46, 4, FALSE)</f>
        <v>#N/A</v>
      </c>
      <c r="C639" s="11" t="str">
        <f>IF(ISNA(VLOOKUP(Table1[[#This Row],[Name]], 'Elec 17-18'!$A$4:$B$630, 2, FALSE)), "0", VLOOKUP(Table1[[#This Row],[Name]], 'Elec 17-18'!$A$4:$B$630, 2, FALSE))</f>
        <v>0</v>
      </c>
      <c r="D639" s="47" t="str">
        <f>IF(ISNA(VLOOKUP(Table1[[#This Row],[Name]], 'Gas 17-18'!$A$4:$B$395, 2, FALSE)), "0", (VLOOKUP(Table1[[#This Row],[Name]], 'Gas 17-18'!$A$4:$B$395, 2, FALSE)))</f>
        <v>0</v>
      </c>
      <c r="E639" s="11" t="str">
        <f>IF(ISNA(VLOOKUP(Table1[[#This Row],[Name]], 'Elec 18-19'!$A$4:$B$630, 2, FALSE)), "0", VLOOKUP(Table1[[#This Row],[Name]], 'Elec 18-19'!$A$4:$B$630, 2, FALSE))</f>
        <v>0</v>
      </c>
      <c r="F639" s="47" t="str">
        <f>IF(ISNA(VLOOKUP(Table1[[#This Row],[Name]], 'Gas 18-19'!$A$4:$B$395, 2, FALSE)), "0", (VLOOKUP(Table1[[#This Row],[Name]], 'Gas 18-19'!$A$4:$B$395, 2, FALSE)))</f>
        <v>0</v>
      </c>
      <c r="G639" s="7" t="str">
        <f>IF(ISNA(VLOOKUP(Table1[[#This Row],[Name]], 'Elec 19-20'!$A$4:$B$631, 2, FALSE)), "0", VLOOKUP(Table1[[#This Row],[Name]], 'Elec 19-20'!$A$4:$B$631, 2, FALSE))</f>
        <v>0</v>
      </c>
      <c r="H639" s="7" t="str">
        <f>IF(ISNA(VLOOKUP(Table1[[#This Row],[Name]], 'Gas 19-20'!$A$4:$B$395, 2, FALSE)), "0", (VLOOKUP(Table1[[#This Row],[Name]], 'Gas 19-20'!$A$4:$B$395, 2, FALSE)))</f>
        <v>0</v>
      </c>
      <c r="I639" s="13">
        <f>IFERROR((Table1[[#This Row],[Electricity 19-20]]*'Emissions Factors'!$C$2)+(Table1[[#This Row],[Gas 19-20]]*'Emissions Factors'!$B$2), "")</f>
        <v>0</v>
      </c>
      <c r="J639" s="7" t="str">
        <f>IF(ISNA(VLOOKUP(Table1[[#This Row],[Name]],'Elec 20-21'!$A$4:$B$641, 2, FALSE)), "0", VLOOKUP(Table1[[#This Row],[Name]], 'Elec 20-21'!$A$4:$B$641, 2, FALSE))</f>
        <v>0</v>
      </c>
      <c r="K639" s="7" t="str">
        <f>IF(ISNA(VLOOKUP(Table1[[#This Row],[Name]], 'Gas 20-21'!$A$4:$B$400, 2, FALSE)), "0", VLOOKUP(Table1[[#This Row],[Name]], 'Gas 20-21'!$A$4:$B$400, 2, FALSE))</f>
        <v>0</v>
      </c>
      <c r="L639" s="13">
        <f>IFERROR((Table1[[#This Row],[Electricity 20-21]]*'Emissions Factors'!$C$3)+(Table1[[#This Row],[Gas 20-21]]*'Emissions Factors'!$B$2), "0")</f>
        <v>0</v>
      </c>
      <c r="M639" s="65" t="str">
        <f>IF(ISNA(VLOOKUP(Table1[[#This Row],[Name]], 'Elec 21-22'!$A$4:$B$656, 2, FALSE)), "0", VLOOKUP(Table1[[#This Row],[Name]], 'Elec 21-22'!$A$4:$B$656, 2, FALSE))</f>
        <v>0</v>
      </c>
      <c r="N639" s="11" t="str">
        <f>IF(ISNA(VLOOKUP(Table1[[#This Row],[Name]], 'Gas 21-22'!$A$4:$B$408, 2, FALSE)), "0", VLOOKUP(Table1[[#This Row],[Name]], 'Gas 21-22'!$A$4:$B$408, 2, FALSE))</f>
        <v>0</v>
      </c>
      <c r="O639" s="8">
        <f>IFERROR((Table1[[#This Row],[Electricity 21-22]]*'Emissions Factors'!$C$4)+(Table1[[#This Row],[Gas 21-22]]*'Emissions Factors'!$B$4), "")</f>
        <v>0</v>
      </c>
      <c r="P639" s="12" t="str">
        <f>IFERROR(Table1[[#This Row],[Total Emissions 21-22]]/Table1[[#This Row],[Total Emissions 20-21]], "")</f>
        <v/>
      </c>
      <c r="Q639" s="11" t="str">
        <f>IF(ISNA(VLOOKUP(Table1[[#This Row],[Name]],'Elec 22-23'!$A$4:$B$680, 2, FALSE)), "", VLOOKUP(Table1[[#This Row],[Name]], 'Elec 22-23'!$A$4:$B$680, 2, FALSE))</f>
        <v/>
      </c>
      <c r="R639" s="7" t="str">
        <f>IF(ISNA(VLOOKUP(Table1[[#This Row],[Name]], 'Gas 22-23'!$A$4:$B$427, 2, FALSE)), "", (VLOOKUP(Table1[[#This Row],[Name]], 'Gas 22-23'!$A$4:$B$427, 2, FALSE)))</f>
        <v/>
      </c>
      <c r="S639" s="7" t="str">
        <f>IFERROR((Table1[[#This Row],[Electricity 22-23]]*'Emissions Factors'!$C$5)+('Emissions Factors'!$B$5*Table1[[#This Row],[Gas 22-23]]), "")</f>
        <v/>
      </c>
      <c r="T639" s="12" t="str">
        <f>IFERROR(Table1[[#This Row],[Total Emissions 22-23]]/Table1[[#This Row],[Total Emissions 21-22]], "")</f>
        <v/>
      </c>
      <c r="U639" s="7" t="str">
        <f>IF(ISNA(VLOOKUP(Table1[[#This Row],[Name]],'Electricity 23-24'!A864:D1760,4,FALSE)),"",(VLOOKUP(Table1[[#This Row],[Name]],'Electricity 23-24'!A864:D1760,4,FALSE)))</f>
        <v/>
      </c>
      <c r="V639" s="7" t="str">
        <f>IF(ISNA(VLOOKUP(Table1[[#This Row],[Name]],Table2[#All],2,FALSE)),"",(VLOOKUP(Table1[[#This Row],[Name]],Table2[#All],2,FALSE)))</f>
        <v/>
      </c>
      <c r="W639" s="7" t="str">
        <f>IFERROR((Table1[[#This Row],[Electricity 23-24 ]]*'Emissions Factors'!$C$6)+(Table1[[#This Row],[Gas 23-24 ]]*'Emissions Factors'!$B$6),"")</f>
        <v/>
      </c>
      <c r="X639" s="74" t="str">
        <f>IFERROR(Table1[[#This Row],[Total Emissions 23-24 ]]/Table1[[#This Row],[Total Emissions 22-23]],"")</f>
        <v/>
      </c>
      <c r="Y639" s="21"/>
    </row>
    <row r="640" spans="1:25" x14ac:dyDescent="0.25">
      <c r="A640" s="30"/>
      <c r="B640" s="21" t="e">
        <f>VLOOKUP(Table1[[#This Row],[Name]], 'Site Information'!$A$2:$D$46, 4, FALSE)</f>
        <v>#N/A</v>
      </c>
      <c r="C640" s="11" t="str">
        <f>IF(ISNA(VLOOKUP(Table1[[#This Row],[Name]], 'Elec 17-18'!$A$4:$B$630, 2, FALSE)), "0", VLOOKUP(Table1[[#This Row],[Name]], 'Elec 17-18'!$A$4:$B$630, 2, FALSE))</f>
        <v>0</v>
      </c>
      <c r="D640" s="47" t="str">
        <f>IF(ISNA(VLOOKUP(Table1[[#This Row],[Name]], 'Gas 17-18'!$A$4:$B$395, 2, FALSE)), "0", (VLOOKUP(Table1[[#This Row],[Name]], 'Gas 17-18'!$A$4:$B$395, 2, FALSE)))</f>
        <v>0</v>
      </c>
      <c r="E640" s="11" t="str">
        <f>IF(ISNA(VLOOKUP(Table1[[#This Row],[Name]], 'Elec 18-19'!$A$4:$B$630, 2, FALSE)), "0", VLOOKUP(Table1[[#This Row],[Name]], 'Elec 18-19'!$A$4:$B$630, 2, FALSE))</f>
        <v>0</v>
      </c>
      <c r="F640" s="47" t="str">
        <f>IF(ISNA(VLOOKUP(Table1[[#This Row],[Name]], 'Gas 18-19'!$A$4:$B$395, 2, FALSE)), "0", (VLOOKUP(Table1[[#This Row],[Name]], 'Gas 18-19'!$A$4:$B$395, 2, FALSE)))</f>
        <v>0</v>
      </c>
      <c r="G640" s="7" t="str">
        <f>IF(ISNA(VLOOKUP(Table1[[#This Row],[Name]], 'Elec 19-20'!$A$4:$B$631, 2, FALSE)), "0", VLOOKUP(Table1[[#This Row],[Name]], 'Elec 19-20'!$A$4:$B$631, 2, FALSE))</f>
        <v>0</v>
      </c>
      <c r="H640" s="7" t="str">
        <f>IF(ISNA(VLOOKUP(Table1[[#This Row],[Name]], 'Gas 19-20'!$A$4:$B$395, 2, FALSE)), "0", (VLOOKUP(Table1[[#This Row],[Name]], 'Gas 19-20'!$A$4:$B$395, 2, FALSE)))</f>
        <v>0</v>
      </c>
      <c r="I640" s="13">
        <f>IFERROR((Table1[[#This Row],[Electricity 19-20]]*'Emissions Factors'!$C$2)+(Table1[[#This Row],[Gas 19-20]]*'Emissions Factors'!$B$2), "")</f>
        <v>0</v>
      </c>
      <c r="J640" s="7" t="str">
        <f>IF(ISNA(VLOOKUP(Table1[[#This Row],[Name]],'Elec 20-21'!$A$4:$B$641, 2, FALSE)), "0", VLOOKUP(Table1[[#This Row],[Name]], 'Elec 20-21'!$A$4:$B$641, 2, FALSE))</f>
        <v>0</v>
      </c>
      <c r="K640" s="7" t="str">
        <f>IF(ISNA(VLOOKUP(Table1[[#This Row],[Name]], 'Gas 20-21'!$A$4:$B$400, 2, FALSE)), "0", VLOOKUP(Table1[[#This Row],[Name]], 'Gas 20-21'!$A$4:$B$400, 2, FALSE))</f>
        <v>0</v>
      </c>
      <c r="L640" s="13">
        <f>IFERROR((Table1[[#This Row],[Electricity 20-21]]*'Emissions Factors'!$C$3)+(Table1[[#This Row],[Gas 20-21]]*'Emissions Factors'!$B$2), "0")</f>
        <v>0</v>
      </c>
      <c r="M640" s="65" t="str">
        <f>IF(ISNA(VLOOKUP(Table1[[#This Row],[Name]], 'Elec 21-22'!$A$4:$B$656, 2, FALSE)), "0", VLOOKUP(Table1[[#This Row],[Name]], 'Elec 21-22'!$A$4:$B$656, 2, FALSE))</f>
        <v>0</v>
      </c>
      <c r="N640" s="11" t="str">
        <f>IF(ISNA(VLOOKUP(Table1[[#This Row],[Name]], 'Gas 21-22'!$A$4:$B$408, 2, FALSE)), "0", VLOOKUP(Table1[[#This Row],[Name]], 'Gas 21-22'!$A$4:$B$408, 2, FALSE))</f>
        <v>0</v>
      </c>
      <c r="O640" s="8">
        <f>IFERROR((Table1[[#This Row],[Electricity 21-22]]*'Emissions Factors'!$C$4)+(Table1[[#This Row],[Gas 21-22]]*'Emissions Factors'!$B$4), "")</f>
        <v>0</v>
      </c>
      <c r="P640" s="12" t="str">
        <f>IFERROR(Table1[[#This Row],[Total Emissions 21-22]]/Table1[[#This Row],[Total Emissions 20-21]], "")</f>
        <v/>
      </c>
      <c r="Q640" s="11" t="str">
        <f>IF(ISNA(VLOOKUP(Table1[[#This Row],[Name]],'Elec 22-23'!$A$4:$B$680, 2, FALSE)), "", VLOOKUP(Table1[[#This Row],[Name]], 'Elec 22-23'!$A$4:$B$680, 2, FALSE))</f>
        <v/>
      </c>
      <c r="R640" s="7" t="str">
        <f>IF(ISNA(VLOOKUP(Table1[[#This Row],[Name]], 'Gas 22-23'!$A$4:$B$427, 2, FALSE)), "", (VLOOKUP(Table1[[#This Row],[Name]], 'Gas 22-23'!$A$4:$B$427, 2, FALSE)))</f>
        <v/>
      </c>
      <c r="S640" s="7" t="str">
        <f>IFERROR((Table1[[#This Row],[Electricity 22-23]]*'Emissions Factors'!$C$5)+('Emissions Factors'!$B$5*Table1[[#This Row],[Gas 22-23]]), "")</f>
        <v/>
      </c>
      <c r="T640" s="12" t="str">
        <f>IFERROR(Table1[[#This Row],[Total Emissions 22-23]]/Table1[[#This Row],[Total Emissions 21-22]], "")</f>
        <v/>
      </c>
      <c r="U640" s="7" t="str">
        <f>IF(ISNA(VLOOKUP(Table1[[#This Row],[Name]],'Electricity 23-24'!A865:D1761,4,FALSE)),"",(VLOOKUP(Table1[[#This Row],[Name]],'Electricity 23-24'!A865:D1761,4,FALSE)))</f>
        <v/>
      </c>
      <c r="V640" s="7" t="str">
        <f>IF(ISNA(VLOOKUP(Table1[[#This Row],[Name]],Table2[#All],2,FALSE)),"",(VLOOKUP(Table1[[#This Row],[Name]],Table2[#All],2,FALSE)))</f>
        <v/>
      </c>
      <c r="W640" s="7" t="str">
        <f>IFERROR((Table1[[#This Row],[Electricity 23-24 ]]*'Emissions Factors'!$C$6)+(Table1[[#This Row],[Gas 23-24 ]]*'Emissions Factors'!$B$6),"")</f>
        <v/>
      </c>
      <c r="X640" s="74" t="str">
        <f>IFERROR(Table1[[#This Row],[Total Emissions 23-24 ]]/Table1[[#This Row],[Total Emissions 22-23]],"")</f>
        <v/>
      </c>
      <c r="Y640" s="21"/>
    </row>
    <row r="641" spans="1:25" x14ac:dyDescent="0.25">
      <c r="A641" s="30"/>
      <c r="B641" s="21" t="e">
        <f>VLOOKUP(Table1[[#This Row],[Name]], 'Site Information'!$A$2:$D$46, 4, FALSE)</f>
        <v>#N/A</v>
      </c>
      <c r="C641" s="11" t="str">
        <f>IF(ISNA(VLOOKUP(Table1[[#This Row],[Name]], 'Elec 17-18'!$A$4:$B$630, 2, FALSE)), "0", VLOOKUP(Table1[[#This Row],[Name]], 'Elec 17-18'!$A$4:$B$630, 2, FALSE))</f>
        <v>0</v>
      </c>
      <c r="D641" s="47" t="str">
        <f>IF(ISNA(VLOOKUP(Table1[[#This Row],[Name]], 'Gas 17-18'!$A$4:$B$395, 2, FALSE)), "0", (VLOOKUP(Table1[[#This Row],[Name]], 'Gas 17-18'!$A$4:$B$395, 2, FALSE)))</f>
        <v>0</v>
      </c>
      <c r="E641" s="11" t="str">
        <f>IF(ISNA(VLOOKUP(Table1[[#This Row],[Name]], 'Elec 18-19'!$A$4:$B$630, 2, FALSE)), "0", VLOOKUP(Table1[[#This Row],[Name]], 'Elec 18-19'!$A$4:$B$630, 2, FALSE))</f>
        <v>0</v>
      </c>
      <c r="F641" s="47" t="str">
        <f>IF(ISNA(VLOOKUP(Table1[[#This Row],[Name]], 'Gas 18-19'!$A$4:$B$395, 2, FALSE)), "0", (VLOOKUP(Table1[[#This Row],[Name]], 'Gas 18-19'!$A$4:$B$395, 2, FALSE)))</f>
        <v>0</v>
      </c>
      <c r="G641" s="7" t="str">
        <f>IF(ISNA(VLOOKUP(Table1[[#This Row],[Name]], 'Elec 19-20'!$A$4:$B$631, 2, FALSE)), "0", VLOOKUP(Table1[[#This Row],[Name]], 'Elec 19-20'!$A$4:$B$631, 2, FALSE))</f>
        <v>0</v>
      </c>
      <c r="H641" s="7" t="str">
        <f>IF(ISNA(VLOOKUP(Table1[[#This Row],[Name]], 'Gas 19-20'!$A$4:$B$395, 2, FALSE)), "0", (VLOOKUP(Table1[[#This Row],[Name]], 'Gas 19-20'!$A$4:$B$395, 2, FALSE)))</f>
        <v>0</v>
      </c>
      <c r="I641" s="13">
        <f>IFERROR((Table1[[#This Row],[Electricity 19-20]]*'Emissions Factors'!$C$2)+(Table1[[#This Row],[Gas 19-20]]*'Emissions Factors'!$B$2), "")</f>
        <v>0</v>
      </c>
      <c r="J641" s="7" t="str">
        <f>IF(ISNA(VLOOKUP(Table1[[#This Row],[Name]],'Elec 20-21'!$A$4:$B$641, 2, FALSE)), "0", VLOOKUP(Table1[[#This Row],[Name]], 'Elec 20-21'!$A$4:$B$641, 2, FALSE))</f>
        <v>0</v>
      </c>
      <c r="K641" s="7" t="str">
        <f>IF(ISNA(VLOOKUP(Table1[[#This Row],[Name]], 'Gas 20-21'!$A$4:$B$400, 2, FALSE)), "0", VLOOKUP(Table1[[#This Row],[Name]], 'Gas 20-21'!$A$4:$B$400, 2, FALSE))</f>
        <v>0</v>
      </c>
      <c r="L641" s="13">
        <f>IFERROR((Table1[[#This Row],[Electricity 20-21]]*'Emissions Factors'!$C$3)+(Table1[[#This Row],[Gas 20-21]]*'Emissions Factors'!$B$2), "0")</f>
        <v>0</v>
      </c>
      <c r="M641" s="65" t="str">
        <f>IF(ISNA(VLOOKUP(Table1[[#This Row],[Name]], 'Elec 21-22'!$A$4:$B$656, 2, FALSE)), "0", VLOOKUP(Table1[[#This Row],[Name]], 'Elec 21-22'!$A$4:$B$656, 2, FALSE))</f>
        <v>0</v>
      </c>
      <c r="N641" s="11" t="str">
        <f>IF(ISNA(VLOOKUP(Table1[[#This Row],[Name]], 'Gas 21-22'!$A$4:$B$408, 2, FALSE)), "0", VLOOKUP(Table1[[#This Row],[Name]], 'Gas 21-22'!$A$4:$B$408, 2, FALSE))</f>
        <v>0</v>
      </c>
      <c r="O641" s="8">
        <f>IFERROR((Table1[[#This Row],[Electricity 21-22]]*'Emissions Factors'!$C$4)+(Table1[[#This Row],[Gas 21-22]]*'Emissions Factors'!$B$4), "")</f>
        <v>0</v>
      </c>
      <c r="P641" s="12" t="str">
        <f>IFERROR(Table1[[#This Row],[Total Emissions 21-22]]/Table1[[#This Row],[Total Emissions 20-21]], "")</f>
        <v/>
      </c>
      <c r="Q641" s="11" t="str">
        <f>IF(ISNA(VLOOKUP(Table1[[#This Row],[Name]],'Elec 22-23'!$A$4:$B$680, 2, FALSE)), "", VLOOKUP(Table1[[#This Row],[Name]], 'Elec 22-23'!$A$4:$B$680, 2, FALSE))</f>
        <v/>
      </c>
      <c r="R641" s="7" t="str">
        <f>IF(ISNA(VLOOKUP(Table1[[#This Row],[Name]], 'Gas 22-23'!$A$4:$B$427, 2, FALSE)), "", (VLOOKUP(Table1[[#This Row],[Name]], 'Gas 22-23'!$A$4:$B$427, 2, FALSE)))</f>
        <v/>
      </c>
      <c r="S641" s="7" t="str">
        <f>IFERROR((Table1[[#This Row],[Electricity 22-23]]*'Emissions Factors'!$C$5)+('Emissions Factors'!$B$5*Table1[[#This Row],[Gas 22-23]]), "")</f>
        <v/>
      </c>
      <c r="T641" s="12" t="str">
        <f>IFERROR(Table1[[#This Row],[Total Emissions 22-23]]/Table1[[#This Row],[Total Emissions 21-22]], "")</f>
        <v/>
      </c>
      <c r="U641" s="7" t="str">
        <f>IF(ISNA(VLOOKUP(Table1[[#This Row],[Name]],'Electricity 23-24'!A38:D63,4,FALSE)),"",(VLOOKUP(Table1[[#This Row],[Name]],'Electricity 23-24'!A38:D63,4,FALSE)))</f>
        <v/>
      </c>
      <c r="V641" s="7" t="str">
        <f>IF(ISNA(VLOOKUP(Table1[[#This Row],[Name]],Table2[#All],2,FALSE)),"",(VLOOKUP(Table1[[#This Row],[Name]],Table2[#All],2,FALSE)))</f>
        <v/>
      </c>
      <c r="W641" s="7" t="str">
        <f>IFERROR((Table1[[#This Row],[Electricity 23-24 ]]*'Emissions Factors'!$C$6)+(Table1[[#This Row],[Gas 23-24 ]]*'Emissions Factors'!$B$6),"")</f>
        <v/>
      </c>
      <c r="X641" s="74" t="str">
        <f>IFERROR(Table1[[#This Row],[Total Emissions 23-24 ]]/Table1[[#This Row],[Total Emissions 22-23]],"")</f>
        <v/>
      </c>
      <c r="Y641" s="21"/>
    </row>
    <row r="642" spans="1:25" x14ac:dyDescent="0.25">
      <c r="A642" s="32"/>
      <c r="B642" s="21" t="e">
        <f>VLOOKUP(Table1[[#This Row],[Name]], 'Site Information'!$A$2:$D$46, 4, FALSE)</f>
        <v>#N/A</v>
      </c>
      <c r="C642" s="8" t="str">
        <f>IF(ISNA(VLOOKUP(Table1[[#This Row],[Name]], 'Elec 17-18'!$A$4:$B$630, 2, FALSE)), "0", VLOOKUP(Table1[[#This Row],[Name]], 'Elec 17-18'!$A$4:$B$630, 2, FALSE))</f>
        <v>0</v>
      </c>
      <c r="D642" s="13" t="str">
        <f>IF(ISNA(VLOOKUP(Table1[[#This Row],[Name]], 'Gas 17-18'!$A$4:$B$395, 2, FALSE)), "0", (VLOOKUP(Table1[[#This Row],[Name]], 'Gas 17-18'!$A$4:$B$395, 2, FALSE)))</f>
        <v>0</v>
      </c>
      <c r="E642" s="8" t="str">
        <f>IF(ISNA(VLOOKUP(Table1[[#This Row],[Name]], 'Elec 18-19'!$A$4:$B$630, 2, FALSE)), "0", VLOOKUP(Table1[[#This Row],[Name]], 'Elec 18-19'!$A$4:$B$630, 2, FALSE))</f>
        <v>0</v>
      </c>
      <c r="F642" s="13" t="str">
        <f>IF(ISNA(VLOOKUP(Table1[[#This Row],[Name]], 'Gas 18-19'!$A$4:$B$395, 2, FALSE)), "0", (VLOOKUP(Table1[[#This Row],[Name]], 'Gas 18-19'!$A$4:$B$395, 2, FALSE)))</f>
        <v>0</v>
      </c>
      <c r="G642" s="7" t="str">
        <f>IF(ISNA(VLOOKUP(Table1[[#This Row],[Name]], 'Elec 19-20'!$A$4:$B$631, 2, FALSE)), "0", VLOOKUP(Table1[[#This Row],[Name]], 'Elec 19-20'!$A$4:$B$631, 2, FALSE))</f>
        <v>0</v>
      </c>
      <c r="H642" s="7" t="str">
        <f>IF(ISNA(VLOOKUP(Table1[[#This Row],[Name]], 'Gas 19-20'!$A$4:$B$395, 2, FALSE)), "0", (VLOOKUP(Table1[[#This Row],[Name]], 'Gas 19-20'!$A$4:$B$395, 2, FALSE)))</f>
        <v>0</v>
      </c>
      <c r="I642" s="13">
        <f>IFERROR((Table1[[#This Row],[Electricity 19-20]]*'Emissions Factors'!$C$2)+(Table1[[#This Row],[Gas 19-20]]*'Emissions Factors'!$B$2), "")</f>
        <v>0</v>
      </c>
      <c r="J642" s="7" t="str">
        <f>IF(ISNA(VLOOKUP(Table1[[#This Row],[Name]],'Elec 20-21'!$A$4:$B$641, 2, FALSE)), "0", VLOOKUP(Table1[[#This Row],[Name]], 'Elec 20-21'!$A$4:$B$641, 2, FALSE))</f>
        <v>0</v>
      </c>
      <c r="K642" s="7" t="str">
        <f>IF(ISNA(VLOOKUP(Table1[[#This Row],[Name]], 'Gas 20-21'!$A$4:$B$400, 2, FALSE)), "0", VLOOKUP(Table1[[#This Row],[Name]], 'Gas 20-21'!$A$4:$B$400, 2, FALSE))</f>
        <v>0</v>
      </c>
      <c r="L642" s="13">
        <f>IFERROR((Table1[[#This Row],[Electricity 20-21]]*'Emissions Factors'!$C$3)+(Table1[[#This Row],[Gas 20-21]]*'Emissions Factors'!$B$2), "0")</f>
        <v>0</v>
      </c>
      <c r="M642" s="65" t="str">
        <f>IF(ISNA(VLOOKUP(Table1[[#This Row],[Name]], 'Elec 21-22'!$A$4:$B$656, 2, FALSE)), "0", VLOOKUP(Table1[[#This Row],[Name]], 'Elec 21-22'!$A$4:$B$656, 2, FALSE))</f>
        <v>0</v>
      </c>
      <c r="N642" s="11" t="str">
        <f>IF(ISNA(VLOOKUP(Table1[[#This Row],[Name]], 'Gas 21-22'!$A$4:$B$408, 2, FALSE)), "0", VLOOKUP(Table1[[#This Row],[Name]], 'Gas 21-22'!$A$4:$B$408, 2, FALSE))</f>
        <v>0</v>
      </c>
      <c r="O642" s="8">
        <f>IFERROR((Table1[[#This Row],[Electricity 21-22]]*'Emissions Factors'!$C$4)+(Table1[[#This Row],[Gas 21-22]]*'Emissions Factors'!$B$4), "")</f>
        <v>0</v>
      </c>
      <c r="P642" s="12" t="str">
        <f>IFERROR(Table1[[#This Row],[Total Emissions 21-22]]/Table1[[#This Row],[Total Emissions 20-21]], "")</f>
        <v/>
      </c>
      <c r="Q642" s="11" t="str">
        <f>IF(ISNA(VLOOKUP(Table1[[#This Row],[Name]],'Elec 22-23'!$A$4:$B$680, 2, FALSE)), "", VLOOKUP(Table1[[#This Row],[Name]], 'Elec 22-23'!$A$4:$B$680, 2, FALSE))</f>
        <v/>
      </c>
      <c r="R642" s="7" t="str">
        <f>IF(ISNA(VLOOKUP(Table1[[#This Row],[Name]], 'Gas 22-23'!$A$4:$B$427, 2, FALSE)), "", (VLOOKUP(Table1[[#This Row],[Name]], 'Gas 22-23'!$A$4:$B$427, 2, FALSE)))</f>
        <v/>
      </c>
      <c r="S642" s="7" t="str">
        <f>IFERROR((Table1[[#This Row],[Electricity 22-23]]*'Emissions Factors'!$C$5)+('Emissions Factors'!$B$5*Table1[[#This Row],[Gas 22-23]]), "")</f>
        <v/>
      </c>
      <c r="T642" s="12" t="str">
        <f>IFERROR(Table1[[#This Row],[Total Emissions 22-23]]/Table1[[#This Row],[Total Emissions 21-22]], "")</f>
        <v/>
      </c>
      <c r="U642" s="7" t="str">
        <f>IF(ISNA(VLOOKUP(Table1[[#This Row],[Name]],'Electricity 23-24'!A65:D607,4,FALSE)),"",(VLOOKUP(Table1[[#This Row],[Name]],'Electricity 23-24'!A65:D607,4,FALSE)))</f>
        <v/>
      </c>
      <c r="V642" s="7" t="str">
        <f>IF(ISNA(VLOOKUP(Table1[[#This Row],[Name]],Table2[#All],2,FALSE)),"",(VLOOKUP(Table1[[#This Row],[Name]],Table2[#All],2,FALSE)))</f>
        <v/>
      </c>
      <c r="W642" s="7" t="str">
        <f>IFERROR((Table1[[#This Row],[Electricity 23-24 ]]*'Emissions Factors'!$C$6)+(Table1[[#This Row],[Gas 23-24 ]]*'Emissions Factors'!$B$6),"")</f>
        <v/>
      </c>
      <c r="X642" s="74" t="str">
        <f>IFERROR(Table1[[#This Row],[Total Emissions 23-24 ]]/Table1[[#This Row],[Total Emissions 22-23]],"")</f>
        <v/>
      </c>
      <c r="Y642" s="21"/>
    </row>
    <row r="643" spans="1:25" x14ac:dyDescent="0.25">
      <c r="A643" s="30"/>
      <c r="B643" s="21" t="e">
        <f>VLOOKUP(Table1[[#This Row],[Name]], 'Site Information'!$A$2:$D$46, 4, FALSE)</f>
        <v>#N/A</v>
      </c>
      <c r="C643" s="11" t="str">
        <f>IF(ISNA(VLOOKUP(Table1[[#This Row],[Name]], 'Elec 17-18'!$A$4:$B$630, 2, FALSE)), "0", VLOOKUP(Table1[[#This Row],[Name]], 'Elec 17-18'!$A$4:$B$630, 2, FALSE))</f>
        <v>0</v>
      </c>
      <c r="D643" s="47" t="str">
        <f>IF(ISNA(VLOOKUP(Table1[[#This Row],[Name]], 'Gas 17-18'!$A$4:$B$395, 2, FALSE)), "0", (VLOOKUP(Table1[[#This Row],[Name]], 'Gas 17-18'!$A$4:$B$395, 2, FALSE)))</f>
        <v>0</v>
      </c>
      <c r="E643" s="11" t="str">
        <f>IF(ISNA(VLOOKUP(Table1[[#This Row],[Name]], 'Elec 18-19'!$A$4:$B$630, 2, FALSE)), "0", VLOOKUP(Table1[[#This Row],[Name]], 'Elec 18-19'!$A$4:$B$630, 2, FALSE))</f>
        <v>0</v>
      </c>
      <c r="F643" s="47" t="str">
        <f>IF(ISNA(VLOOKUP(Table1[[#This Row],[Name]], 'Gas 18-19'!$A$4:$B$395, 2, FALSE)), "0", (VLOOKUP(Table1[[#This Row],[Name]], 'Gas 18-19'!$A$4:$B$395, 2, FALSE)))</f>
        <v>0</v>
      </c>
      <c r="G643" s="7" t="str">
        <f>IF(ISNA(VLOOKUP(Table1[[#This Row],[Name]], 'Elec 19-20'!$A$4:$B$631, 2, FALSE)), "0", VLOOKUP(Table1[[#This Row],[Name]], 'Elec 19-20'!$A$4:$B$631, 2, FALSE))</f>
        <v>0</v>
      </c>
      <c r="H643" s="7" t="str">
        <f>IF(ISNA(VLOOKUP(Table1[[#This Row],[Name]], 'Gas 19-20'!$A$4:$B$395, 2, FALSE)), "0", (VLOOKUP(Table1[[#This Row],[Name]], 'Gas 19-20'!$A$4:$B$395, 2, FALSE)))</f>
        <v>0</v>
      </c>
      <c r="I643" s="13">
        <f>IFERROR((Table1[[#This Row],[Electricity 19-20]]*'Emissions Factors'!$C$2)+(Table1[[#This Row],[Gas 19-20]]*'Emissions Factors'!$B$2), "")</f>
        <v>0</v>
      </c>
      <c r="J643" s="7" t="str">
        <f>IF(ISNA(VLOOKUP(Table1[[#This Row],[Name]],'Elec 20-21'!$A$4:$B$641, 2, FALSE)), "0", VLOOKUP(Table1[[#This Row],[Name]], 'Elec 20-21'!$A$4:$B$641, 2, FALSE))</f>
        <v>0</v>
      </c>
      <c r="K643" s="7" t="str">
        <f>IF(ISNA(VLOOKUP(Table1[[#This Row],[Name]], 'Gas 20-21'!$A$4:$B$400, 2, FALSE)), "0", VLOOKUP(Table1[[#This Row],[Name]], 'Gas 20-21'!$A$4:$B$400, 2, FALSE))</f>
        <v>0</v>
      </c>
      <c r="L643" s="13">
        <f>IFERROR((Table1[[#This Row],[Electricity 20-21]]*'Emissions Factors'!$C$3)+(Table1[[#This Row],[Gas 20-21]]*'Emissions Factors'!$B$2), "0")</f>
        <v>0</v>
      </c>
      <c r="M643" s="65" t="str">
        <f>IF(ISNA(VLOOKUP(Table1[[#This Row],[Name]], 'Elec 21-22'!$A$4:$B$656, 2, FALSE)), "0", VLOOKUP(Table1[[#This Row],[Name]], 'Elec 21-22'!$A$4:$B$656, 2, FALSE))</f>
        <v>0</v>
      </c>
      <c r="N643" s="11" t="str">
        <f>IF(ISNA(VLOOKUP(Table1[[#This Row],[Name]], 'Gas 21-22'!$A$4:$B$408, 2, FALSE)), "0", VLOOKUP(Table1[[#This Row],[Name]], 'Gas 21-22'!$A$4:$B$408, 2, FALSE))</f>
        <v>0</v>
      </c>
      <c r="O643" s="8">
        <f>IFERROR((Table1[[#This Row],[Electricity 21-22]]*'Emissions Factors'!$C$4)+(Table1[[#This Row],[Gas 21-22]]*'Emissions Factors'!$B$4), "")</f>
        <v>0</v>
      </c>
      <c r="P643" s="12" t="str">
        <f>IFERROR(Table1[[#This Row],[Total Emissions 21-22]]/Table1[[#This Row],[Total Emissions 20-21]], "")</f>
        <v/>
      </c>
      <c r="Q643" s="11" t="str">
        <f>IF(ISNA(VLOOKUP(Table1[[#This Row],[Name]],'Elec 22-23'!$A$4:$B$680, 2, FALSE)), "", VLOOKUP(Table1[[#This Row],[Name]], 'Elec 22-23'!$A$4:$B$680, 2, FALSE))</f>
        <v/>
      </c>
      <c r="R643" s="7" t="str">
        <f>IF(ISNA(VLOOKUP(Table1[[#This Row],[Name]], 'Gas 22-23'!$A$4:$B$427, 2, FALSE)), "", (VLOOKUP(Table1[[#This Row],[Name]], 'Gas 22-23'!$A$4:$B$427, 2, FALSE)))</f>
        <v/>
      </c>
      <c r="S643" s="7" t="str">
        <f>IFERROR((Table1[[#This Row],[Electricity 22-23]]*'Emissions Factors'!$C$5)+('Emissions Factors'!$B$5*Table1[[#This Row],[Gas 22-23]]), "")</f>
        <v/>
      </c>
      <c r="T643" s="12" t="str">
        <f>IFERROR(Table1[[#This Row],[Total Emissions 22-23]]/Table1[[#This Row],[Total Emissions 21-22]], "")</f>
        <v/>
      </c>
      <c r="U643" s="7" t="str">
        <f>IF(ISNA(VLOOKUP(Table1[[#This Row],[Name]],'Electricity 23-24'!A866:D1762,4,FALSE)),"",(VLOOKUP(Table1[[#This Row],[Name]],'Electricity 23-24'!A866:D1762,4,FALSE)))</f>
        <v/>
      </c>
      <c r="V643" s="7" t="str">
        <f>IF(ISNA(VLOOKUP(Table1[[#This Row],[Name]],Table2[#All],2,FALSE)),"",(VLOOKUP(Table1[[#This Row],[Name]],Table2[#All],2,FALSE)))</f>
        <v/>
      </c>
      <c r="W643" s="7" t="str">
        <f>IFERROR((Table1[[#This Row],[Electricity 23-24 ]]*'Emissions Factors'!$C$6)+(Table1[[#This Row],[Gas 23-24 ]]*'Emissions Factors'!$B$6),"")</f>
        <v/>
      </c>
      <c r="X643" s="74" t="str">
        <f>IFERROR(Table1[[#This Row],[Total Emissions 23-24 ]]/Table1[[#This Row],[Total Emissions 22-23]],"")</f>
        <v/>
      </c>
      <c r="Y643" s="21"/>
    </row>
    <row r="644" spans="1:25" x14ac:dyDescent="0.25">
      <c r="A644" s="30"/>
      <c r="B644" s="21" t="e">
        <f>VLOOKUP(Table1[[#This Row],[Name]], 'Site Information'!$A$2:$D$46, 4, FALSE)</f>
        <v>#N/A</v>
      </c>
      <c r="C644" s="11" t="str">
        <f>IF(ISNA(VLOOKUP(Table1[[#This Row],[Name]], 'Elec 17-18'!$A$4:$B$630, 2, FALSE)), "0", VLOOKUP(Table1[[#This Row],[Name]], 'Elec 17-18'!$A$4:$B$630, 2, FALSE))</f>
        <v>0</v>
      </c>
      <c r="D644" s="47" t="str">
        <f>IF(ISNA(VLOOKUP(Table1[[#This Row],[Name]], 'Gas 17-18'!$A$4:$B$395, 2, FALSE)), "0", (VLOOKUP(Table1[[#This Row],[Name]], 'Gas 17-18'!$A$4:$B$395, 2, FALSE)))</f>
        <v>0</v>
      </c>
      <c r="E644" s="11" t="str">
        <f>IF(ISNA(VLOOKUP(Table1[[#This Row],[Name]], 'Elec 18-19'!$A$4:$B$630, 2, FALSE)), "0", VLOOKUP(Table1[[#This Row],[Name]], 'Elec 18-19'!$A$4:$B$630, 2, FALSE))</f>
        <v>0</v>
      </c>
      <c r="F644" s="47" t="str">
        <f>IF(ISNA(VLOOKUP(Table1[[#This Row],[Name]], 'Gas 18-19'!$A$4:$B$395, 2, FALSE)), "0", (VLOOKUP(Table1[[#This Row],[Name]], 'Gas 18-19'!$A$4:$B$395, 2, FALSE)))</f>
        <v>0</v>
      </c>
      <c r="G644" s="7" t="str">
        <f>IF(ISNA(VLOOKUP(Table1[[#This Row],[Name]], 'Elec 19-20'!$A$4:$B$631, 2, FALSE)), "0", VLOOKUP(Table1[[#This Row],[Name]], 'Elec 19-20'!$A$4:$B$631, 2, FALSE))</f>
        <v>0</v>
      </c>
      <c r="H644" s="7" t="str">
        <f>IF(ISNA(VLOOKUP(Table1[[#This Row],[Name]], 'Gas 19-20'!$A$4:$B$395, 2, FALSE)), "0", (VLOOKUP(Table1[[#This Row],[Name]], 'Gas 19-20'!$A$4:$B$395, 2, FALSE)))</f>
        <v>0</v>
      </c>
      <c r="I644" s="13">
        <f>IFERROR((Table1[[#This Row],[Electricity 19-20]]*'Emissions Factors'!$C$2)+(Table1[[#This Row],[Gas 19-20]]*'Emissions Factors'!$B$2), "")</f>
        <v>0</v>
      </c>
      <c r="J644" s="7" t="str">
        <f>IF(ISNA(VLOOKUP(Table1[[#This Row],[Name]],'Elec 20-21'!$A$4:$B$641, 2, FALSE)), "0", VLOOKUP(Table1[[#This Row],[Name]], 'Elec 20-21'!$A$4:$B$641, 2, FALSE))</f>
        <v>0</v>
      </c>
      <c r="K644" s="7" t="str">
        <f>IF(ISNA(VLOOKUP(Table1[[#This Row],[Name]], 'Gas 20-21'!$A$4:$B$400, 2, FALSE)), "0", VLOOKUP(Table1[[#This Row],[Name]], 'Gas 20-21'!$A$4:$B$400, 2, FALSE))</f>
        <v>0</v>
      </c>
      <c r="L644" s="13">
        <f>IFERROR((Table1[[#This Row],[Electricity 20-21]]*'Emissions Factors'!$C$3)+(Table1[[#This Row],[Gas 20-21]]*'Emissions Factors'!$B$2), "0")</f>
        <v>0</v>
      </c>
      <c r="M644" s="65" t="str">
        <f>IF(ISNA(VLOOKUP(Table1[[#This Row],[Name]], 'Elec 21-22'!$A$4:$B$656, 2, FALSE)), "0", VLOOKUP(Table1[[#This Row],[Name]], 'Elec 21-22'!$A$4:$B$656, 2, FALSE))</f>
        <v>0</v>
      </c>
      <c r="N644" s="11" t="str">
        <f>IF(ISNA(VLOOKUP(Table1[[#This Row],[Name]], 'Gas 21-22'!$A$4:$B$408, 2, FALSE)), "0", VLOOKUP(Table1[[#This Row],[Name]], 'Gas 21-22'!$A$4:$B$408, 2, FALSE))</f>
        <v>0</v>
      </c>
      <c r="O644" s="8">
        <f>IFERROR((Table1[[#This Row],[Electricity 21-22]]*'Emissions Factors'!$C$4)+(Table1[[#This Row],[Gas 21-22]]*'Emissions Factors'!$B$4), "")</f>
        <v>0</v>
      </c>
      <c r="P644" s="12" t="str">
        <f>IFERROR(Table1[[#This Row],[Total Emissions 21-22]]/Table1[[#This Row],[Total Emissions 20-21]], "")</f>
        <v/>
      </c>
      <c r="Q644" s="11" t="str">
        <f>IF(ISNA(VLOOKUP(Table1[[#This Row],[Name]],'Elec 22-23'!$A$4:$B$680, 2, FALSE)), "", VLOOKUP(Table1[[#This Row],[Name]], 'Elec 22-23'!$A$4:$B$680, 2, FALSE))</f>
        <v/>
      </c>
      <c r="R644" s="7" t="str">
        <f>IF(ISNA(VLOOKUP(Table1[[#This Row],[Name]], 'Gas 22-23'!$A$4:$B$427, 2, FALSE)), "", (VLOOKUP(Table1[[#This Row],[Name]], 'Gas 22-23'!$A$4:$B$427, 2, FALSE)))</f>
        <v/>
      </c>
      <c r="S644" s="7" t="str">
        <f>IFERROR((Table1[[#This Row],[Electricity 22-23]]*'Emissions Factors'!$C$5)+('Emissions Factors'!$B$5*Table1[[#This Row],[Gas 22-23]]), "")</f>
        <v/>
      </c>
      <c r="T644" s="12" t="str">
        <f>IFERROR(Table1[[#This Row],[Total Emissions 22-23]]/Table1[[#This Row],[Total Emissions 21-22]], "")</f>
        <v/>
      </c>
      <c r="U644" s="7" t="str">
        <f>IF(ISNA(VLOOKUP(Table1[[#This Row],[Name]],'Electricity 23-24'!A867:D1763,4,FALSE)),"",(VLOOKUP(Table1[[#This Row],[Name]],'Electricity 23-24'!A867:D1763,4,FALSE)))</f>
        <v/>
      </c>
      <c r="V644" s="7" t="str">
        <f>IF(ISNA(VLOOKUP(Table1[[#This Row],[Name]],Table2[#All],2,FALSE)),"",(VLOOKUP(Table1[[#This Row],[Name]],Table2[#All],2,FALSE)))</f>
        <v/>
      </c>
      <c r="W644" s="7" t="str">
        <f>IFERROR((Table1[[#This Row],[Electricity 23-24 ]]*'Emissions Factors'!$C$6)+(Table1[[#This Row],[Gas 23-24 ]]*'Emissions Factors'!$B$6),"")</f>
        <v/>
      </c>
      <c r="X644" s="74" t="str">
        <f>IFERROR(Table1[[#This Row],[Total Emissions 23-24 ]]/Table1[[#This Row],[Total Emissions 22-23]],"")</f>
        <v/>
      </c>
      <c r="Y644" s="21"/>
    </row>
    <row r="645" spans="1:25" x14ac:dyDescent="0.25">
      <c r="A645" s="30"/>
      <c r="B645" s="21" t="e">
        <f>VLOOKUP(Table1[[#This Row],[Name]], 'Site Information'!$A$2:$D$46, 4, FALSE)</f>
        <v>#N/A</v>
      </c>
      <c r="C645" s="11" t="str">
        <f>IF(ISNA(VLOOKUP(Table1[[#This Row],[Name]], 'Elec 17-18'!$A$4:$B$630, 2, FALSE)), "0", VLOOKUP(Table1[[#This Row],[Name]], 'Elec 17-18'!$A$4:$B$630, 2, FALSE))</f>
        <v>0</v>
      </c>
      <c r="D645" s="47" t="str">
        <f>IF(ISNA(VLOOKUP(Table1[[#This Row],[Name]], 'Gas 17-18'!$A$4:$B$395, 2, FALSE)), "0", (VLOOKUP(Table1[[#This Row],[Name]], 'Gas 17-18'!$A$4:$B$395, 2, FALSE)))</f>
        <v>0</v>
      </c>
      <c r="E645" s="11" t="str">
        <f>IF(ISNA(VLOOKUP(Table1[[#This Row],[Name]], 'Elec 18-19'!$A$4:$B$630, 2, FALSE)), "0", VLOOKUP(Table1[[#This Row],[Name]], 'Elec 18-19'!$A$4:$B$630, 2, FALSE))</f>
        <v>0</v>
      </c>
      <c r="F645" s="47" t="str">
        <f>IF(ISNA(VLOOKUP(Table1[[#This Row],[Name]], 'Gas 18-19'!$A$4:$B$395, 2, FALSE)), "0", (VLOOKUP(Table1[[#This Row],[Name]], 'Gas 18-19'!$A$4:$B$395, 2, FALSE)))</f>
        <v>0</v>
      </c>
      <c r="G645" s="7" t="str">
        <f>IF(ISNA(VLOOKUP(Table1[[#This Row],[Name]], 'Elec 19-20'!$A$4:$B$631, 2, FALSE)), "0", VLOOKUP(Table1[[#This Row],[Name]], 'Elec 19-20'!$A$4:$B$631, 2, FALSE))</f>
        <v>0</v>
      </c>
      <c r="H645" s="7" t="str">
        <f>IF(ISNA(VLOOKUP(Table1[[#This Row],[Name]], 'Gas 19-20'!$A$4:$B$395, 2, FALSE)), "0", (VLOOKUP(Table1[[#This Row],[Name]], 'Gas 19-20'!$A$4:$B$395, 2, FALSE)))</f>
        <v>0</v>
      </c>
      <c r="I645" s="13">
        <f>IFERROR((Table1[[#This Row],[Electricity 19-20]]*'Emissions Factors'!$C$2)+(Table1[[#This Row],[Gas 19-20]]*'Emissions Factors'!$B$2), "")</f>
        <v>0</v>
      </c>
      <c r="J645" s="7" t="str">
        <f>IF(ISNA(VLOOKUP(Table1[[#This Row],[Name]],'Elec 20-21'!$A$4:$B$641, 2, FALSE)), "0", VLOOKUP(Table1[[#This Row],[Name]], 'Elec 20-21'!$A$4:$B$641, 2, FALSE))</f>
        <v>0</v>
      </c>
      <c r="K645" s="7" t="str">
        <f>IF(ISNA(VLOOKUP(Table1[[#This Row],[Name]], 'Gas 20-21'!$A$4:$B$400, 2, FALSE)), "0", VLOOKUP(Table1[[#This Row],[Name]], 'Gas 20-21'!$A$4:$B$400, 2, FALSE))</f>
        <v>0</v>
      </c>
      <c r="L645" s="13">
        <f>IFERROR((Table1[[#This Row],[Electricity 20-21]]*'Emissions Factors'!$C$3)+(Table1[[#This Row],[Gas 20-21]]*'Emissions Factors'!$B$2), "0")</f>
        <v>0</v>
      </c>
      <c r="M645" s="65" t="str">
        <f>IF(ISNA(VLOOKUP(Table1[[#This Row],[Name]], 'Elec 21-22'!$A$4:$B$656, 2, FALSE)), "0", VLOOKUP(Table1[[#This Row],[Name]], 'Elec 21-22'!$A$4:$B$656, 2, FALSE))</f>
        <v>0</v>
      </c>
      <c r="N645" s="11" t="str">
        <f>IF(ISNA(VLOOKUP(Table1[[#This Row],[Name]], 'Gas 21-22'!$A$4:$B$408, 2, FALSE)), "0", VLOOKUP(Table1[[#This Row],[Name]], 'Gas 21-22'!$A$4:$B$408, 2, FALSE))</f>
        <v>0</v>
      </c>
      <c r="O645" s="8">
        <f>IFERROR((Table1[[#This Row],[Electricity 21-22]]*'Emissions Factors'!$C$4)+(Table1[[#This Row],[Gas 21-22]]*'Emissions Factors'!$B$4), "")</f>
        <v>0</v>
      </c>
      <c r="P645" s="12" t="str">
        <f>IFERROR(Table1[[#This Row],[Total Emissions 21-22]]/Table1[[#This Row],[Total Emissions 20-21]], "")</f>
        <v/>
      </c>
      <c r="Q645" s="11" t="str">
        <f>IF(ISNA(VLOOKUP(Table1[[#This Row],[Name]],'Elec 22-23'!$A$4:$B$680, 2, FALSE)), "", VLOOKUP(Table1[[#This Row],[Name]], 'Elec 22-23'!$A$4:$B$680, 2, FALSE))</f>
        <v/>
      </c>
      <c r="R645" s="7" t="str">
        <f>IF(ISNA(VLOOKUP(Table1[[#This Row],[Name]], 'Gas 22-23'!$A$4:$B$427, 2, FALSE)), "", (VLOOKUP(Table1[[#This Row],[Name]], 'Gas 22-23'!$A$4:$B$427, 2, FALSE)))</f>
        <v/>
      </c>
      <c r="S645" s="7" t="str">
        <f>IFERROR((Table1[[#This Row],[Electricity 22-23]]*'Emissions Factors'!$C$5)+('Emissions Factors'!$B$5*Table1[[#This Row],[Gas 22-23]]), "")</f>
        <v/>
      </c>
      <c r="T645" s="12" t="str">
        <f>IFERROR(Table1[[#This Row],[Total Emissions 22-23]]/Table1[[#This Row],[Total Emissions 21-22]], "")</f>
        <v/>
      </c>
      <c r="U645" s="7" t="str">
        <f>IF(ISNA(VLOOKUP(Table1[[#This Row],[Name]],'Electricity 23-24'!A869:D1765,4,FALSE)),"",(VLOOKUP(Table1[[#This Row],[Name]],'Electricity 23-24'!A869:D1765,4,FALSE)))</f>
        <v/>
      </c>
      <c r="V645" s="7" t="str">
        <f>IF(ISNA(VLOOKUP(Table1[[#This Row],[Name]],Table2[#All],2,FALSE)),"",(VLOOKUP(Table1[[#This Row],[Name]],Table2[#All],2,FALSE)))</f>
        <v/>
      </c>
      <c r="W645" s="7" t="str">
        <f>IFERROR((Table1[[#This Row],[Electricity 23-24 ]]*'Emissions Factors'!$C$6)+(Table1[[#This Row],[Gas 23-24 ]]*'Emissions Factors'!$B$6),"")</f>
        <v/>
      </c>
      <c r="X645" s="74" t="str">
        <f>IFERROR(Table1[[#This Row],[Total Emissions 23-24 ]]/Table1[[#This Row],[Total Emissions 22-23]],"")</f>
        <v/>
      </c>
      <c r="Y645" s="21"/>
    </row>
    <row r="646" spans="1:25" x14ac:dyDescent="0.25">
      <c r="A646" s="30"/>
      <c r="B646" s="21" t="e">
        <f>VLOOKUP(Table1[[#This Row],[Name]], 'Site Information'!$A$2:$D$46, 4, FALSE)</f>
        <v>#N/A</v>
      </c>
      <c r="C646" s="11" t="str">
        <f>IF(ISNA(VLOOKUP(Table1[[#This Row],[Name]], 'Elec 17-18'!$A$4:$B$630, 2, FALSE)), "0", VLOOKUP(Table1[[#This Row],[Name]], 'Elec 17-18'!$A$4:$B$630, 2, FALSE))</f>
        <v>0</v>
      </c>
      <c r="D646" s="47" t="str">
        <f>IF(ISNA(VLOOKUP(Table1[[#This Row],[Name]], 'Gas 17-18'!$A$4:$B$395, 2, FALSE)), "0", (VLOOKUP(Table1[[#This Row],[Name]], 'Gas 17-18'!$A$4:$B$395, 2, FALSE)))</f>
        <v>0</v>
      </c>
      <c r="E646" s="11" t="str">
        <f>IF(ISNA(VLOOKUP(Table1[[#This Row],[Name]], 'Elec 18-19'!$A$4:$B$630, 2, FALSE)), "0", VLOOKUP(Table1[[#This Row],[Name]], 'Elec 18-19'!$A$4:$B$630, 2, FALSE))</f>
        <v>0</v>
      </c>
      <c r="F646" s="47" t="str">
        <f>IF(ISNA(VLOOKUP(Table1[[#This Row],[Name]], 'Gas 18-19'!$A$4:$B$395, 2, FALSE)), "0", (VLOOKUP(Table1[[#This Row],[Name]], 'Gas 18-19'!$A$4:$B$395, 2, FALSE)))</f>
        <v>0</v>
      </c>
      <c r="G646" s="7" t="str">
        <f>IF(ISNA(VLOOKUP(Table1[[#This Row],[Name]], 'Elec 19-20'!$A$4:$B$631, 2, FALSE)), "0", VLOOKUP(Table1[[#This Row],[Name]], 'Elec 19-20'!$A$4:$B$631, 2, FALSE))</f>
        <v>0</v>
      </c>
      <c r="H646" s="7" t="str">
        <f>IF(ISNA(VLOOKUP(Table1[[#This Row],[Name]], 'Gas 19-20'!$A$4:$B$395, 2, FALSE)), "0", (VLOOKUP(Table1[[#This Row],[Name]], 'Gas 19-20'!$A$4:$B$395, 2, FALSE)))</f>
        <v>0</v>
      </c>
      <c r="I646" s="13">
        <f>IFERROR((Table1[[#This Row],[Electricity 19-20]]*'Emissions Factors'!$C$2)+(Table1[[#This Row],[Gas 19-20]]*'Emissions Factors'!$B$2), "")</f>
        <v>0</v>
      </c>
      <c r="J646" s="7" t="str">
        <f>IF(ISNA(VLOOKUP(Table1[[#This Row],[Name]],'Elec 20-21'!$A$4:$B$641, 2, FALSE)), "0", VLOOKUP(Table1[[#This Row],[Name]], 'Elec 20-21'!$A$4:$B$641, 2, FALSE))</f>
        <v>0</v>
      </c>
      <c r="K646" s="7" t="str">
        <f>IF(ISNA(VLOOKUP(Table1[[#This Row],[Name]], 'Gas 20-21'!$A$4:$B$400, 2, FALSE)), "0", VLOOKUP(Table1[[#This Row],[Name]], 'Gas 20-21'!$A$4:$B$400, 2, FALSE))</f>
        <v>0</v>
      </c>
      <c r="L646" s="13">
        <f>IFERROR((Table1[[#This Row],[Electricity 20-21]]*'Emissions Factors'!$C$3)+(Table1[[#This Row],[Gas 20-21]]*'Emissions Factors'!$B$2), "0")</f>
        <v>0</v>
      </c>
      <c r="M646" s="65" t="str">
        <f>IF(ISNA(VLOOKUP(Table1[[#This Row],[Name]], 'Elec 21-22'!$A$4:$B$656, 2, FALSE)), "0", VLOOKUP(Table1[[#This Row],[Name]], 'Elec 21-22'!$A$4:$B$656, 2, FALSE))</f>
        <v>0</v>
      </c>
      <c r="N646" s="11" t="str">
        <f>IF(ISNA(VLOOKUP(Table1[[#This Row],[Name]], 'Gas 21-22'!$A$4:$B$408, 2, FALSE)), "0", VLOOKUP(Table1[[#This Row],[Name]], 'Gas 21-22'!$A$4:$B$408, 2, FALSE))</f>
        <v>0</v>
      </c>
      <c r="O646" s="8">
        <f>IFERROR((Table1[[#This Row],[Electricity 21-22]]*'Emissions Factors'!$C$4)+(Table1[[#This Row],[Gas 21-22]]*'Emissions Factors'!$B$4), "")</f>
        <v>0</v>
      </c>
      <c r="P646" s="12" t="str">
        <f>IFERROR(Table1[[#This Row],[Total Emissions 21-22]]/Table1[[#This Row],[Total Emissions 20-21]], "")</f>
        <v/>
      </c>
      <c r="Q646" s="11" t="str">
        <f>IF(ISNA(VLOOKUP(Table1[[#This Row],[Name]],'Elec 22-23'!$A$4:$B$680, 2, FALSE)), "", VLOOKUP(Table1[[#This Row],[Name]], 'Elec 22-23'!$A$4:$B$680, 2, FALSE))</f>
        <v/>
      </c>
      <c r="R646" s="7" t="str">
        <f>IF(ISNA(VLOOKUP(Table1[[#This Row],[Name]], 'Gas 22-23'!$A$4:$B$427, 2, FALSE)), "", (VLOOKUP(Table1[[#This Row],[Name]], 'Gas 22-23'!$A$4:$B$427, 2, FALSE)))</f>
        <v/>
      </c>
      <c r="S646" s="7" t="str">
        <f>IFERROR((Table1[[#This Row],[Electricity 22-23]]*'Emissions Factors'!$C$5)+('Emissions Factors'!$B$5*Table1[[#This Row],[Gas 22-23]]), "")</f>
        <v/>
      </c>
      <c r="T646" s="12" t="str">
        <f>IFERROR(Table1[[#This Row],[Total Emissions 22-23]]/Table1[[#This Row],[Total Emissions 21-22]], "")</f>
        <v/>
      </c>
      <c r="U646" s="7" t="str">
        <f>IF(ISNA(VLOOKUP(Table1[[#This Row],[Name]],'Electricity 23-24'!A870:D1766,4,FALSE)),"",(VLOOKUP(Table1[[#This Row],[Name]],'Electricity 23-24'!A870:D1766,4,FALSE)))</f>
        <v/>
      </c>
      <c r="V646" s="7" t="str">
        <f>IF(ISNA(VLOOKUP(Table1[[#This Row],[Name]],Table2[#All],2,FALSE)),"",(VLOOKUP(Table1[[#This Row],[Name]],Table2[#All],2,FALSE)))</f>
        <v/>
      </c>
      <c r="W646" s="7" t="str">
        <f>IFERROR((Table1[[#This Row],[Electricity 23-24 ]]*'Emissions Factors'!$C$6)+(Table1[[#This Row],[Gas 23-24 ]]*'Emissions Factors'!$B$6),"")</f>
        <v/>
      </c>
      <c r="X646" s="74" t="str">
        <f>IFERROR(Table1[[#This Row],[Total Emissions 23-24 ]]/Table1[[#This Row],[Total Emissions 22-23]],"")</f>
        <v/>
      </c>
      <c r="Y646" s="21"/>
    </row>
    <row r="647" spans="1:25" x14ac:dyDescent="0.25">
      <c r="A647" s="30"/>
      <c r="B647" s="21" t="e">
        <f>VLOOKUP(Table1[[#This Row],[Name]], 'Site Information'!$A$2:$D$46, 4, FALSE)</f>
        <v>#N/A</v>
      </c>
      <c r="C647" s="11" t="str">
        <f>IF(ISNA(VLOOKUP(Table1[[#This Row],[Name]], 'Elec 17-18'!$A$4:$B$630, 2, FALSE)), "0", VLOOKUP(Table1[[#This Row],[Name]], 'Elec 17-18'!$A$4:$B$630, 2, FALSE))</f>
        <v>0</v>
      </c>
      <c r="D647" s="47" t="str">
        <f>IF(ISNA(VLOOKUP(Table1[[#This Row],[Name]], 'Gas 17-18'!$A$4:$B$395, 2, FALSE)), "0", (VLOOKUP(Table1[[#This Row],[Name]], 'Gas 17-18'!$A$4:$B$395, 2, FALSE)))</f>
        <v>0</v>
      </c>
      <c r="E647" s="11" t="str">
        <f>IF(ISNA(VLOOKUP(Table1[[#This Row],[Name]], 'Elec 18-19'!$A$4:$B$630, 2, FALSE)), "0", VLOOKUP(Table1[[#This Row],[Name]], 'Elec 18-19'!$A$4:$B$630, 2, FALSE))</f>
        <v>0</v>
      </c>
      <c r="F647" s="47" t="str">
        <f>IF(ISNA(VLOOKUP(Table1[[#This Row],[Name]], 'Gas 18-19'!$A$4:$B$395, 2, FALSE)), "0", (VLOOKUP(Table1[[#This Row],[Name]], 'Gas 18-19'!$A$4:$B$395, 2, FALSE)))</f>
        <v>0</v>
      </c>
      <c r="G647" s="7" t="str">
        <f>IF(ISNA(VLOOKUP(Table1[[#This Row],[Name]], 'Elec 19-20'!$A$4:$B$631, 2, FALSE)), "0", VLOOKUP(Table1[[#This Row],[Name]], 'Elec 19-20'!$A$4:$B$631, 2, FALSE))</f>
        <v>0</v>
      </c>
      <c r="H647" s="7" t="str">
        <f>IF(ISNA(VLOOKUP(Table1[[#This Row],[Name]], 'Gas 19-20'!$A$4:$B$395, 2, FALSE)), "0", (VLOOKUP(Table1[[#This Row],[Name]], 'Gas 19-20'!$A$4:$B$395, 2, FALSE)))</f>
        <v>0</v>
      </c>
      <c r="I647" s="13">
        <f>IFERROR((Table1[[#This Row],[Electricity 19-20]]*'Emissions Factors'!$C$2)+(Table1[[#This Row],[Gas 19-20]]*'Emissions Factors'!$B$2), "")</f>
        <v>0</v>
      </c>
      <c r="J647" s="7" t="str">
        <f>IF(ISNA(VLOOKUP(Table1[[#This Row],[Name]],'Elec 20-21'!$A$4:$B$641, 2, FALSE)), "0", VLOOKUP(Table1[[#This Row],[Name]], 'Elec 20-21'!$A$4:$B$641, 2, FALSE))</f>
        <v>0</v>
      </c>
      <c r="K647" s="7" t="str">
        <f>IF(ISNA(VLOOKUP(Table1[[#This Row],[Name]], 'Gas 20-21'!$A$4:$B$400, 2, FALSE)), "0", VLOOKUP(Table1[[#This Row],[Name]], 'Gas 20-21'!$A$4:$B$400, 2, FALSE))</f>
        <v>0</v>
      </c>
      <c r="L647" s="13">
        <f>IFERROR((Table1[[#This Row],[Electricity 20-21]]*'Emissions Factors'!$C$3)+(Table1[[#This Row],[Gas 20-21]]*'Emissions Factors'!$B$2), "0")</f>
        <v>0</v>
      </c>
      <c r="M647" s="65" t="str">
        <f>IF(ISNA(VLOOKUP(Table1[[#This Row],[Name]], 'Elec 21-22'!$A$4:$B$656, 2, FALSE)), "0", VLOOKUP(Table1[[#This Row],[Name]], 'Elec 21-22'!$A$4:$B$656, 2, FALSE))</f>
        <v>0</v>
      </c>
      <c r="N647" s="11" t="str">
        <f>IF(ISNA(VLOOKUP(Table1[[#This Row],[Name]], 'Gas 21-22'!$A$4:$B$408, 2, FALSE)), "0", VLOOKUP(Table1[[#This Row],[Name]], 'Gas 21-22'!$A$4:$B$408, 2, FALSE))</f>
        <v>0</v>
      </c>
      <c r="O647" s="8">
        <f>IFERROR((Table1[[#This Row],[Electricity 21-22]]*'Emissions Factors'!$C$4)+(Table1[[#This Row],[Gas 21-22]]*'Emissions Factors'!$B$4), "")</f>
        <v>0</v>
      </c>
      <c r="P647" s="12" t="str">
        <f>IFERROR(Table1[[#This Row],[Total Emissions 21-22]]/Table1[[#This Row],[Total Emissions 20-21]], "")</f>
        <v/>
      </c>
      <c r="Q647" s="11" t="str">
        <f>IF(ISNA(VLOOKUP(Table1[[#This Row],[Name]],'Elec 22-23'!$A$4:$B$680, 2, FALSE)), "", VLOOKUP(Table1[[#This Row],[Name]], 'Elec 22-23'!$A$4:$B$680, 2, FALSE))</f>
        <v/>
      </c>
      <c r="R647" s="7" t="str">
        <f>IF(ISNA(VLOOKUP(Table1[[#This Row],[Name]], 'Gas 22-23'!$A$4:$B$427, 2, FALSE)), "", (VLOOKUP(Table1[[#This Row],[Name]], 'Gas 22-23'!$A$4:$B$427, 2, FALSE)))</f>
        <v/>
      </c>
      <c r="S647" s="7" t="str">
        <f>IFERROR((Table1[[#This Row],[Electricity 22-23]]*'Emissions Factors'!$C$5)+('Emissions Factors'!$B$5*Table1[[#This Row],[Gas 22-23]]), "")</f>
        <v/>
      </c>
      <c r="T647" s="12" t="str">
        <f>IFERROR(Table1[[#This Row],[Total Emissions 22-23]]/Table1[[#This Row],[Total Emissions 21-22]], "")</f>
        <v/>
      </c>
      <c r="U647" s="7" t="str">
        <f>IF(ISNA(VLOOKUP(Table1[[#This Row],[Name]],'Electricity 23-24'!A872:D1768,4,FALSE)),"",(VLOOKUP(Table1[[#This Row],[Name]],'Electricity 23-24'!A872:D1768,4,FALSE)))</f>
        <v/>
      </c>
      <c r="V647" s="7" t="str">
        <f>IF(ISNA(VLOOKUP(Table1[[#This Row],[Name]],Table2[#All],2,FALSE)),"",(VLOOKUP(Table1[[#This Row],[Name]],Table2[#All],2,FALSE)))</f>
        <v/>
      </c>
      <c r="W647" s="7" t="str">
        <f>IFERROR((Table1[[#This Row],[Electricity 23-24 ]]*'Emissions Factors'!$C$6)+(Table1[[#This Row],[Gas 23-24 ]]*'Emissions Factors'!$B$6),"")</f>
        <v/>
      </c>
      <c r="X647" s="74" t="str">
        <f>IFERROR(Table1[[#This Row],[Total Emissions 23-24 ]]/Table1[[#This Row],[Total Emissions 22-23]],"")</f>
        <v/>
      </c>
      <c r="Y647" s="21"/>
    </row>
    <row r="648" spans="1:25" x14ac:dyDescent="0.25">
      <c r="A648" s="30"/>
      <c r="B648" s="21" t="e">
        <f>VLOOKUP(Table1[[#This Row],[Name]], 'Site Information'!$A$2:$D$46, 4, FALSE)</f>
        <v>#N/A</v>
      </c>
      <c r="C648" s="11" t="str">
        <f>IF(ISNA(VLOOKUP(Table1[[#This Row],[Name]], 'Elec 17-18'!$A$4:$B$630, 2, FALSE)), "0", VLOOKUP(Table1[[#This Row],[Name]], 'Elec 17-18'!$A$4:$B$630, 2, FALSE))</f>
        <v>0</v>
      </c>
      <c r="D648" s="47" t="str">
        <f>IF(ISNA(VLOOKUP(Table1[[#This Row],[Name]], 'Gas 17-18'!$A$4:$B$395, 2, FALSE)), "0", (VLOOKUP(Table1[[#This Row],[Name]], 'Gas 17-18'!$A$4:$B$395, 2, FALSE)))</f>
        <v>0</v>
      </c>
      <c r="E648" s="11" t="str">
        <f>IF(ISNA(VLOOKUP(Table1[[#This Row],[Name]], 'Elec 18-19'!$A$4:$B$630, 2, FALSE)), "0", VLOOKUP(Table1[[#This Row],[Name]], 'Elec 18-19'!$A$4:$B$630, 2, FALSE))</f>
        <v>0</v>
      </c>
      <c r="F648" s="47" t="str">
        <f>IF(ISNA(VLOOKUP(Table1[[#This Row],[Name]], 'Gas 18-19'!$A$4:$B$395, 2, FALSE)), "0", (VLOOKUP(Table1[[#This Row],[Name]], 'Gas 18-19'!$A$4:$B$395, 2, FALSE)))</f>
        <v>0</v>
      </c>
      <c r="G648" s="7" t="str">
        <f>IF(ISNA(VLOOKUP(Table1[[#This Row],[Name]], 'Elec 19-20'!$A$4:$B$631, 2, FALSE)), "0", VLOOKUP(Table1[[#This Row],[Name]], 'Elec 19-20'!$A$4:$B$631, 2, FALSE))</f>
        <v>0</v>
      </c>
      <c r="H648" s="7" t="str">
        <f>IF(ISNA(VLOOKUP(Table1[[#This Row],[Name]], 'Gas 19-20'!$A$4:$B$395, 2, FALSE)), "0", (VLOOKUP(Table1[[#This Row],[Name]], 'Gas 19-20'!$A$4:$B$395, 2, FALSE)))</f>
        <v>0</v>
      </c>
      <c r="I648" s="13">
        <f>IFERROR((Table1[[#This Row],[Electricity 19-20]]*'Emissions Factors'!$C$2)+(Table1[[#This Row],[Gas 19-20]]*'Emissions Factors'!$B$2), "")</f>
        <v>0</v>
      </c>
      <c r="J648" s="7" t="str">
        <f>IF(ISNA(VLOOKUP(Table1[[#This Row],[Name]],'Elec 20-21'!$A$4:$B$641, 2, FALSE)), "0", VLOOKUP(Table1[[#This Row],[Name]], 'Elec 20-21'!$A$4:$B$641, 2, FALSE))</f>
        <v>0</v>
      </c>
      <c r="K648" s="7" t="str">
        <f>IF(ISNA(VLOOKUP(Table1[[#This Row],[Name]], 'Gas 20-21'!$A$4:$B$400, 2, FALSE)), "0", VLOOKUP(Table1[[#This Row],[Name]], 'Gas 20-21'!$A$4:$B$400, 2, FALSE))</f>
        <v>0</v>
      </c>
      <c r="L648" s="13">
        <f>IFERROR((Table1[[#This Row],[Electricity 20-21]]*'Emissions Factors'!$C$3)+(Table1[[#This Row],[Gas 20-21]]*'Emissions Factors'!$B$2), "0")</f>
        <v>0</v>
      </c>
      <c r="M648" s="65" t="str">
        <f>IF(ISNA(VLOOKUP(Table1[[#This Row],[Name]], 'Elec 21-22'!$A$4:$B$656, 2, FALSE)), "0", VLOOKUP(Table1[[#This Row],[Name]], 'Elec 21-22'!$A$4:$B$656, 2, FALSE))</f>
        <v>0</v>
      </c>
      <c r="N648" s="11" t="str">
        <f>IF(ISNA(VLOOKUP(Table1[[#This Row],[Name]], 'Gas 21-22'!$A$4:$B$408, 2, FALSE)), "0", VLOOKUP(Table1[[#This Row],[Name]], 'Gas 21-22'!$A$4:$B$408, 2, FALSE))</f>
        <v>0</v>
      </c>
      <c r="O648" s="8">
        <f>IFERROR((Table1[[#This Row],[Electricity 21-22]]*'Emissions Factors'!$C$4)+(Table1[[#This Row],[Gas 21-22]]*'Emissions Factors'!$B$4), "")</f>
        <v>0</v>
      </c>
      <c r="P648" s="12" t="str">
        <f>IFERROR(Table1[[#This Row],[Total Emissions 21-22]]/Table1[[#This Row],[Total Emissions 20-21]], "")</f>
        <v/>
      </c>
      <c r="Q648" s="11" t="str">
        <f>IF(ISNA(VLOOKUP(Table1[[#This Row],[Name]],'Elec 22-23'!$A$4:$B$680, 2, FALSE)), "", VLOOKUP(Table1[[#This Row],[Name]], 'Elec 22-23'!$A$4:$B$680, 2, FALSE))</f>
        <v/>
      </c>
      <c r="R648" s="7" t="str">
        <f>IF(ISNA(VLOOKUP(Table1[[#This Row],[Name]], 'Gas 22-23'!$A$4:$B$427, 2, FALSE)), "", (VLOOKUP(Table1[[#This Row],[Name]], 'Gas 22-23'!$A$4:$B$427, 2, FALSE)))</f>
        <v/>
      </c>
      <c r="S648" s="7" t="str">
        <f>IFERROR((Table1[[#This Row],[Electricity 22-23]]*'Emissions Factors'!$C$5)+('Emissions Factors'!$B$5*Table1[[#This Row],[Gas 22-23]]), "")</f>
        <v/>
      </c>
      <c r="T648" s="12" t="str">
        <f>IFERROR(Table1[[#This Row],[Total Emissions 22-23]]/Table1[[#This Row],[Total Emissions 21-22]], "")</f>
        <v/>
      </c>
      <c r="U648" s="7" t="str">
        <f>IF(ISNA(VLOOKUP(Table1[[#This Row],[Name]],'Electricity 23-24'!A876:D1772,4,FALSE)),"",(VLOOKUP(Table1[[#This Row],[Name]],'Electricity 23-24'!A876:D1772,4,FALSE)))</f>
        <v/>
      </c>
      <c r="V648" s="7" t="str">
        <f>IF(ISNA(VLOOKUP(Table1[[#This Row],[Name]],Table2[#All],2,FALSE)),"",(VLOOKUP(Table1[[#This Row],[Name]],Table2[#All],2,FALSE)))</f>
        <v/>
      </c>
      <c r="W648" s="7" t="str">
        <f>IFERROR((Table1[[#This Row],[Electricity 23-24 ]]*'Emissions Factors'!$C$6)+(Table1[[#This Row],[Gas 23-24 ]]*'Emissions Factors'!$B$6),"")</f>
        <v/>
      </c>
      <c r="X648" s="74" t="str">
        <f>IFERROR(Table1[[#This Row],[Total Emissions 23-24 ]]/Table1[[#This Row],[Total Emissions 22-23]],"")</f>
        <v/>
      </c>
      <c r="Y648" s="21"/>
    </row>
    <row r="649" spans="1:25" x14ac:dyDescent="0.25">
      <c r="A649" s="32"/>
      <c r="B649" s="21" t="e">
        <f>VLOOKUP(Table1[[#This Row],[Name]], 'Site Information'!$A$2:$D$46, 4, FALSE)</f>
        <v>#N/A</v>
      </c>
      <c r="C649" s="8" t="str">
        <f>IF(ISNA(VLOOKUP(Table1[[#This Row],[Name]], 'Elec 17-18'!$A$4:$B$630, 2, FALSE)), "0", VLOOKUP(Table1[[#This Row],[Name]], 'Elec 17-18'!$A$4:$B$630, 2, FALSE))</f>
        <v>0</v>
      </c>
      <c r="D649" s="13" t="str">
        <f>IF(ISNA(VLOOKUP(Table1[[#This Row],[Name]], 'Gas 17-18'!$A$4:$B$395, 2, FALSE)), "0", (VLOOKUP(Table1[[#This Row],[Name]], 'Gas 17-18'!$A$4:$B$395, 2, FALSE)))</f>
        <v>0</v>
      </c>
      <c r="E649" s="8" t="str">
        <f>IF(ISNA(VLOOKUP(Table1[[#This Row],[Name]], 'Elec 18-19'!$A$4:$B$630, 2, FALSE)), "0", VLOOKUP(Table1[[#This Row],[Name]], 'Elec 18-19'!$A$4:$B$630, 2, FALSE))</f>
        <v>0</v>
      </c>
      <c r="F649" s="13" t="str">
        <f>IF(ISNA(VLOOKUP(Table1[[#This Row],[Name]], 'Gas 18-19'!$A$4:$B$395, 2, FALSE)), "0", (VLOOKUP(Table1[[#This Row],[Name]], 'Gas 18-19'!$A$4:$B$395, 2, FALSE)))</f>
        <v>0</v>
      </c>
      <c r="G649" s="7" t="str">
        <f>IF(ISNA(VLOOKUP(Table1[[#This Row],[Name]], 'Elec 19-20'!$A$4:$B$631, 2, FALSE)), "0", VLOOKUP(Table1[[#This Row],[Name]], 'Elec 19-20'!$A$4:$B$631, 2, FALSE))</f>
        <v>0</v>
      </c>
      <c r="H649" s="7" t="str">
        <f>IF(ISNA(VLOOKUP(Table1[[#This Row],[Name]], 'Gas 19-20'!$A$4:$B$395, 2, FALSE)), "0", (VLOOKUP(Table1[[#This Row],[Name]], 'Gas 19-20'!$A$4:$B$395, 2, FALSE)))</f>
        <v>0</v>
      </c>
      <c r="I649" s="13">
        <f>IFERROR((Table1[[#This Row],[Electricity 19-20]]*'Emissions Factors'!$C$2)+(Table1[[#This Row],[Gas 19-20]]*'Emissions Factors'!$B$2), "")</f>
        <v>0</v>
      </c>
      <c r="J649" s="7" t="str">
        <f>IF(ISNA(VLOOKUP(Table1[[#This Row],[Name]],'Elec 20-21'!$A$4:$B$641, 2, FALSE)), "0", VLOOKUP(Table1[[#This Row],[Name]], 'Elec 20-21'!$A$4:$B$641, 2, FALSE))</f>
        <v>0</v>
      </c>
      <c r="K649" s="7" t="str">
        <f>IF(ISNA(VLOOKUP(Table1[[#This Row],[Name]], 'Gas 20-21'!$A$4:$B$400, 2, FALSE)), "0", VLOOKUP(Table1[[#This Row],[Name]], 'Gas 20-21'!$A$4:$B$400, 2, FALSE))</f>
        <v>0</v>
      </c>
      <c r="L649" s="13">
        <f>IFERROR((Table1[[#This Row],[Electricity 20-21]]*'Emissions Factors'!$C$3)+(Table1[[#This Row],[Gas 20-21]]*'Emissions Factors'!$B$2), "0")</f>
        <v>0</v>
      </c>
      <c r="M649" s="65" t="str">
        <f>IF(ISNA(VLOOKUP(Table1[[#This Row],[Name]], 'Elec 21-22'!$A$4:$B$656, 2, FALSE)), "0", VLOOKUP(Table1[[#This Row],[Name]], 'Elec 21-22'!$A$4:$B$656, 2, FALSE))</f>
        <v>0</v>
      </c>
      <c r="N649" s="7" t="str">
        <f>IF(ISNA(VLOOKUP(Table1[[#This Row],[Name]], 'Gas 21-22'!$A$4:$B$408, 2, FALSE)), "0", VLOOKUP(Table1[[#This Row],[Name]], 'Gas 21-22'!$A$4:$B$408, 2, FALSE))</f>
        <v>0</v>
      </c>
      <c r="O649" s="8">
        <f>IFERROR((Table1[[#This Row],[Electricity 21-22]]*'Emissions Factors'!$C$4)+(Table1[[#This Row],[Gas 21-22]]*'Emissions Factors'!$B$4), "")</f>
        <v>0</v>
      </c>
      <c r="P649" s="74" t="str">
        <f>IFERROR(Table1[[#This Row],[Total Emissions 21-22]]/Table1[[#This Row],[Total Emissions 20-21]], "")</f>
        <v/>
      </c>
      <c r="Q649" s="11" t="str">
        <f>IF(ISNA(VLOOKUP(Table1[[#This Row],[Name]],'Elec 22-23'!$A$4:$B$680, 2, FALSE)), "", VLOOKUP(Table1[[#This Row],[Name]], 'Elec 22-23'!$A$4:$B$680, 2, FALSE))</f>
        <v/>
      </c>
      <c r="R649" s="11" t="str">
        <f>IF(ISNA(VLOOKUP(Table1[[#This Row],[Name]], 'Gas 22-23'!$A$4:$B$427, 2, FALSE)), "", (VLOOKUP(Table1[[#This Row],[Name]], 'Gas 22-23'!$A$4:$B$427, 2, FALSE)))</f>
        <v/>
      </c>
      <c r="S649" s="11" t="str">
        <f>IFERROR((Table1[[#This Row],[Electricity 22-23]]*'Emissions Factors'!$C$5)+('Emissions Factors'!$B$5*Table1[[#This Row],[Gas 22-23]]), "")</f>
        <v/>
      </c>
      <c r="T649" s="12" t="str">
        <f>IFERROR(Table1[[#This Row],[Total Emissions 22-23]]/Table1[[#This Row],[Total Emissions 21-22]], "")</f>
        <v/>
      </c>
      <c r="U649" s="7" t="e">
        <f>VLOOKUP(Table1[[#This Row],[Name]],'Electricity 23-24'!A572:D647,4,FALSE)</f>
        <v>#N/A</v>
      </c>
      <c r="V649" s="11" t="str">
        <f>IF(ISNA(VLOOKUP(Table1[[#This Row],[Name]],Table2[#All],2,FALSE)),"",(VLOOKUP(Table1[[#This Row],[Name]],Table2[#All],2,FALSE)))</f>
        <v/>
      </c>
      <c r="W649" s="11" t="str">
        <f>IFERROR((Table1[[#This Row],[Electricity 23-24 ]]*'Emissions Factors'!$C$6)+(Table1[[#This Row],[Gas 23-24 ]]*'Emissions Factors'!$B$6),"")</f>
        <v/>
      </c>
      <c r="X649" s="74" t="str">
        <f>IFERROR(Table1[[#This Row],[Total Emissions 23-24 ]]/Table1[[#This Row],[Total Emissions 22-23]],"")</f>
        <v/>
      </c>
      <c r="Y649" s="21"/>
    </row>
    <row r="650" spans="1:25" ht="18" customHeight="1" x14ac:dyDescent="0.25">
      <c r="A650" s="32"/>
      <c r="B650" s="21" t="e">
        <f>VLOOKUP(Table1[[#This Row],[Name]], 'Site Information'!$A$2:$D$46, 4, FALSE)</f>
        <v>#N/A</v>
      </c>
      <c r="C650" s="8" t="str">
        <f>IF(ISNA(VLOOKUP(Table1[[#This Row],[Name]], 'Elec 17-18'!$A$4:$B$630, 2, FALSE)), "0", VLOOKUP(Table1[[#This Row],[Name]], 'Elec 17-18'!$A$4:$B$630, 2, FALSE))</f>
        <v>0</v>
      </c>
      <c r="D650" s="13" t="str">
        <f>IF(ISNA(VLOOKUP(Table1[[#This Row],[Name]], 'Gas 17-18'!$A$4:$B$395, 2, FALSE)), "0", (VLOOKUP(Table1[[#This Row],[Name]], 'Gas 17-18'!$A$4:$B$395, 2, FALSE)))</f>
        <v>0</v>
      </c>
      <c r="E650" s="8" t="str">
        <f>IF(ISNA(VLOOKUP(Table1[[#This Row],[Name]], 'Elec 18-19'!$A$4:$B$630, 2, FALSE)), "0", VLOOKUP(Table1[[#This Row],[Name]], 'Elec 18-19'!$A$4:$B$630, 2, FALSE))</f>
        <v>0</v>
      </c>
      <c r="F650" s="13" t="str">
        <f>IF(ISNA(VLOOKUP(Table1[[#This Row],[Name]], 'Gas 18-19'!$A$4:$B$395, 2, FALSE)), "0", (VLOOKUP(Table1[[#This Row],[Name]], 'Gas 18-19'!$A$4:$B$395, 2, FALSE)))</f>
        <v>0</v>
      </c>
      <c r="G650" s="7" t="str">
        <f>IF(ISNA(VLOOKUP(Table1[[#This Row],[Name]], 'Elec 19-20'!$A$4:$B$631, 2, FALSE)), "0", VLOOKUP(Table1[[#This Row],[Name]], 'Elec 19-20'!$A$4:$B$631, 2, FALSE))</f>
        <v>0</v>
      </c>
      <c r="H650" s="7" t="str">
        <f>IF(ISNA(VLOOKUP(Table1[[#This Row],[Name]], 'Gas 19-20'!$A$4:$B$395, 2, FALSE)), "0", (VLOOKUP(Table1[[#This Row],[Name]], 'Gas 19-20'!$A$4:$B$395, 2, FALSE)))</f>
        <v>0</v>
      </c>
      <c r="I650" s="13">
        <f>IFERROR((Table1[[#This Row],[Electricity 19-20]]*'Emissions Factors'!$C$2)+(Table1[[#This Row],[Gas 19-20]]*'Emissions Factors'!$B$2), "")</f>
        <v>0</v>
      </c>
      <c r="J650" s="7" t="str">
        <f>IF(ISNA(VLOOKUP(Table1[[#This Row],[Name]],'Elec 20-21'!$A$4:$B$641, 2, FALSE)), "0", VLOOKUP(Table1[[#This Row],[Name]], 'Elec 20-21'!$A$4:$B$641, 2, FALSE))</f>
        <v>0</v>
      </c>
      <c r="K650" s="7" t="str">
        <f>IF(ISNA(VLOOKUP(Table1[[#This Row],[Name]], 'Gas 20-21'!$A$4:$B$400, 2, FALSE)), "0", VLOOKUP(Table1[[#This Row],[Name]], 'Gas 20-21'!$A$4:$B$400, 2, FALSE))</f>
        <v>0</v>
      </c>
      <c r="L650" s="13">
        <f>IFERROR((Table1[[#This Row],[Electricity 20-21]]*'Emissions Factors'!$C$3)+(Table1[[#This Row],[Gas 20-21]]*'Emissions Factors'!$B$2), "0")</f>
        <v>0</v>
      </c>
      <c r="M650" s="11" t="str">
        <f>IF(ISNA(VLOOKUP(Table1[[#This Row],[Name]], 'Elec 21-22'!$A$4:$B$656, 2, FALSE)), "0", VLOOKUP(Table1[[#This Row],[Name]], 'Elec 21-22'!$A$4:$B$656, 2, FALSE))</f>
        <v>0</v>
      </c>
      <c r="N650" s="11" t="str">
        <f>IF(ISNA(VLOOKUP(Table1[[#This Row],[Name]], 'Gas 21-22'!$A$4:$B$408, 2, FALSE)), "0", VLOOKUP(Table1[[#This Row],[Name]], 'Gas 21-22'!$A$4:$B$408, 2, FALSE))</f>
        <v>0</v>
      </c>
      <c r="O650" s="8">
        <f>IFERROR((Table1[[#This Row],[Electricity 21-22]]*'Emissions Factors'!$C$4)+(Table1[[#This Row],[Gas 21-22]]*'Emissions Factors'!$B$4), "")</f>
        <v>0</v>
      </c>
      <c r="P650" s="12" t="str">
        <f>IFERROR(Table1[[#This Row],[Total Emissions 21-22]]/Table1[[#This Row],[Total Emissions 20-21]], "")</f>
        <v/>
      </c>
      <c r="Q650" s="11" t="str">
        <f>IF(ISNA(VLOOKUP(Table1[[#This Row],[Name]],'Elec 22-23'!$A$4:$B$680, 2, FALSE)), "", VLOOKUP(Table1[[#This Row],[Name]], 'Elec 22-23'!$A$4:$B$680, 2, FALSE))</f>
        <v/>
      </c>
      <c r="R650" s="7" t="str">
        <f>IF(ISNA(VLOOKUP(Table1[[#This Row],[Name]], 'Gas 22-23'!$A$4:$B$427, 2, FALSE)), "", (VLOOKUP(Table1[[#This Row],[Name]], 'Gas 22-23'!$A$4:$B$427, 2, FALSE)))</f>
        <v/>
      </c>
      <c r="S650" s="7" t="str">
        <f>IFERROR((Table1[[#This Row],[Electricity 22-23]]*'Emissions Factors'!$C$5)+('Emissions Factors'!$B$5*Table1[[#This Row],[Gas 22-23]]), "")</f>
        <v/>
      </c>
      <c r="T650" s="12" t="str">
        <f>IFERROR(Table1[[#This Row],[Total Emissions 22-23]]/Table1[[#This Row],[Total Emissions 21-22]], "")</f>
        <v/>
      </c>
      <c r="U650" s="7" t="str">
        <f>IF(ISNA(VLOOKUP(Table1[[#This Row],[Name]],'Electricity 23-24'!A47:D72,4,FALSE)),"",(VLOOKUP(Table1[[#This Row],[Name]],'Electricity 23-24'!A47:D72,4,FALSE)))</f>
        <v/>
      </c>
      <c r="V650" s="7" t="str">
        <f>IF(ISNA(VLOOKUP(Table1[[#This Row],[Name]],Table2[#All],2,FALSE)),"",(VLOOKUP(Table1[[#This Row],[Name]],Table2[#All],2,FALSE)))</f>
        <v/>
      </c>
      <c r="W650" s="7" t="str">
        <f>IFERROR((Table1[[#This Row],[Electricity 23-24 ]]*'Emissions Factors'!$C$6)+(Table1[[#This Row],[Gas 23-24 ]]*'Emissions Factors'!$B$6),"")</f>
        <v/>
      </c>
      <c r="X650" s="74" t="str">
        <f>IFERROR(Table1[[#This Row],[Total Emissions 23-24 ]]/Table1[[#This Row],[Total Emissions 22-23]],"")</f>
        <v/>
      </c>
      <c r="Y650" s="21"/>
    </row>
    <row r="651" spans="1:25" x14ac:dyDescent="0.25">
      <c r="A651" s="30"/>
      <c r="B651" s="21" t="e">
        <f>VLOOKUP(Table1[[#This Row],[Name]], 'Site Information'!$A$2:$D$46, 4, FALSE)</f>
        <v>#N/A</v>
      </c>
      <c r="C651" s="11" t="str">
        <f>IF(ISNA(VLOOKUP(Table1[[#This Row],[Name]], 'Elec 17-18'!$A$4:$B$630, 2, FALSE)), "0", VLOOKUP(Table1[[#This Row],[Name]], 'Elec 17-18'!$A$4:$B$630, 2, FALSE))</f>
        <v>0</v>
      </c>
      <c r="D651" s="47" t="str">
        <f>IF(ISNA(VLOOKUP(Table1[[#This Row],[Name]], 'Gas 17-18'!$A$4:$B$395, 2, FALSE)), "0", (VLOOKUP(Table1[[#This Row],[Name]], 'Gas 17-18'!$A$4:$B$395, 2, FALSE)))</f>
        <v>0</v>
      </c>
      <c r="E651" s="11" t="str">
        <f>IF(ISNA(VLOOKUP(Table1[[#This Row],[Name]], 'Elec 18-19'!$A$4:$B$630, 2, FALSE)), "0", VLOOKUP(Table1[[#This Row],[Name]], 'Elec 18-19'!$A$4:$B$630, 2, FALSE))</f>
        <v>0</v>
      </c>
      <c r="F651" s="47" t="str">
        <f>IF(ISNA(VLOOKUP(Table1[[#This Row],[Name]], 'Gas 18-19'!$A$4:$B$395, 2, FALSE)), "0", (VLOOKUP(Table1[[#This Row],[Name]], 'Gas 18-19'!$A$4:$B$395, 2, FALSE)))</f>
        <v>0</v>
      </c>
      <c r="G651" s="7" t="str">
        <f>IF(ISNA(VLOOKUP(Table1[[#This Row],[Name]], 'Elec 19-20'!$A$4:$B$631, 2, FALSE)), "0", VLOOKUP(Table1[[#This Row],[Name]], 'Elec 19-20'!$A$4:$B$631, 2, FALSE))</f>
        <v>0</v>
      </c>
      <c r="H651" s="7" t="str">
        <f>IF(ISNA(VLOOKUP(Table1[[#This Row],[Name]], 'Gas 19-20'!$A$4:$B$395, 2, FALSE)), "0", (VLOOKUP(Table1[[#This Row],[Name]], 'Gas 19-20'!$A$4:$B$395, 2, FALSE)))</f>
        <v>0</v>
      </c>
      <c r="I651" s="13">
        <f>IFERROR((Table1[[#This Row],[Electricity 19-20]]*'Emissions Factors'!$C$2)+(Table1[[#This Row],[Gas 19-20]]*'Emissions Factors'!$B$2), "")</f>
        <v>0</v>
      </c>
      <c r="J651" s="7" t="str">
        <f>IF(ISNA(VLOOKUP(Table1[[#This Row],[Name]],'Elec 20-21'!$A$4:$B$641, 2, FALSE)), "0", VLOOKUP(Table1[[#This Row],[Name]], 'Elec 20-21'!$A$4:$B$641, 2, FALSE))</f>
        <v>0</v>
      </c>
      <c r="K651" s="7" t="str">
        <f>IF(ISNA(VLOOKUP(Table1[[#This Row],[Name]], 'Gas 20-21'!$A$4:$B$400, 2, FALSE)), "0", VLOOKUP(Table1[[#This Row],[Name]], 'Gas 20-21'!$A$4:$B$400, 2, FALSE))</f>
        <v>0</v>
      </c>
      <c r="L651" s="13">
        <f>IFERROR((Table1[[#This Row],[Electricity 20-21]]*'Emissions Factors'!$C$3)+(Table1[[#This Row],[Gas 20-21]]*'Emissions Factors'!$B$2), "0")</f>
        <v>0</v>
      </c>
      <c r="M651" s="65" t="str">
        <f>IF(ISNA(VLOOKUP(Table1[[#This Row],[Name]], 'Elec 21-22'!$A$4:$B$656, 2, FALSE)), "0", VLOOKUP(Table1[[#This Row],[Name]], 'Elec 21-22'!$A$4:$B$656, 2, FALSE))</f>
        <v>0</v>
      </c>
      <c r="N651" s="7" t="str">
        <f>IF(ISNA(VLOOKUP(Table1[[#This Row],[Name]], 'Gas 21-22'!$A$4:$B$408, 2, FALSE)), "0", VLOOKUP(Table1[[#This Row],[Name]], 'Gas 21-22'!$A$4:$B$408, 2, FALSE))</f>
        <v>0</v>
      </c>
      <c r="O651" s="8">
        <f>IFERROR((Table1[[#This Row],[Electricity 21-22]]*'Emissions Factors'!$C$4)+(Table1[[#This Row],[Gas 21-22]]*'Emissions Factors'!$B$4), "")</f>
        <v>0</v>
      </c>
      <c r="P651" s="12" t="str">
        <f>IFERROR(Table1[[#This Row],[Total Emissions 21-22]]/Table1[[#This Row],[Total Emissions 20-21]], "")</f>
        <v/>
      </c>
      <c r="Q651" s="11" t="str">
        <f>IF(ISNA(VLOOKUP(Table1[[#This Row],[Name]],'Elec 22-23'!$A$4:$B$680, 2, FALSE)), "", VLOOKUP(Table1[[#This Row],[Name]], 'Elec 22-23'!$A$4:$B$680, 2, FALSE))</f>
        <v/>
      </c>
      <c r="R651" s="11" t="str">
        <f>IF(ISNA(VLOOKUP(Table1[[#This Row],[Name]], 'Gas 22-23'!$A$4:$B$427, 2, FALSE)), "", (VLOOKUP(Table1[[#This Row],[Name]], 'Gas 22-23'!$A$4:$B$427, 2, FALSE)))</f>
        <v/>
      </c>
      <c r="S651" s="11" t="str">
        <f>IFERROR((Table1[[#This Row],[Electricity 22-23]]*'Emissions Factors'!$C$5)+('Emissions Factors'!$B$5*Table1[[#This Row],[Gas 22-23]]), "")</f>
        <v/>
      </c>
      <c r="T651" s="12" t="str">
        <f>IFERROR(Table1[[#This Row],[Total Emissions 22-23]]/Table1[[#This Row],[Total Emissions 21-22]], "")</f>
        <v/>
      </c>
      <c r="U651" s="7" t="e">
        <f>VLOOKUP(Table1[[#This Row],[Name]],'Electricity 23-24'!A436:D1333,4,FALSE)</f>
        <v>#N/A</v>
      </c>
      <c r="V651" s="11" t="str">
        <f>IF(ISNA(VLOOKUP(Table1[[#This Row],[Name]],Table2[#All],2,FALSE)),"",(VLOOKUP(Table1[[#This Row],[Name]],Table2[#All],2,FALSE)))</f>
        <v/>
      </c>
      <c r="W651" s="11" t="str">
        <f>IFERROR((Table1[[#This Row],[Electricity 23-24 ]]*'Emissions Factors'!$C$6)+(Table1[[#This Row],[Gas 23-24 ]]*'Emissions Factors'!$B$6),"")</f>
        <v/>
      </c>
      <c r="X651" s="74" t="str">
        <f>IFERROR(Table1[[#This Row],[Total Emissions 23-24 ]]/Table1[[#This Row],[Total Emissions 22-23]],"")</f>
        <v/>
      </c>
      <c r="Y651" s="21"/>
    </row>
    <row r="652" spans="1:25" x14ac:dyDescent="0.25">
      <c r="A652" s="32"/>
      <c r="B652" s="21" t="e">
        <f>VLOOKUP(Table1[[#This Row],[Name]], 'Site Information'!$A$2:$D$46, 4, FALSE)</f>
        <v>#N/A</v>
      </c>
      <c r="C652" s="8" t="str">
        <f>IF(ISNA(VLOOKUP(Table1[[#This Row],[Name]], 'Elec 17-18'!$A$4:$B$630, 2, FALSE)), "0", VLOOKUP(Table1[[#This Row],[Name]], 'Elec 17-18'!$A$4:$B$630, 2, FALSE))</f>
        <v>0</v>
      </c>
      <c r="D652" s="13" t="str">
        <f>IF(ISNA(VLOOKUP(Table1[[#This Row],[Name]], 'Gas 17-18'!$A$4:$B$395, 2, FALSE)), "0", (VLOOKUP(Table1[[#This Row],[Name]], 'Gas 17-18'!$A$4:$B$395, 2, FALSE)))</f>
        <v>0</v>
      </c>
      <c r="E652" s="8" t="str">
        <f>IF(ISNA(VLOOKUP(Table1[[#This Row],[Name]], 'Elec 18-19'!$A$4:$B$630, 2, FALSE)), "0", VLOOKUP(Table1[[#This Row],[Name]], 'Elec 18-19'!$A$4:$B$630, 2, FALSE))</f>
        <v>0</v>
      </c>
      <c r="F652" s="13" t="str">
        <f>IF(ISNA(VLOOKUP(Table1[[#This Row],[Name]], 'Gas 18-19'!$A$4:$B$395, 2, FALSE)), "0", (VLOOKUP(Table1[[#This Row],[Name]], 'Gas 18-19'!$A$4:$B$395, 2, FALSE)))</f>
        <v>0</v>
      </c>
      <c r="G652" s="7" t="str">
        <f>IF(ISNA(VLOOKUP(Table1[[#This Row],[Name]], 'Elec 19-20'!$A$4:$B$631, 2, FALSE)), "0", VLOOKUP(Table1[[#This Row],[Name]], 'Elec 19-20'!$A$4:$B$631, 2, FALSE))</f>
        <v>0</v>
      </c>
      <c r="H652" s="7" t="str">
        <f>IF(ISNA(VLOOKUP(Table1[[#This Row],[Name]], 'Gas 19-20'!$A$4:$B$395, 2, FALSE)), "0", (VLOOKUP(Table1[[#This Row],[Name]], 'Gas 19-20'!$A$4:$B$395, 2, FALSE)))</f>
        <v>0</v>
      </c>
      <c r="I652" s="13">
        <f>IFERROR((Table1[[#This Row],[Electricity 19-20]]*'Emissions Factors'!$C$2)+(Table1[[#This Row],[Gas 19-20]]*'Emissions Factors'!$B$2), "")</f>
        <v>0</v>
      </c>
      <c r="J652" s="7" t="str">
        <f>IF(ISNA(VLOOKUP(Table1[[#This Row],[Name]],'Elec 20-21'!$A$4:$B$641, 2, FALSE)), "0", VLOOKUP(Table1[[#This Row],[Name]], 'Elec 20-21'!$A$4:$B$641, 2, FALSE))</f>
        <v>0</v>
      </c>
      <c r="K652" s="7" t="str">
        <f>IF(ISNA(VLOOKUP(Table1[[#This Row],[Name]], 'Gas 20-21'!$A$4:$B$400, 2, FALSE)), "0", VLOOKUP(Table1[[#This Row],[Name]], 'Gas 20-21'!$A$4:$B$400, 2, FALSE))</f>
        <v>0</v>
      </c>
      <c r="L652" s="13">
        <f>IFERROR((Table1[[#This Row],[Electricity 20-21]]*'Emissions Factors'!$C$3)+(Table1[[#This Row],[Gas 20-21]]*'Emissions Factors'!$B$2), "0")</f>
        <v>0</v>
      </c>
      <c r="M652" s="65" t="str">
        <f>IF(ISNA(VLOOKUP(Table1[[#This Row],[Name]], 'Elec 21-22'!$A$4:$B$656, 2, FALSE)), "0", VLOOKUP(Table1[[#This Row],[Name]], 'Elec 21-22'!$A$4:$B$656, 2, FALSE))</f>
        <v>0</v>
      </c>
      <c r="N652" s="7" t="str">
        <f>IF(ISNA(VLOOKUP(Table1[[#This Row],[Name]], 'Gas 21-22'!$A$4:$B$408, 2, FALSE)), "0", VLOOKUP(Table1[[#This Row],[Name]], 'Gas 21-22'!$A$4:$B$408, 2, FALSE))</f>
        <v>0</v>
      </c>
      <c r="O652" s="8">
        <f>IFERROR((Table1[[#This Row],[Electricity 21-22]]*'Emissions Factors'!$C$4)+(Table1[[#This Row],[Gas 21-22]]*'Emissions Factors'!$B$4), "")</f>
        <v>0</v>
      </c>
      <c r="P652" s="74" t="str">
        <f>IFERROR(Table1[[#This Row],[Total Emissions 21-22]]/Table1[[#This Row],[Total Emissions 20-21]], "")</f>
        <v/>
      </c>
      <c r="Q652" s="11" t="str">
        <f>IF(ISNA(VLOOKUP(Table1[[#This Row],[Name]],'Elec 22-23'!$A$4:$B$680, 2, FALSE)), "", VLOOKUP(Table1[[#This Row],[Name]], 'Elec 22-23'!$A$4:$B$680, 2, FALSE))</f>
        <v/>
      </c>
      <c r="R652" s="11" t="str">
        <f>IF(ISNA(VLOOKUP(Table1[[#This Row],[Name]], 'Gas 22-23'!$A$4:$B$427, 2, FALSE)), "", (VLOOKUP(Table1[[#This Row],[Name]], 'Gas 22-23'!$A$4:$B$427, 2, FALSE)))</f>
        <v/>
      </c>
      <c r="S652" s="11" t="str">
        <f>IFERROR((Table1[[#This Row],[Electricity 22-23]]*'Emissions Factors'!$C$5)+('Emissions Factors'!$B$5*Table1[[#This Row],[Gas 22-23]]), "")</f>
        <v/>
      </c>
      <c r="T652" s="12" t="str">
        <f>IFERROR(Table1[[#This Row],[Total Emissions 22-23]]/Table1[[#This Row],[Total Emissions 21-22]], "")</f>
        <v/>
      </c>
      <c r="U652" s="7" t="str">
        <f>IF(ISNA(VLOOKUP(Table1[[#This Row],[Name]],'Electricity 23-24'!A184:D816,4,FALSE)),"",(VLOOKUP(Table1[[#This Row],[Name]],'Electricity 23-24'!A184:D816,4,FALSE)))</f>
        <v/>
      </c>
      <c r="V652" s="11" t="str">
        <f>IF(ISNA(VLOOKUP(Table1[[#This Row],[Name]],Table2[#All],2,FALSE)),"",(VLOOKUP(Table1[[#This Row],[Name]],Table2[#All],2,FALSE)))</f>
        <v/>
      </c>
      <c r="W652" s="11" t="str">
        <f>IFERROR((Table1[[#This Row],[Electricity 23-24 ]]*'Emissions Factors'!$C$6)+(Table1[[#This Row],[Gas 23-24 ]]*'Emissions Factors'!$B$6),"")</f>
        <v/>
      </c>
      <c r="X652" s="74" t="str">
        <f>IFERROR(Table1[[#This Row],[Total Emissions 23-24 ]]/Table1[[#This Row],[Total Emissions 22-23]],"")</f>
        <v/>
      </c>
      <c r="Y652" s="21"/>
    </row>
    <row r="653" spans="1:25" x14ac:dyDescent="0.25">
      <c r="A653" s="30"/>
      <c r="B653" s="21" t="e">
        <f>VLOOKUP(Table1[[#This Row],[Name]], 'Site Information'!$A$2:$D$46, 4, FALSE)</f>
        <v>#N/A</v>
      </c>
      <c r="C653" s="11" t="str">
        <f>IF(ISNA(VLOOKUP(Table1[[#This Row],[Name]], 'Elec 17-18'!$A$4:$B$630, 2, FALSE)), "0", VLOOKUP(Table1[[#This Row],[Name]], 'Elec 17-18'!$A$4:$B$630, 2, FALSE))</f>
        <v>0</v>
      </c>
      <c r="D653" s="47" t="str">
        <f>IF(ISNA(VLOOKUP(Table1[[#This Row],[Name]], 'Gas 17-18'!$A$4:$B$395, 2, FALSE)), "0", (VLOOKUP(Table1[[#This Row],[Name]], 'Gas 17-18'!$A$4:$B$395, 2, FALSE)))</f>
        <v>0</v>
      </c>
      <c r="E653" s="11" t="str">
        <f>IF(ISNA(VLOOKUP(Table1[[#This Row],[Name]], 'Elec 18-19'!$A$4:$B$630, 2, FALSE)), "0", VLOOKUP(Table1[[#This Row],[Name]], 'Elec 18-19'!$A$4:$B$630, 2, FALSE))</f>
        <v>0</v>
      </c>
      <c r="F653" s="47" t="str">
        <f>IF(ISNA(VLOOKUP(Table1[[#This Row],[Name]], 'Gas 18-19'!$A$4:$B$395, 2, FALSE)), "0", (VLOOKUP(Table1[[#This Row],[Name]], 'Gas 18-19'!$A$4:$B$395, 2, FALSE)))</f>
        <v>0</v>
      </c>
      <c r="G653" s="7" t="str">
        <f>IF(ISNA(VLOOKUP(Table1[[#This Row],[Name]], 'Elec 19-20'!$A$4:$B$631, 2, FALSE)), "0", VLOOKUP(Table1[[#This Row],[Name]], 'Elec 19-20'!$A$4:$B$631, 2, FALSE))</f>
        <v>0</v>
      </c>
      <c r="H653" s="7" t="str">
        <f>IF(ISNA(VLOOKUP(Table1[[#This Row],[Name]], 'Gas 19-20'!$A$4:$B$395, 2, FALSE)), "0", (VLOOKUP(Table1[[#This Row],[Name]], 'Gas 19-20'!$A$4:$B$395, 2, FALSE)))</f>
        <v>0</v>
      </c>
      <c r="I653" s="13">
        <f>IFERROR((Table1[[#This Row],[Electricity 19-20]]*'Emissions Factors'!$C$2)+(Table1[[#This Row],[Gas 19-20]]*'Emissions Factors'!$B$2), "")</f>
        <v>0</v>
      </c>
      <c r="J653" s="7" t="str">
        <f>IF(ISNA(VLOOKUP(Table1[[#This Row],[Name]],'Elec 20-21'!$A$4:$B$641, 2, FALSE)), "0", VLOOKUP(Table1[[#This Row],[Name]], 'Elec 20-21'!$A$4:$B$641, 2, FALSE))</f>
        <v>0</v>
      </c>
      <c r="K653" s="7" t="str">
        <f>IF(ISNA(VLOOKUP(Table1[[#This Row],[Name]], 'Gas 20-21'!$A$4:$B$400, 2, FALSE)), "0", VLOOKUP(Table1[[#This Row],[Name]], 'Gas 20-21'!$A$4:$B$400, 2, FALSE))</f>
        <v>0</v>
      </c>
      <c r="L653" s="13">
        <f>IFERROR((Table1[[#This Row],[Electricity 20-21]]*'Emissions Factors'!$C$3)+(Table1[[#This Row],[Gas 20-21]]*'Emissions Factors'!$B$2), "0")</f>
        <v>0</v>
      </c>
      <c r="M653" s="65" t="str">
        <f>IF(ISNA(VLOOKUP(Table1[[#This Row],[Name]], 'Elec 21-22'!$A$4:$B$656, 2, FALSE)), "0", VLOOKUP(Table1[[#This Row],[Name]], 'Elec 21-22'!$A$4:$B$656, 2, FALSE))</f>
        <v>0</v>
      </c>
      <c r="N653" s="11" t="str">
        <f>IF(ISNA(VLOOKUP(Table1[[#This Row],[Name]], 'Gas 21-22'!$A$4:$B$408, 2, FALSE)), "0", VLOOKUP(Table1[[#This Row],[Name]], 'Gas 21-22'!$A$4:$B$408, 2, FALSE))</f>
        <v>0</v>
      </c>
      <c r="O653" s="8">
        <f>IFERROR((Table1[[#This Row],[Electricity 21-22]]*'Emissions Factors'!$C$4)+(Table1[[#This Row],[Gas 21-22]]*'Emissions Factors'!$B$4), "")</f>
        <v>0</v>
      </c>
      <c r="P653" s="12" t="str">
        <f>IFERROR(Table1[[#This Row],[Total Emissions 21-22]]/Table1[[#This Row],[Total Emissions 20-21]], "")</f>
        <v/>
      </c>
      <c r="Q653" s="11" t="str">
        <f>IF(ISNA(VLOOKUP(Table1[[#This Row],[Name]],'Elec 22-23'!$A$4:$B$680, 2, FALSE)), "", VLOOKUP(Table1[[#This Row],[Name]], 'Elec 22-23'!$A$4:$B$680, 2, FALSE))</f>
        <v/>
      </c>
      <c r="R653" s="7" t="str">
        <f>IF(ISNA(VLOOKUP(Table1[[#This Row],[Name]], 'Gas 22-23'!$A$4:$B$427, 2, FALSE)), "", (VLOOKUP(Table1[[#This Row],[Name]], 'Gas 22-23'!$A$4:$B$427, 2, FALSE)))</f>
        <v/>
      </c>
      <c r="S653" s="7" t="str">
        <f>IFERROR((Table1[[#This Row],[Electricity 22-23]]*'Emissions Factors'!$C$5)+('Emissions Factors'!$B$5*Table1[[#This Row],[Gas 22-23]]), "")</f>
        <v/>
      </c>
      <c r="T653" s="12" t="str">
        <f>IFERROR(Table1[[#This Row],[Total Emissions 22-23]]/Table1[[#This Row],[Total Emissions 21-22]], "")</f>
        <v/>
      </c>
      <c r="U653" s="7" t="str">
        <f>IF(ISNA(VLOOKUP(Table1[[#This Row],[Name]],'Electricity 23-24'!A879:D1775,4,FALSE)),"",(VLOOKUP(Table1[[#This Row],[Name]],'Electricity 23-24'!A879:D1775,4,FALSE)))</f>
        <v/>
      </c>
      <c r="V653" s="7" t="str">
        <f>IF(ISNA(VLOOKUP(Table1[[#This Row],[Name]],Table2[#All],2,FALSE)),"",(VLOOKUP(Table1[[#This Row],[Name]],Table2[#All],2,FALSE)))</f>
        <v/>
      </c>
      <c r="W653" s="7" t="str">
        <f>IFERROR((Table1[[#This Row],[Electricity 23-24 ]]*'Emissions Factors'!$C$6)+(Table1[[#This Row],[Gas 23-24 ]]*'Emissions Factors'!$B$6),"")</f>
        <v/>
      </c>
      <c r="X653" s="74" t="str">
        <f>IFERROR(Table1[[#This Row],[Total Emissions 23-24 ]]/Table1[[#This Row],[Total Emissions 22-23]],"")</f>
        <v/>
      </c>
      <c r="Y653" s="21"/>
    </row>
    <row r="654" spans="1:25" x14ac:dyDescent="0.25">
      <c r="A654" s="32"/>
      <c r="B654" s="21" t="e">
        <f>VLOOKUP(Table1[[#This Row],[Name]], 'Site Information'!$A$2:$D$46, 4, FALSE)</f>
        <v>#N/A</v>
      </c>
      <c r="C654" s="8" t="str">
        <f>IF(ISNA(VLOOKUP(Table1[[#This Row],[Name]], 'Elec 17-18'!$A$4:$B$630, 2, FALSE)), "0", VLOOKUP(Table1[[#This Row],[Name]], 'Elec 17-18'!$A$4:$B$630, 2, FALSE))</f>
        <v>0</v>
      </c>
      <c r="D654" s="13" t="str">
        <f>IF(ISNA(VLOOKUP(Table1[[#This Row],[Name]], 'Gas 17-18'!$A$4:$B$395, 2, FALSE)), "0", (VLOOKUP(Table1[[#This Row],[Name]], 'Gas 17-18'!$A$4:$B$395, 2, FALSE)))</f>
        <v>0</v>
      </c>
      <c r="E654" s="8" t="str">
        <f>IF(ISNA(VLOOKUP(Table1[[#This Row],[Name]], 'Elec 18-19'!$A$4:$B$630, 2, FALSE)), "0", VLOOKUP(Table1[[#This Row],[Name]], 'Elec 18-19'!$A$4:$B$630, 2, FALSE))</f>
        <v>0</v>
      </c>
      <c r="F654" s="13" t="str">
        <f>IF(ISNA(VLOOKUP(Table1[[#This Row],[Name]], 'Gas 18-19'!$A$4:$B$395, 2, FALSE)), "0", (VLOOKUP(Table1[[#This Row],[Name]], 'Gas 18-19'!$A$4:$B$395, 2, FALSE)))</f>
        <v>0</v>
      </c>
      <c r="G654" s="7" t="str">
        <f>IF(ISNA(VLOOKUP(Table1[[#This Row],[Name]], 'Elec 19-20'!$A$4:$B$631, 2, FALSE)), "0", VLOOKUP(Table1[[#This Row],[Name]], 'Elec 19-20'!$A$4:$B$631, 2, FALSE))</f>
        <v>0</v>
      </c>
      <c r="H654" s="7" t="str">
        <f>IF(ISNA(VLOOKUP(Table1[[#This Row],[Name]], 'Gas 19-20'!$A$4:$B$395, 2, FALSE)), "0", (VLOOKUP(Table1[[#This Row],[Name]], 'Gas 19-20'!$A$4:$B$395, 2, FALSE)))</f>
        <v>0</v>
      </c>
      <c r="I654" s="13">
        <f>IFERROR((Table1[[#This Row],[Electricity 19-20]]*'Emissions Factors'!$C$2)+(Table1[[#This Row],[Gas 19-20]]*'Emissions Factors'!$B$2), "")</f>
        <v>0</v>
      </c>
      <c r="J654" s="7" t="str">
        <f>IF(ISNA(VLOOKUP(Table1[[#This Row],[Name]],'Elec 20-21'!$A$4:$B$641, 2, FALSE)), "0", VLOOKUP(Table1[[#This Row],[Name]], 'Elec 20-21'!$A$4:$B$641, 2, FALSE))</f>
        <v>0</v>
      </c>
      <c r="K654" s="7" t="str">
        <f>IF(ISNA(VLOOKUP(Table1[[#This Row],[Name]], 'Gas 20-21'!$A$4:$B$400, 2, FALSE)), "0", VLOOKUP(Table1[[#This Row],[Name]], 'Gas 20-21'!$A$4:$B$400, 2, FALSE))</f>
        <v>0</v>
      </c>
      <c r="L654" s="13">
        <f>IFERROR((Table1[[#This Row],[Electricity 20-21]]*'Emissions Factors'!$C$3)+(Table1[[#This Row],[Gas 20-21]]*'Emissions Factors'!$B$2), "0")</f>
        <v>0</v>
      </c>
      <c r="M654" s="65" t="str">
        <f>IF(ISNA(VLOOKUP(Table1[[#This Row],[Name]], 'Elec 21-22'!$A$4:$B$656, 2, FALSE)), "0", VLOOKUP(Table1[[#This Row],[Name]], 'Elec 21-22'!$A$4:$B$656, 2, FALSE))</f>
        <v>0</v>
      </c>
      <c r="N654" s="11" t="str">
        <f>IF(ISNA(VLOOKUP(Table1[[#This Row],[Name]], 'Gas 21-22'!$A$4:$B$408, 2, FALSE)), "0", VLOOKUP(Table1[[#This Row],[Name]], 'Gas 21-22'!$A$4:$B$408, 2, FALSE))</f>
        <v>0</v>
      </c>
      <c r="O654" s="8">
        <f>IFERROR((Table1[[#This Row],[Electricity 21-22]]*'Emissions Factors'!$C$4)+(Table1[[#This Row],[Gas 21-22]]*'Emissions Factors'!$B$4), "")</f>
        <v>0</v>
      </c>
      <c r="P654" s="13" t="str">
        <f>IFERROR(Table1[[#This Row],[Total Emissions 21-22]]/Table1[[#This Row],[Total Emissions 20-21]], "")</f>
        <v/>
      </c>
      <c r="Q654" s="11" t="str">
        <f>IF(ISNA(VLOOKUP(Table1[[#This Row],[Name]],'Elec 22-23'!$A$4:$B$680, 2, FALSE)), "", VLOOKUP(Table1[[#This Row],[Name]], 'Elec 22-23'!$A$4:$B$680, 2, FALSE))</f>
        <v/>
      </c>
      <c r="R654" s="7" t="str">
        <f>IF(ISNA(VLOOKUP(Table1[[#This Row],[Name]], 'Gas 22-23'!$A$4:$B$427, 2, FALSE)), "", (VLOOKUP(Table1[[#This Row],[Name]], 'Gas 22-23'!$A$4:$B$427, 2, FALSE)))</f>
        <v/>
      </c>
      <c r="S654" s="7" t="str">
        <f>IFERROR((Table1[[#This Row],[Electricity 22-23]]*'Emissions Factors'!$C$5)+('Emissions Factors'!$B$5*Table1[[#This Row],[Gas 22-23]]), "")</f>
        <v/>
      </c>
      <c r="T654" s="12" t="str">
        <f>IFERROR(Table1[[#This Row],[Total Emissions 22-23]]/Table1[[#This Row],[Total Emissions 21-22]], "")</f>
        <v/>
      </c>
      <c r="U654" s="7" t="str">
        <f>IF(ISNA(VLOOKUP(Table1[[#This Row],[Name]],'Electricity 23-24'!A77:D619,4,FALSE)),"",(VLOOKUP(Table1[[#This Row],[Name]],'Electricity 23-24'!A77:D619,4,FALSE)))</f>
        <v/>
      </c>
      <c r="V654" s="7" t="str">
        <f>IF(ISNA(VLOOKUP(Table1[[#This Row],[Name]],Table2[#All],2,FALSE)),"",(VLOOKUP(Table1[[#This Row],[Name]],Table2[#All],2,FALSE)))</f>
        <v/>
      </c>
      <c r="W654" s="7" t="str">
        <f>IFERROR((Table1[[#This Row],[Electricity 23-24 ]]*'Emissions Factors'!$C$6)+(Table1[[#This Row],[Gas 23-24 ]]*'Emissions Factors'!$B$6),"")</f>
        <v/>
      </c>
      <c r="X654" s="74" t="str">
        <f>IFERROR(Table1[[#This Row],[Total Emissions 23-24 ]]/Table1[[#This Row],[Total Emissions 22-23]],"")</f>
        <v/>
      </c>
      <c r="Y654" s="21"/>
    </row>
    <row r="655" spans="1:25" x14ac:dyDescent="0.25">
      <c r="A655" s="30"/>
      <c r="B655" s="21" t="e">
        <f>VLOOKUP(Table1[[#This Row],[Name]], 'Site Information'!$A$2:$D$46, 4, FALSE)</f>
        <v>#N/A</v>
      </c>
      <c r="C655" s="11" t="str">
        <f>IF(ISNA(VLOOKUP(Table1[[#This Row],[Name]], 'Elec 17-18'!$A$4:$B$630, 2, FALSE)), "0", VLOOKUP(Table1[[#This Row],[Name]], 'Elec 17-18'!$A$4:$B$630, 2, FALSE))</f>
        <v>0</v>
      </c>
      <c r="D655" s="47" t="str">
        <f>IF(ISNA(VLOOKUP(Table1[[#This Row],[Name]], 'Gas 17-18'!$A$4:$B$395, 2, FALSE)), "0", (VLOOKUP(Table1[[#This Row],[Name]], 'Gas 17-18'!$A$4:$B$395, 2, FALSE)))</f>
        <v>0</v>
      </c>
      <c r="E655" s="11" t="str">
        <f>IF(ISNA(VLOOKUP(Table1[[#This Row],[Name]], 'Elec 18-19'!$A$4:$B$630, 2, FALSE)), "0", VLOOKUP(Table1[[#This Row],[Name]], 'Elec 18-19'!$A$4:$B$630, 2, FALSE))</f>
        <v>0</v>
      </c>
      <c r="F655" s="47" t="str">
        <f>IF(ISNA(VLOOKUP(Table1[[#This Row],[Name]], 'Gas 18-19'!$A$4:$B$395, 2, FALSE)), "0", (VLOOKUP(Table1[[#This Row],[Name]], 'Gas 18-19'!$A$4:$B$395, 2, FALSE)))</f>
        <v>0</v>
      </c>
      <c r="G655" s="7" t="str">
        <f>IF(ISNA(VLOOKUP(Table1[[#This Row],[Name]], 'Elec 19-20'!$A$4:$B$631, 2, FALSE)), "0", VLOOKUP(Table1[[#This Row],[Name]], 'Elec 19-20'!$A$4:$B$631, 2, FALSE))</f>
        <v>0</v>
      </c>
      <c r="H655" s="7" t="str">
        <f>IF(ISNA(VLOOKUP(Table1[[#This Row],[Name]], 'Gas 19-20'!$A$4:$B$395, 2, FALSE)), "0", (VLOOKUP(Table1[[#This Row],[Name]], 'Gas 19-20'!$A$4:$B$395, 2, FALSE)))</f>
        <v>0</v>
      </c>
      <c r="I655" s="13">
        <f>IFERROR((Table1[[#This Row],[Electricity 19-20]]*'Emissions Factors'!$C$2)+(Table1[[#This Row],[Gas 19-20]]*'Emissions Factors'!$B$2), "")</f>
        <v>0</v>
      </c>
      <c r="J655" s="7" t="str">
        <f>IF(ISNA(VLOOKUP(Table1[[#This Row],[Name]],'Elec 20-21'!$A$4:$B$641, 2, FALSE)), "0", VLOOKUP(Table1[[#This Row],[Name]], 'Elec 20-21'!$A$4:$B$641, 2, FALSE))</f>
        <v>0</v>
      </c>
      <c r="K655" s="7" t="str">
        <f>IF(ISNA(VLOOKUP(Table1[[#This Row],[Name]], 'Gas 20-21'!$A$4:$B$400, 2, FALSE)), "0", VLOOKUP(Table1[[#This Row],[Name]], 'Gas 20-21'!$A$4:$B$400, 2, FALSE))</f>
        <v>0</v>
      </c>
      <c r="L655" s="13">
        <f>IFERROR((Table1[[#This Row],[Electricity 20-21]]*'Emissions Factors'!$C$3)+(Table1[[#This Row],[Gas 20-21]]*'Emissions Factors'!$B$2), "0")</f>
        <v>0</v>
      </c>
      <c r="M655" s="65" t="str">
        <f>IF(ISNA(VLOOKUP(Table1[[#This Row],[Name]], 'Elec 21-22'!$A$4:$B$656, 2, FALSE)), "0", VLOOKUP(Table1[[#This Row],[Name]], 'Elec 21-22'!$A$4:$B$656, 2, FALSE))</f>
        <v>0</v>
      </c>
      <c r="N655" s="11" t="str">
        <f>IF(ISNA(VLOOKUP(Table1[[#This Row],[Name]], 'Gas 21-22'!$A$4:$B$408, 2, FALSE)), "0", VLOOKUP(Table1[[#This Row],[Name]], 'Gas 21-22'!$A$4:$B$408, 2, FALSE))</f>
        <v>0</v>
      </c>
      <c r="O655" s="8">
        <f>IFERROR((Table1[[#This Row],[Electricity 21-22]]*'Emissions Factors'!$C$4)+(Table1[[#This Row],[Gas 21-22]]*'Emissions Factors'!$B$4), "")</f>
        <v>0</v>
      </c>
      <c r="P655" s="12" t="str">
        <f>IFERROR(Table1[[#This Row],[Total Emissions 21-22]]/Table1[[#This Row],[Total Emissions 20-21]], "")</f>
        <v/>
      </c>
      <c r="Q655" s="11" t="str">
        <f>IF(ISNA(VLOOKUP(Table1[[#This Row],[Name]],'Elec 22-23'!$A$4:$B$680, 2, FALSE)), "", VLOOKUP(Table1[[#This Row],[Name]], 'Elec 22-23'!$A$4:$B$680, 2, FALSE))</f>
        <v/>
      </c>
      <c r="R655" s="7" t="str">
        <f>IF(ISNA(VLOOKUP(Table1[[#This Row],[Name]], 'Gas 22-23'!$A$4:$B$427, 2, FALSE)), "", (VLOOKUP(Table1[[#This Row],[Name]], 'Gas 22-23'!$A$4:$B$427, 2, FALSE)))</f>
        <v/>
      </c>
      <c r="S655" s="7" t="str">
        <f>IFERROR((Table1[[#This Row],[Electricity 22-23]]*'Emissions Factors'!$C$5)+('Emissions Factors'!$B$5*Table1[[#This Row],[Gas 22-23]]), "")</f>
        <v/>
      </c>
      <c r="T655" s="12" t="str">
        <f>IFERROR(Table1[[#This Row],[Total Emissions 22-23]]/Table1[[#This Row],[Total Emissions 21-22]], "")</f>
        <v/>
      </c>
      <c r="U655" s="7" t="str">
        <f>IF(ISNA(VLOOKUP(Table1[[#This Row],[Name]],'Electricity 23-24'!A880:D1776,4,FALSE)),"",(VLOOKUP(Table1[[#This Row],[Name]],'Electricity 23-24'!A880:D1776,4,FALSE)))</f>
        <v/>
      </c>
      <c r="V655" s="7" t="str">
        <f>IF(ISNA(VLOOKUP(Table1[[#This Row],[Name]],Table2[#All],2,FALSE)),"",(VLOOKUP(Table1[[#This Row],[Name]],Table2[#All],2,FALSE)))</f>
        <v/>
      </c>
      <c r="W655" s="7" t="str">
        <f>IFERROR((Table1[[#This Row],[Electricity 23-24 ]]*'Emissions Factors'!$C$6)+(Table1[[#This Row],[Gas 23-24 ]]*'Emissions Factors'!$B$6),"")</f>
        <v/>
      </c>
      <c r="X655" s="74" t="str">
        <f>IFERROR(Table1[[#This Row],[Total Emissions 23-24 ]]/Table1[[#This Row],[Total Emissions 22-23]],"")</f>
        <v/>
      </c>
      <c r="Y655" s="21"/>
    </row>
    <row r="656" spans="1:25" x14ac:dyDescent="0.25">
      <c r="A656" s="30"/>
      <c r="B656" s="21" t="e">
        <f>VLOOKUP(Table1[[#This Row],[Name]], 'Site Information'!$A$2:$D$46, 4, FALSE)</f>
        <v>#N/A</v>
      </c>
      <c r="C656" s="11" t="str">
        <f>IF(ISNA(VLOOKUP(Table1[[#This Row],[Name]], 'Elec 17-18'!$A$4:$B$630, 2, FALSE)), "0", VLOOKUP(Table1[[#This Row],[Name]], 'Elec 17-18'!$A$4:$B$630, 2, FALSE))</f>
        <v>0</v>
      </c>
      <c r="D656" s="47" t="str">
        <f>IF(ISNA(VLOOKUP(Table1[[#This Row],[Name]], 'Gas 17-18'!$A$4:$B$395, 2, FALSE)), "0", (VLOOKUP(Table1[[#This Row],[Name]], 'Gas 17-18'!$A$4:$B$395, 2, FALSE)))</f>
        <v>0</v>
      </c>
      <c r="E656" s="11" t="str">
        <f>IF(ISNA(VLOOKUP(Table1[[#This Row],[Name]], 'Elec 18-19'!$A$4:$B$630, 2, FALSE)), "0", VLOOKUP(Table1[[#This Row],[Name]], 'Elec 18-19'!$A$4:$B$630, 2, FALSE))</f>
        <v>0</v>
      </c>
      <c r="F656" s="47" t="str">
        <f>IF(ISNA(VLOOKUP(Table1[[#This Row],[Name]], 'Gas 18-19'!$A$4:$B$395, 2, FALSE)), "0", (VLOOKUP(Table1[[#This Row],[Name]], 'Gas 18-19'!$A$4:$B$395, 2, FALSE)))</f>
        <v>0</v>
      </c>
      <c r="G656" s="7" t="str">
        <f>IF(ISNA(VLOOKUP(Table1[[#This Row],[Name]], 'Elec 19-20'!$A$4:$B$631, 2, FALSE)), "0", VLOOKUP(Table1[[#This Row],[Name]], 'Elec 19-20'!$A$4:$B$631, 2, FALSE))</f>
        <v>0</v>
      </c>
      <c r="H656" s="7" t="str">
        <f>IF(ISNA(VLOOKUP(Table1[[#This Row],[Name]], 'Gas 19-20'!$A$4:$B$395, 2, FALSE)), "0", (VLOOKUP(Table1[[#This Row],[Name]], 'Gas 19-20'!$A$4:$B$395, 2, FALSE)))</f>
        <v>0</v>
      </c>
      <c r="I656" s="13">
        <f>IFERROR((Table1[[#This Row],[Electricity 19-20]]*'Emissions Factors'!$C$2)+(Table1[[#This Row],[Gas 19-20]]*'Emissions Factors'!$B$2), "")</f>
        <v>0</v>
      </c>
      <c r="J656" s="7" t="str">
        <f>IF(ISNA(VLOOKUP(Table1[[#This Row],[Name]],'Elec 20-21'!$A$4:$B$641, 2, FALSE)), "0", VLOOKUP(Table1[[#This Row],[Name]], 'Elec 20-21'!$A$4:$B$641, 2, FALSE))</f>
        <v>0</v>
      </c>
      <c r="K656" s="7" t="str">
        <f>IF(ISNA(VLOOKUP(Table1[[#This Row],[Name]], 'Gas 20-21'!$A$4:$B$400, 2, FALSE)), "0", VLOOKUP(Table1[[#This Row],[Name]], 'Gas 20-21'!$A$4:$B$400, 2, FALSE))</f>
        <v>0</v>
      </c>
      <c r="L656" s="13">
        <f>IFERROR((Table1[[#This Row],[Electricity 20-21]]*'Emissions Factors'!$C$3)+(Table1[[#This Row],[Gas 20-21]]*'Emissions Factors'!$B$2), "0")</f>
        <v>0</v>
      </c>
      <c r="M656" s="65" t="str">
        <f>IF(ISNA(VLOOKUP(Table1[[#This Row],[Name]], 'Elec 21-22'!$A$4:$B$656, 2, FALSE)), "0", VLOOKUP(Table1[[#This Row],[Name]], 'Elec 21-22'!$A$4:$B$656, 2, FALSE))</f>
        <v>0</v>
      </c>
      <c r="N656" s="7" t="str">
        <f>IF(ISNA(VLOOKUP(Table1[[#This Row],[Name]], 'Gas 21-22'!$A$4:$B$408, 2, FALSE)), "0", VLOOKUP(Table1[[#This Row],[Name]], 'Gas 21-22'!$A$4:$B$408, 2, FALSE))</f>
        <v>0</v>
      </c>
      <c r="O656" s="8">
        <f>IFERROR((Table1[[#This Row],[Electricity 21-22]]*'Emissions Factors'!$C$4)+(Table1[[#This Row],[Gas 21-22]]*'Emissions Factors'!$B$4), "")</f>
        <v>0</v>
      </c>
      <c r="P656" s="12" t="str">
        <f>IFERROR(Table1[[#This Row],[Total Emissions 21-22]]/Table1[[#This Row],[Total Emissions 20-21]], "")</f>
        <v/>
      </c>
      <c r="Q656" s="11" t="str">
        <f>IF(ISNA(VLOOKUP(Table1[[#This Row],[Name]],'Elec 22-23'!$A$4:$B$680, 2, FALSE)), "", VLOOKUP(Table1[[#This Row],[Name]], 'Elec 22-23'!$A$4:$B$680, 2, FALSE))</f>
        <v/>
      </c>
      <c r="R656" s="11" t="str">
        <f>IF(ISNA(VLOOKUP(Table1[[#This Row],[Name]], 'Gas 22-23'!$A$4:$B$427, 2, FALSE)), "", (VLOOKUP(Table1[[#This Row],[Name]], 'Gas 22-23'!$A$4:$B$427, 2, FALSE)))</f>
        <v/>
      </c>
      <c r="S656" s="11" t="str">
        <f>IFERROR((Table1[[#This Row],[Electricity 22-23]]*'Emissions Factors'!$C$5)+('Emissions Factors'!$B$5*Table1[[#This Row],[Gas 22-23]]), "")</f>
        <v/>
      </c>
      <c r="T656" s="12" t="str">
        <f>IFERROR(Table1[[#This Row],[Total Emissions 22-23]]/Table1[[#This Row],[Total Emissions 21-22]], "")</f>
        <v/>
      </c>
      <c r="U656" s="11" t="str">
        <f>IF(ISNA(VLOOKUP(Table1[[#This Row],[Name]],'Electricity 23-24'!A882:D1778,4,FALSE)),"",(VLOOKUP(Table1[[#This Row],[Name]],'Electricity 23-24'!A882:D1778,4,FALSE)))</f>
        <v/>
      </c>
      <c r="V656" s="11" t="str">
        <f>IF(ISNA(VLOOKUP(Table1[[#This Row],[Name]],Table2[#All],2,FALSE)),"",(VLOOKUP(Table1[[#This Row],[Name]],Table2[#All],2,FALSE)))</f>
        <v/>
      </c>
      <c r="W656" s="11" t="str">
        <f>IFERROR((Table1[[#This Row],[Electricity 23-24 ]]*'Emissions Factors'!$C$6)+(Table1[[#This Row],[Gas 23-24 ]]*'Emissions Factors'!$B$6),"")</f>
        <v/>
      </c>
      <c r="X656" s="74" t="str">
        <f>IFERROR(Table1[[#This Row],[Total Emissions 23-24 ]]/Table1[[#This Row],[Total Emissions 22-23]],"")</f>
        <v/>
      </c>
      <c r="Y656" s="21"/>
    </row>
    <row r="657" spans="1:25" x14ac:dyDescent="0.25">
      <c r="A657" s="32"/>
      <c r="B657" s="21" t="e">
        <f>VLOOKUP(Table1[[#This Row],[Name]], 'Site Information'!$A$2:$D$46, 4, FALSE)</f>
        <v>#N/A</v>
      </c>
      <c r="C657" s="8" t="str">
        <f>IF(ISNA(VLOOKUP(Table1[[#This Row],[Name]], 'Elec 17-18'!$A$4:$B$630, 2, FALSE)), "0", VLOOKUP(Table1[[#This Row],[Name]], 'Elec 17-18'!$A$4:$B$630, 2, FALSE))</f>
        <v>0</v>
      </c>
      <c r="D657" s="13" t="str">
        <f>IF(ISNA(VLOOKUP(Table1[[#This Row],[Name]], 'Gas 17-18'!$A$4:$B$395, 2, FALSE)), "0", (VLOOKUP(Table1[[#This Row],[Name]], 'Gas 17-18'!$A$4:$B$395, 2, FALSE)))</f>
        <v>0</v>
      </c>
      <c r="E657" s="8" t="str">
        <f>IF(ISNA(VLOOKUP(Table1[[#This Row],[Name]], 'Elec 18-19'!$A$4:$B$630, 2, FALSE)), "0", VLOOKUP(Table1[[#This Row],[Name]], 'Elec 18-19'!$A$4:$B$630, 2, FALSE))</f>
        <v>0</v>
      </c>
      <c r="F657" s="13" t="str">
        <f>IF(ISNA(VLOOKUP(Table1[[#This Row],[Name]], 'Gas 18-19'!$A$4:$B$395, 2, FALSE)), "0", (VLOOKUP(Table1[[#This Row],[Name]], 'Gas 18-19'!$A$4:$B$395, 2, FALSE)))</f>
        <v>0</v>
      </c>
      <c r="G657" s="7" t="str">
        <f>IF(ISNA(VLOOKUP(Table1[[#This Row],[Name]], 'Elec 19-20'!$A$4:$B$631, 2, FALSE)), "0", VLOOKUP(Table1[[#This Row],[Name]], 'Elec 19-20'!$A$4:$B$631, 2, FALSE))</f>
        <v>0</v>
      </c>
      <c r="H657" s="7" t="str">
        <f>IF(ISNA(VLOOKUP(Table1[[#This Row],[Name]], 'Gas 19-20'!$A$4:$B$395, 2, FALSE)), "0", (VLOOKUP(Table1[[#This Row],[Name]], 'Gas 19-20'!$A$4:$B$395, 2, FALSE)))</f>
        <v>0</v>
      </c>
      <c r="I657" s="13">
        <f>IFERROR((Table1[[#This Row],[Electricity 19-20]]*'Emissions Factors'!$C$2)+(Table1[[#This Row],[Gas 19-20]]*'Emissions Factors'!$B$2), "")</f>
        <v>0</v>
      </c>
      <c r="J657" s="7" t="str">
        <f>IF(ISNA(VLOOKUP(Table1[[#This Row],[Name]],'Elec 20-21'!$A$4:$B$641, 2, FALSE)), "0", VLOOKUP(Table1[[#This Row],[Name]], 'Elec 20-21'!$A$4:$B$641, 2, FALSE))</f>
        <v>0</v>
      </c>
      <c r="K657" s="7" t="str">
        <f>IF(ISNA(VLOOKUP(Table1[[#This Row],[Name]], 'Gas 20-21'!$A$4:$B$400, 2, FALSE)), "0", VLOOKUP(Table1[[#This Row],[Name]], 'Gas 20-21'!$A$4:$B$400, 2, FALSE))</f>
        <v>0</v>
      </c>
      <c r="L657" s="13">
        <f>IFERROR((Table1[[#This Row],[Electricity 20-21]]*'Emissions Factors'!$C$3)+(Table1[[#This Row],[Gas 20-21]]*'Emissions Factors'!$B$2), "0")</f>
        <v>0</v>
      </c>
      <c r="M657" s="11" t="str">
        <f>IF(ISNA(VLOOKUP(Table1[[#This Row],[Name]], 'Elec 21-22'!$A$4:$B$656, 2, FALSE)), "0", VLOOKUP(Table1[[#This Row],[Name]], 'Elec 21-22'!$A$4:$B$656, 2, FALSE))</f>
        <v>0</v>
      </c>
      <c r="N657" s="7" t="str">
        <f>IF(ISNA(VLOOKUP(Table1[[#This Row],[Name]], 'Gas 21-22'!$A$4:$B$408, 2, FALSE)), "0", VLOOKUP(Table1[[#This Row],[Name]], 'Gas 21-22'!$A$4:$B$408, 2, FALSE))</f>
        <v>0</v>
      </c>
      <c r="O657" s="8">
        <f>IFERROR((Table1[[#This Row],[Electricity 21-22]]*'Emissions Factors'!$C$4)+(Table1[[#This Row],[Gas 21-22]]*'Emissions Factors'!$B$4), "")</f>
        <v>0</v>
      </c>
      <c r="P657" s="74" t="str">
        <f>IFERROR(Table1[[#This Row],[Total Emissions 21-22]]/Table1[[#This Row],[Total Emissions 20-21]], "")</f>
        <v/>
      </c>
      <c r="Q657" s="11" t="str">
        <f>IF(ISNA(VLOOKUP(Table1[[#This Row],[Name]],'Elec 22-23'!$A$4:$B$680, 2, FALSE)), "", VLOOKUP(Table1[[#This Row],[Name]], 'Elec 22-23'!$A$4:$B$680, 2, FALSE))</f>
        <v/>
      </c>
      <c r="R657" s="11" t="str">
        <f>IF(ISNA(VLOOKUP(Table1[[#This Row],[Name]], 'Gas 22-23'!$A$4:$B$427, 2, FALSE)), "", (VLOOKUP(Table1[[#This Row],[Name]], 'Gas 22-23'!$A$4:$B$427, 2, FALSE)))</f>
        <v/>
      </c>
      <c r="S657" s="11" t="str">
        <f>IFERROR((Table1[[#This Row],[Electricity 22-23]]*'Emissions Factors'!$C$5)+('Emissions Factors'!$B$5*Table1[[#This Row],[Gas 22-23]]), "")</f>
        <v/>
      </c>
      <c r="T657" s="12" t="str">
        <f>IFERROR(Table1[[#This Row],[Total Emissions 22-23]]/Table1[[#This Row],[Total Emissions 21-22]], "")</f>
        <v/>
      </c>
      <c r="U657" s="7" t="e">
        <f>VLOOKUP(Table1[[#This Row],[Name]],'Electricity 23-24'!A493:D569,4,FALSE)</f>
        <v>#N/A</v>
      </c>
      <c r="V657" s="11" t="str">
        <f>IF(ISNA(VLOOKUP(Table1[[#This Row],[Name]],Table2[#All],2,FALSE)),"",(VLOOKUP(Table1[[#This Row],[Name]],Table2[#All],2,FALSE)))</f>
        <v/>
      </c>
      <c r="W657" s="11" t="str">
        <f>IFERROR((Table1[[#This Row],[Electricity 23-24 ]]*'Emissions Factors'!$C$6)+(Table1[[#This Row],[Gas 23-24 ]]*'Emissions Factors'!$B$6),"")</f>
        <v/>
      </c>
      <c r="X657" s="74" t="str">
        <f>IFERROR(Table1[[#This Row],[Total Emissions 23-24 ]]/Table1[[#This Row],[Total Emissions 22-23]],"")</f>
        <v/>
      </c>
      <c r="Y657" s="21"/>
    </row>
    <row r="658" spans="1:25" x14ac:dyDescent="0.25">
      <c r="A658" s="32"/>
      <c r="B658" s="21" t="e">
        <f>VLOOKUP(Table1[[#This Row],[Name]], 'Site Information'!$A$2:$D$46, 4, FALSE)</f>
        <v>#N/A</v>
      </c>
      <c r="C658" s="8" t="str">
        <f>IF(ISNA(VLOOKUP(Table1[[#This Row],[Name]], 'Elec 17-18'!$A$4:$B$630, 2, FALSE)), "0", VLOOKUP(Table1[[#This Row],[Name]], 'Elec 17-18'!$A$4:$B$630, 2, FALSE))</f>
        <v>0</v>
      </c>
      <c r="D658" s="13" t="str">
        <f>IF(ISNA(VLOOKUP(Table1[[#This Row],[Name]], 'Gas 17-18'!$A$4:$B$395, 2, FALSE)), "0", (VLOOKUP(Table1[[#This Row],[Name]], 'Gas 17-18'!$A$4:$B$395, 2, FALSE)))</f>
        <v>0</v>
      </c>
      <c r="E658" s="8" t="str">
        <f>IF(ISNA(VLOOKUP(Table1[[#This Row],[Name]], 'Elec 18-19'!$A$4:$B$630, 2, FALSE)), "0", VLOOKUP(Table1[[#This Row],[Name]], 'Elec 18-19'!$A$4:$B$630, 2, FALSE))</f>
        <v>0</v>
      </c>
      <c r="F658" s="13" t="str">
        <f>IF(ISNA(VLOOKUP(Table1[[#This Row],[Name]], 'Gas 18-19'!$A$4:$B$395, 2, FALSE)), "0", (VLOOKUP(Table1[[#This Row],[Name]], 'Gas 18-19'!$A$4:$B$395, 2, FALSE)))</f>
        <v>0</v>
      </c>
      <c r="G658" s="7" t="str">
        <f>IF(ISNA(VLOOKUP(Table1[[#This Row],[Name]], 'Elec 19-20'!$A$4:$B$631, 2, FALSE)), "0", VLOOKUP(Table1[[#This Row],[Name]], 'Elec 19-20'!$A$4:$B$631, 2, FALSE))</f>
        <v>0</v>
      </c>
      <c r="H658" s="7" t="str">
        <f>IF(ISNA(VLOOKUP(Table1[[#This Row],[Name]], 'Gas 19-20'!$A$4:$B$395, 2, FALSE)), "0", (VLOOKUP(Table1[[#This Row],[Name]], 'Gas 19-20'!$A$4:$B$395, 2, FALSE)))</f>
        <v>0</v>
      </c>
      <c r="I658" s="13">
        <f>IFERROR((Table1[[#This Row],[Electricity 19-20]]*'Emissions Factors'!$C$2)+(Table1[[#This Row],[Gas 19-20]]*'Emissions Factors'!$B$2), "")</f>
        <v>0</v>
      </c>
      <c r="J658" s="7" t="str">
        <f>IF(ISNA(VLOOKUP(Table1[[#This Row],[Name]],'Elec 20-21'!$A$4:$B$641, 2, FALSE)), "0", VLOOKUP(Table1[[#This Row],[Name]], 'Elec 20-21'!$A$4:$B$641, 2, FALSE))</f>
        <v>0</v>
      </c>
      <c r="K658" s="7" t="str">
        <f>IF(ISNA(VLOOKUP(Table1[[#This Row],[Name]], 'Gas 20-21'!$A$4:$B$400, 2, FALSE)), "0", VLOOKUP(Table1[[#This Row],[Name]], 'Gas 20-21'!$A$4:$B$400, 2, FALSE))</f>
        <v>0</v>
      </c>
      <c r="L658" s="13">
        <f>IFERROR((Table1[[#This Row],[Electricity 20-21]]*'Emissions Factors'!$C$3)+(Table1[[#This Row],[Gas 20-21]]*'Emissions Factors'!$B$2), "0")</f>
        <v>0</v>
      </c>
      <c r="M658" s="11" t="str">
        <f>IF(ISNA(VLOOKUP(Table1[[#This Row],[Name]], 'Elec 21-22'!$A$4:$B$656, 2, FALSE)), "0", VLOOKUP(Table1[[#This Row],[Name]], 'Elec 21-22'!$A$4:$B$656, 2, FALSE))</f>
        <v>0</v>
      </c>
      <c r="N658" s="7" t="str">
        <f>IF(ISNA(VLOOKUP(Table1[[#This Row],[Name]], 'Gas 21-22'!$A$4:$B$408, 2, FALSE)), "0", VLOOKUP(Table1[[#This Row],[Name]], 'Gas 21-22'!$A$4:$B$408, 2, FALSE))</f>
        <v>0</v>
      </c>
      <c r="O658" s="8">
        <f>IFERROR((Table1[[#This Row],[Electricity 21-22]]*'Emissions Factors'!$C$4)+(Table1[[#This Row],[Gas 21-22]]*'Emissions Factors'!$B$4), "")</f>
        <v>0</v>
      </c>
      <c r="P658" s="74" t="str">
        <f>IFERROR(Table1[[#This Row],[Total Emissions 21-22]]/Table1[[#This Row],[Total Emissions 20-21]], "")</f>
        <v/>
      </c>
      <c r="Q658" s="11" t="str">
        <f>IF(ISNA(VLOOKUP(Table1[[#This Row],[Name]],'Elec 22-23'!$A$4:$B$680, 2, FALSE)), "", VLOOKUP(Table1[[#This Row],[Name]], 'Elec 22-23'!$A$4:$B$680, 2, FALSE))</f>
        <v/>
      </c>
      <c r="R658" s="11" t="str">
        <f>IF(ISNA(VLOOKUP(Table1[[#This Row],[Name]], 'Gas 22-23'!$A$4:$B$427, 2, FALSE)), "", (VLOOKUP(Table1[[#This Row],[Name]], 'Gas 22-23'!$A$4:$B$427, 2, FALSE)))</f>
        <v/>
      </c>
      <c r="S658" s="11" t="str">
        <f>IFERROR((Table1[[#This Row],[Electricity 22-23]]*'Emissions Factors'!$C$5)+('Emissions Factors'!$B$5*Table1[[#This Row],[Gas 22-23]]), "")</f>
        <v/>
      </c>
      <c r="T658" s="12" t="str">
        <f>IFERROR(Table1[[#This Row],[Total Emissions 22-23]]/Table1[[#This Row],[Total Emissions 21-22]], "")</f>
        <v/>
      </c>
      <c r="U658" s="7" t="e">
        <f>VLOOKUP(Table1[[#This Row],[Name]],'Electricity 23-24'!A494:D570,4,FALSE)</f>
        <v>#N/A</v>
      </c>
      <c r="V658" s="11" t="str">
        <f>IF(ISNA(VLOOKUP(Table1[[#This Row],[Name]],Table2[#All],2,FALSE)),"",(VLOOKUP(Table1[[#This Row],[Name]],Table2[#All],2,FALSE)))</f>
        <v/>
      </c>
      <c r="W658" s="11" t="str">
        <f>IFERROR((Table1[[#This Row],[Electricity 23-24 ]]*'Emissions Factors'!$C$6)+(Table1[[#This Row],[Gas 23-24 ]]*'Emissions Factors'!$B$6),"")</f>
        <v/>
      </c>
      <c r="X658" s="74" t="str">
        <f>IFERROR(Table1[[#This Row],[Total Emissions 23-24 ]]/Table1[[#This Row],[Total Emissions 22-23]],"")</f>
        <v/>
      </c>
      <c r="Y658" s="21"/>
    </row>
    <row r="659" spans="1:25" x14ac:dyDescent="0.25">
      <c r="A659" s="30"/>
      <c r="B659" s="21" t="e">
        <f>VLOOKUP(Table1[[#This Row],[Name]], 'Site Information'!$A$2:$D$46, 4, FALSE)</f>
        <v>#N/A</v>
      </c>
      <c r="C659" s="11" t="str">
        <f>IF(ISNA(VLOOKUP(Table1[[#This Row],[Name]], 'Elec 17-18'!$A$4:$B$630, 2, FALSE)), "0", VLOOKUP(Table1[[#This Row],[Name]], 'Elec 17-18'!$A$4:$B$630, 2, FALSE))</f>
        <v>0</v>
      </c>
      <c r="D659" s="47" t="str">
        <f>IF(ISNA(VLOOKUP(Table1[[#This Row],[Name]], 'Gas 17-18'!$A$4:$B$395, 2, FALSE)), "0", (VLOOKUP(Table1[[#This Row],[Name]], 'Gas 17-18'!$A$4:$B$395, 2, FALSE)))</f>
        <v>0</v>
      </c>
      <c r="E659" s="11" t="str">
        <f>IF(ISNA(VLOOKUP(Table1[[#This Row],[Name]], 'Elec 18-19'!$A$4:$B$630, 2, FALSE)), "0", VLOOKUP(Table1[[#This Row],[Name]], 'Elec 18-19'!$A$4:$B$630, 2, FALSE))</f>
        <v>0</v>
      </c>
      <c r="F659" s="47" t="str">
        <f>IF(ISNA(VLOOKUP(Table1[[#This Row],[Name]], 'Gas 18-19'!$A$4:$B$395, 2, FALSE)), "0", (VLOOKUP(Table1[[#This Row],[Name]], 'Gas 18-19'!$A$4:$B$395, 2, FALSE)))</f>
        <v>0</v>
      </c>
      <c r="G659" s="7" t="str">
        <f>IF(ISNA(VLOOKUP(Table1[[#This Row],[Name]], 'Elec 19-20'!$A$4:$B$631, 2, FALSE)), "0", VLOOKUP(Table1[[#This Row],[Name]], 'Elec 19-20'!$A$4:$B$631, 2, FALSE))</f>
        <v>0</v>
      </c>
      <c r="H659" s="7" t="str">
        <f>IF(ISNA(VLOOKUP(Table1[[#This Row],[Name]], 'Gas 19-20'!$A$4:$B$395, 2, FALSE)), "0", (VLOOKUP(Table1[[#This Row],[Name]], 'Gas 19-20'!$A$4:$B$395, 2, FALSE)))</f>
        <v>0</v>
      </c>
      <c r="I659" s="13">
        <f>IFERROR((Table1[[#This Row],[Electricity 19-20]]*'Emissions Factors'!$C$2)+(Table1[[#This Row],[Gas 19-20]]*'Emissions Factors'!$B$2), "")</f>
        <v>0</v>
      </c>
      <c r="J659" s="7" t="str">
        <f>IF(ISNA(VLOOKUP(Table1[[#This Row],[Name]],'Elec 20-21'!$A$4:$B$641, 2, FALSE)), "0", VLOOKUP(Table1[[#This Row],[Name]], 'Elec 20-21'!$A$4:$B$641, 2, FALSE))</f>
        <v>0</v>
      </c>
      <c r="K659" s="7" t="str">
        <f>IF(ISNA(VLOOKUP(Table1[[#This Row],[Name]], 'Gas 20-21'!$A$4:$B$400, 2, FALSE)), "0", VLOOKUP(Table1[[#This Row],[Name]], 'Gas 20-21'!$A$4:$B$400, 2, FALSE))</f>
        <v>0</v>
      </c>
      <c r="L659" s="13">
        <f>IFERROR((Table1[[#This Row],[Electricity 20-21]]*'Emissions Factors'!$C$3)+(Table1[[#This Row],[Gas 20-21]]*'Emissions Factors'!$B$2), "0")</f>
        <v>0</v>
      </c>
      <c r="M659" s="65" t="str">
        <f>IF(ISNA(VLOOKUP(Table1[[#This Row],[Name]], 'Elec 21-22'!$A$4:$B$656, 2, FALSE)), "0", VLOOKUP(Table1[[#This Row],[Name]], 'Elec 21-22'!$A$4:$B$656, 2, FALSE))</f>
        <v>0</v>
      </c>
      <c r="N659" s="7" t="str">
        <f>IF(ISNA(VLOOKUP(Table1[[#This Row],[Name]], 'Gas 21-22'!$A$4:$B$408, 2, FALSE)), "0", VLOOKUP(Table1[[#This Row],[Name]], 'Gas 21-22'!$A$4:$B$408, 2, FALSE))</f>
        <v>0</v>
      </c>
      <c r="O659" s="8">
        <f>IFERROR((Table1[[#This Row],[Electricity 21-22]]*'Emissions Factors'!$C$4)+(Table1[[#This Row],[Gas 21-22]]*'Emissions Factors'!$B$4), "")</f>
        <v>0</v>
      </c>
      <c r="P659" s="12" t="str">
        <f>IFERROR(Table1[[#This Row],[Total Emissions 21-22]]/Table1[[#This Row],[Total Emissions 20-21]], "")</f>
        <v/>
      </c>
      <c r="Q659" s="11" t="str">
        <f>IF(ISNA(VLOOKUP(Table1[[#This Row],[Name]],'Elec 22-23'!$A$4:$B$680, 2, FALSE)), "", VLOOKUP(Table1[[#This Row],[Name]], 'Elec 22-23'!$A$4:$B$680, 2, FALSE))</f>
        <v/>
      </c>
      <c r="R659" s="11" t="str">
        <f>IF(ISNA(VLOOKUP(Table1[[#This Row],[Name]], 'Gas 22-23'!$A$4:$B$427, 2, FALSE)), "", (VLOOKUP(Table1[[#This Row],[Name]], 'Gas 22-23'!$A$4:$B$427, 2, FALSE)))</f>
        <v/>
      </c>
      <c r="S659" s="11" t="str">
        <f>IFERROR((Table1[[#This Row],[Electricity 22-23]]*'Emissions Factors'!$C$5)+('Emissions Factors'!$B$5*Table1[[#This Row],[Gas 22-23]]), "")</f>
        <v/>
      </c>
      <c r="T659" s="12" t="str">
        <f>IFERROR(Table1[[#This Row],[Total Emissions 22-23]]/Table1[[#This Row],[Total Emissions 21-22]], "")</f>
        <v/>
      </c>
      <c r="U659" s="11" t="str">
        <f>IF(ISNA(VLOOKUP(Table1[[#This Row],[Name]],'Electricity 23-24'!A888:D1784,4,FALSE)),"",(VLOOKUP(Table1[[#This Row],[Name]],'Electricity 23-24'!A888:D1784,4,FALSE)))</f>
        <v/>
      </c>
      <c r="V659" s="11" t="str">
        <f>IF(ISNA(VLOOKUP(Table1[[#This Row],[Name]],Table2[#All],2,FALSE)),"",(VLOOKUP(Table1[[#This Row],[Name]],Table2[#All],2,FALSE)))</f>
        <v/>
      </c>
      <c r="W659" s="11" t="str">
        <f>IFERROR((Table1[[#This Row],[Electricity 23-24 ]]*'Emissions Factors'!$C$6)+(Table1[[#This Row],[Gas 23-24 ]]*'Emissions Factors'!$B$6),"")</f>
        <v/>
      </c>
      <c r="X659" s="74" t="str">
        <f>IFERROR(Table1[[#This Row],[Total Emissions 23-24 ]]/Table1[[#This Row],[Total Emissions 22-23]],"")</f>
        <v/>
      </c>
      <c r="Y659" s="21"/>
    </row>
    <row r="660" spans="1:25" x14ac:dyDescent="0.25">
      <c r="A660" s="30"/>
      <c r="B660" s="21" t="e">
        <f>VLOOKUP(Table1[[#This Row],[Name]], 'Site Information'!$A$2:$D$46, 4, FALSE)</f>
        <v>#N/A</v>
      </c>
      <c r="C660" s="11" t="str">
        <f>IF(ISNA(VLOOKUP(Table1[[#This Row],[Name]], 'Elec 17-18'!$A$4:$B$630, 2, FALSE)), "0", VLOOKUP(Table1[[#This Row],[Name]], 'Elec 17-18'!$A$4:$B$630, 2, FALSE))</f>
        <v>0</v>
      </c>
      <c r="D660" s="47" t="str">
        <f>IF(ISNA(VLOOKUP(Table1[[#This Row],[Name]], 'Gas 17-18'!$A$4:$B$395, 2, FALSE)), "0", (VLOOKUP(Table1[[#This Row],[Name]], 'Gas 17-18'!$A$4:$B$395, 2, FALSE)))</f>
        <v>0</v>
      </c>
      <c r="E660" s="11" t="str">
        <f>IF(ISNA(VLOOKUP(Table1[[#This Row],[Name]], 'Elec 18-19'!$A$4:$B$630, 2, FALSE)), "0", VLOOKUP(Table1[[#This Row],[Name]], 'Elec 18-19'!$A$4:$B$630, 2, FALSE))</f>
        <v>0</v>
      </c>
      <c r="F660" s="47" t="str">
        <f>IF(ISNA(VLOOKUP(Table1[[#This Row],[Name]], 'Gas 18-19'!$A$4:$B$395, 2, FALSE)), "0", (VLOOKUP(Table1[[#This Row],[Name]], 'Gas 18-19'!$A$4:$B$395, 2, FALSE)))</f>
        <v>0</v>
      </c>
      <c r="G660" s="7" t="str">
        <f>IF(ISNA(VLOOKUP(Table1[[#This Row],[Name]], 'Elec 19-20'!$A$4:$B$631, 2, FALSE)), "0", VLOOKUP(Table1[[#This Row],[Name]], 'Elec 19-20'!$A$4:$B$631, 2, FALSE))</f>
        <v>0</v>
      </c>
      <c r="H660" s="7" t="str">
        <f>IF(ISNA(VLOOKUP(Table1[[#This Row],[Name]], 'Gas 19-20'!$A$4:$B$395, 2, FALSE)), "0", (VLOOKUP(Table1[[#This Row],[Name]], 'Gas 19-20'!$A$4:$B$395, 2, FALSE)))</f>
        <v>0</v>
      </c>
      <c r="I660" s="13">
        <f>IFERROR((Table1[[#This Row],[Electricity 19-20]]*'Emissions Factors'!$C$2)+(Table1[[#This Row],[Gas 19-20]]*'Emissions Factors'!$B$2), "")</f>
        <v>0</v>
      </c>
      <c r="J660" s="7" t="str">
        <f>IF(ISNA(VLOOKUP(Table1[[#This Row],[Name]],'Elec 20-21'!$A$4:$B$641, 2, FALSE)), "0", VLOOKUP(Table1[[#This Row],[Name]], 'Elec 20-21'!$A$4:$B$641, 2, FALSE))</f>
        <v>0</v>
      </c>
      <c r="K660" s="7" t="str">
        <f>IF(ISNA(VLOOKUP(Table1[[#This Row],[Name]], 'Gas 20-21'!$A$4:$B$400, 2, FALSE)), "0", VLOOKUP(Table1[[#This Row],[Name]], 'Gas 20-21'!$A$4:$B$400, 2, FALSE))</f>
        <v>0</v>
      </c>
      <c r="L660" s="13">
        <f>IFERROR((Table1[[#This Row],[Electricity 20-21]]*'Emissions Factors'!$C$3)+(Table1[[#This Row],[Gas 20-21]]*'Emissions Factors'!$B$2), "0")</f>
        <v>0</v>
      </c>
      <c r="M660" s="65" t="str">
        <f>IF(ISNA(VLOOKUP(Table1[[#This Row],[Name]], 'Elec 21-22'!$A$4:$B$656, 2, FALSE)), "0", VLOOKUP(Table1[[#This Row],[Name]], 'Elec 21-22'!$A$4:$B$656, 2, FALSE))</f>
        <v>0</v>
      </c>
      <c r="N660" s="7" t="str">
        <f>IF(ISNA(VLOOKUP(Table1[[#This Row],[Name]], 'Gas 21-22'!$A$4:$B$408, 2, FALSE)), "0", VLOOKUP(Table1[[#This Row],[Name]], 'Gas 21-22'!$A$4:$B$408, 2, FALSE))</f>
        <v>0</v>
      </c>
      <c r="O660" s="8">
        <f>IFERROR((Table1[[#This Row],[Electricity 21-22]]*'Emissions Factors'!$C$4)+(Table1[[#This Row],[Gas 21-22]]*'Emissions Factors'!$B$4), "")</f>
        <v>0</v>
      </c>
      <c r="P660" s="12" t="str">
        <f>IFERROR(Table1[[#This Row],[Total Emissions 21-22]]/Table1[[#This Row],[Total Emissions 20-21]], "")</f>
        <v/>
      </c>
      <c r="Q660" s="11" t="str">
        <f>IF(ISNA(VLOOKUP(Table1[[#This Row],[Name]],'Elec 22-23'!$A$4:$B$680, 2, FALSE)), "", VLOOKUP(Table1[[#This Row],[Name]], 'Elec 22-23'!$A$4:$B$680, 2, FALSE))</f>
        <v/>
      </c>
      <c r="R660" s="11" t="str">
        <f>IF(ISNA(VLOOKUP(Table1[[#This Row],[Name]], 'Gas 22-23'!$A$4:$B$427, 2, FALSE)), "", (VLOOKUP(Table1[[#This Row],[Name]], 'Gas 22-23'!$A$4:$B$427, 2, FALSE)))</f>
        <v/>
      </c>
      <c r="S660" s="11" t="str">
        <f>IFERROR((Table1[[#This Row],[Electricity 22-23]]*'Emissions Factors'!$C$5)+('Emissions Factors'!$B$5*Table1[[#This Row],[Gas 22-23]]), "")</f>
        <v/>
      </c>
      <c r="T660" s="12" t="str">
        <f>IFERROR(Table1[[#This Row],[Total Emissions 22-23]]/Table1[[#This Row],[Total Emissions 21-22]], "")</f>
        <v/>
      </c>
      <c r="U660" s="11" t="str">
        <f>IF(ISNA(VLOOKUP(Table1[[#This Row],[Name]],'Electricity 23-24'!A892:D1788,4,FALSE)),"",(VLOOKUP(Table1[[#This Row],[Name]],'Electricity 23-24'!A892:D1788,4,FALSE)))</f>
        <v/>
      </c>
      <c r="V660" s="11" t="str">
        <f>IF(ISNA(VLOOKUP(Table1[[#This Row],[Name]],Table2[#All],2,FALSE)),"",(VLOOKUP(Table1[[#This Row],[Name]],Table2[#All],2,FALSE)))</f>
        <v/>
      </c>
      <c r="W660" s="11" t="str">
        <f>IFERROR((Table1[[#This Row],[Electricity 23-24 ]]*'Emissions Factors'!$C$6)+(Table1[[#This Row],[Gas 23-24 ]]*'Emissions Factors'!$B$6),"")</f>
        <v/>
      </c>
      <c r="X660" s="74" t="str">
        <f>IFERROR(Table1[[#This Row],[Total Emissions 23-24 ]]/Table1[[#This Row],[Total Emissions 22-23]],"")</f>
        <v/>
      </c>
      <c r="Y660" s="21"/>
    </row>
    <row r="661" spans="1:25" x14ac:dyDescent="0.25">
      <c r="A661" s="30"/>
      <c r="B661" s="21" t="e">
        <f>VLOOKUP(Table1[[#This Row],[Name]], 'Site Information'!$A$2:$D$46, 4, FALSE)</f>
        <v>#N/A</v>
      </c>
      <c r="C661" s="11" t="str">
        <f>IF(ISNA(VLOOKUP(Table1[[#This Row],[Name]], 'Elec 17-18'!$A$4:$B$630, 2, FALSE)), "0", VLOOKUP(Table1[[#This Row],[Name]], 'Elec 17-18'!$A$4:$B$630, 2, FALSE))</f>
        <v>0</v>
      </c>
      <c r="D661" s="47" t="str">
        <f>IF(ISNA(VLOOKUP(Table1[[#This Row],[Name]], 'Gas 17-18'!$A$4:$B$395, 2, FALSE)), "0", (VLOOKUP(Table1[[#This Row],[Name]], 'Gas 17-18'!$A$4:$B$395, 2, FALSE)))</f>
        <v>0</v>
      </c>
      <c r="E661" s="11" t="str">
        <f>IF(ISNA(VLOOKUP(Table1[[#This Row],[Name]], 'Elec 18-19'!$A$4:$B$630, 2, FALSE)), "0", VLOOKUP(Table1[[#This Row],[Name]], 'Elec 18-19'!$A$4:$B$630, 2, FALSE))</f>
        <v>0</v>
      </c>
      <c r="F661" s="47" t="str">
        <f>IF(ISNA(VLOOKUP(Table1[[#This Row],[Name]], 'Gas 18-19'!$A$4:$B$395, 2, FALSE)), "0", (VLOOKUP(Table1[[#This Row],[Name]], 'Gas 18-19'!$A$4:$B$395, 2, FALSE)))</f>
        <v>0</v>
      </c>
      <c r="G661" s="7" t="str">
        <f>IF(ISNA(VLOOKUP(Table1[[#This Row],[Name]], 'Elec 19-20'!$A$4:$B$631, 2, FALSE)), "0", VLOOKUP(Table1[[#This Row],[Name]], 'Elec 19-20'!$A$4:$B$631, 2, FALSE))</f>
        <v>0</v>
      </c>
      <c r="H661" s="7" t="str">
        <f>IF(ISNA(VLOOKUP(Table1[[#This Row],[Name]], 'Gas 19-20'!$A$4:$B$395, 2, FALSE)), "0", (VLOOKUP(Table1[[#This Row],[Name]], 'Gas 19-20'!$A$4:$B$395, 2, FALSE)))</f>
        <v>0</v>
      </c>
      <c r="I661" s="13">
        <f>IFERROR((Table1[[#This Row],[Electricity 19-20]]*'Emissions Factors'!$C$2)+(Table1[[#This Row],[Gas 19-20]]*'Emissions Factors'!$B$2), "")</f>
        <v>0</v>
      </c>
      <c r="J661" s="7" t="str">
        <f>IF(ISNA(VLOOKUP(Table1[[#This Row],[Name]],'Elec 20-21'!$A$4:$B$641, 2, FALSE)), "0", VLOOKUP(Table1[[#This Row],[Name]], 'Elec 20-21'!$A$4:$B$641, 2, FALSE))</f>
        <v>0</v>
      </c>
      <c r="K661" s="7" t="str">
        <f>IF(ISNA(VLOOKUP(Table1[[#This Row],[Name]], 'Gas 20-21'!$A$4:$B$400, 2, FALSE)), "0", VLOOKUP(Table1[[#This Row],[Name]], 'Gas 20-21'!$A$4:$B$400, 2, FALSE))</f>
        <v>0</v>
      </c>
      <c r="L661" s="13">
        <f>IFERROR((Table1[[#This Row],[Electricity 20-21]]*'Emissions Factors'!$C$3)+(Table1[[#This Row],[Gas 20-21]]*'Emissions Factors'!$B$2), "0")</f>
        <v>0</v>
      </c>
      <c r="M661" s="65" t="str">
        <f>IF(ISNA(VLOOKUP(Table1[[#This Row],[Name]], 'Elec 21-22'!$A$4:$B$656, 2, FALSE)), "0", VLOOKUP(Table1[[#This Row],[Name]], 'Elec 21-22'!$A$4:$B$656, 2, FALSE))</f>
        <v>0</v>
      </c>
      <c r="N661" s="7" t="str">
        <f>IF(ISNA(VLOOKUP(Table1[[#This Row],[Name]], 'Gas 21-22'!$A$4:$B$408, 2, FALSE)), "0", VLOOKUP(Table1[[#This Row],[Name]], 'Gas 21-22'!$A$4:$B$408, 2, FALSE))</f>
        <v>0</v>
      </c>
      <c r="O661" s="8">
        <f>IFERROR((Table1[[#This Row],[Electricity 21-22]]*'Emissions Factors'!$C$4)+(Table1[[#This Row],[Gas 21-22]]*'Emissions Factors'!$B$4), "")</f>
        <v>0</v>
      </c>
      <c r="P661" s="12" t="str">
        <f>IFERROR(Table1[[#This Row],[Total Emissions 21-22]]/Table1[[#This Row],[Total Emissions 20-21]], "")</f>
        <v/>
      </c>
      <c r="Q661" s="11" t="str">
        <f>IF(ISNA(VLOOKUP(Table1[[#This Row],[Name]],'Elec 22-23'!$A$4:$B$680, 2, FALSE)), "", VLOOKUP(Table1[[#This Row],[Name]], 'Elec 22-23'!$A$4:$B$680, 2, FALSE))</f>
        <v/>
      </c>
      <c r="R661" s="11" t="str">
        <f>IF(ISNA(VLOOKUP(Table1[[#This Row],[Name]], 'Gas 22-23'!$A$4:$B$427, 2, FALSE)), "", (VLOOKUP(Table1[[#This Row],[Name]], 'Gas 22-23'!$A$4:$B$427, 2, FALSE)))</f>
        <v/>
      </c>
      <c r="S661" s="11" t="str">
        <f>IFERROR((Table1[[#This Row],[Electricity 22-23]]*'Emissions Factors'!$C$5)+('Emissions Factors'!$B$5*Table1[[#This Row],[Gas 22-23]]), "")</f>
        <v/>
      </c>
      <c r="T661" s="12" t="str">
        <f>IFERROR(Table1[[#This Row],[Total Emissions 22-23]]/Table1[[#This Row],[Total Emissions 21-22]], "")</f>
        <v/>
      </c>
      <c r="U661" s="11" t="str">
        <f>IF(ISNA(VLOOKUP(Table1[[#This Row],[Name]],'Electricity 23-24'!A894:D1790,4,FALSE)),"",(VLOOKUP(Table1[[#This Row],[Name]],'Electricity 23-24'!A894:D1790,4,FALSE)))</f>
        <v/>
      </c>
      <c r="V661" s="11" t="str">
        <f>IF(ISNA(VLOOKUP(Table1[[#This Row],[Name]],Table2[#All],2,FALSE)),"",(VLOOKUP(Table1[[#This Row],[Name]],Table2[#All],2,FALSE)))</f>
        <v/>
      </c>
      <c r="W661" s="11" t="str">
        <f>IFERROR((Table1[[#This Row],[Electricity 23-24 ]]*'Emissions Factors'!$C$6)+(Table1[[#This Row],[Gas 23-24 ]]*'Emissions Factors'!$B$6),"")</f>
        <v/>
      </c>
      <c r="X661" s="74" t="str">
        <f>IFERROR(Table1[[#This Row],[Total Emissions 23-24 ]]/Table1[[#This Row],[Total Emissions 22-23]],"")</f>
        <v/>
      </c>
      <c r="Y661" s="21"/>
    </row>
    <row r="662" spans="1:25" x14ac:dyDescent="0.25">
      <c r="A662" s="30"/>
      <c r="B662" s="21" t="e">
        <f>VLOOKUP(Table1[[#This Row],[Name]], 'Site Information'!$A$2:$D$46, 4, FALSE)</f>
        <v>#N/A</v>
      </c>
      <c r="C662" s="11" t="str">
        <f>IF(ISNA(VLOOKUP(Table1[[#This Row],[Name]], 'Elec 17-18'!$A$4:$B$630, 2, FALSE)), "0", VLOOKUP(Table1[[#This Row],[Name]], 'Elec 17-18'!$A$4:$B$630, 2, FALSE))</f>
        <v>0</v>
      </c>
      <c r="D662" s="47" t="str">
        <f>IF(ISNA(VLOOKUP(Table1[[#This Row],[Name]], 'Gas 17-18'!$A$4:$B$395, 2, FALSE)), "0", (VLOOKUP(Table1[[#This Row],[Name]], 'Gas 17-18'!$A$4:$B$395, 2, FALSE)))</f>
        <v>0</v>
      </c>
      <c r="E662" s="11" t="str">
        <f>IF(ISNA(VLOOKUP(Table1[[#This Row],[Name]], 'Elec 18-19'!$A$4:$B$630, 2, FALSE)), "0", VLOOKUP(Table1[[#This Row],[Name]], 'Elec 18-19'!$A$4:$B$630, 2, FALSE))</f>
        <v>0</v>
      </c>
      <c r="F662" s="47" t="str">
        <f>IF(ISNA(VLOOKUP(Table1[[#This Row],[Name]], 'Gas 18-19'!$A$4:$B$395, 2, FALSE)), "0", (VLOOKUP(Table1[[#This Row],[Name]], 'Gas 18-19'!$A$4:$B$395, 2, FALSE)))</f>
        <v>0</v>
      </c>
      <c r="G662" s="7" t="str">
        <f>IF(ISNA(VLOOKUP(Table1[[#This Row],[Name]], 'Elec 19-20'!$A$4:$B$631, 2, FALSE)), "0", VLOOKUP(Table1[[#This Row],[Name]], 'Elec 19-20'!$A$4:$B$631, 2, FALSE))</f>
        <v>0</v>
      </c>
      <c r="H662" s="7" t="str">
        <f>IF(ISNA(VLOOKUP(Table1[[#This Row],[Name]], 'Gas 19-20'!$A$4:$B$395, 2, FALSE)), "0", (VLOOKUP(Table1[[#This Row],[Name]], 'Gas 19-20'!$A$4:$B$395, 2, FALSE)))</f>
        <v>0</v>
      </c>
      <c r="I662" s="13">
        <f>IFERROR((Table1[[#This Row],[Electricity 19-20]]*'Emissions Factors'!$C$2)+(Table1[[#This Row],[Gas 19-20]]*'Emissions Factors'!$B$2), "")</f>
        <v>0</v>
      </c>
      <c r="J662" s="7" t="str">
        <f>IF(ISNA(VLOOKUP(Table1[[#This Row],[Name]],'Elec 20-21'!$A$4:$B$641, 2, FALSE)), "0", VLOOKUP(Table1[[#This Row],[Name]], 'Elec 20-21'!$A$4:$B$641, 2, FALSE))</f>
        <v>0</v>
      </c>
      <c r="K662" s="7" t="str">
        <f>IF(ISNA(VLOOKUP(Table1[[#This Row],[Name]], 'Gas 20-21'!$A$4:$B$400, 2, FALSE)), "0", VLOOKUP(Table1[[#This Row],[Name]], 'Gas 20-21'!$A$4:$B$400, 2, FALSE))</f>
        <v>0</v>
      </c>
      <c r="L662" s="13">
        <f>IFERROR((Table1[[#This Row],[Electricity 20-21]]*'Emissions Factors'!$C$3)+(Table1[[#This Row],[Gas 20-21]]*'Emissions Factors'!$B$2), "0")</f>
        <v>0</v>
      </c>
      <c r="M662" s="65" t="str">
        <f>IF(ISNA(VLOOKUP(Table1[[#This Row],[Name]], 'Elec 21-22'!$A$4:$B$656, 2, FALSE)), "0", VLOOKUP(Table1[[#This Row],[Name]], 'Elec 21-22'!$A$4:$B$656, 2, FALSE))</f>
        <v>0</v>
      </c>
      <c r="N662" s="7" t="str">
        <f>IF(ISNA(VLOOKUP(Table1[[#This Row],[Name]], 'Gas 21-22'!$A$4:$B$408, 2, FALSE)), "0", VLOOKUP(Table1[[#This Row],[Name]], 'Gas 21-22'!$A$4:$B$408, 2, FALSE))</f>
        <v>0</v>
      </c>
      <c r="O662" s="8">
        <f>IFERROR((Table1[[#This Row],[Electricity 21-22]]*'Emissions Factors'!$C$4)+(Table1[[#This Row],[Gas 21-22]]*'Emissions Factors'!$B$4), "")</f>
        <v>0</v>
      </c>
      <c r="P662" s="12" t="str">
        <f>IFERROR(Table1[[#This Row],[Total Emissions 21-22]]/Table1[[#This Row],[Total Emissions 20-21]], "")</f>
        <v/>
      </c>
      <c r="Q662" s="11" t="str">
        <f>IF(ISNA(VLOOKUP(Table1[[#This Row],[Name]],'Elec 22-23'!$A$4:$B$680, 2, FALSE)), "", VLOOKUP(Table1[[#This Row],[Name]], 'Elec 22-23'!$A$4:$B$680, 2, FALSE))</f>
        <v/>
      </c>
      <c r="R662" s="11" t="str">
        <f>IF(ISNA(VLOOKUP(Table1[[#This Row],[Name]], 'Gas 22-23'!$A$4:$B$427, 2, FALSE)), "", (VLOOKUP(Table1[[#This Row],[Name]], 'Gas 22-23'!$A$4:$B$427, 2, FALSE)))</f>
        <v/>
      </c>
      <c r="S662" s="11" t="str">
        <f>IFERROR((Table1[[#This Row],[Electricity 22-23]]*'Emissions Factors'!$C$5)+('Emissions Factors'!$B$5*Table1[[#This Row],[Gas 22-23]]), "")</f>
        <v/>
      </c>
      <c r="T662" s="12" t="str">
        <f>IFERROR(Table1[[#This Row],[Total Emissions 22-23]]/Table1[[#This Row],[Total Emissions 21-22]], "")</f>
        <v/>
      </c>
      <c r="U662" s="11" t="str">
        <f>IF(ISNA(VLOOKUP(Table1[[#This Row],[Name]],'Electricity 23-24'!A895:D1791,4,FALSE)),"",(VLOOKUP(Table1[[#This Row],[Name]],'Electricity 23-24'!A895:D1791,4,FALSE)))</f>
        <v/>
      </c>
      <c r="V662" s="11" t="str">
        <f>IF(ISNA(VLOOKUP(Table1[[#This Row],[Name]],Table2[#All],2,FALSE)),"",(VLOOKUP(Table1[[#This Row],[Name]],Table2[#All],2,FALSE)))</f>
        <v/>
      </c>
      <c r="W662" s="11" t="str">
        <f>IFERROR((Table1[[#This Row],[Electricity 23-24 ]]*'Emissions Factors'!$C$6)+(Table1[[#This Row],[Gas 23-24 ]]*'Emissions Factors'!$B$6),"")</f>
        <v/>
      </c>
      <c r="X662" s="74" t="str">
        <f>IFERROR(Table1[[#This Row],[Total Emissions 23-24 ]]/Table1[[#This Row],[Total Emissions 22-23]],"")</f>
        <v/>
      </c>
      <c r="Y662" s="21"/>
    </row>
    <row r="663" spans="1:25" x14ac:dyDescent="0.25">
      <c r="A663" s="30"/>
      <c r="B663" s="21" t="e">
        <f>VLOOKUP(Table1[[#This Row],[Name]], 'Site Information'!$A$2:$D$46, 4, FALSE)</f>
        <v>#N/A</v>
      </c>
      <c r="C663" s="11" t="str">
        <f>IF(ISNA(VLOOKUP(Table1[[#This Row],[Name]], 'Elec 17-18'!$A$4:$B$630, 2, FALSE)), "0", VLOOKUP(Table1[[#This Row],[Name]], 'Elec 17-18'!$A$4:$B$630, 2, FALSE))</f>
        <v>0</v>
      </c>
      <c r="D663" s="47" t="str">
        <f>IF(ISNA(VLOOKUP(Table1[[#This Row],[Name]], 'Gas 17-18'!$A$4:$B$395, 2, FALSE)), "0", (VLOOKUP(Table1[[#This Row],[Name]], 'Gas 17-18'!$A$4:$B$395, 2, FALSE)))</f>
        <v>0</v>
      </c>
      <c r="E663" s="11" t="str">
        <f>IF(ISNA(VLOOKUP(Table1[[#This Row],[Name]], 'Elec 18-19'!$A$4:$B$630, 2, FALSE)), "0", VLOOKUP(Table1[[#This Row],[Name]], 'Elec 18-19'!$A$4:$B$630, 2, FALSE))</f>
        <v>0</v>
      </c>
      <c r="F663" s="47" t="str">
        <f>IF(ISNA(VLOOKUP(Table1[[#This Row],[Name]], 'Gas 18-19'!$A$4:$B$395, 2, FALSE)), "0", (VLOOKUP(Table1[[#This Row],[Name]], 'Gas 18-19'!$A$4:$B$395, 2, FALSE)))</f>
        <v>0</v>
      </c>
      <c r="G663" s="7" t="str">
        <f>IF(ISNA(VLOOKUP(Table1[[#This Row],[Name]], 'Elec 19-20'!$A$4:$B$631, 2, FALSE)), "0", VLOOKUP(Table1[[#This Row],[Name]], 'Elec 19-20'!$A$4:$B$631, 2, FALSE))</f>
        <v>0</v>
      </c>
      <c r="H663" s="7" t="str">
        <f>IF(ISNA(VLOOKUP(Table1[[#This Row],[Name]], 'Gas 19-20'!$A$4:$B$395, 2, FALSE)), "0", (VLOOKUP(Table1[[#This Row],[Name]], 'Gas 19-20'!$A$4:$B$395, 2, FALSE)))</f>
        <v>0</v>
      </c>
      <c r="I663" s="13">
        <f>IFERROR((Table1[[#This Row],[Electricity 19-20]]*'Emissions Factors'!$C$2)+(Table1[[#This Row],[Gas 19-20]]*'Emissions Factors'!$B$2), "")</f>
        <v>0</v>
      </c>
      <c r="J663" s="7" t="str">
        <f>IF(ISNA(VLOOKUP(Table1[[#This Row],[Name]],'Elec 20-21'!$A$4:$B$641, 2, FALSE)), "0", VLOOKUP(Table1[[#This Row],[Name]], 'Elec 20-21'!$A$4:$B$641, 2, FALSE))</f>
        <v>0</v>
      </c>
      <c r="K663" s="7" t="str">
        <f>IF(ISNA(VLOOKUP(Table1[[#This Row],[Name]], 'Gas 20-21'!$A$4:$B$400, 2, FALSE)), "0", VLOOKUP(Table1[[#This Row],[Name]], 'Gas 20-21'!$A$4:$B$400, 2, FALSE))</f>
        <v>0</v>
      </c>
      <c r="L663" s="13">
        <f>IFERROR((Table1[[#This Row],[Electricity 20-21]]*'Emissions Factors'!$C$3)+(Table1[[#This Row],[Gas 20-21]]*'Emissions Factors'!$B$2), "0")</f>
        <v>0</v>
      </c>
      <c r="M663" s="65" t="str">
        <f>IF(ISNA(VLOOKUP(Table1[[#This Row],[Name]], 'Elec 21-22'!$A$4:$B$656, 2, FALSE)), "0", VLOOKUP(Table1[[#This Row],[Name]], 'Elec 21-22'!$A$4:$B$656, 2, FALSE))</f>
        <v>0</v>
      </c>
      <c r="N663" s="7" t="str">
        <f>IF(ISNA(VLOOKUP(Table1[[#This Row],[Name]], 'Gas 21-22'!$A$4:$B$408, 2, FALSE)), "0", VLOOKUP(Table1[[#This Row],[Name]], 'Gas 21-22'!$A$4:$B$408, 2, FALSE))</f>
        <v>0</v>
      </c>
      <c r="O663" s="8">
        <f>IFERROR((Table1[[#This Row],[Electricity 21-22]]*'Emissions Factors'!$C$4)+(Table1[[#This Row],[Gas 21-22]]*'Emissions Factors'!$B$4), "")</f>
        <v>0</v>
      </c>
      <c r="P663" s="12" t="str">
        <f>IFERROR(Table1[[#This Row],[Total Emissions 21-22]]/Table1[[#This Row],[Total Emissions 20-21]], "")</f>
        <v/>
      </c>
      <c r="Q663" s="11" t="str">
        <f>IF(ISNA(VLOOKUP(Table1[[#This Row],[Name]],'Elec 22-23'!$A$4:$B$680, 2, FALSE)), "", VLOOKUP(Table1[[#This Row],[Name]], 'Elec 22-23'!$A$4:$B$680, 2, FALSE))</f>
        <v/>
      </c>
      <c r="R663" s="7" t="str">
        <f>IF(ISNA(VLOOKUP(Table1[[#This Row],[Name]], 'Gas 22-23'!$A$4:$B$427, 2, FALSE)), "", (VLOOKUP(Table1[[#This Row],[Name]], 'Gas 22-23'!$A$4:$B$427, 2, FALSE)))</f>
        <v/>
      </c>
      <c r="S663" s="7" t="str">
        <f>IFERROR((Table1[[#This Row],[Electricity 22-23]]*'Emissions Factors'!$C$5)+('Emissions Factors'!$B$5*Table1[[#This Row],[Gas 22-23]]), "")</f>
        <v/>
      </c>
      <c r="T663" s="12" t="str">
        <f>IFERROR(Table1[[#This Row],[Total Emissions 22-23]]/Table1[[#This Row],[Total Emissions 21-22]], "")</f>
        <v/>
      </c>
      <c r="U663" s="7" t="str">
        <f>IF(ISNA(VLOOKUP(Table1[[#This Row],[Name]],'Electricity 23-24'!A896:D1792,4,FALSE)),"",(VLOOKUP(Table1[[#This Row],[Name]],'Electricity 23-24'!A896:D1792,4,FALSE)))</f>
        <v/>
      </c>
      <c r="V663" s="7" t="str">
        <f>IF(ISNA(VLOOKUP(Table1[[#This Row],[Name]],Table2[#All],2,FALSE)),"",(VLOOKUP(Table1[[#This Row],[Name]],Table2[#All],2,FALSE)))</f>
        <v/>
      </c>
      <c r="W663" s="7" t="str">
        <f>IFERROR((Table1[[#This Row],[Electricity 23-24 ]]*'Emissions Factors'!$C$6)+(Table1[[#This Row],[Gas 23-24 ]]*'Emissions Factors'!$B$6),"")</f>
        <v/>
      </c>
      <c r="X663" s="74" t="str">
        <f>IFERROR(Table1[[#This Row],[Total Emissions 23-24 ]]/Table1[[#This Row],[Total Emissions 22-23]],"")</f>
        <v/>
      </c>
      <c r="Y663" s="21"/>
    </row>
    <row r="664" spans="1:25" x14ac:dyDescent="0.25">
      <c r="A664" s="30"/>
      <c r="B664" s="21" t="e">
        <f>VLOOKUP(Table1[[#This Row],[Name]], 'Site Information'!$A$2:$D$46, 4, FALSE)</f>
        <v>#N/A</v>
      </c>
      <c r="C664" s="11" t="str">
        <f>IF(ISNA(VLOOKUP(Table1[[#This Row],[Name]], 'Elec 17-18'!$A$4:$B$630, 2, FALSE)), "0", VLOOKUP(Table1[[#This Row],[Name]], 'Elec 17-18'!$A$4:$B$630, 2, FALSE))</f>
        <v>0</v>
      </c>
      <c r="D664" s="47" t="str">
        <f>IF(ISNA(VLOOKUP(Table1[[#This Row],[Name]], 'Gas 17-18'!$A$4:$B$395, 2, FALSE)), "0", (VLOOKUP(Table1[[#This Row],[Name]], 'Gas 17-18'!$A$4:$B$395, 2, FALSE)))</f>
        <v>0</v>
      </c>
      <c r="E664" s="11" t="str">
        <f>IF(ISNA(VLOOKUP(Table1[[#This Row],[Name]], 'Elec 18-19'!$A$4:$B$630, 2, FALSE)), "0", VLOOKUP(Table1[[#This Row],[Name]], 'Elec 18-19'!$A$4:$B$630, 2, FALSE))</f>
        <v>0</v>
      </c>
      <c r="F664" s="47" t="str">
        <f>IF(ISNA(VLOOKUP(Table1[[#This Row],[Name]], 'Gas 18-19'!$A$4:$B$395, 2, FALSE)), "0", (VLOOKUP(Table1[[#This Row],[Name]], 'Gas 18-19'!$A$4:$B$395, 2, FALSE)))</f>
        <v>0</v>
      </c>
      <c r="G664" s="7" t="str">
        <f>IF(ISNA(VLOOKUP(Table1[[#This Row],[Name]], 'Elec 19-20'!$A$4:$B$631, 2, FALSE)), "0", VLOOKUP(Table1[[#This Row],[Name]], 'Elec 19-20'!$A$4:$B$631, 2, FALSE))</f>
        <v>0</v>
      </c>
      <c r="H664" s="7" t="str">
        <f>IF(ISNA(VLOOKUP(Table1[[#This Row],[Name]], 'Gas 19-20'!$A$4:$B$395, 2, FALSE)), "0", (VLOOKUP(Table1[[#This Row],[Name]], 'Gas 19-20'!$A$4:$B$395, 2, FALSE)))</f>
        <v>0</v>
      </c>
      <c r="I664" s="13">
        <f>IFERROR((Table1[[#This Row],[Electricity 19-20]]*'Emissions Factors'!$C$2)+(Table1[[#This Row],[Gas 19-20]]*'Emissions Factors'!$B$2), "")</f>
        <v>0</v>
      </c>
      <c r="J664" s="7" t="str">
        <f>IF(ISNA(VLOOKUP(Table1[[#This Row],[Name]],'Elec 20-21'!$A$4:$B$641, 2, FALSE)), "0", VLOOKUP(Table1[[#This Row],[Name]], 'Elec 20-21'!$A$4:$B$641, 2, FALSE))</f>
        <v>0</v>
      </c>
      <c r="K664" s="7" t="str">
        <f>IF(ISNA(VLOOKUP(Table1[[#This Row],[Name]], 'Gas 20-21'!$A$4:$B$400, 2, FALSE)), "0", VLOOKUP(Table1[[#This Row],[Name]], 'Gas 20-21'!$A$4:$B$400, 2, FALSE))</f>
        <v>0</v>
      </c>
      <c r="L664" s="13">
        <f>IFERROR((Table1[[#This Row],[Electricity 20-21]]*'Emissions Factors'!$C$3)+(Table1[[#This Row],[Gas 20-21]]*'Emissions Factors'!$B$2), "0")</f>
        <v>0</v>
      </c>
      <c r="M664" s="65" t="str">
        <f>IF(ISNA(VLOOKUP(Table1[[#This Row],[Name]], 'Elec 21-22'!$A$4:$B$656, 2, FALSE)), "0", VLOOKUP(Table1[[#This Row],[Name]], 'Elec 21-22'!$A$4:$B$656, 2, FALSE))</f>
        <v>0</v>
      </c>
      <c r="N664" s="7" t="str">
        <f>IF(ISNA(VLOOKUP(Table1[[#This Row],[Name]], 'Gas 21-22'!$A$4:$B$408, 2, FALSE)), "0", VLOOKUP(Table1[[#This Row],[Name]], 'Gas 21-22'!$A$4:$B$408, 2, FALSE))</f>
        <v>0</v>
      </c>
      <c r="O664" s="8">
        <f>IFERROR((Table1[[#This Row],[Electricity 21-22]]*'Emissions Factors'!$C$4)+(Table1[[#This Row],[Gas 21-22]]*'Emissions Factors'!$B$4), "")</f>
        <v>0</v>
      </c>
      <c r="P664" s="12" t="str">
        <f>IFERROR(Table1[[#This Row],[Total Emissions 21-22]]/Table1[[#This Row],[Total Emissions 20-21]], "")</f>
        <v/>
      </c>
      <c r="Q664" s="11" t="str">
        <f>IF(ISNA(VLOOKUP(Table1[[#This Row],[Name]],'Elec 22-23'!$A$4:$B$680, 2, FALSE)), "", VLOOKUP(Table1[[#This Row],[Name]], 'Elec 22-23'!$A$4:$B$680, 2, FALSE))</f>
        <v/>
      </c>
      <c r="R664" s="7" t="str">
        <f>IF(ISNA(VLOOKUP(Table1[[#This Row],[Name]], 'Gas 22-23'!$A$4:$B$427, 2, FALSE)), "", (VLOOKUP(Table1[[#This Row],[Name]], 'Gas 22-23'!$A$4:$B$427, 2, FALSE)))</f>
        <v/>
      </c>
      <c r="S664" s="7" t="str">
        <f>IFERROR((Table1[[#This Row],[Electricity 22-23]]*'Emissions Factors'!$C$5)+('Emissions Factors'!$B$5*Table1[[#This Row],[Gas 22-23]]), "")</f>
        <v/>
      </c>
      <c r="T664" s="12" t="str">
        <f>IFERROR(Table1[[#This Row],[Total Emissions 22-23]]/Table1[[#This Row],[Total Emissions 21-22]], "")</f>
        <v/>
      </c>
      <c r="U664" s="7" t="str">
        <f>IF(ISNA(VLOOKUP(Table1[[#This Row],[Name]],'Electricity 23-24'!A898:D1794,4,FALSE)),"",(VLOOKUP(Table1[[#This Row],[Name]],'Electricity 23-24'!A898:D1794,4,FALSE)))</f>
        <v/>
      </c>
      <c r="V664" s="7" t="str">
        <f>IF(ISNA(VLOOKUP(Table1[[#This Row],[Name]],Table2[#All],2,FALSE)),"",(VLOOKUP(Table1[[#This Row],[Name]],Table2[#All],2,FALSE)))</f>
        <v/>
      </c>
      <c r="W664" s="7" t="str">
        <f>IFERROR((Table1[[#This Row],[Electricity 23-24 ]]*'Emissions Factors'!$C$6)+(Table1[[#This Row],[Gas 23-24 ]]*'Emissions Factors'!$B$6),"")</f>
        <v/>
      </c>
      <c r="X664" s="74" t="str">
        <f>IFERROR(Table1[[#This Row],[Total Emissions 23-24 ]]/Table1[[#This Row],[Total Emissions 22-23]],"")</f>
        <v/>
      </c>
      <c r="Y664" s="21"/>
    </row>
    <row r="665" spans="1:25" x14ac:dyDescent="0.25">
      <c r="A665" s="32"/>
      <c r="B665" s="21" t="e">
        <f>VLOOKUP(Table1[[#This Row],[Name]], 'Site Information'!$A$2:$D$46, 4, FALSE)</f>
        <v>#N/A</v>
      </c>
      <c r="C665" s="8" t="str">
        <f>IF(ISNA(VLOOKUP(Table1[[#This Row],[Name]], 'Elec 17-18'!$A$4:$B$630, 2, FALSE)), "0", VLOOKUP(Table1[[#This Row],[Name]], 'Elec 17-18'!$A$4:$B$630, 2, FALSE))</f>
        <v>0</v>
      </c>
      <c r="D665" s="13" t="str">
        <f>IF(ISNA(VLOOKUP(Table1[[#This Row],[Name]], 'Gas 17-18'!$A$4:$B$395, 2, FALSE)), "0", (VLOOKUP(Table1[[#This Row],[Name]], 'Gas 17-18'!$A$4:$B$395, 2, FALSE)))</f>
        <v>0</v>
      </c>
      <c r="E665" s="8" t="str">
        <f>IF(ISNA(VLOOKUP(Table1[[#This Row],[Name]], 'Elec 18-19'!$A$4:$B$630, 2, FALSE)), "0", VLOOKUP(Table1[[#This Row],[Name]], 'Elec 18-19'!$A$4:$B$630, 2, FALSE))</f>
        <v>0</v>
      </c>
      <c r="F665" s="13" t="str">
        <f>IF(ISNA(VLOOKUP(Table1[[#This Row],[Name]], 'Gas 18-19'!$A$4:$B$395, 2, FALSE)), "0", (VLOOKUP(Table1[[#This Row],[Name]], 'Gas 18-19'!$A$4:$B$395, 2, FALSE)))</f>
        <v>0</v>
      </c>
      <c r="G665" s="7" t="str">
        <f>IF(ISNA(VLOOKUP(Table1[[#This Row],[Name]], 'Elec 19-20'!$A$4:$B$631, 2, FALSE)), "0", VLOOKUP(Table1[[#This Row],[Name]], 'Elec 19-20'!$A$4:$B$631, 2, FALSE))</f>
        <v>0</v>
      </c>
      <c r="H665" s="7" t="str">
        <f>IF(ISNA(VLOOKUP(Table1[[#This Row],[Name]], 'Gas 19-20'!$A$4:$B$395, 2, FALSE)), "0", (VLOOKUP(Table1[[#This Row],[Name]], 'Gas 19-20'!$A$4:$B$395, 2, FALSE)))</f>
        <v>0</v>
      </c>
      <c r="I665" s="13">
        <f>IFERROR((Table1[[#This Row],[Electricity 19-20]]*'Emissions Factors'!$C$2)+(Table1[[#This Row],[Gas 19-20]]*'Emissions Factors'!$B$2), "")</f>
        <v>0</v>
      </c>
      <c r="J665" s="7" t="str">
        <f>IF(ISNA(VLOOKUP(Table1[[#This Row],[Name]],'Elec 20-21'!$A$4:$B$641, 2, FALSE)), "0", VLOOKUP(Table1[[#This Row],[Name]], 'Elec 20-21'!$A$4:$B$641, 2, FALSE))</f>
        <v>0</v>
      </c>
      <c r="K665" s="7" t="str">
        <f>IF(ISNA(VLOOKUP(Table1[[#This Row],[Name]], 'Gas 20-21'!$A$4:$B$400, 2, FALSE)), "0", VLOOKUP(Table1[[#This Row],[Name]], 'Gas 20-21'!$A$4:$B$400, 2, FALSE))</f>
        <v>0</v>
      </c>
      <c r="L665" s="13">
        <f>IFERROR((Table1[[#This Row],[Electricity 20-21]]*'Emissions Factors'!$C$3)+(Table1[[#This Row],[Gas 20-21]]*'Emissions Factors'!$B$2), "0")</f>
        <v>0</v>
      </c>
      <c r="M665" s="65" t="str">
        <f>IF(ISNA(VLOOKUP(Table1[[#This Row],[Name]], 'Elec 21-22'!$A$4:$B$656, 2, FALSE)), "0", VLOOKUP(Table1[[#This Row],[Name]], 'Elec 21-22'!$A$4:$B$656, 2, FALSE))</f>
        <v>0</v>
      </c>
      <c r="N665" s="11" t="str">
        <f>IF(ISNA(VLOOKUP(Table1[[#This Row],[Name]], 'Gas 21-22'!$A$4:$B$408, 2, FALSE)), "0", VLOOKUP(Table1[[#This Row],[Name]], 'Gas 21-22'!$A$4:$B$408, 2, FALSE))</f>
        <v>0</v>
      </c>
      <c r="O665" s="8">
        <f>IFERROR((Table1[[#This Row],[Electricity 21-22]]*'Emissions Factors'!$C$4)+(Table1[[#This Row],[Gas 21-22]]*'Emissions Factors'!$B$4), "")</f>
        <v>0</v>
      </c>
      <c r="P665" s="12" t="str">
        <f>IFERROR(Table1[[#This Row],[Total Emissions 21-22]]/Table1[[#This Row],[Total Emissions 20-21]], "")</f>
        <v/>
      </c>
      <c r="Q665" s="11" t="str">
        <f>IF(ISNA(VLOOKUP(Table1[[#This Row],[Name]],'Elec 22-23'!$A$4:$B$680, 2, FALSE)), "", VLOOKUP(Table1[[#This Row],[Name]], 'Elec 22-23'!$A$4:$B$680, 2, FALSE))</f>
        <v/>
      </c>
      <c r="R665" s="7" t="str">
        <f>IF(ISNA(VLOOKUP(Table1[[#This Row],[Name]], 'Gas 22-23'!$A$4:$B$427, 2, FALSE)), "", (VLOOKUP(Table1[[#This Row],[Name]], 'Gas 22-23'!$A$4:$B$427, 2, FALSE)))</f>
        <v/>
      </c>
      <c r="S665" s="7" t="str">
        <f>IFERROR((Table1[[#This Row],[Electricity 22-23]]*'Emissions Factors'!$C$5)+('Emissions Factors'!$B$5*Table1[[#This Row],[Gas 22-23]]), "")</f>
        <v/>
      </c>
      <c r="T665" s="12" t="str">
        <f>IFERROR(Table1[[#This Row],[Total Emissions 22-23]]/Table1[[#This Row],[Total Emissions 21-22]], "")</f>
        <v/>
      </c>
      <c r="U665" s="7" t="str">
        <f>IF(ISNA(VLOOKUP(Table1[[#This Row],[Name]],'Electricity 23-24'!A88:D630,4,FALSE)),"",(VLOOKUP(Table1[[#This Row],[Name]],'Electricity 23-24'!A88:D630,4,FALSE)))</f>
        <v/>
      </c>
      <c r="V665" s="7" t="str">
        <f>IF(ISNA(VLOOKUP(Table1[[#This Row],[Name]],Table2[#All],2,FALSE)),"",(VLOOKUP(Table1[[#This Row],[Name]],Table2[#All],2,FALSE)))</f>
        <v/>
      </c>
      <c r="W665" s="7" t="str">
        <f>IFERROR((Table1[[#This Row],[Electricity 23-24 ]]*'Emissions Factors'!$C$6)+(Table1[[#This Row],[Gas 23-24 ]]*'Emissions Factors'!$B$6),"")</f>
        <v/>
      </c>
      <c r="X665" s="74" t="str">
        <f>IFERROR(Table1[[#This Row],[Total Emissions 23-24 ]]/Table1[[#This Row],[Total Emissions 22-23]],"")</f>
        <v/>
      </c>
      <c r="Y665" s="21"/>
    </row>
    <row r="666" spans="1:25" x14ac:dyDescent="0.25">
      <c r="A666" s="30"/>
      <c r="B666" s="21" t="e">
        <f>VLOOKUP(Table1[[#This Row],[Name]], 'Site Information'!$A$2:$D$46, 4, FALSE)</f>
        <v>#N/A</v>
      </c>
      <c r="C666" s="11" t="str">
        <f>IF(ISNA(VLOOKUP(Table1[[#This Row],[Name]], 'Elec 17-18'!$A$4:$B$630, 2, FALSE)), "0", VLOOKUP(Table1[[#This Row],[Name]], 'Elec 17-18'!$A$4:$B$630, 2, FALSE))</f>
        <v>0</v>
      </c>
      <c r="D666" s="47" t="str">
        <f>IF(ISNA(VLOOKUP(Table1[[#This Row],[Name]], 'Gas 17-18'!$A$4:$B$395, 2, FALSE)), "0", (VLOOKUP(Table1[[#This Row],[Name]], 'Gas 17-18'!$A$4:$B$395, 2, FALSE)))</f>
        <v>0</v>
      </c>
      <c r="E666" s="11" t="str">
        <f>IF(ISNA(VLOOKUP(Table1[[#This Row],[Name]], 'Elec 18-19'!$A$4:$B$630, 2, FALSE)), "0", VLOOKUP(Table1[[#This Row],[Name]], 'Elec 18-19'!$A$4:$B$630, 2, FALSE))</f>
        <v>0</v>
      </c>
      <c r="F666" s="47" t="str">
        <f>IF(ISNA(VLOOKUP(Table1[[#This Row],[Name]], 'Gas 18-19'!$A$4:$B$395, 2, FALSE)), "0", (VLOOKUP(Table1[[#This Row],[Name]], 'Gas 18-19'!$A$4:$B$395, 2, FALSE)))</f>
        <v>0</v>
      </c>
      <c r="G666" s="7" t="str">
        <f>IF(ISNA(VLOOKUP(Table1[[#This Row],[Name]], 'Elec 19-20'!$A$4:$B$631, 2, FALSE)), "0", VLOOKUP(Table1[[#This Row],[Name]], 'Elec 19-20'!$A$4:$B$631, 2, FALSE))</f>
        <v>0</v>
      </c>
      <c r="H666" s="7" t="str">
        <f>IF(ISNA(VLOOKUP(Table1[[#This Row],[Name]], 'Gas 19-20'!$A$4:$B$395, 2, FALSE)), "0", (VLOOKUP(Table1[[#This Row],[Name]], 'Gas 19-20'!$A$4:$B$395, 2, FALSE)))</f>
        <v>0</v>
      </c>
      <c r="I666" s="13">
        <f>IFERROR((Table1[[#This Row],[Electricity 19-20]]*'Emissions Factors'!$C$2)+(Table1[[#This Row],[Gas 19-20]]*'Emissions Factors'!$B$2), "")</f>
        <v>0</v>
      </c>
      <c r="J666" s="7" t="str">
        <f>IF(ISNA(VLOOKUP(Table1[[#This Row],[Name]],'Elec 20-21'!$A$4:$B$641, 2, FALSE)), "0", VLOOKUP(Table1[[#This Row],[Name]], 'Elec 20-21'!$A$4:$B$641, 2, FALSE))</f>
        <v>0</v>
      </c>
      <c r="K666" s="7" t="str">
        <f>IF(ISNA(VLOOKUP(Table1[[#This Row],[Name]], 'Gas 20-21'!$A$4:$B$400, 2, FALSE)), "0", VLOOKUP(Table1[[#This Row],[Name]], 'Gas 20-21'!$A$4:$B$400, 2, FALSE))</f>
        <v>0</v>
      </c>
      <c r="L666" s="13">
        <f>IFERROR((Table1[[#This Row],[Electricity 20-21]]*'Emissions Factors'!$C$3)+(Table1[[#This Row],[Gas 20-21]]*'Emissions Factors'!$B$2), "0")</f>
        <v>0</v>
      </c>
      <c r="M666" s="65" t="str">
        <f>IF(ISNA(VLOOKUP(Table1[[#This Row],[Name]], 'Elec 21-22'!$A$4:$B$656, 2, FALSE)), "0", VLOOKUP(Table1[[#This Row],[Name]], 'Elec 21-22'!$A$4:$B$656, 2, FALSE))</f>
        <v>0</v>
      </c>
      <c r="N666" s="7" t="str">
        <f>IF(ISNA(VLOOKUP(Table1[[#This Row],[Name]], 'Gas 21-22'!$A$4:$B$408, 2, FALSE)), "0", VLOOKUP(Table1[[#This Row],[Name]], 'Gas 21-22'!$A$4:$B$408, 2, FALSE))</f>
        <v>0</v>
      </c>
      <c r="O666" s="8">
        <f>IFERROR((Table1[[#This Row],[Electricity 21-22]]*'Emissions Factors'!$C$4)+(Table1[[#This Row],[Gas 21-22]]*'Emissions Factors'!$B$4), "")</f>
        <v>0</v>
      </c>
      <c r="P666" s="12" t="str">
        <f>IFERROR(Table1[[#This Row],[Total Emissions 21-22]]/Table1[[#This Row],[Total Emissions 20-21]], "")</f>
        <v/>
      </c>
      <c r="Q666" s="11" t="str">
        <f>IF(ISNA(VLOOKUP(Table1[[#This Row],[Name]],'Elec 22-23'!$A$4:$B$680, 2, FALSE)), "", VLOOKUP(Table1[[#This Row],[Name]], 'Elec 22-23'!$A$4:$B$680, 2, FALSE))</f>
        <v/>
      </c>
      <c r="R666" s="7" t="str">
        <f>IF(ISNA(VLOOKUP(Table1[[#This Row],[Name]], 'Gas 22-23'!$A$4:$B$427, 2, FALSE)), "", (VLOOKUP(Table1[[#This Row],[Name]], 'Gas 22-23'!$A$4:$B$427, 2, FALSE)))</f>
        <v/>
      </c>
      <c r="S666" s="7" t="str">
        <f>IFERROR((Table1[[#This Row],[Electricity 22-23]]*'Emissions Factors'!$C$5)+('Emissions Factors'!$B$5*Table1[[#This Row],[Gas 22-23]]), "")</f>
        <v/>
      </c>
      <c r="T666" s="12" t="str">
        <f>IFERROR(Table1[[#This Row],[Total Emissions 22-23]]/Table1[[#This Row],[Total Emissions 21-22]], "")</f>
        <v/>
      </c>
      <c r="U666" s="7" t="str">
        <f>IF(ISNA(VLOOKUP(Table1[[#This Row],[Name]],'Electricity 23-24'!A899:D1795,4,FALSE)),"",(VLOOKUP(Table1[[#This Row],[Name]],'Electricity 23-24'!A899:D1795,4,FALSE)))</f>
        <v/>
      </c>
      <c r="V666" s="7" t="str">
        <f>IF(ISNA(VLOOKUP(Table1[[#This Row],[Name]],Table2[#All],2,FALSE)),"",(VLOOKUP(Table1[[#This Row],[Name]],Table2[#All],2,FALSE)))</f>
        <v/>
      </c>
      <c r="W666" s="7" t="str">
        <f>IFERROR((Table1[[#This Row],[Electricity 23-24 ]]*'Emissions Factors'!$C$6)+(Table1[[#This Row],[Gas 23-24 ]]*'Emissions Factors'!$B$6),"")</f>
        <v/>
      </c>
      <c r="X666" s="74" t="str">
        <f>IFERROR(Table1[[#This Row],[Total Emissions 23-24 ]]/Table1[[#This Row],[Total Emissions 22-23]],"")</f>
        <v/>
      </c>
      <c r="Y666" s="21"/>
    </row>
    <row r="667" spans="1:25" x14ac:dyDescent="0.25">
      <c r="A667" s="30"/>
      <c r="B667" s="21" t="e">
        <f>VLOOKUP(Table1[[#This Row],[Name]], 'Site Information'!$A$2:$D$46, 4, FALSE)</f>
        <v>#N/A</v>
      </c>
      <c r="C667" s="11" t="str">
        <f>IF(ISNA(VLOOKUP(Table1[[#This Row],[Name]], 'Elec 17-18'!$A$4:$B$630, 2, FALSE)), "0", VLOOKUP(Table1[[#This Row],[Name]], 'Elec 17-18'!$A$4:$B$630, 2, FALSE))</f>
        <v>0</v>
      </c>
      <c r="D667" s="47" t="str">
        <f>IF(ISNA(VLOOKUP(Table1[[#This Row],[Name]], 'Gas 17-18'!$A$4:$B$395, 2, FALSE)), "0", (VLOOKUP(Table1[[#This Row],[Name]], 'Gas 17-18'!$A$4:$B$395, 2, FALSE)))</f>
        <v>0</v>
      </c>
      <c r="E667" s="11" t="str">
        <f>IF(ISNA(VLOOKUP(Table1[[#This Row],[Name]], 'Elec 18-19'!$A$4:$B$630, 2, FALSE)), "0", VLOOKUP(Table1[[#This Row],[Name]], 'Elec 18-19'!$A$4:$B$630, 2, FALSE))</f>
        <v>0</v>
      </c>
      <c r="F667" s="47" t="str">
        <f>IF(ISNA(VLOOKUP(Table1[[#This Row],[Name]], 'Gas 18-19'!$A$4:$B$395, 2, FALSE)), "0", (VLOOKUP(Table1[[#This Row],[Name]], 'Gas 18-19'!$A$4:$B$395, 2, FALSE)))</f>
        <v>0</v>
      </c>
      <c r="G667" s="7" t="str">
        <f>IF(ISNA(VLOOKUP(Table1[[#This Row],[Name]], 'Elec 19-20'!$A$4:$B$631, 2, FALSE)), "0", VLOOKUP(Table1[[#This Row],[Name]], 'Elec 19-20'!$A$4:$B$631, 2, FALSE))</f>
        <v>0</v>
      </c>
      <c r="H667" s="7" t="str">
        <f>IF(ISNA(VLOOKUP(Table1[[#This Row],[Name]], 'Gas 19-20'!$A$4:$B$395, 2, FALSE)), "0", (VLOOKUP(Table1[[#This Row],[Name]], 'Gas 19-20'!$A$4:$B$395, 2, FALSE)))</f>
        <v>0</v>
      </c>
      <c r="I667" s="13">
        <f>IFERROR((Table1[[#This Row],[Electricity 19-20]]*'Emissions Factors'!$C$2)+(Table1[[#This Row],[Gas 19-20]]*'Emissions Factors'!$B$2), "")</f>
        <v>0</v>
      </c>
      <c r="J667" s="7" t="str">
        <f>IF(ISNA(VLOOKUP(Table1[[#This Row],[Name]],'Elec 20-21'!$A$4:$B$641, 2, FALSE)), "0", VLOOKUP(Table1[[#This Row],[Name]], 'Elec 20-21'!$A$4:$B$641, 2, FALSE))</f>
        <v>0</v>
      </c>
      <c r="K667" s="7" t="str">
        <f>IF(ISNA(VLOOKUP(Table1[[#This Row],[Name]], 'Gas 20-21'!$A$4:$B$400, 2, FALSE)), "0", VLOOKUP(Table1[[#This Row],[Name]], 'Gas 20-21'!$A$4:$B$400, 2, FALSE))</f>
        <v>0</v>
      </c>
      <c r="L667" s="13">
        <f>IFERROR((Table1[[#This Row],[Electricity 20-21]]*'Emissions Factors'!$C$3)+(Table1[[#This Row],[Gas 20-21]]*'Emissions Factors'!$B$2), "0")</f>
        <v>0</v>
      </c>
      <c r="M667" s="65" t="str">
        <f>IF(ISNA(VLOOKUP(Table1[[#This Row],[Name]], 'Elec 21-22'!$A$4:$B$656, 2, FALSE)), "0", VLOOKUP(Table1[[#This Row],[Name]], 'Elec 21-22'!$A$4:$B$656, 2, FALSE))</f>
        <v>0</v>
      </c>
      <c r="N667" s="7" t="str">
        <f>IF(ISNA(VLOOKUP(Table1[[#This Row],[Name]], 'Gas 21-22'!$A$4:$B$408, 2, FALSE)), "0", VLOOKUP(Table1[[#This Row],[Name]], 'Gas 21-22'!$A$4:$B$408, 2, FALSE))</f>
        <v>0</v>
      </c>
      <c r="O667" s="8">
        <f>IFERROR((Table1[[#This Row],[Electricity 21-22]]*'Emissions Factors'!$C$4)+(Table1[[#This Row],[Gas 21-22]]*'Emissions Factors'!$B$4), "")</f>
        <v>0</v>
      </c>
      <c r="P667" s="12" t="str">
        <f>IFERROR(Table1[[#This Row],[Total Emissions 21-22]]/Table1[[#This Row],[Total Emissions 20-21]], "")</f>
        <v/>
      </c>
      <c r="Q667" s="11" t="str">
        <f>IF(ISNA(VLOOKUP(Table1[[#This Row],[Name]],'Elec 22-23'!$A$4:$B$680, 2, FALSE)), "", VLOOKUP(Table1[[#This Row],[Name]], 'Elec 22-23'!$A$4:$B$680, 2, FALSE))</f>
        <v/>
      </c>
      <c r="R667" s="7" t="str">
        <f>IF(ISNA(VLOOKUP(Table1[[#This Row],[Name]], 'Gas 22-23'!$A$4:$B$427, 2, FALSE)), "", (VLOOKUP(Table1[[#This Row],[Name]], 'Gas 22-23'!$A$4:$B$427, 2, FALSE)))</f>
        <v/>
      </c>
      <c r="S667" s="7" t="str">
        <f>IFERROR((Table1[[#This Row],[Electricity 22-23]]*'Emissions Factors'!$C$5)+('Emissions Factors'!$B$5*Table1[[#This Row],[Gas 22-23]]), "")</f>
        <v/>
      </c>
      <c r="T667" s="12" t="str">
        <f>IFERROR(Table1[[#This Row],[Total Emissions 22-23]]/Table1[[#This Row],[Total Emissions 21-22]], "")</f>
        <v/>
      </c>
      <c r="U667" s="7" t="str">
        <f>IF(ISNA(VLOOKUP(Table1[[#This Row],[Name]],'Electricity 23-24'!A900:D1796,4,FALSE)),"",(VLOOKUP(Table1[[#This Row],[Name]],'Electricity 23-24'!A900:D1796,4,FALSE)))</f>
        <v/>
      </c>
      <c r="V667" s="7" t="str">
        <f>IF(ISNA(VLOOKUP(Table1[[#This Row],[Name]],Table2[#All],2,FALSE)),"",(VLOOKUP(Table1[[#This Row],[Name]],Table2[#All],2,FALSE)))</f>
        <v/>
      </c>
      <c r="W667" s="7" t="str">
        <f>IFERROR((Table1[[#This Row],[Electricity 23-24 ]]*'Emissions Factors'!$C$6)+(Table1[[#This Row],[Gas 23-24 ]]*'Emissions Factors'!$B$6),"")</f>
        <v/>
      </c>
      <c r="X667" s="74" t="str">
        <f>IFERROR(Table1[[#This Row],[Total Emissions 23-24 ]]/Table1[[#This Row],[Total Emissions 22-23]],"")</f>
        <v/>
      </c>
      <c r="Y667" s="21"/>
    </row>
    <row r="668" spans="1:25" x14ac:dyDescent="0.25">
      <c r="A668" s="32"/>
      <c r="B668" s="21" t="e">
        <f>VLOOKUP(Table1[[#This Row],[Name]], 'Site Information'!$A$2:$D$46, 4, FALSE)</f>
        <v>#N/A</v>
      </c>
      <c r="C668" s="8" t="str">
        <f>IF(ISNA(VLOOKUP(Table1[[#This Row],[Name]], 'Elec 17-18'!$A$4:$B$630, 2, FALSE)), "0", VLOOKUP(Table1[[#This Row],[Name]], 'Elec 17-18'!$A$4:$B$630, 2, FALSE))</f>
        <v>0</v>
      </c>
      <c r="D668" s="13" t="str">
        <f>IF(ISNA(VLOOKUP(Table1[[#This Row],[Name]], 'Gas 17-18'!$A$4:$B$395, 2, FALSE)), "0", (VLOOKUP(Table1[[#This Row],[Name]], 'Gas 17-18'!$A$4:$B$395, 2, FALSE)))</f>
        <v>0</v>
      </c>
      <c r="E668" s="8" t="str">
        <f>IF(ISNA(VLOOKUP(Table1[[#This Row],[Name]], 'Elec 18-19'!$A$4:$B$630, 2, FALSE)), "0", VLOOKUP(Table1[[#This Row],[Name]], 'Elec 18-19'!$A$4:$B$630, 2, FALSE))</f>
        <v>0</v>
      </c>
      <c r="F668" s="13" t="str">
        <f>IF(ISNA(VLOOKUP(Table1[[#This Row],[Name]], 'Gas 18-19'!$A$4:$B$395, 2, FALSE)), "0", (VLOOKUP(Table1[[#This Row],[Name]], 'Gas 18-19'!$A$4:$B$395, 2, FALSE)))</f>
        <v>0</v>
      </c>
      <c r="G668" s="7" t="str">
        <f>IF(ISNA(VLOOKUP(Table1[[#This Row],[Name]], 'Elec 19-20'!$A$4:$B$631, 2, FALSE)), "0", VLOOKUP(Table1[[#This Row],[Name]], 'Elec 19-20'!$A$4:$B$631, 2, FALSE))</f>
        <v>0</v>
      </c>
      <c r="H668" s="7" t="str">
        <f>IF(ISNA(VLOOKUP(Table1[[#This Row],[Name]], 'Gas 19-20'!$A$4:$B$395, 2, FALSE)), "0", (VLOOKUP(Table1[[#This Row],[Name]], 'Gas 19-20'!$A$4:$B$395, 2, FALSE)))</f>
        <v>0</v>
      </c>
      <c r="I668" s="13">
        <f>IFERROR((Table1[[#This Row],[Electricity 19-20]]*'Emissions Factors'!$C$2)+(Table1[[#This Row],[Gas 19-20]]*'Emissions Factors'!$B$2), "")</f>
        <v>0</v>
      </c>
      <c r="J668" s="7" t="str">
        <f>IF(ISNA(VLOOKUP(Table1[[#This Row],[Name]],'Elec 20-21'!$A$4:$B$641, 2, FALSE)), "0", VLOOKUP(Table1[[#This Row],[Name]], 'Elec 20-21'!$A$4:$B$641, 2, FALSE))</f>
        <v>0</v>
      </c>
      <c r="K668" s="7" t="str">
        <f>IF(ISNA(VLOOKUP(Table1[[#This Row],[Name]], 'Gas 20-21'!$A$4:$B$400, 2, FALSE)), "0", VLOOKUP(Table1[[#This Row],[Name]], 'Gas 20-21'!$A$4:$B$400, 2, FALSE))</f>
        <v>0</v>
      </c>
      <c r="L668" s="13">
        <f>IFERROR((Table1[[#This Row],[Electricity 20-21]]*'Emissions Factors'!$C$3)+(Table1[[#This Row],[Gas 20-21]]*'Emissions Factors'!$B$2), "0")</f>
        <v>0</v>
      </c>
      <c r="M668" s="65" t="str">
        <f>IF(ISNA(VLOOKUP(Table1[[#This Row],[Name]], 'Elec 21-22'!$A$4:$B$656, 2, FALSE)), "0", VLOOKUP(Table1[[#This Row],[Name]], 'Elec 21-22'!$A$4:$B$656, 2, FALSE))</f>
        <v>0</v>
      </c>
      <c r="N668" s="11" t="str">
        <f>IF(ISNA(VLOOKUP(Table1[[#This Row],[Name]], 'Gas 21-22'!$A$4:$B$408, 2, FALSE)), "0", VLOOKUP(Table1[[#This Row],[Name]], 'Gas 21-22'!$A$4:$B$408, 2, FALSE))</f>
        <v>0</v>
      </c>
      <c r="O668" s="8">
        <f>IFERROR((Table1[[#This Row],[Electricity 21-22]]*'Emissions Factors'!$C$4)+(Table1[[#This Row],[Gas 21-22]]*'Emissions Factors'!$B$4), "")</f>
        <v>0</v>
      </c>
      <c r="P668" s="13" t="str">
        <f>IFERROR(Table1[[#This Row],[Total Emissions 21-22]]/Table1[[#This Row],[Total Emissions 20-21]], "")</f>
        <v/>
      </c>
      <c r="Q668" s="11" t="str">
        <f>IF(ISNA(VLOOKUP(Table1[[#This Row],[Name]],'Elec 22-23'!$A$4:$B$680, 2, FALSE)), "", VLOOKUP(Table1[[#This Row],[Name]], 'Elec 22-23'!$A$4:$B$680, 2, FALSE))</f>
        <v/>
      </c>
      <c r="R668" s="7" t="str">
        <f>IF(ISNA(VLOOKUP(Table1[[#This Row],[Name]], 'Gas 22-23'!$A$4:$B$427, 2, FALSE)), "", (VLOOKUP(Table1[[#This Row],[Name]], 'Gas 22-23'!$A$4:$B$427, 2, FALSE)))</f>
        <v/>
      </c>
      <c r="S668" s="7" t="str">
        <f>IFERROR((Table1[[#This Row],[Electricity 22-23]]*'Emissions Factors'!$C$5)+('Emissions Factors'!$B$5*Table1[[#This Row],[Gas 22-23]]), "")</f>
        <v/>
      </c>
      <c r="T668" s="12" t="str">
        <f>IFERROR(Table1[[#This Row],[Total Emissions 22-23]]/Table1[[#This Row],[Total Emissions 21-22]], "")</f>
        <v/>
      </c>
      <c r="U668" s="7" t="e">
        <f>VLOOKUP(Table1[[#This Row],[Name]],'Electricity 23-24'!A504:D580,4,FALSE)</f>
        <v>#N/A</v>
      </c>
      <c r="V668" s="7" t="str">
        <f>IF(ISNA(VLOOKUP(Table1[[#This Row],[Name]],Table2[#All],2,FALSE)),"",(VLOOKUP(Table1[[#This Row],[Name]],Table2[#All],2,FALSE)))</f>
        <v/>
      </c>
      <c r="W668" s="7" t="str">
        <f>IFERROR((Table1[[#This Row],[Electricity 23-24 ]]*'Emissions Factors'!$C$6)+(Table1[[#This Row],[Gas 23-24 ]]*'Emissions Factors'!$B$6),"")</f>
        <v/>
      </c>
      <c r="X668" s="74" t="str">
        <f>IFERROR(Table1[[#This Row],[Total Emissions 23-24 ]]/Table1[[#This Row],[Total Emissions 22-23]],"")</f>
        <v/>
      </c>
      <c r="Y668" s="21"/>
    </row>
    <row r="669" spans="1:25" x14ac:dyDescent="0.25">
      <c r="A669" s="30"/>
      <c r="B669" s="21" t="e">
        <f>VLOOKUP(Table1[[#This Row],[Name]], 'Site Information'!$A$2:$D$46, 4, FALSE)</f>
        <v>#N/A</v>
      </c>
      <c r="C669" s="11" t="str">
        <f>IF(ISNA(VLOOKUP(Table1[[#This Row],[Name]], 'Elec 17-18'!$A$4:$B$630, 2, FALSE)), "0", VLOOKUP(Table1[[#This Row],[Name]], 'Elec 17-18'!$A$4:$B$630, 2, FALSE))</f>
        <v>0</v>
      </c>
      <c r="D669" s="47" t="str">
        <f>IF(ISNA(VLOOKUP(Table1[[#This Row],[Name]], 'Gas 17-18'!$A$4:$B$395, 2, FALSE)), "0", (VLOOKUP(Table1[[#This Row],[Name]], 'Gas 17-18'!$A$4:$B$395, 2, FALSE)))</f>
        <v>0</v>
      </c>
      <c r="E669" s="11" t="str">
        <f>IF(ISNA(VLOOKUP(Table1[[#This Row],[Name]], 'Elec 18-19'!$A$4:$B$630, 2, FALSE)), "0", VLOOKUP(Table1[[#This Row],[Name]], 'Elec 18-19'!$A$4:$B$630, 2, FALSE))</f>
        <v>0</v>
      </c>
      <c r="F669" s="47" t="str">
        <f>IF(ISNA(VLOOKUP(Table1[[#This Row],[Name]], 'Gas 18-19'!$A$4:$B$395, 2, FALSE)), "0", (VLOOKUP(Table1[[#This Row],[Name]], 'Gas 18-19'!$A$4:$B$395, 2, FALSE)))</f>
        <v>0</v>
      </c>
      <c r="G669" s="7" t="str">
        <f>IF(ISNA(VLOOKUP(Table1[[#This Row],[Name]], 'Elec 19-20'!$A$4:$B$631, 2, FALSE)), "0", VLOOKUP(Table1[[#This Row],[Name]], 'Elec 19-20'!$A$4:$B$631, 2, FALSE))</f>
        <v>0</v>
      </c>
      <c r="H669" s="7" t="str">
        <f>IF(ISNA(VLOOKUP(Table1[[#This Row],[Name]], 'Gas 19-20'!$A$4:$B$395, 2, FALSE)), "0", (VLOOKUP(Table1[[#This Row],[Name]], 'Gas 19-20'!$A$4:$B$395, 2, FALSE)))</f>
        <v>0</v>
      </c>
      <c r="I669" s="13">
        <f>IFERROR((Table1[[#This Row],[Electricity 19-20]]*'Emissions Factors'!$C$2)+(Table1[[#This Row],[Gas 19-20]]*'Emissions Factors'!$B$2), "")</f>
        <v>0</v>
      </c>
      <c r="J669" s="7" t="str">
        <f>IF(ISNA(VLOOKUP(Table1[[#This Row],[Name]],'Elec 20-21'!$A$4:$B$641, 2, FALSE)), "0", VLOOKUP(Table1[[#This Row],[Name]], 'Elec 20-21'!$A$4:$B$641, 2, FALSE))</f>
        <v>0</v>
      </c>
      <c r="K669" s="7" t="str">
        <f>IF(ISNA(VLOOKUP(Table1[[#This Row],[Name]], 'Gas 20-21'!$A$4:$B$400, 2, FALSE)), "0", VLOOKUP(Table1[[#This Row],[Name]], 'Gas 20-21'!$A$4:$B$400, 2, FALSE))</f>
        <v>0</v>
      </c>
      <c r="L669" s="13">
        <f>IFERROR((Table1[[#This Row],[Electricity 20-21]]*'Emissions Factors'!$C$3)+(Table1[[#This Row],[Gas 20-21]]*'Emissions Factors'!$B$2), "0")</f>
        <v>0</v>
      </c>
      <c r="M669" s="65" t="str">
        <f>IF(ISNA(VLOOKUP(Table1[[#This Row],[Name]], 'Elec 21-22'!$A$4:$B$656, 2, FALSE)), "0", VLOOKUP(Table1[[#This Row],[Name]], 'Elec 21-22'!$A$4:$B$656, 2, FALSE))</f>
        <v>0</v>
      </c>
      <c r="N669" s="7" t="str">
        <f>IF(ISNA(VLOOKUP(Table1[[#This Row],[Name]], 'Gas 21-22'!$A$4:$B$408, 2, FALSE)), "0", VLOOKUP(Table1[[#This Row],[Name]], 'Gas 21-22'!$A$4:$B$408, 2, FALSE))</f>
        <v>0</v>
      </c>
      <c r="O669" s="8">
        <f>IFERROR((Table1[[#This Row],[Electricity 21-22]]*'Emissions Factors'!$C$4)+(Table1[[#This Row],[Gas 21-22]]*'Emissions Factors'!$B$4), "")</f>
        <v>0</v>
      </c>
      <c r="P669" s="12" t="str">
        <f>IFERROR(Table1[[#This Row],[Total Emissions 21-22]]/Table1[[#This Row],[Total Emissions 20-21]], "")</f>
        <v/>
      </c>
      <c r="Q669" s="11" t="str">
        <f>IF(ISNA(VLOOKUP(Table1[[#This Row],[Name]],'Elec 22-23'!$A$4:$B$680, 2, FALSE)), "", VLOOKUP(Table1[[#This Row],[Name]], 'Elec 22-23'!$A$4:$B$680, 2, FALSE))</f>
        <v/>
      </c>
      <c r="R669" s="7" t="str">
        <f>IF(ISNA(VLOOKUP(Table1[[#This Row],[Name]], 'Gas 22-23'!$A$4:$B$427, 2, FALSE)), "", (VLOOKUP(Table1[[#This Row],[Name]], 'Gas 22-23'!$A$4:$B$427, 2, FALSE)))</f>
        <v/>
      </c>
      <c r="S669" s="7" t="str">
        <f>IFERROR((Table1[[#This Row],[Electricity 22-23]]*'Emissions Factors'!$C$5)+('Emissions Factors'!$B$5*Table1[[#This Row],[Gas 22-23]]), "")</f>
        <v/>
      </c>
      <c r="T669" s="12" t="str">
        <f>IFERROR(Table1[[#This Row],[Total Emissions 22-23]]/Table1[[#This Row],[Total Emissions 21-22]], "")</f>
        <v/>
      </c>
      <c r="U669" s="7" t="str">
        <f>IF(ISNA(VLOOKUP(Table1[[#This Row],[Name]],'Electricity 23-24'!A901:D1797,4,FALSE)),"",(VLOOKUP(Table1[[#This Row],[Name]],'Electricity 23-24'!A901:D1797,4,FALSE)))</f>
        <v/>
      </c>
      <c r="V669" s="7" t="str">
        <f>IF(ISNA(VLOOKUP(Table1[[#This Row],[Name]],Table2[#All],2,FALSE)),"",(VLOOKUP(Table1[[#This Row],[Name]],Table2[#All],2,FALSE)))</f>
        <v/>
      </c>
      <c r="W669" s="7" t="str">
        <f>IFERROR((Table1[[#This Row],[Electricity 23-24 ]]*'Emissions Factors'!$C$6)+(Table1[[#This Row],[Gas 23-24 ]]*'Emissions Factors'!$B$6),"")</f>
        <v/>
      </c>
      <c r="X669" s="74" t="str">
        <f>IFERROR(Table1[[#This Row],[Total Emissions 23-24 ]]/Table1[[#This Row],[Total Emissions 22-23]],"")</f>
        <v/>
      </c>
      <c r="Y669" s="21"/>
    </row>
    <row r="670" spans="1:25" x14ac:dyDescent="0.25">
      <c r="A670" s="30"/>
      <c r="B670" s="21" t="e">
        <f>VLOOKUP(Table1[[#This Row],[Name]], 'Site Information'!$A$2:$D$46, 4, FALSE)</f>
        <v>#N/A</v>
      </c>
      <c r="C670" s="11" t="str">
        <f>IF(ISNA(VLOOKUP(Table1[[#This Row],[Name]], 'Elec 17-18'!$A$4:$B$630, 2, FALSE)), "0", VLOOKUP(Table1[[#This Row],[Name]], 'Elec 17-18'!$A$4:$B$630, 2, FALSE))</f>
        <v>0</v>
      </c>
      <c r="D670" s="47" t="str">
        <f>IF(ISNA(VLOOKUP(Table1[[#This Row],[Name]], 'Gas 17-18'!$A$4:$B$395, 2, FALSE)), "0", (VLOOKUP(Table1[[#This Row],[Name]], 'Gas 17-18'!$A$4:$B$395, 2, FALSE)))</f>
        <v>0</v>
      </c>
      <c r="E670" s="11" t="str">
        <f>IF(ISNA(VLOOKUP(Table1[[#This Row],[Name]], 'Elec 18-19'!$A$4:$B$630, 2, FALSE)), "0", VLOOKUP(Table1[[#This Row],[Name]], 'Elec 18-19'!$A$4:$B$630, 2, FALSE))</f>
        <v>0</v>
      </c>
      <c r="F670" s="47" t="str">
        <f>IF(ISNA(VLOOKUP(Table1[[#This Row],[Name]], 'Gas 18-19'!$A$4:$B$395, 2, FALSE)), "0", (VLOOKUP(Table1[[#This Row],[Name]], 'Gas 18-19'!$A$4:$B$395, 2, FALSE)))</f>
        <v>0</v>
      </c>
      <c r="G670" s="7" t="str">
        <f>IF(ISNA(VLOOKUP(Table1[[#This Row],[Name]], 'Elec 19-20'!$A$4:$B$631, 2, FALSE)), "0", VLOOKUP(Table1[[#This Row],[Name]], 'Elec 19-20'!$A$4:$B$631, 2, FALSE))</f>
        <v>0</v>
      </c>
      <c r="H670" s="7" t="str">
        <f>IF(ISNA(VLOOKUP(Table1[[#This Row],[Name]], 'Gas 19-20'!$A$4:$B$395, 2, FALSE)), "0", (VLOOKUP(Table1[[#This Row],[Name]], 'Gas 19-20'!$A$4:$B$395, 2, FALSE)))</f>
        <v>0</v>
      </c>
      <c r="I670" s="13">
        <f>IFERROR((Table1[[#This Row],[Electricity 19-20]]*'Emissions Factors'!$C$2)+(Table1[[#This Row],[Gas 19-20]]*'Emissions Factors'!$B$2), "")</f>
        <v>0</v>
      </c>
      <c r="J670" s="7" t="str">
        <f>IF(ISNA(VLOOKUP(Table1[[#This Row],[Name]],'Elec 20-21'!$A$4:$B$641, 2, FALSE)), "0", VLOOKUP(Table1[[#This Row],[Name]], 'Elec 20-21'!$A$4:$B$641, 2, FALSE))</f>
        <v>0</v>
      </c>
      <c r="K670" s="7" t="str">
        <f>IF(ISNA(VLOOKUP(Table1[[#This Row],[Name]], 'Gas 20-21'!$A$4:$B$400, 2, FALSE)), "0", VLOOKUP(Table1[[#This Row],[Name]], 'Gas 20-21'!$A$4:$B$400, 2, FALSE))</f>
        <v>0</v>
      </c>
      <c r="L670" s="13">
        <f>IFERROR((Table1[[#This Row],[Electricity 20-21]]*'Emissions Factors'!$C$3)+(Table1[[#This Row],[Gas 20-21]]*'Emissions Factors'!$B$2), "0")</f>
        <v>0</v>
      </c>
      <c r="M670" s="65" t="str">
        <f>IF(ISNA(VLOOKUP(Table1[[#This Row],[Name]], 'Elec 21-22'!$A$4:$B$656, 2, FALSE)), "0", VLOOKUP(Table1[[#This Row],[Name]], 'Elec 21-22'!$A$4:$B$656, 2, FALSE))</f>
        <v>0</v>
      </c>
      <c r="N670" s="7" t="str">
        <f>IF(ISNA(VLOOKUP(Table1[[#This Row],[Name]], 'Gas 21-22'!$A$4:$B$408, 2, FALSE)), "0", VLOOKUP(Table1[[#This Row],[Name]], 'Gas 21-22'!$A$4:$B$408, 2, FALSE))</f>
        <v>0</v>
      </c>
      <c r="O670" s="8">
        <f>IFERROR((Table1[[#This Row],[Electricity 21-22]]*'Emissions Factors'!$C$4)+(Table1[[#This Row],[Gas 21-22]]*'Emissions Factors'!$B$4), "")</f>
        <v>0</v>
      </c>
      <c r="P670" s="12" t="str">
        <f>IFERROR(Table1[[#This Row],[Total Emissions 21-22]]/Table1[[#This Row],[Total Emissions 20-21]], "")</f>
        <v/>
      </c>
      <c r="Q670" s="11" t="str">
        <f>IF(ISNA(VLOOKUP(Table1[[#This Row],[Name]],'Elec 22-23'!$A$4:$B$680, 2, FALSE)), "", VLOOKUP(Table1[[#This Row],[Name]], 'Elec 22-23'!$A$4:$B$680, 2, FALSE))</f>
        <v/>
      </c>
      <c r="R670" s="7" t="str">
        <f>IF(ISNA(VLOOKUP(Table1[[#This Row],[Name]], 'Gas 22-23'!$A$4:$B$427, 2, FALSE)), "", (VLOOKUP(Table1[[#This Row],[Name]], 'Gas 22-23'!$A$4:$B$427, 2, FALSE)))</f>
        <v/>
      </c>
      <c r="S670" s="7" t="str">
        <f>IFERROR((Table1[[#This Row],[Electricity 22-23]]*'Emissions Factors'!$C$5)+('Emissions Factors'!$B$5*Table1[[#This Row],[Gas 22-23]]), "")</f>
        <v/>
      </c>
      <c r="T670" s="12" t="str">
        <f>IFERROR(Table1[[#This Row],[Total Emissions 22-23]]/Table1[[#This Row],[Total Emissions 21-22]], "")</f>
        <v/>
      </c>
      <c r="U670" s="7" t="str">
        <f>IF(ISNA(VLOOKUP(Table1[[#This Row],[Name]],'Electricity 23-24'!A903:D1799,4,FALSE)),"",(VLOOKUP(Table1[[#This Row],[Name]],'Electricity 23-24'!A903:D1799,4,FALSE)))</f>
        <v/>
      </c>
      <c r="V670" s="7" t="str">
        <f>IF(ISNA(VLOOKUP(Table1[[#This Row],[Name]],Table2[#All],2,FALSE)),"",(VLOOKUP(Table1[[#This Row],[Name]],Table2[#All],2,FALSE)))</f>
        <v/>
      </c>
      <c r="W670" s="7" t="str">
        <f>IFERROR((Table1[[#This Row],[Electricity 23-24 ]]*'Emissions Factors'!$C$6)+(Table1[[#This Row],[Gas 23-24 ]]*'Emissions Factors'!$B$6),"")</f>
        <v/>
      </c>
      <c r="X670" s="74" t="str">
        <f>IFERROR(Table1[[#This Row],[Total Emissions 23-24 ]]/Table1[[#This Row],[Total Emissions 22-23]],"")</f>
        <v/>
      </c>
      <c r="Y670" s="21"/>
    </row>
    <row r="671" spans="1:25" x14ac:dyDescent="0.25">
      <c r="A671" s="30"/>
      <c r="B671" s="21" t="e">
        <f>VLOOKUP(Table1[[#This Row],[Name]], 'Site Information'!$A$2:$D$46, 4, FALSE)</f>
        <v>#N/A</v>
      </c>
      <c r="C671" s="11" t="str">
        <f>IF(ISNA(VLOOKUP(Table1[[#This Row],[Name]], 'Elec 17-18'!$A$4:$B$630, 2, FALSE)), "0", VLOOKUP(Table1[[#This Row],[Name]], 'Elec 17-18'!$A$4:$B$630, 2, FALSE))</f>
        <v>0</v>
      </c>
      <c r="D671" s="47" t="str">
        <f>IF(ISNA(VLOOKUP(Table1[[#This Row],[Name]], 'Gas 17-18'!$A$4:$B$395, 2, FALSE)), "0", (VLOOKUP(Table1[[#This Row],[Name]], 'Gas 17-18'!$A$4:$B$395, 2, FALSE)))</f>
        <v>0</v>
      </c>
      <c r="E671" s="11" t="str">
        <f>IF(ISNA(VLOOKUP(Table1[[#This Row],[Name]], 'Elec 18-19'!$A$4:$B$630, 2, FALSE)), "0", VLOOKUP(Table1[[#This Row],[Name]], 'Elec 18-19'!$A$4:$B$630, 2, FALSE))</f>
        <v>0</v>
      </c>
      <c r="F671" s="47" t="str">
        <f>IF(ISNA(VLOOKUP(Table1[[#This Row],[Name]], 'Gas 18-19'!$A$4:$B$395, 2, FALSE)), "0", (VLOOKUP(Table1[[#This Row],[Name]], 'Gas 18-19'!$A$4:$B$395, 2, FALSE)))</f>
        <v>0</v>
      </c>
      <c r="G671" s="7" t="str">
        <f>IF(ISNA(VLOOKUP(Table1[[#This Row],[Name]], 'Elec 19-20'!$A$4:$B$631, 2, FALSE)), "0", VLOOKUP(Table1[[#This Row],[Name]], 'Elec 19-20'!$A$4:$B$631, 2, FALSE))</f>
        <v>0</v>
      </c>
      <c r="H671" s="7" t="str">
        <f>IF(ISNA(VLOOKUP(Table1[[#This Row],[Name]], 'Gas 19-20'!$A$4:$B$395, 2, FALSE)), "0", (VLOOKUP(Table1[[#This Row],[Name]], 'Gas 19-20'!$A$4:$B$395, 2, FALSE)))</f>
        <v>0</v>
      </c>
      <c r="I671" s="13">
        <f>IFERROR((Table1[[#This Row],[Electricity 19-20]]*'Emissions Factors'!$C$2)+(Table1[[#This Row],[Gas 19-20]]*'Emissions Factors'!$B$2), "")</f>
        <v>0</v>
      </c>
      <c r="J671" s="7" t="str">
        <f>IF(ISNA(VLOOKUP(Table1[[#This Row],[Name]],'Elec 20-21'!$A$4:$B$641, 2, FALSE)), "0", VLOOKUP(Table1[[#This Row],[Name]], 'Elec 20-21'!$A$4:$B$641, 2, FALSE))</f>
        <v>0</v>
      </c>
      <c r="K671" s="7" t="str">
        <f>IF(ISNA(VLOOKUP(Table1[[#This Row],[Name]], 'Gas 20-21'!$A$4:$B$400, 2, FALSE)), "0", VLOOKUP(Table1[[#This Row],[Name]], 'Gas 20-21'!$A$4:$B$400, 2, FALSE))</f>
        <v>0</v>
      </c>
      <c r="L671" s="13">
        <f>IFERROR((Table1[[#This Row],[Electricity 20-21]]*'Emissions Factors'!$C$3)+(Table1[[#This Row],[Gas 20-21]]*'Emissions Factors'!$B$2), "0")</f>
        <v>0</v>
      </c>
      <c r="M671" s="65" t="str">
        <f>IF(ISNA(VLOOKUP(Table1[[#This Row],[Name]], 'Elec 21-22'!$A$4:$B$656, 2, FALSE)), "0", VLOOKUP(Table1[[#This Row],[Name]], 'Elec 21-22'!$A$4:$B$656, 2, FALSE))</f>
        <v>0</v>
      </c>
      <c r="N671" s="7" t="str">
        <f>IF(ISNA(VLOOKUP(Table1[[#This Row],[Name]], 'Gas 21-22'!$A$4:$B$408, 2, FALSE)), "0", VLOOKUP(Table1[[#This Row],[Name]], 'Gas 21-22'!$A$4:$B$408, 2, FALSE))</f>
        <v>0</v>
      </c>
      <c r="O671" s="8">
        <f>IFERROR((Table1[[#This Row],[Electricity 21-22]]*'Emissions Factors'!$C$4)+(Table1[[#This Row],[Gas 21-22]]*'Emissions Factors'!$B$4), "")</f>
        <v>0</v>
      </c>
      <c r="P671" s="12" t="str">
        <f>IFERROR(Table1[[#This Row],[Total Emissions 21-22]]/Table1[[#This Row],[Total Emissions 20-21]], "")</f>
        <v/>
      </c>
      <c r="Q671" s="11" t="str">
        <f>IF(ISNA(VLOOKUP(Table1[[#This Row],[Name]],'Elec 22-23'!$A$4:$B$680, 2, FALSE)), "", VLOOKUP(Table1[[#This Row],[Name]], 'Elec 22-23'!$A$4:$B$680, 2, FALSE))</f>
        <v/>
      </c>
      <c r="R671" s="7" t="str">
        <f>IF(ISNA(VLOOKUP(Table1[[#This Row],[Name]], 'Gas 22-23'!$A$4:$B$427, 2, FALSE)), "", (VLOOKUP(Table1[[#This Row],[Name]], 'Gas 22-23'!$A$4:$B$427, 2, FALSE)))</f>
        <v/>
      </c>
      <c r="S671" s="7" t="str">
        <f>IFERROR((Table1[[#This Row],[Electricity 22-23]]*'Emissions Factors'!$C$5)+('Emissions Factors'!$B$5*Table1[[#This Row],[Gas 22-23]]), "")</f>
        <v/>
      </c>
      <c r="T671" s="12" t="str">
        <f>IFERROR(Table1[[#This Row],[Total Emissions 22-23]]/Table1[[#This Row],[Total Emissions 21-22]], "")</f>
        <v/>
      </c>
      <c r="U671" s="7" t="str">
        <f>IF(ISNA(VLOOKUP(Table1[[#This Row],[Name]],'Electricity 23-24'!A905:D1801,4,FALSE)),"",(VLOOKUP(Table1[[#This Row],[Name]],'Electricity 23-24'!A905:D1801,4,FALSE)))</f>
        <v/>
      </c>
      <c r="V671" s="7" t="str">
        <f>IF(ISNA(VLOOKUP(Table1[[#This Row],[Name]],Table2[#All],2,FALSE)),"",(VLOOKUP(Table1[[#This Row],[Name]],Table2[#All],2,FALSE)))</f>
        <v/>
      </c>
      <c r="W671" s="7" t="str">
        <f>IFERROR((Table1[[#This Row],[Electricity 23-24 ]]*'Emissions Factors'!$C$6)+(Table1[[#This Row],[Gas 23-24 ]]*'Emissions Factors'!$B$6),"")</f>
        <v/>
      </c>
      <c r="X671" s="74" t="str">
        <f>IFERROR(Table1[[#This Row],[Total Emissions 23-24 ]]/Table1[[#This Row],[Total Emissions 22-23]],"")</f>
        <v/>
      </c>
      <c r="Y671" s="21"/>
    </row>
    <row r="672" spans="1:25" x14ac:dyDescent="0.25">
      <c r="A672" s="32"/>
      <c r="B672" s="21" t="e">
        <f>VLOOKUP(Table1[[#This Row],[Name]], 'Site Information'!$A$2:$D$46, 4, FALSE)</f>
        <v>#N/A</v>
      </c>
      <c r="C672" s="8" t="str">
        <f>IF(ISNA(VLOOKUP(Table1[[#This Row],[Name]], 'Elec 17-18'!$A$4:$B$630, 2, FALSE)), "0", VLOOKUP(Table1[[#This Row],[Name]], 'Elec 17-18'!$A$4:$B$630, 2, FALSE))</f>
        <v>0</v>
      </c>
      <c r="D672" s="13" t="str">
        <f>IF(ISNA(VLOOKUP(Table1[[#This Row],[Name]], 'Gas 17-18'!$A$4:$B$395, 2, FALSE)), "0", (VLOOKUP(Table1[[#This Row],[Name]], 'Gas 17-18'!$A$4:$B$395, 2, FALSE)))</f>
        <v>0</v>
      </c>
      <c r="E672" s="8" t="str">
        <f>IF(ISNA(VLOOKUP(Table1[[#This Row],[Name]], 'Elec 18-19'!$A$4:$B$630, 2, FALSE)), "0", VLOOKUP(Table1[[#This Row],[Name]], 'Elec 18-19'!$A$4:$B$630, 2, FALSE))</f>
        <v>0</v>
      </c>
      <c r="F672" s="13" t="str">
        <f>IF(ISNA(VLOOKUP(Table1[[#This Row],[Name]], 'Gas 18-19'!$A$4:$B$395, 2, FALSE)), "0", (VLOOKUP(Table1[[#This Row],[Name]], 'Gas 18-19'!$A$4:$B$395, 2, FALSE)))</f>
        <v>0</v>
      </c>
      <c r="G672" s="7" t="str">
        <f>IF(ISNA(VLOOKUP(Table1[[#This Row],[Name]], 'Elec 19-20'!$A$4:$B$631, 2, FALSE)), "0", VLOOKUP(Table1[[#This Row],[Name]], 'Elec 19-20'!$A$4:$B$631, 2, FALSE))</f>
        <v>0</v>
      </c>
      <c r="H672" s="7" t="str">
        <f>IF(ISNA(VLOOKUP(Table1[[#This Row],[Name]], 'Gas 19-20'!$A$4:$B$395, 2, FALSE)), "0", (VLOOKUP(Table1[[#This Row],[Name]], 'Gas 19-20'!$A$4:$B$395, 2, FALSE)))</f>
        <v>0</v>
      </c>
      <c r="I672" s="13">
        <f>IFERROR((Table1[[#This Row],[Electricity 19-20]]*'Emissions Factors'!$C$2)+(Table1[[#This Row],[Gas 19-20]]*'Emissions Factors'!$B$2), "")</f>
        <v>0</v>
      </c>
      <c r="J672" s="7" t="str">
        <f>IF(ISNA(VLOOKUP(Table1[[#This Row],[Name]],'Elec 20-21'!$A$4:$B$641, 2, FALSE)), "0", VLOOKUP(Table1[[#This Row],[Name]], 'Elec 20-21'!$A$4:$B$641, 2, FALSE))</f>
        <v>0</v>
      </c>
      <c r="K672" s="7" t="str">
        <f>IF(ISNA(VLOOKUP(Table1[[#This Row],[Name]], 'Gas 20-21'!$A$4:$B$400, 2, FALSE)), "0", VLOOKUP(Table1[[#This Row],[Name]], 'Gas 20-21'!$A$4:$B$400, 2, FALSE))</f>
        <v>0</v>
      </c>
      <c r="L672" s="13">
        <f>IFERROR((Table1[[#This Row],[Electricity 20-21]]*'Emissions Factors'!$C$3)+(Table1[[#This Row],[Gas 20-21]]*'Emissions Factors'!$B$2), "0")</f>
        <v>0</v>
      </c>
      <c r="M672" s="11" t="str">
        <f>IF(ISNA(VLOOKUP(Table1[[#This Row],[Name]], 'Elec 21-22'!$A$4:$B$656, 2, FALSE)), "0", VLOOKUP(Table1[[#This Row],[Name]], 'Elec 21-22'!$A$4:$B$656, 2, FALSE))</f>
        <v>0</v>
      </c>
      <c r="N672" s="11" t="str">
        <f>IF(ISNA(VLOOKUP(Table1[[#This Row],[Name]], 'Gas 21-22'!$A$4:$B$408, 2, FALSE)), "0", VLOOKUP(Table1[[#This Row],[Name]], 'Gas 21-22'!$A$4:$B$408, 2, FALSE))</f>
        <v>0</v>
      </c>
      <c r="O672" s="8">
        <f>IFERROR((Table1[[#This Row],[Electricity 21-22]]*'Emissions Factors'!$C$4)+(Table1[[#This Row],[Gas 21-22]]*'Emissions Factors'!$B$4), "")</f>
        <v>0</v>
      </c>
      <c r="P672" s="13" t="str">
        <f>IFERROR(Table1[[#This Row],[Total Emissions 21-22]]/Table1[[#This Row],[Total Emissions 20-21]], "")</f>
        <v/>
      </c>
      <c r="Q672" s="11" t="str">
        <f>IF(ISNA(VLOOKUP(Table1[[#This Row],[Name]],'Elec 22-23'!$A$4:$B$680, 2, FALSE)), "", VLOOKUP(Table1[[#This Row],[Name]], 'Elec 22-23'!$A$4:$B$680, 2, FALSE))</f>
        <v/>
      </c>
      <c r="R672" s="7" t="str">
        <f>IF(ISNA(VLOOKUP(Table1[[#This Row],[Name]], 'Gas 22-23'!$A$4:$B$427, 2, FALSE)), "", (VLOOKUP(Table1[[#This Row],[Name]], 'Gas 22-23'!$A$4:$B$427, 2, FALSE)))</f>
        <v/>
      </c>
      <c r="S672" s="7" t="str">
        <f>IFERROR((Table1[[#This Row],[Electricity 22-23]]*'Emissions Factors'!$C$5)+('Emissions Factors'!$B$5*Table1[[#This Row],[Gas 22-23]]), "")</f>
        <v/>
      </c>
      <c r="T672" s="12" t="str">
        <f>IFERROR(Table1[[#This Row],[Total Emissions 22-23]]/Table1[[#This Row],[Total Emissions 21-22]], "")</f>
        <v/>
      </c>
      <c r="U672" s="7" t="str">
        <f>IF(ISNA(VLOOKUP(Table1[[#This Row],[Name]],'Electricity 23-24'!A149:D873,4,FALSE)),"",(VLOOKUP(Table1[[#This Row],[Name]],'Electricity 23-24'!A149:D873,4,FALSE)))</f>
        <v/>
      </c>
      <c r="V672" s="7" t="str">
        <f>IF(ISNA(VLOOKUP(Table1[[#This Row],[Name]],Table2[#All],2,FALSE)),"",(VLOOKUP(Table1[[#This Row],[Name]],Table2[#All],2,FALSE)))</f>
        <v/>
      </c>
      <c r="W672" s="7" t="str">
        <f>IFERROR((Table1[[#This Row],[Electricity 23-24 ]]*'Emissions Factors'!$C$6)+(Table1[[#This Row],[Gas 23-24 ]]*'Emissions Factors'!$B$6),"")</f>
        <v/>
      </c>
      <c r="X672" s="74" t="str">
        <f>IFERROR(Table1[[#This Row],[Total Emissions 23-24 ]]/Table1[[#This Row],[Total Emissions 22-23]],"")</f>
        <v/>
      </c>
      <c r="Y672" s="21"/>
    </row>
    <row r="673" spans="1:25" x14ac:dyDescent="0.25">
      <c r="A673" s="30"/>
      <c r="B673" s="21" t="e">
        <f>VLOOKUP(Table1[[#This Row],[Name]], 'Site Information'!$A$2:$D$46, 4, FALSE)</f>
        <v>#N/A</v>
      </c>
      <c r="C673" s="11" t="str">
        <f>IF(ISNA(VLOOKUP(Table1[[#This Row],[Name]], 'Elec 17-18'!$A$4:$B$630, 2, FALSE)), "0", VLOOKUP(Table1[[#This Row],[Name]], 'Elec 17-18'!$A$4:$B$630, 2, FALSE))</f>
        <v>0</v>
      </c>
      <c r="D673" s="47" t="str">
        <f>IF(ISNA(VLOOKUP(Table1[[#This Row],[Name]], 'Gas 17-18'!$A$4:$B$395, 2, FALSE)), "0", (VLOOKUP(Table1[[#This Row],[Name]], 'Gas 17-18'!$A$4:$B$395, 2, FALSE)))</f>
        <v>0</v>
      </c>
      <c r="E673" s="11" t="str">
        <f>IF(ISNA(VLOOKUP(Table1[[#This Row],[Name]], 'Elec 18-19'!$A$4:$B$630, 2, FALSE)), "0", VLOOKUP(Table1[[#This Row],[Name]], 'Elec 18-19'!$A$4:$B$630, 2, FALSE))</f>
        <v>0</v>
      </c>
      <c r="F673" s="47" t="str">
        <f>IF(ISNA(VLOOKUP(Table1[[#This Row],[Name]], 'Gas 18-19'!$A$4:$B$395, 2, FALSE)), "0", (VLOOKUP(Table1[[#This Row],[Name]], 'Gas 18-19'!$A$4:$B$395, 2, FALSE)))</f>
        <v>0</v>
      </c>
      <c r="G673" s="7" t="str">
        <f>IF(ISNA(VLOOKUP(Table1[[#This Row],[Name]], 'Elec 19-20'!$A$4:$B$631, 2, FALSE)), "0", VLOOKUP(Table1[[#This Row],[Name]], 'Elec 19-20'!$A$4:$B$631, 2, FALSE))</f>
        <v>0</v>
      </c>
      <c r="H673" s="7" t="str">
        <f>IF(ISNA(VLOOKUP(Table1[[#This Row],[Name]], 'Gas 19-20'!$A$4:$B$395, 2, FALSE)), "0", (VLOOKUP(Table1[[#This Row],[Name]], 'Gas 19-20'!$A$4:$B$395, 2, FALSE)))</f>
        <v>0</v>
      </c>
      <c r="I673" s="13">
        <f>IFERROR((Table1[[#This Row],[Electricity 19-20]]*'Emissions Factors'!$C$2)+(Table1[[#This Row],[Gas 19-20]]*'Emissions Factors'!$B$2), "")</f>
        <v>0</v>
      </c>
      <c r="J673" s="7" t="str">
        <f>IF(ISNA(VLOOKUP(Table1[[#This Row],[Name]],'Elec 20-21'!$A$4:$B$641, 2, FALSE)), "0", VLOOKUP(Table1[[#This Row],[Name]], 'Elec 20-21'!$A$4:$B$641, 2, FALSE))</f>
        <v>0</v>
      </c>
      <c r="K673" s="7" t="str">
        <f>IF(ISNA(VLOOKUP(Table1[[#This Row],[Name]], 'Gas 20-21'!$A$4:$B$400, 2, FALSE)), "0", VLOOKUP(Table1[[#This Row],[Name]], 'Gas 20-21'!$A$4:$B$400, 2, FALSE))</f>
        <v>0</v>
      </c>
      <c r="L673" s="13">
        <f>IFERROR((Table1[[#This Row],[Electricity 20-21]]*'Emissions Factors'!$C$3)+(Table1[[#This Row],[Gas 20-21]]*'Emissions Factors'!$B$2), "0")</f>
        <v>0</v>
      </c>
      <c r="M673" s="65" t="str">
        <f>IF(ISNA(VLOOKUP(Table1[[#This Row],[Name]], 'Elec 21-22'!$A$4:$B$656, 2, FALSE)), "0", VLOOKUP(Table1[[#This Row],[Name]], 'Elec 21-22'!$A$4:$B$656, 2, FALSE))</f>
        <v>0</v>
      </c>
      <c r="N673" s="7" t="str">
        <f>IF(ISNA(VLOOKUP(Table1[[#This Row],[Name]], 'Gas 21-22'!$A$4:$B$408, 2, FALSE)), "0", VLOOKUP(Table1[[#This Row],[Name]], 'Gas 21-22'!$A$4:$B$408, 2, FALSE))</f>
        <v>0</v>
      </c>
      <c r="O673" s="8">
        <f>IFERROR((Table1[[#This Row],[Electricity 21-22]]*'Emissions Factors'!$C$4)+(Table1[[#This Row],[Gas 21-22]]*'Emissions Factors'!$B$4), "")</f>
        <v>0</v>
      </c>
      <c r="P673" s="12" t="str">
        <f>IFERROR(Table1[[#This Row],[Total Emissions 21-22]]/Table1[[#This Row],[Total Emissions 20-21]], "")</f>
        <v/>
      </c>
      <c r="Q673" s="11" t="str">
        <f>IF(ISNA(VLOOKUP(Table1[[#This Row],[Name]],'Elec 22-23'!$A$4:$B$680, 2, FALSE)), "", VLOOKUP(Table1[[#This Row],[Name]], 'Elec 22-23'!$A$4:$B$680, 2, FALSE))</f>
        <v/>
      </c>
      <c r="R673" s="7" t="str">
        <f>IF(ISNA(VLOOKUP(Table1[[#This Row],[Name]], 'Gas 22-23'!$A$4:$B$427, 2, FALSE)), "", (VLOOKUP(Table1[[#This Row],[Name]], 'Gas 22-23'!$A$4:$B$427, 2, FALSE)))</f>
        <v/>
      </c>
      <c r="S673" s="7" t="str">
        <f>IFERROR((Table1[[#This Row],[Electricity 22-23]]*'Emissions Factors'!$C$5)+('Emissions Factors'!$B$5*Table1[[#This Row],[Gas 22-23]]), "")</f>
        <v/>
      </c>
      <c r="T673" s="12" t="str">
        <f>IFERROR(Table1[[#This Row],[Total Emissions 22-23]]/Table1[[#This Row],[Total Emissions 21-22]], "")</f>
        <v/>
      </c>
      <c r="U673" s="7" t="str">
        <f>IF(ISNA(VLOOKUP(Table1[[#This Row],[Name]],'Electricity 23-24'!A906:D1802,4,FALSE)),"",(VLOOKUP(Table1[[#This Row],[Name]],'Electricity 23-24'!A906:D1802,4,FALSE)))</f>
        <v/>
      </c>
      <c r="V673" s="7" t="str">
        <f>IF(ISNA(VLOOKUP(Table1[[#This Row],[Name]],Table2[#All],2,FALSE)),"",(VLOOKUP(Table1[[#This Row],[Name]],Table2[#All],2,FALSE)))</f>
        <v/>
      </c>
      <c r="W673" s="7" t="str">
        <f>IFERROR((Table1[[#This Row],[Electricity 23-24 ]]*'Emissions Factors'!$C$6)+(Table1[[#This Row],[Gas 23-24 ]]*'Emissions Factors'!$B$6),"")</f>
        <v/>
      </c>
      <c r="X673" s="74" t="str">
        <f>IFERROR(Table1[[#This Row],[Total Emissions 23-24 ]]/Table1[[#This Row],[Total Emissions 22-23]],"")</f>
        <v/>
      </c>
      <c r="Y673" s="21"/>
    </row>
    <row r="674" spans="1:25" x14ac:dyDescent="0.25">
      <c r="A674" s="32"/>
      <c r="B674" s="21" t="e">
        <f>VLOOKUP(Table1[[#This Row],[Name]], 'Site Information'!$A$2:$D$46, 4, FALSE)</f>
        <v>#N/A</v>
      </c>
      <c r="C674" s="8" t="str">
        <f>IF(ISNA(VLOOKUP(Table1[[#This Row],[Name]], 'Elec 17-18'!$A$4:$B$630, 2, FALSE)), "0", VLOOKUP(Table1[[#This Row],[Name]], 'Elec 17-18'!$A$4:$B$630, 2, FALSE))</f>
        <v>0</v>
      </c>
      <c r="D674" s="13" t="str">
        <f>IF(ISNA(VLOOKUP(Table1[[#This Row],[Name]], 'Gas 17-18'!$A$4:$B$395, 2, FALSE)), "0", (VLOOKUP(Table1[[#This Row],[Name]], 'Gas 17-18'!$A$4:$B$395, 2, FALSE)))</f>
        <v>0</v>
      </c>
      <c r="E674" s="8" t="str">
        <f>IF(ISNA(VLOOKUP(Table1[[#This Row],[Name]], 'Elec 18-19'!$A$4:$B$630, 2, FALSE)), "0", VLOOKUP(Table1[[#This Row],[Name]], 'Elec 18-19'!$A$4:$B$630, 2, FALSE))</f>
        <v>0</v>
      </c>
      <c r="F674" s="13" t="str">
        <f>IF(ISNA(VLOOKUP(Table1[[#This Row],[Name]], 'Gas 18-19'!$A$4:$B$395, 2, FALSE)), "0", (VLOOKUP(Table1[[#This Row],[Name]], 'Gas 18-19'!$A$4:$B$395, 2, FALSE)))</f>
        <v>0</v>
      </c>
      <c r="G674" s="7" t="str">
        <f>IF(ISNA(VLOOKUP(Table1[[#This Row],[Name]], 'Elec 19-20'!$A$4:$B$631, 2, FALSE)), "0", VLOOKUP(Table1[[#This Row],[Name]], 'Elec 19-20'!$A$4:$B$631, 2, FALSE))</f>
        <v>0</v>
      </c>
      <c r="H674" s="7" t="str">
        <f>IF(ISNA(VLOOKUP(Table1[[#This Row],[Name]], 'Gas 19-20'!$A$4:$B$395, 2, FALSE)), "0", (VLOOKUP(Table1[[#This Row],[Name]], 'Gas 19-20'!$A$4:$B$395, 2, FALSE)))</f>
        <v>0</v>
      </c>
      <c r="I674" s="13">
        <f>IFERROR((Table1[[#This Row],[Electricity 19-20]]*'Emissions Factors'!$C$2)+(Table1[[#This Row],[Gas 19-20]]*'Emissions Factors'!$B$2), "")</f>
        <v>0</v>
      </c>
      <c r="J674" s="7" t="str">
        <f>IF(ISNA(VLOOKUP(Table1[[#This Row],[Name]],'Elec 20-21'!$A$4:$B$641, 2, FALSE)), "0", VLOOKUP(Table1[[#This Row],[Name]], 'Elec 20-21'!$A$4:$B$641, 2, FALSE))</f>
        <v>0</v>
      </c>
      <c r="K674" s="7" t="str">
        <f>IF(ISNA(VLOOKUP(Table1[[#This Row],[Name]], 'Gas 20-21'!$A$4:$B$400, 2, FALSE)), "0", VLOOKUP(Table1[[#This Row],[Name]], 'Gas 20-21'!$A$4:$B$400, 2, FALSE))</f>
        <v>0</v>
      </c>
      <c r="L674" s="13">
        <f>IFERROR((Table1[[#This Row],[Electricity 20-21]]*'Emissions Factors'!$C$3)+(Table1[[#This Row],[Gas 20-21]]*'Emissions Factors'!$B$2), "0")</f>
        <v>0</v>
      </c>
      <c r="M674" s="11" t="str">
        <f>IF(ISNA(VLOOKUP(Table1[[#This Row],[Name]], 'Elec 21-22'!$A$4:$B$656, 2, FALSE)), "0", VLOOKUP(Table1[[#This Row],[Name]], 'Elec 21-22'!$A$4:$B$656, 2, FALSE))</f>
        <v>0</v>
      </c>
      <c r="N674" s="11" t="str">
        <f>IF(ISNA(VLOOKUP(Table1[[#This Row],[Name]], 'Gas 21-22'!$A$4:$B$408, 2, FALSE)), "0", VLOOKUP(Table1[[#This Row],[Name]], 'Gas 21-22'!$A$4:$B$408, 2, FALSE))</f>
        <v>0</v>
      </c>
      <c r="O674" s="8">
        <f>IFERROR((Table1[[#This Row],[Electricity 21-22]]*'Emissions Factors'!$C$4)+(Table1[[#This Row],[Gas 21-22]]*'Emissions Factors'!$B$4), "")</f>
        <v>0</v>
      </c>
      <c r="P674" s="12" t="str">
        <f>IFERROR(Table1[[#This Row],[Total Emissions 21-22]]/Table1[[#This Row],[Total Emissions 20-21]], "")</f>
        <v/>
      </c>
      <c r="Q674" s="11" t="str">
        <f>IF(ISNA(VLOOKUP(Table1[[#This Row],[Name]],'Elec 22-23'!$A$4:$B$680, 2, FALSE)), "", VLOOKUP(Table1[[#This Row],[Name]], 'Elec 22-23'!$A$4:$B$680, 2, FALSE))</f>
        <v/>
      </c>
      <c r="R674" s="7" t="str">
        <f>IF(ISNA(VLOOKUP(Table1[[#This Row],[Name]], 'Gas 22-23'!$A$4:$B$427, 2, FALSE)), "", (VLOOKUP(Table1[[#This Row],[Name]], 'Gas 22-23'!$A$4:$B$427, 2, FALSE)))</f>
        <v/>
      </c>
      <c r="S674" s="7" t="str">
        <f>IFERROR((Table1[[#This Row],[Electricity 22-23]]*'Emissions Factors'!$C$5)+('Emissions Factors'!$B$5*Table1[[#This Row],[Gas 22-23]]), "")</f>
        <v/>
      </c>
      <c r="T674" s="12" t="str">
        <f>IFERROR(Table1[[#This Row],[Total Emissions 22-23]]/Table1[[#This Row],[Total Emissions 21-22]], "")</f>
        <v/>
      </c>
      <c r="U674" s="7" t="str">
        <f>IF(ISNA(VLOOKUP(Table1[[#This Row],[Name]],'Electricity 23-24'!A274:D396,4,FALSE)),"",(VLOOKUP(Table1[[#This Row],[Name]],'Electricity 23-24'!A274:D396,4,FALSE)))</f>
        <v/>
      </c>
      <c r="V674" s="7" t="str">
        <f>IF(ISNA(VLOOKUP(Table1[[#This Row],[Name]],Table2[#All],2,FALSE)),"",(VLOOKUP(Table1[[#This Row],[Name]],Table2[#All],2,FALSE)))</f>
        <v/>
      </c>
      <c r="W674" s="7" t="str">
        <f>IFERROR((Table1[[#This Row],[Electricity 23-24 ]]*'Emissions Factors'!$C$6)+(Table1[[#This Row],[Gas 23-24 ]]*'Emissions Factors'!$B$6),"")</f>
        <v/>
      </c>
      <c r="X674" s="74" t="str">
        <f>IFERROR(Table1[[#This Row],[Total Emissions 23-24 ]]/Table1[[#This Row],[Total Emissions 22-23]],"")</f>
        <v/>
      </c>
      <c r="Y674" s="21"/>
    </row>
    <row r="675" spans="1:25" x14ac:dyDescent="0.25">
      <c r="A675" s="32"/>
      <c r="B675" s="21" t="e">
        <f>VLOOKUP(Table1[[#This Row],[Name]], 'Site Information'!$A$2:$D$46, 4, FALSE)</f>
        <v>#N/A</v>
      </c>
      <c r="C675" s="8" t="str">
        <f>IF(ISNA(VLOOKUP(Table1[[#This Row],[Name]], 'Elec 17-18'!$A$4:$B$630, 2, FALSE)), "0", VLOOKUP(Table1[[#This Row],[Name]], 'Elec 17-18'!$A$4:$B$630, 2, FALSE))</f>
        <v>0</v>
      </c>
      <c r="D675" s="13" t="str">
        <f>IF(ISNA(VLOOKUP(Table1[[#This Row],[Name]], 'Gas 17-18'!$A$4:$B$395, 2, FALSE)), "0", (VLOOKUP(Table1[[#This Row],[Name]], 'Gas 17-18'!$A$4:$B$395, 2, FALSE)))</f>
        <v>0</v>
      </c>
      <c r="E675" s="8" t="str">
        <f>IF(ISNA(VLOOKUP(Table1[[#This Row],[Name]], 'Elec 18-19'!$A$4:$B$630, 2, FALSE)), "0", VLOOKUP(Table1[[#This Row],[Name]], 'Elec 18-19'!$A$4:$B$630, 2, FALSE))</f>
        <v>0</v>
      </c>
      <c r="F675" s="13" t="str">
        <f>IF(ISNA(VLOOKUP(Table1[[#This Row],[Name]], 'Gas 18-19'!$A$4:$B$395, 2, FALSE)), "0", (VLOOKUP(Table1[[#This Row],[Name]], 'Gas 18-19'!$A$4:$B$395, 2, FALSE)))</f>
        <v>0</v>
      </c>
      <c r="G675" s="7" t="str">
        <f>IF(ISNA(VLOOKUP(Table1[[#This Row],[Name]], 'Elec 19-20'!$A$4:$B$631, 2, FALSE)), "0", VLOOKUP(Table1[[#This Row],[Name]], 'Elec 19-20'!$A$4:$B$631, 2, FALSE))</f>
        <v>0</v>
      </c>
      <c r="H675" s="7" t="str">
        <f>IF(ISNA(VLOOKUP(Table1[[#This Row],[Name]], 'Gas 19-20'!$A$4:$B$395, 2, FALSE)), "0", (VLOOKUP(Table1[[#This Row],[Name]], 'Gas 19-20'!$A$4:$B$395, 2, FALSE)))</f>
        <v>0</v>
      </c>
      <c r="I675" s="13">
        <f>IFERROR((Table1[[#This Row],[Electricity 19-20]]*'Emissions Factors'!$C$2)+(Table1[[#This Row],[Gas 19-20]]*'Emissions Factors'!$B$2), "")</f>
        <v>0</v>
      </c>
      <c r="J675" s="7" t="str">
        <f>IF(ISNA(VLOOKUP(Table1[[#This Row],[Name]],'Elec 20-21'!$A$4:$B$641, 2, FALSE)), "0", VLOOKUP(Table1[[#This Row],[Name]], 'Elec 20-21'!$A$4:$B$641, 2, FALSE))</f>
        <v>0</v>
      </c>
      <c r="K675" s="7" t="str">
        <f>IF(ISNA(VLOOKUP(Table1[[#This Row],[Name]], 'Gas 20-21'!$A$4:$B$400, 2, FALSE)), "0", VLOOKUP(Table1[[#This Row],[Name]], 'Gas 20-21'!$A$4:$B$400, 2, FALSE))</f>
        <v>0</v>
      </c>
      <c r="L675" s="13">
        <f>IFERROR((Table1[[#This Row],[Electricity 20-21]]*'Emissions Factors'!$C$3)+(Table1[[#This Row],[Gas 20-21]]*'Emissions Factors'!$B$2), "0")</f>
        <v>0</v>
      </c>
      <c r="M675" s="65" t="str">
        <f>IF(ISNA(VLOOKUP(Table1[[#This Row],[Name]], 'Elec 21-22'!$A$4:$B$656, 2, FALSE)), "0", VLOOKUP(Table1[[#This Row],[Name]], 'Elec 21-22'!$A$4:$B$656, 2, FALSE))</f>
        <v>0</v>
      </c>
      <c r="N675" s="11" t="str">
        <f>IF(ISNA(VLOOKUP(Table1[[#This Row],[Name]], 'Gas 21-22'!$A$4:$B$408, 2, FALSE)), "0", VLOOKUP(Table1[[#This Row],[Name]], 'Gas 21-22'!$A$4:$B$408, 2, FALSE))</f>
        <v>0</v>
      </c>
      <c r="O675" s="8">
        <f>IFERROR((Table1[[#This Row],[Electricity 21-22]]*'Emissions Factors'!$C$4)+(Table1[[#This Row],[Gas 21-22]]*'Emissions Factors'!$B$4), "")</f>
        <v>0</v>
      </c>
      <c r="P675" s="13" t="str">
        <f>IFERROR(Table1[[#This Row],[Total Emissions 21-22]]/Table1[[#This Row],[Total Emissions 20-21]], "")</f>
        <v/>
      </c>
      <c r="Q675" s="11" t="str">
        <f>IF(ISNA(VLOOKUP(Table1[[#This Row],[Name]],'Elec 22-23'!$A$4:$B$680, 2, FALSE)), "", VLOOKUP(Table1[[#This Row],[Name]], 'Elec 22-23'!$A$4:$B$680, 2, FALSE))</f>
        <v/>
      </c>
      <c r="R675" s="7" t="str">
        <f>IF(ISNA(VLOOKUP(Table1[[#This Row],[Name]], 'Gas 22-23'!$A$4:$B$427, 2, FALSE)), "", (VLOOKUP(Table1[[#This Row],[Name]], 'Gas 22-23'!$A$4:$B$427, 2, FALSE)))</f>
        <v/>
      </c>
      <c r="S675" s="7" t="str">
        <f>IFERROR((Table1[[#This Row],[Electricity 22-23]]*'Emissions Factors'!$C$5)+('Emissions Factors'!$B$5*Table1[[#This Row],[Gas 22-23]]), "")</f>
        <v/>
      </c>
      <c r="T675" s="12" t="str">
        <f>IFERROR(Table1[[#This Row],[Total Emissions 22-23]]/Table1[[#This Row],[Total Emissions 21-22]], "")</f>
        <v/>
      </c>
      <c r="U675" s="7" t="str">
        <f>IF(ISNA(VLOOKUP(Table1[[#This Row],[Name]],'Electricity 23-24'!A275:D397,4,FALSE)),"",(VLOOKUP(Table1[[#This Row],[Name]],'Electricity 23-24'!A275:D397,4,FALSE)))</f>
        <v/>
      </c>
      <c r="V675" s="7" t="str">
        <f>IF(ISNA(VLOOKUP(Table1[[#This Row],[Name]],Table2[#All],2,FALSE)),"",(VLOOKUP(Table1[[#This Row],[Name]],Table2[#All],2,FALSE)))</f>
        <v/>
      </c>
      <c r="W675" s="7" t="str">
        <f>IFERROR((Table1[[#This Row],[Electricity 23-24 ]]*'Emissions Factors'!$C$6)+(Table1[[#This Row],[Gas 23-24 ]]*'Emissions Factors'!$B$6),"")</f>
        <v/>
      </c>
      <c r="X675" s="74" t="str">
        <f>IFERROR(Table1[[#This Row],[Total Emissions 23-24 ]]/Table1[[#This Row],[Total Emissions 22-23]],"")</f>
        <v/>
      </c>
      <c r="Y675" s="21"/>
    </row>
    <row r="676" spans="1:25" x14ac:dyDescent="0.25">
      <c r="A676" s="30"/>
      <c r="B676" s="21" t="e">
        <f>VLOOKUP(Table1[[#This Row],[Name]], 'Site Information'!$A$2:$D$46, 4, FALSE)</f>
        <v>#N/A</v>
      </c>
      <c r="C676" s="11" t="str">
        <f>IF(ISNA(VLOOKUP(Table1[[#This Row],[Name]], 'Elec 17-18'!$A$4:$B$630, 2, FALSE)), "0", VLOOKUP(Table1[[#This Row],[Name]], 'Elec 17-18'!$A$4:$B$630, 2, FALSE))</f>
        <v>0</v>
      </c>
      <c r="D676" s="47" t="str">
        <f>IF(ISNA(VLOOKUP(Table1[[#This Row],[Name]], 'Gas 17-18'!$A$4:$B$395, 2, FALSE)), "0", (VLOOKUP(Table1[[#This Row],[Name]], 'Gas 17-18'!$A$4:$B$395, 2, FALSE)))</f>
        <v>0</v>
      </c>
      <c r="E676" s="11" t="str">
        <f>IF(ISNA(VLOOKUP(Table1[[#This Row],[Name]], 'Elec 18-19'!$A$4:$B$630, 2, FALSE)), "0", VLOOKUP(Table1[[#This Row],[Name]], 'Elec 18-19'!$A$4:$B$630, 2, FALSE))</f>
        <v>0</v>
      </c>
      <c r="F676" s="47" t="str">
        <f>IF(ISNA(VLOOKUP(Table1[[#This Row],[Name]], 'Gas 18-19'!$A$4:$B$395, 2, FALSE)), "0", (VLOOKUP(Table1[[#This Row],[Name]], 'Gas 18-19'!$A$4:$B$395, 2, FALSE)))</f>
        <v>0</v>
      </c>
      <c r="G676" s="7" t="str">
        <f>IF(ISNA(VLOOKUP(Table1[[#This Row],[Name]], 'Elec 19-20'!$A$4:$B$631, 2, FALSE)), "0", VLOOKUP(Table1[[#This Row],[Name]], 'Elec 19-20'!$A$4:$B$631, 2, FALSE))</f>
        <v>0</v>
      </c>
      <c r="H676" s="7" t="str">
        <f>IF(ISNA(VLOOKUP(Table1[[#This Row],[Name]], 'Gas 19-20'!$A$4:$B$395, 2, FALSE)), "0", (VLOOKUP(Table1[[#This Row],[Name]], 'Gas 19-20'!$A$4:$B$395, 2, FALSE)))</f>
        <v>0</v>
      </c>
      <c r="I676" s="13">
        <f>IFERROR((Table1[[#This Row],[Electricity 19-20]]*'Emissions Factors'!$C$2)+(Table1[[#This Row],[Gas 19-20]]*'Emissions Factors'!$B$2), "")</f>
        <v>0</v>
      </c>
      <c r="J676" s="7" t="str">
        <f>IF(ISNA(VLOOKUP(Table1[[#This Row],[Name]],'Elec 20-21'!$A$4:$B$641, 2, FALSE)), "0", VLOOKUP(Table1[[#This Row],[Name]], 'Elec 20-21'!$A$4:$B$641, 2, FALSE))</f>
        <v>0</v>
      </c>
      <c r="K676" s="7" t="str">
        <f>IF(ISNA(VLOOKUP(Table1[[#This Row],[Name]], 'Gas 20-21'!$A$4:$B$400, 2, FALSE)), "0", VLOOKUP(Table1[[#This Row],[Name]], 'Gas 20-21'!$A$4:$B$400, 2, FALSE))</f>
        <v>0</v>
      </c>
      <c r="L676" s="13">
        <f>IFERROR((Table1[[#This Row],[Electricity 20-21]]*'Emissions Factors'!$C$3)+(Table1[[#This Row],[Gas 20-21]]*'Emissions Factors'!$B$2), "0")</f>
        <v>0</v>
      </c>
      <c r="M676" s="65" t="str">
        <f>IF(ISNA(VLOOKUP(Table1[[#This Row],[Name]], 'Elec 21-22'!$A$4:$B$656, 2, FALSE)), "0", VLOOKUP(Table1[[#This Row],[Name]], 'Elec 21-22'!$A$4:$B$656, 2, FALSE))</f>
        <v>0</v>
      </c>
      <c r="N676" s="7" t="str">
        <f>IF(ISNA(VLOOKUP(Table1[[#This Row],[Name]], 'Gas 21-22'!$A$4:$B$408, 2, FALSE)), "0", VLOOKUP(Table1[[#This Row],[Name]], 'Gas 21-22'!$A$4:$B$408, 2, FALSE))</f>
        <v>0</v>
      </c>
      <c r="O676" s="8">
        <f>IFERROR((Table1[[#This Row],[Electricity 21-22]]*'Emissions Factors'!$C$4)+(Table1[[#This Row],[Gas 21-22]]*'Emissions Factors'!$B$4), "")</f>
        <v>0</v>
      </c>
      <c r="P676" s="12" t="str">
        <f>IFERROR(Table1[[#This Row],[Total Emissions 21-22]]/Table1[[#This Row],[Total Emissions 20-21]], "")</f>
        <v/>
      </c>
      <c r="Q676" s="11" t="str">
        <f>IF(ISNA(VLOOKUP(Table1[[#This Row],[Name]],'Elec 22-23'!$A$4:$B$680, 2, FALSE)), "", VLOOKUP(Table1[[#This Row],[Name]], 'Elec 22-23'!$A$4:$B$680, 2, FALSE))</f>
        <v/>
      </c>
      <c r="R676" s="7" t="str">
        <f>IF(ISNA(VLOOKUP(Table1[[#This Row],[Name]], 'Gas 22-23'!$A$4:$B$427, 2, FALSE)), "", (VLOOKUP(Table1[[#This Row],[Name]], 'Gas 22-23'!$A$4:$B$427, 2, FALSE)))</f>
        <v/>
      </c>
      <c r="S676" s="7" t="str">
        <f>IFERROR((Table1[[#This Row],[Electricity 22-23]]*'Emissions Factors'!$C$5)+('Emissions Factors'!$B$5*Table1[[#This Row],[Gas 22-23]]), "")</f>
        <v/>
      </c>
      <c r="T676" s="12" t="str">
        <f>IFERROR(Table1[[#This Row],[Total Emissions 22-23]]/Table1[[#This Row],[Total Emissions 21-22]], "")</f>
        <v/>
      </c>
      <c r="U676" s="7" t="str">
        <f>IF(ISNA(VLOOKUP(Table1[[#This Row],[Name]],'Electricity 23-24'!A907:D1803,4,FALSE)),"",(VLOOKUP(Table1[[#This Row],[Name]],'Electricity 23-24'!A907:D1803,4,FALSE)))</f>
        <v/>
      </c>
      <c r="V676" s="7" t="str">
        <f>IF(ISNA(VLOOKUP(Table1[[#This Row],[Name]],Table2[#All],2,FALSE)),"",(VLOOKUP(Table1[[#This Row],[Name]],Table2[#All],2,FALSE)))</f>
        <v/>
      </c>
      <c r="W676" s="7" t="str">
        <f>IFERROR((Table1[[#This Row],[Electricity 23-24 ]]*'Emissions Factors'!$C$6)+(Table1[[#This Row],[Gas 23-24 ]]*'Emissions Factors'!$B$6),"")</f>
        <v/>
      </c>
      <c r="X676" s="74" t="str">
        <f>IFERROR(Table1[[#This Row],[Total Emissions 23-24 ]]/Table1[[#This Row],[Total Emissions 22-23]],"")</f>
        <v/>
      </c>
      <c r="Y676" s="21"/>
    </row>
    <row r="677" spans="1:25" x14ac:dyDescent="0.25">
      <c r="A677" s="30"/>
      <c r="B677" s="21" t="e">
        <f>VLOOKUP(Table1[[#This Row],[Name]], 'Site Information'!$A$2:$D$46, 4, FALSE)</f>
        <v>#N/A</v>
      </c>
      <c r="C677" s="11" t="str">
        <f>IF(ISNA(VLOOKUP(Table1[[#This Row],[Name]], 'Elec 17-18'!$A$4:$B$630, 2, FALSE)), "0", VLOOKUP(Table1[[#This Row],[Name]], 'Elec 17-18'!$A$4:$B$630, 2, FALSE))</f>
        <v>0</v>
      </c>
      <c r="D677" s="47" t="str">
        <f>IF(ISNA(VLOOKUP(Table1[[#This Row],[Name]], 'Gas 17-18'!$A$4:$B$395, 2, FALSE)), "0", (VLOOKUP(Table1[[#This Row],[Name]], 'Gas 17-18'!$A$4:$B$395, 2, FALSE)))</f>
        <v>0</v>
      </c>
      <c r="E677" s="11" t="str">
        <f>IF(ISNA(VLOOKUP(Table1[[#This Row],[Name]], 'Elec 18-19'!$A$4:$B$630, 2, FALSE)), "0", VLOOKUP(Table1[[#This Row],[Name]], 'Elec 18-19'!$A$4:$B$630, 2, FALSE))</f>
        <v>0</v>
      </c>
      <c r="F677" s="47" t="str">
        <f>IF(ISNA(VLOOKUP(Table1[[#This Row],[Name]], 'Gas 18-19'!$A$4:$B$395, 2, FALSE)), "0", (VLOOKUP(Table1[[#This Row],[Name]], 'Gas 18-19'!$A$4:$B$395, 2, FALSE)))</f>
        <v>0</v>
      </c>
      <c r="G677" s="7" t="str">
        <f>IF(ISNA(VLOOKUP(Table1[[#This Row],[Name]], 'Elec 19-20'!$A$4:$B$631, 2, FALSE)), "0", VLOOKUP(Table1[[#This Row],[Name]], 'Elec 19-20'!$A$4:$B$631, 2, FALSE))</f>
        <v>0</v>
      </c>
      <c r="H677" s="7" t="str">
        <f>IF(ISNA(VLOOKUP(Table1[[#This Row],[Name]], 'Gas 19-20'!$A$4:$B$395, 2, FALSE)), "0", (VLOOKUP(Table1[[#This Row],[Name]], 'Gas 19-20'!$A$4:$B$395, 2, FALSE)))</f>
        <v>0</v>
      </c>
      <c r="I677" s="13">
        <f>IFERROR((Table1[[#This Row],[Electricity 19-20]]*'Emissions Factors'!$C$2)+(Table1[[#This Row],[Gas 19-20]]*'Emissions Factors'!$B$2), "")</f>
        <v>0</v>
      </c>
      <c r="J677" s="7" t="str">
        <f>IF(ISNA(VLOOKUP(Table1[[#This Row],[Name]],'Elec 20-21'!$A$4:$B$641, 2, FALSE)), "0", VLOOKUP(Table1[[#This Row],[Name]], 'Elec 20-21'!$A$4:$B$641, 2, FALSE))</f>
        <v>0</v>
      </c>
      <c r="K677" s="7" t="str">
        <f>IF(ISNA(VLOOKUP(Table1[[#This Row],[Name]], 'Gas 20-21'!$A$4:$B$400, 2, FALSE)), "0", VLOOKUP(Table1[[#This Row],[Name]], 'Gas 20-21'!$A$4:$B$400, 2, FALSE))</f>
        <v>0</v>
      </c>
      <c r="L677" s="13">
        <f>IFERROR((Table1[[#This Row],[Electricity 20-21]]*'Emissions Factors'!$C$3)+(Table1[[#This Row],[Gas 20-21]]*'Emissions Factors'!$B$2), "0")</f>
        <v>0</v>
      </c>
      <c r="M677" s="65" t="str">
        <f>IF(ISNA(VLOOKUP(Table1[[#This Row],[Name]], 'Elec 21-22'!$A$4:$B$656, 2, FALSE)), "0", VLOOKUP(Table1[[#This Row],[Name]], 'Elec 21-22'!$A$4:$B$656, 2, FALSE))</f>
        <v>0</v>
      </c>
      <c r="N677" s="7" t="str">
        <f>IF(ISNA(VLOOKUP(Table1[[#This Row],[Name]], 'Gas 21-22'!$A$4:$B$408, 2, FALSE)), "0", VLOOKUP(Table1[[#This Row],[Name]], 'Gas 21-22'!$A$4:$B$408, 2, FALSE))</f>
        <v>0</v>
      </c>
      <c r="O677" s="8">
        <f>IFERROR((Table1[[#This Row],[Electricity 21-22]]*'Emissions Factors'!$C$4)+(Table1[[#This Row],[Gas 21-22]]*'Emissions Factors'!$B$4), "")</f>
        <v>0</v>
      </c>
      <c r="P677" s="12" t="str">
        <f>IFERROR(Table1[[#This Row],[Total Emissions 21-22]]/Table1[[#This Row],[Total Emissions 20-21]], "")</f>
        <v/>
      </c>
      <c r="Q677" s="11" t="str">
        <f>IF(ISNA(VLOOKUP(Table1[[#This Row],[Name]],'Elec 22-23'!$A$4:$B$680, 2, FALSE)), "", VLOOKUP(Table1[[#This Row],[Name]], 'Elec 22-23'!$A$4:$B$680, 2, FALSE))</f>
        <v/>
      </c>
      <c r="R677" s="7" t="str">
        <f>IF(ISNA(VLOOKUP(Table1[[#This Row],[Name]], 'Gas 22-23'!$A$4:$B$427, 2, FALSE)), "", (VLOOKUP(Table1[[#This Row],[Name]], 'Gas 22-23'!$A$4:$B$427, 2, FALSE)))</f>
        <v/>
      </c>
      <c r="S677" s="7" t="str">
        <f>IFERROR((Table1[[#This Row],[Electricity 22-23]]*'Emissions Factors'!$C$5)+('Emissions Factors'!$B$5*Table1[[#This Row],[Gas 22-23]]), "")</f>
        <v/>
      </c>
      <c r="T677" s="12" t="str">
        <f>IFERROR(Table1[[#This Row],[Total Emissions 22-23]]/Table1[[#This Row],[Total Emissions 21-22]], "")</f>
        <v/>
      </c>
      <c r="U677" s="7" t="str">
        <f>IF(ISNA(VLOOKUP(Table1[[#This Row],[Name]],'Electricity 23-24'!A908:D1804,4,FALSE)),"",(VLOOKUP(Table1[[#This Row],[Name]],'Electricity 23-24'!A908:D1804,4,FALSE)))</f>
        <v/>
      </c>
      <c r="V677" s="7" t="str">
        <f>IF(ISNA(VLOOKUP(Table1[[#This Row],[Name]],Table2[#All],2,FALSE)),"",(VLOOKUP(Table1[[#This Row],[Name]],Table2[#All],2,FALSE)))</f>
        <v/>
      </c>
      <c r="W677" s="7" t="str">
        <f>IFERROR((Table1[[#This Row],[Electricity 23-24 ]]*'Emissions Factors'!$C$6)+(Table1[[#This Row],[Gas 23-24 ]]*'Emissions Factors'!$B$6),"")</f>
        <v/>
      </c>
      <c r="X677" s="74" t="str">
        <f>IFERROR(Table1[[#This Row],[Total Emissions 23-24 ]]/Table1[[#This Row],[Total Emissions 22-23]],"")</f>
        <v/>
      </c>
      <c r="Y677" s="21"/>
    </row>
    <row r="678" spans="1:25" x14ac:dyDescent="0.25">
      <c r="A678" s="30"/>
      <c r="B678" s="21" t="e">
        <f>VLOOKUP(Table1[[#This Row],[Name]], 'Site Information'!$A$2:$D$46, 4, FALSE)</f>
        <v>#N/A</v>
      </c>
      <c r="C678" s="11" t="str">
        <f>IF(ISNA(VLOOKUP(Table1[[#This Row],[Name]], 'Elec 17-18'!$A$4:$B$630, 2, FALSE)), "0", VLOOKUP(Table1[[#This Row],[Name]], 'Elec 17-18'!$A$4:$B$630, 2, FALSE))</f>
        <v>0</v>
      </c>
      <c r="D678" s="47" t="str">
        <f>IF(ISNA(VLOOKUP(Table1[[#This Row],[Name]], 'Gas 17-18'!$A$4:$B$395, 2, FALSE)), "0", (VLOOKUP(Table1[[#This Row],[Name]], 'Gas 17-18'!$A$4:$B$395, 2, FALSE)))</f>
        <v>0</v>
      </c>
      <c r="E678" s="11" t="str">
        <f>IF(ISNA(VLOOKUP(Table1[[#This Row],[Name]], 'Elec 18-19'!$A$4:$B$630, 2, FALSE)), "0", VLOOKUP(Table1[[#This Row],[Name]], 'Elec 18-19'!$A$4:$B$630, 2, FALSE))</f>
        <v>0</v>
      </c>
      <c r="F678" s="47" t="str">
        <f>IF(ISNA(VLOOKUP(Table1[[#This Row],[Name]], 'Gas 18-19'!$A$4:$B$395, 2, FALSE)), "0", (VLOOKUP(Table1[[#This Row],[Name]], 'Gas 18-19'!$A$4:$B$395, 2, FALSE)))</f>
        <v>0</v>
      </c>
      <c r="G678" s="7" t="str">
        <f>IF(ISNA(VLOOKUP(Table1[[#This Row],[Name]], 'Elec 19-20'!$A$4:$B$631, 2, FALSE)), "0", VLOOKUP(Table1[[#This Row],[Name]], 'Elec 19-20'!$A$4:$B$631, 2, FALSE))</f>
        <v>0</v>
      </c>
      <c r="H678" s="7" t="str">
        <f>IF(ISNA(VLOOKUP(Table1[[#This Row],[Name]], 'Gas 19-20'!$A$4:$B$395, 2, FALSE)), "0", (VLOOKUP(Table1[[#This Row],[Name]], 'Gas 19-20'!$A$4:$B$395, 2, FALSE)))</f>
        <v>0</v>
      </c>
      <c r="I678" s="13">
        <f>IFERROR((Table1[[#This Row],[Electricity 19-20]]*'Emissions Factors'!$C$2)+(Table1[[#This Row],[Gas 19-20]]*'Emissions Factors'!$B$2), "")</f>
        <v>0</v>
      </c>
      <c r="J678" s="7" t="str">
        <f>IF(ISNA(VLOOKUP(Table1[[#This Row],[Name]],'Elec 20-21'!$A$4:$B$641, 2, FALSE)), "0", VLOOKUP(Table1[[#This Row],[Name]], 'Elec 20-21'!$A$4:$B$641, 2, FALSE))</f>
        <v>0</v>
      </c>
      <c r="K678" s="7" t="str">
        <f>IF(ISNA(VLOOKUP(Table1[[#This Row],[Name]], 'Gas 20-21'!$A$4:$B$400, 2, FALSE)), "0", VLOOKUP(Table1[[#This Row],[Name]], 'Gas 20-21'!$A$4:$B$400, 2, FALSE))</f>
        <v>0</v>
      </c>
      <c r="L678" s="13">
        <f>IFERROR((Table1[[#This Row],[Electricity 20-21]]*'Emissions Factors'!$C$3)+(Table1[[#This Row],[Gas 20-21]]*'Emissions Factors'!$B$2), "0")</f>
        <v>0</v>
      </c>
      <c r="M678" s="65" t="str">
        <f>IF(ISNA(VLOOKUP(Table1[[#This Row],[Name]], 'Elec 21-22'!$A$4:$B$656, 2, FALSE)), "0", VLOOKUP(Table1[[#This Row],[Name]], 'Elec 21-22'!$A$4:$B$656, 2, FALSE))</f>
        <v>0</v>
      </c>
      <c r="N678" s="7" t="str">
        <f>IF(ISNA(VLOOKUP(Table1[[#This Row],[Name]], 'Gas 21-22'!$A$4:$B$408, 2, FALSE)), "0", VLOOKUP(Table1[[#This Row],[Name]], 'Gas 21-22'!$A$4:$B$408, 2, FALSE))</f>
        <v>0</v>
      </c>
      <c r="O678" s="8">
        <f>IFERROR((Table1[[#This Row],[Electricity 21-22]]*'Emissions Factors'!$C$4)+(Table1[[#This Row],[Gas 21-22]]*'Emissions Factors'!$B$4), "")</f>
        <v>0</v>
      </c>
      <c r="P678" s="12" t="str">
        <f>IFERROR(Table1[[#This Row],[Total Emissions 21-22]]/Table1[[#This Row],[Total Emissions 20-21]], "")</f>
        <v/>
      </c>
      <c r="Q678" s="11" t="str">
        <f>IF(ISNA(VLOOKUP(Table1[[#This Row],[Name]],'Elec 22-23'!$A$4:$B$680, 2, FALSE)), "", VLOOKUP(Table1[[#This Row],[Name]], 'Elec 22-23'!$A$4:$B$680, 2, FALSE))</f>
        <v/>
      </c>
      <c r="R678" s="7" t="str">
        <f>IF(ISNA(VLOOKUP(Table1[[#This Row],[Name]], 'Gas 22-23'!$A$4:$B$427, 2, FALSE)), "", (VLOOKUP(Table1[[#This Row],[Name]], 'Gas 22-23'!$A$4:$B$427, 2, FALSE)))</f>
        <v/>
      </c>
      <c r="S678" s="7" t="str">
        <f>IFERROR((Table1[[#This Row],[Electricity 22-23]]*'Emissions Factors'!$C$5)+('Emissions Factors'!$B$5*Table1[[#This Row],[Gas 22-23]]), "")</f>
        <v/>
      </c>
      <c r="T678" s="12" t="str">
        <f>IFERROR(Table1[[#This Row],[Total Emissions 22-23]]/Table1[[#This Row],[Total Emissions 21-22]], "")</f>
        <v/>
      </c>
      <c r="U678" s="7" t="str">
        <f>IF(ISNA(VLOOKUP(Table1[[#This Row],[Name]],'Electricity 23-24'!A909:D1805,4,FALSE)),"",(VLOOKUP(Table1[[#This Row],[Name]],'Electricity 23-24'!A909:D1805,4,FALSE)))</f>
        <v/>
      </c>
      <c r="V678" s="7" t="str">
        <f>IF(ISNA(VLOOKUP(Table1[[#This Row],[Name]],Table2[#All],2,FALSE)),"",(VLOOKUP(Table1[[#This Row],[Name]],Table2[#All],2,FALSE)))</f>
        <v/>
      </c>
      <c r="W678" s="7" t="str">
        <f>IFERROR((Table1[[#This Row],[Electricity 23-24 ]]*'Emissions Factors'!$C$6)+(Table1[[#This Row],[Gas 23-24 ]]*'Emissions Factors'!$B$6),"")</f>
        <v/>
      </c>
      <c r="X678" s="74" t="str">
        <f>IFERROR(Table1[[#This Row],[Total Emissions 23-24 ]]/Table1[[#This Row],[Total Emissions 22-23]],"")</f>
        <v/>
      </c>
      <c r="Y678" s="21"/>
    </row>
    <row r="679" spans="1:25" x14ac:dyDescent="0.25">
      <c r="A679" s="30"/>
      <c r="B679" s="21" t="e">
        <f>VLOOKUP(Table1[[#This Row],[Name]], 'Site Information'!$A$2:$D$46, 4, FALSE)</f>
        <v>#N/A</v>
      </c>
      <c r="C679" s="11" t="str">
        <f>IF(ISNA(VLOOKUP(Table1[[#This Row],[Name]], 'Elec 17-18'!$A$4:$B$630, 2, FALSE)), "0", VLOOKUP(Table1[[#This Row],[Name]], 'Elec 17-18'!$A$4:$B$630, 2, FALSE))</f>
        <v>0</v>
      </c>
      <c r="D679" s="47" t="str">
        <f>IF(ISNA(VLOOKUP(Table1[[#This Row],[Name]], 'Gas 17-18'!$A$4:$B$395, 2, FALSE)), "0", (VLOOKUP(Table1[[#This Row],[Name]], 'Gas 17-18'!$A$4:$B$395, 2, FALSE)))</f>
        <v>0</v>
      </c>
      <c r="E679" s="11" t="str">
        <f>IF(ISNA(VLOOKUP(Table1[[#This Row],[Name]], 'Elec 18-19'!$A$4:$B$630, 2, FALSE)), "0", VLOOKUP(Table1[[#This Row],[Name]], 'Elec 18-19'!$A$4:$B$630, 2, FALSE))</f>
        <v>0</v>
      </c>
      <c r="F679" s="47" t="str">
        <f>IF(ISNA(VLOOKUP(Table1[[#This Row],[Name]], 'Gas 18-19'!$A$4:$B$395, 2, FALSE)), "0", (VLOOKUP(Table1[[#This Row],[Name]], 'Gas 18-19'!$A$4:$B$395, 2, FALSE)))</f>
        <v>0</v>
      </c>
      <c r="G679" s="7" t="str">
        <f>IF(ISNA(VLOOKUP(Table1[[#This Row],[Name]], 'Elec 19-20'!$A$4:$B$631, 2, FALSE)), "0", VLOOKUP(Table1[[#This Row],[Name]], 'Elec 19-20'!$A$4:$B$631, 2, FALSE))</f>
        <v>0</v>
      </c>
      <c r="H679" s="7" t="str">
        <f>IF(ISNA(VLOOKUP(Table1[[#This Row],[Name]], 'Gas 19-20'!$A$4:$B$395, 2, FALSE)), "0", (VLOOKUP(Table1[[#This Row],[Name]], 'Gas 19-20'!$A$4:$B$395, 2, FALSE)))</f>
        <v>0</v>
      </c>
      <c r="I679" s="13">
        <f>IFERROR((Table1[[#This Row],[Electricity 19-20]]*'Emissions Factors'!$C$2)+(Table1[[#This Row],[Gas 19-20]]*'Emissions Factors'!$B$2), "")</f>
        <v>0</v>
      </c>
      <c r="J679" s="7" t="str">
        <f>IF(ISNA(VLOOKUP(Table1[[#This Row],[Name]],'Elec 20-21'!$A$4:$B$641, 2, FALSE)), "0", VLOOKUP(Table1[[#This Row],[Name]], 'Elec 20-21'!$A$4:$B$641, 2, FALSE))</f>
        <v>0</v>
      </c>
      <c r="K679" s="7" t="str">
        <f>IF(ISNA(VLOOKUP(Table1[[#This Row],[Name]], 'Gas 20-21'!$A$4:$B$400, 2, FALSE)), "0", VLOOKUP(Table1[[#This Row],[Name]], 'Gas 20-21'!$A$4:$B$400, 2, FALSE))</f>
        <v>0</v>
      </c>
      <c r="L679" s="13">
        <f>IFERROR((Table1[[#This Row],[Electricity 20-21]]*'Emissions Factors'!$C$3)+(Table1[[#This Row],[Gas 20-21]]*'Emissions Factors'!$B$2), "0")</f>
        <v>0</v>
      </c>
      <c r="M679" s="65" t="str">
        <f>IF(ISNA(VLOOKUP(Table1[[#This Row],[Name]], 'Elec 21-22'!$A$4:$B$656, 2, FALSE)), "0", VLOOKUP(Table1[[#This Row],[Name]], 'Elec 21-22'!$A$4:$B$656, 2, FALSE))</f>
        <v>0</v>
      </c>
      <c r="N679" s="7" t="str">
        <f>IF(ISNA(VLOOKUP(Table1[[#This Row],[Name]], 'Gas 21-22'!$A$4:$B$408, 2, FALSE)), "0", VLOOKUP(Table1[[#This Row],[Name]], 'Gas 21-22'!$A$4:$B$408, 2, FALSE))</f>
        <v>0</v>
      </c>
      <c r="O679" s="8">
        <f>IFERROR((Table1[[#This Row],[Electricity 21-22]]*'Emissions Factors'!$C$4)+(Table1[[#This Row],[Gas 21-22]]*'Emissions Factors'!$B$4), "")</f>
        <v>0</v>
      </c>
      <c r="P679" s="12" t="str">
        <f>IFERROR(Table1[[#This Row],[Total Emissions 21-22]]/Table1[[#This Row],[Total Emissions 20-21]], "")</f>
        <v/>
      </c>
      <c r="Q679" s="11" t="str">
        <f>IF(ISNA(VLOOKUP(Table1[[#This Row],[Name]],'Elec 22-23'!$A$4:$B$680, 2, FALSE)), "", VLOOKUP(Table1[[#This Row],[Name]], 'Elec 22-23'!$A$4:$B$680, 2, FALSE))</f>
        <v/>
      </c>
      <c r="R679" s="7" t="str">
        <f>IF(ISNA(VLOOKUP(Table1[[#This Row],[Name]], 'Gas 22-23'!$A$4:$B$427, 2, FALSE)), "", (VLOOKUP(Table1[[#This Row],[Name]], 'Gas 22-23'!$A$4:$B$427, 2, FALSE)))</f>
        <v/>
      </c>
      <c r="S679" s="7" t="str">
        <f>IFERROR((Table1[[#This Row],[Electricity 22-23]]*'Emissions Factors'!$C$5)+('Emissions Factors'!$B$5*Table1[[#This Row],[Gas 22-23]]), "")</f>
        <v/>
      </c>
      <c r="T679" s="12" t="str">
        <f>IFERROR(Table1[[#This Row],[Total Emissions 22-23]]/Table1[[#This Row],[Total Emissions 21-22]], "")</f>
        <v/>
      </c>
      <c r="U679" s="7" t="str">
        <f>IF(ISNA(VLOOKUP(Table1[[#This Row],[Name]],'Electricity 23-24'!A910:D1806,4,FALSE)),"",(VLOOKUP(Table1[[#This Row],[Name]],'Electricity 23-24'!A910:D1806,4,FALSE)))</f>
        <v/>
      </c>
      <c r="V679" s="7" t="str">
        <f>IF(ISNA(VLOOKUP(Table1[[#This Row],[Name]],Table2[#All],2,FALSE)),"",(VLOOKUP(Table1[[#This Row],[Name]],Table2[#All],2,FALSE)))</f>
        <v/>
      </c>
      <c r="W679" s="7" t="str">
        <f>IFERROR((Table1[[#This Row],[Electricity 23-24 ]]*'Emissions Factors'!$C$6)+(Table1[[#This Row],[Gas 23-24 ]]*'Emissions Factors'!$B$6),"")</f>
        <v/>
      </c>
      <c r="X679" s="74" t="str">
        <f>IFERROR(Table1[[#This Row],[Total Emissions 23-24 ]]/Table1[[#This Row],[Total Emissions 22-23]],"")</f>
        <v/>
      </c>
      <c r="Y679" s="21"/>
    </row>
    <row r="680" spans="1:25" x14ac:dyDescent="0.25">
      <c r="A680" s="30"/>
      <c r="B680" s="21" t="e">
        <f>VLOOKUP(Table1[[#This Row],[Name]], 'Site Information'!$A$2:$D$46, 4, FALSE)</f>
        <v>#N/A</v>
      </c>
      <c r="C680" s="11" t="str">
        <f>IF(ISNA(VLOOKUP(Table1[[#This Row],[Name]], 'Elec 17-18'!$A$4:$B$630, 2, FALSE)), "0", VLOOKUP(Table1[[#This Row],[Name]], 'Elec 17-18'!$A$4:$B$630, 2, FALSE))</f>
        <v>0</v>
      </c>
      <c r="D680" s="47" t="str">
        <f>IF(ISNA(VLOOKUP(Table1[[#This Row],[Name]], 'Gas 17-18'!$A$4:$B$395, 2, FALSE)), "0", (VLOOKUP(Table1[[#This Row],[Name]], 'Gas 17-18'!$A$4:$B$395, 2, FALSE)))</f>
        <v>0</v>
      </c>
      <c r="E680" s="11" t="str">
        <f>IF(ISNA(VLOOKUP(Table1[[#This Row],[Name]], 'Elec 18-19'!$A$4:$B$630, 2, FALSE)), "0", VLOOKUP(Table1[[#This Row],[Name]], 'Elec 18-19'!$A$4:$B$630, 2, FALSE))</f>
        <v>0</v>
      </c>
      <c r="F680" s="47" t="str">
        <f>IF(ISNA(VLOOKUP(Table1[[#This Row],[Name]], 'Gas 18-19'!$A$4:$B$395, 2, FALSE)), "0", (VLOOKUP(Table1[[#This Row],[Name]], 'Gas 18-19'!$A$4:$B$395, 2, FALSE)))</f>
        <v>0</v>
      </c>
      <c r="G680" s="7" t="str">
        <f>IF(ISNA(VLOOKUP(Table1[[#This Row],[Name]], 'Elec 19-20'!$A$4:$B$631, 2, FALSE)), "0", VLOOKUP(Table1[[#This Row],[Name]], 'Elec 19-20'!$A$4:$B$631, 2, FALSE))</f>
        <v>0</v>
      </c>
      <c r="H680" s="7" t="str">
        <f>IF(ISNA(VLOOKUP(Table1[[#This Row],[Name]], 'Gas 19-20'!$A$4:$B$395, 2, FALSE)), "0", (VLOOKUP(Table1[[#This Row],[Name]], 'Gas 19-20'!$A$4:$B$395, 2, FALSE)))</f>
        <v>0</v>
      </c>
      <c r="I680" s="13">
        <f>IFERROR((Table1[[#This Row],[Electricity 19-20]]*'Emissions Factors'!$C$2)+(Table1[[#This Row],[Gas 19-20]]*'Emissions Factors'!$B$2), "")</f>
        <v>0</v>
      </c>
      <c r="J680" s="7" t="str">
        <f>IF(ISNA(VLOOKUP(Table1[[#This Row],[Name]],'Elec 20-21'!$A$4:$B$641, 2, FALSE)), "0", VLOOKUP(Table1[[#This Row],[Name]], 'Elec 20-21'!$A$4:$B$641, 2, FALSE))</f>
        <v>0</v>
      </c>
      <c r="K680" s="7" t="str">
        <f>IF(ISNA(VLOOKUP(Table1[[#This Row],[Name]], 'Gas 20-21'!$A$4:$B$400, 2, FALSE)), "0", VLOOKUP(Table1[[#This Row],[Name]], 'Gas 20-21'!$A$4:$B$400, 2, FALSE))</f>
        <v>0</v>
      </c>
      <c r="L680" s="13">
        <f>IFERROR((Table1[[#This Row],[Electricity 20-21]]*'Emissions Factors'!$C$3)+(Table1[[#This Row],[Gas 20-21]]*'Emissions Factors'!$B$2), "0")</f>
        <v>0</v>
      </c>
      <c r="M680" s="65" t="str">
        <f>IF(ISNA(VLOOKUP(Table1[[#This Row],[Name]], 'Elec 21-22'!$A$4:$B$656, 2, FALSE)), "0", VLOOKUP(Table1[[#This Row],[Name]], 'Elec 21-22'!$A$4:$B$656, 2, FALSE))</f>
        <v>0</v>
      </c>
      <c r="N680" s="7" t="str">
        <f>IF(ISNA(VLOOKUP(Table1[[#This Row],[Name]], 'Gas 21-22'!$A$4:$B$408, 2, FALSE)), "0", VLOOKUP(Table1[[#This Row],[Name]], 'Gas 21-22'!$A$4:$B$408, 2, FALSE))</f>
        <v>0</v>
      </c>
      <c r="O680" s="8">
        <f>IFERROR((Table1[[#This Row],[Electricity 21-22]]*'Emissions Factors'!$C$4)+(Table1[[#This Row],[Gas 21-22]]*'Emissions Factors'!$B$4), "")</f>
        <v>0</v>
      </c>
      <c r="P680" s="12" t="str">
        <f>IFERROR(Table1[[#This Row],[Total Emissions 21-22]]/Table1[[#This Row],[Total Emissions 20-21]], "")</f>
        <v/>
      </c>
      <c r="Q680" s="11" t="str">
        <f>IF(ISNA(VLOOKUP(Table1[[#This Row],[Name]],'Elec 22-23'!$A$4:$B$680, 2, FALSE)), "", VLOOKUP(Table1[[#This Row],[Name]], 'Elec 22-23'!$A$4:$B$680, 2, FALSE))</f>
        <v/>
      </c>
      <c r="R680" s="7" t="str">
        <f>IF(ISNA(VLOOKUP(Table1[[#This Row],[Name]], 'Gas 22-23'!$A$4:$B$427, 2, FALSE)), "", (VLOOKUP(Table1[[#This Row],[Name]], 'Gas 22-23'!$A$4:$B$427, 2, FALSE)))</f>
        <v/>
      </c>
      <c r="S680" s="7" t="str">
        <f>IFERROR((Table1[[#This Row],[Electricity 22-23]]*'Emissions Factors'!$C$5)+('Emissions Factors'!$B$5*Table1[[#This Row],[Gas 22-23]]), "")</f>
        <v/>
      </c>
      <c r="T680" s="12" t="str">
        <f>IFERROR(Table1[[#This Row],[Total Emissions 22-23]]/Table1[[#This Row],[Total Emissions 21-22]], "")</f>
        <v/>
      </c>
      <c r="U680" s="7" t="str">
        <f>IF(ISNA(VLOOKUP(Table1[[#This Row],[Name]],'Electricity 23-24'!A911:D1807,4,FALSE)),"",(VLOOKUP(Table1[[#This Row],[Name]],'Electricity 23-24'!A911:D1807,4,FALSE)))</f>
        <v/>
      </c>
      <c r="V680" s="7" t="str">
        <f>IF(ISNA(VLOOKUP(Table1[[#This Row],[Name]],Table2[#All],2,FALSE)),"",(VLOOKUP(Table1[[#This Row],[Name]],Table2[#All],2,FALSE)))</f>
        <v/>
      </c>
      <c r="W680" s="7" t="str">
        <f>IFERROR((Table1[[#This Row],[Electricity 23-24 ]]*'Emissions Factors'!$C$6)+(Table1[[#This Row],[Gas 23-24 ]]*'Emissions Factors'!$B$6),"")</f>
        <v/>
      </c>
      <c r="X680" s="74" t="str">
        <f>IFERROR(Table1[[#This Row],[Total Emissions 23-24 ]]/Table1[[#This Row],[Total Emissions 22-23]],"")</f>
        <v/>
      </c>
      <c r="Y680" s="21"/>
    </row>
    <row r="681" spans="1:25" x14ac:dyDescent="0.25">
      <c r="A681" s="30"/>
      <c r="B681" s="21" t="e">
        <f>VLOOKUP(Table1[[#This Row],[Name]], 'Site Information'!$A$2:$D$46, 4, FALSE)</f>
        <v>#N/A</v>
      </c>
      <c r="C681" s="11" t="str">
        <f>IF(ISNA(VLOOKUP(Table1[[#This Row],[Name]], 'Elec 17-18'!$A$4:$B$630, 2, FALSE)), "0", VLOOKUP(Table1[[#This Row],[Name]], 'Elec 17-18'!$A$4:$B$630, 2, FALSE))</f>
        <v>0</v>
      </c>
      <c r="D681" s="47" t="str">
        <f>IF(ISNA(VLOOKUP(Table1[[#This Row],[Name]], 'Gas 17-18'!$A$4:$B$395, 2, FALSE)), "0", (VLOOKUP(Table1[[#This Row],[Name]], 'Gas 17-18'!$A$4:$B$395, 2, FALSE)))</f>
        <v>0</v>
      </c>
      <c r="E681" s="11" t="str">
        <f>IF(ISNA(VLOOKUP(Table1[[#This Row],[Name]], 'Elec 18-19'!$A$4:$B$630, 2, FALSE)), "0", VLOOKUP(Table1[[#This Row],[Name]], 'Elec 18-19'!$A$4:$B$630, 2, FALSE))</f>
        <v>0</v>
      </c>
      <c r="F681" s="47" t="str">
        <f>IF(ISNA(VLOOKUP(Table1[[#This Row],[Name]], 'Gas 18-19'!$A$4:$B$395, 2, FALSE)), "0", (VLOOKUP(Table1[[#This Row],[Name]], 'Gas 18-19'!$A$4:$B$395, 2, FALSE)))</f>
        <v>0</v>
      </c>
      <c r="G681" s="7" t="str">
        <f>IF(ISNA(VLOOKUP(Table1[[#This Row],[Name]], 'Elec 19-20'!$A$4:$B$631, 2, FALSE)), "0", VLOOKUP(Table1[[#This Row],[Name]], 'Elec 19-20'!$A$4:$B$631, 2, FALSE))</f>
        <v>0</v>
      </c>
      <c r="H681" s="7" t="str">
        <f>IF(ISNA(VLOOKUP(Table1[[#This Row],[Name]], 'Gas 19-20'!$A$4:$B$395, 2, FALSE)), "0", (VLOOKUP(Table1[[#This Row],[Name]], 'Gas 19-20'!$A$4:$B$395, 2, FALSE)))</f>
        <v>0</v>
      </c>
      <c r="I681" s="13">
        <f>IFERROR((Table1[[#This Row],[Electricity 19-20]]*'Emissions Factors'!$C$2)+(Table1[[#This Row],[Gas 19-20]]*'Emissions Factors'!$B$2), "")</f>
        <v>0</v>
      </c>
      <c r="J681" s="7" t="str">
        <f>IF(ISNA(VLOOKUP(Table1[[#This Row],[Name]],'Elec 20-21'!$A$4:$B$641, 2, FALSE)), "0", VLOOKUP(Table1[[#This Row],[Name]], 'Elec 20-21'!$A$4:$B$641, 2, FALSE))</f>
        <v>0</v>
      </c>
      <c r="K681" s="7" t="str">
        <f>IF(ISNA(VLOOKUP(Table1[[#This Row],[Name]], 'Gas 20-21'!$A$4:$B$400, 2, FALSE)), "0", VLOOKUP(Table1[[#This Row],[Name]], 'Gas 20-21'!$A$4:$B$400, 2, FALSE))</f>
        <v>0</v>
      </c>
      <c r="L681" s="13">
        <f>IFERROR((Table1[[#This Row],[Electricity 20-21]]*'Emissions Factors'!$C$3)+(Table1[[#This Row],[Gas 20-21]]*'Emissions Factors'!$B$2), "0")</f>
        <v>0</v>
      </c>
      <c r="M681" s="65" t="str">
        <f>IF(ISNA(VLOOKUP(Table1[[#This Row],[Name]], 'Elec 21-22'!$A$4:$B$656, 2, FALSE)), "0", VLOOKUP(Table1[[#This Row],[Name]], 'Elec 21-22'!$A$4:$B$656, 2, FALSE))</f>
        <v>0</v>
      </c>
      <c r="N681" s="7" t="str">
        <f>IF(ISNA(VLOOKUP(Table1[[#This Row],[Name]], 'Gas 21-22'!$A$4:$B$408, 2, FALSE)), "0", VLOOKUP(Table1[[#This Row],[Name]], 'Gas 21-22'!$A$4:$B$408, 2, FALSE))</f>
        <v>0</v>
      </c>
      <c r="O681" s="8">
        <f>IFERROR((Table1[[#This Row],[Electricity 21-22]]*'Emissions Factors'!$C$4)+(Table1[[#This Row],[Gas 21-22]]*'Emissions Factors'!$B$4), "")</f>
        <v>0</v>
      </c>
      <c r="P681" s="12" t="str">
        <f>IFERROR(Table1[[#This Row],[Total Emissions 21-22]]/Table1[[#This Row],[Total Emissions 20-21]], "")</f>
        <v/>
      </c>
      <c r="Q681" s="11" t="str">
        <f>IF(ISNA(VLOOKUP(Table1[[#This Row],[Name]],'Elec 22-23'!$A$4:$B$680, 2, FALSE)), "", VLOOKUP(Table1[[#This Row],[Name]], 'Elec 22-23'!$A$4:$B$680, 2, FALSE))</f>
        <v/>
      </c>
      <c r="R681" s="7" t="str">
        <f>IF(ISNA(VLOOKUP(Table1[[#This Row],[Name]], 'Gas 22-23'!$A$4:$B$427, 2, FALSE)), "", (VLOOKUP(Table1[[#This Row],[Name]], 'Gas 22-23'!$A$4:$B$427, 2, FALSE)))</f>
        <v/>
      </c>
      <c r="S681" s="7" t="str">
        <f>IFERROR((Table1[[#This Row],[Electricity 22-23]]*'Emissions Factors'!$C$5)+('Emissions Factors'!$B$5*Table1[[#This Row],[Gas 22-23]]), "")</f>
        <v/>
      </c>
      <c r="T681" s="12" t="str">
        <f>IFERROR(Table1[[#This Row],[Total Emissions 22-23]]/Table1[[#This Row],[Total Emissions 21-22]], "")</f>
        <v/>
      </c>
      <c r="U681" s="7" t="str">
        <f>IF(ISNA(VLOOKUP(Table1[[#This Row],[Name]],'Electricity 23-24'!A912:D1808,4,FALSE)),"",(VLOOKUP(Table1[[#This Row],[Name]],'Electricity 23-24'!A912:D1808,4,FALSE)))</f>
        <v/>
      </c>
      <c r="V681" s="7" t="str">
        <f>IF(ISNA(VLOOKUP(Table1[[#This Row],[Name]],Table2[#All],2,FALSE)),"",(VLOOKUP(Table1[[#This Row],[Name]],Table2[#All],2,FALSE)))</f>
        <v/>
      </c>
      <c r="W681" s="7" t="str">
        <f>IFERROR((Table1[[#This Row],[Electricity 23-24 ]]*'Emissions Factors'!$C$6)+(Table1[[#This Row],[Gas 23-24 ]]*'Emissions Factors'!$B$6),"")</f>
        <v/>
      </c>
      <c r="X681" s="74" t="str">
        <f>IFERROR(Table1[[#This Row],[Total Emissions 23-24 ]]/Table1[[#This Row],[Total Emissions 22-23]],"")</f>
        <v/>
      </c>
      <c r="Y681" s="21"/>
    </row>
    <row r="682" spans="1:25" x14ac:dyDescent="0.25">
      <c r="A682" s="30"/>
      <c r="B682" s="21" t="e">
        <f>VLOOKUP(Table1[[#This Row],[Name]], 'Site Information'!$A$2:$D$46, 4, FALSE)</f>
        <v>#N/A</v>
      </c>
      <c r="C682" s="11" t="str">
        <f>IF(ISNA(VLOOKUP(Table1[[#This Row],[Name]], 'Elec 17-18'!$A$4:$B$630, 2, FALSE)), "0", VLOOKUP(Table1[[#This Row],[Name]], 'Elec 17-18'!$A$4:$B$630, 2, FALSE))</f>
        <v>0</v>
      </c>
      <c r="D682" s="47" t="str">
        <f>IF(ISNA(VLOOKUP(Table1[[#This Row],[Name]], 'Gas 17-18'!$A$4:$B$395, 2, FALSE)), "0", (VLOOKUP(Table1[[#This Row],[Name]], 'Gas 17-18'!$A$4:$B$395, 2, FALSE)))</f>
        <v>0</v>
      </c>
      <c r="E682" s="11" t="str">
        <f>IF(ISNA(VLOOKUP(Table1[[#This Row],[Name]], 'Elec 18-19'!$A$4:$B$630, 2, FALSE)), "0", VLOOKUP(Table1[[#This Row],[Name]], 'Elec 18-19'!$A$4:$B$630, 2, FALSE))</f>
        <v>0</v>
      </c>
      <c r="F682" s="47" t="str">
        <f>IF(ISNA(VLOOKUP(Table1[[#This Row],[Name]], 'Gas 18-19'!$A$4:$B$395, 2, FALSE)), "0", (VLOOKUP(Table1[[#This Row],[Name]], 'Gas 18-19'!$A$4:$B$395, 2, FALSE)))</f>
        <v>0</v>
      </c>
      <c r="G682" s="7" t="str">
        <f>IF(ISNA(VLOOKUP(Table1[[#This Row],[Name]], 'Elec 19-20'!$A$4:$B$631, 2, FALSE)), "0", VLOOKUP(Table1[[#This Row],[Name]], 'Elec 19-20'!$A$4:$B$631, 2, FALSE))</f>
        <v>0</v>
      </c>
      <c r="H682" s="7" t="str">
        <f>IF(ISNA(VLOOKUP(Table1[[#This Row],[Name]], 'Gas 19-20'!$A$4:$B$395, 2, FALSE)), "0", (VLOOKUP(Table1[[#This Row],[Name]], 'Gas 19-20'!$A$4:$B$395, 2, FALSE)))</f>
        <v>0</v>
      </c>
      <c r="I682" s="13">
        <f>IFERROR((Table1[[#This Row],[Electricity 19-20]]*'Emissions Factors'!$C$2)+(Table1[[#This Row],[Gas 19-20]]*'Emissions Factors'!$B$2), "")</f>
        <v>0</v>
      </c>
      <c r="J682" s="7" t="str">
        <f>IF(ISNA(VLOOKUP(Table1[[#This Row],[Name]],'Elec 20-21'!$A$4:$B$641, 2, FALSE)), "0", VLOOKUP(Table1[[#This Row],[Name]], 'Elec 20-21'!$A$4:$B$641, 2, FALSE))</f>
        <v>0</v>
      </c>
      <c r="K682" s="7" t="str">
        <f>IF(ISNA(VLOOKUP(Table1[[#This Row],[Name]], 'Gas 20-21'!$A$4:$B$400, 2, FALSE)), "0", VLOOKUP(Table1[[#This Row],[Name]], 'Gas 20-21'!$A$4:$B$400, 2, FALSE))</f>
        <v>0</v>
      </c>
      <c r="L682" s="13">
        <f>IFERROR((Table1[[#This Row],[Electricity 20-21]]*'Emissions Factors'!$C$3)+(Table1[[#This Row],[Gas 20-21]]*'Emissions Factors'!$B$2), "0")</f>
        <v>0</v>
      </c>
      <c r="M682" s="65" t="str">
        <f>IF(ISNA(VLOOKUP(Table1[[#This Row],[Name]], 'Elec 21-22'!$A$4:$B$656, 2, FALSE)), "0", VLOOKUP(Table1[[#This Row],[Name]], 'Elec 21-22'!$A$4:$B$656, 2, FALSE))</f>
        <v>0</v>
      </c>
      <c r="N682" s="7" t="str">
        <f>IF(ISNA(VLOOKUP(Table1[[#This Row],[Name]], 'Gas 21-22'!$A$4:$B$408, 2, FALSE)), "0", VLOOKUP(Table1[[#This Row],[Name]], 'Gas 21-22'!$A$4:$B$408, 2, FALSE))</f>
        <v>0</v>
      </c>
      <c r="O682" s="8">
        <f>IFERROR((Table1[[#This Row],[Electricity 21-22]]*'Emissions Factors'!$C$4)+(Table1[[#This Row],[Gas 21-22]]*'Emissions Factors'!$B$4), "")</f>
        <v>0</v>
      </c>
      <c r="P682" s="12" t="str">
        <f>IFERROR(Table1[[#This Row],[Total Emissions 21-22]]/Table1[[#This Row],[Total Emissions 20-21]], "")</f>
        <v/>
      </c>
      <c r="Q682" s="11" t="str">
        <f>IF(ISNA(VLOOKUP(Table1[[#This Row],[Name]],'Elec 22-23'!$A$4:$B$680, 2, FALSE)), "", VLOOKUP(Table1[[#This Row],[Name]], 'Elec 22-23'!$A$4:$B$680, 2, FALSE))</f>
        <v/>
      </c>
      <c r="R682" s="7" t="str">
        <f>IF(ISNA(VLOOKUP(Table1[[#This Row],[Name]], 'Gas 22-23'!$A$4:$B$427, 2, FALSE)), "", (VLOOKUP(Table1[[#This Row],[Name]], 'Gas 22-23'!$A$4:$B$427, 2, FALSE)))</f>
        <v/>
      </c>
      <c r="S682" s="7" t="str">
        <f>IFERROR((Table1[[#This Row],[Electricity 22-23]]*'Emissions Factors'!$C$5)+('Emissions Factors'!$B$5*Table1[[#This Row],[Gas 22-23]]), "")</f>
        <v/>
      </c>
      <c r="T682" s="12" t="str">
        <f>IFERROR(Table1[[#This Row],[Total Emissions 22-23]]/Table1[[#This Row],[Total Emissions 21-22]], "")</f>
        <v/>
      </c>
      <c r="U682" s="7" t="str">
        <f>IF(ISNA(VLOOKUP(Table1[[#This Row],[Name]],'Electricity 23-24'!A913:D1809,4,FALSE)),"",(VLOOKUP(Table1[[#This Row],[Name]],'Electricity 23-24'!A913:D1809,4,FALSE)))</f>
        <v/>
      </c>
      <c r="V682" s="7" t="str">
        <f>IF(ISNA(VLOOKUP(Table1[[#This Row],[Name]],Table2[#All],2,FALSE)),"",(VLOOKUP(Table1[[#This Row],[Name]],Table2[#All],2,FALSE)))</f>
        <v/>
      </c>
      <c r="W682" s="7" t="str">
        <f>IFERROR((Table1[[#This Row],[Electricity 23-24 ]]*'Emissions Factors'!$C$6)+(Table1[[#This Row],[Gas 23-24 ]]*'Emissions Factors'!$B$6),"")</f>
        <v/>
      </c>
      <c r="X682" s="74" t="str">
        <f>IFERROR(Table1[[#This Row],[Total Emissions 23-24 ]]/Table1[[#This Row],[Total Emissions 22-23]],"")</f>
        <v/>
      </c>
      <c r="Y682" s="21"/>
    </row>
    <row r="683" spans="1:25" x14ac:dyDescent="0.25">
      <c r="A683" s="30"/>
      <c r="B683" s="21" t="e">
        <f>VLOOKUP(Table1[[#This Row],[Name]], 'Site Information'!$A$2:$D$46, 4, FALSE)</f>
        <v>#N/A</v>
      </c>
      <c r="C683" s="11" t="str">
        <f>IF(ISNA(VLOOKUP(Table1[[#This Row],[Name]], 'Elec 17-18'!$A$4:$B$630, 2, FALSE)), "0", VLOOKUP(Table1[[#This Row],[Name]], 'Elec 17-18'!$A$4:$B$630, 2, FALSE))</f>
        <v>0</v>
      </c>
      <c r="D683" s="47" t="str">
        <f>IF(ISNA(VLOOKUP(Table1[[#This Row],[Name]], 'Gas 17-18'!$A$4:$B$395, 2, FALSE)), "0", (VLOOKUP(Table1[[#This Row],[Name]], 'Gas 17-18'!$A$4:$B$395, 2, FALSE)))</f>
        <v>0</v>
      </c>
      <c r="E683" s="11" t="str">
        <f>IF(ISNA(VLOOKUP(Table1[[#This Row],[Name]], 'Elec 18-19'!$A$4:$B$630, 2, FALSE)), "0", VLOOKUP(Table1[[#This Row],[Name]], 'Elec 18-19'!$A$4:$B$630, 2, FALSE))</f>
        <v>0</v>
      </c>
      <c r="F683" s="47" t="str">
        <f>IF(ISNA(VLOOKUP(Table1[[#This Row],[Name]], 'Gas 18-19'!$A$4:$B$395, 2, FALSE)), "0", (VLOOKUP(Table1[[#This Row],[Name]], 'Gas 18-19'!$A$4:$B$395, 2, FALSE)))</f>
        <v>0</v>
      </c>
      <c r="G683" s="7" t="str">
        <f>IF(ISNA(VLOOKUP(Table1[[#This Row],[Name]], 'Elec 19-20'!$A$4:$B$631, 2, FALSE)), "0", VLOOKUP(Table1[[#This Row],[Name]], 'Elec 19-20'!$A$4:$B$631, 2, FALSE))</f>
        <v>0</v>
      </c>
      <c r="H683" s="7" t="str">
        <f>IF(ISNA(VLOOKUP(Table1[[#This Row],[Name]], 'Gas 19-20'!$A$4:$B$395, 2, FALSE)), "0", (VLOOKUP(Table1[[#This Row],[Name]], 'Gas 19-20'!$A$4:$B$395, 2, FALSE)))</f>
        <v>0</v>
      </c>
      <c r="I683" s="13">
        <f>IFERROR((Table1[[#This Row],[Electricity 19-20]]*'Emissions Factors'!$C$2)+(Table1[[#This Row],[Gas 19-20]]*'Emissions Factors'!$B$2), "")</f>
        <v>0</v>
      </c>
      <c r="J683" s="7" t="str">
        <f>IF(ISNA(VLOOKUP(Table1[[#This Row],[Name]],'Elec 20-21'!$A$4:$B$641, 2, FALSE)), "0", VLOOKUP(Table1[[#This Row],[Name]], 'Elec 20-21'!$A$4:$B$641, 2, FALSE))</f>
        <v>0</v>
      </c>
      <c r="K683" s="7" t="str">
        <f>IF(ISNA(VLOOKUP(Table1[[#This Row],[Name]], 'Gas 20-21'!$A$4:$B$400, 2, FALSE)), "0", VLOOKUP(Table1[[#This Row],[Name]], 'Gas 20-21'!$A$4:$B$400, 2, FALSE))</f>
        <v>0</v>
      </c>
      <c r="L683" s="13">
        <f>IFERROR((Table1[[#This Row],[Electricity 20-21]]*'Emissions Factors'!$C$3)+(Table1[[#This Row],[Gas 20-21]]*'Emissions Factors'!$B$2), "0")</f>
        <v>0</v>
      </c>
      <c r="M683" s="65" t="str">
        <f>IF(ISNA(VLOOKUP(Table1[[#This Row],[Name]], 'Elec 21-22'!$A$4:$B$656, 2, FALSE)), "0", VLOOKUP(Table1[[#This Row],[Name]], 'Elec 21-22'!$A$4:$B$656, 2, FALSE))</f>
        <v>0</v>
      </c>
      <c r="N683" s="7" t="str">
        <f>IF(ISNA(VLOOKUP(Table1[[#This Row],[Name]], 'Gas 21-22'!$A$4:$B$408, 2, FALSE)), "0", VLOOKUP(Table1[[#This Row],[Name]], 'Gas 21-22'!$A$4:$B$408, 2, FALSE))</f>
        <v>0</v>
      </c>
      <c r="O683" s="8">
        <f>IFERROR((Table1[[#This Row],[Electricity 21-22]]*'Emissions Factors'!$C$4)+(Table1[[#This Row],[Gas 21-22]]*'Emissions Factors'!$B$4), "")</f>
        <v>0</v>
      </c>
      <c r="P683" s="12" t="str">
        <f>IFERROR(Table1[[#This Row],[Total Emissions 21-22]]/Table1[[#This Row],[Total Emissions 20-21]], "")</f>
        <v/>
      </c>
      <c r="Q683" s="11" t="str">
        <f>IF(ISNA(VLOOKUP(Table1[[#This Row],[Name]],'Elec 22-23'!$A$4:$B$680, 2, FALSE)), "", VLOOKUP(Table1[[#This Row],[Name]], 'Elec 22-23'!$A$4:$B$680, 2, FALSE))</f>
        <v/>
      </c>
      <c r="R683" s="7" t="str">
        <f>IF(ISNA(VLOOKUP(Table1[[#This Row],[Name]], 'Gas 22-23'!$A$4:$B$427, 2, FALSE)), "", (VLOOKUP(Table1[[#This Row],[Name]], 'Gas 22-23'!$A$4:$B$427, 2, FALSE)))</f>
        <v/>
      </c>
      <c r="S683" s="7" t="str">
        <f>IFERROR((Table1[[#This Row],[Electricity 22-23]]*'Emissions Factors'!$C$5)+('Emissions Factors'!$B$5*Table1[[#This Row],[Gas 22-23]]), "")</f>
        <v/>
      </c>
      <c r="T683" s="12" t="str">
        <f>IFERROR(Table1[[#This Row],[Total Emissions 22-23]]/Table1[[#This Row],[Total Emissions 21-22]], "")</f>
        <v/>
      </c>
      <c r="U683" s="7" t="str">
        <f>IF(ISNA(VLOOKUP(Table1[[#This Row],[Name]],'Electricity 23-24'!A914:D1810,4,FALSE)),"",(VLOOKUP(Table1[[#This Row],[Name]],'Electricity 23-24'!A914:D1810,4,FALSE)))</f>
        <v/>
      </c>
      <c r="V683" s="7" t="str">
        <f>IF(ISNA(VLOOKUP(Table1[[#This Row],[Name]],Table2[#All],2,FALSE)),"",(VLOOKUP(Table1[[#This Row],[Name]],Table2[#All],2,FALSE)))</f>
        <v/>
      </c>
      <c r="W683" s="7" t="str">
        <f>IFERROR((Table1[[#This Row],[Electricity 23-24 ]]*'Emissions Factors'!$C$6)+(Table1[[#This Row],[Gas 23-24 ]]*'Emissions Factors'!$B$6),"")</f>
        <v/>
      </c>
      <c r="X683" s="74" t="str">
        <f>IFERROR(Table1[[#This Row],[Total Emissions 23-24 ]]/Table1[[#This Row],[Total Emissions 22-23]],"")</f>
        <v/>
      </c>
      <c r="Y683" s="21"/>
    </row>
    <row r="684" spans="1:25" x14ac:dyDescent="0.25">
      <c r="A684" s="30"/>
      <c r="B684" s="21" t="e">
        <f>VLOOKUP(Table1[[#This Row],[Name]], 'Site Information'!$A$2:$D$46, 4, FALSE)</f>
        <v>#N/A</v>
      </c>
      <c r="C684" s="11" t="str">
        <f>IF(ISNA(VLOOKUP(Table1[[#This Row],[Name]], 'Elec 17-18'!$A$4:$B$630, 2, FALSE)), "0", VLOOKUP(Table1[[#This Row],[Name]], 'Elec 17-18'!$A$4:$B$630, 2, FALSE))</f>
        <v>0</v>
      </c>
      <c r="D684" s="47" t="str">
        <f>IF(ISNA(VLOOKUP(Table1[[#This Row],[Name]], 'Gas 17-18'!$A$4:$B$395, 2, FALSE)), "0", (VLOOKUP(Table1[[#This Row],[Name]], 'Gas 17-18'!$A$4:$B$395, 2, FALSE)))</f>
        <v>0</v>
      </c>
      <c r="E684" s="11" t="str">
        <f>IF(ISNA(VLOOKUP(Table1[[#This Row],[Name]], 'Elec 18-19'!$A$4:$B$630, 2, FALSE)), "0", VLOOKUP(Table1[[#This Row],[Name]], 'Elec 18-19'!$A$4:$B$630, 2, FALSE))</f>
        <v>0</v>
      </c>
      <c r="F684" s="47" t="str">
        <f>IF(ISNA(VLOOKUP(Table1[[#This Row],[Name]], 'Gas 18-19'!$A$4:$B$395, 2, FALSE)), "0", (VLOOKUP(Table1[[#This Row],[Name]], 'Gas 18-19'!$A$4:$B$395, 2, FALSE)))</f>
        <v>0</v>
      </c>
      <c r="G684" s="7" t="str">
        <f>IF(ISNA(VLOOKUP(Table1[[#This Row],[Name]], 'Elec 19-20'!$A$4:$B$631, 2, FALSE)), "0", VLOOKUP(Table1[[#This Row],[Name]], 'Elec 19-20'!$A$4:$B$631, 2, FALSE))</f>
        <v>0</v>
      </c>
      <c r="H684" s="7" t="str">
        <f>IF(ISNA(VLOOKUP(Table1[[#This Row],[Name]], 'Gas 19-20'!$A$4:$B$395, 2, FALSE)), "0", (VLOOKUP(Table1[[#This Row],[Name]], 'Gas 19-20'!$A$4:$B$395, 2, FALSE)))</f>
        <v>0</v>
      </c>
      <c r="I684" s="13">
        <f>IFERROR((Table1[[#This Row],[Electricity 19-20]]*'Emissions Factors'!$C$2)+(Table1[[#This Row],[Gas 19-20]]*'Emissions Factors'!$B$2), "")</f>
        <v>0</v>
      </c>
      <c r="J684" s="7" t="str">
        <f>IF(ISNA(VLOOKUP(Table1[[#This Row],[Name]],'Elec 20-21'!$A$4:$B$641, 2, FALSE)), "0", VLOOKUP(Table1[[#This Row],[Name]], 'Elec 20-21'!$A$4:$B$641, 2, FALSE))</f>
        <v>0</v>
      </c>
      <c r="K684" s="7" t="str">
        <f>IF(ISNA(VLOOKUP(Table1[[#This Row],[Name]], 'Gas 20-21'!$A$4:$B$400, 2, FALSE)), "0", VLOOKUP(Table1[[#This Row],[Name]], 'Gas 20-21'!$A$4:$B$400, 2, FALSE))</f>
        <v>0</v>
      </c>
      <c r="L684" s="13">
        <f>IFERROR((Table1[[#This Row],[Electricity 20-21]]*'Emissions Factors'!$C$3)+(Table1[[#This Row],[Gas 20-21]]*'Emissions Factors'!$B$2), "0")</f>
        <v>0</v>
      </c>
      <c r="M684" s="65" t="str">
        <f>IF(ISNA(VLOOKUP(Table1[[#This Row],[Name]], 'Elec 21-22'!$A$4:$B$656, 2, FALSE)), "0", VLOOKUP(Table1[[#This Row],[Name]], 'Elec 21-22'!$A$4:$B$656, 2, FALSE))</f>
        <v>0</v>
      </c>
      <c r="N684" s="7" t="str">
        <f>IF(ISNA(VLOOKUP(Table1[[#This Row],[Name]], 'Gas 21-22'!$A$4:$B$408, 2, FALSE)), "0", VLOOKUP(Table1[[#This Row],[Name]], 'Gas 21-22'!$A$4:$B$408, 2, FALSE))</f>
        <v>0</v>
      </c>
      <c r="O684" s="8">
        <f>IFERROR((Table1[[#This Row],[Electricity 21-22]]*'Emissions Factors'!$C$4)+(Table1[[#This Row],[Gas 21-22]]*'Emissions Factors'!$B$4), "")</f>
        <v>0</v>
      </c>
      <c r="P684" s="12" t="str">
        <f>IFERROR(Table1[[#This Row],[Total Emissions 21-22]]/Table1[[#This Row],[Total Emissions 20-21]], "")</f>
        <v/>
      </c>
      <c r="Q684" s="11" t="str">
        <f>IF(ISNA(VLOOKUP(Table1[[#This Row],[Name]],'Elec 22-23'!$A$4:$B$680, 2, FALSE)), "", VLOOKUP(Table1[[#This Row],[Name]], 'Elec 22-23'!$A$4:$B$680, 2, FALSE))</f>
        <v/>
      </c>
      <c r="R684" s="7" t="str">
        <f>IF(ISNA(VLOOKUP(Table1[[#This Row],[Name]], 'Gas 22-23'!$A$4:$B$427, 2, FALSE)), "", (VLOOKUP(Table1[[#This Row],[Name]], 'Gas 22-23'!$A$4:$B$427, 2, FALSE)))</f>
        <v/>
      </c>
      <c r="S684" s="7" t="str">
        <f>IFERROR((Table1[[#This Row],[Electricity 22-23]]*'Emissions Factors'!$C$5)+('Emissions Factors'!$B$5*Table1[[#This Row],[Gas 22-23]]), "")</f>
        <v/>
      </c>
      <c r="T684" s="12" t="str">
        <f>IFERROR(Table1[[#This Row],[Total Emissions 22-23]]/Table1[[#This Row],[Total Emissions 21-22]], "")</f>
        <v/>
      </c>
      <c r="U684" s="7" t="str">
        <f>IF(ISNA(VLOOKUP(Table1[[#This Row],[Name]],'Electricity 23-24'!A915:D1811,4,FALSE)),"",(VLOOKUP(Table1[[#This Row],[Name]],'Electricity 23-24'!A915:D1811,4,FALSE)))</f>
        <v/>
      </c>
      <c r="V684" s="7" t="str">
        <f>IF(ISNA(VLOOKUP(Table1[[#This Row],[Name]],Table2[#All],2,FALSE)),"",(VLOOKUP(Table1[[#This Row],[Name]],Table2[#All],2,FALSE)))</f>
        <v/>
      </c>
      <c r="W684" s="7" t="str">
        <f>IFERROR((Table1[[#This Row],[Electricity 23-24 ]]*'Emissions Factors'!$C$6)+(Table1[[#This Row],[Gas 23-24 ]]*'Emissions Factors'!$B$6),"")</f>
        <v/>
      </c>
      <c r="X684" s="74" t="str">
        <f>IFERROR(Table1[[#This Row],[Total Emissions 23-24 ]]/Table1[[#This Row],[Total Emissions 22-23]],"")</f>
        <v/>
      </c>
      <c r="Y684" s="21"/>
    </row>
    <row r="685" spans="1:25" x14ac:dyDescent="0.25">
      <c r="A685" s="30"/>
      <c r="B685" s="21" t="e">
        <f>VLOOKUP(Table1[[#This Row],[Name]], 'Site Information'!$A$2:$D$46, 4, FALSE)</f>
        <v>#N/A</v>
      </c>
      <c r="C685" s="11" t="str">
        <f>IF(ISNA(VLOOKUP(Table1[[#This Row],[Name]], 'Elec 17-18'!$A$4:$B$630, 2, FALSE)), "0", VLOOKUP(Table1[[#This Row],[Name]], 'Elec 17-18'!$A$4:$B$630, 2, FALSE))</f>
        <v>0</v>
      </c>
      <c r="D685" s="47" t="str">
        <f>IF(ISNA(VLOOKUP(Table1[[#This Row],[Name]], 'Gas 17-18'!$A$4:$B$395, 2, FALSE)), "0", (VLOOKUP(Table1[[#This Row],[Name]], 'Gas 17-18'!$A$4:$B$395, 2, FALSE)))</f>
        <v>0</v>
      </c>
      <c r="E685" s="11" t="str">
        <f>IF(ISNA(VLOOKUP(Table1[[#This Row],[Name]], 'Elec 18-19'!$A$4:$B$630, 2, FALSE)), "0", VLOOKUP(Table1[[#This Row],[Name]], 'Elec 18-19'!$A$4:$B$630, 2, FALSE))</f>
        <v>0</v>
      </c>
      <c r="F685" s="47" t="str">
        <f>IF(ISNA(VLOOKUP(Table1[[#This Row],[Name]], 'Gas 18-19'!$A$4:$B$395, 2, FALSE)), "0", (VLOOKUP(Table1[[#This Row],[Name]], 'Gas 18-19'!$A$4:$B$395, 2, FALSE)))</f>
        <v>0</v>
      </c>
      <c r="G685" s="7" t="str">
        <f>IF(ISNA(VLOOKUP(Table1[[#This Row],[Name]], 'Elec 19-20'!$A$4:$B$631, 2, FALSE)), "0", VLOOKUP(Table1[[#This Row],[Name]], 'Elec 19-20'!$A$4:$B$631, 2, FALSE))</f>
        <v>0</v>
      </c>
      <c r="H685" s="7" t="str">
        <f>IF(ISNA(VLOOKUP(Table1[[#This Row],[Name]], 'Gas 19-20'!$A$4:$B$395, 2, FALSE)), "0", (VLOOKUP(Table1[[#This Row],[Name]], 'Gas 19-20'!$A$4:$B$395, 2, FALSE)))</f>
        <v>0</v>
      </c>
      <c r="I685" s="13">
        <f>IFERROR((Table1[[#This Row],[Electricity 19-20]]*'Emissions Factors'!$C$2)+(Table1[[#This Row],[Gas 19-20]]*'Emissions Factors'!$B$2), "")</f>
        <v>0</v>
      </c>
      <c r="J685" s="7" t="str">
        <f>IF(ISNA(VLOOKUP(Table1[[#This Row],[Name]],'Elec 20-21'!$A$4:$B$641, 2, FALSE)), "0", VLOOKUP(Table1[[#This Row],[Name]], 'Elec 20-21'!$A$4:$B$641, 2, FALSE))</f>
        <v>0</v>
      </c>
      <c r="K685" s="7" t="str">
        <f>IF(ISNA(VLOOKUP(Table1[[#This Row],[Name]], 'Gas 20-21'!$A$4:$B$400, 2, FALSE)), "0", VLOOKUP(Table1[[#This Row],[Name]], 'Gas 20-21'!$A$4:$B$400, 2, FALSE))</f>
        <v>0</v>
      </c>
      <c r="L685" s="13">
        <f>IFERROR((Table1[[#This Row],[Electricity 20-21]]*'Emissions Factors'!$C$3)+(Table1[[#This Row],[Gas 20-21]]*'Emissions Factors'!$B$2), "0")</f>
        <v>0</v>
      </c>
      <c r="M685" s="65" t="str">
        <f>IF(ISNA(VLOOKUP(Table1[[#This Row],[Name]], 'Elec 21-22'!$A$4:$B$656, 2, FALSE)), "0", VLOOKUP(Table1[[#This Row],[Name]], 'Elec 21-22'!$A$4:$B$656, 2, FALSE))</f>
        <v>0</v>
      </c>
      <c r="N685" s="7" t="str">
        <f>IF(ISNA(VLOOKUP(Table1[[#This Row],[Name]], 'Gas 21-22'!$A$4:$B$408, 2, FALSE)), "0", VLOOKUP(Table1[[#This Row],[Name]], 'Gas 21-22'!$A$4:$B$408, 2, FALSE))</f>
        <v>0</v>
      </c>
      <c r="O685" s="8">
        <f>IFERROR((Table1[[#This Row],[Electricity 21-22]]*'Emissions Factors'!$C$4)+(Table1[[#This Row],[Gas 21-22]]*'Emissions Factors'!$B$4), "")</f>
        <v>0</v>
      </c>
      <c r="P685" s="12" t="str">
        <f>IFERROR(Table1[[#This Row],[Total Emissions 21-22]]/Table1[[#This Row],[Total Emissions 20-21]], "")</f>
        <v/>
      </c>
      <c r="Q685" s="11" t="str">
        <f>IF(ISNA(VLOOKUP(Table1[[#This Row],[Name]],'Elec 22-23'!$A$4:$B$680, 2, FALSE)), "", VLOOKUP(Table1[[#This Row],[Name]], 'Elec 22-23'!$A$4:$B$680, 2, FALSE))</f>
        <v/>
      </c>
      <c r="R685" s="7" t="str">
        <f>IF(ISNA(VLOOKUP(Table1[[#This Row],[Name]], 'Gas 22-23'!$A$4:$B$427, 2, FALSE)), "", (VLOOKUP(Table1[[#This Row],[Name]], 'Gas 22-23'!$A$4:$B$427, 2, FALSE)))</f>
        <v/>
      </c>
      <c r="S685" s="7" t="str">
        <f>IFERROR((Table1[[#This Row],[Electricity 22-23]]*'Emissions Factors'!$C$5)+('Emissions Factors'!$B$5*Table1[[#This Row],[Gas 22-23]]), "")</f>
        <v/>
      </c>
      <c r="T685" s="12" t="str">
        <f>IFERROR(Table1[[#This Row],[Total Emissions 22-23]]/Table1[[#This Row],[Total Emissions 21-22]], "")</f>
        <v/>
      </c>
      <c r="U685" s="7" t="str">
        <f>IF(ISNA(VLOOKUP(Table1[[#This Row],[Name]],'Electricity 23-24'!A916:D1812,4,FALSE)),"",(VLOOKUP(Table1[[#This Row],[Name]],'Electricity 23-24'!A916:D1812,4,FALSE)))</f>
        <v/>
      </c>
      <c r="V685" s="7" t="str">
        <f>IF(ISNA(VLOOKUP(Table1[[#This Row],[Name]],Table2[#All],2,FALSE)),"",(VLOOKUP(Table1[[#This Row],[Name]],Table2[#All],2,FALSE)))</f>
        <v/>
      </c>
      <c r="W685" s="7" t="str">
        <f>IFERROR((Table1[[#This Row],[Electricity 23-24 ]]*'Emissions Factors'!$C$6)+(Table1[[#This Row],[Gas 23-24 ]]*'Emissions Factors'!$B$6),"")</f>
        <v/>
      </c>
      <c r="X685" s="74" t="str">
        <f>IFERROR(Table1[[#This Row],[Total Emissions 23-24 ]]/Table1[[#This Row],[Total Emissions 22-23]],"")</f>
        <v/>
      </c>
      <c r="Y685" s="21"/>
    </row>
    <row r="686" spans="1:25" x14ac:dyDescent="0.25">
      <c r="A686" s="30"/>
      <c r="B686" s="21" t="e">
        <f>VLOOKUP(Table1[[#This Row],[Name]], 'Site Information'!$A$2:$D$46, 4, FALSE)</f>
        <v>#N/A</v>
      </c>
      <c r="C686" s="11" t="str">
        <f>IF(ISNA(VLOOKUP(Table1[[#This Row],[Name]], 'Elec 17-18'!$A$4:$B$630, 2, FALSE)), "0", VLOOKUP(Table1[[#This Row],[Name]], 'Elec 17-18'!$A$4:$B$630, 2, FALSE))</f>
        <v>0</v>
      </c>
      <c r="D686" s="47" t="str">
        <f>IF(ISNA(VLOOKUP(Table1[[#This Row],[Name]], 'Gas 17-18'!$A$4:$B$395, 2, FALSE)), "0", (VLOOKUP(Table1[[#This Row],[Name]], 'Gas 17-18'!$A$4:$B$395, 2, FALSE)))</f>
        <v>0</v>
      </c>
      <c r="E686" s="11" t="str">
        <f>IF(ISNA(VLOOKUP(Table1[[#This Row],[Name]], 'Elec 18-19'!$A$4:$B$630, 2, FALSE)), "0", VLOOKUP(Table1[[#This Row],[Name]], 'Elec 18-19'!$A$4:$B$630, 2, FALSE))</f>
        <v>0</v>
      </c>
      <c r="F686" s="47" t="str">
        <f>IF(ISNA(VLOOKUP(Table1[[#This Row],[Name]], 'Gas 18-19'!$A$4:$B$395, 2, FALSE)), "0", (VLOOKUP(Table1[[#This Row],[Name]], 'Gas 18-19'!$A$4:$B$395, 2, FALSE)))</f>
        <v>0</v>
      </c>
      <c r="G686" s="7" t="str">
        <f>IF(ISNA(VLOOKUP(Table1[[#This Row],[Name]], 'Elec 19-20'!$A$4:$B$631, 2, FALSE)), "0", VLOOKUP(Table1[[#This Row],[Name]], 'Elec 19-20'!$A$4:$B$631, 2, FALSE))</f>
        <v>0</v>
      </c>
      <c r="H686" s="7" t="str">
        <f>IF(ISNA(VLOOKUP(Table1[[#This Row],[Name]], 'Gas 19-20'!$A$4:$B$395, 2, FALSE)), "0", (VLOOKUP(Table1[[#This Row],[Name]], 'Gas 19-20'!$A$4:$B$395, 2, FALSE)))</f>
        <v>0</v>
      </c>
      <c r="I686" s="13">
        <f>IFERROR((Table1[[#This Row],[Electricity 19-20]]*'Emissions Factors'!$C$2)+(Table1[[#This Row],[Gas 19-20]]*'Emissions Factors'!$B$2), "")</f>
        <v>0</v>
      </c>
      <c r="J686" s="7" t="str">
        <f>IF(ISNA(VLOOKUP(Table1[[#This Row],[Name]],'Elec 20-21'!$A$4:$B$641, 2, FALSE)), "0", VLOOKUP(Table1[[#This Row],[Name]], 'Elec 20-21'!$A$4:$B$641, 2, FALSE))</f>
        <v>0</v>
      </c>
      <c r="K686" s="7" t="str">
        <f>IF(ISNA(VLOOKUP(Table1[[#This Row],[Name]], 'Gas 20-21'!$A$4:$B$400, 2, FALSE)), "0", VLOOKUP(Table1[[#This Row],[Name]], 'Gas 20-21'!$A$4:$B$400, 2, FALSE))</f>
        <v>0</v>
      </c>
      <c r="L686" s="13">
        <f>IFERROR((Table1[[#This Row],[Electricity 20-21]]*'Emissions Factors'!$C$3)+(Table1[[#This Row],[Gas 20-21]]*'Emissions Factors'!$B$2), "0")</f>
        <v>0</v>
      </c>
      <c r="M686" s="65" t="str">
        <f>IF(ISNA(VLOOKUP(Table1[[#This Row],[Name]], 'Elec 21-22'!$A$4:$B$656, 2, FALSE)), "0", VLOOKUP(Table1[[#This Row],[Name]], 'Elec 21-22'!$A$4:$B$656, 2, FALSE))</f>
        <v>0</v>
      </c>
      <c r="N686" s="7" t="str">
        <f>IF(ISNA(VLOOKUP(Table1[[#This Row],[Name]], 'Gas 21-22'!$A$4:$B$408, 2, FALSE)), "0", VLOOKUP(Table1[[#This Row],[Name]], 'Gas 21-22'!$A$4:$B$408, 2, FALSE))</f>
        <v>0</v>
      </c>
      <c r="O686" s="8">
        <f>IFERROR((Table1[[#This Row],[Electricity 21-22]]*'Emissions Factors'!$C$4)+(Table1[[#This Row],[Gas 21-22]]*'Emissions Factors'!$B$4), "")</f>
        <v>0</v>
      </c>
      <c r="P686" s="12" t="str">
        <f>IFERROR(Table1[[#This Row],[Total Emissions 21-22]]/Table1[[#This Row],[Total Emissions 20-21]], "")</f>
        <v/>
      </c>
      <c r="Q686" s="11" t="str">
        <f>IF(ISNA(VLOOKUP(Table1[[#This Row],[Name]],'Elec 22-23'!$A$4:$B$680, 2, FALSE)), "", VLOOKUP(Table1[[#This Row],[Name]], 'Elec 22-23'!$A$4:$B$680, 2, FALSE))</f>
        <v/>
      </c>
      <c r="R686" s="7" t="str">
        <f>IF(ISNA(VLOOKUP(Table1[[#This Row],[Name]], 'Gas 22-23'!$A$4:$B$427, 2, FALSE)), "", (VLOOKUP(Table1[[#This Row],[Name]], 'Gas 22-23'!$A$4:$B$427, 2, FALSE)))</f>
        <v/>
      </c>
      <c r="S686" s="7" t="str">
        <f>IFERROR((Table1[[#This Row],[Electricity 22-23]]*'Emissions Factors'!$C$5)+('Emissions Factors'!$B$5*Table1[[#This Row],[Gas 22-23]]), "")</f>
        <v/>
      </c>
      <c r="T686" s="12" t="str">
        <f>IFERROR(Table1[[#This Row],[Total Emissions 22-23]]/Table1[[#This Row],[Total Emissions 21-22]], "")</f>
        <v/>
      </c>
      <c r="U686" s="7" t="str">
        <f>IF(ISNA(VLOOKUP(Table1[[#This Row],[Name]],'Electricity 23-24'!A917:D1813,4,FALSE)),"",(VLOOKUP(Table1[[#This Row],[Name]],'Electricity 23-24'!A917:D1813,4,FALSE)))</f>
        <v/>
      </c>
      <c r="V686" s="7" t="str">
        <f>IF(ISNA(VLOOKUP(Table1[[#This Row],[Name]],Table2[#All],2,FALSE)),"",(VLOOKUP(Table1[[#This Row],[Name]],Table2[#All],2,FALSE)))</f>
        <v/>
      </c>
      <c r="W686" s="7" t="str">
        <f>IFERROR((Table1[[#This Row],[Electricity 23-24 ]]*'Emissions Factors'!$C$6)+(Table1[[#This Row],[Gas 23-24 ]]*'Emissions Factors'!$B$6),"")</f>
        <v/>
      </c>
      <c r="X686" s="74" t="str">
        <f>IFERROR(Table1[[#This Row],[Total Emissions 23-24 ]]/Table1[[#This Row],[Total Emissions 22-23]],"")</f>
        <v/>
      </c>
      <c r="Y686" s="21"/>
    </row>
    <row r="687" spans="1:25" x14ac:dyDescent="0.25">
      <c r="A687" s="30"/>
      <c r="B687" s="21" t="e">
        <f>VLOOKUP(Table1[[#This Row],[Name]], 'Site Information'!$A$2:$D$46, 4, FALSE)</f>
        <v>#N/A</v>
      </c>
      <c r="C687" s="11" t="str">
        <f>IF(ISNA(VLOOKUP(Table1[[#This Row],[Name]], 'Elec 17-18'!$A$4:$B$630, 2, FALSE)), "0", VLOOKUP(Table1[[#This Row],[Name]], 'Elec 17-18'!$A$4:$B$630, 2, FALSE))</f>
        <v>0</v>
      </c>
      <c r="D687" s="47" t="str">
        <f>IF(ISNA(VLOOKUP(Table1[[#This Row],[Name]], 'Gas 17-18'!$A$4:$B$395, 2, FALSE)), "0", (VLOOKUP(Table1[[#This Row],[Name]], 'Gas 17-18'!$A$4:$B$395, 2, FALSE)))</f>
        <v>0</v>
      </c>
      <c r="E687" s="11" t="str">
        <f>IF(ISNA(VLOOKUP(Table1[[#This Row],[Name]], 'Elec 18-19'!$A$4:$B$630, 2, FALSE)), "0", VLOOKUP(Table1[[#This Row],[Name]], 'Elec 18-19'!$A$4:$B$630, 2, FALSE))</f>
        <v>0</v>
      </c>
      <c r="F687" s="47" t="str">
        <f>IF(ISNA(VLOOKUP(Table1[[#This Row],[Name]], 'Gas 18-19'!$A$4:$B$395, 2, FALSE)), "0", (VLOOKUP(Table1[[#This Row],[Name]], 'Gas 18-19'!$A$4:$B$395, 2, FALSE)))</f>
        <v>0</v>
      </c>
      <c r="G687" s="7" t="str">
        <f>IF(ISNA(VLOOKUP(Table1[[#This Row],[Name]], 'Elec 19-20'!$A$4:$B$631, 2, FALSE)), "0", VLOOKUP(Table1[[#This Row],[Name]], 'Elec 19-20'!$A$4:$B$631, 2, FALSE))</f>
        <v>0</v>
      </c>
      <c r="H687" s="7" t="str">
        <f>IF(ISNA(VLOOKUP(Table1[[#This Row],[Name]], 'Gas 19-20'!$A$4:$B$395, 2, FALSE)), "0", (VLOOKUP(Table1[[#This Row],[Name]], 'Gas 19-20'!$A$4:$B$395, 2, FALSE)))</f>
        <v>0</v>
      </c>
      <c r="I687" s="13">
        <f>IFERROR((Table1[[#This Row],[Electricity 19-20]]*'Emissions Factors'!$C$2)+(Table1[[#This Row],[Gas 19-20]]*'Emissions Factors'!$B$2), "")</f>
        <v>0</v>
      </c>
      <c r="J687" s="7" t="str">
        <f>IF(ISNA(VLOOKUP(Table1[[#This Row],[Name]],'Elec 20-21'!$A$4:$B$641, 2, FALSE)), "0", VLOOKUP(Table1[[#This Row],[Name]], 'Elec 20-21'!$A$4:$B$641, 2, FALSE))</f>
        <v>0</v>
      </c>
      <c r="K687" s="7" t="str">
        <f>IF(ISNA(VLOOKUP(Table1[[#This Row],[Name]], 'Gas 20-21'!$A$4:$B$400, 2, FALSE)), "0", VLOOKUP(Table1[[#This Row],[Name]], 'Gas 20-21'!$A$4:$B$400, 2, FALSE))</f>
        <v>0</v>
      </c>
      <c r="L687" s="13">
        <f>IFERROR((Table1[[#This Row],[Electricity 20-21]]*'Emissions Factors'!$C$3)+(Table1[[#This Row],[Gas 20-21]]*'Emissions Factors'!$B$2), "0")</f>
        <v>0</v>
      </c>
      <c r="M687" s="65" t="str">
        <f>IF(ISNA(VLOOKUP(Table1[[#This Row],[Name]], 'Elec 21-22'!$A$4:$B$656, 2, FALSE)), "0", VLOOKUP(Table1[[#This Row],[Name]], 'Elec 21-22'!$A$4:$B$656, 2, FALSE))</f>
        <v>0</v>
      </c>
      <c r="N687" s="7" t="str">
        <f>IF(ISNA(VLOOKUP(Table1[[#This Row],[Name]], 'Gas 21-22'!$A$4:$B$408, 2, FALSE)), "0", VLOOKUP(Table1[[#This Row],[Name]], 'Gas 21-22'!$A$4:$B$408, 2, FALSE))</f>
        <v>0</v>
      </c>
      <c r="O687" s="8">
        <f>IFERROR((Table1[[#This Row],[Electricity 21-22]]*'Emissions Factors'!$C$4)+(Table1[[#This Row],[Gas 21-22]]*'Emissions Factors'!$B$4), "")</f>
        <v>0</v>
      </c>
      <c r="P687" s="12" t="str">
        <f>IFERROR(Table1[[#This Row],[Total Emissions 21-22]]/Table1[[#This Row],[Total Emissions 20-21]], "")</f>
        <v/>
      </c>
      <c r="Q687" s="11" t="str">
        <f>IF(ISNA(VLOOKUP(Table1[[#This Row],[Name]],'Elec 22-23'!$A$4:$B$680, 2, FALSE)), "", VLOOKUP(Table1[[#This Row],[Name]], 'Elec 22-23'!$A$4:$B$680, 2, FALSE))</f>
        <v/>
      </c>
      <c r="R687" s="7" t="str">
        <f>IF(ISNA(VLOOKUP(Table1[[#This Row],[Name]], 'Gas 22-23'!$A$4:$B$427, 2, FALSE)), "", (VLOOKUP(Table1[[#This Row],[Name]], 'Gas 22-23'!$A$4:$B$427, 2, FALSE)))</f>
        <v/>
      </c>
      <c r="S687" s="7" t="str">
        <f>IFERROR((Table1[[#This Row],[Electricity 22-23]]*'Emissions Factors'!$C$5)+('Emissions Factors'!$B$5*Table1[[#This Row],[Gas 22-23]]), "")</f>
        <v/>
      </c>
      <c r="T687" s="12" t="str">
        <f>IFERROR(Table1[[#This Row],[Total Emissions 22-23]]/Table1[[#This Row],[Total Emissions 21-22]], "")</f>
        <v/>
      </c>
      <c r="U687" s="7" t="str">
        <f>IF(ISNA(VLOOKUP(Table1[[#This Row],[Name]],'Electricity 23-24'!A937:D1833,4,FALSE)),"",(VLOOKUP(Table1[[#This Row],[Name]],'Electricity 23-24'!A937:D1833,4,FALSE)))</f>
        <v/>
      </c>
      <c r="V687" s="7" t="str">
        <f>IF(ISNA(VLOOKUP(Table1[[#This Row],[Name]],Table2[#All],2,FALSE)),"",(VLOOKUP(Table1[[#This Row],[Name]],Table2[#All],2,FALSE)))</f>
        <v/>
      </c>
      <c r="W687" s="7" t="str">
        <f>IFERROR((Table1[[#This Row],[Electricity 23-24 ]]*'Emissions Factors'!$C$6)+(Table1[[#This Row],[Gas 23-24 ]]*'Emissions Factors'!$B$6),"")</f>
        <v/>
      </c>
      <c r="X687" s="74" t="str">
        <f>IFERROR(Table1[[#This Row],[Total Emissions 23-24 ]]/Table1[[#This Row],[Total Emissions 22-23]],"")</f>
        <v/>
      </c>
      <c r="Y687" s="21"/>
    </row>
    <row r="688" spans="1:25" x14ac:dyDescent="0.25">
      <c r="A688" s="30"/>
      <c r="B688" s="21" t="e">
        <f>VLOOKUP(Table1[[#This Row],[Name]], 'Site Information'!$A$2:$D$46, 4, FALSE)</f>
        <v>#N/A</v>
      </c>
      <c r="C688" s="11" t="str">
        <f>IF(ISNA(VLOOKUP(Table1[[#This Row],[Name]], 'Elec 17-18'!$A$4:$B$630, 2, FALSE)), "0", VLOOKUP(Table1[[#This Row],[Name]], 'Elec 17-18'!$A$4:$B$630, 2, FALSE))</f>
        <v>0</v>
      </c>
      <c r="D688" s="47" t="str">
        <f>IF(ISNA(VLOOKUP(Table1[[#This Row],[Name]], 'Gas 17-18'!$A$4:$B$395, 2, FALSE)), "0", (VLOOKUP(Table1[[#This Row],[Name]], 'Gas 17-18'!$A$4:$B$395, 2, FALSE)))</f>
        <v>0</v>
      </c>
      <c r="E688" s="11" t="str">
        <f>IF(ISNA(VLOOKUP(Table1[[#This Row],[Name]], 'Elec 18-19'!$A$4:$B$630, 2, FALSE)), "0", VLOOKUP(Table1[[#This Row],[Name]], 'Elec 18-19'!$A$4:$B$630, 2, FALSE))</f>
        <v>0</v>
      </c>
      <c r="F688" s="47" t="str">
        <f>IF(ISNA(VLOOKUP(Table1[[#This Row],[Name]], 'Gas 18-19'!$A$4:$B$395, 2, FALSE)), "0", (VLOOKUP(Table1[[#This Row],[Name]], 'Gas 18-19'!$A$4:$B$395, 2, FALSE)))</f>
        <v>0</v>
      </c>
      <c r="G688" s="7" t="str">
        <f>IF(ISNA(VLOOKUP(Table1[[#This Row],[Name]], 'Elec 19-20'!$A$4:$B$631, 2, FALSE)), "0", VLOOKUP(Table1[[#This Row],[Name]], 'Elec 19-20'!$A$4:$B$631, 2, FALSE))</f>
        <v>0</v>
      </c>
      <c r="H688" s="7" t="str">
        <f>IF(ISNA(VLOOKUP(Table1[[#This Row],[Name]], 'Gas 19-20'!$A$4:$B$395, 2, FALSE)), "0", (VLOOKUP(Table1[[#This Row],[Name]], 'Gas 19-20'!$A$4:$B$395, 2, FALSE)))</f>
        <v>0</v>
      </c>
      <c r="I688" s="13">
        <f>IFERROR((Table1[[#This Row],[Electricity 19-20]]*'Emissions Factors'!$C$2)+(Table1[[#This Row],[Gas 19-20]]*'Emissions Factors'!$B$2), "")</f>
        <v>0</v>
      </c>
      <c r="J688" s="7" t="str">
        <f>IF(ISNA(VLOOKUP(Table1[[#This Row],[Name]],'Elec 20-21'!$A$4:$B$641, 2, FALSE)), "0", VLOOKUP(Table1[[#This Row],[Name]], 'Elec 20-21'!$A$4:$B$641, 2, FALSE))</f>
        <v>0</v>
      </c>
      <c r="K688" s="7" t="str">
        <f>IF(ISNA(VLOOKUP(Table1[[#This Row],[Name]], 'Gas 20-21'!$A$4:$B$400, 2, FALSE)), "0", VLOOKUP(Table1[[#This Row],[Name]], 'Gas 20-21'!$A$4:$B$400, 2, FALSE))</f>
        <v>0</v>
      </c>
      <c r="L688" s="13">
        <f>IFERROR((Table1[[#This Row],[Electricity 20-21]]*'Emissions Factors'!$C$3)+(Table1[[#This Row],[Gas 20-21]]*'Emissions Factors'!$B$2), "0")</f>
        <v>0</v>
      </c>
      <c r="M688" s="65" t="str">
        <f>IF(ISNA(VLOOKUP(Table1[[#This Row],[Name]], 'Elec 21-22'!$A$4:$B$656, 2, FALSE)), "0", VLOOKUP(Table1[[#This Row],[Name]], 'Elec 21-22'!$A$4:$B$656, 2, FALSE))</f>
        <v>0</v>
      </c>
      <c r="N688" s="7" t="str">
        <f>IF(ISNA(VLOOKUP(Table1[[#This Row],[Name]], 'Gas 21-22'!$A$4:$B$408, 2, FALSE)), "0", VLOOKUP(Table1[[#This Row],[Name]], 'Gas 21-22'!$A$4:$B$408, 2, FALSE))</f>
        <v>0</v>
      </c>
      <c r="O688" s="8">
        <f>IFERROR((Table1[[#This Row],[Electricity 21-22]]*'Emissions Factors'!$C$4)+(Table1[[#This Row],[Gas 21-22]]*'Emissions Factors'!$B$4), "")</f>
        <v>0</v>
      </c>
      <c r="P688" s="12" t="str">
        <f>IFERROR(Table1[[#This Row],[Total Emissions 21-22]]/Table1[[#This Row],[Total Emissions 20-21]], "")</f>
        <v/>
      </c>
      <c r="Q688" s="11" t="str">
        <f>IF(ISNA(VLOOKUP(Table1[[#This Row],[Name]],'Elec 22-23'!$A$4:$B$680, 2, FALSE)), "", VLOOKUP(Table1[[#This Row],[Name]], 'Elec 22-23'!$A$4:$B$680, 2, FALSE))</f>
        <v/>
      </c>
      <c r="R688" s="7" t="str">
        <f>IF(ISNA(VLOOKUP(Table1[[#This Row],[Name]], 'Gas 22-23'!$A$4:$B$427, 2, FALSE)), "", (VLOOKUP(Table1[[#This Row],[Name]], 'Gas 22-23'!$A$4:$B$427, 2, FALSE)))</f>
        <v/>
      </c>
      <c r="S688" s="7" t="str">
        <f>IFERROR((Table1[[#This Row],[Electricity 22-23]]*'Emissions Factors'!$C$5)+('Emissions Factors'!$B$5*Table1[[#This Row],[Gas 22-23]]), "")</f>
        <v/>
      </c>
      <c r="T688" s="12" t="str">
        <f>IFERROR(Table1[[#This Row],[Total Emissions 22-23]]/Table1[[#This Row],[Total Emissions 21-22]], "")</f>
        <v/>
      </c>
      <c r="U688" s="7" t="str">
        <f>IF(ISNA(VLOOKUP(Table1[[#This Row],[Name]],'Electricity 23-24'!A938:D1834,4,FALSE)),"",(VLOOKUP(Table1[[#This Row],[Name]],'Electricity 23-24'!A938:D1834,4,FALSE)))</f>
        <v/>
      </c>
      <c r="V688" s="7" t="str">
        <f>IF(ISNA(VLOOKUP(Table1[[#This Row],[Name]],Table2[#All],2,FALSE)),"",(VLOOKUP(Table1[[#This Row],[Name]],Table2[#All],2,FALSE)))</f>
        <v/>
      </c>
      <c r="W688" s="7" t="str">
        <f>IFERROR((Table1[[#This Row],[Electricity 23-24 ]]*'Emissions Factors'!$C$6)+(Table1[[#This Row],[Gas 23-24 ]]*'Emissions Factors'!$B$6),"")</f>
        <v/>
      </c>
      <c r="X688" s="74" t="str">
        <f>IFERROR(Table1[[#This Row],[Total Emissions 23-24 ]]/Table1[[#This Row],[Total Emissions 22-23]],"")</f>
        <v/>
      </c>
      <c r="Y688" s="21"/>
    </row>
    <row r="689" spans="1:25" x14ac:dyDescent="0.25">
      <c r="A689" s="30"/>
      <c r="B689" s="21" t="e">
        <f>VLOOKUP(Table1[[#This Row],[Name]], 'Site Information'!$A$2:$D$46, 4, FALSE)</f>
        <v>#N/A</v>
      </c>
      <c r="C689" s="11" t="str">
        <f>IF(ISNA(VLOOKUP(Table1[[#This Row],[Name]], 'Elec 17-18'!$A$4:$B$630, 2, FALSE)), "0", VLOOKUP(Table1[[#This Row],[Name]], 'Elec 17-18'!$A$4:$B$630, 2, FALSE))</f>
        <v>0</v>
      </c>
      <c r="D689" s="47" t="str">
        <f>IF(ISNA(VLOOKUP(Table1[[#This Row],[Name]], 'Gas 17-18'!$A$4:$B$395, 2, FALSE)), "0", (VLOOKUP(Table1[[#This Row],[Name]], 'Gas 17-18'!$A$4:$B$395, 2, FALSE)))</f>
        <v>0</v>
      </c>
      <c r="E689" s="11" t="str">
        <f>IF(ISNA(VLOOKUP(Table1[[#This Row],[Name]], 'Elec 18-19'!$A$4:$B$630, 2, FALSE)), "0", VLOOKUP(Table1[[#This Row],[Name]], 'Elec 18-19'!$A$4:$B$630, 2, FALSE))</f>
        <v>0</v>
      </c>
      <c r="F689" s="47" t="str">
        <f>IF(ISNA(VLOOKUP(Table1[[#This Row],[Name]], 'Gas 18-19'!$A$4:$B$395, 2, FALSE)), "0", (VLOOKUP(Table1[[#This Row],[Name]], 'Gas 18-19'!$A$4:$B$395, 2, FALSE)))</f>
        <v>0</v>
      </c>
      <c r="G689" s="7" t="str">
        <f>IF(ISNA(VLOOKUP(Table1[[#This Row],[Name]], 'Elec 19-20'!$A$4:$B$631, 2, FALSE)), "0", VLOOKUP(Table1[[#This Row],[Name]], 'Elec 19-20'!$A$4:$B$631, 2, FALSE))</f>
        <v>0</v>
      </c>
      <c r="H689" s="7" t="str">
        <f>IF(ISNA(VLOOKUP(Table1[[#This Row],[Name]], 'Gas 19-20'!$A$4:$B$395, 2, FALSE)), "0", (VLOOKUP(Table1[[#This Row],[Name]], 'Gas 19-20'!$A$4:$B$395, 2, FALSE)))</f>
        <v>0</v>
      </c>
      <c r="I689" s="13">
        <f>IFERROR((Table1[[#This Row],[Electricity 19-20]]*'Emissions Factors'!$C$2)+(Table1[[#This Row],[Gas 19-20]]*'Emissions Factors'!$B$2), "")</f>
        <v>0</v>
      </c>
      <c r="J689" s="7" t="str">
        <f>IF(ISNA(VLOOKUP(Table1[[#This Row],[Name]],'Elec 20-21'!$A$4:$B$641, 2, FALSE)), "0", VLOOKUP(Table1[[#This Row],[Name]], 'Elec 20-21'!$A$4:$B$641, 2, FALSE))</f>
        <v>0</v>
      </c>
      <c r="K689" s="7" t="str">
        <f>IF(ISNA(VLOOKUP(Table1[[#This Row],[Name]], 'Gas 20-21'!$A$4:$B$400, 2, FALSE)), "0", VLOOKUP(Table1[[#This Row],[Name]], 'Gas 20-21'!$A$4:$B$400, 2, FALSE))</f>
        <v>0</v>
      </c>
      <c r="L689" s="13">
        <f>IFERROR((Table1[[#This Row],[Electricity 20-21]]*'Emissions Factors'!$C$3)+(Table1[[#This Row],[Gas 20-21]]*'Emissions Factors'!$B$2), "0")</f>
        <v>0</v>
      </c>
      <c r="M689" s="65" t="str">
        <f>IF(ISNA(VLOOKUP(Table1[[#This Row],[Name]], 'Elec 21-22'!$A$4:$B$656, 2, FALSE)), "0", VLOOKUP(Table1[[#This Row],[Name]], 'Elec 21-22'!$A$4:$B$656, 2, FALSE))</f>
        <v>0</v>
      </c>
      <c r="N689" s="7" t="str">
        <f>IF(ISNA(VLOOKUP(Table1[[#This Row],[Name]], 'Gas 21-22'!$A$4:$B$408, 2, FALSE)), "0", VLOOKUP(Table1[[#This Row],[Name]], 'Gas 21-22'!$A$4:$B$408, 2, FALSE))</f>
        <v>0</v>
      </c>
      <c r="O689" s="8">
        <f>IFERROR((Table1[[#This Row],[Electricity 21-22]]*'Emissions Factors'!$C$4)+(Table1[[#This Row],[Gas 21-22]]*'Emissions Factors'!$B$4), "")</f>
        <v>0</v>
      </c>
      <c r="P689" s="12" t="str">
        <f>IFERROR(Table1[[#This Row],[Total Emissions 21-22]]/Table1[[#This Row],[Total Emissions 20-21]], "")</f>
        <v/>
      </c>
      <c r="Q689" s="11" t="str">
        <f>IF(ISNA(VLOOKUP(Table1[[#This Row],[Name]],'Elec 22-23'!$A$4:$B$680, 2, FALSE)), "", VLOOKUP(Table1[[#This Row],[Name]], 'Elec 22-23'!$A$4:$B$680, 2, FALSE))</f>
        <v/>
      </c>
      <c r="R689" s="7" t="str">
        <f>IF(ISNA(VLOOKUP(Table1[[#This Row],[Name]], 'Gas 22-23'!$A$4:$B$427, 2, FALSE)), "", (VLOOKUP(Table1[[#This Row],[Name]], 'Gas 22-23'!$A$4:$B$427, 2, FALSE)))</f>
        <v/>
      </c>
      <c r="S689" s="7" t="str">
        <f>IFERROR((Table1[[#This Row],[Electricity 22-23]]*'Emissions Factors'!$C$5)+('Emissions Factors'!$B$5*Table1[[#This Row],[Gas 22-23]]), "")</f>
        <v/>
      </c>
      <c r="T689" s="12" t="str">
        <f>IFERROR(Table1[[#This Row],[Total Emissions 22-23]]/Table1[[#This Row],[Total Emissions 21-22]], "")</f>
        <v/>
      </c>
      <c r="U689" s="7" t="str">
        <f>IF(ISNA(VLOOKUP(Table1[[#This Row],[Name]],'Electricity 23-24'!A939:D1835,4,FALSE)),"",(VLOOKUP(Table1[[#This Row],[Name]],'Electricity 23-24'!A939:D1835,4,FALSE)))</f>
        <v/>
      </c>
      <c r="V689" s="7" t="str">
        <f>IF(ISNA(VLOOKUP(Table1[[#This Row],[Name]],Table2[#All],2,FALSE)),"",(VLOOKUP(Table1[[#This Row],[Name]],Table2[#All],2,FALSE)))</f>
        <v/>
      </c>
      <c r="W689" s="7" t="str">
        <f>IFERROR((Table1[[#This Row],[Electricity 23-24 ]]*'Emissions Factors'!$C$6)+(Table1[[#This Row],[Gas 23-24 ]]*'Emissions Factors'!$B$6),"")</f>
        <v/>
      </c>
      <c r="X689" s="74" t="str">
        <f>IFERROR(Table1[[#This Row],[Total Emissions 23-24 ]]/Table1[[#This Row],[Total Emissions 22-23]],"")</f>
        <v/>
      </c>
      <c r="Y689" s="21"/>
    </row>
    <row r="690" spans="1:25" x14ac:dyDescent="0.25">
      <c r="A690" s="30"/>
      <c r="B690" s="21" t="e">
        <f>VLOOKUP(Table1[[#This Row],[Name]], 'Site Information'!$A$2:$D$46, 4, FALSE)</f>
        <v>#N/A</v>
      </c>
      <c r="C690" s="11" t="str">
        <f>IF(ISNA(VLOOKUP(Table1[[#This Row],[Name]], 'Elec 17-18'!$A$4:$B$630, 2, FALSE)), "0", VLOOKUP(Table1[[#This Row],[Name]], 'Elec 17-18'!$A$4:$B$630, 2, FALSE))</f>
        <v>0</v>
      </c>
      <c r="D690" s="47" t="str">
        <f>IF(ISNA(VLOOKUP(Table1[[#This Row],[Name]], 'Gas 17-18'!$A$4:$B$395, 2, FALSE)), "0", (VLOOKUP(Table1[[#This Row],[Name]], 'Gas 17-18'!$A$4:$B$395, 2, FALSE)))</f>
        <v>0</v>
      </c>
      <c r="E690" s="11" t="str">
        <f>IF(ISNA(VLOOKUP(Table1[[#This Row],[Name]], 'Elec 18-19'!$A$4:$B$630, 2, FALSE)), "0", VLOOKUP(Table1[[#This Row],[Name]], 'Elec 18-19'!$A$4:$B$630, 2, FALSE))</f>
        <v>0</v>
      </c>
      <c r="F690" s="47" t="str">
        <f>IF(ISNA(VLOOKUP(Table1[[#This Row],[Name]], 'Gas 18-19'!$A$4:$B$395, 2, FALSE)), "0", (VLOOKUP(Table1[[#This Row],[Name]], 'Gas 18-19'!$A$4:$B$395, 2, FALSE)))</f>
        <v>0</v>
      </c>
      <c r="G690" s="7" t="str">
        <f>IF(ISNA(VLOOKUP(Table1[[#This Row],[Name]], 'Elec 19-20'!$A$4:$B$631, 2, FALSE)), "0", VLOOKUP(Table1[[#This Row],[Name]], 'Elec 19-20'!$A$4:$B$631, 2, FALSE))</f>
        <v>0</v>
      </c>
      <c r="H690" s="7" t="str">
        <f>IF(ISNA(VLOOKUP(Table1[[#This Row],[Name]], 'Gas 19-20'!$A$4:$B$395, 2, FALSE)), "0", (VLOOKUP(Table1[[#This Row],[Name]], 'Gas 19-20'!$A$4:$B$395, 2, FALSE)))</f>
        <v>0</v>
      </c>
      <c r="I690" s="13">
        <f>IFERROR((Table1[[#This Row],[Electricity 19-20]]*'Emissions Factors'!$C$2)+(Table1[[#This Row],[Gas 19-20]]*'Emissions Factors'!$B$2), "")</f>
        <v>0</v>
      </c>
      <c r="J690" s="7" t="str">
        <f>IF(ISNA(VLOOKUP(Table1[[#This Row],[Name]],'Elec 20-21'!$A$4:$B$641, 2, FALSE)), "0", VLOOKUP(Table1[[#This Row],[Name]], 'Elec 20-21'!$A$4:$B$641, 2, FALSE))</f>
        <v>0</v>
      </c>
      <c r="K690" s="7" t="str">
        <f>IF(ISNA(VLOOKUP(Table1[[#This Row],[Name]], 'Gas 20-21'!$A$4:$B$400, 2, FALSE)), "0", VLOOKUP(Table1[[#This Row],[Name]], 'Gas 20-21'!$A$4:$B$400, 2, FALSE))</f>
        <v>0</v>
      </c>
      <c r="L690" s="13">
        <f>IFERROR((Table1[[#This Row],[Electricity 20-21]]*'Emissions Factors'!$C$3)+(Table1[[#This Row],[Gas 20-21]]*'Emissions Factors'!$B$2), "0")</f>
        <v>0</v>
      </c>
      <c r="M690" s="65" t="str">
        <f>IF(ISNA(VLOOKUP(Table1[[#This Row],[Name]], 'Elec 21-22'!$A$4:$B$656, 2, FALSE)), "0", VLOOKUP(Table1[[#This Row],[Name]], 'Elec 21-22'!$A$4:$B$656, 2, FALSE))</f>
        <v>0</v>
      </c>
      <c r="N690" s="11" t="str">
        <f>IF(ISNA(VLOOKUP(Table1[[#This Row],[Name]], 'Gas 21-22'!$A$4:$B$408, 2, FALSE)), "0", VLOOKUP(Table1[[#This Row],[Name]], 'Gas 21-22'!$A$4:$B$408, 2, FALSE))</f>
        <v>0</v>
      </c>
      <c r="O690" s="8">
        <f>IFERROR((Table1[[#This Row],[Electricity 21-22]]*'Emissions Factors'!$C$4)+(Table1[[#This Row],[Gas 21-22]]*'Emissions Factors'!$B$4), "")</f>
        <v>0</v>
      </c>
      <c r="P690" s="12" t="str">
        <f>IFERROR(Table1[[#This Row],[Total Emissions 21-22]]/Table1[[#This Row],[Total Emissions 20-21]], "")</f>
        <v/>
      </c>
      <c r="Q690" s="11" t="str">
        <f>IF(ISNA(VLOOKUP(Table1[[#This Row],[Name]],'Elec 22-23'!$A$4:$B$680, 2, FALSE)), "", VLOOKUP(Table1[[#This Row],[Name]], 'Elec 22-23'!$A$4:$B$680, 2, FALSE))</f>
        <v/>
      </c>
      <c r="R690" s="7" t="str">
        <f>IF(ISNA(VLOOKUP(Table1[[#This Row],[Name]], 'Gas 22-23'!$A$4:$B$427, 2, FALSE)), "", (VLOOKUP(Table1[[#This Row],[Name]], 'Gas 22-23'!$A$4:$B$427, 2, FALSE)))</f>
        <v/>
      </c>
      <c r="S690" s="7" t="str">
        <f>IFERROR((Table1[[#This Row],[Electricity 22-23]]*'Emissions Factors'!$C$5)+('Emissions Factors'!$B$5*Table1[[#This Row],[Gas 22-23]]), "")</f>
        <v/>
      </c>
      <c r="T690" s="12" t="str">
        <f>IFERROR(Table1[[#This Row],[Total Emissions 22-23]]/Table1[[#This Row],[Total Emissions 21-22]], "")</f>
        <v/>
      </c>
      <c r="U690" s="7" t="str">
        <f>IF(ISNA(VLOOKUP(Table1[[#This Row],[Name]],'Electricity 23-24'!A940:D1836,4,FALSE)),"",(VLOOKUP(Table1[[#This Row],[Name]],'Electricity 23-24'!A940:D1836,4,FALSE)))</f>
        <v/>
      </c>
      <c r="V690" s="7" t="str">
        <f>IF(ISNA(VLOOKUP(Table1[[#This Row],[Name]],Table2[#All],2,FALSE)),"",(VLOOKUP(Table1[[#This Row],[Name]],Table2[#All],2,FALSE)))</f>
        <v/>
      </c>
      <c r="W690" s="7" t="str">
        <f>IFERROR((Table1[[#This Row],[Electricity 23-24 ]]*'Emissions Factors'!$C$6)+(Table1[[#This Row],[Gas 23-24 ]]*'Emissions Factors'!$B$6),"")</f>
        <v/>
      </c>
      <c r="X690" s="74" t="str">
        <f>IFERROR(Table1[[#This Row],[Total Emissions 23-24 ]]/Table1[[#This Row],[Total Emissions 22-23]],"")</f>
        <v/>
      </c>
      <c r="Y690" s="21"/>
    </row>
    <row r="691" spans="1:25" x14ac:dyDescent="0.25">
      <c r="A691" s="30"/>
      <c r="B691" s="21" t="e">
        <f>VLOOKUP(Table1[[#This Row],[Name]], 'Site Information'!$A$2:$D$46, 4, FALSE)</f>
        <v>#N/A</v>
      </c>
      <c r="C691" s="11" t="str">
        <f>IF(ISNA(VLOOKUP(Table1[[#This Row],[Name]], 'Elec 17-18'!$A$4:$B$630, 2, FALSE)), "0", VLOOKUP(Table1[[#This Row],[Name]], 'Elec 17-18'!$A$4:$B$630, 2, FALSE))</f>
        <v>0</v>
      </c>
      <c r="D691" s="47" t="str">
        <f>IF(ISNA(VLOOKUP(Table1[[#This Row],[Name]], 'Gas 17-18'!$A$4:$B$395, 2, FALSE)), "0", (VLOOKUP(Table1[[#This Row],[Name]], 'Gas 17-18'!$A$4:$B$395, 2, FALSE)))</f>
        <v>0</v>
      </c>
      <c r="E691" s="11" t="str">
        <f>IF(ISNA(VLOOKUP(Table1[[#This Row],[Name]], 'Elec 18-19'!$A$4:$B$630, 2, FALSE)), "0", VLOOKUP(Table1[[#This Row],[Name]], 'Elec 18-19'!$A$4:$B$630, 2, FALSE))</f>
        <v>0</v>
      </c>
      <c r="F691" s="47" t="str">
        <f>IF(ISNA(VLOOKUP(Table1[[#This Row],[Name]], 'Gas 18-19'!$A$4:$B$395, 2, FALSE)), "0", (VLOOKUP(Table1[[#This Row],[Name]], 'Gas 18-19'!$A$4:$B$395, 2, FALSE)))</f>
        <v>0</v>
      </c>
      <c r="G691" s="7" t="str">
        <f>IF(ISNA(VLOOKUP(Table1[[#This Row],[Name]], 'Elec 19-20'!$A$4:$B$631, 2, FALSE)), "0", VLOOKUP(Table1[[#This Row],[Name]], 'Elec 19-20'!$A$4:$B$631, 2, FALSE))</f>
        <v>0</v>
      </c>
      <c r="H691" s="7" t="str">
        <f>IF(ISNA(VLOOKUP(Table1[[#This Row],[Name]], 'Gas 19-20'!$A$4:$B$395, 2, FALSE)), "0", (VLOOKUP(Table1[[#This Row],[Name]], 'Gas 19-20'!$A$4:$B$395, 2, FALSE)))</f>
        <v>0</v>
      </c>
      <c r="I691" s="13">
        <f>IFERROR((Table1[[#This Row],[Electricity 19-20]]*'Emissions Factors'!$C$2)+(Table1[[#This Row],[Gas 19-20]]*'Emissions Factors'!$B$2), "")</f>
        <v>0</v>
      </c>
      <c r="J691" s="7" t="str">
        <f>IF(ISNA(VLOOKUP(Table1[[#This Row],[Name]],'Elec 20-21'!$A$4:$B$641, 2, FALSE)), "0", VLOOKUP(Table1[[#This Row],[Name]], 'Elec 20-21'!$A$4:$B$641, 2, FALSE))</f>
        <v>0</v>
      </c>
      <c r="K691" s="7" t="str">
        <f>IF(ISNA(VLOOKUP(Table1[[#This Row],[Name]], 'Gas 20-21'!$A$4:$B$400, 2, FALSE)), "0", VLOOKUP(Table1[[#This Row],[Name]], 'Gas 20-21'!$A$4:$B$400, 2, FALSE))</f>
        <v>0</v>
      </c>
      <c r="L691" s="13">
        <f>IFERROR((Table1[[#This Row],[Electricity 20-21]]*'Emissions Factors'!$C$3)+(Table1[[#This Row],[Gas 20-21]]*'Emissions Factors'!$B$2), "0")</f>
        <v>0</v>
      </c>
      <c r="M691" s="65" t="str">
        <f>IF(ISNA(VLOOKUP(Table1[[#This Row],[Name]], 'Elec 21-22'!$A$4:$B$656, 2, FALSE)), "0", VLOOKUP(Table1[[#This Row],[Name]], 'Elec 21-22'!$A$4:$B$656, 2, FALSE))</f>
        <v>0</v>
      </c>
      <c r="N691" s="7" t="str">
        <f>IF(ISNA(VLOOKUP(Table1[[#This Row],[Name]], 'Gas 21-22'!$A$4:$B$408, 2, FALSE)), "0", VLOOKUP(Table1[[#This Row],[Name]], 'Gas 21-22'!$A$4:$B$408, 2, FALSE))</f>
        <v>0</v>
      </c>
      <c r="O691" s="8">
        <f>IFERROR((Table1[[#This Row],[Electricity 21-22]]*'Emissions Factors'!$C$4)+(Table1[[#This Row],[Gas 21-22]]*'Emissions Factors'!$B$4), "")</f>
        <v>0</v>
      </c>
      <c r="P691" s="12" t="str">
        <f>IFERROR(Table1[[#This Row],[Total Emissions 21-22]]/Table1[[#This Row],[Total Emissions 20-21]], "")</f>
        <v/>
      </c>
      <c r="Q691" s="11" t="str">
        <f>IF(ISNA(VLOOKUP(Table1[[#This Row],[Name]],'Elec 22-23'!$A$4:$B$680, 2, FALSE)), "", VLOOKUP(Table1[[#This Row],[Name]], 'Elec 22-23'!$A$4:$B$680, 2, FALSE))</f>
        <v/>
      </c>
      <c r="R691" s="7" t="str">
        <f>IF(ISNA(VLOOKUP(Table1[[#This Row],[Name]], 'Gas 22-23'!$A$4:$B$427, 2, FALSE)), "", (VLOOKUP(Table1[[#This Row],[Name]], 'Gas 22-23'!$A$4:$B$427, 2, FALSE)))</f>
        <v/>
      </c>
      <c r="S691" s="7" t="str">
        <f>IFERROR((Table1[[#This Row],[Electricity 22-23]]*'Emissions Factors'!$C$5)+('Emissions Factors'!$B$5*Table1[[#This Row],[Gas 22-23]]), "")</f>
        <v/>
      </c>
      <c r="T691" s="12" t="str">
        <f>IFERROR(Table1[[#This Row],[Total Emissions 22-23]]/Table1[[#This Row],[Total Emissions 21-22]], "")</f>
        <v/>
      </c>
      <c r="U691" s="7" t="str">
        <f>IF(ISNA(VLOOKUP(Table1[[#This Row],[Name]],'Electricity 23-24'!A941:D1837,4,FALSE)),"",(VLOOKUP(Table1[[#This Row],[Name]],'Electricity 23-24'!A941:D1837,4,FALSE)))</f>
        <v/>
      </c>
      <c r="V691" s="7" t="str">
        <f>IF(ISNA(VLOOKUP(Table1[[#This Row],[Name]],Table2[#All],2,FALSE)),"",(VLOOKUP(Table1[[#This Row],[Name]],Table2[#All],2,FALSE)))</f>
        <v/>
      </c>
      <c r="W691" s="7" t="str">
        <f>IFERROR((Table1[[#This Row],[Electricity 23-24 ]]*'Emissions Factors'!$C$6)+(Table1[[#This Row],[Gas 23-24 ]]*'Emissions Factors'!$B$6),"")</f>
        <v/>
      </c>
      <c r="X691" s="74" t="str">
        <f>IFERROR(Table1[[#This Row],[Total Emissions 23-24 ]]/Table1[[#This Row],[Total Emissions 22-23]],"")</f>
        <v/>
      </c>
      <c r="Y691" s="21"/>
    </row>
    <row r="692" spans="1:25" x14ac:dyDescent="0.25">
      <c r="A692" s="30"/>
      <c r="B692" s="21" t="e">
        <f>VLOOKUP(Table1[[#This Row],[Name]], 'Site Information'!$A$2:$D$46, 4, FALSE)</f>
        <v>#N/A</v>
      </c>
      <c r="C692" s="11" t="str">
        <f>IF(ISNA(VLOOKUP(Table1[[#This Row],[Name]], 'Elec 17-18'!$A$4:$B$630, 2, FALSE)), "0", VLOOKUP(Table1[[#This Row],[Name]], 'Elec 17-18'!$A$4:$B$630, 2, FALSE))</f>
        <v>0</v>
      </c>
      <c r="D692" s="47" t="str">
        <f>IF(ISNA(VLOOKUP(Table1[[#This Row],[Name]], 'Gas 17-18'!$A$4:$B$395, 2, FALSE)), "0", (VLOOKUP(Table1[[#This Row],[Name]], 'Gas 17-18'!$A$4:$B$395, 2, FALSE)))</f>
        <v>0</v>
      </c>
      <c r="E692" s="11" t="str">
        <f>IF(ISNA(VLOOKUP(Table1[[#This Row],[Name]], 'Elec 18-19'!$A$4:$B$630, 2, FALSE)), "0", VLOOKUP(Table1[[#This Row],[Name]], 'Elec 18-19'!$A$4:$B$630, 2, FALSE))</f>
        <v>0</v>
      </c>
      <c r="F692" s="47" t="str">
        <f>IF(ISNA(VLOOKUP(Table1[[#This Row],[Name]], 'Gas 18-19'!$A$4:$B$395, 2, FALSE)), "0", (VLOOKUP(Table1[[#This Row],[Name]], 'Gas 18-19'!$A$4:$B$395, 2, FALSE)))</f>
        <v>0</v>
      </c>
      <c r="G692" s="7" t="str">
        <f>IF(ISNA(VLOOKUP(Table1[[#This Row],[Name]], 'Elec 19-20'!$A$4:$B$631, 2, FALSE)), "0", VLOOKUP(Table1[[#This Row],[Name]], 'Elec 19-20'!$A$4:$B$631, 2, FALSE))</f>
        <v>0</v>
      </c>
      <c r="H692" s="7" t="str">
        <f>IF(ISNA(VLOOKUP(Table1[[#This Row],[Name]], 'Gas 19-20'!$A$4:$B$395, 2, FALSE)), "0", (VLOOKUP(Table1[[#This Row],[Name]], 'Gas 19-20'!$A$4:$B$395, 2, FALSE)))</f>
        <v>0</v>
      </c>
      <c r="I692" s="13">
        <f>IFERROR((Table1[[#This Row],[Electricity 19-20]]*'Emissions Factors'!$C$2)+(Table1[[#This Row],[Gas 19-20]]*'Emissions Factors'!$B$2), "")</f>
        <v>0</v>
      </c>
      <c r="J692" s="7" t="str">
        <f>IF(ISNA(VLOOKUP(Table1[[#This Row],[Name]],'Elec 20-21'!$A$4:$B$641, 2, FALSE)), "0", VLOOKUP(Table1[[#This Row],[Name]], 'Elec 20-21'!$A$4:$B$641, 2, FALSE))</f>
        <v>0</v>
      </c>
      <c r="K692" s="7" t="str">
        <f>IF(ISNA(VLOOKUP(Table1[[#This Row],[Name]], 'Gas 20-21'!$A$4:$B$400, 2, FALSE)), "0", VLOOKUP(Table1[[#This Row],[Name]], 'Gas 20-21'!$A$4:$B$400, 2, FALSE))</f>
        <v>0</v>
      </c>
      <c r="L692" s="13">
        <f>IFERROR((Table1[[#This Row],[Electricity 20-21]]*'Emissions Factors'!$C$3)+(Table1[[#This Row],[Gas 20-21]]*'Emissions Factors'!$B$2), "0")</f>
        <v>0</v>
      </c>
      <c r="M692" s="65" t="str">
        <f>IF(ISNA(VLOOKUP(Table1[[#This Row],[Name]], 'Elec 21-22'!$A$4:$B$656, 2, FALSE)), "0", VLOOKUP(Table1[[#This Row],[Name]], 'Elec 21-22'!$A$4:$B$656, 2, FALSE))</f>
        <v>0</v>
      </c>
      <c r="N692" s="11" t="str">
        <f>IF(ISNA(VLOOKUP(Table1[[#This Row],[Name]], 'Gas 21-22'!$A$4:$B$408, 2, FALSE)), "0", VLOOKUP(Table1[[#This Row],[Name]], 'Gas 21-22'!$A$4:$B$408, 2, FALSE))</f>
        <v>0</v>
      </c>
      <c r="O692" s="8">
        <f>IFERROR((Table1[[#This Row],[Electricity 21-22]]*'Emissions Factors'!$C$4)+(Table1[[#This Row],[Gas 21-22]]*'Emissions Factors'!$B$4), "")</f>
        <v>0</v>
      </c>
      <c r="P692" s="12" t="str">
        <f>IFERROR(Table1[[#This Row],[Total Emissions 21-22]]/Table1[[#This Row],[Total Emissions 20-21]], "")</f>
        <v/>
      </c>
      <c r="Q692" s="11" t="str">
        <f>IF(ISNA(VLOOKUP(Table1[[#This Row],[Name]],'Elec 22-23'!$A$4:$B$680, 2, FALSE)), "", VLOOKUP(Table1[[#This Row],[Name]], 'Elec 22-23'!$A$4:$B$680, 2, FALSE))</f>
        <v/>
      </c>
      <c r="R692" s="7" t="str">
        <f>IF(ISNA(VLOOKUP(Table1[[#This Row],[Name]], 'Gas 22-23'!$A$4:$B$427, 2, FALSE)), "", (VLOOKUP(Table1[[#This Row],[Name]], 'Gas 22-23'!$A$4:$B$427, 2, FALSE)))</f>
        <v/>
      </c>
      <c r="S692" s="7" t="str">
        <f>IFERROR((Table1[[#This Row],[Electricity 22-23]]*'Emissions Factors'!$C$5)+('Emissions Factors'!$B$5*Table1[[#This Row],[Gas 22-23]]), "")</f>
        <v/>
      </c>
      <c r="T692" s="12" t="str">
        <f>IFERROR(Table1[[#This Row],[Total Emissions 22-23]]/Table1[[#This Row],[Total Emissions 21-22]], "")</f>
        <v/>
      </c>
      <c r="U692" s="7" t="str">
        <f>IF(ISNA(VLOOKUP(Table1[[#This Row],[Name]],'Electricity 23-24'!A6:D902,4,FALSE)),"",(VLOOKUP(Table1[[#This Row],[Name]],'Electricity 23-24'!A6:D902,4,FALSE)))</f>
        <v/>
      </c>
      <c r="V692" s="7" t="str">
        <f>IF(ISNA(VLOOKUP(Table1[[#This Row],[Name]],Table2[#All],2,FALSE)),"",(VLOOKUP(Table1[[#This Row],[Name]],Table2[#All],2,FALSE)))</f>
        <v/>
      </c>
      <c r="W692" s="7" t="str">
        <f>IFERROR((Table1[[#This Row],[Electricity 23-24 ]]*'Emissions Factors'!$C$6)+(Table1[[#This Row],[Gas 23-24 ]]*'Emissions Factors'!$B$6),"")</f>
        <v/>
      </c>
      <c r="X692" s="74" t="str">
        <f>IFERROR(Table1[[#This Row],[Total Emissions 23-24 ]]/Table1[[#This Row],[Total Emissions 22-23]],"")</f>
        <v/>
      </c>
      <c r="Y692" s="21"/>
    </row>
    <row r="693" spans="1:25" x14ac:dyDescent="0.25">
      <c r="A693" s="32"/>
      <c r="B693" s="21" t="e">
        <f>VLOOKUP(Table1[[#This Row],[Name]], 'Site Information'!$A$2:$D$46, 4, FALSE)</f>
        <v>#N/A</v>
      </c>
      <c r="C693" s="8" t="str">
        <f>IF(ISNA(VLOOKUP(Table1[[#This Row],[Name]], 'Elec 17-18'!$A$4:$B$630, 2, FALSE)), "0", VLOOKUP(Table1[[#This Row],[Name]], 'Elec 17-18'!$A$4:$B$630, 2, FALSE))</f>
        <v>0</v>
      </c>
      <c r="D693" s="13" t="str">
        <f>IF(ISNA(VLOOKUP(Table1[[#This Row],[Name]], 'Gas 17-18'!$A$4:$B$395, 2, FALSE)), "0", (VLOOKUP(Table1[[#This Row],[Name]], 'Gas 17-18'!$A$4:$B$395, 2, FALSE)))</f>
        <v>0</v>
      </c>
      <c r="E693" s="8" t="str">
        <f>IF(ISNA(VLOOKUP(Table1[[#This Row],[Name]], 'Elec 18-19'!$A$4:$B$630, 2, FALSE)), "0", VLOOKUP(Table1[[#This Row],[Name]], 'Elec 18-19'!$A$4:$B$630, 2, FALSE))</f>
        <v>0</v>
      </c>
      <c r="F693" s="13" t="str">
        <f>IF(ISNA(VLOOKUP(Table1[[#This Row],[Name]], 'Gas 18-19'!$A$4:$B$395, 2, FALSE)), "0", (VLOOKUP(Table1[[#This Row],[Name]], 'Gas 18-19'!$A$4:$B$395, 2, FALSE)))</f>
        <v>0</v>
      </c>
      <c r="G693" s="7" t="str">
        <f>IF(ISNA(VLOOKUP(Table1[[#This Row],[Name]], 'Elec 19-20'!$A$4:$B$631, 2, FALSE)), "0", VLOOKUP(Table1[[#This Row],[Name]], 'Elec 19-20'!$A$4:$B$631, 2, FALSE))</f>
        <v>0</v>
      </c>
      <c r="H693" s="7" t="str">
        <f>IF(ISNA(VLOOKUP(Table1[[#This Row],[Name]], 'Gas 19-20'!$A$4:$B$395, 2, FALSE)), "0", (VLOOKUP(Table1[[#This Row],[Name]], 'Gas 19-20'!$A$4:$B$395, 2, FALSE)))</f>
        <v>0</v>
      </c>
      <c r="I693" s="13">
        <f>IFERROR((Table1[[#This Row],[Electricity 19-20]]*'Emissions Factors'!$C$2)+(Table1[[#This Row],[Gas 19-20]]*'Emissions Factors'!$B$2), "")</f>
        <v>0</v>
      </c>
      <c r="J693" s="7" t="str">
        <f>IF(ISNA(VLOOKUP(Table1[[#This Row],[Name]],'Elec 20-21'!$A$4:$B$641, 2, FALSE)), "0", VLOOKUP(Table1[[#This Row],[Name]], 'Elec 20-21'!$A$4:$B$641, 2, FALSE))</f>
        <v>0</v>
      </c>
      <c r="K693" s="7" t="str">
        <f>IF(ISNA(VLOOKUP(Table1[[#This Row],[Name]], 'Gas 20-21'!$A$4:$B$400, 2, FALSE)), "0", VLOOKUP(Table1[[#This Row],[Name]], 'Gas 20-21'!$A$4:$B$400, 2, FALSE))</f>
        <v>0</v>
      </c>
      <c r="L693" s="13">
        <f>IFERROR((Table1[[#This Row],[Electricity 20-21]]*'Emissions Factors'!$C$3)+(Table1[[#This Row],[Gas 20-21]]*'Emissions Factors'!$B$2), "0")</f>
        <v>0</v>
      </c>
      <c r="M693" s="11" t="str">
        <f>IF(ISNA(VLOOKUP(Table1[[#This Row],[Name]], 'Elec 21-22'!$A$4:$B$656, 2, FALSE)), "0", VLOOKUP(Table1[[#This Row],[Name]], 'Elec 21-22'!$A$4:$B$656, 2, FALSE))</f>
        <v>0</v>
      </c>
      <c r="N693" s="11" t="str">
        <f>IF(ISNA(VLOOKUP(Table1[[#This Row],[Name]], 'Gas 21-22'!$A$4:$B$408, 2, FALSE)), "0", VLOOKUP(Table1[[#This Row],[Name]], 'Gas 21-22'!$A$4:$B$408, 2, FALSE))</f>
        <v>0</v>
      </c>
      <c r="O693" s="8">
        <f>IFERROR((Table1[[#This Row],[Electricity 21-22]]*'Emissions Factors'!$C$4)+(Table1[[#This Row],[Gas 21-22]]*'Emissions Factors'!$B$4), "")</f>
        <v>0</v>
      </c>
      <c r="P693" s="12" t="str">
        <f>IFERROR(Table1[[#This Row],[Total Emissions 21-22]]/Table1[[#This Row],[Total Emissions 20-21]], "")</f>
        <v/>
      </c>
      <c r="Q693" s="11" t="str">
        <f>IF(ISNA(VLOOKUP(Table1[[#This Row],[Name]],'Elec 22-23'!$A$4:$B$680, 2, FALSE)), "", VLOOKUP(Table1[[#This Row],[Name]], 'Elec 22-23'!$A$4:$B$680, 2, FALSE))</f>
        <v/>
      </c>
      <c r="R693" s="7" t="str">
        <f>IF(ISNA(VLOOKUP(Table1[[#This Row],[Name]], 'Gas 22-23'!$A$4:$B$427, 2, FALSE)), "", (VLOOKUP(Table1[[#This Row],[Name]], 'Gas 22-23'!$A$4:$B$427, 2, FALSE)))</f>
        <v/>
      </c>
      <c r="S693" s="7" t="str">
        <f>IFERROR((Table1[[#This Row],[Electricity 22-23]]*'Emissions Factors'!$C$5)+('Emissions Factors'!$B$5*Table1[[#This Row],[Gas 22-23]]), "")</f>
        <v/>
      </c>
      <c r="T693" s="12" t="str">
        <f>IFERROR(Table1[[#This Row],[Total Emissions 22-23]]/Table1[[#This Row],[Total Emissions 21-22]], "")</f>
        <v/>
      </c>
      <c r="U693" s="7" t="str">
        <f>IF(ISNA(VLOOKUP(Table1[[#This Row],[Name]],'Electricity 23-24'!A694:D1590,4,FALSE)),"",(VLOOKUP(Table1[[#This Row],[Name]],'Electricity 23-24'!A694:D1590,4,FALSE)))</f>
        <v/>
      </c>
      <c r="V693" s="7" t="str">
        <f>IF(ISNA(VLOOKUP(Table1[[#This Row],[Name]],Table2[#All],2,FALSE)),"",(VLOOKUP(Table1[[#This Row],[Name]],Table2[#All],2,FALSE)))</f>
        <v/>
      </c>
      <c r="W693" s="7" t="str">
        <f>IFERROR((Table1[[#This Row],[Electricity 23-24 ]]*'Emissions Factors'!$C$6)+(Table1[[#This Row],[Gas 23-24 ]]*'Emissions Factors'!$B$6),"")</f>
        <v/>
      </c>
      <c r="X693" s="74" t="str">
        <f>IFERROR(Table1[[#This Row],[Total Emissions 23-24 ]]/Table1[[#This Row],[Total Emissions 22-23]],"")</f>
        <v/>
      </c>
      <c r="Y693" s="21"/>
    </row>
    <row r="694" spans="1:25" x14ac:dyDescent="0.25">
      <c r="A694" s="30"/>
      <c r="B694" s="21" t="e">
        <f>VLOOKUP(Table1[[#This Row],[Name]], 'Site Information'!$A$2:$D$46, 4, FALSE)</f>
        <v>#N/A</v>
      </c>
      <c r="C694" s="11" t="str">
        <f>IF(ISNA(VLOOKUP(Table1[[#This Row],[Name]], 'Elec 17-18'!$A$4:$B$630, 2, FALSE)), "0", VLOOKUP(Table1[[#This Row],[Name]], 'Elec 17-18'!$A$4:$B$630, 2, FALSE))</f>
        <v>0</v>
      </c>
      <c r="D694" s="47" t="str">
        <f>IF(ISNA(VLOOKUP(Table1[[#This Row],[Name]], 'Gas 17-18'!$A$4:$B$395, 2, FALSE)), "0", (VLOOKUP(Table1[[#This Row],[Name]], 'Gas 17-18'!$A$4:$B$395, 2, FALSE)))</f>
        <v>0</v>
      </c>
      <c r="E694" s="11" t="str">
        <f>IF(ISNA(VLOOKUP(Table1[[#This Row],[Name]], 'Elec 18-19'!$A$4:$B$630, 2, FALSE)), "0", VLOOKUP(Table1[[#This Row],[Name]], 'Elec 18-19'!$A$4:$B$630, 2, FALSE))</f>
        <v>0</v>
      </c>
      <c r="F694" s="47" t="str">
        <f>IF(ISNA(VLOOKUP(Table1[[#This Row],[Name]], 'Gas 18-19'!$A$4:$B$395, 2, FALSE)), "0", (VLOOKUP(Table1[[#This Row],[Name]], 'Gas 18-19'!$A$4:$B$395, 2, FALSE)))</f>
        <v>0</v>
      </c>
      <c r="G694" s="7" t="str">
        <f>IF(ISNA(VLOOKUP(Table1[[#This Row],[Name]], 'Elec 19-20'!$A$4:$B$631, 2, FALSE)), "0", VLOOKUP(Table1[[#This Row],[Name]], 'Elec 19-20'!$A$4:$B$631, 2, FALSE))</f>
        <v>0</v>
      </c>
      <c r="H694" s="7" t="str">
        <f>IF(ISNA(VLOOKUP(Table1[[#This Row],[Name]], 'Gas 19-20'!$A$4:$B$395, 2, FALSE)), "0", (VLOOKUP(Table1[[#This Row],[Name]], 'Gas 19-20'!$A$4:$B$395, 2, FALSE)))</f>
        <v>0</v>
      </c>
      <c r="I694" s="13">
        <f>IFERROR((Table1[[#This Row],[Electricity 19-20]]*'Emissions Factors'!$C$2)+(Table1[[#This Row],[Gas 19-20]]*'Emissions Factors'!$B$2), "")</f>
        <v>0</v>
      </c>
      <c r="J694" s="7" t="str">
        <f>IF(ISNA(VLOOKUP(Table1[[#This Row],[Name]],'Elec 20-21'!$A$4:$B$641, 2, FALSE)), "0", VLOOKUP(Table1[[#This Row],[Name]], 'Elec 20-21'!$A$4:$B$641, 2, FALSE))</f>
        <v>0</v>
      </c>
      <c r="K694" s="7" t="str">
        <f>IF(ISNA(VLOOKUP(Table1[[#This Row],[Name]], 'Gas 20-21'!$A$4:$B$400, 2, FALSE)), "0", VLOOKUP(Table1[[#This Row],[Name]], 'Gas 20-21'!$A$4:$B$400, 2, FALSE))</f>
        <v>0</v>
      </c>
      <c r="L694" s="13">
        <f>IFERROR((Table1[[#This Row],[Electricity 20-21]]*'Emissions Factors'!$C$3)+(Table1[[#This Row],[Gas 20-21]]*'Emissions Factors'!$B$2), "0")</f>
        <v>0</v>
      </c>
      <c r="M694" s="65" t="str">
        <f>IF(ISNA(VLOOKUP(Table1[[#This Row],[Name]], 'Elec 21-22'!$A$4:$B$656, 2, FALSE)), "0", VLOOKUP(Table1[[#This Row],[Name]], 'Elec 21-22'!$A$4:$B$656, 2, FALSE))</f>
        <v>0</v>
      </c>
      <c r="N694" s="11" t="str">
        <f>IF(ISNA(VLOOKUP(Table1[[#This Row],[Name]], 'Gas 21-22'!$A$4:$B$408, 2, FALSE)), "0", VLOOKUP(Table1[[#This Row],[Name]], 'Gas 21-22'!$A$4:$B$408, 2, FALSE))</f>
        <v>0</v>
      </c>
      <c r="O694" s="8">
        <f>IFERROR((Table1[[#This Row],[Electricity 21-22]]*'Emissions Factors'!$C$4)+(Table1[[#This Row],[Gas 21-22]]*'Emissions Factors'!$B$4), "")</f>
        <v>0</v>
      </c>
      <c r="P694" s="12" t="str">
        <f>IFERROR(Table1[[#This Row],[Total Emissions 21-22]]/Table1[[#This Row],[Total Emissions 20-21]], "")</f>
        <v/>
      </c>
      <c r="Q694" s="11" t="str">
        <f>IF(ISNA(VLOOKUP(Table1[[#This Row],[Name]],'Elec 22-23'!$A$4:$B$680, 2, FALSE)), "", VLOOKUP(Table1[[#This Row],[Name]], 'Elec 22-23'!$A$4:$B$680, 2, FALSE))</f>
        <v/>
      </c>
      <c r="R694" s="7" t="str">
        <f>IF(ISNA(VLOOKUP(Table1[[#This Row],[Name]], 'Gas 22-23'!$A$4:$B$427, 2, FALSE)), "", (VLOOKUP(Table1[[#This Row],[Name]], 'Gas 22-23'!$A$4:$B$427, 2, FALSE)))</f>
        <v/>
      </c>
      <c r="S694" s="7" t="str">
        <f>IFERROR((Table1[[#This Row],[Electricity 22-23]]*'Emissions Factors'!$C$5)+('Emissions Factors'!$B$5*Table1[[#This Row],[Gas 22-23]]), "")</f>
        <v/>
      </c>
      <c r="T694" s="12" t="str">
        <f>IFERROR(Table1[[#This Row],[Total Emissions 22-23]]/Table1[[#This Row],[Total Emissions 21-22]], "")</f>
        <v/>
      </c>
      <c r="U694" s="7" t="str">
        <f>IF(ISNA(VLOOKUP(Table1[[#This Row],[Name]],'Electricity 23-24'!A4:D900,4,FALSE)),"",(VLOOKUP(Table1[[#This Row],[Name]],'Electricity 23-24'!A4:D900,4,FALSE)))</f>
        <v/>
      </c>
      <c r="V694" s="7" t="str">
        <f>IF(ISNA(VLOOKUP(Table1[[#This Row],[Name]],Table2[#All],2,FALSE)),"",(VLOOKUP(Table1[[#This Row],[Name]],Table2[#All],2,FALSE)))</f>
        <v/>
      </c>
      <c r="W694" s="7" t="str">
        <f>IFERROR((Table1[[#This Row],[Electricity 23-24 ]]*'Emissions Factors'!$C$6)+(Table1[[#This Row],[Gas 23-24 ]]*'Emissions Factors'!$B$6),"")</f>
        <v/>
      </c>
      <c r="X694" s="74" t="str">
        <f>IFERROR(Table1[[#This Row],[Total Emissions 23-24 ]]/Table1[[#This Row],[Total Emissions 22-23]],"")</f>
        <v/>
      </c>
      <c r="Y694" s="21" t="s">
        <v>896</v>
      </c>
    </row>
    <row r="695" spans="1:25" x14ac:dyDescent="0.25">
      <c r="A695" s="30"/>
      <c r="B695" s="21" t="e">
        <f>VLOOKUP(Table1[[#This Row],[Name]], 'Site Information'!$A$2:$D$46, 4, FALSE)</f>
        <v>#N/A</v>
      </c>
      <c r="C695" s="11" t="str">
        <f>IF(ISNA(VLOOKUP(Table1[[#This Row],[Name]], 'Elec 17-18'!$A$4:$B$630, 2, FALSE)), "0", VLOOKUP(Table1[[#This Row],[Name]], 'Elec 17-18'!$A$4:$B$630, 2, FALSE))</f>
        <v>0</v>
      </c>
      <c r="D695" s="47" t="str">
        <f>IF(ISNA(VLOOKUP(Table1[[#This Row],[Name]], 'Gas 17-18'!$A$4:$B$395, 2, FALSE)), "0", (VLOOKUP(Table1[[#This Row],[Name]], 'Gas 17-18'!$A$4:$B$395, 2, FALSE)))</f>
        <v>0</v>
      </c>
      <c r="E695" s="11" t="str">
        <f>IF(ISNA(VLOOKUP(Table1[[#This Row],[Name]], 'Elec 18-19'!$A$4:$B$630, 2, FALSE)), "0", VLOOKUP(Table1[[#This Row],[Name]], 'Elec 18-19'!$A$4:$B$630, 2, FALSE))</f>
        <v>0</v>
      </c>
      <c r="F695" s="47" t="str">
        <f>IF(ISNA(VLOOKUP(Table1[[#This Row],[Name]], 'Gas 18-19'!$A$4:$B$395, 2, FALSE)), "0", (VLOOKUP(Table1[[#This Row],[Name]], 'Gas 18-19'!$A$4:$B$395, 2, FALSE)))</f>
        <v>0</v>
      </c>
      <c r="G695" s="7" t="str">
        <f>IF(ISNA(VLOOKUP(Table1[[#This Row],[Name]], 'Elec 19-20'!$A$4:$B$631, 2, FALSE)), "0", VLOOKUP(Table1[[#This Row],[Name]], 'Elec 19-20'!$A$4:$B$631, 2, FALSE))</f>
        <v>0</v>
      </c>
      <c r="H695" s="7" t="str">
        <f>IF(ISNA(VLOOKUP(Table1[[#This Row],[Name]], 'Gas 19-20'!$A$4:$B$395, 2, FALSE)), "0", (VLOOKUP(Table1[[#This Row],[Name]], 'Gas 19-20'!$A$4:$B$395, 2, FALSE)))</f>
        <v>0</v>
      </c>
      <c r="I695" s="13">
        <f>IFERROR((Table1[[#This Row],[Electricity 19-20]]*'Emissions Factors'!$C$2)+(Table1[[#This Row],[Gas 19-20]]*'Emissions Factors'!$B$2), "")</f>
        <v>0</v>
      </c>
      <c r="J695" s="7" t="str">
        <f>IF(ISNA(VLOOKUP(Table1[[#This Row],[Name]],'Elec 20-21'!$A$4:$B$641, 2, FALSE)), "0", VLOOKUP(Table1[[#This Row],[Name]], 'Elec 20-21'!$A$4:$B$641, 2, FALSE))</f>
        <v>0</v>
      </c>
      <c r="K695" s="7" t="str">
        <f>IF(ISNA(VLOOKUP(Table1[[#This Row],[Name]], 'Gas 20-21'!$A$4:$B$400, 2, FALSE)), "0", VLOOKUP(Table1[[#This Row],[Name]], 'Gas 20-21'!$A$4:$B$400, 2, FALSE))</f>
        <v>0</v>
      </c>
      <c r="L695" s="13">
        <f>IFERROR((Table1[[#This Row],[Electricity 20-21]]*'Emissions Factors'!$C$3)+(Table1[[#This Row],[Gas 20-21]]*'Emissions Factors'!$B$2), "0")</f>
        <v>0</v>
      </c>
      <c r="M695" s="65" t="str">
        <f>IF(ISNA(VLOOKUP(Table1[[#This Row],[Name]], 'Elec 21-22'!$A$4:$B$656, 2, FALSE)), "0", VLOOKUP(Table1[[#This Row],[Name]], 'Elec 21-22'!$A$4:$B$656, 2, FALSE))</f>
        <v>0</v>
      </c>
      <c r="N695" s="11" t="str">
        <f>IF(ISNA(VLOOKUP(Table1[[#This Row],[Name]], 'Gas 21-22'!$A$4:$B$408, 2, FALSE)), "0", VLOOKUP(Table1[[#This Row],[Name]], 'Gas 21-22'!$A$4:$B$408, 2, FALSE))</f>
        <v>0</v>
      </c>
      <c r="O695" s="8">
        <f>IFERROR((Table1[[#This Row],[Electricity 21-22]]*'Emissions Factors'!$C$4)+(Table1[[#This Row],[Gas 21-22]]*'Emissions Factors'!$B$4), "")</f>
        <v>0</v>
      </c>
      <c r="P695" s="12" t="str">
        <f>IFERROR(Table1[[#This Row],[Total Emissions 21-22]]/Table1[[#This Row],[Total Emissions 20-21]], "")</f>
        <v/>
      </c>
      <c r="Q695" s="11" t="str">
        <f>IF(ISNA(VLOOKUP(Table1[[#This Row],[Name]],'Elec 22-23'!$A$4:$B$680, 2, FALSE)), "", VLOOKUP(Table1[[#This Row],[Name]], 'Elec 22-23'!$A$4:$B$680, 2, FALSE))</f>
        <v/>
      </c>
      <c r="R695" s="7" t="str">
        <f>IF(ISNA(VLOOKUP(Table1[[#This Row],[Name]], 'Gas 22-23'!$A$4:$B$427, 2, FALSE)), "", (VLOOKUP(Table1[[#This Row],[Name]], 'Gas 22-23'!$A$4:$B$427, 2, FALSE)))</f>
        <v/>
      </c>
      <c r="S695" s="7" t="str">
        <f>IFERROR((Table1[[#This Row],[Electricity 22-23]]*'Emissions Factors'!$C$5)+('Emissions Factors'!$B$5*Table1[[#This Row],[Gas 22-23]]), "")</f>
        <v/>
      </c>
      <c r="T695" s="12" t="str">
        <f>IFERROR(Table1[[#This Row],[Total Emissions 22-23]]/Table1[[#This Row],[Total Emissions 21-22]], "")</f>
        <v/>
      </c>
      <c r="U695" s="7" t="str">
        <f>IF(ISNA(VLOOKUP(Table1[[#This Row],[Name]],'Electricity 23-24'!A696:D1592,4,FALSE)),"",(VLOOKUP(Table1[[#This Row],[Name]],'Electricity 23-24'!A696:D1592,4,FALSE)))</f>
        <v/>
      </c>
      <c r="V695" s="7" t="str">
        <f>IF(ISNA(VLOOKUP(Table1[[#This Row],[Name]],Table2[#All],2,FALSE)),"",(VLOOKUP(Table1[[#This Row],[Name]],Table2[#All],2,FALSE)))</f>
        <v/>
      </c>
      <c r="W695" s="7" t="str">
        <f>IFERROR((Table1[[#This Row],[Electricity 23-24 ]]*'Emissions Factors'!$C$6)+(Table1[[#This Row],[Gas 23-24 ]]*'Emissions Factors'!$B$6),"")</f>
        <v/>
      </c>
      <c r="X695" s="74" t="str">
        <f>IFERROR(Table1[[#This Row],[Total Emissions 23-24 ]]/Table1[[#This Row],[Total Emissions 22-23]],"")</f>
        <v/>
      </c>
      <c r="Y695" s="21"/>
    </row>
    <row r="696" spans="1:25" ht="18.600000000000001" customHeight="1" x14ac:dyDescent="0.25">
      <c r="A696" s="30"/>
      <c r="B696" s="21" t="e">
        <f>VLOOKUP(Table1[[#This Row],[Name]], 'Site Information'!$A$2:$D$46, 4, FALSE)</f>
        <v>#N/A</v>
      </c>
      <c r="C696" s="11" t="str">
        <f>IF(ISNA(VLOOKUP(Table1[[#This Row],[Name]], 'Elec 17-18'!$A$4:$B$630, 2, FALSE)), "0", VLOOKUP(Table1[[#This Row],[Name]], 'Elec 17-18'!$A$4:$B$630, 2, FALSE))</f>
        <v>0</v>
      </c>
      <c r="D696" s="47" t="str">
        <f>IF(ISNA(VLOOKUP(Table1[[#This Row],[Name]], 'Gas 17-18'!$A$4:$B$395, 2, FALSE)), "0", (VLOOKUP(Table1[[#This Row],[Name]], 'Gas 17-18'!$A$4:$B$395, 2, FALSE)))</f>
        <v>0</v>
      </c>
      <c r="E696" s="11" t="str">
        <f>IF(ISNA(VLOOKUP(Table1[[#This Row],[Name]], 'Elec 18-19'!$A$4:$B$630, 2, FALSE)), "0", VLOOKUP(Table1[[#This Row],[Name]], 'Elec 18-19'!$A$4:$B$630, 2, FALSE))</f>
        <v>0</v>
      </c>
      <c r="F696" s="47" t="str">
        <f>IF(ISNA(VLOOKUP(Table1[[#This Row],[Name]], 'Gas 18-19'!$A$4:$B$395, 2, FALSE)), "0", (VLOOKUP(Table1[[#This Row],[Name]], 'Gas 18-19'!$A$4:$B$395, 2, FALSE)))</f>
        <v>0</v>
      </c>
      <c r="G696" s="7" t="str">
        <f>IF(ISNA(VLOOKUP(Table1[[#This Row],[Name]], 'Elec 19-20'!$A$4:$B$631, 2, FALSE)), "0", VLOOKUP(Table1[[#This Row],[Name]], 'Elec 19-20'!$A$4:$B$631, 2, FALSE))</f>
        <v>0</v>
      </c>
      <c r="H696" s="7" t="str">
        <f>IF(ISNA(VLOOKUP(Table1[[#This Row],[Name]], 'Gas 19-20'!$A$4:$B$395, 2, FALSE)), "0", (VLOOKUP(Table1[[#This Row],[Name]], 'Gas 19-20'!$A$4:$B$395, 2, FALSE)))</f>
        <v>0</v>
      </c>
      <c r="I696" s="13">
        <f>IFERROR((Table1[[#This Row],[Electricity 19-20]]*'Emissions Factors'!$C$2)+(Table1[[#This Row],[Gas 19-20]]*'Emissions Factors'!$B$2), "")</f>
        <v>0</v>
      </c>
      <c r="J696" s="7" t="str">
        <f>IF(ISNA(VLOOKUP(Table1[[#This Row],[Name]],'Elec 20-21'!$A$4:$B$641, 2, FALSE)), "0", VLOOKUP(Table1[[#This Row],[Name]], 'Elec 20-21'!$A$4:$B$641, 2, FALSE))</f>
        <v>0</v>
      </c>
      <c r="K696" s="7" t="str">
        <f>IF(ISNA(VLOOKUP(Table1[[#This Row],[Name]], 'Gas 20-21'!$A$4:$B$400, 2, FALSE)), "0", VLOOKUP(Table1[[#This Row],[Name]], 'Gas 20-21'!$A$4:$B$400, 2, FALSE))</f>
        <v>0</v>
      </c>
      <c r="L696" s="13">
        <f>IFERROR((Table1[[#This Row],[Electricity 20-21]]*'Emissions Factors'!$C$3)+(Table1[[#This Row],[Gas 20-21]]*'Emissions Factors'!$B$2), "0")</f>
        <v>0</v>
      </c>
      <c r="M696" s="65" t="str">
        <f>IF(ISNA(VLOOKUP(Table1[[#This Row],[Name]], 'Elec 21-22'!$A$4:$B$656, 2, FALSE)), "0", VLOOKUP(Table1[[#This Row],[Name]], 'Elec 21-22'!$A$4:$B$656, 2, FALSE))</f>
        <v>0</v>
      </c>
      <c r="N696" s="11" t="str">
        <f>IF(ISNA(VLOOKUP(Table1[[#This Row],[Name]], 'Gas 21-22'!$A$4:$B$408, 2, FALSE)), "0", VLOOKUP(Table1[[#This Row],[Name]], 'Gas 21-22'!$A$4:$B$408, 2, FALSE))</f>
        <v>0</v>
      </c>
      <c r="O696" s="8">
        <f>IFERROR((Table1[[#This Row],[Electricity 21-22]]*'Emissions Factors'!$C$4)+(Table1[[#This Row],[Gas 21-22]]*'Emissions Factors'!$B$4), "")</f>
        <v>0</v>
      </c>
      <c r="P696" s="12" t="str">
        <f>IFERROR(Table1[[#This Row],[Total Emissions 21-22]]/Table1[[#This Row],[Total Emissions 20-21]], "")</f>
        <v/>
      </c>
      <c r="Q696" s="11" t="str">
        <f>IF(ISNA(VLOOKUP(Table1[[#This Row],[Name]],'Elec 22-23'!$A$4:$B$680, 2, FALSE)), "", VLOOKUP(Table1[[#This Row],[Name]], 'Elec 22-23'!$A$4:$B$680, 2, FALSE))</f>
        <v/>
      </c>
      <c r="R696" s="7" t="str">
        <f>IF(ISNA(VLOOKUP(Table1[[#This Row],[Name]], 'Gas 22-23'!$A$4:$B$427, 2, FALSE)), "", (VLOOKUP(Table1[[#This Row],[Name]], 'Gas 22-23'!$A$4:$B$427, 2, FALSE)))</f>
        <v/>
      </c>
      <c r="S696" s="7" t="str">
        <f>IFERROR((Table1[[#This Row],[Electricity 22-23]]*'Emissions Factors'!$C$5)+('Emissions Factors'!$B$5*Table1[[#This Row],[Gas 22-23]]), "")</f>
        <v/>
      </c>
      <c r="T696" s="12" t="str">
        <f>IFERROR(Table1[[#This Row],[Total Emissions 22-23]]/Table1[[#This Row],[Total Emissions 21-22]], "")</f>
        <v/>
      </c>
      <c r="U696" s="7" t="str">
        <f>IF(ISNA(VLOOKUP(Table1[[#This Row],[Name]],'Electricity 23-24'!A697:D1593,4,FALSE)),"",(VLOOKUP(Table1[[#This Row],[Name]],'Electricity 23-24'!A697:D1593,4,FALSE)))</f>
        <v/>
      </c>
      <c r="V696" s="7" t="str">
        <f>IF(ISNA(VLOOKUP(Table1[[#This Row],[Name]],Table2[#All],2,FALSE)),"",(VLOOKUP(Table1[[#This Row],[Name]],Table2[#All],2,FALSE)))</f>
        <v/>
      </c>
      <c r="W696" s="7" t="str">
        <f>IFERROR((Table1[[#This Row],[Electricity 23-24 ]]*'Emissions Factors'!$C$6)+(Table1[[#This Row],[Gas 23-24 ]]*'Emissions Factors'!$B$6),"")</f>
        <v/>
      </c>
      <c r="X696" s="74" t="str">
        <f>IFERROR(Table1[[#This Row],[Total Emissions 23-24 ]]/Table1[[#This Row],[Total Emissions 22-23]],"")</f>
        <v/>
      </c>
      <c r="Y696" s="21"/>
    </row>
    <row r="697" spans="1:25" ht="15.6" customHeight="1" x14ac:dyDescent="0.25">
      <c r="A697" s="30"/>
      <c r="B697" s="21" t="e">
        <f>VLOOKUP(Table1[[#This Row],[Name]], 'Site Information'!$A$2:$D$46, 4, FALSE)</f>
        <v>#N/A</v>
      </c>
      <c r="C697" s="11" t="str">
        <f>IF(ISNA(VLOOKUP(Table1[[#This Row],[Name]], 'Elec 17-18'!$A$4:$B$630, 2, FALSE)), "0", VLOOKUP(Table1[[#This Row],[Name]], 'Elec 17-18'!$A$4:$B$630, 2, FALSE))</f>
        <v>0</v>
      </c>
      <c r="D697" s="47" t="str">
        <f>IF(ISNA(VLOOKUP(Table1[[#This Row],[Name]], 'Gas 17-18'!$A$4:$B$395, 2, FALSE)), "0", (VLOOKUP(Table1[[#This Row],[Name]], 'Gas 17-18'!$A$4:$B$395, 2, FALSE)))</f>
        <v>0</v>
      </c>
      <c r="E697" s="11" t="str">
        <f>IF(ISNA(VLOOKUP(Table1[[#This Row],[Name]], 'Elec 18-19'!$A$4:$B$630, 2, FALSE)), "0", VLOOKUP(Table1[[#This Row],[Name]], 'Elec 18-19'!$A$4:$B$630, 2, FALSE))</f>
        <v>0</v>
      </c>
      <c r="F697" s="47" t="str">
        <f>IF(ISNA(VLOOKUP(Table1[[#This Row],[Name]], 'Gas 18-19'!$A$4:$B$395, 2, FALSE)), "0", (VLOOKUP(Table1[[#This Row],[Name]], 'Gas 18-19'!$A$4:$B$395, 2, FALSE)))</f>
        <v>0</v>
      </c>
      <c r="G697" s="7" t="str">
        <f>IF(ISNA(VLOOKUP(Table1[[#This Row],[Name]], 'Elec 19-20'!$A$4:$B$631, 2, FALSE)), "0", VLOOKUP(Table1[[#This Row],[Name]], 'Elec 19-20'!$A$4:$B$631, 2, FALSE))</f>
        <v>0</v>
      </c>
      <c r="H697" s="7" t="str">
        <f>IF(ISNA(VLOOKUP(Table1[[#This Row],[Name]], 'Gas 19-20'!$A$4:$B$395, 2, FALSE)), "0", (VLOOKUP(Table1[[#This Row],[Name]], 'Gas 19-20'!$A$4:$B$395, 2, FALSE)))</f>
        <v>0</v>
      </c>
      <c r="I697" s="13">
        <f>IFERROR((Table1[[#This Row],[Electricity 19-20]]*'Emissions Factors'!$C$2)+(Table1[[#This Row],[Gas 19-20]]*'Emissions Factors'!$B$2), "")</f>
        <v>0</v>
      </c>
      <c r="J697" s="7" t="str">
        <f>IF(ISNA(VLOOKUP(Table1[[#This Row],[Name]],'Elec 20-21'!$A$4:$B$641, 2, FALSE)), "0", VLOOKUP(Table1[[#This Row],[Name]], 'Elec 20-21'!$A$4:$B$641, 2, FALSE))</f>
        <v>0</v>
      </c>
      <c r="K697" s="7" t="str">
        <f>IF(ISNA(VLOOKUP(Table1[[#This Row],[Name]], 'Gas 20-21'!$A$4:$B$400, 2, FALSE)), "0", VLOOKUP(Table1[[#This Row],[Name]], 'Gas 20-21'!$A$4:$B$400, 2, FALSE))</f>
        <v>0</v>
      </c>
      <c r="L697" s="13">
        <f>IFERROR((Table1[[#This Row],[Electricity 20-21]]*'Emissions Factors'!$C$3)+(Table1[[#This Row],[Gas 20-21]]*'Emissions Factors'!$B$2), "0")</f>
        <v>0</v>
      </c>
      <c r="M697" s="65" t="str">
        <f>IF(ISNA(VLOOKUP(Table1[[#This Row],[Name]], 'Elec 21-22'!$A$4:$B$656, 2, FALSE)), "0", VLOOKUP(Table1[[#This Row],[Name]], 'Elec 21-22'!$A$4:$B$656, 2, FALSE))</f>
        <v>0</v>
      </c>
      <c r="N697" s="11" t="str">
        <f>IF(ISNA(VLOOKUP(Table1[[#This Row],[Name]], 'Gas 21-22'!$A$4:$B$408, 2, FALSE)), "0", VLOOKUP(Table1[[#This Row],[Name]], 'Gas 21-22'!$A$4:$B$408, 2, FALSE))</f>
        <v>0</v>
      </c>
      <c r="O697" s="8">
        <f>IFERROR((Table1[[#This Row],[Electricity 21-22]]*'Emissions Factors'!$C$4)+(Table1[[#This Row],[Gas 21-22]]*'Emissions Factors'!$B$4), "")</f>
        <v>0</v>
      </c>
      <c r="P697" s="12" t="str">
        <f>IFERROR(Table1[[#This Row],[Total Emissions 21-22]]/Table1[[#This Row],[Total Emissions 20-21]], "")</f>
        <v/>
      </c>
      <c r="Q697" s="11" t="str">
        <f>IF(ISNA(VLOOKUP(Table1[[#This Row],[Name]],'Elec 22-23'!$A$4:$B$680, 2, FALSE)), "", VLOOKUP(Table1[[#This Row],[Name]], 'Elec 22-23'!$A$4:$B$680, 2, FALSE))</f>
        <v/>
      </c>
      <c r="R697" s="7" t="str">
        <f>IF(ISNA(VLOOKUP(Table1[[#This Row],[Name]], 'Gas 22-23'!$A$4:$B$427, 2, FALSE)), "", (VLOOKUP(Table1[[#This Row],[Name]], 'Gas 22-23'!$A$4:$B$427, 2, FALSE)))</f>
        <v/>
      </c>
      <c r="S697" s="7" t="str">
        <f>IFERROR((Table1[[#This Row],[Electricity 22-23]]*'Emissions Factors'!$C$5)+('Emissions Factors'!$B$5*Table1[[#This Row],[Gas 22-23]]), "")</f>
        <v/>
      </c>
      <c r="T697" s="12" t="str">
        <f>IFERROR(Table1[[#This Row],[Total Emissions 22-23]]/Table1[[#This Row],[Total Emissions 21-22]], "")</f>
        <v/>
      </c>
      <c r="U697" s="7" t="str">
        <f>IF(ISNA(VLOOKUP(Table1[[#This Row],[Name]],'Electricity 23-24'!A698:D1594,4,FALSE)),"",(VLOOKUP(Table1[[#This Row],[Name]],'Electricity 23-24'!A698:D1594,4,FALSE)))</f>
        <v/>
      </c>
      <c r="V697" s="7" t="str">
        <f>IF(ISNA(VLOOKUP(Table1[[#This Row],[Name]],Table2[#All],2,FALSE)),"",(VLOOKUP(Table1[[#This Row],[Name]],Table2[#All],2,FALSE)))</f>
        <v/>
      </c>
      <c r="W697" s="7" t="str">
        <f>IFERROR((Table1[[#This Row],[Electricity 23-24 ]]*'Emissions Factors'!$C$6)+(Table1[[#This Row],[Gas 23-24 ]]*'Emissions Factors'!$B$6),"")</f>
        <v/>
      </c>
      <c r="X697" s="74" t="str">
        <f>IFERROR(Table1[[#This Row],[Total Emissions 23-24 ]]/Table1[[#This Row],[Total Emissions 22-23]],"")</f>
        <v/>
      </c>
      <c r="Y697" s="21"/>
    </row>
    <row r="698" spans="1:25" x14ac:dyDescent="0.25">
      <c r="A698" s="30"/>
      <c r="B698" s="21" t="e">
        <f>VLOOKUP(Table1[[#This Row],[Name]], 'Site Information'!$A$2:$D$46, 4, FALSE)</f>
        <v>#N/A</v>
      </c>
      <c r="C698" s="11" t="str">
        <f>IF(ISNA(VLOOKUP(Table1[[#This Row],[Name]], 'Elec 17-18'!$A$4:$B$630, 2, FALSE)), "0", VLOOKUP(Table1[[#This Row],[Name]], 'Elec 17-18'!$A$4:$B$630, 2, FALSE))</f>
        <v>0</v>
      </c>
      <c r="D698" s="47" t="str">
        <f>IF(ISNA(VLOOKUP(Table1[[#This Row],[Name]], 'Gas 17-18'!$A$4:$B$395, 2, FALSE)), "0", (VLOOKUP(Table1[[#This Row],[Name]], 'Gas 17-18'!$A$4:$B$395, 2, FALSE)))</f>
        <v>0</v>
      </c>
      <c r="E698" s="11" t="str">
        <f>IF(ISNA(VLOOKUP(Table1[[#This Row],[Name]], 'Elec 18-19'!$A$4:$B$630, 2, FALSE)), "0", VLOOKUP(Table1[[#This Row],[Name]], 'Elec 18-19'!$A$4:$B$630, 2, FALSE))</f>
        <v>0</v>
      </c>
      <c r="F698" s="47" t="str">
        <f>IF(ISNA(VLOOKUP(Table1[[#This Row],[Name]], 'Gas 18-19'!$A$4:$B$395, 2, FALSE)), "0", (VLOOKUP(Table1[[#This Row],[Name]], 'Gas 18-19'!$A$4:$B$395, 2, FALSE)))</f>
        <v>0</v>
      </c>
      <c r="G698" s="7" t="str">
        <f>IF(ISNA(VLOOKUP(Table1[[#This Row],[Name]], 'Elec 19-20'!$A$4:$B$631, 2, FALSE)), "0", VLOOKUP(Table1[[#This Row],[Name]], 'Elec 19-20'!$A$4:$B$631, 2, FALSE))</f>
        <v>0</v>
      </c>
      <c r="H698" s="7" t="str">
        <f>IF(ISNA(VLOOKUP(Table1[[#This Row],[Name]], 'Gas 19-20'!$A$4:$B$395, 2, FALSE)), "0", (VLOOKUP(Table1[[#This Row],[Name]], 'Gas 19-20'!$A$4:$B$395, 2, FALSE)))</f>
        <v>0</v>
      </c>
      <c r="I698" s="13">
        <f>IFERROR((Table1[[#This Row],[Electricity 19-20]]*'Emissions Factors'!$C$2)+(Table1[[#This Row],[Gas 19-20]]*'Emissions Factors'!$B$2), "")</f>
        <v>0</v>
      </c>
      <c r="J698" s="7" t="str">
        <f>IF(ISNA(VLOOKUP(Table1[[#This Row],[Name]],'Elec 20-21'!$A$4:$B$641, 2, FALSE)), "0", VLOOKUP(Table1[[#This Row],[Name]], 'Elec 20-21'!$A$4:$B$641, 2, FALSE))</f>
        <v>0</v>
      </c>
      <c r="K698" s="7" t="str">
        <f>IF(ISNA(VLOOKUP(Table1[[#This Row],[Name]], 'Gas 20-21'!$A$4:$B$400, 2, FALSE)), "0", VLOOKUP(Table1[[#This Row],[Name]], 'Gas 20-21'!$A$4:$B$400, 2, FALSE))</f>
        <v>0</v>
      </c>
      <c r="L698" s="13">
        <f>IFERROR((Table1[[#This Row],[Electricity 20-21]]*'Emissions Factors'!$C$3)+(Table1[[#This Row],[Gas 20-21]]*'Emissions Factors'!$B$2), "0")</f>
        <v>0</v>
      </c>
      <c r="M698" s="65" t="str">
        <f>IF(ISNA(VLOOKUP(Table1[[#This Row],[Name]], 'Elec 21-22'!$A$4:$B$656, 2, FALSE)), "0", VLOOKUP(Table1[[#This Row],[Name]], 'Elec 21-22'!$A$4:$B$656, 2, FALSE))</f>
        <v>0</v>
      </c>
      <c r="N698" s="11" t="str">
        <f>IF(ISNA(VLOOKUP(Table1[[#This Row],[Name]], 'Gas 21-22'!$A$4:$B$408, 2, FALSE)), "0", VLOOKUP(Table1[[#This Row],[Name]], 'Gas 21-22'!$A$4:$B$408, 2, FALSE))</f>
        <v>0</v>
      </c>
      <c r="O698" s="8">
        <f>IFERROR((Table1[[#This Row],[Electricity 21-22]]*'Emissions Factors'!$C$4)+(Table1[[#This Row],[Gas 21-22]]*'Emissions Factors'!$B$4), "")</f>
        <v>0</v>
      </c>
      <c r="P698" s="12" t="str">
        <f>IFERROR(Table1[[#This Row],[Total Emissions 21-22]]/Table1[[#This Row],[Total Emissions 20-21]], "")</f>
        <v/>
      </c>
      <c r="Q698" s="11" t="str">
        <f>IF(ISNA(VLOOKUP(Table1[[#This Row],[Name]],'Elec 22-23'!$A$4:$B$680, 2, FALSE)), "", VLOOKUP(Table1[[#This Row],[Name]], 'Elec 22-23'!$A$4:$B$680, 2, FALSE))</f>
        <v/>
      </c>
      <c r="R698" s="7" t="str">
        <f>IF(ISNA(VLOOKUP(Table1[[#This Row],[Name]], 'Gas 22-23'!$A$4:$B$427, 2, FALSE)), "", (VLOOKUP(Table1[[#This Row],[Name]], 'Gas 22-23'!$A$4:$B$427, 2, FALSE)))</f>
        <v/>
      </c>
      <c r="S698" s="7" t="str">
        <f>IFERROR((Table1[[#This Row],[Electricity 22-23]]*'Emissions Factors'!$C$5)+('Emissions Factors'!$B$5*Table1[[#This Row],[Gas 22-23]]), "")</f>
        <v/>
      </c>
      <c r="T698" s="12" t="str">
        <f>IFERROR(Table1[[#This Row],[Total Emissions 22-23]]/Table1[[#This Row],[Total Emissions 21-22]], "")</f>
        <v/>
      </c>
      <c r="U698" s="7" t="str">
        <f>IF(ISNA(VLOOKUP(Table1[[#This Row],[Name]],'Electricity 23-24'!A699:D1595,4,FALSE)),"",(VLOOKUP(Table1[[#This Row],[Name]],'Electricity 23-24'!A699:D1595,4,FALSE)))</f>
        <v/>
      </c>
      <c r="V698" s="7" t="str">
        <f>IF(ISNA(VLOOKUP(Table1[[#This Row],[Name]],Table2[#All],2,FALSE)),"",(VLOOKUP(Table1[[#This Row],[Name]],Table2[#All],2,FALSE)))</f>
        <v/>
      </c>
      <c r="W698" s="7" t="str">
        <f>IFERROR((Table1[[#This Row],[Electricity 23-24 ]]*'Emissions Factors'!$C$6)+(Table1[[#This Row],[Gas 23-24 ]]*'Emissions Factors'!$B$6),"")</f>
        <v/>
      </c>
      <c r="X698" s="74" t="str">
        <f>IFERROR(Table1[[#This Row],[Total Emissions 23-24 ]]/Table1[[#This Row],[Total Emissions 22-23]],"")</f>
        <v/>
      </c>
      <c r="Y698" s="21"/>
    </row>
    <row r="699" spans="1:25" ht="18.95" customHeight="1" x14ac:dyDescent="0.25">
      <c r="A699" s="30"/>
      <c r="B699" s="21" t="e">
        <f>VLOOKUP(Table1[[#This Row],[Name]], 'Site Information'!$A$2:$D$46, 4, FALSE)</f>
        <v>#N/A</v>
      </c>
      <c r="C699" s="11" t="str">
        <f>IF(ISNA(VLOOKUP(Table1[[#This Row],[Name]], 'Elec 17-18'!$A$4:$B$630, 2, FALSE)), "0", VLOOKUP(Table1[[#This Row],[Name]], 'Elec 17-18'!$A$4:$B$630, 2, FALSE))</f>
        <v>0</v>
      </c>
      <c r="D699" s="47" t="str">
        <f>IF(ISNA(VLOOKUP(Table1[[#This Row],[Name]], 'Gas 17-18'!$A$4:$B$395, 2, FALSE)), "0", (VLOOKUP(Table1[[#This Row],[Name]], 'Gas 17-18'!$A$4:$B$395, 2, FALSE)))</f>
        <v>0</v>
      </c>
      <c r="E699" s="11" t="str">
        <f>IF(ISNA(VLOOKUP(Table1[[#This Row],[Name]], 'Elec 18-19'!$A$4:$B$630, 2, FALSE)), "0", VLOOKUP(Table1[[#This Row],[Name]], 'Elec 18-19'!$A$4:$B$630, 2, FALSE))</f>
        <v>0</v>
      </c>
      <c r="F699" s="47" t="str">
        <f>IF(ISNA(VLOOKUP(Table1[[#This Row],[Name]], 'Gas 18-19'!$A$4:$B$395, 2, FALSE)), "0", (VLOOKUP(Table1[[#This Row],[Name]], 'Gas 18-19'!$A$4:$B$395, 2, FALSE)))</f>
        <v>0</v>
      </c>
      <c r="G699" s="7" t="str">
        <f>IF(ISNA(VLOOKUP(Table1[[#This Row],[Name]], 'Elec 19-20'!$A$4:$B$631, 2, FALSE)), "0", VLOOKUP(Table1[[#This Row],[Name]], 'Elec 19-20'!$A$4:$B$631, 2, FALSE))</f>
        <v>0</v>
      </c>
      <c r="H699" s="7" t="str">
        <f>IF(ISNA(VLOOKUP(Table1[[#This Row],[Name]], 'Gas 19-20'!$A$4:$B$395, 2, FALSE)), "0", (VLOOKUP(Table1[[#This Row],[Name]], 'Gas 19-20'!$A$4:$B$395, 2, FALSE)))</f>
        <v>0</v>
      </c>
      <c r="I699" s="13">
        <f>IFERROR((Table1[[#This Row],[Electricity 19-20]]*'Emissions Factors'!$C$2)+(Table1[[#This Row],[Gas 19-20]]*'Emissions Factors'!$B$2), "")</f>
        <v>0</v>
      </c>
      <c r="J699" s="7" t="str">
        <f>IF(ISNA(VLOOKUP(Table1[[#This Row],[Name]],'Elec 20-21'!$A$4:$B$641, 2, FALSE)), "0", VLOOKUP(Table1[[#This Row],[Name]], 'Elec 20-21'!$A$4:$B$641, 2, FALSE))</f>
        <v>0</v>
      </c>
      <c r="K699" s="7" t="str">
        <f>IF(ISNA(VLOOKUP(Table1[[#This Row],[Name]], 'Gas 20-21'!$A$4:$B$400, 2, FALSE)), "0", VLOOKUP(Table1[[#This Row],[Name]], 'Gas 20-21'!$A$4:$B$400, 2, FALSE))</f>
        <v>0</v>
      </c>
      <c r="L699" s="13">
        <f>IFERROR((Table1[[#This Row],[Electricity 20-21]]*'Emissions Factors'!$C$3)+(Table1[[#This Row],[Gas 20-21]]*'Emissions Factors'!$B$2), "0")</f>
        <v>0</v>
      </c>
      <c r="M699" s="65" t="str">
        <f>IF(ISNA(VLOOKUP(Table1[[#This Row],[Name]], 'Elec 21-22'!$A$4:$B$656, 2, FALSE)), "0", VLOOKUP(Table1[[#This Row],[Name]], 'Elec 21-22'!$A$4:$B$656, 2, FALSE))</f>
        <v>0</v>
      </c>
      <c r="N699" s="11" t="str">
        <f>IF(ISNA(VLOOKUP(Table1[[#This Row],[Name]], 'Gas 21-22'!$A$4:$B$408, 2, FALSE)), "0", VLOOKUP(Table1[[#This Row],[Name]], 'Gas 21-22'!$A$4:$B$408, 2, FALSE))</f>
        <v>0</v>
      </c>
      <c r="O699" s="8">
        <f>IFERROR((Table1[[#This Row],[Electricity 21-22]]*'Emissions Factors'!$C$4)+(Table1[[#This Row],[Gas 21-22]]*'Emissions Factors'!$B$4), "")</f>
        <v>0</v>
      </c>
      <c r="P699" s="12" t="str">
        <f>IFERROR(Table1[[#This Row],[Total Emissions 21-22]]/Table1[[#This Row],[Total Emissions 20-21]], "")</f>
        <v/>
      </c>
      <c r="Q699" s="11" t="str">
        <f>IF(ISNA(VLOOKUP(Table1[[#This Row],[Name]],'Elec 22-23'!$A$4:$B$680, 2, FALSE)), "", VLOOKUP(Table1[[#This Row],[Name]], 'Elec 22-23'!$A$4:$B$680, 2, FALSE))</f>
        <v/>
      </c>
      <c r="R699" s="7" t="str">
        <f>IF(ISNA(VLOOKUP(Table1[[#This Row],[Name]], 'Gas 22-23'!$A$4:$B$427, 2, FALSE)), "", (VLOOKUP(Table1[[#This Row],[Name]], 'Gas 22-23'!$A$4:$B$427, 2, FALSE)))</f>
        <v/>
      </c>
      <c r="S699" s="7" t="str">
        <f>IFERROR((Table1[[#This Row],[Electricity 22-23]]*'Emissions Factors'!$C$5)+('Emissions Factors'!$B$5*Table1[[#This Row],[Gas 22-23]]), "")</f>
        <v/>
      </c>
      <c r="T699" s="12" t="str">
        <f>IFERROR(Table1[[#This Row],[Total Emissions 22-23]]/Table1[[#This Row],[Total Emissions 21-22]], "")</f>
        <v/>
      </c>
      <c r="U699" s="7" t="str">
        <f>IF(ISNA(VLOOKUP(Table1[[#This Row],[Name]],'Electricity 23-24'!A700:D1596,4,FALSE)),"",(VLOOKUP(Table1[[#This Row],[Name]],'Electricity 23-24'!A700:D1596,4,FALSE)))</f>
        <v/>
      </c>
      <c r="V699" s="7" t="str">
        <f>IF(ISNA(VLOOKUP(Table1[[#This Row],[Name]],Table2[#All],2,FALSE)),"",(VLOOKUP(Table1[[#This Row],[Name]],Table2[#All],2,FALSE)))</f>
        <v/>
      </c>
      <c r="W699" s="7" t="str">
        <f>IFERROR((Table1[[#This Row],[Electricity 23-24 ]]*'Emissions Factors'!$C$6)+(Table1[[#This Row],[Gas 23-24 ]]*'Emissions Factors'!$B$6),"")</f>
        <v/>
      </c>
      <c r="X699" s="74" t="str">
        <f>IFERROR(Table1[[#This Row],[Total Emissions 23-24 ]]/Table1[[#This Row],[Total Emissions 22-23]],"")</f>
        <v/>
      </c>
      <c r="Y699" s="21"/>
    </row>
    <row r="700" spans="1:25" ht="21.6" customHeight="1" x14ac:dyDescent="0.25">
      <c r="A700" s="30"/>
      <c r="B700" s="21" t="e">
        <f>VLOOKUP(Table1[[#This Row],[Name]], 'Site Information'!$A$2:$D$46, 4, FALSE)</f>
        <v>#N/A</v>
      </c>
      <c r="C700" s="11" t="str">
        <f>IF(ISNA(VLOOKUP(Table1[[#This Row],[Name]], 'Elec 17-18'!$A$4:$B$630, 2, FALSE)), "0", VLOOKUP(Table1[[#This Row],[Name]], 'Elec 17-18'!$A$4:$B$630, 2, FALSE))</f>
        <v>0</v>
      </c>
      <c r="D700" s="47" t="str">
        <f>IF(ISNA(VLOOKUP(Table1[[#This Row],[Name]], 'Gas 17-18'!$A$4:$B$395, 2, FALSE)), "0", (VLOOKUP(Table1[[#This Row],[Name]], 'Gas 17-18'!$A$4:$B$395, 2, FALSE)))</f>
        <v>0</v>
      </c>
      <c r="E700" s="11" t="str">
        <f>IF(ISNA(VLOOKUP(Table1[[#This Row],[Name]], 'Elec 18-19'!$A$4:$B$630, 2, FALSE)), "0", VLOOKUP(Table1[[#This Row],[Name]], 'Elec 18-19'!$A$4:$B$630, 2, FALSE))</f>
        <v>0</v>
      </c>
      <c r="F700" s="47" t="str">
        <f>IF(ISNA(VLOOKUP(Table1[[#This Row],[Name]], 'Gas 18-19'!$A$4:$B$395, 2, FALSE)), "0", (VLOOKUP(Table1[[#This Row],[Name]], 'Gas 18-19'!$A$4:$B$395, 2, FALSE)))</f>
        <v>0</v>
      </c>
      <c r="G700" s="7" t="str">
        <f>IF(ISNA(VLOOKUP(Table1[[#This Row],[Name]], 'Elec 19-20'!$A$4:$B$631, 2, FALSE)), "0", VLOOKUP(Table1[[#This Row],[Name]], 'Elec 19-20'!$A$4:$B$631, 2, FALSE))</f>
        <v>0</v>
      </c>
      <c r="H700" s="7" t="str">
        <f>IF(ISNA(VLOOKUP(Table1[[#This Row],[Name]], 'Gas 19-20'!$A$4:$B$395, 2, FALSE)), "0", (VLOOKUP(Table1[[#This Row],[Name]], 'Gas 19-20'!$A$4:$B$395, 2, FALSE)))</f>
        <v>0</v>
      </c>
      <c r="I700" s="13">
        <f>IFERROR((Table1[[#This Row],[Electricity 19-20]]*'Emissions Factors'!$C$2)+(Table1[[#This Row],[Gas 19-20]]*'Emissions Factors'!$B$2), "")</f>
        <v>0</v>
      </c>
      <c r="J700" s="7" t="str">
        <f>IF(ISNA(VLOOKUP(Table1[[#This Row],[Name]],'Elec 20-21'!$A$4:$B$641, 2, FALSE)), "0", VLOOKUP(Table1[[#This Row],[Name]], 'Elec 20-21'!$A$4:$B$641, 2, FALSE))</f>
        <v>0</v>
      </c>
      <c r="K700" s="7" t="str">
        <f>IF(ISNA(VLOOKUP(Table1[[#This Row],[Name]], 'Gas 20-21'!$A$4:$B$400, 2, FALSE)), "0", VLOOKUP(Table1[[#This Row],[Name]], 'Gas 20-21'!$A$4:$B$400, 2, FALSE))</f>
        <v>0</v>
      </c>
      <c r="L700" s="13">
        <f>IFERROR((Table1[[#This Row],[Electricity 20-21]]*'Emissions Factors'!$C$3)+(Table1[[#This Row],[Gas 20-21]]*'Emissions Factors'!$B$2), "0")</f>
        <v>0</v>
      </c>
      <c r="M700" s="65" t="str">
        <f>IF(ISNA(VLOOKUP(Table1[[#This Row],[Name]], 'Elec 21-22'!$A$4:$B$656, 2, FALSE)), "0", VLOOKUP(Table1[[#This Row],[Name]], 'Elec 21-22'!$A$4:$B$656, 2, FALSE))</f>
        <v>0</v>
      </c>
      <c r="N700" s="11" t="str">
        <f>IF(ISNA(VLOOKUP(Table1[[#This Row],[Name]], 'Gas 21-22'!$A$4:$B$408, 2, FALSE)), "0", VLOOKUP(Table1[[#This Row],[Name]], 'Gas 21-22'!$A$4:$B$408, 2, FALSE))</f>
        <v>0</v>
      </c>
      <c r="O700" s="8">
        <f>IFERROR((Table1[[#This Row],[Electricity 21-22]]*'Emissions Factors'!$C$4)+(Table1[[#This Row],[Gas 21-22]]*'Emissions Factors'!$B$4), "")</f>
        <v>0</v>
      </c>
      <c r="P700" s="12" t="str">
        <f>IFERROR(Table1[[#This Row],[Total Emissions 21-22]]/Table1[[#This Row],[Total Emissions 20-21]], "")</f>
        <v/>
      </c>
      <c r="Q700" s="11" t="str">
        <f>IF(ISNA(VLOOKUP(Table1[[#This Row],[Name]],'Elec 22-23'!$A$4:$B$680, 2, FALSE)), "", VLOOKUP(Table1[[#This Row],[Name]], 'Elec 22-23'!$A$4:$B$680, 2, FALSE))</f>
        <v/>
      </c>
      <c r="R700" s="7" t="str">
        <f>IF(ISNA(VLOOKUP(Table1[[#This Row],[Name]], 'Gas 22-23'!$A$4:$B$427, 2, FALSE)), "", (VLOOKUP(Table1[[#This Row],[Name]], 'Gas 22-23'!$A$4:$B$427, 2, FALSE)))</f>
        <v/>
      </c>
      <c r="S700" s="7" t="str">
        <f>IFERROR((Table1[[#This Row],[Electricity 22-23]]*'Emissions Factors'!$C$5)+('Emissions Factors'!$B$5*Table1[[#This Row],[Gas 22-23]]), "")</f>
        <v/>
      </c>
      <c r="T700" s="12" t="str">
        <f>IFERROR(Table1[[#This Row],[Total Emissions 22-23]]/Table1[[#This Row],[Total Emissions 21-22]], "")</f>
        <v/>
      </c>
      <c r="U700" s="7" t="str">
        <f>IF(ISNA(VLOOKUP(Table1[[#This Row],[Name]],'Electricity 23-24'!A701:D1597,4,FALSE)),"",(VLOOKUP(Table1[[#This Row],[Name]],'Electricity 23-24'!A701:D1597,4,FALSE)))</f>
        <v/>
      </c>
      <c r="V700" s="7" t="str">
        <f>IF(ISNA(VLOOKUP(Table1[[#This Row],[Name]],Table2[#All],2,FALSE)),"",(VLOOKUP(Table1[[#This Row],[Name]],Table2[#All],2,FALSE)))</f>
        <v/>
      </c>
      <c r="W700" s="7" t="str">
        <f>IFERROR((Table1[[#This Row],[Electricity 23-24 ]]*'Emissions Factors'!$C$6)+(Table1[[#This Row],[Gas 23-24 ]]*'Emissions Factors'!$B$6),"")</f>
        <v/>
      </c>
      <c r="X700" s="74" t="str">
        <f>IFERROR(Table1[[#This Row],[Total Emissions 23-24 ]]/Table1[[#This Row],[Total Emissions 22-23]],"")</f>
        <v/>
      </c>
      <c r="Y700" s="21"/>
    </row>
    <row r="701" spans="1:25" x14ac:dyDescent="0.25">
      <c r="A701" s="30"/>
      <c r="B701" s="21" t="e">
        <f>VLOOKUP(Table1[[#This Row],[Name]], 'Site Information'!$A$2:$D$46, 4, FALSE)</f>
        <v>#N/A</v>
      </c>
      <c r="C701" s="11" t="str">
        <f>IF(ISNA(VLOOKUP(Table1[[#This Row],[Name]], 'Elec 17-18'!$A$4:$B$630, 2, FALSE)), "0", VLOOKUP(Table1[[#This Row],[Name]], 'Elec 17-18'!$A$4:$B$630, 2, FALSE))</f>
        <v>0</v>
      </c>
      <c r="D701" s="47" t="str">
        <f>IF(ISNA(VLOOKUP(Table1[[#This Row],[Name]], 'Gas 17-18'!$A$4:$B$395, 2, FALSE)), "0", (VLOOKUP(Table1[[#This Row],[Name]], 'Gas 17-18'!$A$4:$B$395, 2, FALSE)))</f>
        <v>0</v>
      </c>
      <c r="E701" s="11" t="str">
        <f>IF(ISNA(VLOOKUP(Table1[[#This Row],[Name]], 'Elec 18-19'!$A$4:$B$630, 2, FALSE)), "0", VLOOKUP(Table1[[#This Row],[Name]], 'Elec 18-19'!$A$4:$B$630, 2, FALSE))</f>
        <v>0</v>
      </c>
      <c r="F701" s="47" t="str">
        <f>IF(ISNA(VLOOKUP(Table1[[#This Row],[Name]], 'Gas 18-19'!$A$4:$B$395, 2, FALSE)), "0", (VLOOKUP(Table1[[#This Row],[Name]], 'Gas 18-19'!$A$4:$B$395, 2, FALSE)))</f>
        <v>0</v>
      </c>
      <c r="G701" s="7" t="str">
        <f>IF(ISNA(VLOOKUP(Table1[[#This Row],[Name]], 'Elec 19-20'!$A$4:$B$631, 2, FALSE)), "0", VLOOKUP(Table1[[#This Row],[Name]], 'Elec 19-20'!$A$4:$B$631, 2, FALSE))</f>
        <v>0</v>
      </c>
      <c r="H701" s="7" t="str">
        <f>IF(ISNA(VLOOKUP(Table1[[#This Row],[Name]], 'Gas 19-20'!$A$4:$B$395, 2, FALSE)), "0", (VLOOKUP(Table1[[#This Row],[Name]], 'Gas 19-20'!$A$4:$B$395, 2, FALSE)))</f>
        <v>0</v>
      </c>
      <c r="I701" s="13">
        <f>IFERROR((Table1[[#This Row],[Electricity 19-20]]*'Emissions Factors'!$C$2)+(Table1[[#This Row],[Gas 19-20]]*'Emissions Factors'!$B$2), "")</f>
        <v>0</v>
      </c>
      <c r="J701" s="7" t="str">
        <f>IF(ISNA(VLOOKUP(Table1[[#This Row],[Name]],'Elec 20-21'!$A$4:$B$641, 2, FALSE)), "0", VLOOKUP(Table1[[#This Row],[Name]], 'Elec 20-21'!$A$4:$B$641, 2, FALSE))</f>
        <v>0</v>
      </c>
      <c r="K701" s="7" t="str">
        <f>IF(ISNA(VLOOKUP(Table1[[#This Row],[Name]], 'Gas 20-21'!$A$4:$B$400, 2, FALSE)), "0", VLOOKUP(Table1[[#This Row],[Name]], 'Gas 20-21'!$A$4:$B$400, 2, FALSE))</f>
        <v>0</v>
      </c>
      <c r="L701" s="13">
        <f>IFERROR((Table1[[#This Row],[Electricity 20-21]]*'Emissions Factors'!$C$3)+(Table1[[#This Row],[Gas 20-21]]*'Emissions Factors'!$B$2), "0")</f>
        <v>0</v>
      </c>
      <c r="M701" s="65" t="str">
        <f>IF(ISNA(VLOOKUP(Table1[[#This Row],[Name]], 'Elec 21-22'!$A$4:$B$656, 2, FALSE)), "0", VLOOKUP(Table1[[#This Row],[Name]], 'Elec 21-22'!$A$4:$B$656, 2, FALSE))</f>
        <v>0</v>
      </c>
      <c r="N701" s="11" t="str">
        <f>IF(ISNA(VLOOKUP(Table1[[#This Row],[Name]], 'Gas 21-22'!$A$4:$B$408, 2, FALSE)), "0", VLOOKUP(Table1[[#This Row],[Name]], 'Gas 21-22'!$A$4:$B$408, 2, FALSE))</f>
        <v>0</v>
      </c>
      <c r="O701" s="8">
        <f>IFERROR((Table1[[#This Row],[Electricity 21-22]]*'Emissions Factors'!$C$4)+(Table1[[#This Row],[Gas 21-22]]*'Emissions Factors'!$B$4), "")</f>
        <v>0</v>
      </c>
      <c r="P701" s="12" t="str">
        <f>IFERROR(Table1[[#This Row],[Total Emissions 21-22]]/Table1[[#This Row],[Total Emissions 20-21]], "")</f>
        <v/>
      </c>
      <c r="Q701" s="11" t="str">
        <f>IF(ISNA(VLOOKUP(Table1[[#This Row],[Name]],'Elec 22-23'!$A$4:$B$680, 2, FALSE)), "", VLOOKUP(Table1[[#This Row],[Name]], 'Elec 22-23'!$A$4:$B$680, 2, FALSE))</f>
        <v/>
      </c>
      <c r="R701" s="7" t="str">
        <f>IF(ISNA(VLOOKUP(Table1[[#This Row],[Name]], 'Gas 22-23'!$A$4:$B$427, 2, FALSE)), "", (VLOOKUP(Table1[[#This Row],[Name]], 'Gas 22-23'!$A$4:$B$427, 2, FALSE)))</f>
        <v/>
      </c>
      <c r="S701" s="7" t="str">
        <f>IFERROR((Table1[[#This Row],[Electricity 22-23]]*'Emissions Factors'!$C$5)+('Emissions Factors'!$B$5*Table1[[#This Row],[Gas 22-23]]), "")</f>
        <v/>
      </c>
      <c r="T701" s="12" t="str">
        <f>IFERROR(Table1[[#This Row],[Total Emissions 22-23]]/Table1[[#This Row],[Total Emissions 21-22]], "")</f>
        <v/>
      </c>
      <c r="U701" s="7" t="str">
        <f>IF(ISNA(VLOOKUP(Table1[[#This Row],[Name]],'Electricity 23-24'!A5:D901,4,FALSE)),"",(VLOOKUP(Table1[[#This Row],[Name]],'Electricity 23-24'!A5:D901,4,FALSE)))</f>
        <v/>
      </c>
      <c r="V701" s="7" t="str">
        <f>IF(ISNA(VLOOKUP(Table1[[#This Row],[Name]],Table2[#All],2,FALSE)),"",(VLOOKUP(Table1[[#This Row],[Name]],Table2[#All],2,FALSE)))</f>
        <v/>
      </c>
      <c r="W701" s="7" t="str">
        <f>IFERROR((Table1[[#This Row],[Electricity 23-24 ]]*'Emissions Factors'!$C$6)+(Table1[[#This Row],[Gas 23-24 ]]*'Emissions Factors'!$B$6),"")</f>
        <v/>
      </c>
      <c r="X701" s="74" t="str">
        <f>IFERROR(Table1[[#This Row],[Total Emissions 23-24 ]]/Table1[[#This Row],[Total Emissions 22-23]],"")</f>
        <v/>
      </c>
      <c r="Y701" s="21" t="s">
        <v>895</v>
      </c>
    </row>
    <row r="702" spans="1:25" x14ac:dyDescent="0.25">
      <c r="A702" s="30"/>
      <c r="B702" s="21" t="e">
        <f>VLOOKUP(Table1[[#This Row],[Name]], 'Site Information'!$A$2:$D$46, 4, FALSE)</f>
        <v>#N/A</v>
      </c>
      <c r="C702" s="11" t="str">
        <f>IF(ISNA(VLOOKUP(Table1[[#This Row],[Name]], 'Elec 17-18'!$A$4:$B$630, 2, FALSE)), "0", VLOOKUP(Table1[[#This Row],[Name]], 'Elec 17-18'!$A$4:$B$630, 2, FALSE))</f>
        <v>0</v>
      </c>
      <c r="D702" s="47" t="str">
        <f>IF(ISNA(VLOOKUP(Table1[[#This Row],[Name]], 'Gas 17-18'!$A$4:$B$395, 2, FALSE)), "0", (VLOOKUP(Table1[[#This Row],[Name]], 'Gas 17-18'!$A$4:$B$395, 2, FALSE)))</f>
        <v>0</v>
      </c>
      <c r="E702" s="11" t="str">
        <f>IF(ISNA(VLOOKUP(Table1[[#This Row],[Name]], 'Elec 18-19'!$A$4:$B$630, 2, FALSE)), "0", VLOOKUP(Table1[[#This Row],[Name]], 'Elec 18-19'!$A$4:$B$630, 2, FALSE))</f>
        <v>0</v>
      </c>
      <c r="F702" s="47" t="str">
        <f>IF(ISNA(VLOOKUP(Table1[[#This Row],[Name]], 'Gas 18-19'!$A$4:$B$395, 2, FALSE)), "0", (VLOOKUP(Table1[[#This Row],[Name]], 'Gas 18-19'!$A$4:$B$395, 2, FALSE)))</f>
        <v>0</v>
      </c>
      <c r="G702" s="7" t="str">
        <f>IF(ISNA(VLOOKUP(Table1[[#This Row],[Name]], 'Elec 19-20'!$A$4:$B$631, 2, FALSE)), "0", VLOOKUP(Table1[[#This Row],[Name]], 'Elec 19-20'!$A$4:$B$631, 2, FALSE))</f>
        <v>0</v>
      </c>
      <c r="H702" s="7" t="str">
        <f>IF(ISNA(VLOOKUP(Table1[[#This Row],[Name]], 'Gas 19-20'!$A$4:$B$395, 2, FALSE)), "0", (VLOOKUP(Table1[[#This Row],[Name]], 'Gas 19-20'!$A$4:$B$395, 2, FALSE)))</f>
        <v>0</v>
      </c>
      <c r="I702" s="13">
        <f>IFERROR((Table1[[#This Row],[Electricity 19-20]]*'Emissions Factors'!$C$2)+(Table1[[#This Row],[Gas 19-20]]*'Emissions Factors'!$B$2), "")</f>
        <v>0</v>
      </c>
      <c r="J702" s="7" t="str">
        <f>IF(ISNA(VLOOKUP(Table1[[#This Row],[Name]],'Elec 20-21'!$A$4:$B$641, 2, FALSE)), "0", VLOOKUP(Table1[[#This Row],[Name]], 'Elec 20-21'!$A$4:$B$641, 2, FALSE))</f>
        <v>0</v>
      </c>
      <c r="K702" s="7" t="str">
        <f>IF(ISNA(VLOOKUP(Table1[[#This Row],[Name]], 'Gas 20-21'!$A$4:$B$400, 2, FALSE)), "0", VLOOKUP(Table1[[#This Row],[Name]], 'Gas 20-21'!$A$4:$B$400, 2, FALSE))</f>
        <v>0</v>
      </c>
      <c r="L702" s="13">
        <f>IFERROR((Table1[[#This Row],[Electricity 20-21]]*'Emissions Factors'!$C$3)+(Table1[[#This Row],[Gas 20-21]]*'Emissions Factors'!$B$2), "0")</f>
        <v>0</v>
      </c>
      <c r="M702" s="65" t="str">
        <f>IF(ISNA(VLOOKUP(Table1[[#This Row],[Name]], 'Elec 21-22'!$A$4:$B$656, 2, FALSE)), "0", VLOOKUP(Table1[[#This Row],[Name]], 'Elec 21-22'!$A$4:$B$656, 2, FALSE))</f>
        <v>0</v>
      </c>
      <c r="N702" s="11" t="str">
        <f>IF(ISNA(VLOOKUP(Table1[[#This Row],[Name]], 'Gas 21-22'!$A$4:$B$408, 2, FALSE)), "0", VLOOKUP(Table1[[#This Row],[Name]], 'Gas 21-22'!$A$4:$B$408, 2, FALSE))</f>
        <v>0</v>
      </c>
      <c r="O702" s="8">
        <f>IFERROR((Table1[[#This Row],[Electricity 21-22]]*'Emissions Factors'!$C$4)+(Table1[[#This Row],[Gas 21-22]]*'Emissions Factors'!$B$4), "")</f>
        <v>0</v>
      </c>
      <c r="P702" s="12" t="str">
        <f>IFERROR(Table1[[#This Row],[Total Emissions 21-22]]/Table1[[#This Row],[Total Emissions 20-21]], "")</f>
        <v/>
      </c>
      <c r="Q702" s="11" t="str">
        <f>IF(ISNA(VLOOKUP(Table1[[#This Row],[Name]],'Elec 22-23'!$A$4:$B$680, 2, FALSE)), "", VLOOKUP(Table1[[#This Row],[Name]], 'Elec 22-23'!$A$4:$B$680, 2, FALSE))</f>
        <v/>
      </c>
      <c r="R702" s="7" t="str">
        <f>IF(ISNA(VLOOKUP(Table1[[#This Row],[Name]], 'Gas 22-23'!$A$4:$B$427, 2, FALSE)), "", (VLOOKUP(Table1[[#This Row],[Name]], 'Gas 22-23'!$A$4:$B$427, 2, FALSE)))</f>
        <v/>
      </c>
      <c r="S702" s="7" t="str">
        <f>IFERROR((Table1[[#This Row],[Electricity 22-23]]*'Emissions Factors'!$C$5)+('Emissions Factors'!$B$5*Table1[[#This Row],[Gas 22-23]]), "")</f>
        <v/>
      </c>
      <c r="T702" s="12" t="str">
        <f>IFERROR(Table1[[#This Row],[Total Emissions 22-23]]/Table1[[#This Row],[Total Emissions 21-22]], "")</f>
        <v/>
      </c>
      <c r="U702" s="7" t="str">
        <f>IF(ISNA(VLOOKUP(Table1[[#This Row],[Name]],'Electricity 23-24'!A8:D904,4,FALSE)),"",(VLOOKUP(Table1[[#This Row],[Name]],'Electricity 23-24'!A8:D904,4,FALSE)))</f>
        <v/>
      </c>
      <c r="V702" s="7" t="str">
        <f>IF(ISNA(VLOOKUP(Table1[[#This Row],[Name]],Table2[#All],2,FALSE)),"",(VLOOKUP(Table1[[#This Row],[Name]],Table2[#All],2,FALSE)))</f>
        <v/>
      </c>
      <c r="W702" s="7" t="str">
        <f>IFERROR((Table1[[#This Row],[Electricity 23-24 ]]*'Emissions Factors'!$C$6)+(Table1[[#This Row],[Gas 23-24 ]]*'Emissions Factors'!$B$6),"")</f>
        <v/>
      </c>
      <c r="X702" s="74" t="str">
        <f>IFERROR(Table1[[#This Row],[Total Emissions 23-24 ]]/Table1[[#This Row],[Total Emissions 22-23]],"")</f>
        <v/>
      </c>
      <c r="Y702" s="21" t="s">
        <v>895</v>
      </c>
    </row>
    <row r="703" spans="1:25" x14ac:dyDescent="0.25">
      <c r="A703" s="32"/>
      <c r="B703" s="21" t="e">
        <f>VLOOKUP(Table1[[#This Row],[Name]], 'Site Information'!$A$2:$D$46, 4, FALSE)</f>
        <v>#N/A</v>
      </c>
      <c r="C703" s="8" t="str">
        <f>IF(ISNA(VLOOKUP(Table1[[#This Row],[Name]], 'Elec 17-18'!$A$4:$B$630, 2, FALSE)), "0", VLOOKUP(Table1[[#This Row],[Name]], 'Elec 17-18'!$A$4:$B$630, 2, FALSE))</f>
        <v>0</v>
      </c>
      <c r="D703" s="13" t="str">
        <f>IF(ISNA(VLOOKUP(Table1[[#This Row],[Name]], 'Gas 17-18'!$A$4:$B$395, 2, FALSE)), "0", (VLOOKUP(Table1[[#This Row],[Name]], 'Gas 17-18'!$A$4:$B$395, 2, FALSE)))</f>
        <v>0</v>
      </c>
      <c r="E703" s="8" t="str">
        <f>IF(ISNA(VLOOKUP(Table1[[#This Row],[Name]], 'Elec 18-19'!$A$4:$B$630, 2, FALSE)), "0", VLOOKUP(Table1[[#This Row],[Name]], 'Elec 18-19'!$A$4:$B$630, 2, FALSE))</f>
        <v>0</v>
      </c>
      <c r="F703" s="13" t="str">
        <f>IF(ISNA(VLOOKUP(Table1[[#This Row],[Name]], 'Gas 18-19'!$A$4:$B$395, 2, FALSE)), "0", (VLOOKUP(Table1[[#This Row],[Name]], 'Gas 18-19'!$A$4:$B$395, 2, FALSE)))</f>
        <v>0</v>
      </c>
      <c r="G703" s="7" t="str">
        <f>IF(ISNA(VLOOKUP(Table1[[#This Row],[Name]], 'Elec 19-20'!$A$4:$B$631, 2, FALSE)), "0", VLOOKUP(Table1[[#This Row],[Name]], 'Elec 19-20'!$A$4:$B$631, 2, FALSE))</f>
        <v>0</v>
      </c>
      <c r="H703" s="7" t="str">
        <f>IF(ISNA(VLOOKUP(Table1[[#This Row],[Name]], 'Gas 19-20'!$A$4:$B$395, 2, FALSE)), "0", (VLOOKUP(Table1[[#This Row],[Name]], 'Gas 19-20'!$A$4:$B$395, 2, FALSE)))</f>
        <v>0</v>
      </c>
      <c r="I703" s="13">
        <f>IFERROR((Table1[[#This Row],[Electricity 19-20]]*'Emissions Factors'!$C$2)+(Table1[[#This Row],[Gas 19-20]]*'Emissions Factors'!$B$2), "")</f>
        <v>0</v>
      </c>
      <c r="J703" s="7" t="str">
        <f>IF(ISNA(VLOOKUP(Table1[[#This Row],[Name]],'Elec 20-21'!$A$4:$B$641, 2, FALSE)), "0", VLOOKUP(Table1[[#This Row],[Name]], 'Elec 20-21'!$A$4:$B$641, 2, FALSE))</f>
        <v>0</v>
      </c>
      <c r="K703" s="7" t="str">
        <f>IF(ISNA(VLOOKUP(Table1[[#This Row],[Name]], 'Gas 20-21'!$A$4:$B$400, 2, FALSE)), "0", VLOOKUP(Table1[[#This Row],[Name]], 'Gas 20-21'!$A$4:$B$400, 2, FALSE))</f>
        <v>0</v>
      </c>
      <c r="L703" s="13">
        <f>IFERROR((Table1[[#This Row],[Electricity 20-21]]*'Emissions Factors'!$C$3)+(Table1[[#This Row],[Gas 20-21]]*'Emissions Factors'!$B$2), "0")</f>
        <v>0</v>
      </c>
      <c r="M703" s="11" t="str">
        <f>IF(ISNA(VLOOKUP(Table1[[#This Row],[Name]], 'Elec 21-22'!$A$4:$B$656, 2, FALSE)), "0", VLOOKUP(Table1[[#This Row],[Name]], 'Elec 21-22'!$A$4:$B$656, 2, FALSE))</f>
        <v>0</v>
      </c>
      <c r="N703" s="11" t="str">
        <f>IF(ISNA(VLOOKUP(Table1[[#This Row],[Name]], 'Gas 21-22'!$A$4:$B$408, 2, FALSE)), "0", VLOOKUP(Table1[[#This Row],[Name]], 'Gas 21-22'!$A$4:$B$408, 2, FALSE))</f>
        <v>0</v>
      </c>
      <c r="O703" s="8">
        <f>IFERROR((Table1[[#This Row],[Electricity 21-22]]*'Emissions Factors'!$C$4)+(Table1[[#This Row],[Gas 21-22]]*'Emissions Factors'!$B$4), "")</f>
        <v>0</v>
      </c>
      <c r="P703" s="12" t="str">
        <f>IFERROR(Table1[[#This Row],[Total Emissions 21-22]]/Table1[[#This Row],[Total Emissions 20-21]], "")</f>
        <v/>
      </c>
      <c r="Q703" s="11" t="str">
        <f>IF(ISNA(VLOOKUP(Table1[[#This Row],[Name]],'Elec 22-23'!$A$4:$B$680, 2, FALSE)), "", VLOOKUP(Table1[[#This Row],[Name]], 'Elec 22-23'!$A$4:$B$680, 2, FALSE))</f>
        <v/>
      </c>
      <c r="R703" s="7" t="str">
        <f>IF(ISNA(VLOOKUP(Table1[[#This Row],[Name]], 'Gas 22-23'!$A$4:$B$427, 2, FALSE)), "", (VLOOKUP(Table1[[#This Row],[Name]], 'Gas 22-23'!$A$4:$B$427, 2, FALSE)))</f>
        <v/>
      </c>
      <c r="S703" s="7" t="str">
        <f>IFERROR((Table1[[#This Row],[Electricity 22-23]]*'Emissions Factors'!$C$5)+('Emissions Factors'!$B$5*Table1[[#This Row],[Gas 22-23]]), "")</f>
        <v/>
      </c>
      <c r="T703" s="12" t="str">
        <f>IFERROR(Table1[[#This Row],[Total Emissions 22-23]]/Table1[[#This Row],[Total Emissions 21-22]], "")</f>
        <v/>
      </c>
      <c r="U703" s="7" t="str">
        <f>IF(ISNA(VLOOKUP(Table1[[#This Row],[Name]],'Electricity 23-24'!A704:D1600,4,FALSE)),"",(VLOOKUP(Table1[[#This Row],[Name]],'Electricity 23-24'!A704:D1600,4,FALSE)))</f>
        <v/>
      </c>
      <c r="V703" s="7" t="str">
        <f>IF(ISNA(VLOOKUP(Table1[[#This Row],[Name]],Table2[#All],2,FALSE)),"",(VLOOKUP(Table1[[#This Row],[Name]],Table2[#All],2,FALSE)))</f>
        <v/>
      </c>
      <c r="W703" s="7" t="str">
        <f>IFERROR((Table1[[#This Row],[Electricity 23-24 ]]*'Emissions Factors'!$C$6)+(Table1[[#This Row],[Gas 23-24 ]]*'Emissions Factors'!$B$6),"")</f>
        <v/>
      </c>
      <c r="X703" s="74" t="str">
        <f>IFERROR(Table1[[#This Row],[Total Emissions 23-24 ]]/Table1[[#This Row],[Total Emissions 22-23]],"")</f>
        <v/>
      </c>
      <c r="Y703" s="21" t="s">
        <v>895</v>
      </c>
    </row>
    <row r="704" spans="1:25" x14ac:dyDescent="0.25">
      <c r="A704" s="30"/>
      <c r="B704" s="21" t="e">
        <f>VLOOKUP(Table1[[#This Row],[Name]], 'Site Information'!$A$2:$D$46, 4, FALSE)</f>
        <v>#N/A</v>
      </c>
      <c r="C704" s="11" t="str">
        <f>IF(ISNA(VLOOKUP(Table1[[#This Row],[Name]], 'Elec 17-18'!$A$4:$B$630, 2, FALSE)), "0", VLOOKUP(Table1[[#This Row],[Name]], 'Elec 17-18'!$A$4:$B$630, 2, FALSE))</f>
        <v>0</v>
      </c>
      <c r="D704" s="47" t="str">
        <f>IF(ISNA(VLOOKUP(Table1[[#This Row],[Name]], 'Gas 17-18'!$A$4:$B$395, 2, FALSE)), "0", (VLOOKUP(Table1[[#This Row],[Name]], 'Gas 17-18'!$A$4:$B$395, 2, FALSE)))</f>
        <v>0</v>
      </c>
      <c r="E704" s="11" t="str">
        <f>IF(ISNA(VLOOKUP(Table1[[#This Row],[Name]], 'Elec 18-19'!$A$4:$B$630, 2, FALSE)), "0", VLOOKUP(Table1[[#This Row],[Name]], 'Elec 18-19'!$A$4:$B$630, 2, FALSE))</f>
        <v>0</v>
      </c>
      <c r="F704" s="47" t="str">
        <f>IF(ISNA(VLOOKUP(Table1[[#This Row],[Name]], 'Gas 18-19'!$A$4:$B$395, 2, FALSE)), "0", (VLOOKUP(Table1[[#This Row],[Name]], 'Gas 18-19'!$A$4:$B$395, 2, FALSE)))</f>
        <v>0</v>
      </c>
      <c r="G704" s="7" t="str">
        <f>IF(ISNA(VLOOKUP(Table1[[#This Row],[Name]], 'Elec 19-20'!$A$4:$B$631, 2, FALSE)), "0", VLOOKUP(Table1[[#This Row],[Name]], 'Elec 19-20'!$A$4:$B$631, 2, FALSE))</f>
        <v>0</v>
      </c>
      <c r="H704" s="7" t="str">
        <f>IF(ISNA(VLOOKUP(Table1[[#This Row],[Name]], 'Gas 19-20'!$A$4:$B$395, 2, FALSE)), "0", (VLOOKUP(Table1[[#This Row],[Name]], 'Gas 19-20'!$A$4:$B$395, 2, FALSE)))</f>
        <v>0</v>
      </c>
      <c r="I704" s="13">
        <f>IFERROR((Table1[[#This Row],[Electricity 19-20]]*'Emissions Factors'!$C$2)+(Table1[[#This Row],[Gas 19-20]]*'Emissions Factors'!$B$2), "")</f>
        <v>0</v>
      </c>
      <c r="J704" s="7" t="str">
        <f>IF(ISNA(VLOOKUP(Table1[[#This Row],[Name]],'Elec 20-21'!$A$4:$B$641, 2, FALSE)), "0", VLOOKUP(Table1[[#This Row],[Name]], 'Elec 20-21'!$A$4:$B$641, 2, FALSE))</f>
        <v>0</v>
      </c>
      <c r="K704" s="7" t="str">
        <f>IF(ISNA(VLOOKUP(Table1[[#This Row],[Name]], 'Gas 20-21'!$A$4:$B$400, 2, FALSE)), "0", VLOOKUP(Table1[[#This Row],[Name]], 'Gas 20-21'!$A$4:$B$400, 2, FALSE))</f>
        <v>0</v>
      </c>
      <c r="L704" s="13">
        <f>IFERROR((Table1[[#This Row],[Electricity 20-21]]*'Emissions Factors'!$C$3)+(Table1[[#This Row],[Gas 20-21]]*'Emissions Factors'!$B$2), "0")</f>
        <v>0</v>
      </c>
      <c r="M704" s="65" t="str">
        <f>IF(ISNA(VLOOKUP(Table1[[#This Row],[Name]], 'Elec 21-22'!$A$4:$B$656, 2, FALSE)), "0", VLOOKUP(Table1[[#This Row],[Name]], 'Elec 21-22'!$A$4:$B$656, 2, FALSE))</f>
        <v>0</v>
      </c>
      <c r="N704" s="7" t="str">
        <f>IF(ISNA(VLOOKUP(Table1[[#This Row],[Name]], 'Gas 21-22'!$A$4:$B$408, 2, FALSE)), "0", VLOOKUP(Table1[[#This Row],[Name]], 'Gas 21-22'!$A$4:$B$408, 2, FALSE))</f>
        <v>0</v>
      </c>
      <c r="O704" s="8">
        <f>IFERROR((Table1[[#This Row],[Electricity 21-22]]*'Emissions Factors'!$C$4)+(Table1[[#This Row],[Gas 21-22]]*'Emissions Factors'!$B$4), "")</f>
        <v>0</v>
      </c>
      <c r="P704" s="12" t="str">
        <f>IFERROR(Table1[[#This Row],[Total Emissions 21-22]]/Table1[[#This Row],[Total Emissions 20-21]], "")</f>
        <v/>
      </c>
      <c r="Q704" s="11" t="str">
        <f>IF(ISNA(VLOOKUP(Table1[[#This Row],[Name]],'Elec 22-23'!$A$4:$B$680, 2, FALSE)), "", VLOOKUP(Table1[[#This Row],[Name]], 'Elec 22-23'!$A$4:$B$680, 2, FALSE))</f>
        <v/>
      </c>
      <c r="R704" s="7" t="str">
        <f>IF(ISNA(VLOOKUP(Table1[[#This Row],[Name]], 'Gas 22-23'!$A$4:$B$427, 2, FALSE)), "", (VLOOKUP(Table1[[#This Row],[Name]], 'Gas 22-23'!$A$4:$B$427, 2, FALSE)))</f>
        <v/>
      </c>
      <c r="S704" s="7" t="str">
        <f>IFERROR((Table1[[#This Row],[Electricity 22-23]]*'Emissions Factors'!$C$5)+('Emissions Factors'!$B$5*Table1[[#This Row],[Gas 22-23]]), "")</f>
        <v/>
      </c>
      <c r="T704" s="12" t="str">
        <f>IFERROR(Table1[[#This Row],[Total Emissions 22-23]]/Table1[[#This Row],[Total Emissions 21-22]], "")</f>
        <v/>
      </c>
      <c r="U704" s="7" t="str">
        <f>IF(ISNA(VLOOKUP(Table1[[#This Row],[Name]],'Electricity 23-24'!A11:D907,4,FALSE)),"",(VLOOKUP(Table1[[#This Row],[Name]],'Electricity 23-24'!A11:D907,4,FALSE)))</f>
        <v/>
      </c>
      <c r="V704" s="7" t="str">
        <f>IF(ISNA(VLOOKUP(Table1[[#This Row],[Name]],Table2[#All],2,FALSE)),"",(VLOOKUP(Table1[[#This Row],[Name]],Table2[#All],2,FALSE)))</f>
        <v/>
      </c>
      <c r="W704" s="7" t="str">
        <f>IFERROR((Table1[[#This Row],[Electricity 23-24 ]]*'Emissions Factors'!$C$6)+(Table1[[#This Row],[Gas 23-24 ]]*'Emissions Factors'!$B$6),"")</f>
        <v/>
      </c>
      <c r="X704" s="74" t="str">
        <f>IFERROR(Table1[[#This Row],[Total Emissions 23-24 ]]/Table1[[#This Row],[Total Emissions 22-23]],"")</f>
        <v/>
      </c>
      <c r="Y704" s="21" t="s">
        <v>746</v>
      </c>
    </row>
    <row r="705" spans="1:25" x14ac:dyDescent="0.25">
      <c r="A705" s="32"/>
      <c r="B705" s="21" t="e">
        <f>VLOOKUP(Table1[[#This Row],[Name]], 'Site Information'!$A$2:$D$46, 4, FALSE)</f>
        <v>#N/A</v>
      </c>
      <c r="C705" s="8" t="str">
        <f>IF(ISNA(VLOOKUP(Table1[[#This Row],[Name]], 'Elec 17-18'!$A$4:$B$630, 2, FALSE)), "0", VLOOKUP(Table1[[#This Row],[Name]], 'Elec 17-18'!$A$4:$B$630, 2, FALSE))</f>
        <v>0</v>
      </c>
      <c r="D705" s="13" t="str">
        <f>IF(ISNA(VLOOKUP(Table1[[#This Row],[Name]], 'Gas 17-18'!$A$4:$B$395, 2, FALSE)), "0", (VLOOKUP(Table1[[#This Row],[Name]], 'Gas 17-18'!$A$4:$B$395, 2, FALSE)))</f>
        <v>0</v>
      </c>
      <c r="E705" s="8" t="str">
        <f>IF(ISNA(VLOOKUP(Table1[[#This Row],[Name]], 'Elec 18-19'!$A$4:$B$630, 2, FALSE)), "0", VLOOKUP(Table1[[#This Row],[Name]], 'Elec 18-19'!$A$4:$B$630, 2, FALSE))</f>
        <v>0</v>
      </c>
      <c r="F705" s="13" t="str">
        <f>IF(ISNA(VLOOKUP(Table1[[#This Row],[Name]], 'Gas 18-19'!$A$4:$B$395, 2, FALSE)), "0", (VLOOKUP(Table1[[#This Row],[Name]], 'Gas 18-19'!$A$4:$B$395, 2, FALSE)))</f>
        <v>0</v>
      </c>
      <c r="G705" s="7" t="str">
        <f>IF(ISNA(VLOOKUP(Table1[[#This Row],[Name]], 'Elec 19-20'!$A$4:$B$631, 2, FALSE)), "0", VLOOKUP(Table1[[#This Row],[Name]], 'Elec 19-20'!$A$4:$B$631, 2, FALSE))</f>
        <v>0</v>
      </c>
      <c r="H705" s="7" t="str">
        <f>IF(ISNA(VLOOKUP(Table1[[#This Row],[Name]], 'Gas 19-20'!$A$4:$B$395, 2, FALSE)), "0", (VLOOKUP(Table1[[#This Row],[Name]], 'Gas 19-20'!$A$4:$B$395, 2, FALSE)))</f>
        <v>0</v>
      </c>
      <c r="I705" s="13">
        <f>IFERROR((Table1[[#This Row],[Electricity 19-20]]*'Emissions Factors'!$C$2)+(Table1[[#This Row],[Gas 19-20]]*'Emissions Factors'!$B$2), "")</f>
        <v>0</v>
      </c>
      <c r="J705" s="7" t="str">
        <f>IF(ISNA(VLOOKUP(Table1[[#This Row],[Name]],'Elec 20-21'!$A$4:$B$641, 2, FALSE)), "0", VLOOKUP(Table1[[#This Row],[Name]], 'Elec 20-21'!$A$4:$B$641, 2, FALSE))</f>
        <v>0</v>
      </c>
      <c r="K705" s="7" t="str">
        <f>IF(ISNA(VLOOKUP(Table1[[#This Row],[Name]], 'Gas 20-21'!$A$4:$B$400, 2, FALSE)), "0", VLOOKUP(Table1[[#This Row],[Name]], 'Gas 20-21'!$A$4:$B$400, 2, FALSE))</f>
        <v>0</v>
      </c>
      <c r="L705" s="13">
        <f>IFERROR((Table1[[#This Row],[Electricity 20-21]]*'Emissions Factors'!$C$3)+(Table1[[#This Row],[Gas 20-21]]*'Emissions Factors'!$B$2), "0")</f>
        <v>0</v>
      </c>
      <c r="M705" s="65" t="str">
        <f>IF(ISNA(VLOOKUP(Table1[[#This Row],[Name]], 'Elec 21-22'!$A$4:$B$656, 2, FALSE)), "0", VLOOKUP(Table1[[#This Row],[Name]], 'Elec 21-22'!$A$4:$B$656, 2, FALSE))</f>
        <v>0</v>
      </c>
      <c r="N705" s="11" t="str">
        <f>IF(ISNA(VLOOKUP(Table1[[#This Row],[Name]], 'Gas 21-22'!$A$4:$B$408, 2, FALSE)), "0", VLOOKUP(Table1[[#This Row],[Name]], 'Gas 21-22'!$A$4:$B$408, 2, FALSE))</f>
        <v>0</v>
      </c>
      <c r="O705" s="8">
        <f>IFERROR((Table1[[#This Row],[Electricity 21-22]]*'Emissions Factors'!$C$4)+(Table1[[#This Row],[Gas 21-22]]*'Emissions Factors'!$B$4), "")</f>
        <v>0</v>
      </c>
      <c r="P705" s="12" t="str">
        <f>IFERROR(Table1[[#This Row],[Total Emissions 21-22]]/Table1[[#This Row],[Total Emissions 20-21]], "")</f>
        <v/>
      </c>
      <c r="Q705" s="11" t="str">
        <f>IF(ISNA(VLOOKUP(Table1[[#This Row],[Name]],'Elec 22-23'!$A$4:$B$680, 2, FALSE)), "", VLOOKUP(Table1[[#This Row],[Name]], 'Elec 22-23'!$A$4:$B$680, 2, FALSE))</f>
        <v/>
      </c>
      <c r="R705" s="7" t="str">
        <f>IF(ISNA(VLOOKUP(Table1[[#This Row],[Name]], 'Gas 22-23'!$A$4:$B$427, 2, FALSE)), "", (VLOOKUP(Table1[[#This Row],[Name]], 'Gas 22-23'!$A$4:$B$427, 2, FALSE)))</f>
        <v/>
      </c>
      <c r="S705" s="7" t="str">
        <f>IFERROR((Table1[[#This Row],[Electricity 22-23]]*'Emissions Factors'!$C$5)+('Emissions Factors'!$B$5*Table1[[#This Row],[Gas 22-23]]), "")</f>
        <v/>
      </c>
      <c r="T705" s="12" t="str">
        <f>IFERROR(Table1[[#This Row],[Total Emissions 22-23]]/Table1[[#This Row],[Total Emissions 21-22]], "")</f>
        <v/>
      </c>
      <c r="U705" s="7" t="str">
        <f>IF(ISNA(VLOOKUP(Table1[[#This Row],[Name]],'Electricity 23-24'!A706:D1602,4,FALSE)),"",(VLOOKUP(Table1[[#This Row],[Name]],'Electricity 23-24'!A706:D1602,4,FALSE)))</f>
        <v/>
      </c>
      <c r="V705" s="7" t="str">
        <f>IF(ISNA(VLOOKUP(Table1[[#This Row],[Name]],Table2[#All],2,FALSE)),"",(VLOOKUP(Table1[[#This Row],[Name]],Table2[#All],2,FALSE)))</f>
        <v/>
      </c>
      <c r="W705" s="7" t="str">
        <f>IFERROR((Table1[[#This Row],[Electricity 23-24 ]]*'Emissions Factors'!$C$6)+(Table1[[#This Row],[Gas 23-24 ]]*'Emissions Factors'!$B$6),"")</f>
        <v/>
      </c>
      <c r="X705" s="74" t="str">
        <f>IFERROR(Table1[[#This Row],[Total Emissions 23-24 ]]/Table1[[#This Row],[Total Emissions 22-23]],"")</f>
        <v/>
      </c>
      <c r="Y705" s="21"/>
    </row>
    <row r="706" spans="1:25" x14ac:dyDescent="0.25">
      <c r="A706" s="32"/>
      <c r="B706" s="21" t="e">
        <f>VLOOKUP(Table1[[#This Row],[Name]], 'Site Information'!$A$2:$D$46, 4, FALSE)</f>
        <v>#N/A</v>
      </c>
      <c r="C706" s="8" t="str">
        <f>IF(ISNA(VLOOKUP(Table1[[#This Row],[Name]], 'Elec 17-18'!$A$4:$B$630, 2, FALSE)), "0", VLOOKUP(Table1[[#This Row],[Name]], 'Elec 17-18'!$A$4:$B$630, 2, FALSE))</f>
        <v>0</v>
      </c>
      <c r="D706" s="13" t="str">
        <f>IF(ISNA(VLOOKUP(Table1[[#This Row],[Name]], 'Gas 17-18'!$A$4:$B$395, 2, FALSE)), "0", (VLOOKUP(Table1[[#This Row],[Name]], 'Gas 17-18'!$A$4:$B$395, 2, FALSE)))</f>
        <v>0</v>
      </c>
      <c r="E706" s="8" t="str">
        <f>IF(ISNA(VLOOKUP(Table1[[#This Row],[Name]], 'Elec 18-19'!$A$4:$B$630, 2, FALSE)), "0", VLOOKUP(Table1[[#This Row],[Name]], 'Elec 18-19'!$A$4:$B$630, 2, FALSE))</f>
        <v>0</v>
      </c>
      <c r="F706" s="13" t="str">
        <f>IF(ISNA(VLOOKUP(Table1[[#This Row],[Name]], 'Gas 18-19'!$A$4:$B$395, 2, FALSE)), "0", (VLOOKUP(Table1[[#This Row],[Name]], 'Gas 18-19'!$A$4:$B$395, 2, FALSE)))</f>
        <v>0</v>
      </c>
      <c r="G706" s="7" t="str">
        <f>IF(ISNA(VLOOKUP(Table1[[#This Row],[Name]], 'Elec 19-20'!$A$4:$B$631, 2, FALSE)), "0", VLOOKUP(Table1[[#This Row],[Name]], 'Elec 19-20'!$A$4:$B$631, 2, FALSE))</f>
        <v>0</v>
      </c>
      <c r="H706" s="7" t="str">
        <f>IF(ISNA(VLOOKUP(Table1[[#This Row],[Name]], 'Gas 19-20'!$A$4:$B$395, 2, FALSE)), "0", (VLOOKUP(Table1[[#This Row],[Name]], 'Gas 19-20'!$A$4:$B$395, 2, FALSE)))</f>
        <v>0</v>
      </c>
      <c r="I706" s="13">
        <f>IFERROR((Table1[[#This Row],[Electricity 19-20]]*'Emissions Factors'!$C$2)+(Table1[[#This Row],[Gas 19-20]]*'Emissions Factors'!$B$2), "")</f>
        <v>0</v>
      </c>
      <c r="J706" s="7" t="str">
        <f>IF(ISNA(VLOOKUP(Table1[[#This Row],[Name]],'Elec 20-21'!$A$4:$B$641, 2, FALSE)), "0", VLOOKUP(Table1[[#This Row],[Name]], 'Elec 20-21'!$A$4:$B$641, 2, FALSE))</f>
        <v>0</v>
      </c>
      <c r="K706" s="7" t="str">
        <f>IF(ISNA(VLOOKUP(Table1[[#This Row],[Name]], 'Gas 20-21'!$A$4:$B$400, 2, FALSE)), "0", VLOOKUP(Table1[[#This Row],[Name]], 'Gas 20-21'!$A$4:$B$400, 2, FALSE))</f>
        <v>0</v>
      </c>
      <c r="L706" s="13">
        <f>IFERROR((Table1[[#This Row],[Electricity 20-21]]*'Emissions Factors'!$C$3)+(Table1[[#This Row],[Gas 20-21]]*'Emissions Factors'!$B$2), "0")</f>
        <v>0</v>
      </c>
      <c r="M706" s="11" t="str">
        <f>IF(ISNA(VLOOKUP(Table1[[#This Row],[Name]], 'Elec 21-22'!$A$4:$B$656, 2, FALSE)), "0", VLOOKUP(Table1[[#This Row],[Name]], 'Elec 21-22'!$A$4:$B$656, 2, FALSE))</f>
        <v>0</v>
      </c>
      <c r="N706" s="11" t="str">
        <f>IF(ISNA(VLOOKUP(Table1[[#This Row],[Name]], 'Gas 21-22'!$A$4:$B$408, 2, FALSE)), "0", VLOOKUP(Table1[[#This Row],[Name]], 'Gas 21-22'!$A$4:$B$408, 2, FALSE))</f>
        <v>0</v>
      </c>
      <c r="O706" s="8">
        <f>IFERROR((Table1[[#This Row],[Electricity 21-22]]*'Emissions Factors'!$C$4)+(Table1[[#This Row],[Gas 21-22]]*'Emissions Factors'!$B$4), "")</f>
        <v>0</v>
      </c>
      <c r="P706" s="12" t="str">
        <f>IFERROR(Table1[[#This Row],[Total Emissions 21-22]]/Table1[[#This Row],[Total Emissions 20-21]], "")</f>
        <v/>
      </c>
      <c r="Q706" s="11" t="str">
        <f>IF(ISNA(VLOOKUP(Table1[[#This Row],[Name]],'Elec 22-23'!$A$4:$B$680, 2, FALSE)), "", VLOOKUP(Table1[[#This Row],[Name]], 'Elec 22-23'!$A$4:$B$680, 2, FALSE))</f>
        <v/>
      </c>
      <c r="R706" s="7" t="str">
        <f>IF(ISNA(VLOOKUP(Table1[[#This Row],[Name]], 'Gas 22-23'!$A$4:$B$427, 2, FALSE)), "", (VLOOKUP(Table1[[#This Row],[Name]], 'Gas 22-23'!$A$4:$B$427, 2, FALSE)))</f>
        <v/>
      </c>
      <c r="S706" s="7" t="str">
        <f>IFERROR((Table1[[#This Row],[Electricity 22-23]]*'Emissions Factors'!$C$5)+('Emissions Factors'!$B$5*Table1[[#This Row],[Gas 22-23]]), "")</f>
        <v/>
      </c>
      <c r="T706" s="12" t="str">
        <f>IFERROR(Table1[[#This Row],[Total Emissions 22-23]]/Table1[[#This Row],[Total Emissions 21-22]], "")</f>
        <v/>
      </c>
      <c r="U706" s="7" t="str">
        <f>IF(ISNA(VLOOKUP(Table1[[#This Row],[Name]],'Electricity 23-24'!A707:D1603,4,FALSE)),"",(VLOOKUP(Table1[[#This Row],[Name]],'Electricity 23-24'!A707:D1603,4,FALSE)))</f>
        <v/>
      </c>
      <c r="V706" s="7" t="str">
        <f>IF(ISNA(VLOOKUP(Table1[[#This Row],[Name]],Table2[#All],2,FALSE)),"",(VLOOKUP(Table1[[#This Row],[Name]],Table2[#All],2,FALSE)))</f>
        <v/>
      </c>
      <c r="W706" s="7" t="str">
        <f>IFERROR((Table1[[#This Row],[Electricity 23-24 ]]*'Emissions Factors'!$C$6)+(Table1[[#This Row],[Gas 23-24 ]]*'Emissions Factors'!$B$6),"")</f>
        <v/>
      </c>
      <c r="X706" s="74" t="str">
        <f>IFERROR(Table1[[#This Row],[Total Emissions 23-24 ]]/Table1[[#This Row],[Total Emissions 22-23]],"")</f>
        <v/>
      </c>
      <c r="Y706" s="21"/>
    </row>
    <row r="707" spans="1:25" x14ac:dyDescent="0.25">
      <c r="A707" s="30"/>
      <c r="B707" s="21" t="e">
        <f>VLOOKUP(Table1[[#This Row],[Name]], 'Site Information'!$A$2:$D$46, 4, FALSE)</f>
        <v>#N/A</v>
      </c>
      <c r="C707" s="11" t="str">
        <f>IF(ISNA(VLOOKUP(Table1[[#This Row],[Name]], 'Elec 17-18'!$A$4:$B$630, 2, FALSE)), "0", VLOOKUP(Table1[[#This Row],[Name]], 'Elec 17-18'!$A$4:$B$630, 2, FALSE))</f>
        <v>0</v>
      </c>
      <c r="D707" s="47" t="str">
        <f>IF(ISNA(VLOOKUP(Table1[[#This Row],[Name]], 'Gas 17-18'!$A$4:$B$395, 2, FALSE)), "0", (VLOOKUP(Table1[[#This Row],[Name]], 'Gas 17-18'!$A$4:$B$395, 2, FALSE)))</f>
        <v>0</v>
      </c>
      <c r="E707" s="11" t="str">
        <f>IF(ISNA(VLOOKUP(Table1[[#This Row],[Name]], 'Elec 18-19'!$A$4:$B$630, 2, FALSE)), "0", VLOOKUP(Table1[[#This Row],[Name]], 'Elec 18-19'!$A$4:$B$630, 2, FALSE))</f>
        <v>0</v>
      </c>
      <c r="F707" s="47" t="str">
        <f>IF(ISNA(VLOOKUP(Table1[[#This Row],[Name]], 'Gas 18-19'!$A$4:$B$395, 2, FALSE)), "0", (VLOOKUP(Table1[[#This Row],[Name]], 'Gas 18-19'!$A$4:$B$395, 2, FALSE)))</f>
        <v>0</v>
      </c>
      <c r="G707" s="7" t="str">
        <f>IF(ISNA(VLOOKUP(Table1[[#This Row],[Name]], 'Elec 19-20'!$A$4:$B$631, 2, FALSE)), "0", VLOOKUP(Table1[[#This Row],[Name]], 'Elec 19-20'!$A$4:$B$631, 2, FALSE))</f>
        <v>0</v>
      </c>
      <c r="H707" s="7" t="str">
        <f>IF(ISNA(VLOOKUP(Table1[[#This Row],[Name]], 'Gas 19-20'!$A$4:$B$395, 2, FALSE)), "0", (VLOOKUP(Table1[[#This Row],[Name]], 'Gas 19-20'!$A$4:$B$395, 2, FALSE)))</f>
        <v>0</v>
      </c>
      <c r="I707" s="13">
        <f>IFERROR((Table1[[#This Row],[Electricity 19-20]]*'Emissions Factors'!$C$2)+(Table1[[#This Row],[Gas 19-20]]*'Emissions Factors'!$B$2), "")</f>
        <v>0</v>
      </c>
      <c r="J707" s="7" t="str">
        <f>IF(ISNA(VLOOKUP(Table1[[#This Row],[Name]],'Elec 20-21'!$A$4:$B$641, 2, FALSE)), "0", VLOOKUP(Table1[[#This Row],[Name]], 'Elec 20-21'!$A$4:$B$641, 2, FALSE))</f>
        <v>0</v>
      </c>
      <c r="K707" s="7" t="str">
        <f>IF(ISNA(VLOOKUP(Table1[[#This Row],[Name]], 'Gas 20-21'!$A$4:$B$400, 2, FALSE)), "0", VLOOKUP(Table1[[#This Row],[Name]], 'Gas 20-21'!$A$4:$B$400, 2, FALSE))</f>
        <v>0</v>
      </c>
      <c r="L707" s="13">
        <f>IFERROR((Table1[[#This Row],[Electricity 20-21]]*'Emissions Factors'!$C$3)+(Table1[[#This Row],[Gas 20-21]]*'Emissions Factors'!$B$2), "0")</f>
        <v>0</v>
      </c>
      <c r="M707" s="65" t="str">
        <f>IF(ISNA(VLOOKUP(Table1[[#This Row],[Name]], 'Elec 21-22'!$A$4:$B$656, 2, FALSE)), "0", VLOOKUP(Table1[[#This Row],[Name]], 'Elec 21-22'!$A$4:$B$656, 2, FALSE))</f>
        <v>0</v>
      </c>
      <c r="N707" s="11" t="str">
        <f>IF(ISNA(VLOOKUP(Table1[[#This Row],[Name]], 'Gas 21-22'!$A$4:$B$408, 2, FALSE)), "0", VLOOKUP(Table1[[#This Row],[Name]], 'Gas 21-22'!$A$4:$B$408, 2, FALSE))</f>
        <v>0</v>
      </c>
      <c r="O707" s="8">
        <f>IFERROR((Table1[[#This Row],[Electricity 21-22]]*'Emissions Factors'!$C$4)+(Table1[[#This Row],[Gas 21-22]]*'Emissions Factors'!$B$4), "")</f>
        <v>0</v>
      </c>
      <c r="P707" s="12" t="str">
        <f>IFERROR(Table1[[#This Row],[Total Emissions 21-22]]/Table1[[#This Row],[Total Emissions 20-21]], "")</f>
        <v/>
      </c>
      <c r="Q707" s="11" t="str">
        <f>IF(ISNA(VLOOKUP(Table1[[#This Row],[Name]],'Elec 22-23'!$A$4:$B$680, 2, FALSE)), "", VLOOKUP(Table1[[#This Row],[Name]], 'Elec 22-23'!$A$4:$B$680, 2, FALSE))</f>
        <v/>
      </c>
      <c r="R707" s="7" t="str">
        <f>IF(ISNA(VLOOKUP(Table1[[#This Row],[Name]], 'Gas 22-23'!$A$4:$B$427, 2, FALSE)), "", (VLOOKUP(Table1[[#This Row],[Name]], 'Gas 22-23'!$A$4:$B$427, 2, FALSE)))</f>
        <v/>
      </c>
      <c r="S707" s="7" t="str">
        <f>IFERROR((Table1[[#This Row],[Electricity 22-23]]*'Emissions Factors'!$C$5)+('Emissions Factors'!$B$5*Table1[[#This Row],[Gas 22-23]]), "")</f>
        <v/>
      </c>
      <c r="T707" s="12" t="str">
        <f>IFERROR(Table1[[#This Row],[Total Emissions 22-23]]/Table1[[#This Row],[Total Emissions 21-22]], "")</f>
        <v/>
      </c>
      <c r="U707" s="7" t="str">
        <f>IF(ISNA(VLOOKUP(Table1[[#This Row],[Name]],'Electricity 23-24'!A10:D906,4,FALSE)),"",(VLOOKUP(Table1[[#This Row],[Name]],'Electricity 23-24'!A10:D906,4,FALSE)))</f>
        <v/>
      </c>
      <c r="V707" s="7" t="str">
        <f>IF(ISNA(VLOOKUP(Table1[[#This Row],[Name]],Table2[#All],2,FALSE)),"",(VLOOKUP(Table1[[#This Row],[Name]],Table2[#All],2,FALSE)))</f>
        <v/>
      </c>
      <c r="W707" s="7" t="str">
        <f>IFERROR((Table1[[#This Row],[Electricity 23-24 ]]*'Emissions Factors'!$C$6)+(Table1[[#This Row],[Gas 23-24 ]]*'Emissions Factors'!$B$6),"")</f>
        <v/>
      </c>
      <c r="X707" s="74" t="str">
        <f>IFERROR(Table1[[#This Row],[Total Emissions 23-24 ]]/Table1[[#This Row],[Total Emissions 22-23]],"")</f>
        <v/>
      </c>
      <c r="Y707" s="21" t="s">
        <v>897</v>
      </c>
    </row>
    <row r="708" spans="1:25" x14ac:dyDescent="0.25">
      <c r="A708" s="30"/>
      <c r="B708" s="21" t="e">
        <f>VLOOKUP(Table1[[#This Row],[Name]], 'Site Information'!$A$2:$D$46, 4, FALSE)</f>
        <v>#N/A</v>
      </c>
      <c r="C708" s="11" t="str">
        <f>IF(ISNA(VLOOKUP(Table1[[#This Row],[Name]], 'Elec 17-18'!$A$4:$B$630, 2, FALSE)), "0", VLOOKUP(Table1[[#This Row],[Name]], 'Elec 17-18'!$A$4:$B$630, 2, FALSE))</f>
        <v>0</v>
      </c>
      <c r="D708" s="47" t="str">
        <f>IF(ISNA(VLOOKUP(Table1[[#This Row],[Name]], 'Gas 17-18'!$A$4:$B$395, 2, FALSE)), "0", (VLOOKUP(Table1[[#This Row],[Name]], 'Gas 17-18'!$A$4:$B$395, 2, FALSE)))</f>
        <v>0</v>
      </c>
      <c r="E708" s="11" t="str">
        <f>IF(ISNA(VLOOKUP(Table1[[#This Row],[Name]], 'Elec 18-19'!$A$4:$B$630, 2, FALSE)), "0", VLOOKUP(Table1[[#This Row],[Name]], 'Elec 18-19'!$A$4:$B$630, 2, FALSE))</f>
        <v>0</v>
      </c>
      <c r="F708" s="47" t="str">
        <f>IF(ISNA(VLOOKUP(Table1[[#This Row],[Name]], 'Gas 18-19'!$A$4:$B$395, 2, FALSE)), "0", (VLOOKUP(Table1[[#This Row],[Name]], 'Gas 18-19'!$A$4:$B$395, 2, FALSE)))</f>
        <v>0</v>
      </c>
      <c r="G708" s="7" t="str">
        <f>IF(ISNA(VLOOKUP(Table1[[#This Row],[Name]], 'Elec 19-20'!$A$4:$B$631, 2, FALSE)), "0", VLOOKUP(Table1[[#This Row],[Name]], 'Elec 19-20'!$A$4:$B$631, 2, FALSE))</f>
        <v>0</v>
      </c>
      <c r="H708" s="7" t="str">
        <f>IF(ISNA(VLOOKUP(Table1[[#This Row],[Name]], 'Gas 19-20'!$A$4:$B$395, 2, FALSE)), "0", (VLOOKUP(Table1[[#This Row],[Name]], 'Gas 19-20'!$A$4:$B$395, 2, FALSE)))</f>
        <v>0</v>
      </c>
      <c r="I708" s="13">
        <f>IFERROR((Table1[[#This Row],[Electricity 19-20]]*'Emissions Factors'!$C$2)+(Table1[[#This Row],[Gas 19-20]]*'Emissions Factors'!$B$2), "")</f>
        <v>0</v>
      </c>
      <c r="J708" s="7" t="str">
        <f>IF(ISNA(VLOOKUP(Table1[[#This Row],[Name]],'Elec 20-21'!$A$4:$B$641, 2, FALSE)), "0", VLOOKUP(Table1[[#This Row],[Name]], 'Elec 20-21'!$A$4:$B$641, 2, FALSE))</f>
        <v>0</v>
      </c>
      <c r="K708" s="7" t="str">
        <f>IF(ISNA(VLOOKUP(Table1[[#This Row],[Name]], 'Gas 20-21'!$A$4:$B$400, 2, FALSE)), "0", VLOOKUP(Table1[[#This Row],[Name]], 'Gas 20-21'!$A$4:$B$400, 2, FALSE))</f>
        <v>0</v>
      </c>
      <c r="L708" s="13">
        <f>IFERROR((Table1[[#This Row],[Electricity 20-21]]*'Emissions Factors'!$C$3)+(Table1[[#This Row],[Gas 20-21]]*'Emissions Factors'!$B$2), "0")</f>
        <v>0</v>
      </c>
      <c r="M708" s="65" t="str">
        <f>IF(ISNA(VLOOKUP(Table1[[#This Row],[Name]], 'Elec 21-22'!$A$4:$B$656, 2, FALSE)), "0", VLOOKUP(Table1[[#This Row],[Name]], 'Elec 21-22'!$A$4:$B$656, 2, FALSE))</f>
        <v>0</v>
      </c>
      <c r="N708" s="11" t="str">
        <f>IF(ISNA(VLOOKUP(Table1[[#This Row],[Name]], 'Gas 21-22'!$A$4:$B$408, 2, FALSE)), "0", VLOOKUP(Table1[[#This Row],[Name]], 'Gas 21-22'!$A$4:$B$408, 2, FALSE))</f>
        <v>0</v>
      </c>
      <c r="O708" s="8">
        <f>IFERROR((Table1[[#This Row],[Electricity 21-22]]*'Emissions Factors'!$C$4)+(Table1[[#This Row],[Gas 21-22]]*'Emissions Factors'!$B$4), "")</f>
        <v>0</v>
      </c>
      <c r="P708" s="12" t="str">
        <f>IFERROR(Table1[[#This Row],[Total Emissions 21-22]]/Table1[[#This Row],[Total Emissions 20-21]], "")</f>
        <v/>
      </c>
      <c r="Q708" s="11" t="str">
        <f>IF(ISNA(VLOOKUP(Table1[[#This Row],[Name]],'Elec 22-23'!$A$4:$B$680, 2, FALSE)), "", VLOOKUP(Table1[[#This Row],[Name]], 'Elec 22-23'!$A$4:$B$680, 2, FALSE))</f>
        <v/>
      </c>
      <c r="R708" s="7" t="str">
        <f>IF(ISNA(VLOOKUP(Table1[[#This Row],[Name]], 'Gas 22-23'!$A$4:$B$427, 2, FALSE)), "", (VLOOKUP(Table1[[#This Row],[Name]], 'Gas 22-23'!$A$4:$B$427, 2, FALSE)))</f>
        <v/>
      </c>
      <c r="S708" s="7" t="str">
        <f>IFERROR((Table1[[#This Row],[Electricity 22-23]]*'Emissions Factors'!$C$5)+('Emissions Factors'!$B$5*Table1[[#This Row],[Gas 22-23]]), "")</f>
        <v/>
      </c>
      <c r="T708" s="12" t="str">
        <f>IFERROR(Table1[[#This Row],[Total Emissions 22-23]]/Table1[[#This Row],[Total Emissions 21-22]], "")</f>
        <v/>
      </c>
      <c r="U708" s="7" t="str">
        <f>IF(ISNA(VLOOKUP(Table1[[#This Row],[Name]],'Electricity 23-24'!A13:D909,4,FALSE)),"",(VLOOKUP(Table1[[#This Row],[Name]],'Electricity 23-24'!A13:D909,4,FALSE)))</f>
        <v/>
      </c>
      <c r="V708" s="7" t="str">
        <f>IF(ISNA(VLOOKUP(Table1[[#This Row],[Name]],Table2[#All],2,FALSE)),"",(VLOOKUP(Table1[[#This Row],[Name]],Table2[#All],2,FALSE)))</f>
        <v/>
      </c>
      <c r="W708" s="7" t="str">
        <f>IFERROR((Table1[[#This Row],[Electricity 23-24 ]]*'Emissions Factors'!$C$6)+(Table1[[#This Row],[Gas 23-24 ]]*'Emissions Factors'!$B$6),"")</f>
        <v/>
      </c>
      <c r="X708" s="74" t="str">
        <f>IFERROR(Table1[[#This Row],[Total Emissions 23-24 ]]/Table1[[#This Row],[Total Emissions 22-23]],"")</f>
        <v/>
      </c>
      <c r="Y708" s="21" t="s">
        <v>897</v>
      </c>
    </row>
    <row r="709" spans="1:25" x14ac:dyDescent="0.25">
      <c r="A709" s="32"/>
      <c r="B709" s="21" t="e">
        <f>VLOOKUP(Table1[[#This Row],[Name]], 'Site Information'!$A$2:$D$46, 4, FALSE)</f>
        <v>#N/A</v>
      </c>
      <c r="C709" s="8" t="str">
        <f>IF(ISNA(VLOOKUP(Table1[[#This Row],[Name]], 'Elec 17-18'!$A$4:$B$630, 2, FALSE)), "0", VLOOKUP(Table1[[#This Row],[Name]], 'Elec 17-18'!$A$4:$B$630, 2, FALSE))</f>
        <v>0</v>
      </c>
      <c r="D709" s="13" t="str">
        <f>IF(ISNA(VLOOKUP(Table1[[#This Row],[Name]], 'Gas 17-18'!$A$4:$B$395, 2, FALSE)), "0", (VLOOKUP(Table1[[#This Row],[Name]], 'Gas 17-18'!$A$4:$B$395, 2, FALSE)))</f>
        <v>0</v>
      </c>
      <c r="E709" s="8" t="str">
        <f>IF(ISNA(VLOOKUP(Table1[[#This Row],[Name]], 'Elec 18-19'!$A$4:$B$630, 2, FALSE)), "0", VLOOKUP(Table1[[#This Row],[Name]], 'Elec 18-19'!$A$4:$B$630, 2, FALSE))</f>
        <v>0</v>
      </c>
      <c r="F709" s="13" t="str">
        <f>IF(ISNA(VLOOKUP(Table1[[#This Row],[Name]], 'Gas 18-19'!$A$4:$B$395, 2, FALSE)), "0", (VLOOKUP(Table1[[#This Row],[Name]], 'Gas 18-19'!$A$4:$B$395, 2, FALSE)))</f>
        <v>0</v>
      </c>
      <c r="G709" s="7" t="str">
        <f>IF(ISNA(VLOOKUP(Table1[[#This Row],[Name]], 'Elec 19-20'!$A$4:$B$631, 2, FALSE)), "0", VLOOKUP(Table1[[#This Row],[Name]], 'Elec 19-20'!$A$4:$B$631, 2, FALSE))</f>
        <v>0</v>
      </c>
      <c r="H709" s="7" t="str">
        <f>IF(ISNA(VLOOKUP(Table1[[#This Row],[Name]], 'Gas 19-20'!$A$4:$B$395, 2, FALSE)), "0", (VLOOKUP(Table1[[#This Row],[Name]], 'Gas 19-20'!$A$4:$B$395, 2, FALSE)))</f>
        <v>0</v>
      </c>
      <c r="I709" s="13">
        <f>IFERROR((Table1[[#This Row],[Electricity 19-20]]*'Emissions Factors'!$C$2)+(Table1[[#This Row],[Gas 19-20]]*'Emissions Factors'!$B$2), "")</f>
        <v>0</v>
      </c>
      <c r="J709" s="7" t="str">
        <f>IF(ISNA(VLOOKUP(Table1[[#This Row],[Name]],'Elec 20-21'!$A$4:$B$641, 2, FALSE)), "0", VLOOKUP(Table1[[#This Row],[Name]], 'Elec 20-21'!$A$4:$B$641, 2, FALSE))</f>
        <v>0</v>
      </c>
      <c r="K709" s="7" t="str">
        <f>IF(ISNA(VLOOKUP(Table1[[#This Row],[Name]], 'Gas 20-21'!$A$4:$B$400, 2, FALSE)), "0", VLOOKUP(Table1[[#This Row],[Name]], 'Gas 20-21'!$A$4:$B$400, 2, FALSE))</f>
        <v>0</v>
      </c>
      <c r="L709" s="13">
        <f>IFERROR((Table1[[#This Row],[Electricity 20-21]]*'Emissions Factors'!$C$3)+(Table1[[#This Row],[Gas 20-21]]*'Emissions Factors'!$B$2), "0")</f>
        <v>0</v>
      </c>
      <c r="M709" s="11" t="str">
        <f>IF(ISNA(VLOOKUP(Table1[[#This Row],[Name]], 'Elec 21-22'!$A$4:$B$656, 2, FALSE)), "0", VLOOKUP(Table1[[#This Row],[Name]], 'Elec 21-22'!$A$4:$B$656, 2, FALSE))</f>
        <v>0</v>
      </c>
      <c r="N709" s="11" t="str">
        <f>IF(ISNA(VLOOKUP(Table1[[#This Row],[Name]], 'Gas 21-22'!$A$4:$B$408, 2, FALSE)), "0", VLOOKUP(Table1[[#This Row],[Name]], 'Gas 21-22'!$A$4:$B$408, 2, FALSE))</f>
        <v>0</v>
      </c>
      <c r="O709" s="8">
        <f>IFERROR((Table1[[#This Row],[Electricity 21-22]]*'Emissions Factors'!$C$4)+(Table1[[#This Row],[Gas 21-22]]*'Emissions Factors'!$B$4), "")</f>
        <v>0</v>
      </c>
      <c r="P709" s="12" t="str">
        <f>IFERROR(Table1[[#This Row],[Total Emissions 21-22]]/Table1[[#This Row],[Total Emissions 20-21]], "")</f>
        <v/>
      </c>
      <c r="Q709" s="11" t="str">
        <f>IF(ISNA(VLOOKUP(Table1[[#This Row],[Name]],'Elec 22-23'!$A$4:$B$680, 2, FALSE)), "", VLOOKUP(Table1[[#This Row],[Name]], 'Elec 22-23'!$A$4:$B$680, 2, FALSE))</f>
        <v/>
      </c>
      <c r="R709" s="7" t="str">
        <f>IF(ISNA(VLOOKUP(Table1[[#This Row],[Name]], 'Gas 22-23'!$A$4:$B$427, 2, FALSE)), "", (VLOOKUP(Table1[[#This Row],[Name]], 'Gas 22-23'!$A$4:$B$427, 2, FALSE)))</f>
        <v/>
      </c>
      <c r="S709" s="7" t="str">
        <f>IFERROR((Table1[[#This Row],[Electricity 22-23]]*'Emissions Factors'!$C$5)+('Emissions Factors'!$B$5*Table1[[#This Row],[Gas 22-23]]), "")</f>
        <v/>
      </c>
      <c r="T709" s="12" t="str">
        <f>IFERROR(Table1[[#This Row],[Total Emissions 22-23]]/Table1[[#This Row],[Total Emissions 21-22]], "")</f>
        <v/>
      </c>
      <c r="U709" s="7" t="str">
        <f>IF(ISNA(VLOOKUP(Table1[[#This Row],[Name]],'Electricity 23-24'!A9:D905,4,FALSE)),"",(VLOOKUP(Table1[[#This Row],[Name]],'Electricity 23-24'!A9:D905,4,FALSE)))</f>
        <v/>
      </c>
      <c r="V709" s="7" t="str">
        <f>IF(ISNA(VLOOKUP(Table1[[#This Row],[Name]],Table2[#All],2,FALSE)),"",(VLOOKUP(Table1[[#This Row],[Name]],Table2[#All],2,FALSE)))</f>
        <v/>
      </c>
      <c r="W709" s="7" t="str">
        <f>IFERROR((Table1[[#This Row],[Electricity 23-24 ]]*'Emissions Factors'!$C$6)+(Table1[[#This Row],[Gas 23-24 ]]*'Emissions Factors'!$B$6),"")</f>
        <v/>
      </c>
      <c r="X709" s="74" t="str">
        <f>IFERROR(Table1[[#This Row],[Total Emissions 23-24 ]]/Table1[[#This Row],[Total Emissions 22-23]],"")</f>
        <v/>
      </c>
      <c r="Y709" s="21" t="s">
        <v>896</v>
      </c>
    </row>
    <row r="710" spans="1:25" x14ac:dyDescent="0.25">
      <c r="A710" s="32"/>
      <c r="B710" s="21" t="e">
        <f>VLOOKUP(Table1[[#This Row],[Name]], 'Site Information'!$A$2:$D$46, 4, FALSE)</f>
        <v>#N/A</v>
      </c>
      <c r="C710" s="8" t="str">
        <f>IF(ISNA(VLOOKUP(Table1[[#This Row],[Name]], 'Elec 17-18'!$A$4:$B$630, 2, FALSE)), "0", VLOOKUP(Table1[[#This Row],[Name]], 'Elec 17-18'!$A$4:$B$630, 2, FALSE))</f>
        <v>0</v>
      </c>
      <c r="D710" s="13" t="str">
        <f>IF(ISNA(VLOOKUP(Table1[[#This Row],[Name]], 'Gas 17-18'!$A$4:$B$395, 2, FALSE)), "0", (VLOOKUP(Table1[[#This Row],[Name]], 'Gas 17-18'!$A$4:$B$395, 2, FALSE)))</f>
        <v>0</v>
      </c>
      <c r="E710" s="8" t="str">
        <f>IF(ISNA(VLOOKUP(Table1[[#This Row],[Name]], 'Elec 18-19'!$A$4:$B$630, 2, FALSE)), "0", VLOOKUP(Table1[[#This Row],[Name]], 'Elec 18-19'!$A$4:$B$630, 2, FALSE))</f>
        <v>0</v>
      </c>
      <c r="F710" s="13" t="str">
        <f>IF(ISNA(VLOOKUP(Table1[[#This Row],[Name]], 'Gas 18-19'!$A$4:$B$395, 2, FALSE)), "0", (VLOOKUP(Table1[[#This Row],[Name]], 'Gas 18-19'!$A$4:$B$395, 2, FALSE)))</f>
        <v>0</v>
      </c>
      <c r="G710" s="7" t="str">
        <f>IF(ISNA(VLOOKUP(Table1[[#This Row],[Name]], 'Elec 19-20'!$A$4:$B$631, 2, FALSE)), "0", VLOOKUP(Table1[[#This Row],[Name]], 'Elec 19-20'!$A$4:$B$631, 2, FALSE))</f>
        <v>0</v>
      </c>
      <c r="H710" s="7" t="str">
        <f>IF(ISNA(VLOOKUP(Table1[[#This Row],[Name]], 'Gas 19-20'!$A$4:$B$395, 2, FALSE)), "0", (VLOOKUP(Table1[[#This Row],[Name]], 'Gas 19-20'!$A$4:$B$395, 2, FALSE)))</f>
        <v>0</v>
      </c>
      <c r="I710" s="13">
        <f>IFERROR((Table1[[#This Row],[Electricity 19-20]]*'Emissions Factors'!$C$2)+(Table1[[#This Row],[Gas 19-20]]*'Emissions Factors'!$B$2), "")</f>
        <v>0</v>
      </c>
      <c r="J710" s="7" t="str">
        <f>IF(ISNA(VLOOKUP(Table1[[#This Row],[Name]],'Elec 20-21'!$A$4:$B$641, 2, FALSE)), "0", VLOOKUP(Table1[[#This Row],[Name]], 'Elec 20-21'!$A$4:$B$641, 2, FALSE))</f>
        <v>0</v>
      </c>
      <c r="K710" s="7" t="str">
        <f>IF(ISNA(VLOOKUP(Table1[[#This Row],[Name]], 'Gas 20-21'!$A$4:$B$400, 2, FALSE)), "0", VLOOKUP(Table1[[#This Row],[Name]], 'Gas 20-21'!$A$4:$B$400, 2, FALSE))</f>
        <v>0</v>
      </c>
      <c r="L710" s="13">
        <f>IFERROR((Table1[[#This Row],[Electricity 20-21]]*'Emissions Factors'!$C$3)+(Table1[[#This Row],[Gas 20-21]]*'Emissions Factors'!$B$2), "0")</f>
        <v>0</v>
      </c>
      <c r="M710" s="11" t="str">
        <f>IF(ISNA(VLOOKUP(Table1[[#This Row],[Name]], 'Elec 21-22'!$A$4:$B$656, 2, FALSE)), "0", VLOOKUP(Table1[[#This Row],[Name]], 'Elec 21-22'!$A$4:$B$656, 2, FALSE))</f>
        <v>0</v>
      </c>
      <c r="N710" s="11" t="str">
        <f>IF(ISNA(VLOOKUP(Table1[[#This Row],[Name]], 'Gas 21-22'!$A$4:$B$408, 2, FALSE)), "0", VLOOKUP(Table1[[#This Row],[Name]], 'Gas 21-22'!$A$4:$B$408, 2, FALSE))</f>
        <v>0</v>
      </c>
      <c r="O710" s="8">
        <f>IFERROR((Table1[[#This Row],[Electricity 21-22]]*'Emissions Factors'!$C$4)+(Table1[[#This Row],[Gas 21-22]]*'Emissions Factors'!$B$4), "")</f>
        <v>0</v>
      </c>
      <c r="P710" s="12" t="str">
        <f>IFERROR(Table1[[#This Row],[Total Emissions 21-22]]/Table1[[#This Row],[Total Emissions 20-21]], "")</f>
        <v/>
      </c>
      <c r="Q710" s="11" t="str">
        <f>IF(ISNA(VLOOKUP(Table1[[#This Row],[Name]],'Elec 22-23'!$A$4:$B$680, 2, FALSE)), "", VLOOKUP(Table1[[#This Row],[Name]], 'Elec 22-23'!$A$4:$B$680, 2, FALSE))</f>
        <v/>
      </c>
      <c r="R710" s="7" t="str">
        <f>IF(ISNA(VLOOKUP(Table1[[#This Row],[Name]], 'Gas 22-23'!$A$4:$B$427, 2, FALSE)), "", (VLOOKUP(Table1[[#This Row],[Name]], 'Gas 22-23'!$A$4:$B$427, 2, FALSE)))</f>
        <v/>
      </c>
      <c r="S710" s="7" t="str">
        <f>IFERROR((Table1[[#This Row],[Electricity 22-23]]*'Emissions Factors'!$C$5)+('Emissions Factors'!$B$5*Table1[[#This Row],[Gas 22-23]]), "")</f>
        <v/>
      </c>
      <c r="T710" s="12" t="str">
        <f>IFERROR(Table1[[#This Row],[Total Emissions 22-23]]/Table1[[#This Row],[Total Emissions 21-22]], "")</f>
        <v/>
      </c>
      <c r="U710" s="7" t="str">
        <f>IF(ISNA(VLOOKUP(Table1[[#This Row],[Name]],'Electricity 23-24'!A711:D1607,4,FALSE)),"",(VLOOKUP(Table1[[#This Row],[Name]],'Electricity 23-24'!A711:D1607,4,FALSE)))</f>
        <v/>
      </c>
      <c r="V710" s="7" t="str">
        <f>IF(ISNA(VLOOKUP(Table1[[#This Row],[Name]],Table2[#All],2,FALSE)),"",(VLOOKUP(Table1[[#This Row],[Name]],Table2[#All],2,FALSE)))</f>
        <v/>
      </c>
      <c r="W710" s="7" t="str">
        <f>IFERROR((Table1[[#This Row],[Electricity 23-24 ]]*'Emissions Factors'!$C$6)+(Table1[[#This Row],[Gas 23-24 ]]*'Emissions Factors'!$B$6),"")</f>
        <v/>
      </c>
      <c r="X710" s="74" t="str">
        <f>IFERROR(Table1[[#This Row],[Total Emissions 23-24 ]]/Table1[[#This Row],[Total Emissions 22-23]],"")</f>
        <v/>
      </c>
      <c r="Y710" s="21"/>
    </row>
    <row r="711" spans="1:25" x14ac:dyDescent="0.25">
      <c r="A711" s="30"/>
      <c r="B711" s="21" t="e">
        <f>VLOOKUP(Table1[[#This Row],[Name]], 'Site Information'!$A$2:$D$46, 4, FALSE)</f>
        <v>#N/A</v>
      </c>
      <c r="C711" s="11" t="str">
        <f>IF(ISNA(VLOOKUP(Table1[[#This Row],[Name]], 'Elec 17-18'!$A$4:$B$630, 2, FALSE)), "0", VLOOKUP(Table1[[#This Row],[Name]], 'Elec 17-18'!$A$4:$B$630, 2, FALSE))</f>
        <v>0</v>
      </c>
      <c r="D711" s="47" t="str">
        <f>IF(ISNA(VLOOKUP(Table1[[#This Row],[Name]], 'Gas 17-18'!$A$4:$B$395, 2, FALSE)), "0", (VLOOKUP(Table1[[#This Row],[Name]], 'Gas 17-18'!$A$4:$B$395, 2, FALSE)))</f>
        <v>0</v>
      </c>
      <c r="E711" s="11" t="str">
        <f>IF(ISNA(VLOOKUP(Table1[[#This Row],[Name]], 'Elec 18-19'!$A$4:$B$630, 2, FALSE)), "0", VLOOKUP(Table1[[#This Row],[Name]], 'Elec 18-19'!$A$4:$B$630, 2, FALSE))</f>
        <v>0</v>
      </c>
      <c r="F711" s="47" t="str">
        <f>IF(ISNA(VLOOKUP(Table1[[#This Row],[Name]], 'Gas 18-19'!$A$4:$B$395, 2, FALSE)), "0", (VLOOKUP(Table1[[#This Row],[Name]], 'Gas 18-19'!$A$4:$B$395, 2, FALSE)))</f>
        <v>0</v>
      </c>
      <c r="G711" s="7" t="str">
        <f>IF(ISNA(VLOOKUP(Table1[[#This Row],[Name]], 'Elec 19-20'!$A$4:$B$631, 2, FALSE)), "0", VLOOKUP(Table1[[#This Row],[Name]], 'Elec 19-20'!$A$4:$B$631, 2, FALSE))</f>
        <v>0</v>
      </c>
      <c r="H711" s="7" t="str">
        <f>IF(ISNA(VLOOKUP(Table1[[#This Row],[Name]], 'Gas 19-20'!$A$4:$B$395, 2, FALSE)), "0", (VLOOKUP(Table1[[#This Row],[Name]], 'Gas 19-20'!$A$4:$B$395, 2, FALSE)))</f>
        <v>0</v>
      </c>
      <c r="I711" s="13">
        <f>IFERROR((Table1[[#This Row],[Electricity 19-20]]*'Emissions Factors'!$C$2)+(Table1[[#This Row],[Gas 19-20]]*'Emissions Factors'!$B$2), "")</f>
        <v>0</v>
      </c>
      <c r="J711" s="7" t="str">
        <f>IF(ISNA(VLOOKUP(Table1[[#This Row],[Name]],'Elec 20-21'!$A$4:$B$641, 2, FALSE)), "0", VLOOKUP(Table1[[#This Row],[Name]], 'Elec 20-21'!$A$4:$B$641, 2, FALSE))</f>
        <v>0</v>
      </c>
      <c r="K711" s="7" t="str">
        <f>IF(ISNA(VLOOKUP(Table1[[#This Row],[Name]], 'Gas 20-21'!$A$4:$B$400, 2, FALSE)), "0", VLOOKUP(Table1[[#This Row],[Name]], 'Gas 20-21'!$A$4:$B$400, 2, FALSE))</f>
        <v>0</v>
      </c>
      <c r="L711" s="13">
        <f>IFERROR((Table1[[#This Row],[Electricity 20-21]]*'Emissions Factors'!$C$3)+(Table1[[#This Row],[Gas 20-21]]*'Emissions Factors'!$B$2), "0")</f>
        <v>0</v>
      </c>
      <c r="M711" s="65" t="str">
        <f>IF(ISNA(VLOOKUP(Table1[[#This Row],[Name]], 'Elec 21-22'!$A$4:$B$656, 2, FALSE)), "0", VLOOKUP(Table1[[#This Row],[Name]], 'Elec 21-22'!$A$4:$B$656, 2, FALSE))</f>
        <v>0</v>
      </c>
      <c r="N711" s="7" t="str">
        <f>IF(ISNA(VLOOKUP(Table1[[#This Row],[Name]], 'Gas 21-22'!$A$4:$B$408, 2, FALSE)), "0", VLOOKUP(Table1[[#This Row],[Name]], 'Gas 21-22'!$A$4:$B$408, 2, FALSE))</f>
        <v>0</v>
      </c>
      <c r="O711" s="8">
        <f>IFERROR((Table1[[#This Row],[Electricity 21-22]]*'Emissions Factors'!$C$4)+(Table1[[#This Row],[Gas 21-22]]*'Emissions Factors'!$B$4), "")</f>
        <v>0</v>
      </c>
      <c r="P711" s="12" t="str">
        <f>IFERROR(Table1[[#This Row],[Total Emissions 21-22]]/Table1[[#This Row],[Total Emissions 20-21]], "")</f>
        <v/>
      </c>
      <c r="Q711" s="11" t="str">
        <f>IF(ISNA(VLOOKUP(Table1[[#This Row],[Name]],'Elec 22-23'!$A$4:$B$680, 2, FALSE)), "", VLOOKUP(Table1[[#This Row],[Name]], 'Elec 22-23'!$A$4:$B$680, 2, FALSE))</f>
        <v/>
      </c>
      <c r="R711" s="11" t="str">
        <f>IF(ISNA(VLOOKUP(Table1[[#This Row],[Name]], 'Gas 22-23'!$A$4:$B$427, 2, FALSE)), "", (VLOOKUP(Table1[[#This Row],[Name]], 'Gas 22-23'!$A$4:$B$427, 2, FALSE)))</f>
        <v/>
      </c>
      <c r="S711" s="11" t="str">
        <f>IFERROR((Table1[[#This Row],[Electricity 22-23]]*'Emissions Factors'!$C$5)+('Emissions Factors'!$B$5*Table1[[#This Row],[Gas 22-23]]), "")</f>
        <v/>
      </c>
      <c r="T711" s="12" t="str">
        <f>IFERROR(Table1[[#This Row],[Total Emissions 22-23]]/Table1[[#This Row],[Total Emissions 21-22]], "")</f>
        <v/>
      </c>
      <c r="U711" s="11" t="str">
        <f>IF(ISNA(VLOOKUP(Table1[[#This Row],[Name]],'Electricity 23-24'!A12:D908,4,FALSE)),"",(VLOOKUP(Table1[[#This Row],[Name]],'Electricity 23-24'!A12:D908,4,FALSE)))</f>
        <v/>
      </c>
      <c r="V711" s="11" t="str">
        <f>IF(ISNA(VLOOKUP(Table1[[#This Row],[Name]],Table2[#All],2,FALSE)),"",(VLOOKUP(Table1[[#This Row],[Name]],Table2[#All],2,FALSE)))</f>
        <v/>
      </c>
      <c r="W711" s="11" t="str">
        <f>IFERROR((Table1[[#This Row],[Electricity 23-24 ]]*'Emissions Factors'!$C$6)+(Table1[[#This Row],[Gas 23-24 ]]*'Emissions Factors'!$B$6),"")</f>
        <v/>
      </c>
      <c r="X711" s="74" t="str">
        <f>IFERROR(Table1[[#This Row],[Total Emissions 23-24 ]]/Table1[[#This Row],[Total Emissions 22-23]],"")</f>
        <v/>
      </c>
      <c r="Y711" s="21" t="s">
        <v>896</v>
      </c>
    </row>
    <row r="712" spans="1:25" x14ac:dyDescent="0.25">
      <c r="A712" s="30"/>
      <c r="B712" s="21" t="e">
        <f>VLOOKUP(Table1[[#This Row],[Name]], 'Site Information'!$A$2:$D$46, 4, FALSE)</f>
        <v>#N/A</v>
      </c>
      <c r="C712" s="11" t="str">
        <f>IF(ISNA(VLOOKUP(Table1[[#This Row],[Name]], 'Elec 17-18'!$A$4:$B$630, 2, FALSE)), "0", VLOOKUP(Table1[[#This Row],[Name]], 'Elec 17-18'!$A$4:$B$630, 2, FALSE))</f>
        <v>0</v>
      </c>
      <c r="D712" s="47" t="str">
        <f>IF(ISNA(VLOOKUP(Table1[[#This Row],[Name]], 'Gas 17-18'!$A$4:$B$395, 2, FALSE)), "0", (VLOOKUP(Table1[[#This Row],[Name]], 'Gas 17-18'!$A$4:$B$395, 2, FALSE)))</f>
        <v>0</v>
      </c>
      <c r="E712" s="11" t="str">
        <f>IF(ISNA(VLOOKUP(Table1[[#This Row],[Name]], 'Elec 18-19'!$A$4:$B$630, 2, FALSE)), "0", VLOOKUP(Table1[[#This Row],[Name]], 'Elec 18-19'!$A$4:$B$630, 2, FALSE))</f>
        <v>0</v>
      </c>
      <c r="F712" s="47" t="str">
        <f>IF(ISNA(VLOOKUP(Table1[[#This Row],[Name]], 'Gas 18-19'!$A$4:$B$395, 2, FALSE)), "0", (VLOOKUP(Table1[[#This Row],[Name]], 'Gas 18-19'!$A$4:$B$395, 2, FALSE)))</f>
        <v>0</v>
      </c>
      <c r="G712" s="7" t="str">
        <f>IF(ISNA(VLOOKUP(Table1[[#This Row],[Name]], 'Elec 19-20'!$A$4:$B$631, 2, FALSE)), "0", VLOOKUP(Table1[[#This Row],[Name]], 'Elec 19-20'!$A$4:$B$631, 2, FALSE))</f>
        <v>0</v>
      </c>
      <c r="H712" s="7" t="str">
        <f>IF(ISNA(VLOOKUP(Table1[[#This Row],[Name]], 'Gas 19-20'!$A$4:$B$395, 2, FALSE)), "0", (VLOOKUP(Table1[[#This Row],[Name]], 'Gas 19-20'!$A$4:$B$395, 2, FALSE)))</f>
        <v>0</v>
      </c>
      <c r="I712" s="13">
        <f>IFERROR((Table1[[#This Row],[Electricity 19-20]]*'Emissions Factors'!$C$2)+(Table1[[#This Row],[Gas 19-20]]*'Emissions Factors'!$B$2), "")</f>
        <v>0</v>
      </c>
      <c r="J712" s="7" t="str">
        <f>IF(ISNA(VLOOKUP(Table1[[#This Row],[Name]],'Elec 20-21'!$A$4:$B$641, 2, FALSE)), "0", VLOOKUP(Table1[[#This Row],[Name]], 'Elec 20-21'!$A$4:$B$641, 2, FALSE))</f>
        <v>0</v>
      </c>
      <c r="K712" s="7" t="str">
        <f>IF(ISNA(VLOOKUP(Table1[[#This Row],[Name]], 'Gas 20-21'!$A$4:$B$400, 2, FALSE)), "0", VLOOKUP(Table1[[#This Row],[Name]], 'Gas 20-21'!$A$4:$B$400, 2, FALSE))</f>
        <v>0</v>
      </c>
      <c r="L712" s="13">
        <f>IFERROR((Table1[[#This Row],[Electricity 20-21]]*'Emissions Factors'!$C$3)+(Table1[[#This Row],[Gas 20-21]]*'Emissions Factors'!$B$2), "0")</f>
        <v>0</v>
      </c>
      <c r="M712" s="65" t="str">
        <f>IF(ISNA(VLOOKUP(Table1[[#This Row],[Name]], 'Elec 21-22'!$A$4:$B$656, 2, FALSE)), "0", VLOOKUP(Table1[[#This Row],[Name]], 'Elec 21-22'!$A$4:$B$656, 2, FALSE))</f>
        <v>0</v>
      </c>
      <c r="N712" s="7" t="str">
        <f>IF(ISNA(VLOOKUP(Table1[[#This Row],[Name]], 'Gas 21-22'!$A$4:$B$408, 2, FALSE)), "0", VLOOKUP(Table1[[#This Row],[Name]], 'Gas 21-22'!$A$4:$B$408, 2, FALSE))</f>
        <v>0</v>
      </c>
      <c r="O712" s="8">
        <f>IFERROR((Table1[[#This Row],[Electricity 21-22]]*'Emissions Factors'!$C$4)+(Table1[[#This Row],[Gas 21-22]]*'Emissions Factors'!$B$4), "")</f>
        <v>0</v>
      </c>
      <c r="P712" s="12" t="str">
        <f>IFERROR(Table1[[#This Row],[Total Emissions 21-22]]/Table1[[#This Row],[Total Emissions 20-21]], "")</f>
        <v/>
      </c>
      <c r="Q712" s="11" t="str">
        <f>IF(ISNA(VLOOKUP(Table1[[#This Row],[Name]],'Elec 22-23'!$A$4:$B$680, 2, FALSE)), "", VLOOKUP(Table1[[#This Row],[Name]], 'Elec 22-23'!$A$4:$B$680, 2, FALSE))</f>
        <v/>
      </c>
      <c r="R712" s="11" t="str">
        <f>IF(ISNA(VLOOKUP(Table1[[#This Row],[Name]], 'Gas 22-23'!$A$4:$B$427, 2, FALSE)), "", (VLOOKUP(Table1[[#This Row],[Name]], 'Gas 22-23'!$A$4:$B$427, 2, FALSE)))</f>
        <v/>
      </c>
      <c r="S712" s="11" t="str">
        <f>IFERROR((Table1[[#This Row],[Electricity 22-23]]*'Emissions Factors'!$C$5)+('Emissions Factors'!$B$5*Table1[[#This Row],[Gas 22-23]]), "")</f>
        <v/>
      </c>
      <c r="T712" s="12" t="str">
        <f>IFERROR(Table1[[#This Row],[Total Emissions 22-23]]/Table1[[#This Row],[Total Emissions 21-22]], "")</f>
        <v/>
      </c>
      <c r="U712" s="11" t="str">
        <f>IF(ISNA(VLOOKUP(Table1[[#This Row],[Name]],'Electricity 23-24'!A24:D920,4,FALSE)),"",(VLOOKUP(Table1[[#This Row],[Name]],'Electricity 23-24'!A24:D920,4,FALSE)))</f>
        <v/>
      </c>
      <c r="V712" s="11" t="str">
        <f>IF(ISNA(VLOOKUP(Table1[[#This Row],[Name]],Table2[#All],2,FALSE)),"",(VLOOKUP(Table1[[#This Row],[Name]],Table2[#All],2,FALSE)))</f>
        <v/>
      </c>
      <c r="W712" s="11" t="str">
        <f>IFERROR((Table1[[#This Row],[Electricity 23-24 ]]*'Emissions Factors'!$C$6)+(Table1[[#This Row],[Gas 23-24 ]]*'Emissions Factors'!$B$6),"")</f>
        <v/>
      </c>
      <c r="X712" s="74" t="str">
        <f>IFERROR(Table1[[#This Row],[Total Emissions 23-24 ]]/Table1[[#This Row],[Total Emissions 22-23]],"")</f>
        <v/>
      </c>
      <c r="Y712" s="21" t="s">
        <v>896</v>
      </c>
    </row>
    <row r="713" spans="1:25" x14ac:dyDescent="0.25">
      <c r="A713" s="30"/>
      <c r="B713" s="21" t="e">
        <f>VLOOKUP(Table1[[#This Row],[Name]], 'Site Information'!$A$2:$D$46, 4, FALSE)</f>
        <v>#N/A</v>
      </c>
      <c r="C713" s="11" t="str">
        <f>IF(ISNA(VLOOKUP(Table1[[#This Row],[Name]], 'Elec 17-18'!$A$4:$B$630, 2, FALSE)), "0", VLOOKUP(Table1[[#This Row],[Name]], 'Elec 17-18'!$A$4:$B$630, 2, FALSE))</f>
        <v>0</v>
      </c>
      <c r="D713" s="47" t="str">
        <f>IF(ISNA(VLOOKUP(Table1[[#This Row],[Name]], 'Gas 17-18'!$A$4:$B$395, 2, FALSE)), "0", (VLOOKUP(Table1[[#This Row],[Name]], 'Gas 17-18'!$A$4:$B$395, 2, FALSE)))</f>
        <v>0</v>
      </c>
      <c r="E713" s="11" t="str">
        <f>IF(ISNA(VLOOKUP(Table1[[#This Row],[Name]], 'Elec 18-19'!$A$4:$B$630, 2, FALSE)), "0", VLOOKUP(Table1[[#This Row],[Name]], 'Elec 18-19'!$A$4:$B$630, 2, FALSE))</f>
        <v>0</v>
      </c>
      <c r="F713" s="47" t="str">
        <f>IF(ISNA(VLOOKUP(Table1[[#This Row],[Name]], 'Gas 18-19'!$A$4:$B$395, 2, FALSE)), "0", (VLOOKUP(Table1[[#This Row],[Name]], 'Gas 18-19'!$A$4:$B$395, 2, FALSE)))</f>
        <v>0</v>
      </c>
      <c r="G713" s="7" t="str">
        <f>IF(ISNA(VLOOKUP(Table1[[#This Row],[Name]], 'Elec 19-20'!$A$4:$B$631, 2, FALSE)), "0", VLOOKUP(Table1[[#This Row],[Name]], 'Elec 19-20'!$A$4:$B$631, 2, FALSE))</f>
        <v>0</v>
      </c>
      <c r="H713" s="7" t="str">
        <f>IF(ISNA(VLOOKUP(Table1[[#This Row],[Name]], 'Gas 19-20'!$A$4:$B$395, 2, FALSE)), "0", (VLOOKUP(Table1[[#This Row],[Name]], 'Gas 19-20'!$A$4:$B$395, 2, FALSE)))</f>
        <v>0</v>
      </c>
      <c r="I713" s="13">
        <f>IFERROR((Table1[[#This Row],[Electricity 19-20]]*'Emissions Factors'!$C$2)+(Table1[[#This Row],[Gas 19-20]]*'Emissions Factors'!$B$2), "")</f>
        <v>0</v>
      </c>
      <c r="J713" s="7" t="str">
        <f>IF(ISNA(VLOOKUP(Table1[[#This Row],[Name]],'Elec 20-21'!$A$4:$B$641, 2, FALSE)), "0", VLOOKUP(Table1[[#This Row],[Name]], 'Elec 20-21'!$A$4:$B$641, 2, FALSE))</f>
        <v>0</v>
      </c>
      <c r="K713" s="7" t="str">
        <f>IF(ISNA(VLOOKUP(Table1[[#This Row],[Name]], 'Gas 20-21'!$A$4:$B$400, 2, FALSE)), "0", VLOOKUP(Table1[[#This Row],[Name]], 'Gas 20-21'!$A$4:$B$400, 2, FALSE))</f>
        <v>0</v>
      </c>
      <c r="L713" s="13">
        <f>IFERROR((Table1[[#This Row],[Electricity 20-21]]*'Emissions Factors'!$C$3)+(Table1[[#This Row],[Gas 20-21]]*'Emissions Factors'!$B$2), "0")</f>
        <v>0</v>
      </c>
      <c r="M713" s="65" t="str">
        <f>IF(ISNA(VLOOKUP(Table1[[#This Row],[Name]], 'Elec 21-22'!$A$4:$B$656, 2, FALSE)), "0", VLOOKUP(Table1[[#This Row],[Name]], 'Elec 21-22'!$A$4:$B$656, 2, FALSE))</f>
        <v>0</v>
      </c>
      <c r="N713" s="11" t="str">
        <f>IF(ISNA(VLOOKUP(Table1[[#This Row],[Name]], 'Gas 21-22'!$A$4:$B$408, 2, FALSE)), "0", VLOOKUP(Table1[[#This Row],[Name]], 'Gas 21-22'!$A$4:$B$408, 2, FALSE))</f>
        <v>0</v>
      </c>
      <c r="O713" s="8">
        <f>IFERROR((Table1[[#This Row],[Electricity 21-22]]*'Emissions Factors'!$C$4)+(Table1[[#This Row],[Gas 21-22]]*'Emissions Factors'!$B$4), "")</f>
        <v>0</v>
      </c>
      <c r="P713" s="12" t="str">
        <f>IFERROR(Table1[[#This Row],[Total Emissions 21-22]]/Table1[[#This Row],[Total Emissions 20-21]], "")</f>
        <v/>
      </c>
      <c r="Q713" s="11" t="str">
        <f>IF(ISNA(VLOOKUP(Table1[[#This Row],[Name]],'Elec 22-23'!$A$4:$B$680, 2, FALSE)), "", VLOOKUP(Table1[[#This Row],[Name]], 'Elec 22-23'!$A$4:$B$680, 2, FALSE))</f>
        <v/>
      </c>
      <c r="R713" s="7" t="str">
        <f>IF(ISNA(VLOOKUP(Table1[[#This Row],[Name]], 'Gas 22-23'!$A$4:$B$427, 2, FALSE)), "", (VLOOKUP(Table1[[#This Row],[Name]], 'Gas 22-23'!$A$4:$B$427, 2, FALSE)))</f>
        <v/>
      </c>
      <c r="S713" s="7" t="str">
        <f>IFERROR((Table1[[#This Row],[Electricity 22-23]]*'Emissions Factors'!$C$5)+('Emissions Factors'!$B$5*Table1[[#This Row],[Gas 22-23]]), "")</f>
        <v/>
      </c>
      <c r="T713" s="12" t="str">
        <f>IFERROR(Table1[[#This Row],[Total Emissions 22-23]]/Table1[[#This Row],[Total Emissions 21-22]], "")</f>
        <v/>
      </c>
      <c r="U713" s="7" t="str">
        <f>IF(ISNA(VLOOKUP(Table1[[#This Row],[Name]],'Electricity 23-24'!A28:D924,4,FALSE)),"",(VLOOKUP(Table1[[#This Row],[Name]],'Electricity 23-24'!A28:D924,4,FALSE)))</f>
        <v/>
      </c>
      <c r="V713" s="7" t="str">
        <f>IF(ISNA(VLOOKUP(Table1[[#This Row],[Name]],Table2[#All],2,FALSE)),"",(VLOOKUP(Table1[[#This Row],[Name]],Table2[#All],2,FALSE)))</f>
        <v/>
      </c>
      <c r="W713" s="7" t="str">
        <f>IFERROR((Table1[[#This Row],[Electricity 23-24 ]]*'Emissions Factors'!$C$6)+(Table1[[#This Row],[Gas 23-24 ]]*'Emissions Factors'!$B$6),"")</f>
        <v/>
      </c>
      <c r="X713" s="74" t="str">
        <f>IFERROR(Table1[[#This Row],[Total Emissions 23-24 ]]/Table1[[#This Row],[Total Emissions 22-23]],"")</f>
        <v/>
      </c>
      <c r="Y713" s="21" t="s">
        <v>895</v>
      </c>
    </row>
    <row r="714" spans="1:25" x14ac:dyDescent="0.25">
      <c r="A714" s="30"/>
      <c r="B714" s="21" t="e">
        <f>VLOOKUP(Table1[[#This Row],[Name]], 'Site Information'!$A$2:$D$46, 4, FALSE)</f>
        <v>#N/A</v>
      </c>
      <c r="C714" s="11" t="str">
        <f>IF(ISNA(VLOOKUP(Table1[[#This Row],[Name]], 'Elec 17-18'!$A$4:$B$630, 2, FALSE)), "0", VLOOKUP(Table1[[#This Row],[Name]], 'Elec 17-18'!$A$4:$B$630, 2, FALSE))</f>
        <v>0</v>
      </c>
      <c r="D714" s="47" t="str">
        <f>IF(ISNA(VLOOKUP(Table1[[#This Row],[Name]], 'Gas 17-18'!$A$4:$B$395, 2, FALSE)), "0", (VLOOKUP(Table1[[#This Row],[Name]], 'Gas 17-18'!$A$4:$B$395, 2, FALSE)))</f>
        <v>0</v>
      </c>
      <c r="E714" s="11" t="str">
        <f>IF(ISNA(VLOOKUP(Table1[[#This Row],[Name]], 'Elec 18-19'!$A$4:$B$630, 2, FALSE)), "0", VLOOKUP(Table1[[#This Row],[Name]], 'Elec 18-19'!$A$4:$B$630, 2, FALSE))</f>
        <v>0</v>
      </c>
      <c r="F714" s="47" t="str">
        <f>IF(ISNA(VLOOKUP(Table1[[#This Row],[Name]], 'Gas 18-19'!$A$4:$B$395, 2, FALSE)), "0", (VLOOKUP(Table1[[#This Row],[Name]], 'Gas 18-19'!$A$4:$B$395, 2, FALSE)))</f>
        <v>0</v>
      </c>
      <c r="G714" s="7" t="str">
        <f>IF(ISNA(VLOOKUP(Table1[[#This Row],[Name]], 'Elec 19-20'!$A$4:$B$631, 2, FALSE)), "0", VLOOKUP(Table1[[#This Row],[Name]], 'Elec 19-20'!$A$4:$B$631, 2, FALSE))</f>
        <v>0</v>
      </c>
      <c r="H714" s="7" t="str">
        <f>IF(ISNA(VLOOKUP(Table1[[#This Row],[Name]], 'Gas 19-20'!$A$4:$B$395, 2, FALSE)), "0", (VLOOKUP(Table1[[#This Row],[Name]], 'Gas 19-20'!$A$4:$B$395, 2, FALSE)))</f>
        <v>0</v>
      </c>
      <c r="I714" s="13">
        <f>IFERROR((Table1[[#This Row],[Electricity 19-20]]*'Emissions Factors'!$C$2)+(Table1[[#This Row],[Gas 19-20]]*'Emissions Factors'!$B$2), "")</f>
        <v>0</v>
      </c>
      <c r="J714" s="7" t="str">
        <f>IF(ISNA(VLOOKUP(Table1[[#This Row],[Name]],'Elec 20-21'!$A$4:$B$641, 2, FALSE)), "0", VLOOKUP(Table1[[#This Row],[Name]], 'Elec 20-21'!$A$4:$B$641, 2, FALSE))</f>
        <v>0</v>
      </c>
      <c r="K714" s="7" t="str">
        <f>IF(ISNA(VLOOKUP(Table1[[#This Row],[Name]], 'Gas 20-21'!$A$4:$B$400, 2, FALSE)), "0", VLOOKUP(Table1[[#This Row],[Name]], 'Gas 20-21'!$A$4:$B$400, 2, FALSE))</f>
        <v>0</v>
      </c>
      <c r="L714" s="13">
        <f>IFERROR((Table1[[#This Row],[Electricity 20-21]]*'Emissions Factors'!$C$3)+(Table1[[#This Row],[Gas 20-21]]*'Emissions Factors'!$B$2), "0")</f>
        <v>0</v>
      </c>
      <c r="M714" s="65" t="str">
        <f>IF(ISNA(VLOOKUP(Table1[[#This Row],[Name]], 'Elec 21-22'!$A$4:$B$656, 2, FALSE)), "0", VLOOKUP(Table1[[#This Row],[Name]], 'Elec 21-22'!$A$4:$B$656, 2, FALSE))</f>
        <v>0</v>
      </c>
      <c r="N714" s="11" t="str">
        <f>IF(ISNA(VLOOKUP(Table1[[#This Row],[Name]], 'Gas 21-22'!$A$4:$B$408, 2, FALSE)), "0", VLOOKUP(Table1[[#This Row],[Name]], 'Gas 21-22'!$A$4:$B$408, 2, FALSE))</f>
        <v>0</v>
      </c>
      <c r="O714" s="8">
        <f>IFERROR((Table1[[#This Row],[Electricity 21-22]]*'Emissions Factors'!$C$4)+(Table1[[#This Row],[Gas 21-22]]*'Emissions Factors'!$B$4), "")</f>
        <v>0</v>
      </c>
      <c r="P714" s="12" t="str">
        <f>IFERROR(Table1[[#This Row],[Total Emissions 21-22]]/Table1[[#This Row],[Total Emissions 20-21]], "")</f>
        <v/>
      </c>
      <c r="Q714" s="11" t="str">
        <f>IF(ISNA(VLOOKUP(Table1[[#This Row],[Name]],'Elec 22-23'!$A$4:$B$680, 2, FALSE)), "", VLOOKUP(Table1[[#This Row],[Name]], 'Elec 22-23'!$A$4:$B$680, 2, FALSE))</f>
        <v/>
      </c>
      <c r="R714" s="7" t="str">
        <f>IF(ISNA(VLOOKUP(Table1[[#This Row],[Name]], 'Gas 22-23'!$A$4:$B$427, 2, FALSE)), "", (VLOOKUP(Table1[[#This Row],[Name]], 'Gas 22-23'!$A$4:$B$427, 2, FALSE)))</f>
        <v/>
      </c>
      <c r="S714" s="7" t="str">
        <f>IFERROR((Table1[[#This Row],[Electricity 22-23]]*'Emissions Factors'!$C$5)+('Emissions Factors'!$B$5*Table1[[#This Row],[Gas 22-23]]), "")</f>
        <v/>
      </c>
      <c r="T714" s="12" t="str">
        <f>IFERROR(Table1[[#This Row],[Total Emissions 22-23]]/Table1[[#This Row],[Total Emissions 21-22]], "")</f>
        <v/>
      </c>
      <c r="U714" s="7" t="str">
        <f>IF(ISNA(VLOOKUP(Table1[[#This Row],[Name]],'Electricity 23-24'!A25:D921,4,FALSE)),"",(VLOOKUP(Table1[[#This Row],[Name]],'Electricity 23-24'!A25:D921,4,FALSE)))</f>
        <v/>
      </c>
      <c r="V714" s="7" t="str">
        <f>IF(ISNA(VLOOKUP(Table1[[#This Row],[Name]],Table2[#All],2,FALSE)),"",(VLOOKUP(Table1[[#This Row],[Name]],Table2[#All],2,FALSE)))</f>
        <v/>
      </c>
      <c r="W714" s="7" t="str">
        <f>IFERROR((Table1[[#This Row],[Electricity 23-24 ]]*'Emissions Factors'!$C$6)+(Table1[[#This Row],[Gas 23-24 ]]*'Emissions Factors'!$B$6),"")</f>
        <v/>
      </c>
      <c r="X714" s="74" t="str">
        <f>IFERROR(Table1[[#This Row],[Total Emissions 23-24 ]]/Table1[[#This Row],[Total Emissions 22-23]],"")</f>
        <v/>
      </c>
      <c r="Y714" s="21" t="s">
        <v>963</v>
      </c>
    </row>
    <row r="715" spans="1:25" x14ac:dyDescent="0.25">
      <c r="A715" s="30"/>
      <c r="B715" s="21" t="e">
        <f>VLOOKUP(Table1[[#This Row],[Name]], 'Site Information'!$A$2:$D$46, 4, FALSE)</f>
        <v>#N/A</v>
      </c>
      <c r="C715" s="11" t="str">
        <f>IF(ISNA(VLOOKUP(Table1[[#This Row],[Name]], 'Elec 17-18'!$A$4:$B$630, 2, FALSE)), "0", VLOOKUP(Table1[[#This Row],[Name]], 'Elec 17-18'!$A$4:$B$630, 2, FALSE))</f>
        <v>0</v>
      </c>
      <c r="D715" s="47" t="str">
        <f>IF(ISNA(VLOOKUP(Table1[[#This Row],[Name]], 'Gas 17-18'!$A$4:$B$395, 2, FALSE)), "0", (VLOOKUP(Table1[[#This Row],[Name]], 'Gas 17-18'!$A$4:$B$395, 2, FALSE)))</f>
        <v>0</v>
      </c>
      <c r="E715" s="11" t="str">
        <f>IF(ISNA(VLOOKUP(Table1[[#This Row],[Name]], 'Elec 18-19'!$A$4:$B$630, 2, FALSE)), "0", VLOOKUP(Table1[[#This Row],[Name]], 'Elec 18-19'!$A$4:$B$630, 2, FALSE))</f>
        <v>0</v>
      </c>
      <c r="F715" s="47" t="str">
        <f>IF(ISNA(VLOOKUP(Table1[[#This Row],[Name]], 'Gas 18-19'!$A$4:$B$395, 2, FALSE)), "0", (VLOOKUP(Table1[[#This Row],[Name]], 'Gas 18-19'!$A$4:$B$395, 2, FALSE)))</f>
        <v>0</v>
      </c>
      <c r="G715" s="7" t="str">
        <f>IF(ISNA(VLOOKUP(Table1[[#This Row],[Name]], 'Elec 19-20'!$A$4:$B$631, 2, FALSE)), "0", VLOOKUP(Table1[[#This Row],[Name]], 'Elec 19-20'!$A$4:$B$631, 2, FALSE))</f>
        <v>0</v>
      </c>
      <c r="H715" s="7" t="str">
        <f>IF(ISNA(VLOOKUP(Table1[[#This Row],[Name]], 'Gas 19-20'!$A$4:$B$395, 2, FALSE)), "0", (VLOOKUP(Table1[[#This Row],[Name]], 'Gas 19-20'!$A$4:$B$395, 2, FALSE)))</f>
        <v>0</v>
      </c>
      <c r="I715" s="13">
        <f>IFERROR((Table1[[#This Row],[Electricity 19-20]]*'Emissions Factors'!$C$2)+(Table1[[#This Row],[Gas 19-20]]*'Emissions Factors'!$B$2), "")</f>
        <v>0</v>
      </c>
      <c r="J715" s="7" t="str">
        <f>IF(ISNA(VLOOKUP(Table1[[#This Row],[Name]],'Elec 20-21'!$A$4:$B$641, 2, FALSE)), "0", VLOOKUP(Table1[[#This Row],[Name]], 'Elec 20-21'!$A$4:$B$641, 2, FALSE))</f>
        <v>0</v>
      </c>
      <c r="K715" s="7" t="str">
        <f>IF(ISNA(VLOOKUP(Table1[[#This Row],[Name]], 'Gas 20-21'!$A$4:$B$400, 2, FALSE)), "0", VLOOKUP(Table1[[#This Row],[Name]], 'Gas 20-21'!$A$4:$B$400, 2, FALSE))</f>
        <v>0</v>
      </c>
      <c r="L715" s="13">
        <f>IFERROR((Table1[[#This Row],[Electricity 20-21]]*'Emissions Factors'!$C$3)+(Table1[[#This Row],[Gas 20-21]]*'Emissions Factors'!$B$2), "0")</f>
        <v>0</v>
      </c>
      <c r="M715" s="65" t="str">
        <f>IF(ISNA(VLOOKUP(Table1[[#This Row],[Name]], 'Elec 21-22'!$A$4:$B$656, 2, FALSE)), "0", VLOOKUP(Table1[[#This Row],[Name]], 'Elec 21-22'!$A$4:$B$656, 2, FALSE))</f>
        <v>0</v>
      </c>
      <c r="N715" s="11" t="str">
        <f>IF(ISNA(VLOOKUP(Table1[[#This Row],[Name]], 'Gas 21-22'!$A$4:$B$408, 2, FALSE)), "0", VLOOKUP(Table1[[#This Row],[Name]], 'Gas 21-22'!$A$4:$B$408, 2, FALSE))</f>
        <v>0</v>
      </c>
      <c r="O715" s="8">
        <f>IFERROR((Table1[[#This Row],[Electricity 21-22]]*'Emissions Factors'!$C$4)+(Table1[[#This Row],[Gas 21-22]]*'Emissions Factors'!$B$4), "")</f>
        <v>0</v>
      </c>
      <c r="P715" s="12" t="str">
        <f>IFERROR(Table1[[#This Row],[Total Emissions 21-22]]/Table1[[#This Row],[Total Emissions 20-21]], "")</f>
        <v/>
      </c>
      <c r="Q715" s="11" t="str">
        <f>IF(ISNA(VLOOKUP(Table1[[#This Row],[Name]],'Elec 22-23'!$A$4:$B$680, 2, FALSE)), "", VLOOKUP(Table1[[#This Row],[Name]], 'Elec 22-23'!$A$4:$B$680, 2, FALSE))</f>
        <v/>
      </c>
      <c r="R715" s="7" t="str">
        <f>IF(ISNA(VLOOKUP(Table1[[#This Row],[Name]], 'Gas 22-23'!$A$4:$B$427, 2, FALSE)), "", (VLOOKUP(Table1[[#This Row],[Name]], 'Gas 22-23'!$A$4:$B$427, 2, FALSE)))</f>
        <v/>
      </c>
      <c r="S715" s="7" t="str">
        <f>IFERROR((Table1[[#This Row],[Electricity 22-23]]*'Emissions Factors'!$C$5)+('Emissions Factors'!$B$5*Table1[[#This Row],[Gas 22-23]]), "")</f>
        <v/>
      </c>
      <c r="T715" s="12" t="str">
        <f>IFERROR(Table1[[#This Row],[Total Emissions 22-23]]/Table1[[#This Row],[Total Emissions 21-22]], "")</f>
        <v/>
      </c>
      <c r="U715" s="7" t="str">
        <f>IF(ISNA(VLOOKUP(Table1[[#This Row],[Name]],'Electricity 23-24'!A27:D923,4,FALSE)),"",(VLOOKUP(Table1[[#This Row],[Name]],'Electricity 23-24'!A27:D923,4,FALSE)))</f>
        <v/>
      </c>
      <c r="V715" s="7" t="str">
        <f>IF(ISNA(VLOOKUP(Table1[[#This Row],[Name]],Table2[#All],2,FALSE)),"",(VLOOKUP(Table1[[#This Row],[Name]],Table2[#All],2,FALSE)))</f>
        <v/>
      </c>
      <c r="W715" s="7" t="str">
        <f>IFERROR((Table1[[#This Row],[Electricity 23-24 ]]*'Emissions Factors'!$C$6)+(Table1[[#This Row],[Gas 23-24 ]]*'Emissions Factors'!$B$6),"")</f>
        <v/>
      </c>
      <c r="X715" s="74" t="str">
        <f>IFERROR(Table1[[#This Row],[Total Emissions 23-24 ]]/Table1[[#This Row],[Total Emissions 22-23]],"")</f>
        <v/>
      </c>
      <c r="Y715" s="21" t="s">
        <v>895</v>
      </c>
    </row>
    <row r="716" spans="1:25" x14ac:dyDescent="0.25">
      <c r="A716" s="32"/>
      <c r="B716" s="21" t="e">
        <f>VLOOKUP(Table1[[#This Row],[Name]], 'Site Information'!$A$2:$D$46, 4, FALSE)</f>
        <v>#N/A</v>
      </c>
      <c r="C716" s="8" t="str">
        <f>IF(ISNA(VLOOKUP(Table1[[#This Row],[Name]], 'Elec 17-18'!$A$4:$B$630, 2, FALSE)), "0", VLOOKUP(Table1[[#This Row],[Name]], 'Elec 17-18'!$A$4:$B$630, 2, FALSE))</f>
        <v>0</v>
      </c>
      <c r="D716" s="13" t="str">
        <f>IF(ISNA(VLOOKUP(Table1[[#This Row],[Name]], 'Gas 17-18'!$A$4:$B$395, 2, FALSE)), "0", (VLOOKUP(Table1[[#This Row],[Name]], 'Gas 17-18'!$A$4:$B$395, 2, FALSE)))</f>
        <v>0</v>
      </c>
      <c r="E716" s="8" t="str">
        <f>IF(ISNA(VLOOKUP(Table1[[#This Row],[Name]], 'Elec 18-19'!$A$4:$B$630, 2, FALSE)), "0", VLOOKUP(Table1[[#This Row],[Name]], 'Elec 18-19'!$A$4:$B$630, 2, FALSE))</f>
        <v>0</v>
      </c>
      <c r="F716" s="13" t="str">
        <f>IF(ISNA(VLOOKUP(Table1[[#This Row],[Name]], 'Gas 18-19'!$A$4:$B$395, 2, FALSE)), "0", (VLOOKUP(Table1[[#This Row],[Name]], 'Gas 18-19'!$A$4:$B$395, 2, FALSE)))</f>
        <v>0</v>
      </c>
      <c r="G716" s="7" t="str">
        <f>IF(ISNA(VLOOKUP(Table1[[#This Row],[Name]], 'Elec 19-20'!$A$4:$B$631, 2, FALSE)), "0", VLOOKUP(Table1[[#This Row],[Name]], 'Elec 19-20'!$A$4:$B$631, 2, FALSE))</f>
        <v>0</v>
      </c>
      <c r="H716" s="7" t="str">
        <f>IF(ISNA(VLOOKUP(Table1[[#This Row],[Name]], 'Gas 19-20'!$A$4:$B$395, 2, FALSE)), "0", (VLOOKUP(Table1[[#This Row],[Name]], 'Gas 19-20'!$A$4:$B$395, 2, FALSE)))</f>
        <v>0</v>
      </c>
      <c r="I716" s="13">
        <f>IFERROR((Table1[[#This Row],[Electricity 19-20]]*'Emissions Factors'!$C$2)+(Table1[[#This Row],[Gas 19-20]]*'Emissions Factors'!$B$2), "")</f>
        <v>0</v>
      </c>
      <c r="J716" s="7" t="str">
        <f>IF(ISNA(VLOOKUP(Table1[[#This Row],[Name]],'Elec 20-21'!$A$4:$B$641, 2, FALSE)), "0", VLOOKUP(Table1[[#This Row],[Name]], 'Elec 20-21'!$A$4:$B$641, 2, FALSE))</f>
        <v>0</v>
      </c>
      <c r="K716" s="7" t="str">
        <f>IF(ISNA(VLOOKUP(Table1[[#This Row],[Name]], 'Gas 20-21'!$A$4:$B$400, 2, FALSE)), "0", VLOOKUP(Table1[[#This Row],[Name]], 'Gas 20-21'!$A$4:$B$400, 2, FALSE))</f>
        <v>0</v>
      </c>
      <c r="L716" s="13">
        <f>IFERROR((Table1[[#This Row],[Electricity 20-21]]*'Emissions Factors'!$C$3)+(Table1[[#This Row],[Gas 20-21]]*'Emissions Factors'!$B$2), "0")</f>
        <v>0</v>
      </c>
      <c r="M716" s="11" t="str">
        <f>IF(ISNA(VLOOKUP(Table1[[#This Row],[Name]], 'Elec 21-22'!$A$4:$B$656, 2, FALSE)), "0", VLOOKUP(Table1[[#This Row],[Name]], 'Elec 21-22'!$A$4:$B$656, 2, FALSE))</f>
        <v>0</v>
      </c>
      <c r="N716" s="11" t="str">
        <f>IF(ISNA(VLOOKUP(Table1[[#This Row],[Name]], 'Gas 21-22'!$A$4:$B$408, 2, FALSE)), "0", VLOOKUP(Table1[[#This Row],[Name]], 'Gas 21-22'!$A$4:$B$408, 2, FALSE))</f>
        <v>0</v>
      </c>
      <c r="O716" s="8">
        <f>IFERROR((Table1[[#This Row],[Electricity 21-22]]*'Emissions Factors'!$C$4)+(Table1[[#This Row],[Gas 21-22]]*'Emissions Factors'!$B$4), "")</f>
        <v>0</v>
      </c>
      <c r="P716" s="12" t="str">
        <f>IFERROR(Table1[[#This Row],[Total Emissions 21-22]]/Table1[[#This Row],[Total Emissions 20-21]], "")</f>
        <v/>
      </c>
      <c r="Q716" s="11" t="str">
        <f>IF(ISNA(VLOOKUP(Table1[[#This Row],[Name]],'Elec 22-23'!$A$4:$B$680, 2, FALSE)), "", VLOOKUP(Table1[[#This Row],[Name]], 'Elec 22-23'!$A$4:$B$680, 2, FALSE))</f>
        <v/>
      </c>
      <c r="R716" s="7" t="str">
        <f>IF(ISNA(VLOOKUP(Table1[[#This Row],[Name]], 'Gas 22-23'!$A$4:$B$427, 2, FALSE)), "", (VLOOKUP(Table1[[#This Row],[Name]], 'Gas 22-23'!$A$4:$B$427, 2, FALSE)))</f>
        <v/>
      </c>
      <c r="S716" s="7" t="str">
        <f>IFERROR((Table1[[#This Row],[Electricity 22-23]]*'Emissions Factors'!$C$5)+('Emissions Factors'!$B$5*Table1[[#This Row],[Gas 22-23]]), "")</f>
        <v/>
      </c>
      <c r="T716" s="12" t="str">
        <f>IFERROR(Table1[[#This Row],[Total Emissions 22-23]]/Table1[[#This Row],[Total Emissions 21-22]], "")</f>
        <v/>
      </c>
      <c r="U716" s="7" t="str">
        <f>IF(ISNA(VLOOKUP(Table1[[#This Row],[Name]],'Electricity 23-24'!A717:D1613,4,FALSE)),"",(VLOOKUP(Table1[[#This Row],[Name]],'Electricity 23-24'!A717:D1613,4,FALSE)))</f>
        <v/>
      </c>
      <c r="V716" s="7" t="str">
        <f>IF(ISNA(VLOOKUP(Table1[[#This Row],[Name]],Table2[#All],2,FALSE)),"",(VLOOKUP(Table1[[#This Row],[Name]],Table2[#All],2,FALSE)))</f>
        <v/>
      </c>
      <c r="W716" s="7" t="str">
        <f>IFERROR((Table1[[#This Row],[Electricity 23-24 ]]*'Emissions Factors'!$C$6)+(Table1[[#This Row],[Gas 23-24 ]]*'Emissions Factors'!$B$6),"")</f>
        <v/>
      </c>
      <c r="X716" s="74" t="str">
        <f>IFERROR(Table1[[#This Row],[Total Emissions 23-24 ]]/Table1[[#This Row],[Total Emissions 22-23]],"")</f>
        <v/>
      </c>
      <c r="Y716" s="21"/>
    </row>
    <row r="717" spans="1:25" x14ac:dyDescent="0.25">
      <c r="A717" s="30"/>
      <c r="B717" s="21" t="e">
        <f>VLOOKUP(Table1[[#This Row],[Name]], 'Site Information'!$A$2:$D$46, 4, FALSE)</f>
        <v>#N/A</v>
      </c>
      <c r="C717" s="11" t="str">
        <f>IF(ISNA(VLOOKUP(Table1[[#This Row],[Name]], 'Elec 17-18'!$A$4:$B$630, 2, FALSE)), "0", VLOOKUP(Table1[[#This Row],[Name]], 'Elec 17-18'!$A$4:$B$630, 2, FALSE))</f>
        <v>0</v>
      </c>
      <c r="D717" s="47" t="str">
        <f>IF(ISNA(VLOOKUP(Table1[[#This Row],[Name]], 'Gas 17-18'!$A$4:$B$395, 2, FALSE)), "0", (VLOOKUP(Table1[[#This Row],[Name]], 'Gas 17-18'!$A$4:$B$395, 2, FALSE)))</f>
        <v>0</v>
      </c>
      <c r="E717" s="11" t="str">
        <f>IF(ISNA(VLOOKUP(Table1[[#This Row],[Name]], 'Elec 18-19'!$A$4:$B$630, 2, FALSE)), "0", VLOOKUP(Table1[[#This Row],[Name]], 'Elec 18-19'!$A$4:$B$630, 2, FALSE))</f>
        <v>0</v>
      </c>
      <c r="F717" s="47" t="str">
        <f>IF(ISNA(VLOOKUP(Table1[[#This Row],[Name]], 'Gas 18-19'!$A$4:$B$395, 2, FALSE)), "0", (VLOOKUP(Table1[[#This Row],[Name]], 'Gas 18-19'!$A$4:$B$395, 2, FALSE)))</f>
        <v>0</v>
      </c>
      <c r="G717" s="7" t="str">
        <f>IF(ISNA(VLOOKUP(Table1[[#This Row],[Name]], 'Elec 19-20'!$A$4:$B$631, 2, FALSE)), "0", VLOOKUP(Table1[[#This Row],[Name]], 'Elec 19-20'!$A$4:$B$631, 2, FALSE))</f>
        <v>0</v>
      </c>
      <c r="H717" s="7" t="str">
        <f>IF(ISNA(VLOOKUP(Table1[[#This Row],[Name]], 'Gas 19-20'!$A$4:$B$395, 2, FALSE)), "0", (VLOOKUP(Table1[[#This Row],[Name]], 'Gas 19-20'!$A$4:$B$395, 2, FALSE)))</f>
        <v>0</v>
      </c>
      <c r="I717" s="13">
        <f>IFERROR((Table1[[#This Row],[Electricity 19-20]]*'Emissions Factors'!$C$2)+(Table1[[#This Row],[Gas 19-20]]*'Emissions Factors'!$B$2), "")</f>
        <v>0</v>
      </c>
      <c r="J717" s="7" t="str">
        <f>IF(ISNA(VLOOKUP(Table1[[#This Row],[Name]],'Elec 20-21'!$A$4:$B$641, 2, FALSE)), "0", VLOOKUP(Table1[[#This Row],[Name]], 'Elec 20-21'!$A$4:$B$641, 2, FALSE))</f>
        <v>0</v>
      </c>
      <c r="K717" s="7" t="str">
        <f>IF(ISNA(VLOOKUP(Table1[[#This Row],[Name]], 'Gas 20-21'!$A$4:$B$400, 2, FALSE)), "0", VLOOKUP(Table1[[#This Row],[Name]], 'Gas 20-21'!$A$4:$B$400, 2, FALSE))</f>
        <v>0</v>
      </c>
      <c r="L717" s="13">
        <f>IFERROR((Table1[[#This Row],[Electricity 20-21]]*'Emissions Factors'!$C$3)+(Table1[[#This Row],[Gas 20-21]]*'Emissions Factors'!$B$2), "0")</f>
        <v>0</v>
      </c>
      <c r="M717" s="65" t="str">
        <f>IF(ISNA(VLOOKUP(Table1[[#This Row],[Name]], 'Elec 21-22'!$A$4:$B$656, 2, FALSE)), "0", VLOOKUP(Table1[[#This Row],[Name]], 'Elec 21-22'!$A$4:$B$656, 2, FALSE))</f>
        <v>0</v>
      </c>
      <c r="N717" s="11" t="str">
        <f>IF(ISNA(VLOOKUP(Table1[[#This Row],[Name]], 'Gas 21-22'!$A$4:$B$408, 2, FALSE)), "0", VLOOKUP(Table1[[#This Row],[Name]], 'Gas 21-22'!$A$4:$B$408, 2, FALSE))</f>
        <v>0</v>
      </c>
      <c r="O717" s="8">
        <f>IFERROR((Table1[[#This Row],[Electricity 21-22]]*'Emissions Factors'!$C$4)+(Table1[[#This Row],[Gas 21-22]]*'Emissions Factors'!$B$4), "")</f>
        <v>0</v>
      </c>
      <c r="P717" s="12" t="str">
        <f>IFERROR(Table1[[#This Row],[Total Emissions 21-22]]/Table1[[#This Row],[Total Emissions 20-21]], "")</f>
        <v/>
      </c>
      <c r="Q717" s="11" t="str">
        <f>IF(ISNA(VLOOKUP(Table1[[#This Row],[Name]],'Elec 22-23'!$A$4:$B$680, 2, FALSE)), "", VLOOKUP(Table1[[#This Row],[Name]], 'Elec 22-23'!$A$4:$B$680, 2, FALSE))</f>
        <v/>
      </c>
      <c r="R717" s="7" t="str">
        <f>IF(ISNA(VLOOKUP(Table1[[#This Row],[Name]], 'Gas 22-23'!$A$4:$B$427, 2, FALSE)), "", (VLOOKUP(Table1[[#This Row],[Name]], 'Gas 22-23'!$A$4:$B$427, 2, FALSE)))</f>
        <v/>
      </c>
      <c r="S717" s="7" t="str">
        <f>IFERROR((Table1[[#This Row],[Electricity 22-23]]*'Emissions Factors'!$C$5)+('Emissions Factors'!$B$5*Table1[[#This Row],[Gas 22-23]]), "")</f>
        <v/>
      </c>
      <c r="T717" s="12" t="str">
        <f>IFERROR(Table1[[#This Row],[Total Emissions 22-23]]/Table1[[#This Row],[Total Emissions 21-22]], "")</f>
        <v/>
      </c>
      <c r="U717" s="7" t="str">
        <f>IF(ISNA(VLOOKUP(Table1[[#This Row],[Name]],'Electricity 23-24'!A20:D916,4,FALSE)),"",(VLOOKUP(Table1[[#This Row],[Name]],'Electricity 23-24'!A20:D916,4,FALSE)))</f>
        <v/>
      </c>
      <c r="V717" s="7" t="str">
        <f>IF(ISNA(VLOOKUP(Table1[[#This Row],[Name]],Table2[#All],2,FALSE)),"",(VLOOKUP(Table1[[#This Row],[Name]],Table2[#All],2,FALSE)))</f>
        <v/>
      </c>
      <c r="W717" s="7" t="str">
        <f>IFERROR((Table1[[#This Row],[Electricity 23-24 ]]*'Emissions Factors'!$C$6)+(Table1[[#This Row],[Gas 23-24 ]]*'Emissions Factors'!$B$6),"")</f>
        <v/>
      </c>
      <c r="X717" s="74" t="str">
        <f>IFERROR(Table1[[#This Row],[Total Emissions 23-24 ]]/Table1[[#This Row],[Total Emissions 22-23]],"")</f>
        <v/>
      </c>
      <c r="Y717" s="21" t="s">
        <v>895</v>
      </c>
    </row>
    <row r="718" spans="1:25" x14ac:dyDescent="0.25">
      <c r="A718" s="32"/>
      <c r="B718" s="21" t="e">
        <f>VLOOKUP(Table1[[#This Row],[Name]], 'Site Information'!$A$2:$D$46, 4, FALSE)</f>
        <v>#N/A</v>
      </c>
      <c r="C718" s="8" t="str">
        <f>IF(ISNA(VLOOKUP(Table1[[#This Row],[Name]], 'Elec 17-18'!$A$4:$B$630, 2, FALSE)), "0", VLOOKUP(Table1[[#This Row],[Name]], 'Elec 17-18'!$A$4:$B$630, 2, FALSE))</f>
        <v>0</v>
      </c>
      <c r="D718" s="13" t="str">
        <f>IF(ISNA(VLOOKUP(Table1[[#This Row],[Name]], 'Gas 17-18'!$A$4:$B$395, 2, FALSE)), "0", (VLOOKUP(Table1[[#This Row],[Name]], 'Gas 17-18'!$A$4:$B$395, 2, FALSE)))</f>
        <v>0</v>
      </c>
      <c r="E718" s="8" t="str">
        <f>IF(ISNA(VLOOKUP(Table1[[#This Row],[Name]], 'Elec 18-19'!$A$4:$B$630, 2, FALSE)), "0", VLOOKUP(Table1[[#This Row],[Name]], 'Elec 18-19'!$A$4:$B$630, 2, FALSE))</f>
        <v>0</v>
      </c>
      <c r="F718" s="13" t="str">
        <f>IF(ISNA(VLOOKUP(Table1[[#This Row],[Name]], 'Gas 18-19'!$A$4:$B$395, 2, FALSE)), "0", (VLOOKUP(Table1[[#This Row],[Name]], 'Gas 18-19'!$A$4:$B$395, 2, FALSE)))</f>
        <v>0</v>
      </c>
      <c r="G718" s="7" t="str">
        <f>IF(ISNA(VLOOKUP(Table1[[#This Row],[Name]], 'Elec 19-20'!$A$4:$B$631, 2, FALSE)), "0", VLOOKUP(Table1[[#This Row],[Name]], 'Elec 19-20'!$A$4:$B$631, 2, FALSE))</f>
        <v>0</v>
      </c>
      <c r="H718" s="7" t="str">
        <f>IF(ISNA(VLOOKUP(Table1[[#This Row],[Name]], 'Gas 19-20'!$A$4:$B$395, 2, FALSE)), "0", (VLOOKUP(Table1[[#This Row],[Name]], 'Gas 19-20'!$A$4:$B$395, 2, FALSE)))</f>
        <v>0</v>
      </c>
      <c r="I718" s="13">
        <f>IFERROR((Table1[[#This Row],[Electricity 19-20]]*'Emissions Factors'!$C$2)+(Table1[[#This Row],[Gas 19-20]]*'Emissions Factors'!$B$2), "")</f>
        <v>0</v>
      </c>
      <c r="J718" s="7" t="str">
        <f>IF(ISNA(VLOOKUP(Table1[[#This Row],[Name]],'Elec 20-21'!$A$4:$B$641, 2, FALSE)), "0", VLOOKUP(Table1[[#This Row],[Name]], 'Elec 20-21'!$A$4:$B$641, 2, FALSE))</f>
        <v>0</v>
      </c>
      <c r="K718" s="7" t="str">
        <f>IF(ISNA(VLOOKUP(Table1[[#This Row],[Name]], 'Gas 20-21'!$A$4:$B$400, 2, FALSE)), "0", VLOOKUP(Table1[[#This Row],[Name]], 'Gas 20-21'!$A$4:$B$400, 2, FALSE))</f>
        <v>0</v>
      </c>
      <c r="L718" s="13">
        <f>IFERROR((Table1[[#This Row],[Electricity 20-21]]*'Emissions Factors'!$C$3)+(Table1[[#This Row],[Gas 20-21]]*'Emissions Factors'!$B$2), "0")</f>
        <v>0</v>
      </c>
      <c r="M718" s="11" t="str">
        <f>IF(ISNA(VLOOKUP(Table1[[#This Row],[Name]], 'Elec 21-22'!$A$4:$B$656, 2, FALSE)), "0", VLOOKUP(Table1[[#This Row],[Name]], 'Elec 21-22'!$A$4:$B$656, 2, FALSE))</f>
        <v>0</v>
      </c>
      <c r="N718" s="11" t="str">
        <f>IF(ISNA(VLOOKUP(Table1[[#This Row],[Name]], 'Gas 21-22'!$A$4:$B$408, 2, FALSE)), "0", VLOOKUP(Table1[[#This Row],[Name]], 'Gas 21-22'!$A$4:$B$408, 2, FALSE))</f>
        <v>0</v>
      </c>
      <c r="O718" s="8">
        <f>IFERROR((Table1[[#This Row],[Electricity 21-22]]*'Emissions Factors'!$C$4)+(Table1[[#This Row],[Gas 21-22]]*'Emissions Factors'!$B$4), "")</f>
        <v>0</v>
      </c>
      <c r="P718" s="13" t="str">
        <f>IFERROR(Table1[[#This Row],[Total Emissions 21-22]]/Table1[[#This Row],[Total Emissions 20-21]], "")</f>
        <v/>
      </c>
      <c r="Q718" s="11" t="str">
        <f>IF(ISNA(VLOOKUP(Table1[[#This Row],[Name]],'Elec 22-23'!$A$4:$B$680, 2, FALSE)), "", VLOOKUP(Table1[[#This Row],[Name]], 'Elec 22-23'!$A$4:$B$680, 2, FALSE))</f>
        <v/>
      </c>
      <c r="R718" s="7" t="str">
        <f>IF(ISNA(VLOOKUP(Table1[[#This Row],[Name]], 'Gas 22-23'!$A$4:$B$427, 2, FALSE)), "", (VLOOKUP(Table1[[#This Row],[Name]], 'Gas 22-23'!$A$4:$B$427, 2, FALSE)))</f>
        <v/>
      </c>
      <c r="S718" s="7" t="str">
        <f>IFERROR((Table1[[#This Row],[Electricity 22-23]]*'Emissions Factors'!$C$5)+('Emissions Factors'!$B$5*Table1[[#This Row],[Gas 22-23]]), "")</f>
        <v/>
      </c>
      <c r="T718" s="12" t="str">
        <f>IFERROR(Table1[[#This Row],[Total Emissions 22-23]]/Table1[[#This Row],[Total Emissions 21-22]], "")</f>
        <v/>
      </c>
      <c r="U718" s="7" t="str">
        <f>IF(ISNA(VLOOKUP(Table1[[#This Row],[Name]],'Electricity 23-24'!A719:D1615,4,FALSE)),"",(VLOOKUP(Table1[[#This Row],[Name]],'Electricity 23-24'!A719:D1615,4,FALSE)))</f>
        <v/>
      </c>
      <c r="V718" s="7" t="str">
        <f>IF(ISNA(VLOOKUP(Table1[[#This Row],[Name]],Table2[#All],2,FALSE)),"",(VLOOKUP(Table1[[#This Row],[Name]],Table2[#All],2,FALSE)))</f>
        <v/>
      </c>
      <c r="W718" s="7" t="str">
        <f>IFERROR((Table1[[#This Row],[Electricity 23-24 ]]*'Emissions Factors'!$C$6)+(Table1[[#This Row],[Gas 23-24 ]]*'Emissions Factors'!$B$6),"")</f>
        <v/>
      </c>
      <c r="X718" s="74" t="str">
        <f>IFERROR(Table1[[#This Row],[Total Emissions 23-24 ]]/Table1[[#This Row],[Total Emissions 22-23]],"")</f>
        <v/>
      </c>
      <c r="Y718" s="21"/>
    </row>
    <row r="719" spans="1:25" x14ac:dyDescent="0.25">
      <c r="A719" s="30"/>
      <c r="B719" s="21" t="e">
        <f>VLOOKUP(Table1[[#This Row],[Name]], 'Site Information'!$A$2:$D$46, 4, FALSE)</f>
        <v>#N/A</v>
      </c>
      <c r="C719" s="11" t="str">
        <f>IF(ISNA(VLOOKUP(Table1[[#This Row],[Name]], 'Elec 17-18'!$A$4:$B$630, 2, FALSE)), "0", VLOOKUP(Table1[[#This Row],[Name]], 'Elec 17-18'!$A$4:$B$630, 2, FALSE))</f>
        <v>0</v>
      </c>
      <c r="D719" s="47" t="str">
        <f>IF(ISNA(VLOOKUP(Table1[[#This Row],[Name]], 'Gas 17-18'!$A$4:$B$395, 2, FALSE)), "0", (VLOOKUP(Table1[[#This Row],[Name]], 'Gas 17-18'!$A$4:$B$395, 2, FALSE)))</f>
        <v>0</v>
      </c>
      <c r="E719" s="11" t="str">
        <f>IF(ISNA(VLOOKUP(Table1[[#This Row],[Name]], 'Elec 18-19'!$A$4:$B$630, 2, FALSE)), "0", VLOOKUP(Table1[[#This Row],[Name]], 'Elec 18-19'!$A$4:$B$630, 2, FALSE))</f>
        <v>0</v>
      </c>
      <c r="F719" s="47" t="str">
        <f>IF(ISNA(VLOOKUP(Table1[[#This Row],[Name]], 'Gas 18-19'!$A$4:$B$395, 2, FALSE)), "0", (VLOOKUP(Table1[[#This Row],[Name]], 'Gas 18-19'!$A$4:$B$395, 2, FALSE)))</f>
        <v>0</v>
      </c>
      <c r="G719" s="7" t="str">
        <f>IF(ISNA(VLOOKUP(Table1[[#This Row],[Name]], 'Elec 19-20'!$A$4:$B$631, 2, FALSE)), "0", VLOOKUP(Table1[[#This Row],[Name]], 'Elec 19-20'!$A$4:$B$631, 2, FALSE))</f>
        <v>0</v>
      </c>
      <c r="H719" s="7" t="str">
        <f>IF(ISNA(VLOOKUP(Table1[[#This Row],[Name]], 'Gas 19-20'!$A$4:$B$395, 2, FALSE)), "0", (VLOOKUP(Table1[[#This Row],[Name]], 'Gas 19-20'!$A$4:$B$395, 2, FALSE)))</f>
        <v>0</v>
      </c>
      <c r="I719" s="13">
        <f>IFERROR((Table1[[#This Row],[Electricity 19-20]]*'Emissions Factors'!$C$2)+(Table1[[#This Row],[Gas 19-20]]*'Emissions Factors'!$B$2), "")</f>
        <v>0</v>
      </c>
      <c r="J719" s="7" t="str">
        <f>IF(ISNA(VLOOKUP(Table1[[#This Row],[Name]],'Elec 20-21'!$A$4:$B$641, 2, FALSE)), "0", VLOOKUP(Table1[[#This Row],[Name]], 'Elec 20-21'!$A$4:$B$641, 2, FALSE))</f>
        <v>0</v>
      </c>
      <c r="K719" s="7" t="str">
        <f>IF(ISNA(VLOOKUP(Table1[[#This Row],[Name]], 'Gas 20-21'!$A$4:$B$400, 2, FALSE)), "0", VLOOKUP(Table1[[#This Row],[Name]], 'Gas 20-21'!$A$4:$B$400, 2, FALSE))</f>
        <v>0</v>
      </c>
      <c r="L719" s="13">
        <f>IFERROR((Table1[[#This Row],[Electricity 20-21]]*'Emissions Factors'!$C$3)+(Table1[[#This Row],[Gas 20-21]]*'Emissions Factors'!$B$2), "0")</f>
        <v>0</v>
      </c>
      <c r="M719" s="65" t="str">
        <f>IF(ISNA(VLOOKUP(Table1[[#This Row],[Name]], 'Elec 21-22'!$A$4:$B$656, 2, FALSE)), "0", VLOOKUP(Table1[[#This Row],[Name]], 'Elec 21-22'!$A$4:$B$656, 2, FALSE))</f>
        <v>0</v>
      </c>
      <c r="N719" s="11" t="str">
        <f>IF(ISNA(VLOOKUP(Table1[[#This Row],[Name]], 'Gas 21-22'!$A$4:$B$408, 2, FALSE)), "0", VLOOKUP(Table1[[#This Row],[Name]], 'Gas 21-22'!$A$4:$B$408, 2, FALSE))</f>
        <v>0</v>
      </c>
      <c r="O719" s="8">
        <f>IFERROR((Table1[[#This Row],[Electricity 21-22]]*'Emissions Factors'!$C$4)+(Table1[[#This Row],[Gas 21-22]]*'Emissions Factors'!$B$4), "")</f>
        <v>0</v>
      </c>
      <c r="P719" s="12" t="str">
        <f>IFERROR(Table1[[#This Row],[Total Emissions 21-22]]/Table1[[#This Row],[Total Emissions 20-21]], "")</f>
        <v/>
      </c>
      <c r="Q719" s="11" t="str">
        <f>IF(ISNA(VLOOKUP(Table1[[#This Row],[Name]],'Elec 22-23'!$A$4:$B$680, 2, FALSE)), "", VLOOKUP(Table1[[#This Row],[Name]], 'Elec 22-23'!$A$4:$B$680, 2, FALSE))</f>
        <v/>
      </c>
      <c r="R719" s="7" t="str">
        <f>IF(ISNA(VLOOKUP(Table1[[#This Row],[Name]], 'Gas 22-23'!$A$4:$B$427, 2, FALSE)), "", (VLOOKUP(Table1[[#This Row],[Name]], 'Gas 22-23'!$A$4:$B$427, 2, FALSE)))</f>
        <v/>
      </c>
      <c r="S719" s="7" t="str">
        <f>IFERROR((Table1[[#This Row],[Electricity 22-23]]*'Emissions Factors'!$C$5)+('Emissions Factors'!$B$5*Table1[[#This Row],[Gas 22-23]]), "")</f>
        <v/>
      </c>
      <c r="T719" s="12" t="str">
        <f>IFERROR(Table1[[#This Row],[Total Emissions 22-23]]/Table1[[#This Row],[Total Emissions 21-22]], "")</f>
        <v/>
      </c>
      <c r="U719" s="7" t="str">
        <f>IF(ISNA(VLOOKUP(Table1[[#This Row],[Name]],'Electricity 23-24'!A7:D903,4,FALSE)),"",(VLOOKUP(Table1[[#This Row],[Name]],'Electricity 23-24'!A7:D903,4,FALSE)))</f>
        <v/>
      </c>
      <c r="V719" s="7" t="str">
        <f>IF(ISNA(VLOOKUP(Table1[[#This Row],[Name]],Table2[#All],2,FALSE)),"",(VLOOKUP(Table1[[#This Row],[Name]],Table2[#All],2,FALSE)))</f>
        <v/>
      </c>
      <c r="W719" s="7" t="str">
        <f>IFERROR((Table1[[#This Row],[Electricity 23-24 ]]*'Emissions Factors'!$C$6)+(Table1[[#This Row],[Gas 23-24 ]]*'Emissions Factors'!$B$6),"")</f>
        <v/>
      </c>
      <c r="X719" s="74" t="str">
        <f>IFERROR(Table1[[#This Row],[Total Emissions 23-24 ]]/Table1[[#This Row],[Total Emissions 22-23]],"")</f>
        <v/>
      </c>
      <c r="Y719" s="21" t="s">
        <v>897</v>
      </c>
    </row>
    <row r="720" spans="1:25" x14ac:dyDescent="0.25">
      <c r="A720" s="32"/>
      <c r="B720" s="21" t="e">
        <f>VLOOKUP(Table1[[#This Row],[Name]], 'Site Information'!$A$2:$D$46, 4, FALSE)</f>
        <v>#N/A</v>
      </c>
      <c r="C720" s="8" t="str">
        <f>IF(ISNA(VLOOKUP(Table1[[#This Row],[Name]], 'Elec 17-18'!$A$4:$B$630, 2, FALSE)), "0", VLOOKUP(Table1[[#This Row],[Name]], 'Elec 17-18'!$A$4:$B$630, 2, FALSE))</f>
        <v>0</v>
      </c>
      <c r="D720" s="13" t="str">
        <f>IF(ISNA(VLOOKUP(Table1[[#This Row],[Name]], 'Gas 17-18'!$A$4:$B$395, 2, FALSE)), "0", (VLOOKUP(Table1[[#This Row],[Name]], 'Gas 17-18'!$A$4:$B$395, 2, FALSE)))</f>
        <v>0</v>
      </c>
      <c r="E720" s="8" t="str">
        <f>IF(ISNA(VLOOKUP(Table1[[#This Row],[Name]], 'Elec 18-19'!$A$4:$B$630, 2, FALSE)), "0", VLOOKUP(Table1[[#This Row],[Name]], 'Elec 18-19'!$A$4:$B$630, 2, FALSE))</f>
        <v>0</v>
      </c>
      <c r="F720" s="13" t="str">
        <f>IF(ISNA(VLOOKUP(Table1[[#This Row],[Name]], 'Gas 18-19'!$A$4:$B$395, 2, FALSE)), "0", (VLOOKUP(Table1[[#This Row],[Name]], 'Gas 18-19'!$A$4:$B$395, 2, FALSE)))</f>
        <v>0</v>
      </c>
      <c r="G720" s="7" t="str">
        <f>IF(ISNA(VLOOKUP(Table1[[#This Row],[Name]], 'Elec 19-20'!$A$4:$B$631, 2, FALSE)), "0", VLOOKUP(Table1[[#This Row],[Name]], 'Elec 19-20'!$A$4:$B$631, 2, FALSE))</f>
        <v>0</v>
      </c>
      <c r="H720" s="7" t="str">
        <f>IF(ISNA(VLOOKUP(Table1[[#This Row],[Name]], 'Gas 19-20'!$A$4:$B$395, 2, FALSE)), "0", (VLOOKUP(Table1[[#This Row],[Name]], 'Gas 19-20'!$A$4:$B$395, 2, FALSE)))</f>
        <v>0</v>
      </c>
      <c r="I720" s="13">
        <f>IFERROR((Table1[[#This Row],[Electricity 19-20]]*'Emissions Factors'!$C$2)+(Table1[[#This Row],[Gas 19-20]]*'Emissions Factors'!$B$2), "")</f>
        <v>0</v>
      </c>
      <c r="J720" s="7" t="str">
        <f>IF(ISNA(VLOOKUP(Table1[[#This Row],[Name]],'Elec 20-21'!$A$4:$B$641, 2, FALSE)), "0", VLOOKUP(Table1[[#This Row],[Name]], 'Elec 20-21'!$A$4:$B$641, 2, FALSE))</f>
        <v>0</v>
      </c>
      <c r="K720" s="7" t="str">
        <f>IF(ISNA(VLOOKUP(Table1[[#This Row],[Name]], 'Gas 20-21'!$A$4:$B$400, 2, FALSE)), "0", VLOOKUP(Table1[[#This Row],[Name]], 'Gas 20-21'!$A$4:$B$400, 2, FALSE))</f>
        <v>0</v>
      </c>
      <c r="L720" s="13">
        <f>IFERROR((Table1[[#This Row],[Electricity 20-21]]*'Emissions Factors'!$C$3)+(Table1[[#This Row],[Gas 20-21]]*'Emissions Factors'!$B$2), "0")</f>
        <v>0</v>
      </c>
      <c r="M720" s="11" t="str">
        <f>IF(ISNA(VLOOKUP(Table1[[#This Row],[Name]], 'Elec 21-22'!$A$4:$B$656, 2, FALSE)), "0", VLOOKUP(Table1[[#This Row],[Name]], 'Elec 21-22'!$A$4:$B$656, 2, FALSE))</f>
        <v>0</v>
      </c>
      <c r="N720" s="11" t="str">
        <f>IF(ISNA(VLOOKUP(Table1[[#This Row],[Name]], 'Gas 21-22'!$A$4:$B$408, 2, FALSE)), "0", VLOOKUP(Table1[[#This Row],[Name]], 'Gas 21-22'!$A$4:$B$408, 2, FALSE))</f>
        <v>0</v>
      </c>
      <c r="O720" s="8">
        <f>IFERROR((Table1[[#This Row],[Electricity 21-22]]*'Emissions Factors'!$C$4)+(Table1[[#This Row],[Gas 21-22]]*'Emissions Factors'!$B$4), "")</f>
        <v>0</v>
      </c>
      <c r="P720" s="13" t="str">
        <f>IFERROR(Table1[[#This Row],[Total Emissions 21-22]]/Table1[[#This Row],[Total Emissions 20-21]], "")</f>
        <v/>
      </c>
      <c r="Q720" s="11" t="str">
        <f>IF(ISNA(VLOOKUP(Table1[[#This Row],[Name]],'Elec 22-23'!$A$4:$B$680, 2, FALSE)), "", VLOOKUP(Table1[[#This Row],[Name]], 'Elec 22-23'!$A$4:$B$680, 2, FALSE))</f>
        <v/>
      </c>
      <c r="R720" s="7" t="str">
        <f>IF(ISNA(VLOOKUP(Table1[[#This Row],[Name]], 'Gas 22-23'!$A$4:$B$427, 2, FALSE)), "", (VLOOKUP(Table1[[#This Row],[Name]], 'Gas 22-23'!$A$4:$B$427, 2, FALSE)))</f>
        <v/>
      </c>
      <c r="S720" s="7" t="str">
        <f>IFERROR((Table1[[#This Row],[Electricity 22-23]]*'Emissions Factors'!$C$5)+('Emissions Factors'!$B$5*Table1[[#This Row],[Gas 22-23]]), "")</f>
        <v/>
      </c>
      <c r="T720" s="12" t="str">
        <f>IFERROR(Table1[[#This Row],[Total Emissions 22-23]]/Table1[[#This Row],[Total Emissions 21-22]], "")</f>
        <v/>
      </c>
      <c r="U720" s="7" t="str">
        <f>IF(ISNA(VLOOKUP(Table1[[#This Row],[Name]],'Electricity 23-24'!A721:D1617,4,FALSE)),"",(VLOOKUP(Table1[[#This Row],[Name]],'Electricity 23-24'!A721:D1617,4,FALSE)))</f>
        <v/>
      </c>
      <c r="V720" s="7" t="str">
        <f>IF(ISNA(VLOOKUP(Table1[[#This Row],[Name]],Table2[#All],2,FALSE)),"",(VLOOKUP(Table1[[#This Row],[Name]],Table2[#All],2,FALSE)))</f>
        <v/>
      </c>
      <c r="W720" s="7" t="str">
        <f>IFERROR((Table1[[#This Row],[Electricity 23-24 ]]*'Emissions Factors'!$C$6)+(Table1[[#This Row],[Gas 23-24 ]]*'Emissions Factors'!$B$6),"")</f>
        <v/>
      </c>
      <c r="X720" s="74" t="str">
        <f>IFERROR(Table1[[#This Row],[Total Emissions 23-24 ]]/Table1[[#This Row],[Total Emissions 22-23]],"")</f>
        <v/>
      </c>
      <c r="Y720" s="21"/>
    </row>
    <row r="721" spans="1:25" x14ac:dyDescent="0.25">
      <c r="A721" s="30"/>
      <c r="B721" s="21" t="e">
        <f>VLOOKUP(Table1[[#This Row],[Name]], 'Site Information'!$A$2:$D$46, 4, FALSE)</f>
        <v>#N/A</v>
      </c>
      <c r="C721" s="11" t="str">
        <f>IF(ISNA(VLOOKUP(Table1[[#This Row],[Name]], 'Elec 17-18'!$A$4:$B$630, 2, FALSE)), "0", VLOOKUP(Table1[[#This Row],[Name]], 'Elec 17-18'!$A$4:$B$630, 2, FALSE))</f>
        <v>0</v>
      </c>
      <c r="D721" s="47" t="str">
        <f>IF(ISNA(VLOOKUP(Table1[[#This Row],[Name]], 'Gas 17-18'!$A$4:$B$395, 2, FALSE)), "0", (VLOOKUP(Table1[[#This Row],[Name]], 'Gas 17-18'!$A$4:$B$395, 2, FALSE)))</f>
        <v>0</v>
      </c>
      <c r="E721" s="11" t="str">
        <f>IF(ISNA(VLOOKUP(Table1[[#This Row],[Name]], 'Elec 18-19'!$A$4:$B$630, 2, FALSE)), "0", VLOOKUP(Table1[[#This Row],[Name]], 'Elec 18-19'!$A$4:$B$630, 2, FALSE))</f>
        <v>0</v>
      </c>
      <c r="F721" s="47" t="str">
        <f>IF(ISNA(VLOOKUP(Table1[[#This Row],[Name]], 'Gas 18-19'!$A$4:$B$395, 2, FALSE)), "0", (VLOOKUP(Table1[[#This Row],[Name]], 'Gas 18-19'!$A$4:$B$395, 2, FALSE)))</f>
        <v>0</v>
      </c>
      <c r="G721" s="7" t="str">
        <f>IF(ISNA(VLOOKUP(Table1[[#This Row],[Name]], 'Elec 19-20'!$A$4:$B$631, 2, FALSE)), "0", VLOOKUP(Table1[[#This Row],[Name]], 'Elec 19-20'!$A$4:$B$631, 2, FALSE))</f>
        <v>0</v>
      </c>
      <c r="H721" s="7" t="str">
        <f>IF(ISNA(VLOOKUP(Table1[[#This Row],[Name]], 'Gas 19-20'!$A$4:$B$395, 2, FALSE)), "0", (VLOOKUP(Table1[[#This Row],[Name]], 'Gas 19-20'!$A$4:$B$395, 2, FALSE)))</f>
        <v>0</v>
      </c>
      <c r="I721" s="13">
        <f>IFERROR((Table1[[#This Row],[Electricity 19-20]]*'Emissions Factors'!$C$2)+(Table1[[#This Row],[Gas 19-20]]*'Emissions Factors'!$B$2), "")</f>
        <v>0</v>
      </c>
      <c r="J721" s="7" t="str">
        <f>IF(ISNA(VLOOKUP(Table1[[#This Row],[Name]],'Elec 20-21'!$A$4:$B$641, 2, FALSE)), "0", VLOOKUP(Table1[[#This Row],[Name]], 'Elec 20-21'!$A$4:$B$641, 2, FALSE))</f>
        <v>0</v>
      </c>
      <c r="K721" s="7" t="str">
        <f>IF(ISNA(VLOOKUP(Table1[[#This Row],[Name]], 'Gas 20-21'!$A$4:$B$400, 2, FALSE)), "0", VLOOKUP(Table1[[#This Row],[Name]], 'Gas 20-21'!$A$4:$B$400, 2, FALSE))</f>
        <v>0</v>
      </c>
      <c r="L721" s="13">
        <f>IFERROR((Table1[[#This Row],[Electricity 20-21]]*'Emissions Factors'!$C$3)+(Table1[[#This Row],[Gas 20-21]]*'Emissions Factors'!$B$2), "0")</f>
        <v>0</v>
      </c>
      <c r="M721" s="65" t="str">
        <f>IF(ISNA(VLOOKUP(Table1[[#This Row],[Name]], 'Elec 21-22'!$A$4:$B$656, 2, FALSE)), "0", VLOOKUP(Table1[[#This Row],[Name]], 'Elec 21-22'!$A$4:$B$656, 2, FALSE))</f>
        <v>0</v>
      </c>
      <c r="N721" s="7" t="str">
        <f>IF(ISNA(VLOOKUP(Table1[[#This Row],[Name]], 'Gas 21-22'!$A$4:$B$408, 2, FALSE)), "0", VLOOKUP(Table1[[#This Row],[Name]], 'Gas 21-22'!$A$4:$B$408, 2, FALSE))</f>
        <v>0</v>
      </c>
      <c r="O721" s="8">
        <f>IFERROR((Table1[[#This Row],[Electricity 21-22]]*'Emissions Factors'!$C$4)+(Table1[[#This Row],[Gas 21-22]]*'Emissions Factors'!$B$4), "")</f>
        <v>0</v>
      </c>
      <c r="P721" s="12" t="str">
        <f>IFERROR(Table1[[#This Row],[Total Emissions 21-22]]/Table1[[#This Row],[Total Emissions 20-21]], "")</f>
        <v/>
      </c>
      <c r="Q721" s="11" t="str">
        <f>IF(ISNA(VLOOKUP(Table1[[#This Row],[Name]],'Elec 22-23'!$A$4:$B$680, 2, FALSE)), "", VLOOKUP(Table1[[#This Row],[Name]], 'Elec 22-23'!$A$4:$B$680, 2, FALSE))</f>
        <v/>
      </c>
      <c r="R721" s="7" t="str">
        <f>IF(ISNA(VLOOKUP(Table1[[#This Row],[Name]], 'Gas 22-23'!$A$4:$B$427, 2, FALSE)), "", (VLOOKUP(Table1[[#This Row],[Name]], 'Gas 22-23'!$A$4:$B$427, 2, FALSE)))</f>
        <v/>
      </c>
      <c r="S721" s="7" t="str">
        <f>IFERROR((Table1[[#This Row],[Electricity 22-23]]*'Emissions Factors'!$C$5)+('Emissions Factors'!$B$5*Table1[[#This Row],[Gas 22-23]]), "")</f>
        <v/>
      </c>
      <c r="T721" s="12" t="str">
        <f>IFERROR(Table1[[#This Row],[Total Emissions 22-23]]/Table1[[#This Row],[Total Emissions 21-22]], "")</f>
        <v/>
      </c>
      <c r="U721" s="7" t="str">
        <f>IF(ISNA(VLOOKUP(Table1[[#This Row],[Name]],'Electricity 23-24'!A26:D922,4,FALSE)),"",(VLOOKUP(Table1[[#This Row],[Name]],'Electricity 23-24'!A26:D922,4,FALSE)))</f>
        <v/>
      </c>
      <c r="V721" s="7" t="str">
        <f>IF(ISNA(VLOOKUP(Table1[[#This Row],[Name]],Table2[#All],2,FALSE)),"",(VLOOKUP(Table1[[#This Row],[Name]],Table2[#All],2,FALSE)))</f>
        <v/>
      </c>
      <c r="W721" s="7" t="str">
        <f>IFERROR((Table1[[#This Row],[Electricity 23-24 ]]*'Emissions Factors'!$C$6)+(Table1[[#This Row],[Gas 23-24 ]]*'Emissions Factors'!$B$6),"")</f>
        <v/>
      </c>
      <c r="X721" s="74" t="str">
        <f>IFERROR(Table1[[#This Row],[Total Emissions 23-24 ]]/Table1[[#This Row],[Total Emissions 22-23]],"")</f>
        <v/>
      </c>
      <c r="Y721" s="21" t="s">
        <v>896</v>
      </c>
    </row>
    <row r="722" spans="1:25" x14ac:dyDescent="0.25">
      <c r="A722" s="32"/>
      <c r="B722" s="21" t="e">
        <f>VLOOKUP(Table1[[#This Row],[Name]], 'Site Information'!$A$2:$D$46, 4, FALSE)</f>
        <v>#N/A</v>
      </c>
      <c r="C722" s="8" t="str">
        <f>IF(ISNA(VLOOKUP(Table1[[#This Row],[Name]], 'Elec 17-18'!$A$4:$B$630, 2, FALSE)), "0", VLOOKUP(Table1[[#This Row],[Name]], 'Elec 17-18'!$A$4:$B$630, 2, FALSE))</f>
        <v>0</v>
      </c>
      <c r="D722" s="13" t="str">
        <f>IF(ISNA(VLOOKUP(Table1[[#This Row],[Name]], 'Gas 17-18'!$A$4:$B$395, 2, FALSE)), "0", (VLOOKUP(Table1[[#This Row],[Name]], 'Gas 17-18'!$A$4:$B$395, 2, FALSE)))</f>
        <v>0</v>
      </c>
      <c r="E722" s="8" t="str">
        <f>IF(ISNA(VLOOKUP(Table1[[#This Row],[Name]], 'Elec 18-19'!$A$4:$B$630, 2, FALSE)), "0", VLOOKUP(Table1[[#This Row],[Name]], 'Elec 18-19'!$A$4:$B$630, 2, FALSE))</f>
        <v>0</v>
      </c>
      <c r="F722" s="13" t="str">
        <f>IF(ISNA(VLOOKUP(Table1[[#This Row],[Name]], 'Gas 18-19'!$A$4:$B$395, 2, FALSE)), "0", (VLOOKUP(Table1[[#This Row],[Name]], 'Gas 18-19'!$A$4:$B$395, 2, FALSE)))</f>
        <v>0</v>
      </c>
      <c r="G722" s="7" t="str">
        <f>IF(ISNA(VLOOKUP(Table1[[#This Row],[Name]], 'Elec 19-20'!$A$4:$B$631, 2, FALSE)), "0", VLOOKUP(Table1[[#This Row],[Name]], 'Elec 19-20'!$A$4:$B$631, 2, FALSE))</f>
        <v>0</v>
      </c>
      <c r="H722" s="7" t="str">
        <f>IF(ISNA(VLOOKUP(Table1[[#This Row],[Name]], 'Gas 19-20'!$A$4:$B$395, 2, FALSE)), "0", (VLOOKUP(Table1[[#This Row],[Name]], 'Gas 19-20'!$A$4:$B$395, 2, FALSE)))</f>
        <v>0</v>
      </c>
      <c r="I722" s="13">
        <f>IFERROR((Table1[[#This Row],[Electricity 19-20]]*'Emissions Factors'!$C$2)+(Table1[[#This Row],[Gas 19-20]]*'Emissions Factors'!$B$2), "")</f>
        <v>0</v>
      </c>
      <c r="J722" s="7" t="str">
        <f>IF(ISNA(VLOOKUP(Table1[[#This Row],[Name]],'Elec 20-21'!$A$4:$B$641, 2, FALSE)), "0", VLOOKUP(Table1[[#This Row],[Name]], 'Elec 20-21'!$A$4:$B$641, 2, FALSE))</f>
        <v>0</v>
      </c>
      <c r="K722" s="7" t="str">
        <f>IF(ISNA(VLOOKUP(Table1[[#This Row],[Name]], 'Gas 20-21'!$A$4:$B$400, 2, FALSE)), "0", VLOOKUP(Table1[[#This Row],[Name]], 'Gas 20-21'!$A$4:$B$400, 2, FALSE))</f>
        <v>0</v>
      </c>
      <c r="L722" s="13">
        <f>IFERROR((Table1[[#This Row],[Electricity 20-21]]*'Emissions Factors'!$C$3)+(Table1[[#This Row],[Gas 20-21]]*'Emissions Factors'!$B$2), "0")</f>
        <v>0</v>
      </c>
      <c r="M722" s="11" t="str">
        <f>IF(ISNA(VLOOKUP(Table1[[#This Row],[Name]], 'Elec 21-22'!$A$4:$B$656, 2, FALSE)), "0", VLOOKUP(Table1[[#This Row],[Name]], 'Elec 21-22'!$A$4:$B$656, 2, FALSE))</f>
        <v>0</v>
      </c>
      <c r="N722" s="11" t="str">
        <f>IF(ISNA(VLOOKUP(Table1[[#This Row],[Name]], 'Gas 21-22'!$A$4:$B$408, 2, FALSE)), "0", VLOOKUP(Table1[[#This Row],[Name]], 'Gas 21-22'!$A$4:$B$408, 2, FALSE))</f>
        <v>0</v>
      </c>
      <c r="O722" s="8">
        <f>IFERROR((Table1[[#This Row],[Electricity 21-22]]*'Emissions Factors'!$C$4)+(Table1[[#This Row],[Gas 21-22]]*'Emissions Factors'!$B$4), "")</f>
        <v>0</v>
      </c>
      <c r="P722" s="12" t="str">
        <f>IFERROR(Table1[[#This Row],[Total Emissions 21-22]]/Table1[[#This Row],[Total Emissions 20-21]], "")</f>
        <v/>
      </c>
      <c r="Q722" s="11" t="str">
        <f>IF(ISNA(VLOOKUP(Table1[[#This Row],[Name]],'Elec 22-23'!$A$4:$B$680, 2, FALSE)), "", VLOOKUP(Table1[[#This Row],[Name]], 'Elec 22-23'!$A$4:$B$680, 2, FALSE))</f>
        <v/>
      </c>
      <c r="R722" s="7" t="str">
        <f>IF(ISNA(VLOOKUP(Table1[[#This Row],[Name]], 'Gas 22-23'!$A$4:$B$427, 2, FALSE)), "", (VLOOKUP(Table1[[#This Row],[Name]], 'Gas 22-23'!$A$4:$B$427, 2, FALSE)))</f>
        <v/>
      </c>
      <c r="S722" s="7" t="str">
        <f>IFERROR((Table1[[#This Row],[Electricity 22-23]]*'Emissions Factors'!$C$5)+('Emissions Factors'!$B$5*Table1[[#This Row],[Gas 22-23]]), "")</f>
        <v/>
      </c>
      <c r="T722" s="12" t="str">
        <f>IFERROR(Table1[[#This Row],[Total Emissions 22-23]]/Table1[[#This Row],[Total Emissions 21-22]], "")</f>
        <v/>
      </c>
      <c r="U722" s="7" t="str">
        <f>IF(ISNA(VLOOKUP(Table1[[#This Row],[Name]],'Electricity 23-24'!A723:D1619,4,FALSE)),"",(VLOOKUP(Table1[[#This Row],[Name]],'Electricity 23-24'!A723:D1619,4,FALSE)))</f>
        <v/>
      </c>
      <c r="V722" s="7" t="str">
        <f>IF(ISNA(VLOOKUP(Table1[[#This Row],[Name]],Table2[#All],2,FALSE)),"",(VLOOKUP(Table1[[#This Row],[Name]],Table2[#All],2,FALSE)))</f>
        <v/>
      </c>
      <c r="W722" s="7" t="str">
        <f>IFERROR((Table1[[#This Row],[Electricity 23-24 ]]*'Emissions Factors'!$C$6)+(Table1[[#This Row],[Gas 23-24 ]]*'Emissions Factors'!$B$6),"")</f>
        <v/>
      </c>
      <c r="X722" s="74" t="str">
        <f>IFERROR(Table1[[#This Row],[Total Emissions 23-24 ]]/Table1[[#This Row],[Total Emissions 22-23]],"")</f>
        <v/>
      </c>
      <c r="Y722" s="21"/>
    </row>
    <row r="723" spans="1:25" x14ac:dyDescent="0.25">
      <c r="A723" s="32"/>
      <c r="B723" s="21" t="e">
        <f>VLOOKUP(Table1[[#This Row],[Name]], 'Site Information'!$A$2:$D$46, 4, FALSE)</f>
        <v>#N/A</v>
      </c>
      <c r="C723" s="8" t="str">
        <f>IF(ISNA(VLOOKUP(Table1[[#This Row],[Name]], 'Elec 17-18'!$A$4:$B$630, 2, FALSE)), "0", VLOOKUP(Table1[[#This Row],[Name]], 'Elec 17-18'!$A$4:$B$630, 2, FALSE))</f>
        <v>0</v>
      </c>
      <c r="D723" s="13" t="str">
        <f>IF(ISNA(VLOOKUP(Table1[[#This Row],[Name]], 'Gas 17-18'!$A$4:$B$395, 2, FALSE)), "0", (VLOOKUP(Table1[[#This Row],[Name]], 'Gas 17-18'!$A$4:$B$395, 2, FALSE)))</f>
        <v>0</v>
      </c>
      <c r="E723" s="8" t="str">
        <f>IF(ISNA(VLOOKUP(Table1[[#This Row],[Name]], 'Elec 18-19'!$A$4:$B$630, 2, FALSE)), "0", VLOOKUP(Table1[[#This Row],[Name]], 'Elec 18-19'!$A$4:$B$630, 2, FALSE))</f>
        <v>0</v>
      </c>
      <c r="F723" s="13" t="str">
        <f>IF(ISNA(VLOOKUP(Table1[[#This Row],[Name]], 'Gas 18-19'!$A$4:$B$395, 2, FALSE)), "0", (VLOOKUP(Table1[[#This Row],[Name]], 'Gas 18-19'!$A$4:$B$395, 2, FALSE)))</f>
        <v>0</v>
      </c>
      <c r="G723" s="7" t="str">
        <f>IF(ISNA(VLOOKUP(Table1[[#This Row],[Name]], 'Elec 19-20'!$A$4:$B$631, 2, FALSE)), "0", VLOOKUP(Table1[[#This Row],[Name]], 'Elec 19-20'!$A$4:$B$631, 2, FALSE))</f>
        <v>0</v>
      </c>
      <c r="H723" s="7" t="str">
        <f>IF(ISNA(VLOOKUP(Table1[[#This Row],[Name]], 'Gas 19-20'!$A$4:$B$395, 2, FALSE)), "0", (VLOOKUP(Table1[[#This Row],[Name]], 'Gas 19-20'!$A$4:$B$395, 2, FALSE)))</f>
        <v>0</v>
      </c>
      <c r="I723" s="13">
        <f>IFERROR((Table1[[#This Row],[Electricity 19-20]]*'Emissions Factors'!$C$2)+(Table1[[#This Row],[Gas 19-20]]*'Emissions Factors'!$B$2), "")</f>
        <v>0</v>
      </c>
      <c r="J723" s="7" t="str">
        <f>IF(ISNA(VLOOKUP(Table1[[#This Row],[Name]],'Elec 20-21'!$A$4:$B$641, 2, FALSE)), "0", VLOOKUP(Table1[[#This Row],[Name]], 'Elec 20-21'!$A$4:$B$641, 2, FALSE))</f>
        <v>0</v>
      </c>
      <c r="K723" s="7" t="str">
        <f>IF(ISNA(VLOOKUP(Table1[[#This Row],[Name]], 'Gas 20-21'!$A$4:$B$400, 2, FALSE)), "0", VLOOKUP(Table1[[#This Row],[Name]], 'Gas 20-21'!$A$4:$B$400, 2, FALSE))</f>
        <v>0</v>
      </c>
      <c r="L723" s="13">
        <f>IFERROR((Table1[[#This Row],[Electricity 20-21]]*'Emissions Factors'!$C$3)+(Table1[[#This Row],[Gas 20-21]]*'Emissions Factors'!$B$2), "0")</f>
        <v>0</v>
      </c>
      <c r="M723" s="11" t="str">
        <f>IF(ISNA(VLOOKUP(Table1[[#This Row],[Name]], 'Elec 21-22'!$A$4:$B$656, 2, FALSE)), "0", VLOOKUP(Table1[[#This Row],[Name]], 'Elec 21-22'!$A$4:$B$656, 2, FALSE))</f>
        <v>0</v>
      </c>
      <c r="N723" s="11" t="str">
        <f>IF(ISNA(VLOOKUP(Table1[[#This Row],[Name]], 'Gas 21-22'!$A$4:$B$408, 2, FALSE)), "0", VLOOKUP(Table1[[#This Row],[Name]], 'Gas 21-22'!$A$4:$B$408, 2, FALSE))</f>
        <v>0</v>
      </c>
      <c r="O723" s="8">
        <f>IFERROR((Table1[[#This Row],[Electricity 21-22]]*'Emissions Factors'!$C$4)+(Table1[[#This Row],[Gas 21-22]]*'Emissions Factors'!$B$4), "")</f>
        <v>0</v>
      </c>
      <c r="P723" s="13" t="str">
        <f>IFERROR(Table1[[#This Row],[Total Emissions 21-22]]/Table1[[#This Row],[Total Emissions 20-21]], "")</f>
        <v/>
      </c>
      <c r="Q723" s="11" t="str">
        <f>IF(ISNA(VLOOKUP(Table1[[#This Row],[Name]],'Elec 22-23'!$A$4:$B$680, 2, FALSE)), "", VLOOKUP(Table1[[#This Row],[Name]], 'Elec 22-23'!$A$4:$B$680, 2, FALSE))</f>
        <v/>
      </c>
      <c r="R723" s="7" t="str">
        <f>IF(ISNA(VLOOKUP(Table1[[#This Row],[Name]], 'Gas 22-23'!$A$4:$B$427, 2, FALSE)), "", (VLOOKUP(Table1[[#This Row],[Name]], 'Gas 22-23'!$A$4:$B$427, 2, FALSE)))</f>
        <v/>
      </c>
      <c r="S723" s="7" t="str">
        <f>IFERROR((Table1[[#This Row],[Electricity 22-23]]*'Emissions Factors'!$C$5)+('Emissions Factors'!$B$5*Table1[[#This Row],[Gas 22-23]]), "")</f>
        <v/>
      </c>
      <c r="T723" s="12" t="str">
        <f>IFERROR(Table1[[#This Row],[Total Emissions 22-23]]/Table1[[#This Row],[Total Emissions 21-22]], "")</f>
        <v/>
      </c>
      <c r="U723" s="7" t="str">
        <f>IF(ISNA(VLOOKUP(Table1[[#This Row],[Name]],'Electricity 23-24'!A724:D1620,4,FALSE)),"",(VLOOKUP(Table1[[#This Row],[Name]],'Electricity 23-24'!A724:D1620,4,FALSE)))</f>
        <v/>
      </c>
      <c r="V723" s="7" t="str">
        <f>IF(ISNA(VLOOKUP(Table1[[#This Row],[Name]],Table2[#All],2,FALSE)),"",(VLOOKUP(Table1[[#This Row],[Name]],Table2[#All],2,FALSE)))</f>
        <v/>
      </c>
      <c r="W723" s="7" t="str">
        <f>IFERROR((Table1[[#This Row],[Electricity 23-24 ]]*'Emissions Factors'!$C$6)+(Table1[[#This Row],[Gas 23-24 ]]*'Emissions Factors'!$B$6),"")</f>
        <v/>
      </c>
      <c r="X723" s="74" t="str">
        <f>IFERROR(Table1[[#This Row],[Total Emissions 23-24 ]]/Table1[[#This Row],[Total Emissions 22-23]],"")</f>
        <v/>
      </c>
      <c r="Y723" s="21"/>
    </row>
    <row r="724" spans="1:25" x14ac:dyDescent="0.25">
      <c r="A724" s="30"/>
      <c r="B724" s="21" t="e">
        <f>VLOOKUP(Table1[[#This Row],[Name]], 'Site Information'!$A$2:$D$46, 4, FALSE)</f>
        <v>#N/A</v>
      </c>
      <c r="C724" s="11" t="str">
        <f>IF(ISNA(VLOOKUP(Table1[[#This Row],[Name]], 'Elec 17-18'!$A$4:$B$630, 2, FALSE)), "0", VLOOKUP(Table1[[#This Row],[Name]], 'Elec 17-18'!$A$4:$B$630, 2, FALSE))</f>
        <v>0</v>
      </c>
      <c r="D724" s="47" t="str">
        <f>IF(ISNA(VLOOKUP(Table1[[#This Row],[Name]], 'Gas 17-18'!$A$4:$B$395, 2, FALSE)), "0", (VLOOKUP(Table1[[#This Row],[Name]], 'Gas 17-18'!$A$4:$B$395, 2, FALSE)))</f>
        <v>0</v>
      </c>
      <c r="E724" s="11" t="str">
        <f>IF(ISNA(VLOOKUP(Table1[[#This Row],[Name]], 'Elec 18-19'!$A$4:$B$630, 2, FALSE)), "0", VLOOKUP(Table1[[#This Row],[Name]], 'Elec 18-19'!$A$4:$B$630, 2, FALSE))</f>
        <v>0</v>
      </c>
      <c r="F724" s="47" t="str">
        <f>IF(ISNA(VLOOKUP(Table1[[#This Row],[Name]], 'Gas 18-19'!$A$4:$B$395, 2, FALSE)), "0", (VLOOKUP(Table1[[#This Row],[Name]], 'Gas 18-19'!$A$4:$B$395, 2, FALSE)))</f>
        <v>0</v>
      </c>
      <c r="G724" s="7" t="str">
        <f>IF(ISNA(VLOOKUP(Table1[[#This Row],[Name]], 'Elec 19-20'!$A$4:$B$631, 2, FALSE)), "0", VLOOKUP(Table1[[#This Row],[Name]], 'Elec 19-20'!$A$4:$B$631, 2, FALSE))</f>
        <v>0</v>
      </c>
      <c r="H724" s="7" t="str">
        <f>IF(ISNA(VLOOKUP(Table1[[#This Row],[Name]], 'Gas 19-20'!$A$4:$B$395, 2, FALSE)), "0", (VLOOKUP(Table1[[#This Row],[Name]], 'Gas 19-20'!$A$4:$B$395, 2, FALSE)))</f>
        <v>0</v>
      </c>
      <c r="I724" s="13">
        <f>IFERROR((Table1[[#This Row],[Electricity 19-20]]*'Emissions Factors'!$C$2)+(Table1[[#This Row],[Gas 19-20]]*'Emissions Factors'!$B$2), "")</f>
        <v>0</v>
      </c>
      <c r="J724" s="7" t="str">
        <f>IF(ISNA(VLOOKUP(Table1[[#This Row],[Name]],'Elec 20-21'!$A$4:$B$641, 2, FALSE)), "0", VLOOKUP(Table1[[#This Row],[Name]], 'Elec 20-21'!$A$4:$B$641, 2, FALSE))</f>
        <v>0</v>
      </c>
      <c r="K724" s="7" t="str">
        <f>IF(ISNA(VLOOKUP(Table1[[#This Row],[Name]], 'Gas 20-21'!$A$4:$B$400, 2, FALSE)), "0", VLOOKUP(Table1[[#This Row],[Name]], 'Gas 20-21'!$A$4:$B$400, 2, FALSE))</f>
        <v>0</v>
      </c>
      <c r="L724" s="13">
        <f>IFERROR((Table1[[#This Row],[Electricity 20-21]]*'Emissions Factors'!$C$3)+(Table1[[#This Row],[Gas 20-21]]*'Emissions Factors'!$B$2), "0")</f>
        <v>0</v>
      </c>
      <c r="M724" s="65" t="str">
        <f>IF(ISNA(VLOOKUP(Table1[[#This Row],[Name]], 'Elec 21-22'!$A$4:$B$656, 2, FALSE)), "0", VLOOKUP(Table1[[#This Row],[Name]], 'Elec 21-22'!$A$4:$B$656, 2, FALSE))</f>
        <v>0</v>
      </c>
      <c r="N724" s="11" t="str">
        <f>IF(ISNA(VLOOKUP(Table1[[#This Row],[Name]], 'Gas 21-22'!$A$4:$B$408, 2, FALSE)), "0", VLOOKUP(Table1[[#This Row],[Name]], 'Gas 21-22'!$A$4:$B$408, 2, FALSE))</f>
        <v>0</v>
      </c>
      <c r="O724" s="8">
        <f>IFERROR((Table1[[#This Row],[Electricity 21-22]]*'Emissions Factors'!$C$4)+(Table1[[#This Row],[Gas 21-22]]*'Emissions Factors'!$B$4), "")</f>
        <v>0</v>
      </c>
      <c r="P724" s="12" t="str">
        <f>IFERROR(Table1[[#This Row],[Total Emissions 21-22]]/Table1[[#This Row],[Total Emissions 20-21]], "")</f>
        <v/>
      </c>
      <c r="Q724" s="11" t="str">
        <f>IF(ISNA(VLOOKUP(Table1[[#This Row],[Name]],'Elec 22-23'!$A$4:$B$680, 2, FALSE)), "", VLOOKUP(Table1[[#This Row],[Name]], 'Elec 22-23'!$A$4:$B$680, 2, FALSE))</f>
        <v/>
      </c>
      <c r="R724" s="7" t="str">
        <f>IF(ISNA(VLOOKUP(Table1[[#This Row],[Name]], 'Gas 22-23'!$A$4:$B$427, 2, FALSE)), "", (VLOOKUP(Table1[[#This Row],[Name]], 'Gas 22-23'!$A$4:$B$427, 2, FALSE)))</f>
        <v/>
      </c>
      <c r="S724" s="7" t="str">
        <f>IFERROR((Table1[[#This Row],[Electricity 22-23]]*'Emissions Factors'!$C$5)+('Emissions Factors'!$B$5*Table1[[#This Row],[Gas 22-23]]), "")</f>
        <v/>
      </c>
      <c r="T724" s="12" t="str">
        <f>IFERROR(Table1[[#This Row],[Total Emissions 22-23]]/Table1[[#This Row],[Total Emissions 21-22]], "")</f>
        <v/>
      </c>
      <c r="U724" s="7" t="str">
        <f>IF(ISNA(VLOOKUP(Table1[[#This Row],[Name]],'Electricity 23-24'!A39:D935,4,FALSE)),"",(VLOOKUP(Table1[[#This Row],[Name]],'Electricity 23-24'!A39:D935,4,FALSE)))</f>
        <v/>
      </c>
      <c r="V724" s="7" t="str">
        <f>IF(ISNA(VLOOKUP(Table1[[#This Row],[Name]],Table2[#All],2,FALSE)),"",(VLOOKUP(Table1[[#This Row],[Name]],Table2[#All],2,FALSE)))</f>
        <v/>
      </c>
      <c r="W724" s="7" t="str">
        <f>IFERROR((Table1[[#This Row],[Electricity 23-24 ]]*'Emissions Factors'!$C$6)+(Table1[[#This Row],[Gas 23-24 ]]*'Emissions Factors'!$B$6),"")</f>
        <v/>
      </c>
      <c r="X724" s="74" t="str">
        <f>IFERROR(Table1[[#This Row],[Total Emissions 23-24 ]]/Table1[[#This Row],[Total Emissions 22-23]],"")</f>
        <v/>
      </c>
      <c r="Y724" s="21" t="s">
        <v>896</v>
      </c>
    </row>
    <row r="725" spans="1:25" x14ac:dyDescent="0.25">
      <c r="A725" s="30"/>
      <c r="B725" s="21" t="e">
        <f>VLOOKUP(Table1[[#This Row],[Name]], 'Site Information'!$A$2:$D$46, 4, FALSE)</f>
        <v>#N/A</v>
      </c>
      <c r="C725" s="11" t="str">
        <f>IF(ISNA(VLOOKUP(Table1[[#This Row],[Name]], 'Elec 17-18'!$A$4:$B$630, 2, FALSE)), "0", VLOOKUP(Table1[[#This Row],[Name]], 'Elec 17-18'!$A$4:$B$630, 2, FALSE))</f>
        <v>0</v>
      </c>
      <c r="D725" s="47" t="str">
        <f>IF(ISNA(VLOOKUP(Table1[[#This Row],[Name]], 'Gas 17-18'!$A$4:$B$395, 2, FALSE)), "0", (VLOOKUP(Table1[[#This Row],[Name]], 'Gas 17-18'!$A$4:$B$395, 2, FALSE)))</f>
        <v>0</v>
      </c>
      <c r="E725" s="11" t="str">
        <f>IF(ISNA(VLOOKUP(Table1[[#This Row],[Name]], 'Elec 18-19'!$A$4:$B$630, 2, FALSE)), "0", VLOOKUP(Table1[[#This Row],[Name]], 'Elec 18-19'!$A$4:$B$630, 2, FALSE))</f>
        <v>0</v>
      </c>
      <c r="F725" s="47" t="str">
        <f>IF(ISNA(VLOOKUP(Table1[[#This Row],[Name]], 'Gas 18-19'!$A$4:$B$395, 2, FALSE)), "0", (VLOOKUP(Table1[[#This Row],[Name]], 'Gas 18-19'!$A$4:$B$395, 2, FALSE)))</f>
        <v>0</v>
      </c>
      <c r="G725" s="7" t="str">
        <f>IF(ISNA(VLOOKUP(Table1[[#This Row],[Name]], 'Elec 19-20'!$A$4:$B$631, 2, FALSE)), "0", VLOOKUP(Table1[[#This Row],[Name]], 'Elec 19-20'!$A$4:$B$631, 2, FALSE))</f>
        <v>0</v>
      </c>
      <c r="H725" s="7" t="str">
        <f>IF(ISNA(VLOOKUP(Table1[[#This Row],[Name]], 'Gas 19-20'!$A$4:$B$395, 2, FALSE)), "0", (VLOOKUP(Table1[[#This Row],[Name]], 'Gas 19-20'!$A$4:$B$395, 2, FALSE)))</f>
        <v>0</v>
      </c>
      <c r="I725" s="13">
        <f>IFERROR((Table1[[#This Row],[Electricity 19-20]]*'Emissions Factors'!$C$2)+(Table1[[#This Row],[Gas 19-20]]*'Emissions Factors'!$B$2), "")</f>
        <v>0</v>
      </c>
      <c r="J725" s="7" t="str">
        <f>IF(ISNA(VLOOKUP(Table1[[#This Row],[Name]],'Elec 20-21'!$A$4:$B$641, 2, FALSE)), "0", VLOOKUP(Table1[[#This Row],[Name]], 'Elec 20-21'!$A$4:$B$641, 2, FALSE))</f>
        <v>0</v>
      </c>
      <c r="K725" s="7" t="str">
        <f>IF(ISNA(VLOOKUP(Table1[[#This Row],[Name]], 'Gas 20-21'!$A$4:$B$400, 2, FALSE)), "0", VLOOKUP(Table1[[#This Row],[Name]], 'Gas 20-21'!$A$4:$B$400, 2, FALSE))</f>
        <v>0</v>
      </c>
      <c r="L725" s="13">
        <f>IFERROR((Table1[[#This Row],[Electricity 20-21]]*'Emissions Factors'!$C$3)+(Table1[[#This Row],[Gas 20-21]]*'Emissions Factors'!$B$2), "0")</f>
        <v>0</v>
      </c>
      <c r="M725" s="65" t="str">
        <f>IF(ISNA(VLOOKUP(Table1[[#This Row],[Name]], 'Elec 21-22'!$A$4:$B$656, 2, FALSE)), "0", VLOOKUP(Table1[[#This Row],[Name]], 'Elec 21-22'!$A$4:$B$656, 2, FALSE))</f>
        <v>0</v>
      </c>
      <c r="N725" s="11" t="str">
        <f>IF(ISNA(VLOOKUP(Table1[[#This Row],[Name]], 'Gas 21-22'!$A$4:$B$408, 2, FALSE)), "0", VLOOKUP(Table1[[#This Row],[Name]], 'Gas 21-22'!$A$4:$B$408, 2, FALSE))</f>
        <v>0</v>
      </c>
      <c r="O725" s="8">
        <f>IFERROR((Table1[[#This Row],[Electricity 21-22]]*'Emissions Factors'!$C$4)+(Table1[[#This Row],[Gas 21-22]]*'Emissions Factors'!$B$4), "")</f>
        <v>0</v>
      </c>
      <c r="P725" s="12" t="str">
        <f>IFERROR(Table1[[#This Row],[Total Emissions 21-22]]/Table1[[#This Row],[Total Emissions 20-21]], "")</f>
        <v/>
      </c>
      <c r="Q725" s="11" t="str">
        <f>IF(ISNA(VLOOKUP(Table1[[#This Row],[Name]],'Elec 22-23'!$A$4:$B$680, 2, FALSE)), "", VLOOKUP(Table1[[#This Row],[Name]], 'Elec 22-23'!$A$4:$B$680, 2, FALSE))</f>
        <v/>
      </c>
      <c r="R725" s="7" t="str">
        <f>IF(ISNA(VLOOKUP(Table1[[#This Row],[Name]], 'Gas 22-23'!$A$4:$B$427, 2, FALSE)), "", (VLOOKUP(Table1[[#This Row],[Name]], 'Gas 22-23'!$A$4:$B$427, 2, FALSE)))</f>
        <v/>
      </c>
      <c r="S725" s="7" t="str">
        <f>IFERROR((Table1[[#This Row],[Electricity 22-23]]*'Emissions Factors'!$C$5)+('Emissions Factors'!$B$5*Table1[[#This Row],[Gas 22-23]]), "")</f>
        <v/>
      </c>
      <c r="T725" s="12" t="str">
        <f>IFERROR(Table1[[#This Row],[Total Emissions 22-23]]/Table1[[#This Row],[Total Emissions 21-22]], "")</f>
        <v/>
      </c>
      <c r="U725" s="7" t="str">
        <f>IF(ISNA(VLOOKUP(Table1[[#This Row],[Name]],'Electricity 23-24'!A34:D930,4,FALSE)),"",(VLOOKUP(Table1[[#This Row],[Name]],'Electricity 23-24'!A34:D930,4,FALSE)))</f>
        <v/>
      </c>
      <c r="V725" s="7" t="str">
        <f>IF(ISNA(VLOOKUP(Table1[[#This Row],[Name]],Table2[#All],2,FALSE)),"",(VLOOKUP(Table1[[#This Row],[Name]],Table2[#All],2,FALSE)))</f>
        <v/>
      </c>
      <c r="W725" s="7" t="str">
        <f>IFERROR((Table1[[#This Row],[Electricity 23-24 ]]*'Emissions Factors'!$C$6)+(Table1[[#This Row],[Gas 23-24 ]]*'Emissions Factors'!$B$6),"")</f>
        <v/>
      </c>
      <c r="X725" s="74" t="str">
        <f>IFERROR(Table1[[#This Row],[Total Emissions 23-24 ]]/Table1[[#This Row],[Total Emissions 22-23]],"")</f>
        <v/>
      </c>
      <c r="Y725" s="21" t="s">
        <v>897</v>
      </c>
    </row>
    <row r="726" spans="1:25" x14ac:dyDescent="0.25">
      <c r="A726" s="30"/>
      <c r="B726" s="21" t="e">
        <f>VLOOKUP(Table1[[#This Row],[Name]], 'Site Information'!$A$2:$D$46, 4, FALSE)</f>
        <v>#N/A</v>
      </c>
      <c r="C726" s="11" t="str">
        <f>IF(ISNA(VLOOKUP(Table1[[#This Row],[Name]], 'Elec 17-18'!$A$4:$B$630, 2, FALSE)), "0", VLOOKUP(Table1[[#This Row],[Name]], 'Elec 17-18'!$A$4:$B$630, 2, FALSE))</f>
        <v>0</v>
      </c>
      <c r="D726" s="47" t="str">
        <f>IF(ISNA(VLOOKUP(Table1[[#This Row],[Name]], 'Gas 17-18'!$A$4:$B$395, 2, FALSE)), "0", (VLOOKUP(Table1[[#This Row],[Name]], 'Gas 17-18'!$A$4:$B$395, 2, FALSE)))</f>
        <v>0</v>
      </c>
      <c r="E726" s="11" t="str">
        <f>IF(ISNA(VLOOKUP(Table1[[#This Row],[Name]], 'Elec 18-19'!$A$4:$B$630, 2, FALSE)), "0", VLOOKUP(Table1[[#This Row],[Name]], 'Elec 18-19'!$A$4:$B$630, 2, FALSE))</f>
        <v>0</v>
      </c>
      <c r="F726" s="47" t="str">
        <f>IF(ISNA(VLOOKUP(Table1[[#This Row],[Name]], 'Gas 18-19'!$A$4:$B$395, 2, FALSE)), "0", (VLOOKUP(Table1[[#This Row],[Name]], 'Gas 18-19'!$A$4:$B$395, 2, FALSE)))</f>
        <v>0</v>
      </c>
      <c r="G726" s="7" t="str">
        <f>IF(ISNA(VLOOKUP(Table1[[#This Row],[Name]], 'Elec 19-20'!$A$4:$B$631, 2, FALSE)), "0", VLOOKUP(Table1[[#This Row],[Name]], 'Elec 19-20'!$A$4:$B$631, 2, FALSE))</f>
        <v>0</v>
      </c>
      <c r="H726" s="7" t="str">
        <f>IF(ISNA(VLOOKUP(Table1[[#This Row],[Name]], 'Gas 19-20'!$A$4:$B$395, 2, FALSE)), "0", (VLOOKUP(Table1[[#This Row],[Name]], 'Gas 19-20'!$A$4:$B$395, 2, FALSE)))</f>
        <v>0</v>
      </c>
      <c r="I726" s="13">
        <f>IFERROR((Table1[[#This Row],[Electricity 19-20]]*'Emissions Factors'!$C$2)+(Table1[[#This Row],[Gas 19-20]]*'Emissions Factors'!$B$2), "")</f>
        <v>0</v>
      </c>
      <c r="J726" s="7" t="str">
        <f>IF(ISNA(VLOOKUP(Table1[[#This Row],[Name]],'Elec 20-21'!$A$4:$B$641, 2, FALSE)), "0", VLOOKUP(Table1[[#This Row],[Name]], 'Elec 20-21'!$A$4:$B$641, 2, FALSE))</f>
        <v>0</v>
      </c>
      <c r="K726" s="7" t="str">
        <f>IF(ISNA(VLOOKUP(Table1[[#This Row],[Name]], 'Gas 20-21'!$A$4:$B$400, 2, FALSE)), "0", VLOOKUP(Table1[[#This Row],[Name]], 'Gas 20-21'!$A$4:$B$400, 2, FALSE))</f>
        <v>0</v>
      </c>
      <c r="L726" s="13">
        <f>IFERROR((Table1[[#This Row],[Electricity 20-21]]*'Emissions Factors'!$C$3)+(Table1[[#This Row],[Gas 20-21]]*'Emissions Factors'!$B$2), "0")</f>
        <v>0</v>
      </c>
      <c r="M726" s="65" t="str">
        <f>IF(ISNA(VLOOKUP(Table1[[#This Row],[Name]], 'Elec 21-22'!$A$4:$B$656, 2, FALSE)), "0", VLOOKUP(Table1[[#This Row],[Name]], 'Elec 21-22'!$A$4:$B$656, 2, FALSE))</f>
        <v>0</v>
      </c>
      <c r="N726" s="7" t="str">
        <f>IF(ISNA(VLOOKUP(Table1[[#This Row],[Name]], 'Gas 21-22'!$A$4:$B$408, 2, FALSE)), "0", VLOOKUP(Table1[[#This Row],[Name]], 'Gas 21-22'!$A$4:$B$408, 2, FALSE))</f>
        <v>0</v>
      </c>
      <c r="O726" s="8">
        <f>IFERROR((Table1[[#This Row],[Electricity 21-22]]*'Emissions Factors'!$C$4)+(Table1[[#This Row],[Gas 21-22]]*'Emissions Factors'!$B$4), "")</f>
        <v>0</v>
      </c>
      <c r="P726" s="12" t="str">
        <f>IFERROR(Table1[[#This Row],[Total Emissions 21-22]]/Table1[[#This Row],[Total Emissions 20-21]], "")</f>
        <v/>
      </c>
      <c r="Q726" s="11" t="str">
        <f>IF(ISNA(VLOOKUP(Table1[[#This Row],[Name]],'Elec 22-23'!$A$4:$B$680, 2, FALSE)), "", VLOOKUP(Table1[[#This Row],[Name]], 'Elec 22-23'!$A$4:$B$680, 2, FALSE))</f>
        <v/>
      </c>
      <c r="R726" s="7" t="str">
        <f>IF(ISNA(VLOOKUP(Table1[[#This Row],[Name]], 'Gas 22-23'!$A$4:$B$427, 2, FALSE)), "", (VLOOKUP(Table1[[#This Row],[Name]], 'Gas 22-23'!$A$4:$B$427, 2, FALSE)))</f>
        <v/>
      </c>
      <c r="S726" s="7" t="str">
        <f>IFERROR((Table1[[#This Row],[Electricity 22-23]]*'Emissions Factors'!$C$5)+('Emissions Factors'!$B$5*Table1[[#This Row],[Gas 22-23]]), "")</f>
        <v/>
      </c>
      <c r="T726" s="12" t="str">
        <f>IFERROR(Table1[[#This Row],[Total Emissions 22-23]]/Table1[[#This Row],[Total Emissions 21-22]], "")</f>
        <v/>
      </c>
      <c r="U726" s="7" t="str">
        <f>IF(ISNA(VLOOKUP(Table1[[#This Row],[Name]],'Electricity 23-24'!A44:D940,4,FALSE)),"",(VLOOKUP(Table1[[#This Row],[Name]],'Electricity 23-24'!A44:D940,4,FALSE)))</f>
        <v/>
      </c>
      <c r="V726" s="7" t="str">
        <f>IF(ISNA(VLOOKUP(Table1[[#This Row],[Name]],Table2[#All],2,FALSE)),"",(VLOOKUP(Table1[[#This Row],[Name]],Table2[#All],2,FALSE)))</f>
        <v/>
      </c>
      <c r="W726" s="7" t="str">
        <f>IFERROR((Table1[[#This Row],[Electricity 23-24 ]]*'Emissions Factors'!$C$6)+(Table1[[#This Row],[Gas 23-24 ]]*'Emissions Factors'!$B$6),"")</f>
        <v/>
      </c>
      <c r="X726" s="74" t="str">
        <f>IFERROR(Table1[[#This Row],[Total Emissions 23-24 ]]/Table1[[#This Row],[Total Emissions 22-23]],"")</f>
        <v/>
      </c>
      <c r="Y726" s="21"/>
    </row>
    <row r="727" spans="1:25" x14ac:dyDescent="0.25">
      <c r="A727" s="30"/>
      <c r="B727" s="21" t="e">
        <f>VLOOKUP(Table1[[#This Row],[Name]], 'Site Information'!$A$2:$D$46, 4, FALSE)</f>
        <v>#N/A</v>
      </c>
      <c r="C727" s="11" t="str">
        <f>IF(ISNA(VLOOKUP(Table1[[#This Row],[Name]], 'Elec 17-18'!$A$4:$B$630, 2, FALSE)), "0", VLOOKUP(Table1[[#This Row],[Name]], 'Elec 17-18'!$A$4:$B$630, 2, FALSE))</f>
        <v>0</v>
      </c>
      <c r="D727" s="47" t="str">
        <f>IF(ISNA(VLOOKUP(Table1[[#This Row],[Name]], 'Gas 17-18'!$A$4:$B$395, 2, FALSE)), "0", (VLOOKUP(Table1[[#This Row],[Name]], 'Gas 17-18'!$A$4:$B$395, 2, FALSE)))</f>
        <v>0</v>
      </c>
      <c r="E727" s="11" t="str">
        <f>IF(ISNA(VLOOKUP(Table1[[#This Row],[Name]], 'Elec 18-19'!$A$4:$B$630, 2, FALSE)), "0", VLOOKUP(Table1[[#This Row],[Name]], 'Elec 18-19'!$A$4:$B$630, 2, FALSE))</f>
        <v>0</v>
      </c>
      <c r="F727" s="47" t="str">
        <f>IF(ISNA(VLOOKUP(Table1[[#This Row],[Name]], 'Gas 18-19'!$A$4:$B$395, 2, FALSE)), "0", (VLOOKUP(Table1[[#This Row],[Name]], 'Gas 18-19'!$A$4:$B$395, 2, FALSE)))</f>
        <v>0</v>
      </c>
      <c r="G727" s="7" t="str">
        <f>IF(ISNA(VLOOKUP(Table1[[#This Row],[Name]], 'Elec 19-20'!$A$4:$B$631, 2, FALSE)), "0", VLOOKUP(Table1[[#This Row],[Name]], 'Elec 19-20'!$A$4:$B$631, 2, FALSE))</f>
        <v>0</v>
      </c>
      <c r="H727" s="7" t="str">
        <f>IF(ISNA(VLOOKUP(Table1[[#This Row],[Name]], 'Gas 19-20'!$A$4:$B$395, 2, FALSE)), "0", (VLOOKUP(Table1[[#This Row],[Name]], 'Gas 19-20'!$A$4:$B$395, 2, FALSE)))</f>
        <v>0</v>
      </c>
      <c r="I727" s="13">
        <f>IFERROR((Table1[[#This Row],[Electricity 19-20]]*'Emissions Factors'!$C$2)+(Table1[[#This Row],[Gas 19-20]]*'Emissions Factors'!$B$2), "")</f>
        <v>0</v>
      </c>
      <c r="J727" s="7" t="str">
        <f>IF(ISNA(VLOOKUP(Table1[[#This Row],[Name]],'Elec 20-21'!$A$4:$B$641, 2, FALSE)), "0", VLOOKUP(Table1[[#This Row],[Name]], 'Elec 20-21'!$A$4:$B$641, 2, FALSE))</f>
        <v>0</v>
      </c>
      <c r="K727" s="7" t="str">
        <f>IF(ISNA(VLOOKUP(Table1[[#This Row],[Name]], 'Gas 20-21'!$A$4:$B$400, 2, FALSE)), "0", VLOOKUP(Table1[[#This Row],[Name]], 'Gas 20-21'!$A$4:$B$400, 2, FALSE))</f>
        <v>0</v>
      </c>
      <c r="L727" s="13">
        <f>IFERROR((Table1[[#This Row],[Electricity 20-21]]*'Emissions Factors'!$C$3)+(Table1[[#This Row],[Gas 20-21]]*'Emissions Factors'!$B$2), "0")</f>
        <v>0</v>
      </c>
      <c r="M727" s="65" t="str">
        <f>IF(ISNA(VLOOKUP(Table1[[#This Row],[Name]], 'Elec 21-22'!$A$4:$B$656, 2, FALSE)), "0", VLOOKUP(Table1[[#This Row],[Name]], 'Elec 21-22'!$A$4:$B$656, 2, FALSE))</f>
        <v>0</v>
      </c>
      <c r="N727" s="11" t="str">
        <f>IF(ISNA(VLOOKUP(Table1[[#This Row],[Name]], 'Gas 21-22'!$A$4:$B$408, 2, FALSE)), "0", VLOOKUP(Table1[[#This Row],[Name]], 'Gas 21-22'!$A$4:$B$408, 2, FALSE))</f>
        <v>0</v>
      </c>
      <c r="O727" s="8">
        <f>IFERROR((Table1[[#This Row],[Electricity 21-22]]*'Emissions Factors'!$C$4)+(Table1[[#This Row],[Gas 21-22]]*'Emissions Factors'!$B$4), "")</f>
        <v>0</v>
      </c>
      <c r="P727" s="12" t="str">
        <f>IFERROR(Table1[[#This Row],[Total Emissions 21-22]]/Table1[[#This Row],[Total Emissions 20-21]], "")</f>
        <v/>
      </c>
      <c r="Q727" s="11" t="str">
        <f>IF(ISNA(VLOOKUP(Table1[[#This Row],[Name]],'Elec 22-23'!$A$4:$B$680, 2, FALSE)), "", VLOOKUP(Table1[[#This Row],[Name]], 'Elec 22-23'!$A$4:$B$680, 2, FALSE))</f>
        <v/>
      </c>
      <c r="R727" s="7" t="str">
        <f>IF(ISNA(VLOOKUP(Table1[[#This Row],[Name]], 'Gas 22-23'!$A$4:$B$427, 2, FALSE)), "", (VLOOKUP(Table1[[#This Row],[Name]], 'Gas 22-23'!$A$4:$B$427, 2, FALSE)))</f>
        <v/>
      </c>
      <c r="S727" s="7" t="str">
        <f>IFERROR((Table1[[#This Row],[Electricity 22-23]]*'Emissions Factors'!$C$5)+('Emissions Factors'!$B$5*Table1[[#This Row],[Gas 22-23]]), "")</f>
        <v/>
      </c>
      <c r="T727" s="12" t="str">
        <f>IFERROR(Table1[[#This Row],[Total Emissions 22-23]]/Table1[[#This Row],[Total Emissions 21-22]], "")</f>
        <v/>
      </c>
      <c r="U727" s="7" t="str">
        <f>IF(ISNA(VLOOKUP(Table1[[#This Row],[Name]],'Electricity 23-24'!A14:D910,4,FALSE)),"",(VLOOKUP(Table1[[#This Row],[Name]],'Electricity 23-24'!A14:D910,4,FALSE)))</f>
        <v/>
      </c>
      <c r="V727" s="7" t="str">
        <f>IF(ISNA(VLOOKUP(Table1[[#This Row],[Name]],Table2[#All],2,FALSE)),"",(VLOOKUP(Table1[[#This Row],[Name]],Table2[#All],2,FALSE)))</f>
        <v/>
      </c>
      <c r="W727" s="7" t="str">
        <f>IFERROR((Table1[[#This Row],[Electricity 23-24 ]]*'Emissions Factors'!$C$6)+(Table1[[#This Row],[Gas 23-24 ]]*'Emissions Factors'!$B$6),"")</f>
        <v/>
      </c>
      <c r="X727" s="74" t="str">
        <f>IFERROR(Table1[[#This Row],[Total Emissions 23-24 ]]/Table1[[#This Row],[Total Emissions 22-23]],"")</f>
        <v/>
      </c>
      <c r="Y727" s="21" t="s">
        <v>897</v>
      </c>
    </row>
    <row r="728" spans="1:25" x14ac:dyDescent="0.25">
      <c r="A728" s="32"/>
      <c r="B728" s="21" t="e">
        <f>VLOOKUP(Table1[[#This Row],[Name]], 'Site Information'!$A$2:$D$46, 4, FALSE)</f>
        <v>#N/A</v>
      </c>
      <c r="C728" s="8" t="str">
        <f>IF(ISNA(VLOOKUP(Table1[[#This Row],[Name]], 'Elec 17-18'!$A$4:$B$630, 2, FALSE)), "0", VLOOKUP(Table1[[#This Row],[Name]], 'Elec 17-18'!$A$4:$B$630, 2, FALSE))</f>
        <v>0</v>
      </c>
      <c r="D728" s="13" t="str">
        <f>IF(ISNA(VLOOKUP(Table1[[#This Row],[Name]], 'Gas 17-18'!$A$4:$B$395, 2, FALSE)), "0", (VLOOKUP(Table1[[#This Row],[Name]], 'Gas 17-18'!$A$4:$B$395, 2, FALSE)))</f>
        <v>0</v>
      </c>
      <c r="E728" s="8" t="str">
        <f>IF(ISNA(VLOOKUP(Table1[[#This Row],[Name]], 'Elec 18-19'!$A$4:$B$630, 2, FALSE)), "0", VLOOKUP(Table1[[#This Row],[Name]], 'Elec 18-19'!$A$4:$B$630, 2, FALSE))</f>
        <v>0</v>
      </c>
      <c r="F728" s="13" t="str">
        <f>IF(ISNA(VLOOKUP(Table1[[#This Row],[Name]], 'Gas 18-19'!$A$4:$B$395, 2, FALSE)), "0", (VLOOKUP(Table1[[#This Row],[Name]], 'Gas 18-19'!$A$4:$B$395, 2, FALSE)))</f>
        <v>0</v>
      </c>
      <c r="G728" s="7" t="str">
        <f>IF(ISNA(VLOOKUP(Table1[[#This Row],[Name]], 'Elec 19-20'!$A$4:$B$631, 2, FALSE)), "0", VLOOKUP(Table1[[#This Row],[Name]], 'Elec 19-20'!$A$4:$B$631, 2, FALSE))</f>
        <v>0</v>
      </c>
      <c r="H728" s="7" t="str">
        <f>IF(ISNA(VLOOKUP(Table1[[#This Row],[Name]], 'Gas 19-20'!$A$4:$B$395, 2, FALSE)), "0", (VLOOKUP(Table1[[#This Row],[Name]], 'Gas 19-20'!$A$4:$B$395, 2, FALSE)))</f>
        <v>0</v>
      </c>
      <c r="I728" s="13">
        <f>IFERROR((Table1[[#This Row],[Electricity 19-20]]*'Emissions Factors'!$C$2)+(Table1[[#This Row],[Gas 19-20]]*'Emissions Factors'!$B$2), "")</f>
        <v>0</v>
      </c>
      <c r="J728" s="7" t="str">
        <f>IF(ISNA(VLOOKUP(Table1[[#This Row],[Name]],'Elec 20-21'!$A$4:$B$641, 2, FALSE)), "0", VLOOKUP(Table1[[#This Row],[Name]], 'Elec 20-21'!$A$4:$B$641, 2, FALSE))</f>
        <v>0</v>
      </c>
      <c r="K728" s="7" t="str">
        <f>IF(ISNA(VLOOKUP(Table1[[#This Row],[Name]], 'Gas 20-21'!$A$4:$B$400, 2, FALSE)), "0", VLOOKUP(Table1[[#This Row],[Name]], 'Gas 20-21'!$A$4:$B$400, 2, FALSE))</f>
        <v>0</v>
      </c>
      <c r="L728" s="13">
        <f>IFERROR((Table1[[#This Row],[Electricity 20-21]]*'Emissions Factors'!$C$3)+(Table1[[#This Row],[Gas 20-21]]*'Emissions Factors'!$B$2), "0")</f>
        <v>0</v>
      </c>
      <c r="M728" s="11" t="str">
        <f>IF(ISNA(VLOOKUP(Table1[[#This Row],[Name]], 'Elec 21-22'!$A$4:$B$656, 2, FALSE)), "0", VLOOKUP(Table1[[#This Row],[Name]], 'Elec 21-22'!$A$4:$B$656, 2, FALSE))</f>
        <v>0</v>
      </c>
      <c r="N728" s="7" t="str">
        <f>IF(ISNA(VLOOKUP(Table1[[#This Row],[Name]], 'Gas 21-22'!$A$4:$B$408, 2, FALSE)), "0", VLOOKUP(Table1[[#This Row],[Name]], 'Gas 21-22'!$A$4:$B$408, 2, FALSE))</f>
        <v>0</v>
      </c>
      <c r="O728" s="8">
        <f>IFERROR((Table1[[#This Row],[Electricity 21-22]]*'Emissions Factors'!$C$4)+(Table1[[#This Row],[Gas 21-22]]*'Emissions Factors'!$B$4), "")</f>
        <v>0</v>
      </c>
      <c r="P728" s="12" t="str">
        <f>IFERROR(Table1[[#This Row],[Total Emissions 21-22]]/Table1[[#This Row],[Total Emissions 20-21]], "")</f>
        <v/>
      </c>
      <c r="Q728" s="11" t="str">
        <f>IF(ISNA(VLOOKUP(Table1[[#This Row],[Name]],'Elec 22-23'!$A$4:$B$680, 2, FALSE)), "", VLOOKUP(Table1[[#This Row],[Name]], 'Elec 22-23'!$A$4:$B$680, 2, FALSE))</f>
        <v/>
      </c>
      <c r="R728" s="11" t="str">
        <f>IF(ISNA(VLOOKUP(Table1[[#This Row],[Name]], 'Gas 22-23'!$A$4:$B$427, 2, FALSE)), "", (VLOOKUP(Table1[[#This Row],[Name]], 'Gas 22-23'!$A$4:$B$427, 2, FALSE)))</f>
        <v/>
      </c>
      <c r="S728" s="11" t="str">
        <f>IFERROR((Table1[[#This Row],[Electricity 22-23]]*'Emissions Factors'!$C$5)+('Emissions Factors'!$B$5*Table1[[#This Row],[Gas 22-23]]), "")</f>
        <v/>
      </c>
      <c r="T728" s="12" t="str">
        <f>IFERROR(Table1[[#This Row],[Total Emissions 22-23]]/Table1[[#This Row],[Total Emissions 21-22]], "")</f>
        <v/>
      </c>
      <c r="U728" s="11" t="str">
        <f>IF(ISNA(VLOOKUP(Table1[[#This Row],[Name]],'Electricity 23-24'!A45:D941,4,FALSE)),"",(VLOOKUP(Table1[[#This Row],[Name]],'Electricity 23-24'!A45:D941,4,FALSE)))</f>
        <v/>
      </c>
      <c r="V728" s="11" t="str">
        <f>IF(ISNA(VLOOKUP(Table1[[#This Row],[Name]],Table2[#All],2,FALSE)),"",(VLOOKUP(Table1[[#This Row],[Name]],Table2[#All],2,FALSE)))</f>
        <v/>
      </c>
      <c r="W728" s="11" t="str">
        <f>IFERROR((Table1[[#This Row],[Electricity 23-24 ]]*'Emissions Factors'!$C$6)+(Table1[[#This Row],[Gas 23-24 ]]*'Emissions Factors'!$B$6),"")</f>
        <v/>
      </c>
      <c r="X728" s="74" t="str">
        <f>IFERROR(Table1[[#This Row],[Total Emissions 23-24 ]]/Table1[[#This Row],[Total Emissions 22-23]],"")</f>
        <v/>
      </c>
      <c r="Y728" s="21"/>
    </row>
    <row r="729" spans="1:25" x14ac:dyDescent="0.25">
      <c r="A729" s="30"/>
      <c r="B729" s="21" t="e">
        <f>VLOOKUP(Table1[[#This Row],[Name]], 'Site Information'!$A$2:$D$46, 4, FALSE)</f>
        <v>#N/A</v>
      </c>
      <c r="C729" s="11" t="str">
        <f>IF(ISNA(VLOOKUP(Table1[[#This Row],[Name]], 'Elec 17-18'!$A$4:$B$630, 2, FALSE)), "0", VLOOKUP(Table1[[#This Row],[Name]], 'Elec 17-18'!$A$4:$B$630, 2, FALSE))</f>
        <v>0</v>
      </c>
      <c r="D729" s="47" t="str">
        <f>IF(ISNA(VLOOKUP(Table1[[#This Row],[Name]], 'Gas 17-18'!$A$4:$B$395, 2, FALSE)), "0", (VLOOKUP(Table1[[#This Row],[Name]], 'Gas 17-18'!$A$4:$B$395, 2, FALSE)))</f>
        <v>0</v>
      </c>
      <c r="E729" s="11" t="str">
        <f>IF(ISNA(VLOOKUP(Table1[[#This Row],[Name]], 'Elec 18-19'!$A$4:$B$630, 2, FALSE)), "0", VLOOKUP(Table1[[#This Row],[Name]], 'Elec 18-19'!$A$4:$B$630, 2, FALSE))</f>
        <v>0</v>
      </c>
      <c r="F729" s="47" t="str">
        <f>IF(ISNA(VLOOKUP(Table1[[#This Row],[Name]], 'Gas 18-19'!$A$4:$B$395, 2, FALSE)), "0", (VLOOKUP(Table1[[#This Row],[Name]], 'Gas 18-19'!$A$4:$B$395, 2, FALSE)))</f>
        <v>0</v>
      </c>
      <c r="G729" s="7" t="str">
        <f>IF(ISNA(VLOOKUP(Table1[[#This Row],[Name]], 'Elec 19-20'!$A$4:$B$631, 2, FALSE)), "0", VLOOKUP(Table1[[#This Row],[Name]], 'Elec 19-20'!$A$4:$B$631, 2, FALSE))</f>
        <v>0</v>
      </c>
      <c r="H729" s="7" t="str">
        <f>IF(ISNA(VLOOKUP(Table1[[#This Row],[Name]], 'Gas 19-20'!$A$4:$B$395, 2, FALSE)), "0", (VLOOKUP(Table1[[#This Row],[Name]], 'Gas 19-20'!$A$4:$B$395, 2, FALSE)))</f>
        <v>0</v>
      </c>
      <c r="I729" s="13">
        <f>IFERROR((Table1[[#This Row],[Electricity 19-20]]*'Emissions Factors'!$C$2)+(Table1[[#This Row],[Gas 19-20]]*'Emissions Factors'!$B$2), "")</f>
        <v>0</v>
      </c>
      <c r="J729" s="7" t="str">
        <f>IF(ISNA(VLOOKUP(Table1[[#This Row],[Name]],'Elec 20-21'!$A$4:$B$641, 2, FALSE)), "0", VLOOKUP(Table1[[#This Row],[Name]], 'Elec 20-21'!$A$4:$B$641, 2, FALSE))</f>
        <v>0</v>
      </c>
      <c r="K729" s="7" t="str">
        <f>IF(ISNA(VLOOKUP(Table1[[#This Row],[Name]], 'Gas 20-21'!$A$4:$B$400, 2, FALSE)), "0", VLOOKUP(Table1[[#This Row],[Name]], 'Gas 20-21'!$A$4:$B$400, 2, FALSE))</f>
        <v>0</v>
      </c>
      <c r="L729" s="13">
        <f>IFERROR((Table1[[#This Row],[Electricity 20-21]]*'Emissions Factors'!$C$3)+(Table1[[#This Row],[Gas 20-21]]*'Emissions Factors'!$B$2), "0")</f>
        <v>0</v>
      </c>
      <c r="M729" s="65" t="str">
        <f>IF(ISNA(VLOOKUP(Table1[[#This Row],[Name]], 'Elec 21-22'!$A$4:$B$656, 2, FALSE)), "0", VLOOKUP(Table1[[#This Row],[Name]], 'Elec 21-22'!$A$4:$B$656, 2, FALSE))</f>
        <v>0</v>
      </c>
      <c r="N729" s="11" t="str">
        <f>IF(ISNA(VLOOKUP(Table1[[#This Row],[Name]], 'Gas 21-22'!$A$4:$B$408, 2, FALSE)), "0", VLOOKUP(Table1[[#This Row],[Name]], 'Gas 21-22'!$A$4:$B$408, 2, FALSE))</f>
        <v>0</v>
      </c>
      <c r="O729" s="8">
        <f>IFERROR((Table1[[#This Row],[Electricity 21-22]]*'Emissions Factors'!$C$4)+(Table1[[#This Row],[Gas 21-22]]*'Emissions Factors'!$B$4), "")</f>
        <v>0</v>
      </c>
      <c r="P729" s="12" t="str">
        <f>IFERROR(Table1[[#This Row],[Total Emissions 21-22]]/Table1[[#This Row],[Total Emissions 20-21]], "")</f>
        <v/>
      </c>
      <c r="Q729" s="11" t="str">
        <f>IF(ISNA(VLOOKUP(Table1[[#This Row],[Name]],'Elec 22-23'!$A$4:$B$680, 2, FALSE)), "", VLOOKUP(Table1[[#This Row],[Name]], 'Elec 22-23'!$A$4:$B$680, 2, FALSE))</f>
        <v/>
      </c>
      <c r="R729" s="7" t="str">
        <f>IF(ISNA(VLOOKUP(Table1[[#This Row],[Name]], 'Gas 22-23'!$A$4:$B$427, 2, FALSE)), "", (VLOOKUP(Table1[[#This Row],[Name]], 'Gas 22-23'!$A$4:$B$427, 2, FALSE)))</f>
        <v/>
      </c>
      <c r="S729" s="7" t="str">
        <f>IFERROR((Table1[[#This Row],[Electricity 22-23]]*'Emissions Factors'!$C$5)+('Emissions Factors'!$B$5*Table1[[#This Row],[Gas 22-23]]), "")</f>
        <v/>
      </c>
      <c r="T729" s="12" t="str">
        <f>IFERROR(Table1[[#This Row],[Total Emissions 22-23]]/Table1[[#This Row],[Total Emissions 21-22]], "")</f>
        <v/>
      </c>
      <c r="U729" s="7" t="str">
        <f>IF(ISNA(VLOOKUP(Table1[[#This Row],[Name]],'Electricity 23-24'!A68:D964,4,FALSE)),"",(VLOOKUP(Table1[[#This Row],[Name]],'Electricity 23-24'!A68:D964,4,FALSE)))</f>
        <v/>
      </c>
      <c r="V729" s="7" t="str">
        <f>IF(ISNA(VLOOKUP(Table1[[#This Row],[Name]],Table2[#All],2,FALSE)),"",(VLOOKUP(Table1[[#This Row],[Name]],Table2[#All],2,FALSE)))</f>
        <v/>
      </c>
      <c r="W729" s="7" t="str">
        <f>IFERROR((Table1[[#This Row],[Electricity 23-24 ]]*'Emissions Factors'!$C$6)+(Table1[[#This Row],[Gas 23-24 ]]*'Emissions Factors'!$B$6),"")</f>
        <v/>
      </c>
      <c r="X729" s="74" t="str">
        <f>IFERROR(Table1[[#This Row],[Total Emissions 23-24 ]]/Table1[[#This Row],[Total Emissions 22-23]],"")</f>
        <v/>
      </c>
      <c r="Y729" s="21"/>
    </row>
    <row r="730" spans="1:25" x14ac:dyDescent="0.25">
      <c r="A730" s="32"/>
      <c r="B730" s="21" t="e">
        <f>VLOOKUP(Table1[[#This Row],[Name]], 'Site Information'!$A$2:$D$46, 4, FALSE)</f>
        <v>#N/A</v>
      </c>
      <c r="C730" s="8" t="str">
        <f>IF(ISNA(VLOOKUP(Table1[[#This Row],[Name]], 'Elec 17-18'!$A$4:$B$630, 2, FALSE)), "0", VLOOKUP(Table1[[#This Row],[Name]], 'Elec 17-18'!$A$4:$B$630, 2, FALSE))</f>
        <v>0</v>
      </c>
      <c r="D730" s="13" t="str">
        <f>IF(ISNA(VLOOKUP(Table1[[#This Row],[Name]], 'Gas 17-18'!$A$4:$B$395, 2, FALSE)), "0", (VLOOKUP(Table1[[#This Row],[Name]], 'Gas 17-18'!$A$4:$B$395, 2, FALSE)))</f>
        <v>0</v>
      </c>
      <c r="E730" s="8" t="str">
        <f>IF(ISNA(VLOOKUP(Table1[[#This Row],[Name]], 'Elec 18-19'!$A$4:$B$630, 2, FALSE)), "0", VLOOKUP(Table1[[#This Row],[Name]], 'Elec 18-19'!$A$4:$B$630, 2, FALSE))</f>
        <v>0</v>
      </c>
      <c r="F730" s="13" t="str">
        <f>IF(ISNA(VLOOKUP(Table1[[#This Row],[Name]], 'Gas 18-19'!$A$4:$B$395, 2, FALSE)), "0", (VLOOKUP(Table1[[#This Row],[Name]], 'Gas 18-19'!$A$4:$B$395, 2, FALSE)))</f>
        <v>0</v>
      </c>
      <c r="G730" s="7" t="str">
        <f>IF(ISNA(VLOOKUP(Table1[[#This Row],[Name]], 'Elec 19-20'!$A$4:$B$631, 2, FALSE)), "0", VLOOKUP(Table1[[#This Row],[Name]], 'Elec 19-20'!$A$4:$B$631, 2, FALSE))</f>
        <v>0</v>
      </c>
      <c r="H730" s="7" t="str">
        <f>IF(ISNA(VLOOKUP(Table1[[#This Row],[Name]], 'Gas 19-20'!$A$4:$B$395, 2, FALSE)), "0", (VLOOKUP(Table1[[#This Row],[Name]], 'Gas 19-20'!$A$4:$B$395, 2, FALSE)))</f>
        <v>0</v>
      </c>
      <c r="I730" s="13">
        <f>IFERROR((Table1[[#This Row],[Electricity 19-20]]*'Emissions Factors'!$C$2)+(Table1[[#This Row],[Gas 19-20]]*'Emissions Factors'!$B$2), "")</f>
        <v>0</v>
      </c>
      <c r="J730" s="7" t="str">
        <f>IF(ISNA(VLOOKUP(Table1[[#This Row],[Name]],'Elec 20-21'!$A$4:$B$641, 2, FALSE)), "0", VLOOKUP(Table1[[#This Row],[Name]], 'Elec 20-21'!$A$4:$B$641, 2, FALSE))</f>
        <v>0</v>
      </c>
      <c r="K730" s="7" t="str">
        <f>IF(ISNA(VLOOKUP(Table1[[#This Row],[Name]], 'Gas 20-21'!$A$4:$B$400, 2, FALSE)), "0", VLOOKUP(Table1[[#This Row],[Name]], 'Gas 20-21'!$A$4:$B$400, 2, FALSE))</f>
        <v>0</v>
      </c>
      <c r="L730" s="13">
        <f>IFERROR((Table1[[#This Row],[Electricity 20-21]]*'Emissions Factors'!$C$3)+(Table1[[#This Row],[Gas 20-21]]*'Emissions Factors'!$B$2), "0")</f>
        <v>0</v>
      </c>
      <c r="M730" s="11" t="str">
        <f>IF(ISNA(VLOOKUP(Table1[[#This Row],[Name]], 'Elec 21-22'!$A$4:$B$656, 2, FALSE)), "0", VLOOKUP(Table1[[#This Row],[Name]], 'Elec 21-22'!$A$4:$B$656, 2, FALSE))</f>
        <v>0</v>
      </c>
      <c r="N730" s="11" t="str">
        <f>IF(ISNA(VLOOKUP(Table1[[#This Row],[Name]], 'Gas 21-22'!$A$4:$B$408, 2, FALSE)), "0", VLOOKUP(Table1[[#This Row],[Name]], 'Gas 21-22'!$A$4:$B$408, 2, FALSE))</f>
        <v>0</v>
      </c>
      <c r="O730" s="8">
        <f>IFERROR((Table1[[#This Row],[Electricity 21-22]]*'Emissions Factors'!$C$4)+(Table1[[#This Row],[Gas 21-22]]*'Emissions Factors'!$B$4), "")</f>
        <v>0</v>
      </c>
      <c r="P730" s="12" t="str">
        <f>IFERROR(Table1[[#This Row],[Total Emissions 21-22]]/Table1[[#This Row],[Total Emissions 20-21]], "")</f>
        <v/>
      </c>
      <c r="Q730" s="11" t="str">
        <f>IF(ISNA(VLOOKUP(Table1[[#This Row],[Name]],'Elec 22-23'!$A$4:$B$680, 2, FALSE)), "", VLOOKUP(Table1[[#This Row],[Name]], 'Elec 22-23'!$A$4:$B$680, 2, FALSE))</f>
        <v/>
      </c>
      <c r="R730" s="7" t="str">
        <f>IF(ISNA(VLOOKUP(Table1[[#This Row],[Name]], 'Gas 22-23'!$A$4:$B$427, 2, FALSE)), "", (VLOOKUP(Table1[[#This Row],[Name]], 'Gas 22-23'!$A$4:$B$427, 2, FALSE)))</f>
        <v/>
      </c>
      <c r="S730" s="7" t="str">
        <f>IFERROR((Table1[[#This Row],[Electricity 22-23]]*'Emissions Factors'!$C$5)+('Emissions Factors'!$B$5*Table1[[#This Row],[Gas 22-23]]), "")</f>
        <v/>
      </c>
      <c r="T730" s="12" t="str">
        <f>IFERROR(Table1[[#This Row],[Total Emissions 22-23]]/Table1[[#This Row],[Total Emissions 21-22]], "")</f>
        <v/>
      </c>
      <c r="U730" s="7" t="str">
        <f>IF(ISNA(VLOOKUP(Table1[[#This Row],[Name]],'Electricity 23-24'!A731:D1627,4,FALSE)),"",(VLOOKUP(Table1[[#This Row],[Name]],'Electricity 23-24'!A731:D1627,4,FALSE)))</f>
        <v/>
      </c>
      <c r="V730" s="7" t="str">
        <f>IF(ISNA(VLOOKUP(Table1[[#This Row],[Name]],Table2[#All],2,FALSE)),"",(VLOOKUP(Table1[[#This Row],[Name]],Table2[#All],2,FALSE)))</f>
        <v/>
      </c>
      <c r="W730" s="7" t="str">
        <f>IFERROR((Table1[[#This Row],[Electricity 23-24 ]]*'Emissions Factors'!$C$6)+(Table1[[#This Row],[Gas 23-24 ]]*'Emissions Factors'!$B$6),"")</f>
        <v/>
      </c>
      <c r="X730" s="74" t="str">
        <f>IFERROR(Table1[[#This Row],[Total Emissions 23-24 ]]/Table1[[#This Row],[Total Emissions 22-23]],"")</f>
        <v/>
      </c>
      <c r="Y730" s="21"/>
    </row>
    <row r="731" spans="1:25" x14ac:dyDescent="0.25">
      <c r="A731" s="30"/>
      <c r="B731" s="21" t="e">
        <f>VLOOKUP(Table1[[#This Row],[Name]], 'Site Information'!$A$2:$D$46, 4, FALSE)</f>
        <v>#N/A</v>
      </c>
      <c r="C731" s="11" t="str">
        <f>IF(ISNA(VLOOKUP(Table1[[#This Row],[Name]], 'Elec 17-18'!$A$4:$B$630, 2, FALSE)), "0", VLOOKUP(Table1[[#This Row],[Name]], 'Elec 17-18'!$A$4:$B$630, 2, FALSE))</f>
        <v>0</v>
      </c>
      <c r="D731" s="47" t="str">
        <f>IF(ISNA(VLOOKUP(Table1[[#This Row],[Name]], 'Gas 17-18'!$A$4:$B$395, 2, FALSE)), "0", (VLOOKUP(Table1[[#This Row],[Name]], 'Gas 17-18'!$A$4:$B$395, 2, FALSE)))</f>
        <v>0</v>
      </c>
      <c r="E731" s="11" t="str">
        <f>IF(ISNA(VLOOKUP(Table1[[#This Row],[Name]], 'Elec 18-19'!$A$4:$B$630, 2, FALSE)), "0", VLOOKUP(Table1[[#This Row],[Name]], 'Elec 18-19'!$A$4:$B$630, 2, FALSE))</f>
        <v>0</v>
      </c>
      <c r="F731" s="47" t="str">
        <f>IF(ISNA(VLOOKUP(Table1[[#This Row],[Name]], 'Gas 18-19'!$A$4:$B$395, 2, FALSE)), "0", (VLOOKUP(Table1[[#This Row],[Name]], 'Gas 18-19'!$A$4:$B$395, 2, FALSE)))</f>
        <v>0</v>
      </c>
      <c r="G731" s="7" t="str">
        <f>IF(ISNA(VLOOKUP(Table1[[#This Row],[Name]], 'Elec 19-20'!$A$4:$B$631, 2, FALSE)), "0", VLOOKUP(Table1[[#This Row],[Name]], 'Elec 19-20'!$A$4:$B$631, 2, FALSE))</f>
        <v>0</v>
      </c>
      <c r="H731" s="7" t="str">
        <f>IF(ISNA(VLOOKUP(Table1[[#This Row],[Name]], 'Gas 19-20'!$A$4:$B$395, 2, FALSE)), "0", (VLOOKUP(Table1[[#This Row],[Name]], 'Gas 19-20'!$A$4:$B$395, 2, FALSE)))</f>
        <v>0</v>
      </c>
      <c r="I731" s="13">
        <f>IFERROR((Table1[[#This Row],[Electricity 19-20]]*'Emissions Factors'!$C$2)+(Table1[[#This Row],[Gas 19-20]]*'Emissions Factors'!$B$2), "")</f>
        <v>0</v>
      </c>
      <c r="J731" s="7" t="str">
        <f>IF(ISNA(VLOOKUP(Table1[[#This Row],[Name]],'Elec 20-21'!$A$4:$B$641, 2, FALSE)), "0", VLOOKUP(Table1[[#This Row],[Name]], 'Elec 20-21'!$A$4:$B$641, 2, FALSE))</f>
        <v>0</v>
      </c>
      <c r="K731" s="7" t="str">
        <f>IF(ISNA(VLOOKUP(Table1[[#This Row],[Name]], 'Gas 20-21'!$A$4:$B$400, 2, FALSE)), "0", VLOOKUP(Table1[[#This Row],[Name]], 'Gas 20-21'!$A$4:$B$400, 2, FALSE))</f>
        <v>0</v>
      </c>
      <c r="L731" s="13">
        <f>IFERROR((Table1[[#This Row],[Electricity 20-21]]*'Emissions Factors'!$C$3)+(Table1[[#This Row],[Gas 20-21]]*'Emissions Factors'!$B$2), "0")</f>
        <v>0</v>
      </c>
      <c r="M731" s="65" t="str">
        <f>IF(ISNA(VLOOKUP(Table1[[#This Row],[Name]], 'Elec 21-22'!$A$4:$B$656, 2, FALSE)), "0", VLOOKUP(Table1[[#This Row],[Name]], 'Elec 21-22'!$A$4:$B$656, 2, FALSE))</f>
        <v>0</v>
      </c>
      <c r="N731" s="11" t="str">
        <f>IF(ISNA(VLOOKUP(Table1[[#This Row],[Name]], 'Gas 21-22'!$A$4:$B$408, 2, FALSE)), "0", VLOOKUP(Table1[[#This Row],[Name]], 'Gas 21-22'!$A$4:$B$408, 2, FALSE))</f>
        <v>0</v>
      </c>
      <c r="O731" s="8">
        <f>IFERROR((Table1[[#This Row],[Electricity 21-22]]*'Emissions Factors'!$C$4)+(Table1[[#This Row],[Gas 21-22]]*'Emissions Factors'!$B$4), "")</f>
        <v>0</v>
      </c>
      <c r="P731" s="12" t="str">
        <f>IFERROR(Table1[[#This Row],[Total Emissions 21-22]]/Table1[[#This Row],[Total Emissions 20-21]], "")</f>
        <v/>
      </c>
      <c r="Q731" s="11" t="str">
        <f>IF(ISNA(VLOOKUP(Table1[[#This Row],[Name]],'Elec 22-23'!$A$4:$B$680, 2, FALSE)), "", VLOOKUP(Table1[[#This Row],[Name]], 'Elec 22-23'!$A$4:$B$680, 2, FALSE))</f>
        <v/>
      </c>
      <c r="R731" s="7" t="str">
        <f>IF(ISNA(VLOOKUP(Table1[[#This Row],[Name]], 'Gas 22-23'!$A$4:$B$427, 2, FALSE)), "", (VLOOKUP(Table1[[#This Row],[Name]], 'Gas 22-23'!$A$4:$B$427, 2, FALSE)))</f>
        <v/>
      </c>
      <c r="S731" s="7" t="str">
        <f>IFERROR((Table1[[#This Row],[Electricity 22-23]]*'Emissions Factors'!$C$5)+('Emissions Factors'!$B$5*Table1[[#This Row],[Gas 22-23]]), "")</f>
        <v/>
      </c>
      <c r="T731" s="12" t="str">
        <f>IFERROR(Table1[[#This Row],[Total Emissions 22-23]]/Table1[[#This Row],[Total Emissions 21-22]], "")</f>
        <v/>
      </c>
      <c r="U731" s="7" t="str">
        <f>IF(ISNA(VLOOKUP(Table1[[#This Row],[Name]],'Electricity 23-24'!A3:D720,4,FALSE)),"",(VLOOKUP(Table1[[#This Row],[Name]],'Electricity 23-24'!A3:D720,4,FALSE)))</f>
        <v/>
      </c>
      <c r="V731" s="7" t="str">
        <f>IF(ISNA(VLOOKUP(Table1[[#This Row],[Name]],Table2[#All],2,FALSE)),"",(VLOOKUP(Table1[[#This Row],[Name]],Table2[#All],2,FALSE)))</f>
        <v/>
      </c>
      <c r="W731" s="7" t="str">
        <f>IFERROR((Table1[[#This Row],[Electricity 23-24 ]]*'Emissions Factors'!$C$6)+(Table1[[#This Row],[Gas 23-24 ]]*'Emissions Factors'!$B$6),"")</f>
        <v/>
      </c>
      <c r="X731" s="74" t="str">
        <f>IFERROR(Table1[[#This Row],[Total Emissions 23-24 ]]/Table1[[#This Row],[Total Emissions 22-23]],"")</f>
        <v/>
      </c>
      <c r="Y731" s="21" t="s">
        <v>897</v>
      </c>
    </row>
    <row r="732" spans="1:25" x14ac:dyDescent="0.25">
      <c r="A732" s="30"/>
      <c r="B732" s="21" t="e">
        <f>VLOOKUP(Table1[[#This Row],[Name]], 'Site Information'!$A$2:$D$46, 4, FALSE)</f>
        <v>#N/A</v>
      </c>
      <c r="C732" s="11" t="str">
        <f>IF(ISNA(VLOOKUP(Table1[[#This Row],[Name]], 'Elec 17-18'!$A$4:$B$630, 2, FALSE)), "0", VLOOKUP(Table1[[#This Row],[Name]], 'Elec 17-18'!$A$4:$B$630, 2, FALSE))</f>
        <v>0</v>
      </c>
      <c r="D732" s="47" t="str">
        <f>IF(ISNA(VLOOKUP(Table1[[#This Row],[Name]], 'Gas 17-18'!$A$4:$B$395, 2, FALSE)), "0", (VLOOKUP(Table1[[#This Row],[Name]], 'Gas 17-18'!$A$4:$B$395, 2, FALSE)))</f>
        <v>0</v>
      </c>
      <c r="E732" s="11" t="str">
        <f>IF(ISNA(VLOOKUP(Table1[[#This Row],[Name]], 'Elec 18-19'!$A$4:$B$630, 2, FALSE)), "0", VLOOKUP(Table1[[#This Row],[Name]], 'Elec 18-19'!$A$4:$B$630, 2, FALSE))</f>
        <v>0</v>
      </c>
      <c r="F732" s="47" t="str">
        <f>IF(ISNA(VLOOKUP(Table1[[#This Row],[Name]], 'Gas 18-19'!$A$4:$B$395, 2, FALSE)), "0", (VLOOKUP(Table1[[#This Row],[Name]], 'Gas 18-19'!$A$4:$B$395, 2, FALSE)))</f>
        <v>0</v>
      </c>
      <c r="G732" s="7" t="str">
        <f>IF(ISNA(VLOOKUP(Table1[[#This Row],[Name]], 'Elec 19-20'!$A$4:$B$631, 2, FALSE)), "0", VLOOKUP(Table1[[#This Row],[Name]], 'Elec 19-20'!$A$4:$B$631, 2, FALSE))</f>
        <v>0</v>
      </c>
      <c r="H732" s="7" t="str">
        <f>IF(ISNA(VLOOKUP(Table1[[#This Row],[Name]], 'Gas 19-20'!$A$4:$B$395, 2, FALSE)), "0", (VLOOKUP(Table1[[#This Row],[Name]], 'Gas 19-20'!$A$4:$B$395, 2, FALSE)))</f>
        <v>0</v>
      </c>
      <c r="I732" s="13">
        <f>IFERROR((Table1[[#This Row],[Electricity 19-20]]*'Emissions Factors'!$C$2)+(Table1[[#This Row],[Gas 19-20]]*'Emissions Factors'!$B$2), "")</f>
        <v>0</v>
      </c>
      <c r="J732" s="7" t="str">
        <f>IF(ISNA(VLOOKUP(Table1[[#This Row],[Name]],'Elec 20-21'!$A$4:$B$641, 2, FALSE)), "0", VLOOKUP(Table1[[#This Row],[Name]], 'Elec 20-21'!$A$4:$B$641, 2, FALSE))</f>
        <v>0</v>
      </c>
      <c r="K732" s="7" t="str">
        <f>IF(ISNA(VLOOKUP(Table1[[#This Row],[Name]], 'Gas 20-21'!$A$4:$B$400, 2, FALSE)), "0", VLOOKUP(Table1[[#This Row],[Name]], 'Gas 20-21'!$A$4:$B$400, 2, FALSE))</f>
        <v>0</v>
      </c>
      <c r="L732" s="13">
        <f>IFERROR((Table1[[#This Row],[Electricity 20-21]]*'Emissions Factors'!$C$3)+(Table1[[#This Row],[Gas 20-21]]*'Emissions Factors'!$B$2), "0")</f>
        <v>0</v>
      </c>
      <c r="M732" s="65" t="str">
        <f>IF(ISNA(VLOOKUP(Table1[[#This Row],[Name]], 'Elec 21-22'!$A$4:$B$656, 2, FALSE)), "0", VLOOKUP(Table1[[#This Row],[Name]], 'Elec 21-22'!$A$4:$B$656, 2, FALSE))</f>
        <v>0</v>
      </c>
      <c r="N732" s="11" t="str">
        <f>IF(ISNA(VLOOKUP(Table1[[#This Row],[Name]], 'Gas 21-22'!$A$4:$B$408, 2, FALSE)), "0", VLOOKUP(Table1[[#This Row],[Name]], 'Gas 21-22'!$A$4:$B$408, 2, FALSE))</f>
        <v>0</v>
      </c>
      <c r="O732" s="8">
        <f>IFERROR((Table1[[#This Row],[Electricity 21-22]]*'Emissions Factors'!$C$4)+(Table1[[#This Row],[Gas 21-22]]*'Emissions Factors'!$B$4), "")</f>
        <v>0</v>
      </c>
      <c r="P732" s="12" t="str">
        <f>IFERROR(Table1[[#This Row],[Total Emissions 21-22]]/Table1[[#This Row],[Total Emissions 20-21]], "")</f>
        <v/>
      </c>
      <c r="Q732" s="11" t="str">
        <f>IF(ISNA(VLOOKUP(Table1[[#This Row],[Name]],'Elec 22-23'!$A$4:$B$680, 2, FALSE)), "", VLOOKUP(Table1[[#This Row],[Name]], 'Elec 22-23'!$A$4:$B$680, 2, FALSE))</f>
        <v/>
      </c>
      <c r="R732" s="7" t="str">
        <f>IF(ISNA(VLOOKUP(Table1[[#This Row],[Name]], 'Gas 22-23'!$A$4:$B$427, 2, FALSE)), "", (VLOOKUP(Table1[[#This Row],[Name]], 'Gas 22-23'!$A$4:$B$427, 2, FALSE)))</f>
        <v/>
      </c>
      <c r="S732" s="7" t="str">
        <f>IFERROR((Table1[[#This Row],[Electricity 22-23]]*'Emissions Factors'!$C$5)+('Emissions Factors'!$B$5*Table1[[#This Row],[Gas 22-23]]), "")</f>
        <v/>
      </c>
      <c r="T732" s="12" t="str">
        <f>IFERROR(Table1[[#This Row],[Total Emissions 22-23]]/Table1[[#This Row],[Total Emissions 21-22]], "")</f>
        <v/>
      </c>
      <c r="U732" s="7" t="str">
        <f>IF(ISNA(VLOOKUP(Table1[[#This Row],[Name]],'Electricity 23-24'!A48:D944,4,FALSE)),"",(VLOOKUP(Table1[[#This Row],[Name]],'Electricity 23-24'!A48:D944,4,FALSE)))</f>
        <v/>
      </c>
      <c r="V732" s="7" t="str">
        <f>IF(ISNA(VLOOKUP(Table1[[#This Row],[Name]],Table2[#All],2,FALSE)),"",(VLOOKUP(Table1[[#This Row],[Name]],Table2[#All],2,FALSE)))</f>
        <v/>
      </c>
      <c r="W732" s="7" t="str">
        <f>IFERROR((Table1[[#This Row],[Electricity 23-24 ]]*'Emissions Factors'!$C$6)+(Table1[[#This Row],[Gas 23-24 ]]*'Emissions Factors'!$B$6),"")</f>
        <v/>
      </c>
      <c r="X732" s="74" t="str">
        <f>IFERROR(Table1[[#This Row],[Total Emissions 23-24 ]]/Table1[[#This Row],[Total Emissions 22-23]],"")</f>
        <v/>
      </c>
      <c r="Y732" s="21"/>
    </row>
    <row r="733" spans="1:25" x14ac:dyDescent="0.25">
      <c r="A733" s="32"/>
      <c r="B733" s="21" t="e">
        <f>VLOOKUP(Table1[[#This Row],[Name]], 'Site Information'!$A$2:$D$46, 4, FALSE)</f>
        <v>#N/A</v>
      </c>
      <c r="C733" s="8" t="str">
        <f>IF(ISNA(VLOOKUP(Table1[[#This Row],[Name]], 'Elec 17-18'!$A$4:$B$630, 2, FALSE)), "0", VLOOKUP(Table1[[#This Row],[Name]], 'Elec 17-18'!$A$4:$B$630, 2, FALSE))</f>
        <v>0</v>
      </c>
      <c r="D733" s="13" t="str">
        <f>IF(ISNA(VLOOKUP(Table1[[#This Row],[Name]], 'Gas 17-18'!$A$4:$B$395, 2, FALSE)), "0", (VLOOKUP(Table1[[#This Row],[Name]], 'Gas 17-18'!$A$4:$B$395, 2, FALSE)))</f>
        <v>0</v>
      </c>
      <c r="E733" s="8" t="str">
        <f>IF(ISNA(VLOOKUP(Table1[[#This Row],[Name]], 'Elec 18-19'!$A$4:$B$630, 2, FALSE)), "0", VLOOKUP(Table1[[#This Row],[Name]], 'Elec 18-19'!$A$4:$B$630, 2, FALSE))</f>
        <v>0</v>
      </c>
      <c r="F733" s="13" t="str">
        <f>IF(ISNA(VLOOKUP(Table1[[#This Row],[Name]], 'Gas 18-19'!$A$4:$B$395, 2, FALSE)), "0", (VLOOKUP(Table1[[#This Row],[Name]], 'Gas 18-19'!$A$4:$B$395, 2, FALSE)))</f>
        <v>0</v>
      </c>
      <c r="G733" s="7" t="str">
        <f>IF(ISNA(VLOOKUP(Table1[[#This Row],[Name]], 'Elec 19-20'!$A$4:$B$631, 2, FALSE)), "0", VLOOKUP(Table1[[#This Row],[Name]], 'Elec 19-20'!$A$4:$B$631, 2, FALSE))</f>
        <v>0</v>
      </c>
      <c r="H733" s="7" t="str">
        <f>IF(ISNA(VLOOKUP(Table1[[#This Row],[Name]], 'Gas 19-20'!$A$4:$B$395, 2, FALSE)), "0", (VLOOKUP(Table1[[#This Row],[Name]], 'Gas 19-20'!$A$4:$B$395, 2, FALSE)))</f>
        <v>0</v>
      </c>
      <c r="I733" s="13">
        <f>IFERROR((Table1[[#This Row],[Electricity 19-20]]*'Emissions Factors'!$C$2)+(Table1[[#This Row],[Gas 19-20]]*'Emissions Factors'!$B$2), "")</f>
        <v>0</v>
      </c>
      <c r="J733" s="7" t="str">
        <f>IF(ISNA(VLOOKUP(Table1[[#This Row],[Name]],'Elec 20-21'!$A$4:$B$641, 2, FALSE)), "0", VLOOKUP(Table1[[#This Row],[Name]], 'Elec 20-21'!$A$4:$B$641, 2, FALSE))</f>
        <v>0</v>
      </c>
      <c r="K733" s="7" t="str">
        <f>IF(ISNA(VLOOKUP(Table1[[#This Row],[Name]], 'Gas 20-21'!$A$4:$B$400, 2, FALSE)), "0", VLOOKUP(Table1[[#This Row],[Name]], 'Gas 20-21'!$A$4:$B$400, 2, FALSE))</f>
        <v>0</v>
      </c>
      <c r="L733" s="13">
        <f>IFERROR((Table1[[#This Row],[Electricity 20-21]]*'Emissions Factors'!$C$3)+(Table1[[#This Row],[Gas 20-21]]*'Emissions Factors'!$B$2), "0")</f>
        <v>0</v>
      </c>
      <c r="M733" s="11" t="str">
        <f>IF(ISNA(VLOOKUP(Table1[[#This Row],[Name]], 'Elec 21-22'!$A$4:$B$656, 2, FALSE)), "0", VLOOKUP(Table1[[#This Row],[Name]], 'Elec 21-22'!$A$4:$B$656, 2, FALSE))</f>
        <v>0</v>
      </c>
      <c r="N733" s="11" t="str">
        <f>IF(ISNA(VLOOKUP(Table1[[#This Row],[Name]], 'Gas 21-22'!$A$4:$B$408, 2, FALSE)), "0", VLOOKUP(Table1[[#This Row],[Name]], 'Gas 21-22'!$A$4:$B$408, 2, FALSE))</f>
        <v>0</v>
      </c>
      <c r="O733" s="8">
        <f>IFERROR((Table1[[#This Row],[Electricity 21-22]]*'Emissions Factors'!$C$4)+(Table1[[#This Row],[Gas 21-22]]*'Emissions Factors'!$B$4), "")</f>
        <v>0</v>
      </c>
      <c r="P733" s="12" t="str">
        <f>IFERROR(Table1[[#This Row],[Total Emissions 21-22]]/Table1[[#This Row],[Total Emissions 20-21]], "")</f>
        <v/>
      </c>
      <c r="Q733" s="11" t="str">
        <f>IF(ISNA(VLOOKUP(Table1[[#This Row],[Name]],'Elec 22-23'!$A$4:$B$680, 2, FALSE)), "", VLOOKUP(Table1[[#This Row],[Name]], 'Elec 22-23'!$A$4:$B$680, 2, FALSE))</f>
        <v/>
      </c>
      <c r="R733" s="7" t="str">
        <f>IF(ISNA(VLOOKUP(Table1[[#This Row],[Name]], 'Gas 22-23'!$A$4:$B$427, 2, FALSE)), "", (VLOOKUP(Table1[[#This Row],[Name]], 'Gas 22-23'!$A$4:$B$427, 2, FALSE)))</f>
        <v/>
      </c>
      <c r="S733" s="7" t="str">
        <f>IFERROR((Table1[[#This Row],[Electricity 22-23]]*'Emissions Factors'!$C$5)+('Emissions Factors'!$B$5*Table1[[#This Row],[Gas 22-23]]), "")</f>
        <v/>
      </c>
      <c r="T733" s="12" t="str">
        <f>IFERROR(Table1[[#This Row],[Total Emissions 22-23]]/Table1[[#This Row],[Total Emissions 21-22]], "")</f>
        <v/>
      </c>
      <c r="U733" s="7" t="str">
        <f>IF(ISNA(VLOOKUP(Table1[[#This Row],[Name]],'Electricity 23-24'!A59:D955,4,FALSE)),"",(VLOOKUP(Table1[[#This Row],[Name]],'Electricity 23-24'!A59:D955,4,FALSE)))</f>
        <v/>
      </c>
      <c r="V733" s="7" t="str">
        <f>IF(ISNA(VLOOKUP(Table1[[#This Row],[Name]],Table2[#All],2,FALSE)),"",(VLOOKUP(Table1[[#This Row],[Name]],Table2[#All],2,FALSE)))</f>
        <v/>
      </c>
      <c r="W733" s="7" t="str">
        <f>IFERROR((Table1[[#This Row],[Electricity 23-24 ]]*'Emissions Factors'!$C$6)+(Table1[[#This Row],[Gas 23-24 ]]*'Emissions Factors'!$B$6),"")</f>
        <v/>
      </c>
      <c r="X733" s="74" t="str">
        <f>IFERROR(Table1[[#This Row],[Total Emissions 23-24 ]]/Table1[[#This Row],[Total Emissions 22-23]],"")</f>
        <v/>
      </c>
      <c r="Y733" s="21"/>
    </row>
    <row r="734" spans="1:25" x14ac:dyDescent="0.25">
      <c r="A734" s="32"/>
      <c r="B734" s="21" t="e">
        <f>VLOOKUP(Table1[[#This Row],[Name]], 'Site Information'!$A$2:$D$46, 4, FALSE)</f>
        <v>#N/A</v>
      </c>
      <c r="C734" s="8" t="str">
        <f>IF(ISNA(VLOOKUP(Table1[[#This Row],[Name]], 'Elec 17-18'!$A$4:$B$630, 2, FALSE)), "0", VLOOKUP(Table1[[#This Row],[Name]], 'Elec 17-18'!$A$4:$B$630, 2, FALSE))</f>
        <v>0</v>
      </c>
      <c r="D734" s="13" t="str">
        <f>IF(ISNA(VLOOKUP(Table1[[#This Row],[Name]], 'Gas 17-18'!$A$4:$B$395, 2, FALSE)), "0", (VLOOKUP(Table1[[#This Row],[Name]], 'Gas 17-18'!$A$4:$B$395, 2, FALSE)))</f>
        <v>0</v>
      </c>
      <c r="E734" s="8" t="str">
        <f>IF(ISNA(VLOOKUP(Table1[[#This Row],[Name]], 'Elec 18-19'!$A$4:$B$630, 2, FALSE)), "0", VLOOKUP(Table1[[#This Row],[Name]], 'Elec 18-19'!$A$4:$B$630, 2, FALSE))</f>
        <v>0</v>
      </c>
      <c r="F734" s="13" t="str">
        <f>IF(ISNA(VLOOKUP(Table1[[#This Row],[Name]], 'Gas 18-19'!$A$4:$B$395, 2, FALSE)), "0", (VLOOKUP(Table1[[#This Row],[Name]], 'Gas 18-19'!$A$4:$B$395, 2, FALSE)))</f>
        <v>0</v>
      </c>
      <c r="G734" s="7" t="str">
        <f>IF(ISNA(VLOOKUP(Table1[[#This Row],[Name]], 'Elec 19-20'!$A$4:$B$631, 2, FALSE)), "0", VLOOKUP(Table1[[#This Row],[Name]], 'Elec 19-20'!$A$4:$B$631, 2, FALSE))</f>
        <v>0</v>
      </c>
      <c r="H734" s="7" t="str">
        <f>IF(ISNA(VLOOKUP(Table1[[#This Row],[Name]], 'Gas 19-20'!$A$4:$B$395, 2, FALSE)), "0", (VLOOKUP(Table1[[#This Row],[Name]], 'Gas 19-20'!$A$4:$B$395, 2, FALSE)))</f>
        <v>0</v>
      </c>
      <c r="I734" s="13">
        <f>IFERROR((Table1[[#This Row],[Electricity 19-20]]*'Emissions Factors'!$C$2)+(Table1[[#This Row],[Gas 19-20]]*'Emissions Factors'!$B$2), "")</f>
        <v>0</v>
      </c>
      <c r="J734" s="7" t="str">
        <f>IF(ISNA(VLOOKUP(Table1[[#This Row],[Name]],'Elec 20-21'!$A$4:$B$641, 2, FALSE)), "0", VLOOKUP(Table1[[#This Row],[Name]], 'Elec 20-21'!$A$4:$B$641, 2, FALSE))</f>
        <v>0</v>
      </c>
      <c r="K734" s="7" t="str">
        <f>IF(ISNA(VLOOKUP(Table1[[#This Row],[Name]], 'Gas 20-21'!$A$4:$B$400, 2, FALSE)), "0", VLOOKUP(Table1[[#This Row],[Name]], 'Gas 20-21'!$A$4:$B$400, 2, FALSE))</f>
        <v>0</v>
      </c>
      <c r="L734" s="13">
        <f>IFERROR((Table1[[#This Row],[Electricity 20-21]]*'Emissions Factors'!$C$3)+(Table1[[#This Row],[Gas 20-21]]*'Emissions Factors'!$B$2), "0")</f>
        <v>0</v>
      </c>
      <c r="M734" s="11" t="str">
        <f>IF(ISNA(VLOOKUP(Table1[[#This Row],[Name]], 'Elec 21-22'!$A$4:$B$656, 2, FALSE)), "0", VLOOKUP(Table1[[#This Row],[Name]], 'Elec 21-22'!$A$4:$B$656, 2, FALSE))</f>
        <v>0</v>
      </c>
      <c r="N734" s="11" t="str">
        <f>IF(ISNA(VLOOKUP(Table1[[#This Row],[Name]], 'Gas 21-22'!$A$4:$B$408, 2, FALSE)), "0", VLOOKUP(Table1[[#This Row],[Name]], 'Gas 21-22'!$A$4:$B$408, 2, FALSE))</f>
        <v>0</v>
      </c>
      <c r="O734" s="8">
        <f>IFERROR((Table1[[#This Row],[Electricity 21-22]]*'Emissions Factors'!$C$4)+(Table1[[#This Row],[Gas 21-22]]*'Emissions Factors'!$B$4), "")</f>
        <v>0</v>
      </c>
      <c r="P734" s="12" t="str">
        <f>IFERROR(Table1[[#This Row],[Total Emissions 21-22]]/Table1[[#This Row],[Total Emissions 20-21]], "")</f>
        <v/>
      </c>
      <c r="Q734" s="11" t="str">
        <f>IF(ISNA(VLOOKUP(Table1[[#This Row],[Name]],'Elec 22-23'!$A$4:$B$680, 2, FALSE)), "", VLOOKUP(Table1[[#This Row],[Name]], 'Elec 22-23'!$A$4:$B$680, 2, FALSE))</f>
        <v/>
      </c>
      <c r="R734" s="7" t="str">
        <f>IF(ISNA(VLOOKUP(Table1[[#This Row],[Name]], 'Gas 22-23'!$A$4:$B$427, 2, FALSE)), "", (VLOOKUP(Table1[[#This Row],[Name]], 'Gas 22-23'!$A$4:$B$427, 2, FALSE)))</f>
        <v/>
      </c>
      <c r="S734" s="7" t="str">
        <f>IFERROR((Table1[[#This Row],[Electricity 22-23]]*'Emissions Factors'!$C$5)+('Emissions Factors'!$B$5*Table1[[#This Row],[Gas 22-23]]), "")</f>
        <v/>
      </c>
      <c r="T734" s="12" t="str">
        <f>IFERROR(Table1[[#This Row],[Total Emissions 22-23]]/Table1[[#This Row],[Total Emissions 21-22]], "")</f>
        <v/>
      </c>
      <c r="U734" s="7" t="str">
        <f>IF(ISNA(VLOOKUP(Table1[[#This Row],[Name]],'Electricity 23-24'!A735:D1631,4,FALSE)),"",(VLOOKUP(Table1[[#This Row],[Name]],'Electricity 23-24'!A735:D1631,4,FALSE)))</f>
        <v/>
      </c>
      <c r="V734" s="7" t="str">
        <f>IF(ISNA(VLOOKUP(Table1[[#This Row],[Name]],Table2[#All],2,FALSE)),"",(VLOOKUP(Table1[[#This Row],[Name]],Table2[#All],2,FALSE)))</f>
        <v/>
      </c>
      <c r="W734" s="7" t="str">
        <f>IFERROR((Table1[[#This Row],[Electricity 23-24 ]]*'Emissions Factors'!$C$6)+(Table1[[#This Row],[Gas 23-24 ]]*'Emissions Factors'!$B$6),"")</f>
        <v/>
      </c>
      <c r="X734" s="74" t="str">
        <f>IFERROR(Table1[[#This Row],[Total Emissions 23-24 ]]/Table1[[#This Row],[Total Emissions 22-23]],"")</f>
        <v/>
      </c>
      <c r="Y734" s="21"/>
    </row>
    <row r="735" spans="1:25" x14ac:dyDescent="0.25">
      <c r="A735" s="32"/>
      <c r="B735" s="21" t="e">
        <f>VLOOKUP(Table1[[#This Row],[Name]], 'Site Information'!$A$2:$D$46, 4, FALSE)</f>
        <v>#N/A</v>
      </c>
      <c r="C735" s="8" t="str">
        <f>IF(ISNA(VLOOKUP(Table1[[#This Row],[Name]], 'Elec 17-18'!$A$4:$B$630, 2, FALSE)), "0", VLOOKUP(Table1[[#This Row],[Name]], 'Elec 17-18'!$A$4:$B$630, 2, FALSE))</f>
        <v>0</v>
      </c>
      <c r="D735" s="13" t="str">
        <f>IF(ISNA(VLOOKUP(Table1[[#This Row],[Name]], 'Gas 17-18'!$A$4:$B$395, 2, FALSE)), "0", (VLOOKUP(Table1[[#This Row],[Name]], 'Gas 17-18'!$A$4:$B$395, 2, FALSE)))</f>
        <v>0</v>
      </c>
      <c r="E735" s="8" t="str">
        <f>IF(ISNA(VLOOKUP(Table1[[#This Row],[Name]], 'Elec 18-19'!$A$4:$B$630, 2, FALSE)), "0", VLOOKUP(Table1[[#This Row],[Name]], 'Elec 18-19'!$A$4:$B$630, 2, FALSE))</f>
        <v>0</v>
      </c>
      <c r="F735" s="13" t="str">
        <f>IF(ISNA(VLOOKUP(Table1[[#This Row],[Name]], 'Gas 18-19'!$A$4:$B$395, 2, FALSE)), "0", (VLOOKUP(Table1[[#This Row],[Name]], 'Gas 18-19'!$A$4:$B$395, 2, FALSE)))</f>
        <v>0</v>
      </c>
      <c r="G735" s="7" t="str">
        <f>IF(ISNA(VLOOKUP(Table1[[#This Row],[Name]], 'Elec 19-20'!$A$4:$B$631, 2, FALSE)), "0", VLOOKUP(Table1[[#This Row],[Name]], 'Elec 19-20'!$A$4:$B$631, 2, FALSE))</f>
        <v>0</v>
      </c>
      <c r="H735" s="7" t="str">
        <f>IF(ISNA(VLOOKUP(Table1[[#This Row],[Name]], 'Gas 19-20'!$A$4:$B$395, 2, FALSE)), "0", (VLOOKUP(Table1[[#This Row],[Name]], 'Gas 19-20'!$A$4:$B$395, 2, FALSE)))</f>
        <v>0</v>
      </c>
      <c r="I735" s="13">
        <f>IFERROR((Table1[[#This Row],[Electricity 19-20]]*'Emissions Factors'!$C$2)+(Table1[[#This Row],[Gas 19-20]]*'Emissions Factors'!$B$2), "")</f>
        <v>0</v>
      </c>
      <c r="J735" s="7" t="str">
        <f>IF(ISNA(VLOOKUP(Table1[[#This Row],[Name]],'Elec 20-21'!$A$4:$B$641, 2, FALSE)), "0", VLOOKUP(Table1[[#This Row],[Name]], 'Elec 20-21'!$A$4:$B$641, 2, FALSE))</f>
        <v>0</v>
      </c>
      <c r="K735" s="7" t="str">
        <f>IF(ISNA(VLOOKUP(Table1[[#This Row],[Name]], 'Gas 20-21'!$A$4:$B$400, 2, FALSE)), "0", VLOOKUP(Table1[[#This Row],[Name]], 'Gas 20-21'!$A$4:$B$400, 2, FALSE))</f>
        <v>0</v>
      </c>
      <c r="L735" s="13">
        <f>IFERROR((Table1[[#This Row],[Electricity 20-21]]*'Emissions Factors'!$C$3)+(Table1[[#This Row],[Gas 20-21]]*'Emissions Factors'!$B$2), "0")</f>
        <v>0</v>
      </c>
      <c r="M735" s="11" t="str">
        <f>IF(ISNA(VLOOKUP(Table1[[#This Row],[Name]], 'Elec 21-22'!$A$4:$B$656, 2, FALSE)), "0", VLOOKUP(Table1[[#This Row],[Name]], 'Elec 21-22'!$A$4:$B$656, 2, FALSE))</f>
        <v>0</v>
      </c>
      <c r="N735" s="7" t="str">
        <f>IF(ISNA(VLOOKUP(Table1[[#This Row],[Name]], 'Gas 21-22'!$A$4:$B$408, 2, FALSE)), "0", VLOOKUP(Table1[[#This Row],[Name]], 'Gas 21-22'!$A$4:$B$408, 2, FALSE))</f>
        <v>0</v>
      </c>
      <c r="O735" s="8">
        <f>IFERROR((Table1[[#This Row],[Electricity 21-22]]*'Emissions Factors'!$C$4)+(Table1[[#This Row],[Gas 21-22]]*'Emissions Factors'!$B$4), "")</f>
        <v>0</v>
      </c>
      <c r="P735" s="12" t="str">
        <f>IFERROR(Table1[[#This Row],[Total Emissions 21-22]]/Table1[[#This Row],[Total Emissions 20-21]], "")</f>
        <v/>
      </c>
      <c r="Q735" s="11" t="str">
        <f>IF(ISNA(VLOOKUP(Table1[[#This Row],[Name]],'Elec 22-23'!$A$4:$B$680, 2, FALSE)), "", VLOOKUP(Table1[[#This Row],[Name]], 'Elec 22-23'!$A$4:$B$680, 2, FALSE))</f>
        <v/>
      </c>
      <c r="R735" s="7" t="str">
        <f>IF(ISNA(VLOOKUP(Table1[[#This Row],[Name]], 'Gas 22-23'!$A$4:$B$427, 2, FALSE)), "", (VLOOKUP(Table1[[#This Row],[Name]], 'Gas 22-23'!$A$4:$B$427, 2, FALSE)))</f>
        <v/>
      </c>
      <c r="S735" s="7" t="str">
        <f>IFERROR((Table1[[#This Row],[Electricity 22-23]]*'Emissions Factors'!$C$5)+('Emissions Factors'!$B$5*Table1[[#This Row],[Gas 22-23]]), "")</f>
        <v/>
      </c>
      <c r="T735" s="12" t="str">
        <f>IFERROR(Table1[[#This Row],[Total Emissions 22-23]]/Table1[[#This Row],[Total Emissions 21-22]], "")</f>
        <v/>
      </c>
      <c r="U735" s="7" t="str">
        <f>IF(ISNA(VLOOKUP(Table1[[#This Row],[Name]],'Electricity 23-24'!A62:D958,4,FALSE)),"",(VLOOKUP(Table1[[#This Row],[Name]],'Electricity 23-24'!A62:D958,4,FALSE)))</f>
        <v/>
      </c>
      <c r="V735" s="7" t="str">
        <f>IF(ISNA(VLOOKUP(Table1[[#This Row],[Name]],Table2[#All],2,FALSE)),"",(VLOOKUP(Table1[[#This Row],[Name]],Table2[#All],2,FALSE)))</f>
        <v/>
      </c>
      <c r="W735" s="7" t="str">
        <f>IFERROR((Table1[[#This Row],[Electricity 23-24 ]]*'Emissions Factors'!$C$6)+(Table1[[#This Row],[Gas 23-24 ]]*'Emissions Factors'!$B$6),"")</f>
        <v/>
      </c>
      <c r="X735" s="74" t="str">
        <f>IFERROR(Table1[[#This Row],[Total Emissions 23-24 ]]/Table1[[#This Row],[Total Emissions 22-23]],"")</f>
        <v/>
      </c>
      <c r="Y735" s="21"/>
    </row>
    <row r="736" spans="1:25" x14ac:dyDescent="0.25">
      <c r="A736" s="32"/>
      <c r="B736" s="21" t="e">
        <f>VLOOKUP(Table1[[#This Row],[Name]], 'Site Information'!$A$2:$D$46, 4, FALSE)</f>
        <v>#N/A</v>
      </c>
      <c r="C736" s="8" t="str">
        <f>IF(ISNA(VLOOKUP(Table1[[#This Row],[Name]], 'Elec 17-18'!$A$4:$B$630, 2, FALSE)), "0", VLOOKUP(Table1[[#This Row],[Name]], 'Elec 17-18'!$A$4:$B$630, 2, FALSE))</f>
        <v>0</v>
      </c>
      <c r="D736" s="13" t="str">
        <f>IF(ISNA(VLOOKUP(Table1[[#This Row],[Name]], 'Gas 17-18'!$A$4:$B$395, 2, FALSE)), "0", (VLOOKUP(Table1[[#This Row],[Name]], 'Gas 17-18'!$A$4:$B$395, 2, FALSE)))</f>
        <v>0</v>
      </c>
      <c r="E736" s="8" t="str">
        <f>IF(ISNA(VLOOKUP(Table1[[#This Row],[Name]], 'Elec 18-19'!$A$4:$B$630, 2, FALSE)), "0", VLOOKUP(Table1[[#This Row],[Name]], 'Elec 18-19'!$A$4:$B$630, 2, FALSE))</f>
        <v>0</v>
      </c>
      <c r="F736" s="13" t="str">
        <f>IF(ISNA(VLOOKUP(Table1[[#This Row],[Name]], 'Gas 18-19'!$A$4:$B$395, 2, FALSE)), "0", (VLOOKUP(Table1[[#This Row],[Name]], 'Gas 18-19'!$A$4:$B$395, 2, FALSE)))</f>
        <v>0</v>
      </c>
      <c r="G736" s="7" t="str">
        <f>IF(ISNA(VLOOKUP(Table1[[#This Row],[Name]], 'Elec 19-20'!$A$4:$B$631, 2, FALSE)), "0", VLOOKUP(Table1[[#This Row],[Name]], 'Elec 19-20'!$A$4:$B$631, 2, FALSE))</f>
        <v>0</v>
      </c>
      <c r="H736" s="7" t="str">
        <f>IF(ISNA(VLOOKUP(Table1[[#This Row],[Name]], 'Gas 19-20'!$A$4:$B$395, 2, FALSE)), "0", (VLOOKUP(Table1[[#This Row],[Name]], 'Gas 19-20'!$A$4:$B$395, 2, FALSE)))</f>
        <v>0</v>
      </c>
      <c r="I736" s="13">
        <f>IFERROR((Table1[[#This Row],[Electricity 19-20]]*'Emissions Factors'!$C$2)+(Table1[[#This Row],[Gas 19-20]]*'Emissions Factors'!$B$2), "")</f>
        <v>0</v>
      </c>
      <c r="J736" s="7" t="str">
        <f>IF(ISNA(VLOOKUP(Table1[[#This Row],[Name]],'Elec 20-21'!$A$4:$B$641, 2, FALSE)), "0", VLOOKUP(Table1[[#This Row],[Name]], 'Elec 20-21'!$A$4:$B$641, 2, FALSE))</f>
        <v>0</v>
      </c>
      <c r="K736" s="7" t="str">
        <f>IF(ISNA(VLOOKUP(Table1[[#This Row],[Name]], 'Gas 20-21'!$A$4:$B$400, 2, FALSE)), "0", VLOOKUP(Table1[[#This Row],[Name]], 'Gas 20-21'!$A$4:$B$400, 2, FALSE))</f>
        <v>0</v>
      </c>
      <c r="L736" s="13">
        <f>IFERROR((Table1[[#This Row],[Electricity 20-21]]*'Emissions Factors'!$C$3)+(Table1[[#This Row],[Gas 20-21]]*'Emissions Factors'!$B$2), "0")</f>
        <v>0</v>
      </c>
      <c r="M736" s="11" t="str">
        <f>IF(ISNA(VLOOKUP(Table1[[#This Row],[Name]], 'Elec 21-22'!$A$4:$B$656, 2, FALSE)), "0", VLOOKUP(Table1[[#This Row],[Name]], 'Elec 21-22'!$A$4:$B$656, 2, FALSE))</f>
        <v>0</v>
      </c>
      <c r="N736" s="11" t="str">
        <f>IF(ISNA(VLOOKUP(Table1[[#This Row],[Name]], 'Gas 21-22'!$A$4:$B$408, 2, FALSE)), "0", VLOOKUP(Table1[[#This Row],[Name]], 'Gas 21-22'!$A$4:$B$408, 2, FALSE))</f>
        <v>0</v>
      </c>
      <c r="O736" s="8">
        <f>IFERROR((Table1[[#This Row],[Electricity 21-22]]*'Emissions Factors'!$C$4)+(Table1[[#This Row],[Gas 21-22]]*'Emissions Factors'!$B$4), "")</f>
        <v>0</v>
      </c>
      <c r="P736" s="12" t="str">
        <f>IFERROR(Table1[[#This Row],[Total Emissions 21-22]]/Table1[[#This Row],[Total Emissions 20-21]], "")</f>
        <v/>
      </c>
      <c r="Q736" s="11" t="str">
        <f>IF(ISNA(VLOOKUP(Table1[[#This Row],[Name]],'Elec 22-23'!$A$4:$B$680, 2, FALSE)), "", VLOOKUP(Table1[[#This Row],[Name]], 'Elec 22-23'!$A$4:$B$680, 2, FALSE))</f>
        <v/>
      </c>
      <c r="R736" s="7" t="str">
        <f>IF(ISNA(VLOOKUP(Table1[[#This Row],[Name]], 'Gas 22-23'!$A$4:$B$427, 2, FALSE)), "", (VLOOKUP(Table1[[#This Row],[Name]], 'Gas 22-23'!$A$4:$B$427, 2, FALSE)))</f>
        <v/>
      </c>
      <c r="S736" s="7" t="str">
        <f>IFERROR((Table1[[#This Row],[Electricity 22-23]]*'Emissions Factors'!$C$5)+('Emissions Factors'!$B$5*Table1[[#This Row],[Gas 22-23]]), "")</f>
        <v/>
      </c>
      <c r="T736" s="12" t="str">
        <f>IFERROR(Table1[[#This Row],[Total Emissions 22-23]]/Table1[[#This Row],[Total Emissions 21-22]], "")</f>
        <v/>
      </c>
      <c r="U736" s="7" t="str">
        <f>IF(ISNA(VLOOKUP(Table1[[#This Row],[Name]],'Electricity 23-24'!A50:D946,4,FALSE)),"",(VLOOKUP(Table1[[#This Row],[Name]],'Electricity 23-24'!A50:D946,4,FALSE)))</f>
        <v/>
      </c>
      <c r="V736" s="7" t="str">
        <f>IF(ISNA(VLOOKUP(Table1[[#This Row],[Name]],Table2[#All],2,FALSE)),"",(VLOOKUP(Table1[[#This Row],[Name]],Table2[#All],2,FALSE)))</f>
        <v/>
      </c>
      <c r="W736" s="7" t="str">
        <f>IFERROR((Table1[[#This Row],[Electricity 23-24 ]]*'Emissions Factors'!$C$6)+(Table1[[#This Row],[Gas 23-24 ]]*'Emissions Factors'!$B$6),"")</f>
        <v/>
      </c>
      <c r="X736" s="74" t="str">
        <f>IFERROR(Table1[[#This Row],[Total Emissions 23-24 ]]/Table1[[#This Row],[Total Emissions 22-23]],"")</f>
        <v/>
      </c>
      <c r="Y736" s="21"/>
    </row>
    <row r="737" spans="1:25" x14ac:dyDescent="0.25">
      <c r="A737" s="32"/>
      <c r="B737" s="21" t="e">
        <f>VLOOKUP(Table1[[#This Row],[Name]], 'Site Information'!$A$2:$D$46, 4, FALSE)</f>
        <v>#N/A</v>
      </c>
      <c r="C737" s="8" t="str">
        <f>IF(ISNA(VLOOKUP(Table1[[#This Row],[Name]], 'Elec 17-18'!$A$4:$B$630, 2, FALSE)), "0", VLOOKUP(Table1[[#This Row],[Name]], 'Elec 17-18'!$A$4:$B$630, 2, FALSE))</f>
        <v>0</v>
      </c>
      <c r="D737" s="13" t="str">
        <f>IF(ISNA(VLOOKUP(Table1[[#This Row],[Name]], 'Gas 17-18'!$A$4:$B$395, 2, FALSE)), "0", (VLOOKUP(Table1[[#This Row],[Name]], 'Gas 17-18'!$A$4:$B$395, 2, FALSE)))</f>
        <v>0</v>
      </c>
      <c r="E737" s="8" t="str">
        <f>IF(ISNA(VLOOKUP(Table1[[#This Row],[Name]], 'Elec 18-19'!$A$4:$B$630, 2, FALSE)), "0", VLOOKUP(Table1[[#This Row],[Name]], 'Elec 18-19'!$A$4:$B$630, 2, FALSE))</f>
        <v>0</v>
      </c>
      <c r="F737" s="13" t="str">
        <f>IF(ISNA(VLOOKUP(Table1[[#This Row],[Name]], 'Gas 18-19'!$A$4:$B$395, 2, FALSE)), "0", (VLOOKUP(Table1[[#This Row],[Name]], 'Gas 18-19'!$A$4:$B$395, 2, FALSE)))</f>
        <v>0</v>
      </c>
      <c r="G737" s="7" t="str">
        <f>IF(ISNA(VLOOKUP(Table1[[#This Row],[Name]], 'Elec 19-20'!$A$4:$B$631, 2, FALSE)), "0", VLOOKUP(Table1[[#This Row],[Name]], 'Elec 19-20'!$A$4:$B$631, 2, FALSE))</f>
        <v>0</v>
      </c>
      <c r="H737" s="7" t="str">
        <f>IF(ISNA(VLOOKUP(Table1[[#This Row],[Name]], 'Gas 19-20'!$A$4:$B$395, 2, FALSE)), "0", (VLOOKUP(Table1[[#This Row],[Name]], 'Gas 19-20'!$A$4:$B$395, 2, FALSE)))</f>
        <v>0</v>
      </c>
      <c r="I737" s="13">
        <f>IFERROR((Table1[[#This Row],[Electricity 19-20]]*'Emissions Factors'!$C$2)+(Table1[[#This Row],[Gas 19-20]]*'Emissions Factors'!$B$2), "")</f>
        <v>0</v>
      </c>
      <c r="J737" s="7" t="str">
        <f>IF(ISNA(VLOOKUP(Table1[[#This Row],[Name]],'Elec 20-21'!$A$4:$B$641, 2, FALSE)), "0", VLOOKUP(Table1[[#This Row],[Name]], 'Elec 20-21'!$A$4:$B$641, 2, FALSE))</f>
        <v>0</v>
      </c>
      <c r="K737" s="7" t="str">
        <f>IF(ISNA(VLOOKUP(Table1[[#This Row],[Name]], 'Gas 20-21'!$A$4:$B$400, 2, FALSE)), "0", VLOOKUP(Table1[[#This Row],[Name]], 'Gas 20-21'!$A$4:$B$400, 2, FALSE))</f>
        <v>0</v>
      </c>
      <c r="L737" s="13">
        <f>IFERROR((Table1[[#This Row],[Electricity 20-21]]*'Emissions Factors'!$C$3)+(Table1[[#This Row],[Gas 20-21]]*'Emissions Factors'!$B$2), "0")</f>
        <v>0</v>
      </c>
      <c r="M737" s="11" t="str">
        <f>IF(ISNA(VLOOKUP(Table1[[#This Row],[Name]], 'Elec 21-22'!$A$4:$B$656, 2, FALSE)), "0", VLOOKUP(Table1[[#This Row],[Name]], 'Elec 21-22'!$A$4:$B$656, 2, FALSE))</f>
        <v>0</v>
      </c>
      <c r="N737" s="11" t="str">
        <f>IF(ISNA(VLOOKUP(Table1[[#This Row],[Name]], 'Gas 21-22'!$A$4:$B$408, 2, FALSE)), "0", VLOOKUP(Table1[[#This Row],[Name]], 'Gas 21-22'!$A$4:$B$408, 2, FALSE))</f>
        <v>0</v>
      </c>
      <c r="O737" s="8">
        <f>IFERROR((Table1[[#This Row],[Electricity 21-22]]*'Emissions Factors'!$C$4)+(Table1[[#This Row],[Gas 21-22]]*'Emissions Factors'!$B$4), "")</f>
        <v>0</v>
      </c>
      <c r="P737" s="12" t="str">
        <f>IFERROR(Table1[[#This Row],[Total Emissions 21-22]]/Table1[[#This Row],[Total Emissions 20-21]], "")</f>
        <v/>
      </c>
      <c r="Q737" s="11" t="str">
        <f>IF(ISNA(VLOOKUP(Table1[[#This Row],[Name]],'Elec 22-23'!$A$4:$B$680, 2, FALSE)), "", VLOOKUP(Table1[[#This Row],[Name]], 'Elec 22-23'!$A$4:$B$680, 2, FALSE))</f>
        <v/>
      </c>
      <c r="R737" s="7" t="str">
        <f>IF(ISNA(VLOOKUP(Table1[[#This Row],[Name]], 'Gas 22-23'!$A$4:$B$427, 2, FALSE)), "", (VLOOKUP(Table1[[#This Row],[Name]], 'Gas 22-23'!$A$4:$B$427, 2, FALSE)))</f>
        <v/>
      </c>
      <c r="S737" s="7" t="str">
        <f>IFERROR((Table1[[#This Row],[Electricity 22-23]]*'Emissions Factors'!$C$5)+('Emissions Factors'!$B$5*Table1[[#This Row],[Gas 22-23]]), "")</f>
        <v/>
      </c>
      <c r="T737" s="12" t="str">
        <f>IFERROR(Table1[[#This Row],[Total Emissions 22-23]]/Table1[[#This Row],[Total Emissions 21-22]], "")</f>
        <v/>
      </c>
      <c r="U737" s="7" t="str">
        <f>IF(ISNA(VLOOKUP(Table1[[#This Row],[Name]],'Electricity 23-24'!A65:D961,4,FALSE)),"",(VLOOKUP(Table1[[#This Row],[Name]],'Electricity 23-24'!A65:D961,4,FALSE)))</f>
        <v/>
      </c>
      <c r="V737" s="7" t="str">
        <f>IF(ISNA(VLOOKUP(Table1[[#This Row],[Name]],Table2[#All],2,FALSE)),"",(VLOOKUP(Table1[[#This Row],[Name]],Table2[#All],2,FALSE)))</f>
        <v/>
      </c>
      <c r="W737" s="7" t="str">
        <f>IFERROR((Table1[[#This Row],[Electricity 23-24 ]]*'Emissions Factors'!$C$6)+(Table1[[#This Row],[Gas 23-24 ]]*'Emissions Factors'!$B$6),"")</f>
        <v/>
      </c>
      <c r="X737" s="74" t="str">
        <f>IFERROR(Table1[[#This Row],[Total Emissions 23-24 ]]/Table1[[#This Row],[Total Emissions 22-23]],"")</f>
        <v/>
      </c>
      <c r="Y737" s="21"/>
    </row>
    <row r="738" spans="1:25" x14ac:dyDescent="0.25">
      <c r="A738" s="32"/>
      <c r="B738" s="21" t="e">
        <f>VLOOKUP(Table1[[#This Row],[Name]], 'Site Information'!$A$2:$D$46, 4, FALSE)</f>
        <v>#N/A</v>
      </c>
      <c r="C738" s="8" t="str">
        <f>IF(ISNA(VLOOKUP(Table1[[#This Row],[Name]], 'Elec 17-18'!$A$4:$B$630, 2, FALSE)), "0", VLOOKUP(Table1[[#This Row],[Name]], 'Elec 17-18'!$A$4:$B$630, 2, FALSE))</f>
        <v>0</v>
      </c>
      <c r="D738" s="13" t="str">
        <f>IF(ISNA(VLOOKUP(Table1[[#This Row],[Name]], 'Gas 17-18'!$A$4:$B$395, 2, FALSE)), "0", (VLOOKUP(Table1[[#This Row],[Name]], 'Gas 17-18'!$A$4:$B$395, 2, FALSE)))</f>
        <v>0</v>
      </c>
      <c r="E738" s="8" t="str">
        <f>IF(ISNA(VLOOKUP(Table1[[#This Row],[Name]], 'Elec 18-19'!$A$4:$B$630, 2, FALSE)), "0", VLOOKUP(Table1[[#This Row],[Name]], 'Elec 18-19'!$A$4:$B$630, 2, FALSE))</f>
        <v>0</v>
      </c>
      <c r="F738" s="13" t="str">
        <f>IF(ISNA(VLOOKUP(Table1[[#This Row],[Name]], 'Gas 18-19'!$A$4:$B$395, 2, FALSE)), "0", (VLOOKUP(Table1[[#This Row],[Name]], 'Gas 18-19'!$A$4:$B$395, 2, FALSE)))</f>
        <v>0</v>
      </c>
      <c r="G738" s="7" t="str">
        <f>IF(ISNA(VLOOKUP(Table1[[#This Row],[Name]], 'Elec 19-20'!$A$4:$B$631, 2, FALSE)), "0", VLOOKUP(Table1[[#This Row],[Name]], 'Elec 19-20'!$A$4:$B$631, 2, FALSE))</f>
        <v>0</v>
      </c>
      <c r="H738" s="7" t="str">
        <f>IF(ISNA(VLOOKUP(Table1[[#This Row],[Name]], 'Gas 19-20'!$A$4:$B$395, 2, FALSE)), "0", (VLOOKUP(Table1[[#This Row],[Name]], 'Gas 19-20'!$A$4:$B$395, 2, FALSE)))</f>
        <v>0</v>
      </c>
      <c r="I738" s="13">
        <f>IFERROR((Table1[[#This Row],[Electricity 19-20]]*'Emissions Factors'!$C$2)+(Table1[[#This Row],[Gas 19-20]]*'Emissions Factors'!$B$2), "")</f>
        <v>0</v>
      </c>
      <c r="J738" s="7" t="str">
        <f>IF(ISNA(VLOOKUP(Table1[[#This Row],[Name]],'Elec 20-21'!$A$4:$B$641, 2, FALSE)), "0", VLOOKUP(Table1[[#This Row],[Name]], 'Elec 20-21'!$A$4:$B$641, 2, FALSE))</f>
        <v>0</v>
      </c>
      <c r="K738" s="7" t="str">
        <f>IF(ISNA(VLOOKUP(Table1[[#This Row],[Name]], 'Gas 20-21'!$A$4:$B$400, 2, FALSE)), "0", VLOOKUP(Table1[[#This Row],[Name]], 'Gas 20-21'!$A$4:$B$400, 2, FALSE))</f>
        <v>0</v>
      </c>
      <c r="L738" s="13">
        <f>IFERROR((Table1[[#This Row],[Electricity 20-21]]*'Emissions Factors'!$C$3)+(Table1[[#This Row],[Gas 20-21]]*'Emissions Factors'!$B$2), "0")</f>
        <v>0</v>
      </c>
      <c r="M738" s="11" t="str">
        <f>IF(ISNA(VLOOKUP(Table1[[#This Row],[Name]], 'Elec 21-22'!$A$4:$B$656, 2, FALSE)), "0", VLOOKUP(Table1[[#This Row],[Name]], 'Elec 21-22'!$A$4:$B$656, 2, FALSE))</f>
        <v>0</v>
      </c>
      <c r="N738" s="11" t="str">
        <f>IF(ISNA(VLOOKUP(Table1[[#This Row],[Name]], 'Gas 21-22'!$A$4:$B$408, 2, FALSE)), "0", VLOOKUP(Table1[[#This Row],[Name]], 'Gas 21-22'!$A$4:$B$408, 2, FALSE))</f>
        <v>0</v>
      </c>
      <c r="O738" s="8">
        <f>IFERROR((Table1[[#This Row],[Electricity 21-22]]*'Emissions Factors'!$C$4)+(Table1[[#This Row],[Gas 21-22]]*'Emissions Factors'!$B$4), "")</f>
        <v>0</v>
      </c>
      <c r="P738" s="12" t="str">
        <f>IFERROR(Table1[[#This Row],[Total Emissions 21-22]]/Table1[[#This Row],[Total Emissions 20-21]], "")</f>
        <v/>
      </c>
      <c r="Q738" s="11" t="str">
        <f>IF(ISNA(VLOOKUP(Table1[[#This Row],[Name]],'Elec 22-23'!$A$4:$B$680, 2, FALSE)), "", VLOOKUP(Table1[[#This Row],[Name]], 'Elec 22-23'!$A$4:$B$680, 2, FALSE))</f>
        <v/>
      </c>
      <c r="R738" s="7" t="str">
        <f>IF(ISNA(VLOOKUP(Table1[[#This Row],[Name]], 'Gas 22-23'!$A$4:$B$427, 2, FALSE)), "", (VLOOKUP(Table1[[#This Row],[Name]], 'Gas 22-23'!$A$4:$B$427, 2, FALSE)))</f>
        <v/>
      </c>
      <c r="S738" s="7" t="str">
        <f>IFERROR((Table1[[#This Row],[Electricity 22-23]]*'Emissions Factors'!$C$5)+('Emissions Factors'!$B$5*Table1[[#This Row],[Gas 22-23]]), "")</f>
        <v/>
      </c>
      <c r="T738" s="12" t="str">
        <f>IFERROR(Table1[[#This Row],[Total Emissions 22-23]]/Table1[[#This Row],[Total Emissions 21-22]], "")</f>
        <v/>
      </c>
      <c r="U738" s="7" t="str">
        <f>IF(ISNA(VLOOKUP(Table1[[#This Row],[Name]],'Electricity 23-24'!A64:D960,4,FALSE)),"",(VLOOKUP(Table1[[#This Row],[Name]],'Electricity 23-24'!A64:D960,4,FALSE)))</f>
        <v/>
      </c>
      <c r="V738" s="7" t="str">
        <f>IF(ISNA(VLOOKUP(Table1[[#This Row],[Name]],Table2[#All],2,FALSE)),"",(VLOOKUP(Table1[[#This Row],[Name]],Table2[#All],2,FALSE)))</f>
        <v/>
      </c>
      <c r="W738" s="7" t="str">
        <f>IFERROR((Table1[[#This Row],[Electricity 23-24 ]]*'Emissions Factors'!$C$6)+(Table1[[#This Row],[Gas 23-24 ]]*'Emissions Factors'!$B$6),"")</f>
        <v/>
      </c>
      <c r="X738" s="74" t="str">
        <f>IFERROR(Table1[[#This Row],[Total Emissions 23-24 ]]/Table1[[#This Row],[Total Emissions 22-23]],"")</f>
        <v/>
      </c>
      <c r="Y738" s="21"/>
    </row>
    <row r="739" spans="1:25" x14ac:dyDescent="0.25">
      <c r="A739" s="30"/>
      <c r="B739" s="21" t="e">
        <f>VLOOKUP(Table1[[#This Row],[Name]], 'Site Information'!$A$2:$D$46, 4, FALSE)</f>
        <v>#N/A</v>
      </c>
      <c r="C739" s="11" t="str">
        <f>IF(ISNA(VLOOKUP(Table1[[#This Row],[Name]], 'Elec 17-18'!$A$4:$B$630, 2, FALSE)), "0", VLOOKUP(Table1[[#This Row],[Name]], 'Elec 17-18'!$A$4:$B$630, 2, FALSE))</f>
        <v>0</v>
      </c>
      <c r="D739" s="47" t="str">
        <f>IF(ISNA(VLOOKUP(Table1[[#This Row],[Name]], 'Gas 17-18'!$A$4:$B$395, 2, FALSE)), "0", (VLOOKUP(Table1[[#This Row],[Name]], 'Gas 17-18'!$A$4:$B$395, 2, FALSE)))</f>
        <v>0</v>
      </c>
      <c r="E739" s="11" t="str">
        <f>IF(ISNA(VLOOKUP(Table1[[#This Row],[Name]], 'Elec 18-19'!$A$4:$B$630, 2, FALSE)), "0", VLOOKUP(Table1[[#This Row],[Name]], 'Elec 18-19'!$A$4:$B$630, 2, FALSE))</f>
        <v>0</v>
      </c>
      <c r="F739" s="47" t="str">
        <f>IF(ISNA(VLOOKUP(Table1[[#This Row],[Name]], 'Gas 18-19'!$A$4:$B$395, 2, FALSE)), "0", (VLOOKUP(Table1[[#This Row],[Name]], 'Gas 18-19'!$A$4:$B$395, 2, FALSE)))</f>
        <v>0</v>
      </c>
      <c r="G739" s="7" t="str">
        <f>IF(ISNA(VLOOKUP(Table1[[#This Row],[Name]], 'Elec 19-20'!$A$4:$B$631, 2, FALSE)), "0", VLOOKUP(Table1[[#This Row],[Name]], 'Elec 19-20'!$A$4:$B$631, 2, FALSE))</f>
        <v>0</v>
      </c>
      <c r="H739" s="7" t="str">
        <f>IF(ISNA(VLOOKUP(Table1[[#This Row],[Name]], 'Gas 19-20'!$A$4:$B$395, 2, FALSE)), "0", (VLOOKUP(Table1[[#This Row],[Name]], 'Gas 19-20'!$A$4:$B$395, 2, FALSE)))</f>
        <v>0</v>
      </c>
      <c r="I739" s="13">
        <f>IFERROR((Table1[[#This Row],[Electricity 19-20]]*'Emissions Factors'!$C$2)+(Table1[[#This Row],[Gas 19-20]]*'Emissions Factors'!$B$2), "")</f>
        <v>0</v>
      </c>
      <c r="J739" s="7" t="str">
        <f>IF(ISNA(VLOOKUP(Table1[[#This Row],[Name]],'Elec 20-21'!$A$4:$B$641, 2, FALSE)), "0", VLOOKUP(Table1[[#This Row],[Name]], 'Elec 20-21'!$A$4:$B$641, 2, FALSE))</f>
        <v>0</v>
      </c>
      <c r="K739" s="7" t="str">
        <f>IF(ISNA(VLOOKUP(Table1[[#This Row],[Name]], 'Gas 20-21'!$A$4:$B$400, 2, FALSE)), "0", VLOOKUP(Table1[[#This Row],[Name]], 'Gas 20-21'!$A$4:$B$400, 2, FALSE))</f>
        <v>0</v>
      </c>
      <c r="L739" s="13">
        <f>IFERROR((Table1[[#This Row],[Electricity 20-21]]*'Emissions Factors'!$C$3)+(Table1[[#This Row],[Gas 20-21]]*'Emissions Factors'!$B$2), "0")</f>
        <v>0</v>
      </c>
      <c r="M739" s="65" t="str">
        <f>IF(ISNA(VLOOKUP(Table1[[#This Row],[Name]], 'Elec 21-22'!$A$4:$B$656, 2, FALSE)), "0", VLOOKUP(Table1[[#This Row],[Name]], 'Elec 21-22'!$A$4:$B$656, 2, FALSE))</f>
        <v>0</v>
      </c>
      <c r="N739" s="11" t="str">
        <f>IF(ISNA(VLOOKUP(Table1[[#This Row],[Name]], 'Gas 21-22'!$A$4:$B$408, 2, FALSE)), "0", VLOOKUP(Table1[[#This Row],[Name]], 'Gas 21-22'!$A$4:$B$408, 2, FALSE))</f>
        <v>0</v>
      </c>
      <c r="O739" s="8">
        <f>IFERROR((Table1[[#This Row],[Electricity 21-22]]*'Emissions Factors'!$C$4)+(Table1[[#This Row],[Gas 21-22]]*'Emissions Factors'!$B$4), "")</f>
        <v>0</v>
      </c>
      <c r="P739" s="12" t="str">
        <f>IFERROR(Table1[[#This Row],[Total Emissions 21-22]]/Table1[[#This Row],[Total Emissions 20-21]], "")</f>
        <v/>
      </c>
      <c r="Q739" s="11" t="str">
        <f>IF(ISNA(VLOOKUP(Table1[[#This Row],[Name]],'Elec 22-23'!$A$4:$B$680, 2, FALSE)), "", VLOOKUP(Table1[[#This Row],[Name]], 'Elec 22-23'!$A$4:$B$680, 2, FALSE))</f>
        <v/>
      </c>
      <c r="R739" s="7" t="str">
        <f>IF(ISNA(VLOOKUP(Table1[[#This Row],[Name]], 'Gas 22-23'!$A$4:$B$427, 2, FALSE)), "", (VLOOKUP(Table1[[#This Row],[Name]], 'Gas 22-23'!$A$4:$B$427, 2, FALSE)))</f>
        <v/>
      </c>
      <c r="S739" s="7" t="str">
        <f>IFERROR((Table1[[#This Row],[Electricity 22-23]]*'Emissions Factors'!$C$5)+('Emissions Factors'!$B$5*Table1[[#This Row],[Gas 22-23]]), "")</f>
        <v/>
      </c>
      <c r="T739" s="12" t="str">
        <f>IFERROR(Table1[[#This Row],[Total Emissions 22-23]]/Table1[[#This Row],[Total Emissions 21-22]], "")</f>
        <v/>
      </c>
      <c r="U739" s="7" t="str">
        <f>IF(ISNA(VLOOKUP(Table1[[#This Row],[Name]],'Electricity 23-24'!A71:D967,4,FALSE)),"",(VLOOKUP(Table1[[#This Row],[Name]],'Electricity 23-24'!A71:D967,4,FALSE)))</f>
        <v/>
      </c>
      <c r="V739" s="7" t="str">
        <f>IF(ISNA(VLOOKUP(Table1[[#This Row],[Name]],Table2[#All],2,FALSE)),"",(VLOOKUP(Table1[[#This Row],[Name]],Table2[#All],2,FALSE)))</f>
        <v/>
      </c>
      <c r="W739" s="7" t="str">
        <f>IFERROR((Table1[[#This Row],[Electricity 23-24 ]]*'Emissions Factors'!$C$6)+(Table1[[#This Row],[Gas 23-24 ]]*'Emissions Factors'!$B$6),"")</f>
        <v/>
      </c>
      <c r="X739" s="74" t="str">
        <f>IFERROR(Table1[[#This Row],[Total Emissions 23-24 ]]/Table1[[#This Row],[Total Emissions 22-23]],"")</f>
        <v/>
      </c>
      <c r="Y739" s="21"/>
    </row>
    <row r="740" spans="1:25" x14ac:dyDescent="0.25">
      <c r="A740" s="30"/>
      <c r="B740" s="21" t="e">
        <f>VLOOKUP(Table1[[#This Row],[Name]], 'Site Information'!$A$2:$D$46, 4, FALSE)</f>
        <v>#N/A</v>
      </c>
      <c r="C740" s="11" t="str">
        <f>IF(ISNA(VLOOKUP(Table1[[#This Row],[Name]], 'Elec 17-18'!$A$4:$B$630, 2, FALSE)), "0", VLOOKUP(Table1[[#This Row],[Name]], 'Elec 17-18'!$A$4:$B$630, 2, FALSE))</f>
        <v>0</v>
      </c>
      <c r="D740" s="47" t="str">
        <f>IF(ISNA(VLOOKUP(Table1[[#This Row],[Name]], 'Gas 17-18'!$A$4:$B$395, 2, FALSE)), "0", (VLOOKUP(Table1[[#This Row],[Name]], 'Gas 17-18'!$A$4:$B$395, 2, FALSE)))</f>
        <v>0</v>
      </c>
      <c r="E740" s="11" t="str">
        <f>IF(ISNA(VLOOKUP(Table1[[#This Row],[Name]], 'Elec 18-19'!$A$4:$B$630, 2, FALSE)), "0", VLOOKUP(Table1[[#This Row],[Name]], 'Elec 18-19'!$A$4:$B$630, 2, FALSE))</f>
        <v>0</v>
      </c>
      <c r="F740" s="47" t="str">
        <f>IF(ISNA(VLOOKUP(Table1[[#This Row],[Name]], 'Gas 18-19'!$A$4:$B$395, 2, FALSE)), "0", (VLOOKUP(Table1[[#This Row],[Name]], 'Gas 18-19'!$A$4:$B$395, 2, FALSE)))</f>
        <v>0</v>
      </c>
      <c r="G740" s="7" t="str">
        <f>IF(ISNA(VLOOKUP(Table1[[#This Row],[Name]], 'Elec 19-20'!$A$4:$B$631, 2, FALSE)), "0", VLOOKUP(Table1[[#This Row],[Name]], 'Elec 19-20'!$A$4:$B$631, 2, FALSE))</f>
        <v>0</v>
      </c>
      <c r="H740" s="7" t="str">
        <f>IF(ISNA(VLOOKUP(Table1[[#This Row],[Name]], 'Gas 19-20'!$A$4:$B$395, 2, FALSE)), "0", (VLOOKUP(Table1[[#This Row],[Name]], 'Gas 19-20'!$A$4:$B$395, 2, FALSE)))</f>
        <v>0</v>
      </c>
      <c r="I740" s="13">
        <f>IFERROR((Table1[[#This Row],[Electricity 19-20]]*'Emissions Factors'!$C$2)+(Table1[[#This Row],[Gas 19-20]]*'Emissions Factors'!$B$2), "")</f>
        <v>0</v>
      </c>
      <c r="J740" s="7" t="str">
        <f>IF(ISNA(VLOOKUP(Table1[[#This Row],[Name]],'Elec 20-21'!$A$4:$B$641, 2, FALSE)), "0", VLOOKUP(Table1[[#This Row],[Name]], 'Elec 20-21'!$A$4:$B$641, 2, FALSE))</f>
        <v>0</v>
      </c>
      <c r="K740" s="7" t="str">
        <f>IF(ISNA(VLOOKUP(Table1[[#This Row],[Name]], 'Gas 20-21'!$A$4:$B$400, 2, FALSE)), "0", VLOOKUP(Table1[[#This Row],[Name]], 'Gas 20-21'!$A$4:$B$400, 2, FALSE))</f>
        <v>0</v>
      </c>
      <c r="L740" s="13">
        <f>IFERROR((Table1[[#This Row],[Electricity 20-21]]*'Emissions Factors'!$C$3)+(Table1[[#This Row],[Gas 20-21]]*'Emissions Factors'!$B$2), "0")</f>
        <v>0</v>
      </c>
      <c r="M740" s="65" t="str">
        <f>IF(ISNA(VLOOKUP(Table1[[#This Row],[Name]], 'Elec 21-22'!$A$4:$B$656, 2, FALSE)), "0", VLOOKUP(Table1[[#This Row],[Name]], 'Elec 21-22'!$A$4:$B$656, 2, FALSE))</f>
        <v>0</v>
      </c>
      <c r="N740" s="11" t="str">
        <f>IF(ISNA(VLOOKUP(Table1[[#This Row],[Name]], 'Gas 21-22'!$A$4:$B$408, 2, FALSE)), "0", VLOOKUP(Table1[[#This Row],[Name]], 'Gas 21-22'!$A$4:$B$408, 2, FALSE))</f>
        <v>0</v>
      </c>
      <c r="O740" s="8">
        <f>IFERROR((Table1[[#This Row],[Electricity 21-22]]*'Emissions Factors'!$C$4)+(Table1[[#This Row],[Gas 21-22]]*'Emissions Factors'!$B$4), "")</f>
        <v>0</v>
      </c>
      <c r="P740" s="12" t="str">
        <f>IFERROR(Table1[[#This Row],[Total Emissions 21-22]]/Table1[[#This Row],[Total Emissions 20-21]], "")</f>
        <v/>
      </c>
      <c r="Q740" s="11" t="str">
        <f>IF(ISNA(VLOOKUP(Table1[[#This Row],[Name]],'Elec 22-23'!$A$4:$B$680, 2, FALSE)), "", VLOOKUP(Table1[[#This Row],[Name]], 'Elec 22-23'!$A$4:$B$680, 2, FALSE))</f>
        <v/>
      </c>
      <c r="R740" s="7" t="str">
        <f>IF(ISNA(VLOOKUP(Table1[[#This Row],[Name]], 'Gas 22-23'!$A$4:$B$427, 2, FALSE)), "", (VLOOKUP(Table1[[#This Row],[Name]], 'Gas 22-23'!$A$4:$B$427, 2, FALSE)))</f>
        <v/>
      </c>
      <c r="S740" s="7" t="str">
        <f>IFERROR((Table1[[#This Row],[Electricity 22-23]]*'Emissions Factors'!$C$5)+('Emissions Factors'!$B$5*Table1[[#This Row],[Gas 22-23]]), "")</f>
        <v/>
      </c>
      <c r="T740" s="12" t="str">
        <f>IFERROR(Table1[[#This Row],[Total Emissions 22-23]]/Table1[[#This Row],[Total Emissions 21-22]], "")</f>
        <v/>
      </c>
      <c r="U740" s="7" t="str">
        <f>IF(ISNA(VLOOKUP(Table1[[#This Row],[Name]],'Electricity 23-24'!A57:D953,4,FALSE)),"",(VLOOKUP(Table1[[#This Row],[Name]],'Electricity 23-24'!A57:D953,4,FALSE)))</f>
        <v/>
      </c>
      <c r="V740" s="7" t="str">
        <f>IF(ISNA(VLOOKUP(Table1[[#This Row],[Name]],Table2[#All],2,FALSE)),"",(VLOOKUP(Table1[[#This Row],[Name]],Table2[#All],2,FALSE)))</f>
        <v/>
      </c>
      <c r="W740" s="7" t="str">
        <f>IFERROR((Table1[[#This Row],[Electricity 23-24 ]]*'Emissions Factors'!$C$6)+(Table1[[#This Row],[Gas 23-24 ]]*'Emissions Factors'!$B$6),"")</f>
        <v/>
      </c>
      <c r="X740" s="74" t="str">
        <f>IFERROR(Table1[[#This Row],[Total Emissions 23-24 ]]/Table1[[#This Row],[Total Emissions 22-23]],"")</f>
        <v/>
      </c>
      <c r="Y740" s="21"/>
    </row>
    <row r="741" spans="1:25" x14ac:dyDescent="0.25">
      <c r="A741" s="30"/>
      <c r="B741" s="21" t="e">
        <f>VLOOKUP(Table1[[#This Row],[Name]], 'Site Information'!$A$2:$D$46, 4, FALSE)</f>
        <v>#N/A</v>
      </c>
      <c r="C741" s="11" t="str">
        <f>IF(ISNA(VLOOKUP(Table1[[#This Row],[Name]], 'Elec 17-18'!$A$4:$B$630, 2, FALSE)), "0", VLOOKUP(Table1[[#This Row],[Name]], 'Elec 17-18'!$A$4:$B$630, 2, FALSE))</f>
        <v>0</v>
      </c>
      <c r="D741" s="47" t="str">
        <f>IF(ISNA(VLOOKUP(Table1[[#This Row],[Name]], 'Gas 17-18'!$A$4:$B$395, 2, FALSE)), "0", (VLOOKUP(Table1[[#This Row],[Name]], 'Gas 17-18'!$A$4:$B$395, 2, FALSE)))</f>
        <v>0</v>
      </c>
      <c r="E741" s="11" t="str">
        <f>IF(ISNA(VLOOKUP(Table1[[#This Row],[Name]], 'Elec 18-19'!$A$4:$B$630, 2, FALSE)), "0", VLOOKUP(Table1[[#This Row],[Name]], 'Elec 18-19'!$A$4:$B$630, 2, FALSE))</f>
        <v>0</v>
      </c>
      <c r="F741" s="47" t="str">
        <f>IF(ISNA(VLOOKUP(Table1[[#This Row],[Name]], 'Gas 18-19'!$A$4:$B$395, 2, FALSE)), "0", (VLOOKUP(Table1[[#This Row],[Name]], 'Gas 18-19'!$A$4:$B$395, 2, FALSE)))</f>
        <v>0</v>
      </c>
      <c r="G741" s="7" t="str">
        <f>IF(ISNA(VLOOKUP(Table1[[#This Row],[Name]], 'Elec 19-20'!$A$4:$B$631, 2, FALSE)), "0", VLOOKUP(Table1[[#This Row],[Name]], 'Elec 19-20'!$A$4:$B$631, 2, FALSE))</f>
        <v>0</v>
      </c>
      <c r="H741" s="7" t="str">
        <f>IF(ISNA(VLOOKUP(Table1[[#This Row],[Name]], 'Gas 19-20'!$A$4:$B$395, 2, FALSE)), "0", (VLOOKUP(Table1[[#This Row],[Name]], 'Gas 19-20'!$A$4:$B$395, 2, FALSE)))</f>
        <v>0</v>
      </c>
      <c r="I741" s="13">
        <f>IFERROR((Table1[[#This Row],[Electricity 19-20]]*'Emissions Factors'!$C$2)+(Table1[[#This Row],[Gas 19-20]]*'Emissions Factors'!$B$2), "")</f>
        <v>0</v>
      </c>
      <c r="J741" s="7" t="str">
        <f>IF(ISNA(VLOOKUP(Table1[[#This Row],[Name]],'Elec 20-21'!$A$4:$B$641, 2, FALSE)), "0", VLOOKUP(Table1[[#This Row],[Name]], 'Elec 20-21'!$A$4:$B$641, 2, FALSE))</f>
        <v>0</v>
      </c>
      <c r="K741" s="7" t="str">
        <f>IF(ISNA(VLOOKUP(Table1[[#This Row],[Name]], 'Gas 20-21'!$A$4:$B$400, 2, FALSE)), "0", VLOOKUP(Table1[[#This Row],[Name]], 'Gas 20-21'!$A$4:$B$400, 2, FALSE))</f>
        <v>0</v>
      </c>
      <c r="L741" s="13">
        <f>IFERROR((Table1[[#This Row],[Electricity 20-21]]*'Emissions Factors'!$C$3)+(Table1[[#This Row],[Gas 20-21]]*'Emissions Factors'!$B$2), "0")</f>
        <v>0</v>
      </c>
      <c r="M741" s="65" t="str">
        <f>IF(ISNA(VLOOKUP(Table1[[#This Row],[Name]], 'Elec 21-22'!$A$4:$B$656, 2, FALSE)), "0", VLOOKUP(Table1[[#This Row],[Name]], 'Elec 21-22'!$A$4:$B$656, 2, FALSE))</f>
        <v>0</v>
      </c>
      <c r="N741" s="7" t="str">
        <f>IF(ISNA(VLOOKUP(Table1[[#This Row],[Name]], 'Gas 21-22'!$A$4:$B$408, 2, FALSE)), "0", VLOOKUP(Table1[[#This Row],[Name]], 'Gas 21-22'!$A$4:$B$408, 2, FALSE))</f>
        <v>0</v>
      </c>
      <c r="O741" s="8">
        <f>IFERROR((Table1[[#This Row],[Electricity 21-22]]*'Emissions Factors'!$C$4)+(Table1[[#This Row],[Gas 21-22]]*'Emissions Factors'!$B$4), "")</f>
        <v>0</v>
      </c>
      <c r="P741" s="12" t="str">
        <f>IFERROR(Table1[[#This Row],[Total Emissions 21-22]]/Table1[[#This Row],[Total Emissions 20-21]], "")</f>
        <v/>
      </c>
      <c r="Q741" s="11" t="str">
        <f>IF(ISNA(VLOOKUP(Table1[[#This Row],[Name]],'Elec 22-23'!$A$4:$B$680, 2, FALSE)), "", VLOOKUP(Table1[[#This Row],[Name]], 'Elec 22-23'!$A$4:$B$680, 2, FALSE))</f>
        <v/>
      </c>
      <c r="R741" s="7" t="str">
        <f>IF(ISNA(VLOOKUP(Table1[[#This Row],[Name]], 'Gas 22-23'!$A$4:$B$427, 2, FALSE)), "", (VLOOKUP(Table1[[#This Row],[Name]], 'Gas 22-23'!$A$4:$B$427, 2, FALSE)))</f>
        <v/>
      </c>
      <c r="S741" s="7" t="str">
        <f>IFERROR((Table1[[#This Row],[Electricity 22-23]]*'Emissions Factors'!$C$5)+('Emissions Factors'!$B$5*Table1[[#This Row],[Gas 22-23]]), "")</f>
        <v/>
      </c>
      <c r="T741" s="12" t="str">
        <f>IFERROR(Table1[[#This Row],[Total Emissions 22-23]]/Table1[[#This Row],[Total Emissions 21-22]], "")</f>
        <v/>
      </c>
      <c r="U741" s="7" t="str">
        <f>IF(ISNA(VLOOKUP(Table1[[#This Row],[Name]],'Electricity 23-24'!A70:D966,4,FALSE)),"",(VLOOKUP(Table1[[#This Row],[Name]],'Electricity 23-24'!A70:D966,4,FALSE)))</f>
        <v/>
      </c>
      <c r="V741" s="7" t="str">
        <f>IF(ISNA(VLOOKUP(Table1[[#This Row],[Name]],Table2[#All],2,FALSE)),"",(VLOOKUP(Table1[[#This Row],[Name]],Table2[#All],2,FALSE)))</f>
        <v/>
      </c>
      <c r="W741" s="7" t="str">
        <f>IFERROR((Table1[[#This Row],[Electricity 23-24 ]]*'Emissions Factors'!$C$6)+(Table1[[#This Row],[Gas 23-24 ]]*'Emissions Factors'!$B$6),"")</f>
        <v/>
      </c>
      <c r="X741" s="74" t="str">
        <f>IFERROR(Table1[[#This Row],[Total Emissions 23-24 ]]/Table1[[#This Row],[Total Emissions 22-23]],"")</f>
        <v/>
      </c>
      <c r="Y741" s="21"/>
    </row>
    <row r="742" spans="1:25" x14ac:dyDescent="0.25">
      <c r="A742" s="30"/>
      <c r="B742" s="21" t="e">
        <f>VLOOKUP(Table1[[#This Row],[Name]], 'Site Information'!$A$2:$D$46, 4, FALSE)</f>
        <v>#N/A</v>
      </c>
      <c r="C742" s="11" t="str">
        <f>IF(ISNA(VLOOKUP(Table1[[#This Row],[Name]], 'Elec 17-18'!$A$4:$B$630, 2, FALSE)), "0", VLOOKUP(Table1[[#This Row],[Name]], 'Elec 17-18'!$A$4:$B$630, 2, FALSE))</f>
        <v>0</v>
      </c>
      <c r="D742" s="47" t="str">
        <f>IF(ISNA(VLOOKUP(Table1[[#This Row],[Name]], 'Gas 17-18'!$A$4:$B$395, 2, FALSE)), "0", (VLOOKUP(Table1[[#This Row],[Name]], 'Gas 17-18'!$A$4:$B$395, 2, FALSE)))</f>
        <v>0</v>
      </c>
      <c r="E742" s="11" t="str">
        <f>IF(ISNA(VLOOKUP(Table1[[#This Row],[Name]], 'Elec 18-19'!$A$4:$B$630, 2, FALSE)), "0", VLOOKUP(Table1[[#This Row],[Name]], 'Elec 18-19'!$A$4:$B$630, 2, FALSE))</f>
        <v>0</v>
      </c>
      <c r="F742" s="47" t="str">
        <f>IF(ISNA(VLOOKUP(Table1[[#This Row],[Name]], 'Gas 18-19'!$A$4:$B$395, 2, FALSE)), "0", (VLOOKUP(Table1[[#This Row],[Name]], 'Gas 18-19'!$A$4:$B$395, 2, FALSE)))</f>
        <v>0</v>
      </c>
      <c r="G742" s="7" t="str">
        <f>IF(ISNA(VLOOKUP(Table1[[#This Row],[Name]], 'Elec 19-20'!$A$4:$B$631, 2, FALSE)), "0", VLOOKUP(Table1[[#This Row],[Name]], 'Elec 19-20'!$A$4:$B$631, 2, FALSE))</f>
        <v>0</v>
      </c>
      <c r="H742" s="7" t="str">
        <f>IF(ISNA(VLOOKUP(Table1[[#This Row],[Name]], 'Gas 19-20'!$A$4:$B$395, 2, FALSE)), "0", (VLOOKUP(Table1[[#This Row],[Name]], 'Gas 19-20'!$A$4:$B$395, 2, FALSE)))</f>
        <v>0</v>
      </c>
      <c r="I742" s="13">
        <f>IFERROR((Table1[[#This Row],[Electricity 19-20]]*'Emissions Factors'!$C$2)+(Table1[[#This Row],[Gas 19-20]]*'Emissions Factors'!$B$2), "")</f>
        <v>0</v>
      </c>
      <c r="J742" s="7" t="str">
        <f>IF(ISNA(VLOOKUP(Table1[[#This Row],[Name]],'Elec 20-21'!$A$4:$B$641, 2, FALSE)), "0", VLOOKUP(Table1[[#This Row],[Name]], 'Elec 20-21'!$A$4:$B$641, 2, FALSE))</f>
        <v>0</v>
      </c>
      <c r="K742" s="7" t="str">
        <f>IF(ISNA(VLOOKUP(Table1[[#This Row],[Name]], 'Gas 20-21'!$A$4:$B$400, 2, FALSE)), "0", VLOOKUP(Table1[[#This Row],[Name]], 'Gas 20-21'!$A$4:$B$400, 2, FALSE))</f>
        <v>0</v>
      </c>
      <c r="L742" s="13">
        <f>IFERROR((Table1[[#This Row],[Electricity 20-21]]*'Emissions Factors'!$C$3)+(Table1[[#This Row],[Gas 20-21]]*'Emissions Factors'!$B$2), "0")</f>
        <v>0</v>
      </c>
      <c r="M742" s="65" t="str">
        <f>IF(ISNA(VLOOKUP(Table1[[#This Row],[Name]], 'Elec 21-22'!$A$4:$B$656, 2, FALSE)), "0", VLOOKUP(Table1[[#This Row],[Name]], 'Elec 21-22'!$A$4:$B$656, 2, FALSE))</f>
        <v>0</v>
      </c>
      <c r="N742" s="11" t="str">
        <f>IF(ISNA(VLOOKUP(Table1[[#This Row],[Name]], 'Gas 21-22'!$A$4:$B$408, 2, FALSE)), "0", VLOOKUP(Table1[[#This Row],[Name]], 'Gas 21-22'!$A$4:$B$408, 2, FALSE))</f>
        <v>0</v>
      </c>
      <c r="O742" s="8">
        <f>IFERROR((Table1[[#This Row],[Electricity 21-22]]*'Emissions Factors'!$C$4)+(Table1[[#This Row],[Gas 21-22]]*'Emissions Factors'!$B$4), "")</f>
        <v>0</v>
      </c>
      <c r="P742" s="12" t="str">
        <f>IFERROR(Table1[[#This Row],[Total Emissions 21-22]]/Table1[[#This Row],[Total Emissions 20-21]], "")</f>
        <v/>
      </c>
      <c r="Q742" s="11" t="str">
        <f>IF(ISNA(VLOOKUP(Table1[[#This Row],[Name]],'Elec 22-23'!$A$4:$B$680, 2, FALSE)), "", VLOOKUP(Table1[[#This Row],[Name]], 'Elec 22-23'!$A$4:$B$680, 2, FALSE))</f>
        <v/>
      </c>
      <c r="R742" s="7" t="str">
        <f>IF(ISNA(VLOOKUP(Table1[[#This Row],[Name]], 'Gas 22-23'!$A$4:$B$427, 2, FALSE)), "", (VLOOKUP(Table1[[#This Row],[Name]], 'Gas 22-23'!$A$4:$B$427, 2, FALSE)))</f>
        <v/>
      </c>
      <c r="S742" s="7" t="str">
        <f>IFERROR((Table1[[#This Row],[Electricity 22-23]]*'Emissions Factors'!$C$5)+('Emissions Factors'!$B$5*Table1[[#This Row],[Gas 22-23]]), "")</f>
        <v/>
      </c>
      <c r="T742" s="12" t="str">
        <f>IFERROR(Table1[[#This Row],[Total Emissions 22-23]]/Table1[[#This Row],[Total Emissions 21-22]], "")</f>
        <v/>
      </c>
      <c r="U742" s="7" t="str">
        <f>IF(ISNA(VLOOKUP(Table1[[#This Row],[Name]],'Electricity 23-24'!A92:D988,4,FALSE)),"",(VLOOKUP(Table1[[#This Row],[Name]],'Electricity 23-24'!A92:D988,4,FALSE)))</f>
        <v/>
      </c>
      <c r="V742" s="7" t="str">
        <f>IF(ISNA(VLOOKUP(Table1[[#This Row],[Name]],Table2[#All],2,FALSE)),"",(VLOOKUP(Table1[[#This Row],[Name]],Table2[#All],2,FALSE)))</f>
        <v/>
      </c>
      <c r="W742" s="7" t="str">
        <f>IFERROR((Table1[[#This Row],[Electricity 23-24 ]]*'Emissions Factors'!$C$6)+(Table1[[#This Row],[Gas 23-24 ]]*'Emissions Factors'!$B$6),"")</f>
        <v/>
      </c>
      <c r="X742" s="74" t="str">
        <f>IFERROR(Table1[[#This Row],[Total Emissions 23-24 ]]/Table1[[#This Row],[Total Emissions 22-23]],"")</f>
        <v/>
      </c>
      <c r="Y742" s="21"/>
    </row>
    <row r="743" spans="1:25" x14ac:dyDescent="0.25">
      <c r="A743" s="30"/>
      <c r="B743" s="21" t="e">
        <f>VLOOKUP(Table1[[#This Row],[Name]], 'Site Information'!$A$2:$D$46, 4, FALSE)</f>
        <v>#N/A</v>
      </c>
      <c r="C743" s="11" t="str">
        <f>IF(ISNA(VLOOKUP(Table1[[#This Row],[Name]], 'Elec 17-18'!$A$4:$B$630, 2, FALSE)), "0", VLOOKUP(Table1[[#This Row],[Name]], 'Elec 17-18'!$A$4:$B$630, 2, FALSE))</f>
        <v>0</v>
      </c>
      <c r="D743" s="47" t="str">
        <f>IF(ISNA(VLOOKUP(Table1[[#This Row],[Name]], 'Gas 17-18'!$A$4:$B$395, 2, FALSE)), "0", (VLOOKUP(Table1[[#This Row],[Name]], 'Gas 17-18'!$A$4:$B$395, 2, FALSE)))</f>
        <v>0</v>
      </c>
      <c r="E743" s="11" t="str">
        <f>IF(ISNA(VLOOKUP(Table1[[#This Row],[Name]], 'Elec 18-19'!$A$4:$B$630, 2, FALSE)), "0", VLOOKUP(Table1[[#This Row],[Name]], 'Elec 18-19'!$A$4:$B$630, 2, FALSE))</f>
        <v>0</v>
      </c>
      <c r="F743" s="47" t="str">
        <f>IF(ISNA(VLOOKUP(Table1[[#This Row],[Name]], 'Gas 18-19'!$A$4:$B$395, 2, FALSE)), "0", (VLOOKUP(Table1[[#This Row],[Name]], 'Gas 18-19'!$A$4:$B$395, 2, FALSE)))</f>
        <v>0</v>
      </c>
      <c r="G743" s="7" t="str">
        <f>IF(ISNA(VLOOKUP(Table1[[#This Row],[Name]], 'Elec 19-20'!$A$4:$B$631, 2, FALSE)), "0", VLOOKUP(Table1[[#This Row],[Name]], 'Elec 19-20'!$A$4:$B$631, 2, FALSE))</f>
        <v>0</v>
      </c>
      <c r="H743" s="7" t="str">
        <f>IF(ISNA(VLOOKUP(Table1[[#This Row],[Name]], 'Gas 19-20'!$A$4:$B$395, 2, FALSE)), "0", (VLOOKUP(Table1[[#This Row],[Name]], 'Gas 19-20'!$A$4:$B$395, 2, FALSE)))</f>
        <v>0</v>
      </c>
      <c r="I743" s="13">
        <f>IFERROR((Table1[[#This Row],[Electricity 19-20]]*'Emissions Factors'!$C$2)+(Table1[[#This Row],[Gas 19-20]]*'Emissions Factors'!$B$2), "")</f>
        <v>0</v>
      </c>
      <c r="J743" s="7" t="str">
        <f>IF(ISNA(VLOOKUP(Table1[[#This Row],[Name]],'Elec 20-21'!$A$4:$B$641, 2, FALSE)), "0", VLOOKUP(Table1[[#This Row],[Name]], 'Elec 20-21'!$A$4:$B$641, 2, FALSE))</f>
        <v>0</v>
      </c>
      <c r="K743" s="7" t="str">
        <f>IF(ISNA(VLOOKUP(Table1[[#This Row],[Name]], 'Gas 20-21'!$A$4:$B$400, 2, FALSE)), "0", VLOOKUP(Table1[[#This Row],[Name]], 'Gas 20-21'!$A$4:$B$400, 2, FALSE))</f>
        <v>0</v>
      </c>
      <c r="L743" s="13">
        <f>IFERROR((Table1[[#This Row],[Electricity 20-21]]*'Emissions Factors'!$C$3)+(Table1[[#This Row],[Gas 20-21]]*'Emissions Factors'!$B$2), "0")</f>
        <v>0</v>
      </c>
      <c r="M743" s="65" t="str">
        <f>IF(ISNA(VLOOKUP(Table1[[#This Row],[Name]], 'Elec 21-22'!$A$4:$B$656, 2, FALSE)), "0", VLOOKUP(Table1[[#This Row],[Name]], 'Elec 21-22'!$A$4:$B$656, 2, FALSE))</f>
        <v>0</v>
      </c>
      <c r="N743" s="11" t="str">
        <f>IF(ISNA(VLOOKUP(Table1[[#This Row],[Name]], 'Gas 21-22'!$A$4:$B$408, 2, FALSE)), "0", VLOOKUP(Table1[[#This Row],[Name]], 'Gas 21-22'!$A$4:$B$408, 2, FALSE))</f>
        <v>0</v>
      </c>
      <c r="O743" s="8">
        <f>IFERROR((Table1[[#This Row],[Electricity 21-22]]*'Emissions Factors'!$C$4)+(Table1[[#This Row],[Gas 21-22]]*'Emissions Factors'!$B$4), "")</f>
        <v>0</v>
      </c>
      <c r="P743" s="12" t="str">
        <f>IFERROR(Table1[[#This Row],[Total Emissions 21-22]]/Table1[[#This Row],[Total Emissions 20-21]], "")</f>
        <v/>
      </c>
      <c r="Q743" s="11" t="str">
        <f>IF(ISNA(VLOOKUP(Table1[[#This Row],[Name]],'Elec 22-23'!$A$4:$B$680, 2, FALSE)), "", VLOOKUP(Table1[[#This Row],[Name]], 'Elec 22-23'!$A$4:$B$680, 2, FALSE))</f>
        <v/>
      </c>
      <c r="R743" s="7" t="str">
        <f>IF(ISNA(VLOOKUP(Table1[[#This Row],[Name]], 'Gas 22-23'!$A$4:$B$427, 2, FALSE)), "", (VLOOKUP(Table1[[#This Row],[Name]], 'Gas 22-23'!$A$4:$B$427, 2, FALSE)))</f>
        <v/>
      </c>
      <c r="S743" s="7" t="str">
        <f>IFERROR((Table1[[#This Row],[Electricity 22-23]]*'Emissions Factors'!$C$5)+('Emissions Factors'!$B$5*Table1[[#This Row],[Gas 22-23]]), "")</f>
        <v/>
      </c>
      <c r="T743" s="12" t="str">
        <f>IFERROR(Table1[[#This Row],[Total Emissions 22-23]]/Table1[[#This Row],[Total Emissions 21-22]], "")</f>
        <v/>
      </c>
      <c r="U743" s="7" t="str">
        <f>IF(ISNA(VLOOKUP(Table1[[#This Row],[Name]],'Electricity 23-24'!A76:D972,4,FALSE)),"",(VLOOKUP(Table1[[#This Row],[Name]],'Electricity 23-24'!A76:D972,4,FALSE)))</f>
        <v/>
      </c>
      <c r="V743" s="7" t="str">
        <f>IF(ISNA(VLOOKUP(Table1[[#This Row],[Name]],Table2[#All],2,FALSE)),"",(VLOOKUP(Table1[[#This Row],[Name]],Table2[#All],2,FALSE)))</f>
        <v/>
      </c>
      <c r="W743" s="7" t="str">
        <f>IFERROR((Table1[[#This Row],[Electricity 23-24 ]]*'Emissions Factors'!$C$6)+(Table1[[#This Row],[Gas 23-24 ]]*'Emissions Factors'!$B$6),"")</f>
        <v/>
      </c>
      <c r="X743" s="74" t="str">
        <f>IFERROR(Table1[[#This Row],[Total Emissions 23-24 ]]/Table1[[#This Row],[Total Emissions 22-23]],"")</f>
        <v/>
      </c>
      <c r="Y743" s="21" t="s">
        <v>895</v>
      </c>
    </row>
    <row r="744" spans="1:25" x14ac:dyDescent="0.25">
      <c r="A744" s="30"/>
      <c r="B744" s="21" t="e">
        <f>VLOOKUP(Table1[[#This Row],[Name]], 'Site Information'!$A$2:$D$46, 4, FALSE)</f>
        <v>#N/A</v>
      </c>
      <c r="C744" s="11" t="str">
        <f>IF(ISNA(VLOOKUP(Table1[[#This Row],[Name]], 'Elec 17-18'!$A$4:$B$630, 2, FALSE)), "0", VLOOKUP(Table1[[#This Row],[Name]], 'Elec 17-18'!$A$4:$B$630, 2, FALSE))</f>
        <v>0</v>
      </c>
      <c r="D744" s="47" t="str">
        <f>IF(ISNA(VLOOKUP(Table1[[#This Row],[Name]], 'Gas 17-18'!$A$4:$B$395, 2, FALSE)), "0", (VLOOKUP(Table1[[#This Row],[Name]], 'Gas 17-18'!$A$4:$B$395, 2, FALSE)))</f>
        <v>0</v>
      </c>
      <c r="E744" s="11" t="str">
        <f>IF(ISNA(VLOOKUP(Table1[[#This Row],[Name]], 'Elec 18-19'!$A$4:$B$630, 2, FALSE)), "0", VLOOKUP(Table1[[#This Row],[Name]], 'Elec 18-19'!$A$4:$B$630, 2, FALSE))</f>
        <v>0</v>
      </c>
      <c r="F744" s="47" t="str">
        <f>IF(ISNA(VLOOKUP(Table1[[#This Row],[Name]], 'Gas 18-19'!$A$4:$B$395, 2, FALSE)), "0", (VLOOKUP(Table1[[#This Row],[Name]], 'Gas 18-19'!$A$4:$B$395, 2, FALSE)))</f>
        <v>0</v>
      </c>
      <c r="G744" s="7" t="str">
        <f>IF(ISNA(VLOOKUP(Table1[[#This Row],[Name]], 'Elec 19-20'!$A$4:$B$631, 2, FALSE)), "0", VLOOKUP(Table1[[#This Row],[Name]], 'Elec 19-20'!$A$4:$B$631, 2, FALSE))</f>
        <v>0</v>
      </c>
      <c r="H744" s="7" t="str">
        <f>IF(ISNA(VLOOKUP(Table1[[#This Row],[Name]], 'Gas 19-20'!$A$4:$B$395, 2, FALSE)), "0", (VLOOKUP(Table1[[#This Row],[Name]], 'Gas 19-20'!$A$4:$B$395, 2, FALSE)))</f>
        <v>0</v>
      </c>
      <c r="I744" s="13">
        <f>IFERROR((Table1[[#This Row],[Electricity 19-20]]*'Emissions Factors'!$C$2)+(Table1[[#This Row],[Gas 19-20]]*'Emissions Factors'!$B$2), "")</f>
        <v>0</v>
      </c>
      <c r="J744" s="7" t="str">
        <f>IF(ISNA(VLOOKUP(Table1[[#This Row],[Name]],'Elec 20-21'!$A$4:$B$641, 2, FALSE)), "0", VLOOKUP(Table1[[#This Row],[Name]], 'Elec 20-21'!$A$4:$B$641, 2, FALSE))</f>
        <v>0</v>
      </c>
      <c r="K744" s="7" t="str">
        <f>IF(ISNA(VLOOKUP(Table1[[#This Row],[Name]], 'Gas 20-21'!$A$4:$B$400, 2, FALSE)), "0", VLOOKUP(Table1[[#This Row],[Name]], 'Gas 20-21'!$A$4:$B$400, 2, FALSE))</f>
        <v>0</v>
      </c>
      <c r="L744" s="13">
        <f>IFERROR((Table1[[#This Row],[Electricity 20-21]]*'Emissions Factors'!$C$3)+(Table1[[#This Row],[Gas 20-21]]*'Emissions Factors'!$B$2), "0")</f>
        <v>0</v>
      </c>
      <c r="M744" s="65" t="str">
        <f>IF(ISNA(VLOOKUP(Table1[[#This Row],[Name]], 'Elec 21-22'!$A$4:$B$656, 2, FALSE)), "0", VLOOKUP(Table1[[#This Row],[Name]], 'Elec 21-22'!$A$4:$B$656, 2, FALSE))</f>
        <v>0</v>
      </c>
      <c r="N744" s="11" t="str">
        <f>IF(ISNA(VLOOKUP(Table1[[#This Row],[Name]], 'Gas 21-22'!$A$4:$B$408, 2, FALSE)), "0", VLOOKUP(Table1[[#This Row],[Name]], 'Gas 21-22'!$A$4:$B$408, 2, FALSE))</f>
        <v>0</v>
      </c>
      <c r="O744" s="8">
        <f>IFERROR((Table1[[#This Row],[Electricity 21-22]]*'Emissions Factors'!$C$4)+(Table1[[#This Row],[Gas 21-22]]*'Emissions Factors'!$B$4), "")</f>
        <v>0</v>
      </c>
      <c r="P744" s="12" t="str">
        <f>IFERROR(Table1[[#This Row],[Total Emissions 21-22]]/Table1[[#This Row],[Total Emissions 20-21]], "")</f>
        <v/>
      </c>
      <c r="Q744" s="11" t="str">
        <f>IF(ISNA(VLOOKUP(Table1[[#This Row],[Name]],'Elec 22-23'!$A$4:$B$680, 2, FALSE)), "", VLOOKUP(Table1[[#This Row],[Name]], 'Elec 22-23'!$A$4:$B$680, 2, FALSE))</f>
        <v/>
      </c>
      <c r="R744" s="7" t="str">
        <f>IF(ISNA(VLOOKUP(Table1[[#This Row],[Name]], 'Gas 22-23'!$A$4:$B$427, 2, FALSE)), "", (VLOOKUP(Table1[[#This Row],[Name]], 'Gas 22-23'!$A$4:$B$427, 2, FALSE)))</f>
        <v/>
      </c>
      <c r="S744" s="7" t="str">
        <f>IFERROR((Table1[[#This Row],[Electricity 22-23]]*'Emissions Factors'!$C$5)+('Emissions Factors'!$B$5*Table1[[#This Row],[Gas 22-23]]), "")</f>
        <v/>
      </c>
      <c r="T744" s="12" t="str">
        <f>IFERROR(Table1[[#This Row],[Total Emissions 22-23]]/Table1[[#This Row],[Total Emissions 21-22]], "")</f>
        <v/>
      </c>
      <c r="U744" s="7" t="str">
        <f>IF(ISNA(VLOOKUP(Table1[[#This Row],[Name]],'Electricity 23-24'!A36:D932,4,FALSE)),"",(VLOOKUP(Table1[[#This Row],[Name]],'Electricity 23-24'!A36:D932,4,FALSE)))</f>
        <v/>
      </c>
      <c r="V744" s="7" t="str">
        <f>IF(ISNA(VLOOKUP(Table1[[#This Row],[Name]],Table2[#All],2,FALSE)),"",(VLOOKUP(Table1[[#This Row],[Name]],Table2[#All],2,FALSE)))</f>
        <v/>
      </c>
      <c r="W744" s="7" t="str">
        <f>IFERROR((Table1[[#This Row],[Electricity 23-24 ]]*'Emissions Factors'!$C$6)+(Table1[[#This Row],[Gas 23-24 ]]*'Emissions Factors'!$B$6),"")</f>
        <v/>
      </c>
      <c r="X744" s="74" t="str">
        <f>IFERROR(Table1[[#This Row],[Total Emissions 23-24 ]]/Table1[[#This Row],[Total Emissions 22-23]],"")</f>
        <v/>
      </c>
      <c r="Y744" s="21" t="s">
        <v>896</v>
      </c>
    </row>
    <row r="745" spans="1:25" x14ac:dyDescent="0.25">
      <c r="A745" s="30"/>
      <c r="B745" s="21" t="e">
        <f>VLOOKUP(Table1[[#This Row],[Name]], 'Site Information'!$A$2:$D$46, 4, FALSE)</f>
        <v>#N/A</v>
      </c>
      <c r="C745" s="11" t="str">
        <f>IF(ISNA(VLOOKUP(Table1[[#This Row],[Name]], 'Elec 17-18'!$A$4:$B$630, 2, FALSE)), "0", VLOOKUP(Table1[[#This Row],[Name]], 'Elec 17-18'!$A$4:$B$630, 2, FALSE))</f>
        <v>0</v>
      </c>
      <c r="D745" s="47" t="str">
        <f>IF(ISNA(VLOOKUP(Table1[[#This Row],[Name]], 'Gas 17-18'!$A$4:$B$395, 2, FALSE)), "0", (VLOOKUP(Table1[[#This Row],[Name]], 'Gas 17-18'!$A$4:$B$395, 2, FALSE)))</f>
        <v>0</v>
      </c>
      <c r="E745" s="11" t="str">
        <f>IF(ISNA(VLOOKUP(Table1[[#This Row],[Name]], 'Elec 18-19'!$A$4:$B$630, 2, FALSE)), "0", VLOOKUP(Table1[[#This Row],[Name]], 'Elec 18-19'!$A$4:$B$630, 2, FALSE))</f>
        <v>0</v>
      </c>
      <c r="F745" s="47" t="str">
        <f>IF(ISNA(VLOOKUP(Table1[[#This Row],[Name]], 'Gas 18-19'!$A$4:$B$395, 2, FALSE)), "0", (VLOOKUP(Table1[[#This Row],[Name]], 'Gas 18-19'!$A$4:$B$395, 2, FALSE)))</f>
        <v>0</v>
      </c>
      <c r="G745" s="7" t="str">
        <f>IF(ISNA(VLOOKUP(Table1[[#This Row],[Name]], 'Elec 19-20'!$A$4:$B$631, 2, FALSE)), "0", VLOOKUP(Table1[[#This Row],[Name]], 'Elec 19-20'!$A$4:$B$631, 2, FALSE))</f>
        <v>0</v>
      </c>
      <c r="H745" s="7" t="str">
        <f>IF(ISNA(VLOOKUP(Table1[[#This Row],[Name]], 'Gas 19-20'!$A$4:$B$395, 2, FALSE)), "0", (VLOOKUP(Table1[[#This Row],[Name]], 'Gas 19-20'!$A$4:$B$395, 2, FALSE)))</f>
        <v>0</v>
      </c>
      <c r="I745" s="13">
        <f>IFERROR((Table1[[#This Row],[Electricity 19-20]]*'Emissions Factors'!$C$2)+(Table1[[#This Row],[Gas 19-20]]*'Emissions Factors'!$B$2), "")</f>
        <v>0</v>
      </c>
      <c r="J745" s="7" t="str">
        <f>IF(ISNA(VLOOKUP(Table1[[#This Row],[Name]],'Elec 20-21'!$A$4:$B$641, 2, FALSE)), "0", VLOOKUP(Table1[[#This Row],[Name]], 'Elec 20-21'!$A$4:$B$641, 2, FALSE))</f>
        <v>0</v>
      </c>
      <c r="K745" s="7" t="str">
        <f>IF(ISNA(VLOOKUP(Table1[[#This Row],[Name]], 'Gas 20-21'!$A$4:$B$400, 2, FALSE)), "0", VLOOKUP(Table1[[#This Row],[Name]], 'Gas 20-21'!$A$4:$B$400, 2, FALSE))</f>
        <v>0</v>
      </c>
      <c r="L745" s="13">
        <f>IFERROR((Table1[[#This Row],[Electricity 20-21]]*'Emissions Factors'!$C$3)+(Table1[[#This Row],[Gas 20-21]]*'Emissions Factors'!$B$2), "0")</f>
        <v>0</v>
      </c>
      <c r="M745" s="65" t="str">
        <f>IF(ISNA(VLOOKUP(Table1[[#This Row],[Name]], 'Elec 21-22'!$A$4:$B$656, 2, FALSE)), "0", VLOOKUP(Table1[[#This Row],[Name]], 'Elec 21-22'!$A$4:$B$656, 2, FALSE))</f>
        <v>0</v>
      </c>
      <c r="N745" s="7" t="str">
        <f>IF(ISNA(VLOOKUP(Table1[[#This Row],[Name]], 'Gas 21-22'!$A$4:$B$408, 2, FALSE)), "0", VLOOKUP(Table1[[#This Row],[Name]], 'Gas 21-22'!$A$4:$B$408, 2, FALSE))</f>
        <v>0</v>
      </c>
      <c r="O745" s="8">
        <f>IFERROR((Table1[[#This Row],[Electricity 21-22]]*'Emissions Factors'!$C$4)+(Table1[[#This Row],[Gas 21-22]]*'Emissions Factors'!$B$4), "")</f>
        <v>0</v>
      </c>
      <c r="P745" s="12" t="str">
        <f>IFERROR(Table1[[#This Row],[Total Emissions 21-22]]/Table1[[#This Row],[Total Emissions 20-21]], "")</f>
        <v/>
      </c>
      <c r="Q745" s="11" t="str">
        <f>IF(ISNA(VLOOKUP(Table1[[#This Row],[Name]],'Elec 22-23'!$A$4:$B$680, 2, FALSE)), "", VLOOKUP(Table1[[#This Row],[Name]], 'Elec 22-23'!$A$4:$B$680, 2, FALSE))</f>
        <v/>
      </c>
      <c r="R745" s="11" t="str">
        <f>IF(ISNA(VLOOKUP(Table1[[#This Row],[Name]], 'Gas 22-23'!$A$4:$B$427, 2, FALSE)), "", (VLOOKUP(Table1[[#This Row],[Name]], 'Gas 22-23'!$A$4:$B$427, 2, FALSE)))</f>
        <v/>
      </c>
      <c r="S745" s="11" t="str">
        <f>IFERROR((Table1[[#This Row],[Electricity 22-23]]*'Emissions Factors'!$C$5)+('Emissions Factors'!$B$5*Table1[[#This Row],[Gas 22-23]]), "")</f>
        <v/>
      </c>
      <c r="T745" s="12" t="str">
        <f>IFERROR(Table1[[#This Row],[Total Emissions 22-23]]/Table1[[#This Row],[Total Emissions 21-22]], "")</f>
        <v/>
      </c>
      <c r="U745" s="11" t="str">
        <f>IF(ISNA(VLOOKUP(Table1[[#This Row],[Name]],'Electricity 23-24'!A67:D963,4,FALSE)),"",(VLOOKUP(Table1[[#This Row],[Name]],'Electricity 23-24'!A67:D963,4,FALSE)))</f>
        <v/>
      </c>
      <c r="V745" s="11" t="str">
        <f>IF(ISNA(VLOOKUP(Table1[[#This Row],[Name]],Table2[#All],2,FALSE)),"",(VLOOKUP(Table1[[#This Row],[Name]],Table2[#All],2,FALSE)))</f>
        <v/>
      </c>
      <c r="W745" s="11" t="str">
        <f>IFERROR((Table1[[#This Row],[Electricity 23-24 ]]*'Emissions Factors'!$C$6)+(Table1[[#This Row],[Gas 23-24 ]]*'Emissions Factors'!$B$6),"")</f>
        <v/>
      </c>
      <c r="X745" s="74" t="str">
        <f>IFERROR(Table1[[#This Row],[Total Emissions 23-24 ]]/Table1[[#This Row],[Total Emissions 22-23]],"")</f>
        <v/>
      </c>
      <c r="Y745" s="21"/>
    </row>
    <row r="746" spans="1:25" x14ac:dyDescent="0.25">
      <c r="A746" s="30"/>
      <c r="B746" s="21" t="e">
        <f>VLOOKUP(Table1[[#This Row],[Name]], 'Site Information'!$A$2:$D$46, 4, FALSE)</f>
        <v>#N/A</v>
      </c>
      <c r="C746" s="11" t="str">
        <f>IF(ISNA(VLOOKUP(Table1[[#This Row],[Name]], 'Elec 17-18'!$A$4:$B$630, 2, FALSE)), "0", VLOOKUP(Table1[[#This Row],[Name]], 'Elec 17-18'!$A$4:$B$630, 2, FALSE))</f>
        <v>0</v>
      </c>
      <c r="D746" s="47" t="str">
        <f>IF(ISNA(VLOOKUP(Table1[[#This Row],[Name]], 'Gas 17-18'!$A$4:$B$395, 2, FALSE)), "0", (VLOOKUP(Table1[[#This Row],[Name]], 'Gas 17-18'!$A$4:$B$395, 2, FALSE)))</f>
        <v>0</v>
      </c>
      <c r="E746" s="11" t="str">
        <f>IF(ISNA(VLOOKUP(Table1[[#This Row],[Name]], 'Elec 18-19'!$A$4:$B$630, 2, FALSE)), "0", VLOOKUP(Table1[[#This Row],[Name]], 'Elec 18-19'!$A$4:$B$630, 2, FALSE))</f>
        <v>0</v>
      </c>
      <c r="F746" s="47" t="str">
        <f>IF(ISNA(VLOOKUP(Table1[[#This Row],[Name]], 'Gas 18-19'!$A$4:$B$395, 2, FALSE)), "0", (VLOOKUP(Table1[[#This Row],[Name]], 'Gas 18-19'!$A$4:$B$395, 2, FALSE)))</f>
        <v>0</v>
      </c>
      <c r="G746" s="7" t="str">
        <f>IF(ISNA(VLOOKUP(Table1[[#This Row],[Name]], 'Elec 19-20'!$A$4:$B$631, 2, FALSE)), "0", VLOOKUP(Table1[[#This Row],[Name]], 'Elec 19-20'!$A$4:$B$631, 2, FALSE))</f>
        <v>0</v>
      </c>
      <c r="H746" s="7" t="str">
        <f>IF(ISNA(VLOOKUP(Table1[[#This Row],[Name]], 'Gas 19-20'!$A$4:$B$395, 2, FALSE)), "0", (VLOOKUP(Table1[[#This Row],[Name]], 'Gas 19-20'!$A$4:$B$395, 2, FALSE)))</f>
        <v>0</v>
      </c>
      <c r="I746" s="13">
        <f>IFERROR((Table1[[#This Row],[Electricity 19-20]]*'Emissions Factors'!$C$2)+(Table1[[#This Row],[Gas 19-20]]*'Emissions Factors'!$B$2), "")</f>
        <v>0</v>
      </c>
      <c r="J746" s="7" t="str">
        <f>IF(ISNA(VLOOKUP(Table1[[#This Row],[Name]],'Elec 20-21'!$A$4:$B$641, 2, FALSE)), "0", VLOOKUP(Table1[[#This Row],[Name]], 'Elec 20-21'!$A$4:$B$641, 2, FALSE))</f>
        <v>0</v>
      </c>
      <c r="K746" s="7" t="str">
        <f>IF(ISNA(VLOOKUP(Table1[[#This Row],[Name]], 'Gas 20-21'!$A$4:$B$400, 2, FALSE)), "0", VLOOKUP(Table1[[#This Row],[Name]], 'Gas 20-21'!$A$4:$B$400, 2, FALSE))</f>
        <v>0</v>
      </c>
      <c r="L746" s="13">
        <f>IFERROR((Table1[[#This Row],[Electricity 20-21]]*'Emissions Factors'!$C$3)+(Table1[[#This Row],[Gas 20-21]]*'Emissions Factors'!$B$2), "0")</f>
        <v>0</v>
      </c>
      <c r="M746" s="65" t="str">
        <f>IF(ISNA(VLOOKUP(Table1[[#This Row],[Name]], 'Elec 21-22'!$A$4:$B$656, 2, FALSE)), "0", VLOOKUP(Table1[[#This Row],[Name]], 'Elec 21-22'!$A$4:$B$656, 2, FALSE))</f>
        <v>0</v>
      </c>
      <c r="N746" s="11" t="str">
        <f>IF(ISNA(VLOOKUP(Table1[[#This Row],[Name]], 'Gas 21-22'!$A$4:$B$408, 2, FALSE)), "0", VLOOKUP(Table1[[#This Row],[Name]], 'Gas 21-22'!$A$4:$B$408, 2, FALSE))</f>
        <v>0</v>
      </c>
      <c r="O746" s="8">
        <f>IFERROR((Table1[[#This Row],[Electricity 21-22]]*'Emissions Factors'!$C$4)+(Table1[[#This Row],[Gas 21-22]]*'Emissions Factors'!$B$4), "")</f>
        <v>0</v>
      </c>
      <c r="P746" s="12" t="str">
        <f>IFERROR(Table1[[#This Row],[Total Emissions 21-22]]/Table1[[#This Row],[Total Emissions 20-21]], "")</f>
        <v/>
      </c>
      <c r="Q746" s="11" t="str">
        <f>IF(ISNA(VLOOKUP(Table1[[#This Row],[Name]],'Elec 22-23'!$A$4:$B$680, 2, FALSE)), "", VLOOKUP(Table1[[#This Row],[Name]], 'Elec 22-23'!$A$4:$B$680, 2, FALSE))</f>
        <v/>
      </c>
      <c r="R746" s="7" t="str">
        <f>IF(ISNA(VLOOKUP(Table1[[#This Row],[Name]], 'Gas 22-23'!$A$4:$B$427, 2, FALSE)), "", (VLOOKUP(Table1[[#This Row],[Name]], 'Gas 22-23'!$A$4:$B$427, 2, FALSE)))</f>
        <v/>
      </c>
      <c r="S746" s="7" t="str">
        <f>IFERROR((Table1[[#This Row],[Electricity 22-23]]*'Emissions Factors'!$C$5)+('Emissions Factors'!$B$5*Table1[[#This Row],[Gas 22-23]]), "")</f>
        <v/>
      </c>
      <c r="T746" s="12" t="str">
        <f>IFERROR(Table1[[#This Row],[Total Emissions 22-23]]/Table1[[#This Row],[Total Emissions 21-22]], "")</f>
        <v/>
      </c>
      <c r="U746" s="7" t="str">
        <f>IF(ISNA(VLOOKUP(Table1[[#This Row],[Name]],'Electricity 23-24'!A94:D990,4,FALSE)),"",(VLOOKUP(Table1[[#This Row],[Name]],'Electricity 23-24'!A94:D990,4,FALSE)))</f>
        <v/>
      </c>
      <c r="V746" s="7" t="str">
        <f>IF(ISNA(VLOOKUP(Table1[[#This Row],[Name]],Table2[#All],2,FALSE)),"",(VLOOKUP(Table1[[#This Row],[Name]],Table2[#All],2,FALSE)))</f>
        <v/>
      </c>
      <c r="W746" s="7" t="str">
        <f>IFERROR((Table1[[#This Row],[Electricity 23-24 ]]*'Emissions Factors'!$C$6)+(Table1[[#This Row],[Gas 23-24 ]]*'Emissions Factors'!$B$6),"")</f>
        <v/>
      </c>
      <c r="X746" s="74" t="str">
        <f>IFERROR(Table1[[#This Row],[Total Emissions 23-24 ]]/Table1[[#This Row],[Total Emissions 22-23]],"")</f>
        <v/>
      </c>
      <c r="Y746" s="21" t="s">
        <v>895</v>
      </c>
    </row>
    <row r="747" spans="1:25" x14ac:dyDescent="0.25">
      <c r="A747" s="32"/>
      <c r="B747" s="21" t="e">
        <f>VLOOKUP(Table1[[#This Row],[Name]], 'Site Information'!$A$2:$D$46, 4, FALSE)</f>
        <v>#N/A</v>
      </c>
      <c r="C747" s="8" t="str">
        <f>IF(ISNA(VLOOKUP(Table1[[#This Row],[Name]], 'Elec 17-18'!$A$4:$B$630, 2, FALSE)), "0", VLOOKUP(Table1[[#This Row],[Name]], 'Elec 17-18'!$A$4:$B$630, 2, FALSE))</f>
        <v>0</v>
      </c>
      <c r="D747" s="13" t="str">
        <f>IF(ISNA(VLOOKUP(Table1[[#This Row],[Name]], 'Gas 17-18'!$A$4:$B$395, 2, FALSE)), "0", (VLOOKUP(Table1[[#This Row],[Name]], 'Gas 17-18'!$A$4:$B$395, 2, FALSE)))</f>
        <v>0</v>
      </c>
      <c r="E747" s="8" t="str">
        <f>IF(ISNA(VLOOKUP(Table1[[#This Row],[Name]], 'Elec 18-19'!$A$4:$B$630, 2, FALSE)), "0", VLOOKUP(Table1[[#This Row],[Name]], 'Elec 18-19'!$A$4:$B$630, 2, FALSE))</f>
        <v>0</v>
      </c>
      <c r="F747" s="13" t="str">
        <f>IF(ISNA(VLOOKUP(Table1[[#This Row],[Name]], 'Gas 18-19'!$A$4:$B$395, 2, FALSE)), "0", (VLOOKUP(Table1[[#This Row],[Name]], 'Gas 18-19'!$A$4:$B$395, 2, FALSE)))</f>
        <v>0</v>
      </c>
      <c r="G747" s="7" t="str">
        <f>IF(ISNA(VLOOKUP(Table1[[#This Row],[Name]], 'Elec 19-20'!$A$4:$B$631, 2, FALSE)), "0", VLOOKUP(Table1[[#This Row],[Name]], 'Elec 19-20'!$A$4:$B$631, 2, FALSE))</f>
        <v>0</v>
      </c>
      <c r="H747" s="7" t="str">
        <f>IF(ISNA(VLOOKUP(Table1[[#This Row],[Name]], 'Gas 19-20'!$A$4:$B$395, 2, FALSE)), "0", (VLOOKUP(Table1[[#This Row],[Name]], 'Gas 19-20'!$A$4:$B$395, 2, FALSE)))</f>
        <v>0</v>
      </c>
      <c r="I747" s="13">
        <f>IFERROR((Table1[[#This Row],[Electricity 19-20]]*'Emissions Factors'!$C$2)+(Table1[[#This Row],[Gas 19-20]]*'Emissions Factors'!$B$2), "")</f>
        <v>0</v>
      </c>
      <c r="J747" s="7" t="str">
        <f>IF(ISNA(VLOOKUP(Table1[[#This Row],[Name]],'Elec 20-21'!$A$4:$B$641, 2, FALSE)), "0", VLOOKUP(Table1[[#This Row],[Name]], 'Elec 20-21'!$A$4:$B$641, 2, FALSE))</f>
        <v>0</v>
      </c>
      <c r="K747" s="7" t="str">
        <f>IF(ISNA(VLOOKUP(Table1[[#This Row],[Name]], 'Gas 20-21'!$A$4:$B$400, 2, FALSE)), "0", VLOOKUP(Table1[[#This Row],[Name]], 'Gas 20-21'!$A$4:$B$400, 2, FALSE))</f>
        <v>0</v>
      </c>
      <c r="L747" s="13">
        <f>IFERROR((Table1[[#This Row],[Electricity 20-21]]*'Emissions Factors'!$C$3)+(Table1[[#This Row],[Gas 20-21]]*'Emissions Factors'!$B$2), "0")</f>
        <v>0</v>
      </c>
      <c r="M747" s="11" t="str">
        <f>IF(ISNA(VLOOKUP(Table1[[#This Row],[Name]], 'Elec 21-22'!$A$4:$B$656, 2, FALSE)), "0", VLOOKUP(Table1[[#This Row],[Name]], 'Elec 21-22'!$A$4:$B$656, 2, FALSE))</f>
        <v>0</v>
      </c>
      <c r="N747" s="11" t="str">
        <f>IF(ISNA(VLOOKUP(Table1[[#This Row],[Name]], 'Gas 21-22'!$A$4:$B$408, 2, FALSE)), "0", VLOOKUP(Table1[[#This Row],[Name]], 'Gas 21-22'!$A$4:$B$408, 2, FALSE))</f>
        <v>0</v>
      </c>
      <c r="O747" s="8">
        <f>IFERROR((Table1[[#This Row],[Electricity 21-22]]*'Emissions Factors'!$C$4)+(Table1[[#This Row],[Gas 21-22]]*'Emissions Factors'!$B$4), "")</f>
        <v>0</v>
      </c>
      <c r="P747" s="12" t="str">
        <f>IFERROR(Table1[[#This Row],[Total Emissions 21-22]]/Table1[[#This Row],[Total Emissions 20-21]], "")</f>
        <v/>
      </c>
      <c r="Q747" s="11" t="str">
        <f>IF(ISNA(VLOOKUP(Table1[[#This Row],[Name]],'Elec 22-23'!$A$4:$B$680, 2, FALSE)), "", VLOOKUP(Table1[[#This Row],[Name]], 'Elec 22-23'!$A$4:$B$680, 2, FALSE))</f>
        <v/>
      </c>
      <c r="R747" s="7" t="str">
        <f>IF(ISNA(VLOOKUP(Table1[[#This Row],[Name]], 'Gas 22-23'!$A$4:$B$427, 2, FALSE)), "", (VLOOKUP(Table1[[#This Row],[Name]], 'Gas 22-23'!$A$4:$B$427, 2, FALSE)))</f>
        <v/>
      </c>
      <c r="S747" s="7" t="str">
        <f>IFERROR((Table1[[#This Row],[Electricity 22-23]]*'Emissions Factors'!$C$5)+('Emissions Factors'!$B$5*Table1[[#This Row],[Gas 22-23]]), "")</f>
        <v/>
      </c>
      <c r="T747" s="12" t="str">
        <f>IFERROR(Table1[[#This Row],[Total Emissions 22-23]]/Table1[[#This Row],[Total Emissions 21-22]], "")</f>
        <v/>
      </c>
      <c r="U747" s="7" t="str">
        <f>IF(ISNA(VLOOKUP(Table1[[#This Row],[Name]],'Electricity 23-24'!A99:D995,4,FALSE)),"",(VLOOKUP(Table1[[#This Row],[Name]],'Electricity 23-24'!A99:D995,4,FALSE)))</f>
        <v/>
      </c>
      <c r="V747" s="7" t="str">
        <f>IF(ISNA(VLOOKUP(Table1[[#This Row],[Name]],Table2[#All],2,FALSE)),"",(VLOOKUP(Table1[[#This Row],[Name]],Table2[#All],2,FALSE)))</f>
        <v/>
      </c>
      <c r="W747" s="7" t="str">
        <f>IFERROR((Table1[[#This Row],[Electricity 23-24 ]]*'Emissions Factors'!$C$6)+(Table1[[#This Row],[Gas 23-24 ]]*'Emissions Factors'!$B$6),"")</f>
        <v/>
      </c>
      <c r="X747" s="74" t="str">
        <f>IFERROR(Table1[[#This Row],[Total Emissions 23-24 ]]/Table1[[#This Row],[Total Emissions 22-23]],"")</f>
        <v/>
      </c>
      <c r="Y747" s="21"/>
    </row>
    <row r="748" spans="1:25" x14ac:dyDescent="0.25">
      <c r="A748" s="30"/>
      <c r="B748" s="21" t="e">
        <f>VLOOKUP(Table1[[#This Row],[Name]], 'Site Information'!$A$2:$D$46, 4, FALSE)</f>
        <v>#N/A</v>
      </c>
      <c r="C748" s="11" t="str">
        <f>IF(ISNA(VLOOKUP(Table1[[#This Row],[Name]], 'Elec 17-18'!$A$4:$B$630, 2, FALSE)), "0", VLOOKUP(Table1[[#This Row],[Name]], 'Elec 17-18'!$A$4:$B$630, 2, FALSE))</f>
        <v>0</v>
      </c>
      <c r="D748" s="47" t="str">
        <f>IF(ISNA(VLOOKUP(Table1[[#This Row],[Name]], 'Gas 17-18'!$A$4:$B$395, 2, FALSE)), "0", (VLOOKUP(Table1[[#This Row],[Name]], 'Gas 17-18'!$A$4:$B$395, 2, FALSE)))</f>
        <v>0</v>
      </c>
      <c r="E748" s="11" t="str">
        <f>IF(ISNA(VLOOKUP(Table1[[#This Row],[Name]], 'Elec 18-19'!$A$4:$B$630, 2, FALSE)), "0", VLOOKUP(Table1[[#This Row],[Name]], 'Elec 18-19'!$A$4:$B$630, 2, FALSE))</f>
        <v>0</v>
      </c>
      <c r="F748" s="47" t="str">
        <f>IF(ISNA(VLOOKUP(Table1[[#This Row],[Name]], 'Gas 18-19'!$A$4:$B$395, 2, FALSE)), "0", (VLOOKUP(Table1[[#This Row],[Name]], 'Gas 18-19'!$A$4:$B$395, 2, FALSE)))</f>
        <v>0</v>
      </c>
      <c r="G748" s="7" t="str">
        <f>IF(ISNA(VLOOKUP(Table1[[#This Row],[Name]], 'Elec 19-20'!$A$4:$B$631, 2, FALSE)), "0", VLOOKUP(Table1[[#This Row],[Name]], 'Elec 19-20'!$A$4:$B$631, 2, FALSE))</f>
        <v>0</v>
      </c>
      <c r="H748" s="7" t="str">
        <f>IF(ISNA(VLOOKUP(Table1[[#This Row],[Name]], 'Gas 19-20'!$A$4:$B$395, 2, FALSE)), "0", (VLOOKUP(Table1[[#This Row],[Name]], 'Gas 19-20'!$A$4:$B$395, 2, FALSE)))</f>
        <v>0</v>
      </c>
      <c r="I748" s="13">
        <f>IFERROR((Table1[[#This Row],[Electricity 19-20]]*'Emissions Factors'!$C$2)+(Table1[[#This Row],[Gas 19-20]]*'Emissions Factors'!$B$2), "")</f>
        <v>0</v>
      </c>
      <c r="J748" s="7" t="str">
        <f>IF(ISNA(VLOOKUP(Table1[[#This Row],[Name]],'Elec 20-21'!$A$4:$B$641, 2, FALSE)), "0", VLOOKUP(Table1[[#This Row],[Name]], 'Elec 20-21'!$A$4:$B$641, 2, FALSE))</f>
        <v>0</v>
      </c>
      <c r="K748" s="7" t="str">
        <f>IF(ISNA(VLOOKUP(Table1[[#This Row],[Name]], 'Gas 20-21'!$A$4:$B$400, 2, FALSE)), "0", VLOOKUP(Table1[[#This Row],[Name]], 'Gas 20-21'!$A$4:$B$400, 2, FALSE))</f>
        <v>0</v>
      </c>
      <c r="L748" s="13">
        <f>IFERROR((Table1[[#This Row],[Electricity 20-21]]*'Emissions Factors'!$C$3)+(Table1[[#This Row],[Gas 20-21]]*'Emissions Factors'!$B$2), "0")</f>
        <v>0</v>
      </c>
      <c r="M748" s="65" t="str">
        <f>IF(ISNA(VLOOKUP(Table1[[#This Row],[Name]], 'Elec 21-22'!$A$4:$B$656, 2, FALSE)), "0", VLOOKUP(Table1[[#This Row],[Name]], 'Elec 21-22'!$A$4:$B$656, 2, FALSE))</f>
        <v>0</v>
      </c>
      <c r="N748" s="11" t="str">
        <f>IF(ISNA(VLOOKUP(Table1[[#This Row],[Name]], 'Gas 21-22'!$A$4:$B$408, 2, FALSE)), "0", VLOOKUP(Table1[[#This Row],[Name]], 'Gas 21-22'!$A$4:$B$408, 2, FALSE))</f>
        <v>0</v>
      </c>
      <c r="O748" s="8">
        <f>IFERROR((Table1[[#This Row],[Electricity 21-22]]*'Emissions Factors'!$C$4)+(Table1[[#This Row],[Gas 21-22]]*'Emissions Factors'!$B$4), "")</f>
        <v>0</v>
      </c>
      <c r="P748" s="12" t="str">
        <f>IFERROR(Table1[[#This Row],[Total Emissions 21-22]]/Table1[[#This Row],[Total Emissions 20-21]], "")</f>
        <v/>
      </c>
      <c r="Q748" s="11" t="str">
        <f>IF(ISNA(VLOOKUP(Table1[[#This Row],[Name]],'Elec 22-23'!$A$4:$B$680, 2, FALSE)), "", VLOOKUP(Table1[[#This Row],[Name]], 'Elec 22-23'!$A$4:$B$680, 2, FALSE))</f>
        <v/>
      </c>
      <c r="R748" s="7" t="str">
        <f>IF(ISNA(VLOOKUP(Table1[[#This Row],[Name]], 'Gas 22-23'!$A$4:$B$427, 2, FALSE)), "", (VLOOKUP(Table1[[#This Row],[Name]], 'Gas 22-23'!$A$4:$B$427, 2, FALSE)))</f>
        <v/>
      </c>
      <c r="S748" s="7" t="str">
        <f>IFERROR((Table1[[#This Row],[Electricity 22-23]]*'Emissions Factors'!$C$5)+('Emissions Factors'!$B$5*Table1[[#This Row],[Gas 22-23]]), "")</f>
        <v/>
      </c>
      <c r="T748" s="12" t="str">
        <f>IFERROR(Table1[[#This Row],[Total Emissions 22-23]]/Table1[[#This Row],[Total Emissions 21-22]], "")</f>
        <v/>
      </c>
      <c r="U748" s="7" t="str">
        <f>IF(ISNA(VLOOKUP(Table1[[#This Row],[Name]],'Electricity 23-24'!A3:D248,4,FALSE)),"",(VLOOKUP(Table1[[#This Row],[Name]],'Electricity 23-24'!A3:D248,4,FALSE)))</f>
        <v/>
      </c>
      <c r="V748" s="7" t="str">
        <f>IF(ISNA(VLOOKUP(Table1[[#This Row],[Name]],Table2[#All],2,FALSE)),"",(VLOOKUP(Table1[[#This Row],[Name]],Table2[#All],2,FALSE)))</f>
        <v/>
      </c>
      <c r="W748" s="7" t="str">
        <f>IFERROR((Table1[[#This Row],[Electricity 23-24 ]]*'Emissions Factors'!$C$6)+(Table1[[#This Row],[Gas 23-24 ]]*'Emissions Factors'!$B$6),"")</f>
        <v/>
      </c>
      <c r="X748" s="74" t="str">
        <f>IFERROR(Table1[[#This Row],[Total Emissions 23-24 ]]/Table1[[#This Row],[Total Emissions 22-23]],"")</f>
        <v/>
      </c>
      <c r="Y748" s="21"/>
    </row>
    <row r="749" spans="1:25" x14ac:dyDescent="0.25">
      <c r="A749" s="32"/>
      <c r="B749" s="21" t="e">
        <f>VLOOKUP(Table1[[#This Row],[Name]], 'Site Information'!$A$2:$D$46, 4, FALSE)</f>
        <v>#N/A</v>
      </c>
      <c r="C749" s="8" t="str">
        <f>IF(ISNA(VLOOKUP(Table1[[#This Row],[Name]], 'Elec 17-18'!$A$4:$B$630, 2, FALSE)), "0", VLOOKUP(Table1[[#This Row],[Name]], 'Elec 17-18'!$A$4:$B$630, 2, FALSE))</f>
        <v>0</v>
      </c>
      <c r="D749" s="13" t="str">
        <f>IF(ISNA(VLOOKUP(Table1[[#This Row],[Name]], 'Gas 17-18'!$A$4:$B$395, 2, FALSE)), "0", (VLOOKUP(Table1[[#This Row],[Name]], 'Gas 17-18'!$A$4:$B$395, 2, FALSE)))</f>
        <v>0</v>
      </c>
      <c r="E749" s="8" t="str">
        <f>IF(ISNA(VLOOKUP(Table1[[#This Row],[Name]], 'Elec 18-19'!$A$4:$B$630, 2, FALSE)), "0", VLOOKUP(Table1[[#This Row],[Name]], 'Elec 18-19'!$A$4:$B$630, 2, FALSE))</f>
        <v>0</v>
      </c>
      <c r="F749" s="13" t="str">
        <f>IF(ISNA(VLOOKUP(Table1[[#This Row],[Name]], 'Gas 18-19'!$A$4:$B$395, 2, FALSE)), "0", (VLOOKUP(Table1[[#This Row],[Name]], 'Gas 18-19'!$A$4:$B$395, 2, FALSE)))</f>
        <v>0</v>
      </c>
      <c r="G749" s="7" t="str">
        <f>IF(ISNA(VLOOKUP(Table1[[#This Row],[Name]], 'Elec 19-20'!$A$4:$B$631, 2, FALSE)), "0", VLOOKUP(Table1[[#This Row],[Name]], 'Elec 19-20'!$A$4:$B$631, 2, FALSE))</f>
        <v>0</v>
      </c>
      <c r="H749" s="7" t="str">
        <f>IF(ISNA(VLOOKUP(Table1[[#This Row],[Name]], 'Gas 19-20'!$A$4:$B$395, 2, FALSE)), "0", (VLOOKUP(Table1[[#This Row],[Name]], 'Gas 19-20'!$A$4:$B$395, 2, FALSE)))</f>
        <v>0</v>
      </c>
      <c r="I749" s="13">
        <f>IFERROR((Table1[[#This Row],[Electricity 19-20]]*'Emissions Factors'!$C$2)+(Table1[[#This Row],[Gas 19-20]]*'Emissions Factors'!$B$2), "")</f>
        <v>0</v>
      </c>
      <c r="J749" s="7" t="str">
        <f>IF(ISNA(VLOOKUP(Table1[[#This Row],[Name]],'Elec 20-21'!$A$4:$B$641, 2, FALSE)), "0", VLOOKUP(Table1[[#This Row],[Name]], 'Elec 20-21'!$A$4:$B$641, 2, FALSE))</f>
        <v>0</v>
      </c>
      <c r="K749" s="7" t="str">
        <f>IF(ISNA(VLOOKUP(Table1[[#This Row],[Name]], 'Gas 20-21'!$A$4:$B$400, 2, FALSE)), "0", VLOOKUP(Table1[[#This Row],[Name]], 'Gas 20-21'!$A$4:$B$400, 2, FALSE))</f>
        <v>0</v>
      </c>
      <c r="L749" s="13">
        <f>IFERROR((Table1[[#This Row],[Electricity 20-21]]*'Emissions Factors'!$C$3)+(Table1[[#This Row],[Gas 20-21]]*'Emissions Factors'!$B$2), "0")</f>
        <v>0</v>
      </c>
      <c r="M749" s="11" t="str">
        <f>IF(ISNA(VLOOKUP(Table1[[#This Row],[Name]], 'Elec 21-22'!$A$4:$B$656, 2, FALSE)), "0", VLOOKUP(Table1[[#This Row],[Name]], 'Elec 21-22'!$A$4:$B$656, 2, FALSE))</f>
        <v>0</v>
      </c>
      <c r="N749" s="7" t="str">
        <f>IF(ISNA(VLOOKUP(Table1[[#This Row],[Name]], 'Gas 21-22'!$A$4:$B$408, 2, FALSE)), "0", VLOOKUP(Table1[[#This Row],[Name]], 'Gas 21-22'!$A$4:$B$408, 2, FALSE))</f>
        <v>0</v>
      </c>
      <c r="O749" s="8">
        <f>IFERROR((Table1[[#This Row],[Electricity 21-22]]*'Emissions Factors'!$C$4)+(Table1[[#This Row],[Gas 21-22]]*'Emissions Factors'!$B$4), "")</f>
        <v>0</v>
      </c>
      <c r="P749" s="12" t="str">
        <f>IFERROR(Table1[[#This Row],[Total Emissions 21-22]]/Table1[[#This Row],[Total Emissions 20-21]], "")</f>
        <v/>
      </c>
      <c r="Q749" s="11" t="str">
        <f>IF(ISNA(VLOOKUP(Table1[[#This Row],[Name]],'Elec 22-23'!$A$4:$B$680, 2, FALSE)), "", VLOOKUP(Table1[[#This Row],[Name]], 'Elec 22-23'!$A$4:$B$680, 2, FALSE))</f>
        <v/>
      </c>
      <c r="R749" s="7" t="str">
        <f>IF(ISNA(VLOOKUP(Table1[[#This Row],[Name]], 'Gas 22-23'!$A$4:$B$427, 2, FALSE)), "", (VLOOKUP(Table1[[#This Row],[Name]], 'Gas 22-23'!$A$4:$B$427, 2, FALSE)))</f>
        <v/>
      </c>
      <c r="S749" s="7" t="str">
        <f>IFERROR((Table1[[#This Row],[Electricity 22-23]]*'Emissions Factors'!$C$5)+('Emissions Factors'!$B$5*Table1[[#This Row],[Gas 22-23]]), "")</f>
        <v/>
      </c>
      <c r="T749" s="12" t="str">
        <f>IFERROR(Table1[[#This Row],[Total Emissions 22-23]]/Table1[[#This Row],[Total Emissions 21-22]], "")</f>
        <v/>
      </c>
      <c r="U749" s="7" t="str">
        <f>IF(ISNA(VLOOKUP(Table1[[#This Row],[Name]],'Electricity 23-24'!A113:D1009,4,FALSE)),"",(VLOOKUP(Table1[[#This Row],[Name]],'Electricity 23-24'!A113:D1009,4,FALSE)))</f>
        <v/>
      </c>
      <c r="V749" s="7" t="str">
        <f>IF(ISNA(VLOOKUP(Table1[[#This Row],[Name]],Table2[#All],2,FALSE)),"",(VLOOKUP(Table1[[#This Row],[Name]],Table2[#All],2,FALSE)))</f>
        <v/>
      </c>
      <c r="W749" s="7" t="str">
        <f>IFERROR((Table1[[#This Row],[Electricity 23-24 ]]*'Emissions Factors'!$C$6)+(Table1[[#This Row],[Gas 23-24 ]]*'Emissions Factors'!$B$6),"")</f>
        <v/>
      </c>
      <c r="X749" s="74" t="str">
        <f>IFERROR(Table1[[#This Row],[Total Emissions 23-24 ]]/Table1[[#This Row],[Total Emissions 22-23]],"")</f>
        <v/>
      </c>
      <c r="Y749" s="21"/>
    </row>
    <row r="750" spans="1:25" x14ac:dyDescent="0.25">
      <c r="A750" s="32"/>
      <c r="B750" s="21" t="e">
        <f>VLOOKUP(Table1[[#This Row],[Name]], 'Site Information'!$A$2:$D$46, 4, FALSE)</f>
        <v>#N/A</v>
      </c>
      <c r="C750" s="8" t="str">
        <f>IF(ISNA(VLOOKUP(Table1[[#This Row],[Name]], 'Elec 17-18'!$A$4:$B$630, 2, FALSE)), "0", VLOOKUP(Table1[[#This Row],[Name]], 'Elec 17-18'!$A$4:$B$630, 2, FALSE))</f>
        <v>0</v>
      </c>
      <c r="D750" s="13" t="str">
        <f>IF(ISNA(VLOOKUP(Table1[[#This Row],[Name]], 'Gas 17-18'!$A$4:$B$395, 2, FALSE)), "0", (VLOOKUP(Table1[[#This Row],[Name]], 'Gas 17-18'!$A$4:$B$395, 2, FALSE)))</f>
        <v>0</v>
      </c>
      <c r="E750" s="8" t="str">
        <f>IF(ISNA(VLOOKUP(Table1[[#This Row],[Name]], 'Elec 18-19'!$A$4:$B$630, 2, FALSE)), "0", VLOOKUP(Table1[[#This Row],[Name]], 'Elec 18-19'!$A$4:$B$630, 2, FALSE))</f>
        <v>0</v>
      </c>
      <c r="F750" s="13" t="str">
        <f>IF(ISNA(VLOOKUP(Table1[[#This Row],[Name]], 'Gas 18-19'!$A$4:$B$395, 2, FALSE)), "0", (VLOOKUP(Table1[[#This Row],[Name]], 'Gas 18-19'!$A$4:$B$395, 2, FALSE)))</f>
        <v>0</v>
      </c>
      <c r="G750" s="7" t="str">
        <f>IF(ISNA(VLOOKUP(Table1[[#This Row],[Name]], 'Elec 19-20'!$A$4:$B$631, 2, FALSE)), "0", VLOOKUP(Table1[[#This Row],[Name]], 'Elec 19-20'!$A$4:$B$631, 2, FALSE))</f>
        <v>0</v>
      </c>
      <c r="H750" s="7" t="str">
        <f>IF(ISNA(VLOOKUP(Table1[[#This Row],[Name]], 'Gas 19-20'!$A$4:$B$395, 2, FALSE)), "0", (VLOOKUP(Table1[[#This Row],[Name]], 'Gas 19-20'!$A$4:$B$395, 2, FALSE)))</f>
        <v>0</v>
      </c>
      <c r="I750" s="13">
        <f>IFERROR((Table1[[#This Row],[Electricity 19-20]]*'Emissions Factors'!$C$2)+(Table1[[#This Row],[Gas 19-20]]*'Emissions Factors'!$B$2), "")</f>
        <v>0</v>
      </c>
      <c r="J750" s="7" t="str">
        <f>IF(ISNA(VLOOKUP(Table1[[#This Row],[Name]],'Elec 20-21'!$A$4:$B$641, 2, FALSE)), "0", VLOOKUP(Table1[[#This Row],[Name]], 'Elec 20-21'!$A$4:$B$641, 2, FALSE))</f>
        <v>0</v>
      </c>
      <c r="K750" s="7" t="str">
        <f>IF(ISNA(VLOOKUP(Table1[[#This Row],[Name]], 'Gas 20-21'!$A$4:$B$400, 2, FALSE)), "0", VLOOKUP(Table1[[#This Row],[Name]], 'Gas 20-21'!$A$4:$B$400, 2, FALSE))</f>
        <v>0</v>
      </c>
      <c r="L750" s="13">
        <f>IFERROR((Table1[[#This Row],[Electricity 20-21]]*'Emissions Factors'!$C$3)+(Table1[[#This Row],[Gas 20-21]]*'Emissions Factors'!$B$2), "0")</f>
        <v>0</v>
      </c>
      <c r="M750" s="11" t="str">
        <f>IF(ISNA(VLOOKUP(Table1[[#This Row],[Name]], 'Elec 21-22'!$A$4:$B$656, 2, FALSE)), "0", VLOOKUP(Table1[[#This Row],[Name]], 'Elec 21-22'!$A$4:$B$656, 2, FALSE))</f>
        <v>0</v>
      </c>
      <c r="N750" s="11" t="str">
        <f>IF(ISNA(VLOOKUP(Table1[[#This Row],[Name]], 'Gas 21-22'!$A$4:$B$408, 2, FALSE)), "0", VLOOKUP(Table1[[#This Row],[Name]], 'Gas 21-22'!$A$4:$B$408, 2, FALSE))</f>
        <v>0</v>
      </c>
      <c r="O750" s="8">
        <f>IFERROR((Table1[[#This Row],[Electricity 21-22]]*'Emissions Factors'!$C$4)+(Table1[[#This Row],[Gas 21-22]]*'Emissions Factors'!$B$4), "")</f>
        <v>0</v>
      </c>
      <c r="P750" s="13" t="str">
        <f>IFERROR(Table1[[#This Row],[Total Emissions 21-22]]/Table1[[#This Row],[Total Emissions 20-21]], "")</f>
        <v/>
      </c>
      <c r="Q750" s="11" t="str">
        <f>IF(ISNA(VLOOKUP(Table1[[#This Row],[Name]],'Elec 22-23'!$A$4:$B$680, 2, FALSE)), "", VLOOKUP(Table1[[#This Row],[Name]], 'Elec 22-23'!$A$4:$B$680, 2, FALSE))</f>
        <v/>
      </c>
      <c r="R750" s="7" t="str">
        <f>IF(ISNA(VLOOKUP(Table1[[#This Row],[Name]], 'Gas 22-23'!$A$4:$B$427, 2, FALSE)), "", (VLOOKUP(Table1[[#This Row],[Name]], 'Gas 22-23'!$A$4:$B$427, 2, FALSE)))</f>
        <v/>
      </c>
      <c r="S750" s="7" t="str">
        <f>IFERROR((Table1[[#This Row],[Electricity 22-23]]*'Emissions Factors'!$C$5)+('Emissions Factors'!$B$5*Table1[[#This Row],[Gas 22-23]]), "")</f>
        <v/>
      </c>
      <c r="T750" s="12" t="str">
        <f>IFERROR(Table1[[#This Row],[Total Emissions 22-23]]/Table1[[#This Row],[Total Emissions 21-22]], "")</f>
        <v/>
      </c>
      <c r="U750" s="7" t="str">
        <f>IF(ISNA(VLOOKUP(Table1[[#This Row],[Name]],'Electricity 23-24'!A751:D1647,4,FALSE)),"",(VLOOKUP(Table1[[#This Row],[Name]],'Electricity 23-24'!A751:D1647,4,FALSE)))</f>
        <v/>
      </c>
      <c r="V750" s="7" t="str">
        <f>IF(ISNA(VLOOKUP(Table1[[#This Row],[Name]],Table2[#All],2,FALSE)),"",(VLOOKUP(Table1[[#This Row],[Name]],Table2[#All],2,FALSE)))</f>
        <v/>
      </c>
      <c r="W750" s="7" t="str">
        <f>IFERROR((Table1[[#This Row],[Electricity 23-24 ]]*'Emissions Factors'!$C$6)+(Table1[[#This Row],[Gas 23-24 ]]*'Emissions Factors'!$B$6),"")</f>
        <v/>
      </c>
      <c r="X750" s="74" t="str">
        <f>IFERROR(Table1[[#This Row],[Total Emissions 23-24 ]]/Table1[[#This Row],[Total Emissions 22-23]],"")</f>
        <v/>
      </c>
      <c r="Y750" s="21"/>
    </row>
    <row r="751" spans="1:25" x14ac:dyDescent="0.25">
      <c r="A751" s="30"/>
      <c r="B751" s="21" t="e">
        <f>VLOOKUP(Table1[[#This Row],[Name]], 'Site Information'!$A$2:$D$46, 4, FALSE)</f>
        <v>#N/A</v>
      </c>
      <c r="C751" s="11" t="str">
        <f>IF(ISNA(VLOOKUP(Table1[[#This Row],[Name]], 'Elec 17-18'!$A$4:$B$630, 2, FALSE)), "0", VLOOKUP(Table1[[#This Row],[Name]], 'Elec 17-18'!$A$4:$B$630, 2, FALSE))</f>
        <v>0</v>
      </c>
      <c r="D751" s="47" t="str">
        <f>IF(ISNA(VLOOKUP(Table1[[#This Row],[Name]], 'Gas 17-18'!$A$4:$B$395, 2, FALSE)), "0", (VLOOKUP(Table1[[#This Row],[Name]], 'Gas 17-18'!$A$4:$B$395, 2, FALSE)))</f>
        <v>0</v>
      </c>
      <c r="E751" s="11" t="str">
        <f>IF(ISNA(VLOOKUP(Table1[[#This Row],[Name]], 'Elec 18-19'!$A$4:$B$630, 2, FALSE)), "0", VLOOKUP(Table1[[#This Row],[Name]], 'Elec 18-19'!$A$4:$B$630, 2, FALSE))</f>
        <v>0</v>
      </c>
      <c r="F751" s="47" t="str">
        <f>IF(ISNA(VLOOKUP(Table1[[#This Row],[Name]], 'Gas 18-19'!$A$4:$B$395, 2, FALSE)), "0", (VLOOKUP(Table1[[#This Row],[Name]], 'Gas 18-19'!$A$4:$B$395, 2, FALSE)))</f>
        <v>0</v>
      </c>
      <c r="G751" s="7" t="str">
        <f>IF(ISNA(VLOOKUP(Table1[[#This Row],[Name]], 'Elec 19-20'!$A$4:$B$631, 2, FALSE)), "0", VLOOKUP(Table1[[#This Row],[Name]], 'Elec 19-20'!$A$4:$B$631, 2, FALSE))</f>
        <v>0</v>
      </c>
      <c r="H751" s="7" t="str">
        <f>IF(ISNA(VLOOKUP(Table1[[#This Row],[Name]], 'Gas 19-20'!$A$4:$B$395, 2, FALSE)), "0", (VLOOKUP(Table1[[#This Row],[Name]], 'Gas 19-20'!$A$4:$B$395, 2, FALSE)))</f>
        <v>0</v>
      </c>
      <c r="I751" s="13">
        <f>IFERROR((Table1[[#This Row],[Electricity 19-20]]*'Emissions Factors'!$C$2)+(Table1[[#This Row],[Gas 19-20]]*'Emissions Factors'!$B$2), "")</f>
        <v>0</v>
      </c>
      <c r="J751" s="7" t="str">
        <f>IF(ISNA(VLOOKUP(Table1[[#This Row],[Name]],'Elec 20-21'!$A$4:$B$641, 2, FALSE)), "0", VLOOKUP(Table1[[#This Row],[Name]], 'Elec 20-21'!$A$4:$B$641, 2, FALSE))</f>
        <v>0</v>
      </c>
      <c r="K751" s="7" t="str">
        <f>IF(ISNA(VLOOKUP(Table1[[#This Row],[Name]], 'Gas 20-21'!$A$4:$B$400, 2, FALSE)), "0", VLOOKUP(Table1[[#This Row],[Name]], 'Gas 20-21'!$A$4:$B$400, 2, FALSE))</f>
        <v>0</v>
      </c>
      <c r="L751" s="13">
        <f>IFERROR((Table1[[#This Row],[Electricity 20-21]]*'Emissions Factors'!$C$3)+(Table1[[#This Row],[Gas 20-21]]*'Emissions Factors'!$B$2), "0")</f>
        <v>0</v>
      </c>
      <c r="M751" s="65" t="str">
        <f>IF(ISNA(VLOOKUP(Table1[[#This Row],[Name]], 'Elec 21-22'!$A$4:$B$656, 2, FALSE)), "0", VLOOKUP(Table1[[#This Row],[Name]], 'Elec 21-22'!$A$4:$B$656, 2, FALSE))</f>
        <v>0</v>
      </c>
      <c r="N751" s="11" t="str">
        <f>IF(ISNA(VLOOKUP(Table1[[#This Row],[Name]], 'Gas 21-22'!$A$4:$B$408, 2, FALSE)), "0", VLOOKUP(Table1[[#This Row],[Name]], 'Gas 21-22'!$A$4:$B$408, 2, FALSE))</f>
        <v>0</v>
      </c>
      <c r="O751" s="8">
        <f>IFERROR((Table1[[#This Row],[Electricity 21-22]]*'Emissions Factors'!$C$4)+(Table1[[#This Row],[Gas 21-22]]*'Emissions Factors'!$B$4), "")</f>
        <v>0</v>
      </c>
      <c r="P751" s="12" t="str">
        <f>IFERROR(Table1[[#This Row],[Total Emissions 21-22]]/Table1[[#This Row],[Total Emissions 20-21]], "")</f>
        <v/>
      </c>
      <c r="Q751" s="11" t="str">
        <f>IF(ISNA(VLOOKUP(Table1[[#This Row],[Name]],'Elec 22-23'!$A$4:$B$680, 2, FALSE)), "", VLOOKUP(Table1[[#This Row],[Name]], 'Elec 22-23'!$A$4:$B$680, 2, FALSE))</f>
        <v/>
      </c>
      <c r="R751" s="7" t="str">
        <f>IF(ISNA(VLOOKUP(Table1[[#This Row],[Name]], 'Gas 22-23'!$A$4:$B$427, 2, FALSE)), "", (VLOOKUP(Table1[[#This Row],[Name]], 'Gas 22-23'!$A$4:$B$427, 2, FALSE)))</f>
        <v/>
      </c>
      <c r="S751" s="7" t="str">
        <f>IFERROR((Table1[[#This Row],[Electricity 22-23]]*'Emissions Factors'!$C$5)+('Emissions Factors'!$B$5*Table1[[#This Row],[Gas 22-23]]), "")</f>
        <v/>
      </c>
      <c r="T751" s="12" t="str">
        <f>IFERROR(Table1[[#This Row],[Total Emissions 22-23]]/Table1[[#This Row],[Total Emissions 21-22]], "")</f>
        <v/>
      </c>
      <c r="U751" s="7" t="str">
        <f>IF(ISNA(VLOOKUP(Table1[[#This Row],[Name]],'Electricity 23-24'!A143:D1039,4,FALSE)),"",(VLOOKUP(Table1[[#This Row],[Name]],'Electricity 23-24'!A143:D1039,4,FALSE)))</f>
        <v/>
      </c>
      <c r="V751" s="7" t="str">
        <f>IF(ISNA(VLOOKUP(Table1[[#This Row],[Name]],Table2[#All],2,FALSE)),"",(VLOOKUP(Table1[[#This Row],[Name]],Table2[#All],2,FALSE)))</f>
        <v/>
      </c>
      <c r="W751" s="7" t="str">
        <f>IFERROR((Table1[[#This Row],[Electricity 23-24 ]]*'Emissions Factors'!$C$6)+(Table1[[#This Row],[Gas 23-24 ]]*'Emissions Factors'!$B$6),"")</f>
        <v/>
      </c>
      <c r="X751" s="74" t="str">
        <f>IFERROR(Table1[[#This Row],[Total Emissions 23-24 ]]/Table1[[#This Row],[Total Emissions 22-23]],"")</f>
        <v/>
      </c>
      <c r="Y751" s="21" t="s">
        <v>895</v>
      </c>
    </row>
    <row r="752" spans="1:25" x14ac:dyDescent="0.25">
      <c r="A752" s="32"/>
      <c r="B752" s="21" t="e">
        <f>VLOOKUP(Table1[[#This Row],[Name]], 'Site Information'!$A$2:$D$46, 4, FALSE)</f>
        <v>#N/A</v>
      </c>
      <c r="C752" s="8" t="str">
        <f>IF(ISNA(VLOOKUP(Table1[[#This Row],[Name]], 'Elec 17-18'!$A$4:$B$630, 2, FALSE)), "0", VLOOKUP(Table1[[#This Row],[Name]], 'Elec 17-18'!$A$4:$B$630, 2, FALSE))</f>
        <v>0</v>
      </c>
      <c r="D752" s="13" t="str">
        <f>IF(ISNA(VLOOKUP(Table1[[#This Row],[Name]], 'Gas 17-18'!$A$4:$B$395, 2, FALSE)), "0", (VLOOKUP(Table1[[#This Row],[Name]], 'Gas 17-18'!$A$4:$B$395, 2, FALSE)))</f>
        <v>0</v>
      </c>
      <c r="E752" s="8" t="str">
        <f>IF(ISNA(VLOOKUP(Table1[[#This Row],[Name]], 'Elec 18-19'!$A$4:$B$630, 2, FALSE)), "0", VLOOKUP(Table1[[#This Row],[Name]], 'Elec 18-19'!$A$4:$B$630, 2, FALSE))</f>
        <v>0</v>
      </c>
      <c r="F752" s="13" t="str">
        <f>IF(ISNA(VLOOKUP(Table1[[#This Row],[Name]], 'Gas 18-19'!$A$4:$B$395, 2, FALSE)), "0", (VLOOKUP(Table1[[#This Row],[Name]], 'Gas 18-19'!$A$4:$B$395, 2, FALSE)))</f>
        <v>0</v>
      </c>
      <c r="G752" s="7" t="str">
        <f>IF(ISNA(VLOOKUP(Table1[[#This Row],[Name]], 'Elec 19-20'!$A$4:$B$631, 2, FALSE)), "0", VLOOKUP(Table1[[#This Row],[Name]], 'Elec 19-20'!$A$4:$B$631, 2, FALSE))</f>
        <v>0</v>
      </c>
      <c r="H752" s="7" t="str">
        <f>IF(ISNA(VLOOKUP(Table1[[#This Row],[Name]], 'Gas 19-20'!$A$4:$B$395, 2, FALSE)), "0", (VLOOKUP(Table1[[#This Row],[Name]], 'Gas 19-20'!$A$4:$B$395, 2, FALSE)))</f>
        <v>0</v>
      </c>
      <c r="I752" s="13">
        <f>IFERROR((Table1[[#This Row],[Electricity 19-20]]*'Emissions Factors'!$C$2)+(Table1[[#This Row],[Gas 19-20]]*'Emissions Factors'!$B$2), "")</f>
        <v>0</v>
      </c>
      <c r="J752" s="7" t="str">
        <f>IF(ISNA(VLOOKUP(Table1[[#This Row],[Name]],'Elec 20-21'!$A$4:$B$641, 2, FALSE)), "0", VLOOKUP(Table1[[#This Row],[Name]], 'Elec 20-21'!$A$4:$B$641, 2, FALSE))</f>
        <v>0</v>
      </c>
      <c r="K752" s="7" t="str">
        <f>IF(ISNA(VLOOKUP(Table1[[#This Row],[Name]], 'Gas 20-21'!$A$4:$B$400, 2, FALSE)), "0", VLOOKUP(Table1[[#This Row],[Name]], 'Gas 20-21'!$A$4:$B$400, 2, FALSE))</f>
        <v>0</v>
      </c>
      <c r="L752" s="13">
        <f>IFERROR((Table1[[#This Row],[Electricity 20-21]]*'Emissions Factors'!$C$3)+(Table1[[#This Row],[Gas 20-21]]*'Emissions Factors'!$B$2), "0")</f>
        <v>0</v>
      </c>
      <c r="M752" s="11" t="str">
        <f>IF(ISNA(VLOOKUP(Table1[[#This Row],[Name]], 'Elec 21-22'!$A$4:$B$656, 2, FALSE)), "0", VLOOKUP(Table1[[#This Row],[Name]], 'Elec 21-22'!$A$4:$B$656, 2, FALSE))</f>
        <v>0</v>
      </c>
      <c r="N752" s="11" t="str">
        <f>IF(ISNA(VLOOKUP(Table1[[#This Row],[Name]], 'Gas 21-22'!$A$4:$B$408, 2, FALSE)), "0", VLOOKUP(Table1[[#This Row],[Name]], 'Gas 21-22'!$A$4:$B$408, 2, FALSE))</f>
        <v>0</v>
      </c>
      <c r="O752" s="8">
        <f>IFERROR((Table1[[#This Row],[Electricity 21-22]]*'Emissions Factors'!$C$4)+(Table1[[#This Row],[Gas 21-22]]*'Emissions Factors'!$B$4), "")</f>
        <v>0</v>
      </c>
      <c r="P752" s="12" t="str">
        <f>IFERROR(Table1[[#This Row],[Total Emissions 21-22]]/Table1[[#This Row],[Total Emissions 20-21]], "")</f>
        <v/>
      </c>
      <c r="Q752" s="11" t="str">
        <f>IF(ISNA(VLOOKUP(Table1[[#This Row],[Name]],'Elec 22-23'!$A$4:$B$680, 2, FALSE)), "", VLOOKUP(Table1[[#This Row],[Name]], 'Elec 22-23'!$A$4:$B$680, 2, FALSE))</f>
        <v/>
      </c>
      <c r="R752" s="7" t="str">
        <f>IF(ISNA(VLOOKUP(Table1[[#This Row],[Name]], 'Gas 22-23'!$A$4:$B$427, 2, FALSE)), "", (VLOOKUP(Table1[[#This Row],[Name]], 'Gas 22-23'!$A$4:$B$427, 2, FALSE)))</f>
        <v/>
      </c>
      <c r="S752" s="7" t="str">
        <f>IFERROR((Table1[[#This Row],[Electricity 22-23]]*'Emissions Factors'!$C$5)+('Emissions Factors'!$B$5*Table1[[#This Row],[Gas 22-23]]), "")</f>
        <v/>
      </c>
      <c r="T752" s="12" t="str">
        <f>IFERROR(Table1[[#This Row],[Total Emissions 22-23]]/Table1[[#This Row],[Total Emissions 21-22]], "")</f>
        <v/>
      </c>
      <c r="U752" s="7" t="str">
        <f>IF(ISNA(VLOOKUP(Table1[[#This Row],[Name]],'Electricity 23-24'!A118:D1014,4,FALSE)),"",(VLOOKUP(Table1[[#This Row],[Name]],'Electricity 23-24'!A118:D1014,4,FALSE)))</f>
        <v/>
      </c>
      <c r="V752" s="7" t="str">
        <f>IF(ISNA(VLOOKUP(Table1[[#This Row],[Name]],Table2[#All],2,FALSE)),"",(VLOOKUP(Table1[[#This Row],[Name]],Table2[#All],2,FALSE)))</f>
        <v/>
      </c>
      <c r="W752" s="7" t="str">
        <f>IFERROR((Table1[[#This Row],[Electricity 23-24 ]]*'Emissions Factors'!$C$6)+(Table1[[#This Row],[Gas 23-24 ]]*'Emissions Factors'!$B$6),"")</f>
        <v/>
      </c>
      <c r="X752" s="74" t="str">
        <f>IFERROR(Table1[[#This Row],[Total Emissions 23-24 ]]/Table1[[#This Row],[Total Emissions 22-23]],"")</f>
        <v/>
      </c>
      <c r="Y752" s="21"/>
    </row>
    <row r="753" spans="1:25" x14ac:dyDescent="0.25">
      <c r="A753" s="30"/>
      <c r="B753" s="21" t="e">
        <f>VLOOKUP(Table1[[#This Row],[Name]], 'Site Information'!$A$2:$D$46, 4, FALSE)</f>
        <v>#N/A</v>
      </c>
      <c r="C753" s="11" t="str">
        <f>IF(ISNA(VLOOKUP(Table1[[#This Row],[Name]], 'Elec 17-18'!$A$4:$B$630, 2, FALSE)), "0", VLOOKUP(Table1[[#This Row],[Name]], 'Elec 17-18'!$A$4:$B$630, 2, FALSE))</f>
        <v>0</v>
      </c>
      <c r="D753" s="47" t="str">
        <f>IF(ISNA(VLOOKUP(Table1[[#This Row],[Name]], 'Gas 17-18'!$A$4:$B$395, 2, FALSE)), "0", (VLOOKUP(Table1[[#This Row],[Name]], 'Gas 17-18'!$A$4:$B$395, 2, FALSE)))</f>
        <v>0</v>
      </c>
      <c r="E753" s="11" t="str">
        <f>IF(ISNA(VLOOKUP(Table1[[#This Row],[Name]], 'Elec 18-19'!$A$4:$B$630, 2, FALSE)), "0", VLOOKUP(Table1[[#This Row],[Name]], 'Elec 18-19'!$A$4:$B$630, 2, FALSE))</f>
        <v>0</v>
      </c>
      <c r="F753" s="47" t="str">
        <f>IF(ISNA(VLOOKUP(Table1[[#This Row],[Name]], 'Gas 18-19'!$A$4:$B$395, 2, FALSE)), "0", (VLOOKUP(Table1[[#This Row],[Name]], 'Gas 18-19'!$A$4:$B$395, 2, FALSE)))</f>
        <v>0</v>
      </c>
      <c r="G753" s="7" t="str">
        <f>IF(ISNA(VLOOKUP(Table1[[#This Row],[Name]], 'Elec 19-20'!$A$4:$B$631, 2, FALSE)), "0", VLOOKUP(Table1[[#This Row],[Name]], 'Elec 19-20'!$A$4:$B$631, 2, FALSE))</f>
        <v>0</v>
      </c>
      <c r="H753" s="7" t="str">
        <f>IF(ISNA(VLOOKUP(Table1[[#This Row],[Name]], 'Gas 19-20'!$A$4:$B$395, 2, FALSE)), "0", (VLOOKUP(Table1[[#This Row],[Name]], 'Gas 19-20'!$A$4:$B$395, 2, FALSE)))</f>
        <v>0</v>
      </c>
      <c r="I753" s="13">
        <f>IFERROR((Table1[[#This Row],[Electricity 19-20]]*'Emissions Factors'!$C$2)+(Table1[[#This Row],[Gas 19-20]]*'Emissions Factors'!$B$2), "")</f>
        <v>0</v>
      </c>
      <c r="J753" s="7" t="str">
        <f>IF(ISNA(VLOOKUP(Table1[[#This Row],[Name]],'Elec 20-21'!$A$4:$B$641, 2, FALSE)), "0", VLOOKUP(Table1[[#This Row],[Name]], 'Elec 20-21'!$A$4:$B$641, 2, FALSE))</f>
        <v>0</v>
      </c>
      <c r="K753" s="7" t="str">
        <f>IF(ISNA(VLOOKUP(Table1[[#This Row],[Name]], 'Gas 20-21'!$A$4:$B$400, 2, FALSE)), "0", VLOOKUP(Table1[[#This Row],[Name]], 'Gas 20-21'!$A$4:$B$400, 2, FALSE))</f>
        <v>0</v>
      </c>
      <c r="L753" s="13">
        <f>IFERROR((Table1[[#This Row],[Electricity 20-21]]*'Emissions Factors'!$C$3)+(Table1[[#This Row],[Gas 20-21]]*'Emissions Factors'!$B$2), "0")</f>
        <v>0</v>
      </c>
      <c r="M753" s="65" t="str">
        <f>IF(ISNA(VLOOKUP(Table1[[#This Row],[Name]], 'Elec 21-22'!$A$4:$B$656, 2, FALSE)), "0", VLOOKUP(Table1[[#This Row],[Name]], 'Elec 21-22'!$A$4:$B$656, 2, FALSE))</f>
        <v>0</v>
      </c>
      <c r="N753" s="11" t="str">
        <f>IF(ISNA(VLOOKUP(Table1[[#This Row],[Name]], 'Gas 21-22'!$A$4:$B$408, 2, FALSE)), "0", VLOOKUP(Table1[[#This Row],[Name]], 'Gas 21-22'!$A$4:$B$408, 2, FALSE))</f>
        <v>0</v>
      </c>
      <c r="O753" s="8">
        <f>IFERROR((Table1[[#This Row],[Electricity 21-22]]*'Emissions Factors'!$C$4)+(Table1[[#This Row],[Gas 21-22]]*'Emissions Factors'!$B$4), "")</f>
        <v>0</v>
      </c>
      <c r="P753" s="12" t="str">
        <f>IFERROR(Table1[[#This Row],[Total Emissions 21-22]]/Table1[[#This Row],[Total Emissions 20-21]], "")</f>
        <v/>
      </c>
      <c r="Q753" s="11" t="str">
        <f>IF(ISNA(VLOOKUP(Table1[[#This Row],[Name]],'Elec 22-23'!$A$4:$B$680, 2, FALSE)), "", VLOOKUP(Table1[[#This Row],[Name]], 'Elec 22-23'!$A$4:$B$680, 2, FALSE))</f>
        <v/>
      </c>
      <c r="R753" s="7" t="str">
        <f>IF(ISNA(VLOOKUP(Table1[[#This Row],[Name]], 'Gas 22-23'!$A$4:$B$427, 2, FALSE)), "", (VLOOKUP(Table1[[#This Row],[Name]], 'Gas 22-23'!$A$4:$B$427, 2, FALSE)))</f>
        <v/>
      </c>
      <c r="S753" s="7" t="str">
        <f>IFERROR((Table1[[#This Row],[Electricity 22-23]]*'Emissions Factors'!$C$5)+('Emissions Factors'!$B$5*Table1[[#This Row],[Gas 22-23]]), "")</f>
        <v/>
      </c>
      <c r="T753" s="12" t="str">
        <f>IFERROR(Table1[[#This Row],[Total Emissions 22-23]]/Table1[[#This Row],[Total Emissions 21-22]], "")</f>
        <v/>
      </c>
      <c r="U753" s="7" t="str">
        <f>IF(ISNA(VLOOKUP(Table1[[#This Row],[Name]],'Electricity 23-24'!A173:D1069,4,FALSE)),"",(VLOOKUP(Table1[[#This Row],[Name]],'Electricity 23-24'!A173:D1069,4,FALSE)))</f>
        <v/>
      </c>
      <c r="V753" s="7" t="str">
        <f>IF(ISNA(VLOOKUP(Table1[[#This Row],[Name]],Table2[#All],2,FALSE)),"",(VLOOKUP(Table1[[#This Row],[Name]],Table2[#All],2,FALSE)))</f>
        <v/>
      </c>
      <c r="W753" s="7" t="str">
        <f>IFERROR((Table1[[#This Row],[Electricity 23-24 ]]*'Emissions Factors'!$C$6)+(Table1[[#This Row],[Gas 23-24 ]]*'Emissions Factors'!$B$6),"")</f>
        <v/>
      </c>
      <c r="X753" s="74" t="str">
        <f>IFERROR(Table1[[#This Row],[Total Emissions 23-24 ]]/Table1[[#This Row],[Total Emissions 22-23]],"")</f>
        <v/>
      </c>
      <c r="Y753" s="21"/>
    </row>
    <row r="754" spans="1:25" x14ac:dyDescent="0.25">
      <c r="A754" s="30"/>
      <c r="B754" s="21" t="e">
        <f>VLOOKUP(Table1[[#This Row],[Name]], 'Site Information'!$A$2:$D$46, 4, FALSE)</f>
        <v>#N/A</v>
      </c>
      <c r="C754" s="11" t="str">
        <f>IF(ISNA(VLOOKUP(Table1[[#This Row],[Name]], 'Elec 17-18'!$A$4:$B$630, 2, FALSE)), "0", VLOOKUP(Table1[[#This Row],[Name]], 'Elec 17-18'!$A$4:$B$630, 2, FALSE))</f>
        <v>0</v>
      </c>
      <c r="D754" s="47" t="str">
        <f>IF(ISNA(VLOOKUP(Table1[[#This Row],[Name]], 'Gas 17-18'!$A$4:$B$395, 2, FALSE)), "0", (VLOOKUP(Table1[[#This Row],[Name]], 'Gas 17-18'!$A$4:$B$395, 2, FALSE)))</f>
        <v>0</v>
      </c>
      <c r="E754" s="11" t="str">
        <f>IF(ISNA(VLOOKUP(Table1[[#This Row],[Name]], 'Elec 18-19'!$A$4:$B$630, 2, FALSE)), "0", VLOOKUP(Table1[[#This Row],[Name]], 'Elec 18-19'!$A$4:$B$630, 2, FALSE))</f>
        <v>0</v>
      </c>
      <c r="F754" s="47" t="str">
        <f>IF(ISNA(VLOOKUP(Table1[[#This Row],[Name]], 'Gas 18-19'!$A$4:$B$395, 2, FALSE)), "0", (VLOOKUP(Table1[[#This Row],[Name]], 'Gas 18-19'!$A$4:$B$395, 2, FALSE)))</f>
        <v>0</v>
      </c>
      <c r="G754" s="7" t="str">
        <f>IF(ISNA(VLOOKUP(Table1[[#This Row],[Name]], 'Elec 19-20'!$A$4:$B$631, 2, FALSE)), "0", VLOOKUP(Table1[[#This Row],[Name]], 'Elec 19-20'!$A$4:$B$631, 2, FALSE))</f>
        <v>0</v>
      </c>
      <c r="H754" s="7" t="str">
        <f>IF(ISNA(VLOOKUP(Table1[[#This Row],[Name]], 'Gas 19-20'!$A$4:$B$395, 2, FALSE)), "0", (VLOOKUP(Table1[[#This Row],[Name]], 'Gas 19-20'!$A$4:$B$395, 2, FALSE)))</f>
        <v>0</v>
      </c>
      <c r="I754" s="13">
        <f>IFERROR((Table1[[#This Row],[Electricity 19-20]]*'Emissions Factors'!$C$2)+(Table1[[#This Row],[Gas 19-20]]*'Emissions Factors'!$B$2), "")</f>
        <v>0</v>
      </c>
      <c r="J754" s="7" t="str">
        <f>IF(ISNA(VLOOKUP(Table1[[#This Row],[Name]],'Elec 20-21'!$A$4:$B$641, 2, FALSE)), "0", VLOOKUP(Table1[[#This Row],[Name]], 'Elec 20-21'!$A$4:$B$641, 2, FALSE))</f>
        <v>0</v>
      </c>
      <c r="K754" s="7" t="str">
        <f>IF(ISNA(VLOOKUP(Table1[[#This Row],[Name]], 'Gas 20-21'!$A$4:$B$400, 2, FALSE)), "0", VLOOKUP(Table1[[#This Row],[Name]], 'Gas 20-21'!$A$4:$B$400, 2, FALSE))</f>
        <v>0</v>
      </c>
      <c r="L754" s="13">
        <f>IFERROR((Table1[[#This Row],[Electricity 20-21]]*'Emissions Factors'!$C$3)+(Table1[[#This Row],[Gas 20-21]]*'Emissions Factors'!$B$2), "0")</f>
        <v>0</v>
      </c>
      <c r="M754" s="65" t="str">
        <f>IF(ISNA(VLOOKUP(Table1[[#This Row],[Name]], 'Elec 21-22'!$A$4:$B$656, 2, FALSE)), "0", VLOOKUP(Table1[[#This Row],[Name]], 'Elec 21-22'!$A$4:$B$656, 2, FALSE))</f>
        <v>0</v>
      </c>
      <c r="N754" s="11" t="str">
        <f>IF(ISNA(VLOOKUP(Table1[[#This Row],[Name]], 'Gas 21-22'!$A$4:$B$408, 2, FALSE)), "0", VLOOKUP(Table1[[#This Row],[Name]], 'Gas 21-22'!$A$4:$B$408, 2, FALSE))</f>
        <v>0</v>
      </c>
      <c r="O754" s="8">
        <f>IFERROR((Table1[[#This Row],[Electricity 21-22]]*'Emissions Factors'!$C$4)+(Table1[[#This Row],[Gas 21-22]]*'Emissions Factors'!$B$4), "")</f>
        <v>0</v>
      </c>
      <c r="P754" s="12" t="str">
        <f>IFERROR(Table1[[#This Row],[Total Emissions 21-22]]/Table1[[#This Row],[Total Emissions 20-21]], "")</f>
        <v/>
      </c>
      <c r="Q754" s="11" t="str">
        <f>IF(ISNA(VLOOKUP(Table1[[#This Row],[Name]],'Elec 22-23'!$A$4:$B$680, 2, FALSE)), "", VLOOKUP(Table1[[#This Row],[Name]], 'Elec 22-23'!$A$4:$B$680, 2, FALSE))</f>
        <v/>
      </c>
      <c r="R754" s="7" t="str">
        <f>IF(ISNA(VLOOKUP(Table1[[#This Row],[Name]], 'Gas 22-23'!$A$4:$B$427, 2, FALSE)), "", (VLOOKUP(Table1[[#This Row],[Name]], 'Gas 22-23'!$A$4:$B$427, 2, FALSE)))</f>
        <v/>
      </c>
      <c r="S754" s="7" t="str">
        <f>IFERROR((Table1[[#This Row],[Electricity 22-23]]*'Emissions Factors'!$C$5)+('Emissions Factors'!$B$5*Table1[[#This Row],[Gas 22-23]]), "")</f>
        <v/>
      </c>
      <c r="T754" s="12" t="str">
        <f>IFERROR(Table1[[#This Row],[Total Emissions 22-23]]/Table1[[#This Row],[Total Emissions 21-22]], "")</f>
        <v/>
      </c>
      <c r="U754" s="7" t="str">
        <f>IF(ISNA(VLOOKUP(Table1[[#This Row],[Name]],'Electricity 23-24'!A104:D1000,4,FALSE)),"",(VLOOKUP(Table1[[#This Row],[Name]],'Electricity 23-24'!A104:D1000,4,FALSE)))</f>
        <v/>
      </c>
      <c r="V754" s="7" t="str">
        <f>IF(ISNA(VLOOKUP(Table1[[#This Row],[Name]],Table2[#All],2,FALSE)),"",(VLOOKUP(Table1[[#This Row],[Name]],Table2[#All],2,FALSE)))</f>
        <v/>
      </c>
      <c r="W754" s="7" t="str">
        <f>IFERROR((Table1[[#This Row],[Electricity 23-24 ]]*'Emissions Factors'!$C$6)+(Table1[[#This Row],[Gas 23-24 ]]*'Emissions Factors'!$B$6),"")</f>
        <v/>
      </c>
      <c r="X754" s="74" t="str">
        <f>IFERROR(Table1[[#This Row],[Total Emissions 23-24 ]]/Table1[[#This Row],[Total Emissions 22-23]],"")</f>
        <v/>
      </c>
      <c r="Y754" s="21" t="s">
        <v>896</v>
      </c>
    </row>
    <row r="755" spans="1:25" x14ac:dyDescent="0.25">
      <c r="A755" s="30"/>
      <c r="B755" s="21" t="e">
        <f>VLOOKUP(Table1[[#This Row],[Name]], 'Site Information'!$A$2:$D$46, 4, FALSE)</f>
        <v>#N/A</v>
      </c>
      <c r="C755" s="11" t="str">
        <f>IF(ISNA(VLOOKUP(Table1[[#This Row],[Name]], 'Elec 17-18'!$A$4:$B$630, 2, FALSE)), "0", VLOOKUP(Table1[[#This Row],[Name]], 'Elec 17-18'!$A$4:$B$630, 2, FALSE))</f>
        <v>0</v>
      </c>
      <c r="D755" s="47" t="str">
        <f>IF(ISNA(VLOOKUP(Table1[[#This Row],[Name]], 'Gas 17-18'!$A$4:$B$395, 2, FALSE)), "0", (VLOOKUP(Table1[[#This Row],[Name]], 'Gas 17-18'!$A$4:$B$395, 2, FALSE)))</f>
        <v>0</v>
      </c>
      <c r="E755" s="11" t="str">
        <f>IF(ISNA(VLOOKUP(Table1[[#This Row],[Name]], 'Elec 18-19'!$A$4:$B$630, 2, FALSE)), "0", VLOOKUP(Table1[[#This Row],[Name]], 'Elec 18-19'!$A$4:$B$630, 2, FALSE))</f>
        <v>0</v>
      </c>
      <c r="F755" s="47" t="str">
        <f>IF(ISNA(VLOOKUP(Table1[[#This Row],[Name]], 'Gas 18-19'!$A$4:$B$395, 2, FALSE)), "0", (VLOOKUP(Table1[[#This Row],[Name]], 'Gas 18-19'!$A$4:$B$395, 2, FALSE)))</f>
        <v>0</v>
      </c>
      <c r="G755" s="7" t="str">
        <f>IF(ISNA(VLOOKUP(Table1[[#This Row],[Name]], 'Elec 19-20'!$A$4:$B$631, 2, FALSE)), "0", VLOOKUP(Table1[[#This Row],[Name]], 'Elec 19-20'!$A$4:$B$631, 2, FALSE))</f>
        <v>0</v>
      </c>
      <c r="H755" s="7" t="str">
        <f>IF(ISNA(VLOOKUP(Table1[[#This Row],[Name]], 'Gas 19-20'!$A$4:$B$395, 2, FALSE)), "0", (VLOOKUP(Table1[[#This Row],[Name]], 'Gas 19-20'!$A$4:$B$395, 2, FALSE)))</f>
        <v>0</v>
      </c>
      <c r="I755" s="13">
        <f>IFERROR((Table1[[#This Row],[Electricity 19-20]]*'Emissions Factors'!$C$2)+(Table1[[#This Row],[Gas 19-20]]*'Emissions Factors'!$B$2), "")</f>
        <v>0</v>
      </c>
      <c r="J755" s="7" t="str">
        <f>IF(ISNA(VLOOKUP(Table1[[#This Row],[Name]],'Elec 20-21'!$A$4:$B$641, 2, FALSE)), "0", VLOOKUP(Table1[[#This Row],[Name]], 'Elec 20-21'!$A$4:$B$641, 2, FALSE))</f>
        <v>0</v>
      </c>
      <c r="K755" s="7" t="str">
        <f>IF(ISNA(VLOOKUP(Table1[[#This Row],[Name]], 'Gas 20-21'!$A$4:$B$400, 2, FALSE)), "0", VLOOKUP(Table1[[#This Row],[Name]], 'Gas 20-21'!$A$4:$B$400, 2, FALSE))</f>
        <v>0</v>
      </c>
      <c r="L755" s="13">
        <f>IFERROR((Table1[[#This Row],[Electricity 20-21]]*'Emissions Factors'!$C$3)+(Table1[[#This Row],[Gas 20-21]]*'Emissions Factors'!$B$2), "0")</f>
        <v>0</v>
      </c>
      <c r="M755" s="65" t="str">
        <f>IF(ISNA(VLOOKUP(Table1[[#This Row],[Name]], 'Elec 21-22'!$A$4:$B$656, 2, FALSE)), "0", VLOOKUP(Table1[[#This Row],[Name]], 'Elec 21-22'!$A$4:$B$656, 2, FALSE))</f>
        <v>0</v>
      </c>
      <c r="N755" s="11" t="str">
        <f>IF(ISNA(VLOOKUP(Table1[[#This Row],[Name]], 'Gas 21-22'!$A$4:$B$408, 2, FALSE)), "0", VLOOKUP(Table1[[#This Row],[Name]], 'Gas 21-22'!$A$4:$B$408, 2, FALSE))</f>
        <v>0</v>
      </c>
      <c r="O755" s="8">
        <f>IFERROR((Table1[[#This Row],[Electricity 21-22]]*'Emissions Factors'!$C$4)+(Table1[[#This Row],[Gas 21-22]]*'Emissions Factors'!$B$4), "")</f>
        <v>0</v>
      </c>
      <c r="P755" s="12" t="str">
        <f>IFERROR(Table1[[#This Row],[Total Emissions 21-22]]/Table1[[#This Row],[Total Emissions 20-21]], "")</f>
        <v/>
      </c>
      <c r="Q755" s="11" t="str">
        <f>IF(ISNA(VLOOKUP(Table1[[#This Row],[Name]],'Elec 22-23'!$A$4:$B$680, 2, FALSE)), "", VLOOKUP(Table1[[#This Row],[Name]], 'Elec 22-23'!$A$4:$B$680, 2, FALSE))</f>
        <v/>
      </c>
      <c r="R755" s="7" t="str">
        <f>IF(ISNA(VLOOKUP(Table1[[#This Row],[Name]], 'Gas 22-23'!$A$4:$B$427, 2, FALSE)), "", (VLOOKUP(Table1[[#This Row],[Name]], 'Gas 22-23'!$A$4:$B$427, 2, FALSE)))</f>
        <v/>
      </c>
      <c r="S755" s="7" t="str">
        <f>IFERROR((Table1[[#This Row],[Electricity 22-23]]*'Emissions Factors'!$C$5)+('Emissions Factors'!$B$5*Table1[[#This Row],[Gas 22-23]]), "")</f>
        <v/>
      </c>
      <c r="T755" s="12" t="str">
        <f>IFERROR(Table1[[#This Row],[Total Emissions 22-23]]/Table1[[#This Row],[Total Emissions 21-22]], "")</f>
        <v/>
      </c>
      <c r="U755" s="7" t="e">
        <f>VLOOKUP(Table1[[#This Row],[Name]],'Electricity 23-24'!A81:D156,4,FALSE)</f>
        <v>#N/A</v>
      </c>
      <c r="V755" s="7" t="str">
        <f>IF(ISNA(VLOOKUP(Table1[[#This Row],[Name]],Table2[#All],2,FALSE)),"",(VLOOKUP(Table1[[#This Row],[Name]],Table2[#All],2,FALSE)))</f>
        <v/>
      </c>
      <c r="W755" s="7" t="str">
        <f>IFERROR((Table1[[#This Row],[Electricity 23-24 ]]*'Emissions Factors'!$C$6)+(Table1[[#This Row],[Gas 23-24 ]]*'Emissions Factors'!$B$6),"")</f>
        <v/>
      </c>
      <c r="X755" s="74" t="str">
        <f>IFERROR(Table1[[#This Row],[Total Emissions 23-24 ]]/Table1[[#This Row],[Total Emissions 22-23]],"")</f>
        <v/>
      </c>
      <c r="Y755" s="21"/>
    </row>
    <row r="756" spans="1:25" x14ac:dyDescent="0.25">
      <c r="A756" s="30"/>
      <c r="B756" s="21" t="e">
        <f>VLOOKUP(Table1[[#This Row],[Name]], 'Site Information'!$A$2:$D$46, 4, FALSE)</f>
        <v>#N/A</v>
      </c>
      <c r="C756" s="11" t="str">
        <f>IF(ISNA(VLOOKUP(Table1[[#This Row],[Name]], 'Elec 17-18'!$A$4:$B$630, 2, FALSE)), "0", VLOOKUP(Table1[[#This Row],[Name]], 'Elec 17-18'!$A$4:$B$630, 2, FALSE))</f>
        <v>0</v>
      </c>
      <c r="D756" s="47" t="str">
        <f>IF(ISNA(VLOOKUP(Table1[[#This Row],[Name]], 'Gas 17-18'!$A$4:$B$395, 2, FALSE)), "0", (VLOOKUP(Table1[[#This Row],[Name]], 'Gas 17-18'!$A$4:$B$395, 2, FALSE)))</f>
        <v>0</v>
      </c>
      <c r="E756" s="11" t="str">
        <f>IF(ISNA(VLOOKUP(Table1[[#This Row],[Name]], 'Elec 18-19'!$A$4:$B$630, 2, FALSE)), "0", VLOOKUP(Table1[[#This Row],[Name]], 'Elec 18-19'!$A$4:$B$630, 2, FALSE))</f>
        <v>0</v>
      </c>
      <c r="F756" s="47" t="str">
        <f>IF(ISNA(VLOOKUP(Table1[[#This Row],[Name]], 'Gas 18-19'!$A$4:$B$395, 2, FALSE)), "0", (VLOOKUP(Table1[[#This Row],[Name]], 'Gas 18-19'!$A$4:$B$395, 2, FALSE)))</f>
        <v>0</v>
      </c>
      <c r="G756" s="7" t="str">
        <f>IF(ISNA(VLOOKUP(Table1[[#This Row],[Name]], 'Elec 19-20'!$A$4:$B$631, 2, FALSE)), "0", VLOOKUP(Table1[[#This Row],[Name]], 'Elec 19-20'!$A$4:$B$631, 2, FALSE))</f>
        <v>0</v>
      </c>
      <c r="H756" s="7" t="str">
        <f>IF(ISNA(VLOOKUP(Table1[[#This Row],[Name]], 'Gas 19-20'!$A$4:$B$395, 2, FALSE)), "0", (VLOOKUP(Table1[[#This Row],[Name]], 'Gas 19-20'!$A$4:$B$395, 2, FALSE)))</f>
        <v>0</v>
      </c>
      <c r="I756" s="13">
        <f>IFERROR((Table1[[#This Row],[Electricity 19-20]]*'Emissions Factors'!$C$2)+(Table1[[#This Row],[Gas 19-20]]*'Emissions Factors'!$B$2), "")</f>
        <v>0</v>
      </c>
      <c r="J756" s="7" t="str">
        <f>IF(ISNA(VLOOKUP(Table1[[#This Row],[Name]],'Elec 20-21'!$A$4:$B$641, 2, FALSE)), "0", VLOOKUP(Table1[[#This Row],[Name]], 'Elec 20-21'!$A$4:$B$641, 2, FALSE))</f>
        <v>0</v>
      </c>
      <c r="K756" s="7" t="str">
        <f>IF(ISNA(VLOOKUP(Table1[[#This Row],[Name]], 'Gas 20-21'!$A$4:$B$400, 2, FALSE)), "0", VLOOKUP(Table1[[#This Row],[Name]], 'Gas 20-21'!$A$4:$B$400, 2, FALSE))</f>
        <v>0</v>
      </c>
      <c r="L756" s="13">
        <f>IFERROR((Table1[[#This Row],[Electricity 20-21]]*'Emissions Factors'!$C$3)+(Table1[[#This Row],[Gas 20-21]]*'Emissions Factors'!$B$2), "0")</f>
        <v>0</v>
      </c>
      <c r="M756" s="65" t="str">
        <f>IF(ISNA(VLOOKUP(Table1[[#This Row],[Name]], 'Elec 21-22'!$A$4:$B$656, 2, FALSE)), "0", VLOOKUP(Table1[[#This Row],[Name]], 'Elec 21-22'!$A$4:$B$656, 2, FALSE))</f>
        <v>0</v>
      </c>
      <c r="N756" s="11" t="str">
        <f>IF(ISNA(VLOOKUP(Table1[[#This Row],[Name]], 'Gas 21-22'!$A$4:$B$408, 2, FALSE)), "0", VLOOKUP(Table1[[#This Row],[Name]], 'Gas 21-22'!$A$4:$B$408, 2, FALSE))</f>
        <v>0</v>
      </c>
      <c r="O756" s="8">
        <f>IFERROR((Table1[[#This Row],[Electricity 21-22]]*'Emissions Factors'!$C$4)+(Table1[[#This Row],[Gas 21-22]]*'Emissions Factors'!$B$4), "")</f>
        <v>0</v>
      </c>
      <c r="P756" s="12" t="str">
        <f>IFERROR(Table1[[#This Row],[Total Emissions 21-22]]/Table1[[#This Row],[Total Emissions 20-21]], "")</f>
        <v/>
      </c>
      <c r="Q756" s="11" t="str">
        <f>IF(ISNA(VLOOKUP(Table1[[#This Row],[Name]],'Elec 22-23'!$A$4:$B$680, 2, FALSE)), "", VLOOKUP(Table1[[#This Row],[Name]], 'Elec 22-23'!$A$4:$B$680, 2, FALSE))</f>
        <v/>
      </c>
      <c r="R756" s="7" t="str">
        <f>IF(ISNA(VLOOKUP(Table1[[#This Row],[Name]], 'Gas 22-23'!$A$4:$B$427, 2, FALSE)), "", (VLOOKUP(Table1[[#This Row],[Name]], 'Gas 22-23'!$A$4:$B$427, 2, FALSE)))</f>
        <v/>
      </c>
      <c r="S756" s="7" t="str">
        <f>IFERROR((Table1[[#This Row],[Electricity 22-23]]*'Emissions Factors'!$C$5)+('Emissions Factors'!$B$5*Table1[[#This Row],[Gas 22-23]]), "")</f>
        <v/>
      </c>
      <c r="T756" s="12" t="str">
        <f>IFERROR(Table1[[#This Row],[Total Emissions 22-23]]/Table1[[#This Row],[Total Emissions 21-22]], "")</f>
        <v/>
      </c>
      <c r="U756" s="7" t="str">
        <f>IF(ISNA(VLOOKUP(Table1[[#This Row],[Name]],'Electricity 23-24'!A141:D1037,4,FALSE)),"",(VLOOKUP(Table1[[#This Row],[Name]],'Electricity 23-24'!A141:D1037,4,FALSE)))</f>
        <v/>
      </c>
      <c r="V756" s="7" t="str">
        <f>IF(ISNA(VLOOKUP(Table1[[#This Row],[Name]],Table2[#All],2,FALSE)),"",(VLOOKUP(Table1[[#This Row],[Name]],Table2[#All],2,FALSE)))</f>
        <v/>
      </c>
      <c r="W756" s="7" t="str">
        <f>IFERROR((Table1[[#This Row],[Electricity 23-24 ]]*'Emissions Factors'!$C$6)+(Table1[[#This Row],[Gas 23-24 ]]*'Emissions Factors'!$B$6),"")</f>
        <v/>
      </c>
      <c r="X756" s="74" t="str">
        <f>IFERROR(Table1[[#This Row],[Total Emissions 23-24 ]]/Table1[[#This Row],[Total Emissions 22-23]],"")</f>
        <v/>
      </c>
      <c r="Y756" s="21" t="s">
        <v>896</v>
      </c>
    </row>
    <row r="757" spans="1:25" x14ac:dyDescent="0.25">
      <c r="A757" s="32"/>
      <c r="B757" s="21" t="e">
        <f>VLOOKUP(Table1[[#This Row],[Name]], 'Site Information'!$A$2:$D$46, 4, FALSE)</f>
        <v>#N/A</v>
      </c>
      <c r="C757" s="8" t="str">
        <f>IF(ISNA(VLOOKUP(Table1[[#This Row],[Name]], 'Elec 17-18'!$A$4:$B$630, 2, FALSE)), "0", VLOOKUP(Table1[[#This Row],[Name]], 'Elec 17-18'!$A$4:$B$630, 2, FALSE))</f>
        <v>0</v>
      </c>
      <c r="D757" s="13" t="str">
        <f>IF(ISNA(VLOOKUP(Table1[[#This Row],[Name]], 'Gas 17-18'!$A$4:$B$395, 2, FALSE)), "0", (VLOOKUP(Table1[[#This Row],[Name]], 'Gas 17-18'!$A$4:$B$395, 2, FALSE)))</f>
        <v>0</v>
      </c>
      <c r="E757" s="8" t="str">
        <f>IF(ISNA(VLOOKUP(Table1[[#This Row],[Name]], 'Elec 18-19'!$A$4:$B$630, 2, FALSE)), "0", VLOOKUP(Table1[[#This Row],[Name]], 'Elec 18-19'!$A$4:$B$630, 2, FALSE))</f>
        <v>0</v>
      </c>
      <c r="F757" s="13" t="str">
        <f>IF(ISNA(VLOOKUP(Table1[[#This Row],[Name]], 'Gas 18-19'!$A$4:$B$395, 2, FALSE)), "0", (VLOOKUP(Table1[[#This Row],[Name]], 'Gas 18-19'!$A$4:$B$395, 2, FALSE)))</f>
        <v>0</v>
      </c>
      <c r="G757" s="7" t="str">
        <f>IF(ISNA(VLOOKUP(Table1[[#This Row],[Name]], 'Elec 19-20'!$A$4:$B$631, 2, FALSE)), "0", VLOOKUP(Table1[[#This Row],[Name]], 'Elec 19-20'!$A$4:$B$631, 2, FALSE))</f>
        <v>0</v>
      </c>
      <c r="H757" s="7" t="str">
        <f>IF(ISNA(VLOOKUP(Table1[[#This Row],[Name]], 'Gas 19-20'!$A$4:$B$395, 2, FALSE)), "0", (VLOOKUP(Table1[[#This Row],[Name]], 'Gas 19-20'!$A$4:$B$395, 2, FALSE)))</f>
        <v>0</v>
      </c>
      <c r="I757" s="13">
        <f>IFERROR((Table1[[#This Row],[Electricity 19-20]]*'Emissions Factors'!$C$2)+(Table1[[#This Row],[Gas 19-20]]*'Emissions Factors'!$B$2), "")</f>
        <v>0</v>
      </c>
      <c r="J757" s="7" t="str">
        <f>IF(ISNA(VLOOKUP(Table1[[#This Row],[Name]],'Elec 20-21'!$A$4:$B$641, 2, FALSE)), "0", VLOOKUP(Table1[[#This Row],[Name]], 'Elec 20-21'!$A$4:$B$641, 2, FALSE))</f>
        <v>0</v>
      </c>
      <c r="K757" s="7" t="str">
        <f>IF(ISNA(VLOOKUP(Table1[[#This Row],[Name]], 'Gas 20-21'!$A$4:$B$400, 2, FALSE)), "0", VLOOKUP(Table1[[#This Row],[Name]], 'Gas 20-21'!$A$4:$B$400, 2, FALSE))</f>
        <v>0</v>
      </c>
      <c r="L757" s="13">
        <f>IFERROR((Table1[[#This Row],[Electricity 20-21]]*'Emissions Factors'!$C$3)+(Table1[[#This Row],[Gas 20-21]]*'Emissions Factors'!$B$2), "0")</f>
        <v>0</v>
      </c>
      <c r="M757" s="11" t="str">
        <f>IF(ISNA(VLOOKUP(Table1[[#This Row],[Name]], 'Elec 21-22'!$A$4:$B$656, 2, FALSE)), "0", VLOOKUP(Table1[[#This Row],[Name]], 'Elec 21-22'!$A$4:$B$656, 2, FALSE))</f>
        <v>0</v>
      </c>
      <c r="N757" s="11" t="str">
        <f>IF(ISNA(VLOOKUP(Table1[[#This Row],[Name]], 'Gas 21-22'!$A$4:$B$408, 2, FALSE)), "0", VLOOKUP(Table1[[#This Row],[Name]], 'Gas 21-22'!$A$4:$B$408, 2, FALSE))</f>
        <v>0</v>
      </c>
      <c r="O757" s="8">
        <f>IFERROR((Table1[[#This Row],[Electricity 21-22]]*'Emissions Factors'!$C$4)+(Table1[[#This Row],[Gas 21-22]]*'Emissions Factors'!$B$4), "")</f>
        <v>0</v>
      </c>
      <c r="P757" s="12" t="str">
        <f>IFERROR(Table1[[#This Row],[Total Emissions 21-22]]/Table1[[#This Row],[Total Emissions 20-21]], "")</f>
        <v/>
      </c>
      <c r="Q757" s="11" t="str">
        <f>IF(ISNA(VLOOKUP(Table1[[#This Row],[Name]],'Elec 22-23'!$A$4:$B$680, 2, FALSE)), "", VLOOKUP(Table1[[#This Row],[Name]], 'Elec 22-23'!$A$4:$B$680, 2, FALSE))</f>
        <v/>
      </c>
      <c r="R757" s="7" t="str">
        <f>IF(ISNA(VLOOKUP(Table1[[#This Row],[Name]], 'Gas 22-23'!$A$4:$B$427, 2, FALSE)), "", (VLOOKUP(Table1[[#This Row],[Name]], 'Gas 22-23'!$A$4:$B$427, 2, FALSE)))</f>
        <v/>
      </c>
      <c r="S757" s="7" t="str">
        <f>IFERROR((Table1[[#This Row],[Electricity 22-23]]*'Emissions Factors'!$C$5)+('Emissions Factors'!$B$5*Table1[[#This Row],[Gas 22-23]]), "")</f>
        <v/>
      </c>
      <c r="T757" s="12" t="str">
        <f>IFERROR(Table1[[#This Row],[Total Emissions 22-23]]/Table1[[#This Row],[Total Emissions 21-22]], "")</f>
        <v/>
      </c>
      <c r="U757" s="7" t="str">
        <f>IF(ISNA(VLOOKUP(Table1[[#This Row],[Name]],'Electricity 23-24'!A758:D1654,4,FALSE)),"",(VLOOKUP(Table1[[#This Row],[Name]],'Electricity 23-24'!A758:D1654,4,FALSE)))</f>
        <v/>
      </c>
      <c r="V757" s="7" t="str">
        <f>IF(ISNA(VLOOKUP(Table1[[#This Row],[Name]],Table2[#All],2,FALSE)),"",(VLOOKUP(Table1[[#This Row],[Name]],Table2[#All],2,FALSE)))</f>
        <v/>
      </c>
      <c r="W757" s="7" t="str">
        <f>IFERROR((Table1[[#This Row],[Electricity 23-24 ]]*'Emissions Factors'!$C$6)+(Table1[[#This Row],[Gas 23-24 ]]*'Emissions Factors'!$B$6),"")</f>
        <v/>
      </c>
      <c r="X757" s="74" t="str">
        <f>IFERROR(Table1[[#This Row],[Total Emissions 23-24 ]]/Table1[[#This Row],[Total Emissions 22-23]],"")</f>
        <v/>
      </c>
      <c r="Y757" s="21"/>
    </row>
    <row r="758" spans="1:25" x14ac:dyDescent="0.25">
      <c r="A758" s="30"/>
      <c r="B758" s="21" t="e">
        <f>VLOOKUP(Table1[[#This Row],[Name]], 'Site Information'!$A$2:$D$46, 4, FALSE)</f>
        <v>#N/A</v>
      </c>
      <c r="C758" s="11" t="str">
        <f>IF(ISNA(VLOOKUP(Table1[[#This Row],[Name]], 'Elec 17-18'!$A$4:$B$630, 2, FALSE)), "0", VLOOKUP(Table1[[#This Row],[Name]], 'Elec 17-18'!$A$4:$B$630, 2, FALSE))</f>
        <v>0</v>
      </c>
      <c r="D758" s="47" t="str">
        <f>IF(ISNA(VLOOKUP(Table1[[#This Row],[Name]], 'Gas 17-18'!$A$4:$B$395, 2, FALSE)), "0", (VLOOKUP(Table1[[#This Row],[Name]], 'Gas 17-18'!$A$4:$B$395, 2, FALSE)))</f>
        <v>0</v>
      </c>
      <c r="E758" s="11" t="str">
        <f>IF(ISNA(VLOOKUP(Table1[[#This Row],[Name]], 'Elec 18-19'!$A$4:$B$630, 2, FALSE)), "0", VLOOKUP(Table1[[#This Row],[Name]], 'Elec 18-19'!$A$4:$B$630, 2, FALSE))</f>
        <v>0</v>
      </c>
      <c r="F758" s="47" t="str">
        <f>IF(ISNA(VLOOKUP(Table1[[#This Row],[Name]], 'Gas 18-19'!$A$4:$B$395, 2, FALSE)), "0", (VLOOKUP(Table1[[#This Row],[Name]], 'Gas 18-19'!$A$4:$B$395, 2, FALSE)))</f>
        <v>0</v>
      </c>
      <c r="G758" s="7" t="str">
        <f>IF(ISNA(VLOOKUP(Table1[[#This Row],[Name]], 'Elec 19-20'!$A$4:$B$631, 2, FALSE)), "0", VLOOKUP(Table1[[#This Row],[Name]], 'Elec 19-20'!$A$4:$B$631, 2, FALSE))</f>
        <v>0</v>
      </c>
      <c r="H758" s="7" t="str">
        <f>IF(ISNA(VLOOKUP(Table1[[#This Row],[Name]], 'Gas 19-20'!$A$4:$B$395, 2, FALSE)), "0", (VLOOKUP(Table1[[#This Row],[Name]], 'Gas 19-20'!$A$4:$B$395, 2, FALSE)))</f>
        <v>0</v>
      </c>
      <c r="I758" s="13">
        <f>IFERROR((Table1[[#This Row],[Electricity 19-20]]*'Emissions Factors'!$C$2)+(Table1[[#This Row],[Gas 19-20]]*'Emissions Factors'!$B$2), "")</f>
        <v>0</v>
      </c>
      <c r="J758" s="7" t="str">
        <f>IF(ISNA(VLOOKUP(Table1[[#This Row],[Name]],'Elec 20-21'!$A$4:$B$641, 2, FALSE)), "0", VLOOKUP(Table1[[#This Row],[Name]], 'Elec 20-21'!$A$4:$B$641, 2, FALSE))</f>
        <v>0</v>
      </c>
      <c r="K758" s="7" t="str">
        <f>IF(ISNA(VLOOKUP(Table1[[#This Row],[Name]], 'Gas 20-21'!$A$4:$B$400, 2, FALSE)), "0", VLOOKUP(Table1[[#This Row],[Name]], 'Gas 20-21'!$A$4:$B$400, 2, FALSE))</f>
        <v>0</v>
      </c>
      <c r="L758" s="13">
        <f>IFERROR((Table1[[#This Row],[Electricity 20-21]]*'Emissions Factors'!$C$3)+(Table1[[#This Row],[Gas 20-21]]*'Emissions Factors'!$B$2), "0")</f>
        <v>0</v>
      </c>
      <c r="M758" s="65" t="str">
        <f>IF(ISNA(VLOOKUP(Table1[[#This Row],[Name]], 'Elec 21-22'!$A$4:$B$656, 2, FALSE)), "0", VLOOKUP(Table1[[#This Row],[Name]], 'Elec 21-22'!$A$4:$B$656, 2, FALSE))</f>
        <v>0</v>
      </c>
      <c r="N758" s="7" t="str">
        <f>IF(ISNA(VLOOKUP(Table1[[#This Row],[Name]], 'Gas 21-22'!$A$4:$B$408, 2, FALSE)), "0", VLOOKUP(Table1[[#This Row],[Name]], 'Gas 21-22'!$A$4:$B$408, 2, FALSE))</f>
        <v>0</v>
      </c>
      <c r="O758" s="8">
        <f>IFERROR((Table1[[#This Row],[Electricity 21-22]]*'Emissions Factors'!$C$4)+(Table1[[#This Row],[Gas 21-22]]*'Emissions Factors'!$B$4), "")</f>
        <v>0</v>
      </c>
      <c r="P758" s="12" t="str">
        <f>IFERROR(Table1[[#This Row],[Total Emissions 21-22]]/Table1[[#This Row],[Total Emissions 20-21]], "")</f>
        <v/>
      </c>
      <c r="Q758" s="11" t="str">
        <f>IF(ISNA(VLOOKUP(Table1[[#This Row],[Name]],'Elec 22-23'!$A$4:$B$680, 2, FALSE)), "", VLOOKUP(Table1[[#This Row],[Name]], 'Elec 22-23'!$A$4:$B$680, 2, FALSE))</f>
        <v/>
      </c>
      <c r="R758" s="7" t="str">
        <f>IF(ISNA(VLOOKUP(Table1[[#This Row],[Name]], 'Gas 22-23'!$A$4:$B$427, 2, FALSE)), "", (VLOOKUP(Table1[[#This Row],[Name]], 'Gas 22-23'!$A$4:$B$427, 2, FALSE)))</f>
        <v/>
      </c>
      <c r="S758" s="7" t="str">
        <f>IFERROR((Table1[[#This Row],[Electricity 22-23]]*'Emissions Factors'!$C$5)+('Emissions Factors'!$B$5*Table1[[#This Row],[Gas 22-23]]), "")</f>
        <v/>
      </c>
      <c r="T758" s="12" t="str">
        <f>IFERROR(Table1[[#This Row],[Total Emissions 22-23]]/Table1[[#This Row],[Total Emissions 21-22]], "")</f>
        <v/>
      </c>
      <c r="U758" s="7" t="str">
        <f>IF(ISNA(VLOOKUP(Table1[[#This Row],[Name]],'Electricity 23-24'!A119:D1015,4,FALSE)),"",(VLOOKUP(Table1[[#This Row],[Name]],'Electricity 23-24'!A119:D1015,4,FALSE)))</f>
        <v/>
      </c>
      <c r="V758" s="7" t="str">
        <f>IF(ISNA(VLOOKUP(Table1[[#This Row],[Name]],Table2[#All],2,FALSE)),"",(VLOOKUP(Table1[[#This Row],[Name]],Table2[#All],2,FALSE)))</f>
        <v/>
      </c>
      <c r="W758" s="7" t="str">
        <f>IFERROR((Table1[[#This Row],[Electricity 23-24 ]]*'Emissions Factors'!$C$6)+(Table1[[#This Row],[Gas 23-24 ]]*'Emissions Factors'!$B$6),"")</f>
        <v/>
      </c>
      <c r="X758" s="74" t="str">
        <f>IFERROR(Table1[[#This Row],[Total Emissions 23-24 ]]/Table1[[#This Row],[Total Emissions 22-23]],"")</f>
        <v/>
      </c>
      <c r="Y758" s="21" t="s">
        <v>897</v>
      </c>
    </row>
    <row r="759" spans="1:25" x14ac:dyDescent="0.25">
      <c r="A759" s="30"/>
      <c r="B759" s="21" t="e">
        <f>VLOOKUP(Table1[[#This Row],[Name]], 'Site Information'!$A$2:$D$46, 4, FALSE)</f>
        <v>#N/A</v>
      </c>
      <c r="C759" s="11" t="str">
        <f>IF(ISNA(VLOOKUP(Table1[[#This Row],[Name]], 'Elec 17-18'!$A$4:$B$630, 2, FALSE)), "0", VLOOKUP(Table1[[#This Row],[Name]], 'Elec 17-18'!$A$4:$B$630, 2, FALSE))</f>
        <v>0</v>
      </c>
      <c r="D759" s="47" t="str">
        <f>IF(ISNA(VLOOKUP(Table1[[#This Row],[Name]], 'Gas 17-18'!$A$4:$B$395, 2, FALSE)), "0", (VLOOKUP(Table1[[#This Row],[Name]], 'Gas 17-18'!$A$4:$B$395, 2, FALSE)))</f>
        <v>0</v>
      </c>
      <c r="E759" s="11" t="str">
        <f>IF(ISNA(VLOOKUP(Table1[[#This Row],[Name]], 'Elec 18-19'!$A$4:$B$630, 2, FALSE)), "0", VLOOKUP(Table1[[#This Row],[Name]], 'Elec 18-19'!$A$4:$B$630, 2, FALSE))</f>
        <v>0</v>
      </c>
      <c r="F759" s="47" t="str">
        <f>IF(ISNA(VLOOKUP(Table1[[#This Row],[Name]], 'Gas 18-19'!$A$4:$B$395, 2, FALSE)), "0", (VLOOKUP(Table1[[#This Row],[Name]], 'Gas 18-19'!$A$4:$B$395, 2, FALSE)))</f>
        <v>0</v>
      </c>
      <c r="G759" s="7" t="str">
        <f>IF(ISNA(VLOOKUP(Table1[[#This Row],[Name]], 'Elec 19-20'!$A$4:$B$631, 2, FALSE)), "0", VLOOKUP(Table1[[#This Row],[Name]], 'Elec 19-20'!$A$4:$B$631, 2, FALSE))</f>
        <v>0</v>
      </c>
      <c r="H759" s="7" t="str">
        <f>IF(ISNA(VLOOKUP(Table1[[#This Row],[Name]], 'Gas 19-20'!$A$4:$B$395, 2, FALSE)), "0", (VLOOKUP(Table1[[#This Row],[Name]], 'Gas 19-20'!$A$4:$B$395, 2, FALSE)))</f>
        <v>0</v>
      </c>
      <c r="I759" s="13">
        <f>IFERROR((Table1[[#This Row],[Electricity 19-20]]*'Emissions Factors'!$C$2)+(Table1[[#This Row],[Gas 19-20]]*'Emissions Factors'!$B$2), "")</f>
        <v>0</v>
      </c>
      <c r="J759" s="7" t="str">
        <f>IF(ISNA(VLOOKUP(Table1[[#This Row],[Name]],'Elec 20-21'!$A$4:$B$641, 2, FALSE)), "0", VLOOKUP(Table1[[#This Row],[Name]], 'Elec 20-21'!$A$4:$B$641, 2, FALSE))</f>
        <v>0</v>
      </c>
      <c r="K759" s="7" t="str">
        <f>IF(ISNA(VLOOKUP(Table1[[#This Row],[Name]], 'Gas 20-21'!$A$4:$B$400, 2, FALSE)), "0", VLOOKUP(Table1[[#This Row],[Name]], 'Gas 20-21'!$A$4:$B$400, 2, FALSE))</f>
        <v>0</v>
      </c>
      <c r="L759" s="13">
        <f>IFERROR((Table1[[#This Row],[Electricity 20-21]]*'Emissions Factors'!$C$3)+(Table1[[#This Row],[Gas 20-21]]*'Emissions Factors'!$B$2), "0")</f>
        <v>0</v>
      </c>
      <c r="M759" s="65" t="str">
        <f>IF(ISNA(VLOOKUP(Table1[[#This Row],[Name]], 'Elec 21-22'!$A$4:$B$656, 2, FALSE)), "0", VLOOKUP(Table1[[#This Row],[Name]], 'Elec 21-22'!$A$4:$B$656, 2, FALSE))</f>
        <v>0</v>
      </c>
      <c r="N759" s="7" t="str">
        <f>IF(ISNA(VLOOKUP(Table1[[#This Row],[Name]], 'Gas 21-22'!$A$4:$B$408, 2, FALSE)), "0", VLOOKUP(Table1[[#This Row],[Name]], 'Gas 21-22'!$A$4:$B$408, 2, FALSE))</f>
        <v>0</v>
      </c>
      <c r="O759" s="8">
        <f>IFERROR((Table1[[#This Row],[Electricity 21-22]]*'Emissions Factors'!$C$4)+(Table1[[#This Row],[Gas 21-22]]*'Emissions Factors'!$B$4), "")</f>
        <v>0</v>
      </c>
      <c r="P759" s="12" t="str">
        <f>IFERROR(Table1[[#This Row],[Total Emissions 21-22]]/Table1[[#This Row],[Total Emissions 20-21]], "")</f>
        <v/>
      </c>
      <c r="Q759" s="11" t="str">
        <f>IF(ISNA(VLOOKUP(Table1[[#This Row],[Name]],'Elec 22-23'!$A$4:$B$680, 2, FALSE)), "", VLOOKUP(Table1[[#This Row],[Name]], 'Elec 22-23'!$A$4:$B$680, 2, FALSE))</f>
        <v/>
      </c>
      <c r="R759" s="7" t="str">
        <f>IF(ISNA(VLOOKUP(Table1[[#This Row],[Name]], 'Gas 22-23'!$A$4:$B$427, 2, FALSE)), "", (VLOOKUP(Table1[[#This Row],[Name]], 'Gas 22-23'!$A$4:$B$427, 2, FALSE)))</f>
        <v/>
      </c>
      <c r="S759" s="7" t="str">
        <f>IFERROR((Table1[[#This Row],[Electricity 22-23]]*'Emissions Factors'!$C$5)+('Emissions Factors'!$B$5*Table1[[#This Row],[Gas 22-23]]), "")</f>
        <v/>
      </c>
      <c r="T759" s="12" t="str">
        <f>IFERROR(Table1[[#This Row],[Total Emissions 22-23]]/Table1[[#This Row],[Total Emissions 21-22]], "")</f>
        <v/>
      </c>
      <c r="U759" s="7" t="str">
        <f>IF(ISNA(VLOOKUP(Table1[[#This Row],[Name]],'Electricity 23-24'!A146:D1042,4,FALSE)),"",(VLOOKUP(Table1[[#This Row],[Name]],'Electricity 23-24'!A146:D1042,4,FALSE)))</f>
        <v/>
      </c>
      <c r="V759" s="7" t="str">
        <f>IF(ISNA(VLOOKUP(Table1[[#This Row],[Name]],Table2[#All],2,FALSE)),"",(VLOOKUP(Table1[[#This Row],[Name]],Table2[#All],2,FALSE)))</f>
        <v/>
      </c>
      <c r="W759" s="7" t="str">
        <f>IFERROR((Table1[[#This Row],[Electricity 23-24 ]]*'Emissions Factors'!$C$6)+(Table1[[#This Row],[Gas 23-24 ]]*'Emissions Factors'!$B$6),"")</f>
        <v/>
      </c>
      <c r="X759" s="74" t="str">
        <f>IFERROR(Table1[[#This Row],[Total Emissions 23-24 ]]/Table1[[#This Row],[Total Emissions 22-23]],"")</f>
        <v/>
      </c>
      <c r="Y759" s="21"/>
    </row>
    <row r="760" spans="1:25" x14ac:dyDescent="0.25">
      <c r="A760" s="32"/>
      <c r="B760" s="21" t="e">
        <f>VLOOKUP(Table1[[#This Row],[Name]], 'Site Information'!$A$2:$D$46, 4, FALSE)</f>
        <v>#N/A</v>
      </c>
      <c r="C760" s="8" t="str">
        <f>IF(ISNA(VLOOKUP(Table1[[#This Row],[Name]], 'Elec 17-18'!$A$4:$B$630, 2, FALSE)), "0", VLOOKUP(Table1[[#This Row],[Name]], 'Elec 17-18'!$A$4:$B$630, 2, FALSE))</f>
        <v>0</v>
      </c>
      <c r="D760" s="13" t="str">
        <f>IF(ISNA(VLOOKUP(Table1[[#This Row],[Name]], 'Gas 17-18'!$A$4:$B$395, 2, FALSE)), "0", (VLOOKUP(Table1[[#This Row],[Name]], 'Gas 17-18'!$A$4:$B$395, 2, FALSE)))</f>
        <v>0</v>
      </c>
      <c r="E760" s="8" t="str">
        <f>IF(ISNA(VLOOKUP(Table1[[#This Row],[Name]], 'Elec 18-19'!$A$4:$B$630, 2, FALSE)), "0", VLOOKUP(Table1[[#This Row],[Name]], 'Elec 18-19'!$A$4:$B$630, 2, FALSE))</f>
        <v>0</v>
      </c>
      <c r="F760" s="13" t="str">
        <f>IF(ISNA(VLOOKUP(Table1[[#This Row],[Name]], 'Gas 18-19'!$A$4:$B$395, 2, FALSE)), "0", (VLOOKUP(Table1[[#This Row],[Name]], 'Gas 18-19'!$A$4:$B$395, 2, FALSE)))</f>
        <v>0</v>
      </c>
      <c r="G760" s="7" t="str">
        <f>IF(ISNA(VLOOKUP(Table1[[#This Row],[Name]], 'Elec 19-20'!$A$4:$B$631, 2, FALSE)), "0", VLOOKUP(Table1[[#This Row],[Name]], 'Elec 19-20'!$A$4:$B$631, 2, FALSE))</f>
        <v>0</v>
      </c>
      <c r="H760" s="7" t="str">
        <f>IF(ISNA(VLOOKUP(Table1[[#This Row],[Name]], 'Gas 19-20'!$A$4:$B$395, 2, FALSE)), "0", (VLOOKUP(Table1[[#This Row],[Name]], 'Gas 19-20'!$A$4:$B$395, 2, FALSE)))</f>
        <v>0</v>
      </c>
      <c r="I760" s="13">
        <f>IFERROR((Table1[[#This Row],[Electricity 19-20]]*'Emissions Factors'!$C$2)+(Table1[[#This Row],[Gas 19-20]]*'Emissions Factors'!$B$2), "")</f>
        <v>0</v>
      </c>
      <c r="J760" s="7" t="str">
        <f>IF(ISNA(VLOOKUP(Table1[[#This Row],[Name]],'Elec 20-21'!$A$4:$B$641, 2, FALSE)), "0", VLOOKUP(Table1[[#This Row],[Name]], 'Elec 20-21'!$A$4:$B$641, 2, FALSE))</f>
        <v>0</v>
      </c>
      <c r="K760" s="7" t="str">
        <f>IF(ISNA(VLOOKUP(Table1[[#This Row],[Name]], 'Gas 20-21'!$A$4:$B$400, 2, FALSE)), "0", VLOOKUP(Table1[[#This Row],[Name]], 'Gas 20-21'!$A$4:$B$400, 2, FALSE))</f>
        <v>0</v>
      </c>
      <c r="L760" s="13">
        <f>IFERROR((Table1[[#This Row],[Electricity 20-21]]*'Emissions Factors'!$C$3)+(Table1[[#This Row],[Gas 20-21]]*'Emissions Factors'!$B$2), "0")</f>
        <v>0</v>
      </c>
      <c r="M760" s="65" t="str">
        <f>IF(ISNA(VLOOKUP(Table1[[#This Row],[Name]], 'Elec 21-22'!$A$4:$B$656, 2, FALSE)), "0", VLOOKUP(Table1[[#This Row],[Name]], 'Elec 21-22'!$A$4:$B$656, 2, FALSE))</f>
        <v>0</v>
      </c>
      <c r="N760" s="11" t="str">
        <f>IF(ISNA(VLOOKUP(Table1[[#This Row],[Name]], 'Gas 21-22'!$A$4:$B$408, 2, FALSE)), "0", VLOOKUP(Table1[[#This Row],[Name]], 'Gas 21-22'!$A$4:$B$408, 2, FALSE))</f>
        <v>0</v>
      </c>
      <c r="O760" s="8">
        <f>IFERROR((Table1[[#This Row],[Electricity 21-22]]*'Emissions Factors'!$C$4)+(Table1[[#This Row],[Gas 21-22]]*'Emissions Factors'!$B$4), "")</f>
        <v>0</v>
      </c>
      <c r="P760" s="13" t="str">
        <f>IFERROR(Table1[[#This Row],[Total Emissions 21-22]]/Table1[[#This Row],[Total Emissions 20-21]], "")</f>
        <v/>
      </c>
      <c r="Q760" s="11" t="str">
        <f>IF(ISNA(VLOOKUP(Table1[[#This Row],[Name]],'Elec 22-23'!$A$4:$B$680, 2, FALSE)), "", VLOOKUP(Table1[[#This Row],[Name]], 'Elec 22-23'!$A$4:$B$680, 2, FALSE))</f>
        <v/>
      </c>
      <c r="R760" s="7" t="str">
        <f>IF(ISNA(VLOOKUP(Table1[[#This Row],[Name]], 'Gas 22-23'!$A$4:$B$427, 2, FALSE)), "", (VLOOKUP(Table1[[#This Row],[Name]], 'Gas 22-23'!$A$4:$B$427, 2, FALSE)))</f>
        <v/>
      </c>
      <c r="S760" s="7" t="str">
        <f>IFERROR((Table1[[#This Row],[Electricity 22-23]]*'Emissions Factors'!$C$5)+('Emissions Factors'!$B$5*Table1[[#This Row],[Gas 22-23]]), "")</f>
        <v/>
      </c>
      <c r="T760" s="12" t="str">
        <f>IFERROR(Table1[[#This Row],[Total Emissions 22-23]]/Table1[[#This Row],[Total Emissions 21-22]], "")</f>
        <v/>
      </c>
      <c r="U760" s="7" t="str">
        <f>IF(ISNA(VLOOKUP(Table1[[#This Row],[Name]],'Electricity 23-24'!A761:D1657,4,FALSE)),"",(VLOOKUP(Table1[[#This Row],[Name]],'Electricity 23-24'!A761:D1657,4,FALSE)))</f>
        <v/>
      </c>
      <c r="V760" s="7" t="str">
        <f>IF(ISNA(VLOOKUP(Table1[[#This Row],[Name]],Table2[#All],2,FALSE)),"",(VLOOKUP(Table1[[#This Row],[Name]],Table2[#All],2,FALSE)))</f>
        <v/>
      </c>
      <c r="W760" s="7" t="str">
        <f>IFERROR((Table1[[#This Row],[Electricity 23-24 ]]*'Emissions Factors'!$C$6)+(Table1[[#This Row],[Gas 23-24 ]]*'Emissions Factors'!$B$6),"")</f>
        <v/>
      </c>
      <c r="X760" s="74" t="str">
        <f>IFERROR(Table1[[#This Row],[Total Emissions 23-24 ]]/Table1[[#This Row],[Total Emissions 22-23]],"")</f>
        <v/>
      </c>
      <c r="Y760" s="21"/>
    </row>
    <row r="761" spans="1:25" x14ac:dyDescent="0.25">
      <c r="A761" s="30"/>
      <c r="B761" s="21" t="e">
        <f>VLOOKUP(Table1[[#This Row],[Name]], 'Site Information'!$A$2:$D$46, 4, FALSE)</f>
        <v>#N/A</v>
      </c>
      <c r="C761" s="11" t="str">
        <f>IF(ISNA(VLOOKUP(Table1[[#This Row],[Name]], 'Elec 17-18'!$A$4:$B$630, 2, FALSE)), "0", VLOOKUP(Table1[[#This Row],[Name]], 'Elec 17-18'!$A$4:$B$630, 2, FALSE))</f>
        <v>0</v>
      </c>
      <c r="D761" s="47" t="str">
        <f>IF(ISNA(VLOOKUP(Table1[[#This Row],[Name]], 'Gas 17-18'!$A$4:$B$395, 2, FALSE)), "0", (VLOOKUP(Table1[[#This Row],[Name]], 'Gas 17-18'!$A$4:$B$395, 2, FALSE)))</f>
        <v>0</v>
      </c>
      <c r="E761" s="11" t="str">
        <f>IF(ISNA(VLOOKUP(Table1[[#This Row],[Name]], 'Elec 18-19'!$A$4:$B$630, 2, FALSE)), "0", VLOOKUP(Table1[[#This Row],[Name]], 'Elec 18-19'!$A$4:$B$630, 2, FALSE))</f>
        <v>0</v>
      </c>
      <c r="F761" s="47" t="str">
        <f>IF(ISNA(VLOOKUP(Table1[[#This Row],[Name]], 'Gas 18-19'!$A$4:$B$395, 2, FALSE)), "0", (VLOOKUP(Table1[[#This Row],[Name]], 'Gas 18-19'!$A$4:$B$395, 2, FALSE)))</f>
        <v>0</v>
      </c>
      <c r="G761" s="7" t="str">
        <f>IF(ISNA(VLOOKUP(Table1[[#This Row],[Name]], 'Elec 19-20'!$A$4:$B$631, 2, FALSE)), "0", VLOOKUP(Table1[[#This Row],[Name]], 'Elec 19-20'!$A$4:$B$631, 2, FALSE))</f>
        <v>0</v>
      </c>
      <c r="H761" s="7" t="str">
        <f>IF(ISNA(VLOOKUP(Table1[[#This Row],[Name]], 'Gas 19-20'!$A$4:$B$395, 2, FALSE)), "0", (VLOOKUP(Table1[[#This Row],[Name]], 'Gas 19-20'!$A$4:$B$395, 2, FALSE)))</f>
        <v>0</v>
      </c>
      <c r="I761" s="13">
        <f>IFERROR((Table1[[#This Row],[Electricity 19-20]]*'Emissions Factors'!$C$2)+(Table1[[#This Row],[Gas 19-20]]*'Emissions Factors'!$B$2), "")</f>
        <v>0</v>
      </c>
      <c r="J761" s="7" t="str">
        <f>IF(ISNA(VLOOKUP(Table1[[#This Row],[Name]],'Elec 20-21'!$A$4:$B$641, 2, FALSE)), "0", VLOOKUP(Table1[[#This Row],[Name]], 'Elec 20-21'!$A$4:$B$641, 2, FALSE))</f>
        <v>0</v>
      </c>
      <c r="K761" s="7" t="str">
        <f>IF(ISNA(VLOOKUP(Table1[[#This Row],[Name]], 'Gas 20-21'!$A$4:$B$400, 2, FALSE)), "0", VLOOKUP(Table1[[#This Row],[Name]], 'Gas 20-21'!$A$4:$B$400, 2, FALSE))</f>
        <v>0</v>
      </c>
      <c r="L761" s="13">
        <f>IFERROR((Table1[[#This Row],[Electricity 20-21]]*'Emissions Factors'!$C$3)+(Table1[[#This Row],[Gas 20-21]]*'Emissions Factors'!$B$2), "0")</f>
        <v>0</v>
      </c>
      <c r="M761" s="65" t="str">
        <f>IF(ISNA(VLOOKUP(Table1[[#This Row],[Name]], 'Elec 21-22'!$A$4:$B$656, 2, FALSE)), "0", VLOOKUP(Table1[[#This Row],[Name]], 'Elec 21-22'!$A$4:$B$656, 2, FALSE))</f>
        <v>0</v>
      </c>
      <c r="N761" s="11" t="str">
        <f>IF(ISNA(VLOOKUP(Table1[[#This Row],[Name]], 'Gas 21-22'!$A$4:$B$408, 2, FALSE)), "0", VLOOKUP(Table1[[#This Row],[Name]], 'Gas 21-22'!$A$4:$B$408, 2, FALSE))</f>
        <v>0</v>
      </c>
      <c r="O761" s="8">
        <f>IFERROR((Table1[[#This Row],[Electricity 21-22]]*'Emissions Factors'!$C$4)+(Table1[[#This Row],[Gas 21-22]]*'Emissions Factors'!$B$4), "")</f>
        <v>0</v>
      </c>
      <c r="P761" s="12" t="str">
        <f>IFERROR(Table1[[#This Row],[Total Emissions 21-22]]/Table1[[#This Row],[Total Emissions 20-21]], "")</f>
        <v/>
      </c>
      <c r="Q761" s="11" t="str">
        <f>IF(ISNA(VLOOKUP(Table1[[#This Row],[Name]],'Elec 22-23'!$A$4:$B$680, 2, FALSE)), "", VLOOKUP(Table1[[#This Row],[Name]], 'Elec 22-23'!$A$4:$B$680, 2, FALSE))</f>
        <v/>
      </c>
      <c r="R761" s="7" t="str">
        <f>IF(ISNA(VLOOKUP(Table1[[#This Row],[Name]], 'Gas 22-23'!$A$4:$B$427, 2, FALSE)), "", (VLOOKUP(Table1[[#This Row],[Name]], 'Gas 22-23'!$A$4:$B$427, 2, FALSE)))</f>
        <v/>
      </c>
      <c r="S761" s="7" t="str">
        <f>IFERROR((Table1[[#This Row],[Electricity 22-23]]*'Emissions Factors'!$C$5)+('Emissions Factors'!$B$5*Table1[[#This Row],[Gas 22-23]]), "")</f>
        <v/>
      </c>
      <c r="T761" s="12" t="str">
        <f>IFERROR(Table1[[#This Row],[Total Emissions 22-23]]/Table1[[#This Row],[Total Emissions 21-22]], "")</f>
        <v/>
      </c>
      <c r="U761" s="7" t="str">
        <f>IF(ISNA(VLOOKUP(Table1[[#This Row],[Name]],'Electricity 23-24'!A158:D1054,4,FALSE)),"",(VLOOKUP(Table1[[#This Row],[Name]],'Electricity 23-24'!A158:D1054,4,FALSE)))</f>
        <v/>
      </c>
      <c r="V761" s="7" t="str">
        <f>IF(ISNA(VLOOKUP(Table1[[#This Row],[Name]],Table2[#All],2,FALSE)),"",(VLOOKUP(Table1[[#This Row],[Name]],Table2[#All],2,FALSE)))</f>
        <v/>
      </c>
      <c r="W761" s="7" t="str">
        <f>IFERROR((Table1[[#This Row],[Electricity 23-24 ]]*'Emissions Factors'!$C$6)+(Table1[[#This Row],[Gas 23-24 ]]*'Emissions Factors'!$B$6),"")</f>
        <v/>
      </c>
      <c r="X761" s="74" t="str">
        <f>IFERROR(Table1[[#This Row],[Total Emissions 23-24 ]]/Table1[[#This Row],[Total Emissions 22-23]],"")</f>
        <v/>
      </c>
      <c r="Y761" s="21"/>
    </row>
    <row r="762" spans="1:25" x14ac:dyDescent="0.25">
      <c r="A762" s="30"/>
      <c r="B762" s="21" t="e">
        <f>VLOOKUP(Table1[[#This Row],[Name]], 'Site Information'!$A$2:$D$46, 4, FALSE)</f>
        <v>#N/A</v>
      </c>
      <c r="C762" s="11" t="str">
        <f>IF(ISNA(VLOOKUP(Table1[[#This Row],[Name]], 'Elec 17-18'!$A$4:$B$630, 2, FALSE)), "0", VLOOKUP(Table1[[#This Row],[Name]], 'Elec 17-18'!$A$4:$B$630, 2, FALSE))</f>
        <v>0</v>
      </c>
      <c r="D762" s="47" t="str">
        <f>IF(ISNA(VLOOKUP(Table1[[#This Row],[Name]], 'Gas 17-18'!$A$4:$B$395, 2, FALSE)), "0", (VLOOKUP(Table1[[#This Row],[Name]], 'Gas 17-18'!$A$4:$B$395, 2, FALSE)))</f>
        <v>0</v>
      </c>
      <c r="E762" s="11" t="str">
        <f>IF(ISNA(VLOOKUP(Table1[[#This Row],[Name]], 'Elec 18-19'!$A$4:$B$630, 2, FALSE)), "0", VLOOKUP(Table1[[#This Row],[Name]], 'Elec 18-19'!$A$4:$B$630, 2, FALSE))</f>
        <v>0</v>
      </c>
      <c r="F762" s="47" t="str">
        <f>IF(ISNA(VLOOKUP(Table1[[#This Row],[Name]], 'Gas 18-19'!$A$4:$B$395, 2, FALSE)), "0", (VLOOKUP(Table1[[#This Row],[Name]], 'Gas 18-19'!$A$4:$B$395, 2, FALSE)))</f>
        <v>0</v>
      </c>
      <c r="G762" s="7" t="str">
        <f>IF(ISNA(VLOOKUP(Table1[[#This Row],[Name]], 'Elec 19-20'!$A$4:$B$631, 2, FALSE)), "0", VLOOKUP(Table1[[#This Row],[Name]], 'Elec 19-20'!$A$4:$B$631, 2, FALSE))</f>
        <v>0</v>
      </c>
      <c r="H762" s="7" t="str">
        <f>IF(ISNA(VLOOKUP(Table1[[#This Row],[Name]], 'Gas 19-20'!$A$4:$B$395, 2, FALSE)), "0", (VLOOKUP(Table1[[#This Row],[Name]], 'Gas 19-20'!$A$4:$B$395, 2, FALSE)))</f>
        <v>0</v>
      </c>
      <c r="I762" s="13">
        <f>IFERROR((Table1[[#This Row],[Electricity 19-20]]*'Emissions Factors'!$C$2)+(Table1[[#This Row],[Gas 19-20]]*'Emissions Factors'!$B$2), "")</f>
        <v>0</v>
      </c>
      <c r="J762" s="7" t="str">
        <f>IF(ISNA(VLOOKUP(Table1[[#This Row],[Name]],'Elec 20-21'!$A$4:$B$641, 2, FALSE)), "0", VLOOKUP(Table1[[#This Row],[Name]], 'Elec 20-21'!$A$4:$B$641, 2, FALSE))</f>
        <v>0</v>
      </c>
      <c r="K762" s="7" t="str">
        <f>IF(ISNA(VLOOKUP(Table1[[#This Row],[Name]], 'Gas 20-21'!$A$4:$B$400, 2, FALSE)), "0", VLOOKUP(Table1[[#This Row],[Name]], 'Gas 20-21'!$A$4:$B$400, 2, FALSE))</f>
        <v>0</v>
      </c>
      <c r="L762" s="13">
        <f>IFERROR((Table1[[#This Row],[Electricity 20-21]]*'Emissions Factors'!$C$3)+(Table1[[#This Row],[Gas 20-21]]*'Emissions Factors'!$B$2), "0")</f>
        <v>0</v>
      </c>
      <c r="M762" s="65" t="str">
        <f>IF(ISNA(VLOOKUP(Table1[[#This Row],[Name]], 'Elec 21-22'!$A$4:$B$656, 2, FALSE)), "0", VLOOKUP(Table1[[#This Row],[Name]], 'Elec 21-22'!$A$4:$B$656, 2, FALSE))</f>
        <v>0</v>
      </c>
      <c r="N762" s="11" t="str">
        <f>IF(ISNA(VLOOKUP(Table1[[#This Row],[Name]], 'Gas 21-22'!$A$4:$B$408, 2, FALSE)), "0", VLOOKUP(Table1[[#This Row],[Name]], 'Gas 21-22'!$A$4:$B$408, 2, FALSE))</f>
        <v>0</v>
      </c>
      <c r="O762" s="8">
        <f>IFERROR((Table1[[#This Row],[Electricity 21-22]]*'Emissions Factors'!$C$4)+(Table1[[#This Row],[Gas 21-22]]*'Emissions Factors'!$B$4), "")</f>
        <v>0</v>
      </c>
      <c r="P762" s="12" t="str">
        <f>IFERROR(Table1[[#This Row],[Total Emissions 21-22]]/Table1[[#This Row],[Total Emissions 20-21]], "")</f>
        <v/>
      </c>
      <c r="Q762" s="11" t="str">
        <f>IF(ISNA(VLOOKUP(Table1[[#This Row],[Name]],'Elec 22-23'!$A$4:$B$680, 2, FALSE)), "", VLOOKUP(Table1[[#This Row],[Name]], 'Elec 22-23'!$A$4:$B$680, 2, FALSE))</f>
        <v/>
      </c>
      <c r="R762" s="7" t="str">
        <f>IF(ISNA(VLOOKUP(Table1[[#This Row],[Name]], 'Gas 22-23'!$A$4:$B$427, 2, FALSE)), "", (VLOOKUP(Table1[[#This Row],[Name]], 'Gas 22-23'!$A$4:$B$427, 2, FALSE)))</f>
        <v/>
      </c>
      <c r="S762" s="7" t="str">
        <f>IFERROR((Table1[[#This Row],[Electricity 22-23]]*'Emissions Factors'!$C$5)+('Emissions Factors'!$B$5*Table1[[#This Row],[Gas 22-23]]), "")</f>
        <v/>
      </c>
      <c r="T762" s="12" t="str">
        <f>IFERROR(Table1[[#This Row],[Total Emissions 22-23]]/Table1[[#This Row],[Total Emissions 21-22]], "")</f>
        <v/>
      </c>
      <c r="U762" s="7" t="str">
        <f>IF(ISNA(VLOOKUP(Table1[[#This Row],[Name]],'Electricity 23-24'!A124:D1020,4,FALSE)),"",(VLOOKUP(Table1[[#This Row],[Name]],'Electricity 23-24'!A124:D1020,4,FALSE)))</f>
        <v/>
      </c>
      <c r="V762" s="7" t="str">
        <f>IF(ISNA(VLOOKUP(Table1[[#This Row],[Name]],Table2[#All],2,FALSE)),"",(VLOOKUP(Table1[[#This Row],[Name]],Table2[#All],2,FALSE)))</f>
        <v/>
      </c>
      <c r="W762" s="7" t="str">
        <f>IFERROR((Table1[[#This Row],[Electricity 23-24 ]]*'Emissions Factors'!$C$6)+(Table1[[#This Row],[Gas 23-24 ]]*'Emissions Factors'!$B$6),"")</f>
        <v/>
      </c>
      <c r="X762" s="74" t="str">
        <f>IFERROR(Table1[[#This Row],[Total Emissions 23-24 ]]/Table1[[#This Row],[Total Emissions 22-23]],"")</f>
        <v/>
      </c>
      <c r="Y762" s="21"/>
    </row>
    <row r="763" spans="1:25" x14ac:dyDescent="0.25">
      <c r="A763" s="32"/>
      <c r="B763" s="21" t="e">
        <f>VLOOKUP(Table1[[#This Row],[Name]], 'Site Information'!$A$2:$D$46, 4, FALSE)</f>
        <v>#N/A</v>
      </c>
      <c r="C763" s="8" t="str">
        <f>IF(ISNA(VLOOKUP(Table1[[#This Row],[Name]], 'Elec 17-18'!$A$4:$B$630, 2, FALSE)), "0", VLOOKUP(Table1[[#This Row],[Name]], 'Elec 17-18'!$A$4:$B$630, 2, FALSE))</f>
        <v>0</v>
      </c>
      <c r="D763" s="13" t="str">
        <f>IF(ISNA(VLOOKUP(Table1[[#This Row],[Name]], 'Gas 17-18'!$A$4:$B$395, 2, FALSE)), "0", (VLOOKUP(Table1[[#This Row],[Name]], 'Gas 17-18'!$A$4:$B$395, 2, FALSE)))</f>
        <v>0</v>
      </c>
      <c r="E763" s="8" t="str">
        <f>IF(ISNA(VLOOKUP(Table1[[#This Row],[Name]], 'Elec 18-19'!$A$4:$B$630, 2, FALSE)), "0", VLOOKUP(Table1[[#This Row],[Name]], 'Elec 18-19'!$A$4:$B$630, 2, FALSE))</f>
        <v>0</v>
      </c>
      <c r="F763" s="13" t="str">
        <f>IF(ISNA(VLOOKUP(Table1[[#This Row],[Name]], 'Gas 18-19'!$A$4:$B$395, 2, FALSE)), "0", (VLOOKUP(Table1[[#This Row],[Name]], 'Gas 18-19'!$A$4:$B$395, 2, FALSE)))</f>
        <v>0</v>
      </c>
      <c r="G763" s="7" t="str">
        <f>IF(ISNA(VLOOKUP(Table1[[#This Row],[Name]], 'Elec 19-20'!$A$4:$B$631, 2, FALSE)), "0", VLOOKUP(Table1[[#This Row],[Name]], 'Elec 19-20'!$A$4:$B$631, 2, FALSE))</f>
        <v>0</v>
      </c>
      <c r="H763" s="7" t="str">
        <f>IF(ISNA(VLOOKUP(Table1[[#This Row],[Name]], 'Gas 19-20'!$A$4:$B$395, 2, FALSE)), "0", (VLOOKUP(Table1[[#This Row],[Name]], 'Gas 19-20'!$A$4:$B$395, 2, FALSE)))</f>
        <v>0</v>
      </c>
      <c r="I763" s="13">
        <f>IFERROR((Table1[[#This Row],[Electricity 19-20]]*'Emissions Factors'!$C$2)+(Table1[[#This Row],[Gas 19-20]]*'Emissions Factors'!$B$2), "")</f>
        <v>0</v>
      </c>
      <c r="J763" s="7" t="str">
        <f>IF(ISNA(VLOOKUP(Table1[[#This Row],[Name]],'Elec 20-21'!$A$4:$B$641, 2, FALSE)), "0", VLOOKUP(Table1[[#This Row],[Name]], 'Elec 20-21'!$A$4:$B$641, 2, FALSE))</f>
        <v>0</v>
      </c>
      <c r="K763" s="7" t="str">
        <f>IF(ISNA(VLOOKUP(Table1[[#This Row],[Name]], 'Gas 20-21'!$A$4:$B$400, 2, FALSE)), "0", VLOOKUP(Table1[[#This Row],[Name]], 'Gas 20-21'!$A$4:$B$400, 2, FALSE))</f>
        <v>0</v>
      </c>
      <c r="L763" s="13">
        <f>IFERROR((Table1[[#This Row],[Electricity 20-21]]*'Emissions Factors'!$C$3)+(Table1[[#This Row],[Gas 20-21]]*'Emissions Factors'!$B$2), "0")</f>
        <v>0</v>
      </c>
      <c r="M763" s="11" t="str">
        <f>IF(ISNA(VLOOKUP(Table1[[#This Row],[Name]], 'Elec 21-22'!$A$4:$B$656, 2, FALSE)), "0", VLOOKUP(Table1[[#This Row],[Name]], 'Elec 21-22'!$A$4:$B$656, 2, FALSE))</f>
        <v>0</v>
      </c>
      <c r="N763" s="11" t="str">
        <f>IF(ISNA(VLOOKUP(Table1[[#This Row],[Name]], 'Gas 21-22'!$A$4:$B$408, 2, FALSE)), "0", VLOOKUP(Table1[[#This Row],[Name]], 'Gas 21-22'!$A$4:$B$408, 2, FALSE))</f>
        <v>0</v>
      </c>
      <c r="O763" s="8">
        <f>IFERROR((Table1[[#This Row],[Electricity 21-22]]*'Emissions Factors'!$C$4)+(Table1[[#This Row],[Gas 21-22]]*'Emissions Factors'!$B$4), "")</f>
        <v>0</v>
      </c>
      <c r="P763" s="13" t="str">
        <f>IFERROR(Table1[[#This Row],[Total Emissions 21-22]]/Table1[[#This Row],[Total Emissions 20-21]], "")</f>
        <v/>
      </c>
      <c r="Q763" s="11" t="str">
        <f>IF(ISNA(VLOOKUP(Table1[[#This Row],[Name]],'Elec 22-23'!$A$4:$B$680, 2, FALSE)), "", VLOOKUP(Table1[[#This Row],[Name]], 'Elec 22-23'!$A$4:$B$680, 2, FALSE))</f>
        <v/>
      </c>
      <c r="R763" s="7" t="str">
        <f>IF(ISNA(VLOOKUP(Table1[[#This Row],[Name]], 'Gas 22-23'!$A$4:$B$427, 2, FALSE)), "", (VLOOKUP(Table1[[#This Row],[Name]], 'Gas 22-23'!$A$4:$B$427, 2, FALSE)))</f>
        <v/>
      </c>
      <c r="S763" s="7" t="str">
        <f>IFERROR((Table1[[#This Row],[Electricity 22-23]]*'Emissions Factors'!$C$5)+('Emissions Factors'!$B$5*Table1[[#This Row],[Gas 22-23]]), "")</f>
        <v/>
      </c>
      <c r="T763" s="12" t="str">
        <f>IFERROR(Table1[[#This Row],[Total Emissions 22-23]]/Table1[[#This Row],[Total Emissions 21-22]], "")</f>
        <v/>
      </c>
      <c r="U763" s="7" t="str">
        <f>IF(ISNA(VLOOKUP(Table1[[#This Row],[Name]],'Electricity 23-24'!A764:D1660,4,FALSE)),"",(VLOOKUP(Table1[[#This Row],[Name]],'Electricity 23-24'!A764:D1660,4,FALSE)))</f>
        <v/>
      </c>
      <c r="V763" s="7" t="str">
        <f>IF(ISNA(VLOOKUP(Table1[[#This Row],[Name]],Table2[#All],2,FALSE)),"",(VLOOKUP(Table1[[#This Row],[Name]],Table2[#All],2,FALSE)))</f>
        <v/>
      </c>
      <c r="W763" s="7" t="str">
        <f>IFERROR((Table1[[#This Row],[Electricity 23-24 ]]*'Emissions Factors'!$C$6)+(Table1[[#This Row],[Gas 23-24 ]]*'Emissions Factors'!$B$6),"")</f>
        <v/>
      </c>
      <c r="X763" s="74" t="str">
        <f>IFERROR(Table1[[#This Row],[Total Emissions 23-24 ]]/Table1[[#This Row],[Total Emissions 22-23]],"")</f>
        <v/>
      </c>
      <c r="Y763" s="21"/>
    </row>
    <row r="764" spans="1:25" x14ac:dyDescent="0.25">
      <c r="A764" s="30"/>
      <c r="B764" s="21" t="e">
        <f>VLOOKUP(Table1[[#This Row],[Name]], 'Site Information'!$A$2:$D$46, 4, FALSE)</f>
        <v>#N/A</v>
      </c>
      <c r="C764" s="11" t="str">
        <f>IF(ISNA(VLOOKUP(Table1[[#This Row],[Name]], 'Elec 17-18'!$A$4:$B$630, 2, FALSE)), "0", VLOOKUP(Table1[[#This Row],[Name]], 'Elec 17-18'!$A$4:$B$630, 2, FALSE))</f>
        <v>0</v>
      </c>
      <c r="D764" s="47" t="str">
        <f>IF(ISNA(VLOOKUP(Table1[[#This Row],[Name]], 'Gas 17-18'!$A$4:$B$395, 2, FALSE)), "0", (VLOOKUP(Table1[[#This Row],[Name]], 'Gas 17-18'!$A$4:$B$395, 2, FALSE)))</f>
        <v>0</v>
      </c>
      <c r="E764" s="11" t="str">
        <f>IF(ISNA(VLOOKUP(Table1[[#This Row],[Name]], 'Elec 18-19'!$A$4:$B$630, 2, FALSE)), "0", VLOOKUP(Table1[[#This Row],[Name]], 'Elec 18-19'!$A$4:$B$630, 2, FALSE))</f>
        <v>0</v>
      </c>
      <c r="F764" s="47" t="str">
        <f>IF(ISNA(VLOOKUP(Table1[[#This Row],[Name]], 'Gas 18-19'!$A$4:$B$395, 2, FALSE)), "0", (VLOOKUP(Table1[[#This Row],[Name]], 'Gas 18-19'!$A$4:$B$395, 2, FALSE)))</f>
        <v>0</v>
      </c>
      <c r="G764" s="7" t="str">
        <f>IF(ISNA(VLOOKUP(Table1[[#This Row],[Name]], 'Elec 19-20'!$A$4:$B$631, 2, FALSE)), "0", VLOOKUP(Table1[[#This Row],[Name]], 'Elec 19-20'!$A$4:$B$631, 2, FALSE))</f>
        <v>0</v>
      </c>
      <c r="H764" s="7" t="str">
        <f>IF(ISNA(VLOOKUP(Table1[[#This Row],[Name]], 'Gas 19-20'!$A$4:$B$395, 2, FALSE)), "0", (VLOOKUP(Table1[[#This Row],[Name]], 'Gas 19-20'!$A$4:$B$395, 2, FALSE)))</f>
        <v>0</v>
      </c>
      <c r="I764" s="13">
        <f>IFERROR((Table1[[#This Row],[Electricity 19-20]]*'Emissions Factors'!$C$2)+(Table1[[#This Row],[Gas 19-20]]*'Emissions Factors'!$B$2), "")</f>
        <v>0</v>
      </c>
      <c r="J764" s="7" t="str">
        <f>IF(ISNA(VLOOKUP(Table1[[#This Row],[Name]],'Elec 20-21'!$A$4:$B$641, 2, FALSE)), "0", VLOOKUP(Table1[[#This Row],[Name]], 'Elec 20-21'!$A$4:$B$641, 2, FALSE))</f>
        <v>0</v>
      </c>
      <c r="K764" s="7" t="str">
        <f>IF(ISNA(VLOOKUP(Table1[[#This Row],[Name]], 'Gas 20-21'!$A$4:$B$400, 2, FALSE)), "0", VLOOKUP(Table1[[#This Row],[Name]], 'Gas 20-21'!$A$4:$B$400, 2, FALSE))</f>
        <v>0</v>
      </c>
      <c r="L764" s="13">
        <f>IFERROR((Table1[[#This Row],[Electricity 20-21]]*'Emissions Factors'!$C$3)+(Table1[[#This Row],[Gas 20-21]]*'Emissions Factors'!$B$2), "0")</f>
        <v>0</v>
      </c>
      <c r="M764" s="65" t="str">
        <f>IF(ISNA(VLOOKUP(Table1[[#This Row],[Name]], 'Elec 21-22'!$A$4:$B$656, 2, FALSE)), "0", VLOOKUP(Table1[[#This Row],[Name]], 'Elec 21-22'!$A$4:$B$656, 2, FALSE))</f>
        <v>0</v>
      </c>
      <c r="N764" s="11" t="str">
        <f>IF(ISNA(VLOOKUP(Table1[[#This Row],[Name]], 'Gas 21-22'!$A$4:$B$408, 2, FALSE)), "0", VLOOKUP(Table1[[#This Row],[Name]], 'Gas 21-22'!$A$4:$B$408, 2, FALSE))</f>
        <v>0</v>
      </c>
      <c r="O764" s="8">
        <f>IFERROR((Table1[[#This Row],[Electricity 21-22]]*'Emissions Factors'!$C$4)+(Table1[[#This Row],[Gas 21-22]]*'Emissions Factors'!$B$4), "")</f>
        <v>0</v>
      </c>
      <c r="P764" s="12" t="str">
        <f>IFERROR(Table1[[#This Row],[Total Emissions 21-22]]/Table1[[#This Row],[Total Emissions 20-21]], "")</f>
        <v/>
      </c>
      <c r="Q764" s="11" t="str">
        <f>IF(ISNA(VLOOKUP(Table1[[#This Row],[Name]],'Elec 22-23'!$A$4:$B$680, 2, FALSE)), "", VLOOKUP(Table1[[#This Row],[Name]], 'Elec 22-23'!$A$4:$B$680, 2, FALSE))</f>
        <v/>
      </c>
      <c r="R764" s="7" t="str">
        <f>IF(ISNA(VLOOKUP(Table1[[#This Row],[Name]], 'Gas 22-23'!$A$4:$B$427, 2, FALSE)), "", (VLOOKUP(Table1[[#This Row],[Name]], 'Gas 22-23'!$A$4:$B$427, 2, FALSE)))</f>
        <v/>
      </c>
      <c r="S764" s="7" t="str">
        <f>IFERROR((Table1[[#This Row],[Electricity 22-23]]*'Emissions Factors'!$C$5)+('Emissions Factors'!$B$5*Table1[[#This Row],[Gas 22-23]]), "")</f>
        <v/>
      </c>
      <c r="T764" s="12" t="str">
        <f>IFERROR(Table1[[#This Row],[Total Emissions 22-23]]/Table1[[#This Row],[Total Emissions 21-22]], "")</f>
        <v/>
      </c>
      <c r="U764" s="7" t="str">
        <f>IF(ISNA(VLOOKUP(Table1[[#This Row],[Name]],'Electricity 23-24'!A155:D1051,4,FALSE)),"",(VLOOKUP(Table1[[#This Row],[Name]],'Electricity 23-24'!A155:D1051,4,FALSE)))</f>
        <v/>
      </c>
      <c r="V764" s="7" t="str">
        <f>IF(ISNA(VLOOKUP(Table1[[#This Row],[Name]],Table2[#All],2,FALSE)),"",(VLOOKUP(Table1[[#This Row],[Name]],Table2[#All],2,FALSE)))</f>
        <v/>
      </c>
      <c r="W764" s="7" t="str">
        <f>IFERROR((Table1[[#This Row],[Electricity 23-24 ]]*'Emissions Factors'!$C$6)+(Table1[[#This Row],[Gas 23-24 ]]*'Emissions Factors'!$B$6),"")</f>
        <v/>
      </c>
      <c r="X764" s="74" t="str">
        <f>IFERROR(Table1[[#This Row],[Total Emissions 23-24 ]]/Table1[[#This Row],[Total Emissions 22-23]],"")</f>
        <v/>
      </c>
      <c r="Y764" s="21"/>
    </row>
    <row r="765" spans="1:25" x14ac:dyDescent="0.25">
      <c r="A765" s="32"/>
      <c r="B765" s="21" t="e">
        <f>VLOOKUP(Table1[[#This Row],[Name]], 'Site Information'!$A$2:$D$46, 4, FALSE)</f>
        <v>#N/A</v>
      </c>
      <c r="C765" s="8" t="str">
        <f>IF(ISNA(VLOOKUP(Table1[[#This Row],[Name]], 'Elec 17-18'!$A$4:$B$630, 2, FALSE)), "0", VLOOKUP(Table1[[#This Row],[Name]], 'Elec 17-18'!$A$4:$B$630, 2, FALSE))</f>
        <v>0</v>
      </c>
      <c r="D765" s="13" t="str">
        <f>IF(ISNA(VLOOKUP(Table1[[#This Row],[Name]], 'Gas 17-18'!$A$4:$B$395, 2, FALSE)), "0", (VLOOKUP(Table1[[#This Row],[Name]], 'Gas 17-18'!$A$4:$B$395, 2, FALSE)))</f>
        <v>0</v>
      </c>
      <c r="E765" s="8" t="str">
        <f>IF(ISNA(VLOOKUP(Table1[[#This Row],[Name]], 'Elec 18-19'!$A$4:$B$630, 2, FALSE)), "0", VLOOKUP(Table1[[#This Row],[Name]], 'Elec 18-19'!$A$4:$B$630, 2, FALSE))</f>
        <v>0</v>
      </c>
      <c r="F765" s="13" t="str">
        <f>IF(ISNA(VLOOKUP(Table1[[#This Row],[Name]], 'Gas 18-19'!$A$4:$B$395, 2, FALSE)), "0", (VLOOKUP(Table1[[#This Row],[Name]], 'Gas 18-19'!$A$4:$B$395, 2, FALSE)))</f>
        <v>0</v>
      </c>
      <c r="G765" s="7" t="str">
        <f>IF(ISNA(VLOOKUP(Table1[[#This Row],[Name]], 'Elec 19-20'!$A$4:$B$631, 2, FALSE)), "0", VLOOKUP(Table1[[#This Row],[Name]], 'Elec 19-20'!$A$4:$B$631, 2, FALSE))</f>
        <v>0</v>
      </c>
      <c r="H765" s="7" t="str">
        <f>IF(ISNA(VLOOKUP(Table1[[#This Row],[Name]], 'Gas 19-20'!$A$4:$B$395, 2, FALSE)), "0", (VLOOKUP(Table1[[#This Row],[Name]], 'Gas 19-20'!$A$4:$B$395, 2, FALSE)))</f>
        <v>0</v>
      </c>
      <c r="I765" s="13">
        <f>IFERROR((Table1[[#This Row],[Electricity 19-20]]*'Emissions Factors'!$C$2)+(Table1[[#This Row],[Gas 19-20]]*'Emissions Factors'!$B$2), "")</f>
        <v>0</v>
      </c>
      <c r="J765" s="7" t="str">
        <f>IF(ISNA(VLOOKUP(Table1[[#This Row],[Name]],'Elec 20-21'!$A$4:$B$641, 2, FALSE)), "0", VLOOKUP(Table1[[#This Row],[Name]], 'Elec 20-21'!$A$4:$B$641, 2, FALSE))</f>
        <v>0</v>
      </c>
      <c r="K765" s="7" t="str">
        <f>IF(ISNA(VLOOKUP(Table1[[#This Row],[Name]], 'Gas 20-21'!$A$4:$B$400, 2, FALSE)), "0", VLOOKUP(Table1[[#This Row],[Name]], 'Gas 20-21'!$A$4:$B$400, 2, FALSE))</f>
        <v>0</v>
      </c>
      <c r="L765" s="13">
        <f>IFERROR((Table1[[#This Row],[Electricity 20-21]]*'Emissions Factors'!$C$3)+(Table1[[#This Row],[Gas 20-21]]*'Emissions Factors'!$B$2), "0")</f>
        <v>0</v>
      </c>
      <c r="M765" s="11" t="str">
        <f>IF(ISNA(VLOOKUP(Table1[[#This Row],[Name]], 'Elec 21-22'!$A$4:$B$656, 2, FALSE)), "0", VLOOKUP(Table1[[#This Row],[Name]], 'Elec 21-22'!$A$4:$B$656, 2, FALSE))</f>
        <v>0</v>
      </c>
      <c r="N765" s="11" t="str">
        <f>IF(ISNA(VLOOKUP(Table1[[#This Row],[Name]], 'Gas 21-22'!$A$4:$B$408, 2, FALSE)), "0", VLOOKUP(Table1[[#This Row],[Name]], 'Gas 21-22'!$A$4:$B$408, 2, FALSE))</f>
        <v>0</v>
      </c>
      <c r="O765" s="8">
        <f>IFERROR((Table1[[#This Row],[Electricity 21-22]]*'Emissions Factors'!$C$4)+(Table1[[#This Row],[Gas 21-22]]*'Emissions Factors'!$B$4), "")</f>
        <v>0</v>
      </c>
      <c r="P765" s="12" t="str">
        <f>IFERROR(Table1[[#This Row],[Total Emissions 21-22]]/Table1[[#This Row],[Total Emissions 20-21]], "")</f>
        <v/>
      </c>
      <c r="Q765" s="11" t="str">
        <f>IF(ISNA(VLOOKUP(Table1[[#This Row],[Name]],'Elec 22-23'!$A$4:$B$680, 2, FALSE)), "", VLOOKUP(Table1[[#This Row],[Name]], 'Elec 22-23'!$A$4:$B$680, 2, FALSE))</f>
        <v/>
      </c>
      <c r="R765" s="7" t="str">
        <f>IF(ISNA(VLOOKUP(Table1[[#This Row],[Name]], 'Gas 22-23'!$A$4:$B$427, 2, FALSE)), "", (VLOOKUP(Table1[[#This Row],[Name]], 'Gas 22-23'!$A$4:$B$427, 2, FALSE)))</f>
        <v/>
      </c>
      <c r="S765" s="7" t="str">
        <f>IFERROR((Table1[[#This Row],[Electricity 22-23]]*'Emissions Factors'!$C$5)+('Emissions Factors'!$B$5*Table1[[#This Row],[Gas 22-23]]), "")</f>
        <v/>
      </c>
      <c r="T765" s="12" t="str">
        <f>IFERROR(Table1[[#This Row],[Total Emissions 22-23]]/Table1[[#This Row],[Total Emissions 21-22]], "")</f>
        <v/>
      </c>
      <c r="U765" s="7" t="str">
        <f>IF(ISNA(VLOOKUP(Table1[[#This Row],[Name]],'Electricity 23-24'!A205:D1101,4,FALSE)),"",(VLOOKUP(Table1[[#This Row],[Name]],'Electricity 23-24'!A205:D1101,4,FALSE)))</f>
        <v/>
      </c>
      <c r="V765" s="7" t="str">
        <f>IF(ISNA(VLOOKUP(Table1[[#This Row],[Name]],Table2[#All],2,FALSE)),"",(VLOOKUP(Table1[[#This Row],[Name]],Table2[#All],2,FALSE)))</f>
        <v/>
      </c>
      <c r="W765" s="7" t="str">
        <f>IFERROR((Table1[[#This Row],[Electricity 23-24 ]]*'Emissions Factors'!$C$6)+(Table1[[#This Row],[Gas 23-24 ]]*'Emissions Factors'!$B$6),"")</f>
        <v/>
      </c>
      <c r="X765" s="74" t="str">
        <f>IFERROR(Table1[[#This Row],[Total Emissions 23-24 ]]/Table1[[#This Row],[Total Emissions 22-23]],"")</f>
        <v/>
      </c>
      <c r="Y765" s="21"/>
    </row>
    <row r="766" spans="1:25" x14ac:dyDescent="0.25">
      <c r="A766" s="30"/>
      <c r="B766" s="21" t="e">
        <f>VLOOKUP(Table1[[#This Row],[Name]], 'Site Information'!$A$2:$D$46, 4, FALSE)</f>
        <v>#N/A</v>
      </c>
      <c r="C766" s="11" t="str">
        <f>IF(ISNA(VLOOKUP(Table1[[#This Row],[Name]], 'Elec 17-18'!$A$4:$B$630, 2, FALSE)), "0", VLOOKUP(Table1[[#This Row],[Name]], 'Elec 17-18'!$A$4:$B$630, 2, FALSE))</f>
        <v>0</v>
      </c>
      <c r="D766" s="47" t="str">
        <f>IF(ISNA(VLOOKUP(Table1[[#This Row],[Name]], 'Gas 17-18'!$A$4:$B$395, 2, FALSE)), "0", (VLOOKUP(Table1[[#This Row],[Name]], 'Gas 17-18'!$A$4:$B$395, 2, FALSE)))</f>
        <v>0</v>
      </c>
      <c r="E766" s="11" t="str">
        <f>IF(ISNA(VLOOKUP(Table1[[#This Row],[Name]], 'Elec 18-19'!$A$4:$B$630, 2, FALSE)), "0", VLOOKUP(Table1[[#This Row],[Name]], 'Elec 18-19'!$A$4:$B$630, 2, FALSE))</f>
        <v>0</v>
      </c>
      <c r="F766" s="47" t="str">
        <f>IF(ISNA(VLOOKUP(Table1[[#This Row],[Name]], 'Gas 18-19'!$A$4:$B$395, 2, FALSE)), "0", (VLOOKUP(Table1[[#This Row],[Name]], 'Gas 18-19'!$A$4:$B$395, 2, FALSE)))</f>
        <v>0</v>
      </c>
      <c r="G766" s="7" t="str">
        <f>IF(ISNA(VLOOKUP(Table1[[#This Row],[Name]], 'Elec 19-20'!$A$4:$B$631, 2, FALSE)), "0", VLOOKUP(Table1[[#This Row],[Name]], 'Elec 19-20'!$A$4:$B$631, 2, FALSE))</f>
        <v>0</v>
      </c>
      <c r="H766" s="7" t="str">
        <f>IF(ISNA(VLOOKUP(Table1[[#This Row],[Name]], 'Gas 19-20'!$A$4:$B$395, 2, FALSE)), "0", (VLOOKUP(Table1[[#This Row],[Name]], 'Gas 19-20'!$A$4:$B$395, 2, FALSE)))</f>
        <v>0</v>
      </c>
      <c r="I766" s="13">
        <f>IFERROR((Table1[[#This Row],[Electricity 19-20]]*'Emissions Factors'!$C$2)+(Table1[[#This Row],[Gas 19-20]]*'Emissions Factors'!$B$2), "")</f>
        <v>0</v>
      </c>
      <c r="J766" s="7" t="str">
        <f>IF(ISNA(VLOOKUP(Table1[[#This Row],[Name]],'Elec 20-21'!$A$4:$B$641, 2, FALSE)), "0", VLOOKUP(Table1[[#This Row],[Name]], 'Elec 20-21'!$A$4:$B$641, 2, FALSE))</f>
        <v>0</v>
      </c>
      <c r="K766" s="7" t="str">
        <f>IF(ISNA(VLOOKUP(Table1[[#This Row],[Name]], 'Gas 20-21'!$A$4:$B$400, 2, FALSE)), "0", VLOOKUP(Table1[[#This Row],[Name]], 'Gas 20-21'!$A$4:$B$400, 2, FALSE))</f>
        <v>0</v>
      </c>
      <c r="L766" s="13">
        <f>IFERROR((Table1[[#This Row],[Electricity 20-21]]*'Emissions Factors'!$C$3)+(Table1[[#This Row],[Gas 20-21]]*'Emissions Factors'!$B$2), "0")</f>
        <v>0</v>
      </c>
      <c r="M766" s="65" t="str">
        <f>IF(ISNA(VLOOKUP(Table1[[#This Row],[Name]], 'Elec 21-22'!$A$4:$B$656, 2, FALSE)), "0", VLOOKUP(Table1[[#This Row],[Name]], 'Elec 21-22'!$A$4:$B$656, 2, FALSE))</f>
        <v>0</v>
      </c>
      <c r="N766" s="7" t="str">
        <f>IF(ISNA(VLOOKUP(Table1[[#This Row],[Name]], 'Gas 21-22'!$A$4:$B$408, 2, FALSE)), "0", VLOOKUP(Table1[[#This Row],[Name]], 'Gas 21-22'!$A$4:$B$408, 2, FALSE))</f>
        <v>0</v>
      </c>
      <c r="O766" s="8">
        <f>IFERROR((Table1[[#This Row],[Electricity 21-22]]*'Emissions Factors'!$C$4)+(Table1[[#This Row],[Gas 21-22]]*'Emissions Factors'!$B$4), "")</f>
        <v>0</v>
      </c>
      <c r="P766" s="12" t="str">
        <f>IFERROR(Table1[[#This Row],[Total Emissions 21-22]]/Table1[[#This Row],[Total Emissions 20-21]], "")</f>
        <v/>
      </c>
      <c r="Q766" s="11" t="str">
        <f>IF(ISNA(VLOOKUP(Table1[[#This Row],[Name]],'Elec 22-23'!$A$4:$B$680, 2, FALSE)), "", VLOOKUP(Table1[[#This Row],[Name]], 'Elec 22-23'!$A$4:$B$680, 2, FALSE))</f>
        <v/>
      </c>
      <c r="R766" s="11" t="str">
        <f>IF(ISNA(VLOOKUP(Table1[[#This Row],[Name]], 'Gas 22-23'!$A$4:$B$427, 2, FALSE)), "", (VLOOKUP(Table1[[#This Row],[Name]], 'Gas 22-23'!$A$4:$B$427, 2, FALSE)))</f>
        <v/>
      </c>
      <c r="S766" s="11" t="str">
        <f>IFERROR((Table1[[#This Row],[Electricity 22-23]]*'Emissions Factors'!$C$5)+('Emissions Factors'!$B$5*Table1[[#This Row],[Gas 22-23]]), "")</f>
        <v/>
      </c>
      <c r="T766" s="12" t="str">
        <f>IFERROR(Table1[[#This Row],[Total Emissions 22-23]]/Table1[[#This Row],[Total Emissions 21-22]], "")</f>
        <v/>
      </c>
      <c r="U766" s="11" t="str">
        <f>IF(ISNA(VLOOKUP(Table1[[#This Row],[Name]],'Electricity 23-24'!A224:D1120,4,FALSE)),"",(VLOOKUP(Table1[[#This Row],[Name]],'Electricity 23-24'!A224:D1120,4,FALSE)))</f>
        <v/>
      </c>
      <c r="V766" s="11" t="str">
        <f>IF(ISNA(VLOOKUP(Table1[[#This Row],[Name]],Table2[#All],2,FALSE)),"",(VLOOKUP(Table1[[#This Row],[Name]],Table2[#All],2,FALSE)))</f>
        <v/>
      </c>
      <c r="W766" s="11" t="str">
        <f>IFERROR((Table1[[#This Row],[Electricity 23-24 ]]*'Emissions Factors'!$C$6)+(Table1[[#This Row],[Gas 23-24 ]]*'Emissions Factors'!$B$6),"")</f>
        <v/>
      </c>
      <c r="X766" s="74" t="str">
        <f>IFERROR(Table1[[#This Row],[Total Emissions 23-24 ]]/Table1[[#This Row],[Total Emissions 22-23]],"")</f>
        <v/>
      </c>
      <c r="Y766" s="21"/>
    </row>
    <row r="767" spans="1:25" x14ac:dyDescent="0.25">
      <c r="A767" s="30"/>
      <c r="B767" s="21" t="e">
        <f>VLOOKUP(Table1[[#This Row],[Name]], 'Site Information'!$A$2:$D$46, 4, FALSE)</f>
        <v>#N/A</v>
      </c>
      <c r="C767" s="11" t="str">
        <f>IF(ISNA(VLOOKUP(Table1[[#This Row],[Name]], 'Elec 17-18'!$A$4:$B$630, 2, FALSE)), "0", VLOOKUP(Table1[[#This Row],[Name]], 'Elec 17-18'!$A$4:$B$630, 2, FALSE))</f>
        <v>0</v>
      </c>
      <c r="D767" s="47" t="str">
        <f>IF(ISNA(VLOOKUP(Table1[[#This Row],[Name]], 'Gas 17-18'!$A$4:$B$395, 2, FALSE)), "0", (VLOOKUP(Table1[[#This Row],[Name]], 'Gas 17-18'!$A$4:$B$395, 2, FALSE)))</f>
        <v>0</v>
      </c>
      <c r="E767" s="11" t="str">
        <f>IF(ISNA(VLOOKUP(Table1[[#This Row],[Name]], 'Elec 18-19'!$A$4:$B$630, 2, FALSE)), "0", VLOOKUP(Table1[[#This Row],[Name]], 'Elec 18-19'!$A$4:$B$630, 2, FALSE))</f>
        <v>0</v>
      </c>
      <c r="F767" s="47" t="str">
        <f>IF(ISNA(VLOOKUP(Table1[[#This Row],[Name]], 'Gas 18-19'!$A$4:$B$395, 2, FALSE)), "0", (VLOOKUP(Table1[[#This Row],[Name]], 'Gas 18-19'!$A$4:$B$395, 2, FALSE)))</f>
        <v>0</v>
      </c>
      <c r="G767" s="7" t="str">
        <f>IF(ISNA(VLOOKUP(Table1[[#This Row],[Name]], 'Elec 19-20'!$A$4:$B$631, 2, FALSE)), "0", VLOOKUP(Table1[[#This Row],[Name]], 'Elec 19-20'!$A$4:$B$631, 2, FALSE))</f>
        <v>0</v>
      </c>
      <c r="H767" s="7" t="str">
        <f>IF(ISNA(VLOOKUP(Table1[[#This Row],[Name]], 'Gas 19-20'!$A$4:$B$395, 2, FALSE)), "0", (VLOOKUP(Table1[[#This Row],[Name]], 'Gas 19-20'!$A$4:$B$395, 2, FALSE)))</f>
        <v>0</v>
      </c>
      <c r="I767" s="13">
        <f>IFERROR((Table1[[#This Row],[Electricity 19-20]]*'Emissions Factors'!$C$2)+(Table1[[#This Row],[Gas 19-20]]*'Emissions Factors'!$B$2), "")</f>
        <v>0</v>
      </c>
      <c r="J767" s="7" t="str">
        <f>IF(ISNA(VLOOKUP(Table1[[#This Row],[Name]],'Elec 20-21'!$A$4:$B$641, 2, FALSE)), "0", VLOOKUP(Table1[[#This Row],[Name]], 'Elec 20-21'!$A$4:$B$641, 2, FALSE))</f>
        <v>0</v>
      </c>
      <c r="K767" s="7" t="str">
        <f>IF(ISNA(VLOOKUP(Table1[[#This Row],[Name]], 'Gas 20-21'!$A$4:$B$400, 2, FALSE)), "0", VLOOKUP(Table1[[#This Row],[Name]], 'Gas 20-21'!$A$4:$B$400, 2, FALSE))</f>
        <v>0</v>
      </c>
      <c r="L767" s="13">
        <f>IFERROR((Table1[[#This Row],[Electricity 20-21]]*'Emissions Factors'!$C$3)+(Table1[[#This Row],[Gas 20-21]]*'Emissions Factors'!$B$2), "0")</f>
        <v>0</v>
      </c>
      <c r="M767" s="65" t="str">
        <f>IF(ISNA(VLOOKUP(Table1[[#This Row],[Name]], 'Elec 21-22'!$A$4:$B$656, 2, FALSE)), "0", VLOOKUP(Table1[[#This Row],[Name]], 'Elec 21-22'!$A$4:$B$656, 2, FALSE))</f>
        <v>0</v>
      </c>
      <c r="N767" s="7" t="str">
        <f>IF(ISNA(VLOOKUP(Table1[[#This Row],[Name]], 'Gas 21-22'!$A$4:$B$408, 2, FALSE)), "0", VLOOKUP(Table1[[#This Row],[Name]], 'Gas 21-22'!$A$4:$B$408, 2, FALSE))</f>
        <v>0</v>
      </c>
      <c r="O767" s="8">
        <f>IFERROR((Table1[[#This Row],[Electricity 21-22]]*'Emissions Factors'!$C$4)+(Table1[[#This Row],[Gas 21-22]]*'Emissions Factors'!$B$4), "")</f>
        <v>0</v>
      </c>
      <c r="P767" s="12" t="str">
        <f>IFERROR(Table1[[#This Row],[Total Emissions 21-22]]/Table1[[#This Row],[Total Emissions 20-21]], "")</f>
        <v/>
      </c>
      <c r="Q767" s="11" t="str">
        <f>IF(ISNA(VLOOKUP(Table1[[#This Row],[Name]],'Elec 22-23'!$A$4:$B$680, 2, FALSE)), "", VLOOKUP(Table1[[#This Row],[Name]], 'Elec 22-23'!$A$4:$B$680, 2, FALSE))</f>
        <v/>
      </c>
      <c r="R767" s="7" t="str">
        <f>IF(ISNA(VLOOKUP(Table1[[#This Row],[Name]], 'Gas 22-23'!$A$4:$B$427, 2, FALSE)), "", (VLOOKUP(Table1[[#This Row],[Name]], 'Gas 22-23'!$A$4:$B$427, 2, FALSE)))</f>
        <v/>
      </c>
      <c r="S767" s="7" t="str">
        <f>IFERROR((Table1[[#This Row],[Electricity 22-23]]*'Emissions Factors'!$C$5)+('Emissions Factors'!$B$5*Table1[[#This Row],[Gas 22-23]]), "")</f>
        <v/>
      </c>
      <c r="T767" s="12" t="str">
        <f>IFERROR(Table1[[#This Row],[Total Emissions 22-23]]/Table1[[#This Row],[Total Emissions 21-22]], "")</f>
        <v/>
      </c>
      <c r="U767" s="7" t="str">
        <f>IF(ISNA(VLOOKUP(Table1[[#This Row],[Name]],'Electricity 23-24'!A220:D1116,4,FALSE)),"",(VLOOKUP(Table1[[#This Row],[Name]],'Electricity 23-24'!A220:D1116,4,FALSE)))</f>
        <v/>
      </c>
      <c r="V767" s="7" t="str">
        <f>IF(ISNA(VLOOKUP(Table1[[#This Row],[Name]],Table2[#All],2,FALSE)),"",(VLOOKUP(Table1[[#This Row],[Name]],Table2[#All],2,FALSE)))</f>
        <v/>
      </c>
      <c r="W767" s="7" t="str">
        <f>IFERROR((Table1[[#This Row],[Electricity 23-24 ]]*'Emissions Factors'!$C$6)+(Table1[[#This Row],[Gas 23-24 ]]*'Emissions Factors'!$B$6),"")</f>
        <v/>
      </c>
      <c r="X767" s="74" t="str">
        <f>IFERROR(Table1[[#This Row],[Total Emissions 23-24 ]]/Table1[[#This Row],[Total Emissions 22-23]],"")</f>
        <v/>
      </c>
      <c r="Y767" s="21"/>
    </row>
    <row r="768" spans="1:25" x14ac:dyDescent="0.25">
      <c r="A768" s="30"/>
      <c r="B768" s="21" t="e">
        <f>VLOOKUP(Table1[[#This Row],[Name]], 'Site Information'!$A$2:$D$46, 4, FALSE)</f>
        <v>#N/A</v>
      </c>
      <c r="C768" s="11" t="str">
        <f>IF(ISNA(VLOOKUP(Table1[[#This Row],[Name]], 'Elec 17-18'!$A$4:$B$630, 2, FALSE)), "0", VLOOKUP(Table1[[#This Row],[Name]], 'Elec 17-18'!$A$4:$B$630, 2, FALSE))</f>
        <v>0</v>
      </c>
      <c r="D768" s="47" t="str">
        <f>IF(ISNA(VLOOKUP(Table1[[#This Row],[Name]], 'Gas 17-18'!$A$4:$B$395, 2, FALSE)), "0", (VLOOKUP(Table1[[#This Row],[Name]], 'Gas 17-18'!$A$4:$B$395, 2, FALSE)))</f>
        <v>0</v>
      </c>
      <c r="E768" s="11" t="str">
        <f>IF(ISNA(VLOOKUP(Table1[[#This Row],[Name]], 'Elec 18-19'!$A$4:$B$630, 2, FALSE)), "0", VLOOKUP(Table1[[#This Row],[Name]], 'Elec 18-19'!$A$4:$B$630, 2, FALSE))</f>
        <v>0</v>
      </c>
      <c r="F768" s="47" t="str">
        <f>IF(ISNA(VLOOKUP(Table1[[#This Row],[Name]], 'Gas 18-19'!$A$4:$B$395, 2, FALSE)), "0", (VLOOKUP(Table1[[#This Row],[Name]], 'Gas 18-19'!$A$4:$B$395, 2, FALSE)))</f>
        <v>0</v>
      </c>
      <c r="G768" s="7" t="str">
        <f>IF(ISNA(VLOOKUP(Table1[[#This Row],[Name]], 'Elec 19-20'!$A$4:$B$631, 2, FALSE)), "0", VLOOKUP(Table1[[#This Row],[Name]], 'Elec 19-20'!$A$4:$B$631, 2, FALSE))</f>
        <v>0</v>
      </c>
      <c r="H768" s="7" t="str">
        <f>IF(ISNA(VLOOKUP(Table1[[#This Row],[Name]], 'Gas 19-20'!$A$4:$B$395, 2, FALSE)), "0", (VLOOKUP(Table1[[#This Row],[Name]], 'Gas 19-20'!$A$4:$B$395, 2, FALSE)))</f>
        <v>0</v>
      </c>
      <c r="I768" s="13">
        <f>IFERROR((Table1[[#This Row],[Electricity 19-20]]*'Emissions Factors'!$C$2)+(Table1[[#This Row],[Gas 19-20]]*'Emissions Factors'!$B$2), "")</f>
        <v>0</v>
      </c>
      <c r="J768" s="7" t="str">
        <f>IF(ISNA(VLOOKUP(Table1[[#This Row],[Name]],'Elec 20-21'!$A$4:$B$641, 2, FALSE)), "0", VLOOKUP(Table1[[#This Row],[Name]], 'Elec 20-21'!$A$4:$B$641, 2, FALSE))</f>
        <v>0</v>
      </c>
      <c r="K768" s="7" t="str">
        <f>IF(ISNA(VLOOKUP(Table1[[#This Row],[Name]], 'Gas 20-21'!$A$4:$B$400, 2, FALSE)), "0", VLOOKUP(Table1[[#This Row],[Name]], 'Gas 20-21'!$A$4:$B$400, 2, FALSE))</f>
        <v>0</v>
      </c>
      <c r="L768" s="13">
        <f>IFERROR((Table1[[#This Row],[Electricity 20-21]]*'Emissions Factors'!$C$3)+(Table1[[#This Row],[Gas 20-21]]*'Emissions Factors'!$B$2), "0")</f>
        <v>0</v>
      </c>
      <c r="M768" s="65" t="str">
        <f>IF(ISNA(VLOOKUP(Table1[[#This Row],[Name]], 'Elec 21-22'!$A$4:$B$656, 2, FALSE)), "0", VLOOKUP(Table1[[#This Row],[Name]], 'Elec 21-22'!$A$4:$B$656, 2, FALSE))</f>
        <v>0</v>
      </c>
      <c r="N768" s="11" t="str">
        <f>IF(ISNA(VLOOKUP(Table1[[#This Row],[Name]], 'Gas 21-22'!$A$4:$B$408, 2, FALSE)), "0", VLOOKUP(Table1[[#This Row],[Name]], 'Gas 21-22'!$A$4:$B$408, 2, FALSE))</f>
        <v>0</v>
      </c>
      <c r="O768" s="8">
        <f>IFERROR((Table1[[#This Row],[Electricity 21-22]]*'Emissions Factors'!$C$4)+(Table1[[#This Row],[Gas 21-22]]*'Emissions Factors'!$B$4), "")</f>
        <v>0</v>
      </c>
      <c r="P768" s="12" t="str">
        <f>IFERROR(Table1[[#This Row],[Total Emissions 21-22]]/Table1[[#This Row],[Total Emissions 20-21]], "")</f>
        <v/>
      </c>
      <c r="Q768" s="11" t="str">
        <f>IF(ISNA(VLOOKUP(Table1[[#This Row],[Name]],'Elec 22-23'!$A$4:$B$680, 2, FALSE)), "", VLOOKUP(Table1[[#This Row],[Name]], 'Elec 22-23'!$A$4:$B$680, 2, FALSE))</f>
        <v/>
      </c>
      <c r="R768" s="7" t="str">
        <f>IF(ISNA(VLOOKUP(Table1[[#This Row],[Name]], 'Gas 22-23'!$A$4:$B$427, 2, FALSE)), "", (VLOOKUP(Table1[[#This Row],[Name]], 'Gas 22-23'!$A$4:$B$427, 2, FALSE)))</f>
        <v/>
      </c>
      <c r="S768" s="7" t="str">
        <f>IFERROR((Table1[[#This Row],[Electricity 22-23]]*'Emissions Factors'!$C$5)+('Emissions Factors'!$B$5*Table1[[#This Row],[Gas 22-23]]), "")</f>
        <v/>
      </c>
      <c r="T768" s="12" t="str">
        <f>IFERROR(Table1[[#This Row],[Total Emissions 22-23]]/Table1[[#This Row],[Total Emissions 21-22]], "")</f>
        <v/>
      </c>
      <c r="U768" s="7" t="str">
        <f>IF(ISNA(VLOOKUP(Table1[[#This Row],[Name]],'Electricity 23-24'!A249:D1145,4,FALSE)),"",(VLOOKUP(Table1[[#This Row],[Name]],'Electricity 23-24'!A249:D1145,4,FALSE)))</f>
        <v/>
      </c>
      <c r="V768" s="7" t="str">
        <f>IF(ISNA(VLOOKUP(Table1[[#This Row],[Name]],Table2[#All],2,FALSE)),"",(VLOOKUP(Table1[[#This Row],[Name]],Table2[#All],2,FALSE)))</f>
        <v/>
      </c>
      <c r="W768" s="7" t="str">
        <f>IFERROR((Table1[[#This Row],[Electricity 23-24 ]]*'Emissions Factors'!$C$6)+(Table1[[#This Row],[Gas 23-24 ]]*'Emissions Factors'!$B$6),"")</f>
        <v/>
      </c>
      <c r="X768" s="74" t="str">
        <f>IFERROR(Table1[[#This Row],[Total Emissions 23-24 ]]/Table1[[#This Row],[Total Emissions 22-23]],"")</f>
        <v/>
      </c>
      <c r="Y768" s="21"/>
    </row>
    <row r="769" spans="1:25" x14ac:dyDescent="0.25">
      <c r="A769" s="32"/>
      <c r="B769" s="21" t="e">
        <f>VLOOKUP(Table1[[#This Row],[Name]], 'Site Information'!$A$2:$D$46, 4, FALSE)</f>
        <v>#N/A</v>
      </c>
      <c r="C769" s="8" t="str">
        <f>IF(ISNA(VLOOKUP(Table1[[#This Row],[Name]], 'Elec 17-18'!$A$4:$B$630, 2, FALSE)), "0", VLOOKUP(Table1[[#This Row],[Name]], 'Elec 17-18'!$A$4:$B$630, 2, FALSE))</f>
        <v>0</v>
      </c>
      <c r="D769" s="13" t="str">
        <f>IF(ISNA(VLOOKUP(Table1[[#This Row],[Name]], 'Gas 17-18'!$A$4:$B$395, 2, FALSE)), "0", (VLOOKUP(Table1[[#This Row],[Name]], 'Gas 17-18'!$A$4:$B$395, 2, FALSE)))</f>
        <v>0</v>
      </c>
      <c r="E769" s="8" t="str">
        <f>IF(ISNA(VLOOKUP(Table1[[#This Row],[Name]], 'Elec 18-19'!$A$4:$B$630, 2, FALSE)), "0", VLOOKUP(Table1[[#This Row],[Name]], 'Elec 18-19'!$A$4:$B$630, 2, FALSE))</f>
        <v>0</v>
      </c>
      <c r="F769" s="13" t="str">
        <f>IF(ISNA(VLOOKUP(Table1[[#This Row],[Name]], 'Gas 18-19'!$A$4:$B$395, 2, FALSE)), "0", (VLOOKUP(Table1[[#This Row],[Name]], 'Gas 18-19'!$A$4:$B$395, 2, FALSE)))</f>
        <v>0</v>
      </c>
      <c r="G769" s="7" t="str">
        <f>IF(ISNA(VLOOKUP(Table1[[#This Row],[Name]], 'Elec 19-20'!$A$4:$B$631, 2, FALSE)), "0", VLOOKUP(Table1[[#This Row],[Name]], 'Elec 19-20'!$A$4:$B$631, 2, FALSE))</f>
        <v>0</v>
      </c>
      <c r="H769" s="7" t="str">
        <f>IF(ISNA(VLOOKUP(Table1[[#This Row],[Name]], 'Gas 19-20'!$A$4:$B$395, 2, FALSE)), "0", (VLOOKUP(Table1[[#This Row],[Name]], 'Gas 19-20'!$A$4:$B$395, 2, FALSE)))</f>
        <v>0</v>
      </c>
      <c r="I769" s="13">
        <f>IFERROR((Table1[[#This Row],[Electricity 19-20]]*'Emissions Factors'!$C$2)+(Table1[[#This Row],[Gas 19-20]]*'Emissions Factors'!$B$2), "")</f>
        <v>0</v>
      </c>
      <c r="J769" s="7" t="str">
        <f>IF(ISNA(VLOOKUP(Table1[[#This Row],[Name]],'Elec 20-21'!$A$4:$B$641, 2, FALSE)), "0", VLOOKUP(Table1[[#This Row],[Name]], 'Elec 20-21'!$A$4:$B$641, 2, FALSE))</f>
        <v>0</v>
      </c>
      <c r="K769" s="7" t="str">
        <f>IF(ISNA(VLOOKUP(Table1[[#This Row],[Name]], 'Gas 20-21'!$A$4:$B$400, 2, FALSE)), "0", VLOOKUP(Table1[[#This Row],[Name]], 'Gas 20-21'!$A$4:$B$400, 2, FALSE))</f>
        <v>0</v>
      </c>
      <c r="L769" s="13">
        <f>IFERROR((Table1[[#This Row],[Electricity 20-21]]*'Emissions Factors'!$C$3)+(Table1[[#This Row],[Gas 20-21]]*'Emissions Factors'!$B$2), "0")</f>
        <v>0</v>
      </c>
      <c r="M769" s="11" t="str">
        <f>IF(ISNA(VLOOKUP(Table1[[#This Row],[Name]], 'Elec 21-22'!$A$4:$B$656, 2, FALSE)), "0", VLOOKUP(Table1[[#This Row],[Name]], 'Elec 21-22'!$A$4:$B$656, 2, FALSE))</f>
        <v>0</v>
      </c>
      <c r="N769" s="11" t="str">
        <f>IF(ISNA(VLOOKUP(Table1[[#This Row],[Name]], 'Gas 21-22'!$A$4:$B$408, 2, FALSE)), "0", VLOOKUP(Table1[[#This Row],[Name]], 'Gas 21-22'!$A$4:$B$408, 2, FALSE))</f>
        <v>0</v>
      </c>
      <c r="O769" s="8">
        <f>IFERROR((Table1[[#This Row],[Electricity 21-22]]*'Emissions Factors'!$C$4)+(Table1[[#This Row],[Gas 21-22]]*'Emissions Factors'!$B$4), "")</f>
        <v>0</v>
      </c>
      <c r="P769" s="12" t="str">
        <f>IFERROR(Table1[[#This Row],[Total Emissions 21-22]]/Table1[[#This Row],[Total Emissions 20-21]], "")</f>
        <v/>
      </c>
      <c r="Q769" s="11" t="str">
        <f>IF(ISNA(VLOOKUP(Table1[[#This Row],[Name]],'Elec 22-23'!$A$4:$B$680, 2, FALSE)), "", VLOOKUP(Table1[[#This Row],[Name]], 'Elec 22-23'!$A$4:$B$680, 2, FALSE))</f>
        <v/>
      </c>
      <c r="R769" s="7" t="str">
        <f>IF(ISNA(VLOOKUP(Table1[[#This Row],[Name]], 'Gas 22-23'!$A$4:$B$427, 2, FALSE)), "", (VLOOKUP(Table1[[#This Row],[Name]], 'Gas 22-23'!$A$4:$B$427, 2, FALSE)))</f>
        <v/>
      </c>
      <c r="S769" s="7" t="str">
        <f>IFERROR((Table1[[#This Row],[Electricity 22-23]]*'Emissions Factors'!$C$5)+('Emissions Factors'!$B$5*Table1[[#This Row],[Gas 22-23]]), "")</f>
        <v/>
      </c>
      <c r="T769" s="12" t="str">
        <f>IFERROR(Table1[[#This Row],[Total Emissions 22-23]]/Table1[[#This Row],[Total Emissions 21-22]], "")</f>
        <v/>
      </c>
      <c r="U769" s="7" t="str">
        <f>IF(ISNA(VLOOKUP(Table1[[#This Row],[Name]],'Electricity 23-24'!A246:D1142,4,FALSE)),"",(VLOOKUP(Table1[[#This Row],[Name]],'Electricity 23-24'!A246:D1142,4,FALSE)))</f>
        <v/>
      </c>
      <c r="V769" s="7" t="str">
        <f>IF(ISNA(VLOOKUP(Table1[[#This Row],[Name]],Table2[#All],2,FALSE)),"",(VLOOKUP(Table1[[#This Row],[Name]],Table2[#All],2,FALSE)))</f>
        <v/>
      </c>
      <c r="W769" s="7" t="str">
        <f>IFERROR((Table1[[#This Row],[Electricity 23-24 ]]*'Emissions Factors'!$C$6)+(Table1[[#This Row],[Gas 23-24 ]]*'Emissions Factors'!$B$6),"")</f>
        <v/>
      </c>
      <c r="X769" s="74" t="str">
        <f>IFERROR(Table1[[#This Row],[Total Emissions 23-24 ]]/Table1[[#This Row],[Total Emissions 22-23]],"")</f>
        <v/>
      </c>
      <c r="Y769" s="21"/>
    </row>
    <row r="770" spans="1:25" x14ac:dyDescent="0.25">
      <c r="A770" s="30"/>
      <c r="B770" s="21" t="e">
        <f>VLOOKUP(Table1[[#This Row],[Name]], 'Site Information'!$A$2:$D$46, 4, FALSE)</f>
        <v>#N/A</v>
      </c>
      <c r="C770" s="11" t="str">
        <f>IF(ISNA(VLOOKUP(Table1[[#This Row],[Name]], 'Elec 17-18'!$A$4:$B$630, 2, FALSE)), "0", VLOOKUP(Table1[[#This Row],[Name]], 'Elec 17-18'!$A$4:$B$630, 2, FALSE))</f>
        <v>0</v>
      </c>
      <c r="D770" s="47" t="str">
        <f>IF(ISNA(VLOOKUP(Table1[[#This Row],[Name]], 'Gas 17-18'!$A$4:$B$395, 2, FALSE)), "0", (VLOOKUP(Table1[[#This Row],[Name]], 'Gas 17-18'!$A$4:$B$395, 2, FALSE)))</f>
        <v>0</v>
      </c>
      <c r="E770" s="11" t="str">
        <f>IF(ISNA(VLOOKUP(Table1[[#This Row],[Name]], 'Elec 18-19'!$A$4:$B$630, 2, FALSE)), "0", VLOOKUP(Table1[[#This Row],[Name]], 'Elec 18-19'!$A$4:$B$630, 2, FALSE))</f>
        <v>0</v>
      </c>
      <c r="F770" s="47" t="str">
        <f>IF(ISNA(VLOOKUP(Table1[[#This Row],[Name]], 'Gas 18-19'!$A$4:$B$395, 2, FALSE)), "0", (VLOOKUP(Table1[[#This Row],[Name]], 'Gas 18-19'!$A$4:$B$395, 2, FALSE)))</f>
        <v>0</v>
      </c>
      <c r="G770" s="7" t="str">
        <f>IF(ISNA(VLOOKUP(Table1[[#This Row],[Name]], 'Elec 19-20'!$A$4:$B$631, 2, FALSE)), "0", VLOOKUP(Table1[[#This Row],[Name]], 'Elec 19-20'!$A$4:$B$631, 2, FALSE))</f>
        <v>0</v>
      </c>
      <c r="H770" s="7" t="str">
        <f>IF(ISNA(VLOOKUP(Table1[[#This Row],[Name]], 'Gas 19-20'!$A$4:$B$395, 2, FALSE)), "0", (VLOOKUP(Table1[[#This Row],[Name]], 'Gas 19-20'!$A$4:$B$395, 2, FALSE)))</f>
        <v>0</v>
      </c>
      <c r="I770" s="13">
        <f>IFERROR((Table1[[#This Row],[Electricity 19-20]]*'Emissions Factors'!$C$2)+(Table1[[#This Row],[Gas 19-20]]*'Emissions Factors'!$B$2), "")</f>
        <v>0</v>
      </c>
      <c r="J770" s="7" t="str">
        <f>IF(ISNA(VLOOKUP(Table1[[#This Row],[Name]],'Elec 20-21'!$A$4:$B$641, 2, FALSE)), "0", VLOOKUP(Table1[[#This Row],[Name]], 'Elec 20-21'!$A$4:$B$641, 2, FALSE))</f>
        <v>0</v>
      </c>
      <c r="K770" s="7" t="str">
        <f>IF(ISNA(VLOOKUP(Table1[[#This Row],[Name]], 'Gas 20-21'!$A$4:$B$400, 2, FALSE)), "0", VLOOKUP(Table1[[#This Row],[Name]], 'Gas 20-21'!$A$4:$B$400, 2, FALSE))</f>
        <v>0</v>
      </c>
      <c r="L770" s="13">
        <f>IFERROR((Table1[[#This Row],[Electricity 20-21]]*'Emissions Factors'!$C$3)+(Table1[[#This Row],[Gas 20-21]]*'Emissions Factors'!$B$2), "0")</f>
        <v>0</v>
      </c>
      <c r="M770" s="65" t="str">
        <f>IF(ISNA(VLOOKUP(Table1[[#This Row],[Name]], 'Elec 21-22'!$A$4:$B$656, 2, FALSE)), "0", VLOOKUP(Table1[[#This Row],[Name]], 'Elec 21-22'!$A$4:$B$656, 2, FALSE))</f>
        <v>0</v>
      </c>
      <c r="N770" s="11" t="str">
        <f>IF(ISNA(VLOOKUP(Table1[[#This Row],[Name]], 'Gas 21-22'!$A$4:$B$408, 2, FALSE)), "0", VLOOKUP(Table1[[#This Row],[Name]], 'Gas 21-22'!$A$4:$B$408, 2, FALSE))</f>
        <v>0</v>
      </c>
      <c r="O770" s="8">
        <f>IFERROR((Table1[[#This Row],[Electricity 21-22]]*'Emissions Factors'!$C$4)+(Table1[[#This Row],[Gas 21-22]]*'Emissions Factors'!$B$4), "")</f>
        <v>0</v>
      </c>
      <c r="P770" s="12" t="str">
        <f>IFERROR(Table1[[#This Row],[Total Emissions 21-22]]/Table1[[#This Row],[Total Emissions 20-21]], "")</f>
        <v/>
      </c>
      <c r="Q770" s="11" t="str">
        <f>IF(ISNA(VLOOKUP(Table1[[#This Row],[Name]],'Elec 22-23'!$A$4:$B$680, 2, FALSE)), "", VLOOKUP(Table1[[#This Row],[Name]], 'Elec 22-23'!$A$4:$B$680, 2, FALSE))</f>
        <v/>
      </c>
      <c r="R770" s="7" t="str">
        <f>IF(ISNA(VLOOKUP(Table1[[#This Row],[Name]], 'Gas 22-23'!$A$4:$B$427, 2, FALSE)), "", (VLOOKUP(Table1[[#This Row],[Name]], 'Gas 22-23'!$A$4:$B$427, 2, FALSE)))</f>
        <v/>
      </c>
      <c r="S770" s="7" t="str">
        <f>IFERROR((Table1[[#This Row],[Electricity 22-23]]*'Emissions Factors'!$C$5)+('Emissions Factors'!$B$5*Table1[[#This Row],[Gas 22-23]]), "")</f>
        <v/>
      </c>
      <c r="T770" s="12" t="str">
        <f>IFERROR(Table1[[#This Row],[Total Emissions 22-23]]/Table1[[#This Row],[Total Emissions 21-22]], "")</f>
        <v/>
      </c>
      <c r="U770" s="7" t="str">
        <f>IF(ISNA(VLOOKUP(Table1[[#This Row],[Name]],'Electricity 23-24'!A159:D192,4,FALSE)),"",(VLOOKUP(Table1[[#This Row],[Name]],'Electricity 23-24'!A159:D192,4,FALSE)))</f>
        <v/>
      </c>
      <c r="V770" s="7" t="str">
        <f>IF(ISNA(VLOOKUP(Table1[[#This Row],[Name]],Table2[#All],2,FALSE)),"",(VLOOKUP(Table1[[#This Row],[Name]],Table2[#All],2,FALSE)))</f>
        <v/>
      </c>
      <c r="W770" s="7" t="str">
        <f>IFERROR((Table1[[#This Row],[Electricity 23-24 ]]*'Emissions Factors'!$C$6)+(Table1[[#This Row],[Gas 23-24 ]]*'Emissions Factors'!$B$6),"")</f>
        <v/>
      </c>
      <c r="X770" s="74" t="str">
        <f>IFERROR(Table1[[#This Row],[Total Emissions 23-24 ]]/Table1[[#This Row],[Total Emissions 22-23]],"")</f>
        <v/>
      </c>
      <c r="Y770" s="21"/>
    </row>
    <row r="771" spans="1:25" x14ac:dyDescent="0.25">
      <c r="A771" s="32"/>
      <c r="B771" s="21" t="e">
        <f>VLOOKUP(Table1[[#This Row],[Name]], 'Site Information'!$A$2:$D$46, 4, FALSE)</f>
        <v>#N/A</v>
      </c>
      <c r="C771" s="8" t="str">
        <f>IF(ISNA(VLOOKUP(Table1[[#This Row],[Name]], 'Elec 17-18'!$A$4:$B$630, 2, FALSE)), "0", VLOOKUP(Table1[[#This Row],[Name]], 'Elec 17-18'!$A$4:$B$630, 2, FALSE))</f>
        <v>0</v>
      </c>
      <c r="D771" s="13" t="str">
        <f>IF(ISNA(VLOOKUP(Table1[[#This Row],[Name]], 'Gas 17-18'!$A$4:$B$395, 2, FALSE)), "0", (VLOOKUP(Table1[[#This Row],[Name]], 'Gas 17-18'!$A$4:$B$395, 2, FALSE)))</f>
        <v>0</v>
      </c>
      <c r="E771" s="8" t="str">
        <f>IF(ISNA(VLOOKUP(Table1[[#This Row],[Name]], 'Elec 18-19'!$A$4:$B$630, 2, FALSE)), "0", VLOOKUP(Table1[[#This Row],[Name]], 'Elec 18-19'!$A$4:$B$630, 2, FALSE))</f>
        <v>0</v>
      </c>
      <c r="F771" s="13" t="str">
        <f>IF(ISNA(VLOOKUP(Table1[[#This Row],[Name]], 'Gas 18-19'!$A$4:$B$395, 2, FALSE)), "0", (VLOOKUP(Table1[[#This Row],[Name]], 'Gas 18-19'!$A$4:$B$395, 2, FALSE)))</f>
        <v>0</v>
      </c>
      <c r="G771" s="7" t="str">
        <f>IF(ISNA(VLOOKUP(Table1[[#This Row],[Name]], 'Elec 19-20'!$A$4:$B$631, 2, FALSE)), "0", VLOOKUP(Table1[[#This Row],[Name]], 'Elec 19-20'!$A$4:$B$631, 2, FALSE))</f>
        <v>0</v>
      </c>
      <c r="H771" s="7" t="str">
        <f>IF(ISNA(VLOOKUP(Table1[[#This Row],[Name]], 'Gas 19-20'!$A$4:$B$395, 2, FALSE)), "0", (VLOOKUP(Table1[[#This Row],[Name]], 'Gas 19-20'!$A$4:$B$395, 2, FALSE)))</f>
        <v>0</v>
      </c>
      <c r="I771" s="13">
        <f>IFERROR((Table1[[#This Row],[Electricity 19-20]]*'Emissions Factors'!$C$2)+(Table1[[#This Row],[Gas 19-20]]*'Emissions Factors'!$B$2), "")</f>
        <v>0</v>
      </c>
      <c r="J771" s="7" t="str">
        <f>IF(ISNA(VLOOKUP(Table1[[#This Row],[Name]],'Elec 20-21'!$A$4:$B$641, 2, FALSE)), "0", VLOOKUP(Table1[[#This Row],[Name]], 'Elec 20-21'!$A$4:$B$641, 2, FALSE))</f>
        <v>0</v>
      </c>
      <c r="K771" s="7" t="str">
        <f>IF(ISNA(VLOOKUP(Table1[[#This Row],[Name]], 'Gas 20-21'!$A$4:$B$400, 2, FALSE)), "0", VLOOKUP(Table1[[#This Row],[Name]], 'Gas 20-21'!$A$4:$B$400, 2, FALSE))</f>
        <v>0</v>
      </c>
      <c r="L771" s="13">
        <f>IFERROR((Table1[[#This Row],[Electricity 20-21]]*'Emissions Factors'!$C$3)+(Table1[[#This Row],[Gas 20-21]]*'Emissions Factors'!$B$2), "0")</f>
        <v>0</v>
      </c>
      <c r="M771" s="11" t="str">
        <f>IF(ISNA(VLOOKUP(Table1[[#This Row],[Name]], 'Elec 21-22'!$A$4:$B$656, 2, FALSE)), "0", VLOOKUP(Table1[[#This Row],[Name]], 'Elec 21-22'!$A$4:$B$656, 2, FALSE))</f>
        <v>0</v>
      </c>
      <c r="N771" s="7" t="str">
        <f>IF(ISNA(VLOOKUP(Table1[[#This Row],[Name]], 'Gas 21-22'!$A$4:$B$408, 2, FALSE)), "0", VLOOKUP(Table1[[#This Row],[Name]], 'Gas 21-22'!$A$4:$B$408, 2, FALSE))</f>
        <v>0</v>
      </c>
      <c r="O771" s="8">
        <f>IFERROR((Table1[[#This Row],[Electricity 21-22]]*'Emissions Factors'!$C$4)+(Table1[[#This Row],[Gas 21-22]]*'Emissions Factors'!$B$4), "")</f>
        <v>0</v>
      </c>
      <c r="P771" s="12" t="str">
        <f>IFERROR(Table1[[#This Row],[Total Emissions 21-22]]/Table1[[#This Row],[Total Emissions 20-21]], "")</f>
        <v/>
      </c>
      <c r="Q771" s="11" t="str">
        <f>IF(ISNA(VLOOKUP(Table1[[#This Row],[Name]],'Elec 22-23'!$A$4:$B$680, 2, FALSE)), "", VLOOKUP(Table1[[#This Row],[Name]], 'Elec 22-23'!$A$4:$B$680, 2, FALSE))</f>
        <v/>
      </c>
      <c r="R771" s="7" t="str">
        <f>IF(ISNA(VLOOKUP(Table1[[#This Row],[Name]], 'Gas 22-23'!$A$4:$B$427, 2, FALSE)), "", (VLOOKUP(Table1[[#This Row],[Name]], 'Gas 22-23'!$A$4:$B$427, 2, FALSE)))</f>
        <v/>
      </c>
      <c r="S771" s="7" t="str">
        <f>IFERROR((Table1[[#This Row],[Electricity 22-23]]*'Emissions Factors'!$C$5)+('Emissions Factors'!$B$5*Table1[[#This Row],[Gas 22-23]]), "")</f>
        <v/>
      </c>
      <c r="T771" s="12" t="str">
        <f>IFERROR(Table1[[#This Row],[Total Emissions 22-23]]/Table1[[#This Row],[Total Emissions 21-22]], "")</f>
        <v/>
      </c>
      <c r="U771" s="7" t="str">
        <f>IF(ISNA(VLOOKUP(Table1[[#This Row],[Name]],'Electricity 23-24'!A256:D1152,4,FALSE)),"",(VLOOKUP(Table1[[#This Row],[Name]],'Electricity 23-24'!A256:D1152,4,FALSE)))</f>
        <v/>
      </c>
      <c r="V771" s="7" t="str">
        <f>IF(ISNA(VLOOKUP(Table1[[#This Row],[Name]],Table2[#All],2,FALSE)),"",(VLOOKUP(Table1[[#This Row],[Name]],Table2[#All],2,FALSE)))</f>
        <v/>
      </c>
      <c r="W771" s="7" t="str">
        <f>IFERROR((Table1[[#This Row],[Electricity 23-24 ]]*'Emissions Factors'!$C$6)+(Table1[[#This Row],[Gas 23-24 ]]*'Emissions Factors'!$B$6),"")</f>
        <v/>
      </c>
      <c r="X771" s="74" t="str">
        <f>IFERROR(Table1[[#This Row],[Total Emissions 23-24 ]]/Table1[[#This Row],[Total Emissions 22-23]],"")</f>
        <v/>
      </c>
      <c r="Y771" s="21"/>
    </row>
    <row r="772" spans="1:25" x14ac:dyDescent="0.25">
      <c r="A772" s="30"/>
      <c r="B772" s="21" t="e">
        <f>VLOOKUP(Table1[[#This Row],[Name]], 'Site Information'!$A$2:$D$46, 4, FALSE)</f>
        <v>#N/A</v>
      </c>
      <c r="C772" s="11" t="str">
        <f>IF(ISNA(VLOOKUP(Table1[[#This Row],[Name]], 'Elec 17-18'!$A$4:$B$630, 2, FALSE)), "0", VLOOKUP(Table1[[#This Row],[Name]], 'Elec 17-18'!$A$4:$B$630, 2, FALSE))</f>
        <v>0</v>
      </c>
      <c r="D772" s="47" t="str">
        <f>IF(ISNA(VLOOKUP(Table1[[#This Row],[Name]], 'Gas 17-18'!$A$4:$B$395, 2, FALSE)), "0", (VLOOKUP(Table1[[#This Row],[Name]], 'Gas 17-18'!$A$4:$B$395, 2, FALSE)))</f>
        <v>0</v>
      </c>
      <c r="E772" s="11" t="str">
        <f>IF(ISNA(VLOOKUP(Table1[[#This Row],[Name]], 'Elec 18-19'!$A$4:$B$630, 2, FALSE)), "0", VLOOKUP(Table1[[#This Row],[Name]], 'Elec 18-19'!$A$4:$B$630, 2, FALSE))</f>
        <v>0</v>
      </c>
      <c r="F772" s="47" t="str">
        <f>IF(ISNA(VLOOKUP(Table1[[#This Row],[Name]], 'Gas 18-19'!$A$4:$B$395, 2, FALSE)), "0", (VLOOKUP(Table1[[#This Row],[Name]], 'Gas 18-19'!$A$4:$B$395, 2, FALSE)))</f>
        <v>0</v>
      </c>
      <c r="G772" s="7" t="str">
        <f>IF(ISNA(VLOOKUP(Table1[[#This Row],[Name]], 'Elec 19-20'!$A$4:$B$631, 2, FALSE)), "0", VLOOKUP(Table1[[#This Row],[Name]], 'Elec 19-20'!$A$4:$B$631, 2, FALSE))</f>
        <v>0</v>
      </c>
      <c r="H772" s="7" t="str">
        <f>IF(ISNA(VLOOKUP(Table1[[#This Row],[Name]], 'Gas 19-20'!$A$4:$B$395, 2, FALSE)), "0", (VLOOKUP(Table1[[#This Row],[Name]], 'Gas 19-20'!$A$4:$B$395, 2, FALSE)))</f>
        <v>0</v>
      </c>
      <c r="I772" s="13">
        <f>IFERROR((Table1[[#This Row],[Electricity 19-20]]*'Emissions Factors'!$C$2)+(Table1[[#This Row],[Gas 19-20]]*'Emissions Factors'!$B$2), "")</f>
        <v>0</v>
      </c>
      <c r="J772" s="7" t="str">
        <f>IF(ISNA(VLOOKUP(Table1[[#This Row],[Name]],'Elec 20-21'!$A$4:$B$641, 2, FALSE)), "0", VLOOKUP(Table1[[#This Row],[Name]], 'Elec 20-21'!$A$4:$B$641, 2, FALSE))</f>
        <v>0</v>
      </c>
      <c r="K772" s="7" t="str">
        <f>IF(ISNA(VLOOKUP(Table1[[#This Row],[Name]], 'Gas 20-21'!$A$4:$B$400, 2, FALSE)), "0", VLOOKUP(Table1[[#This Row],[Name]], 'Gas 20-21'!$A$4:$B$400, 2, FALSE))</f>
        <v>0</v>
      </c>
      <c r="L772" s="13">
        <f>IFERROR((Table1[[#This Row],[Electricity 20-21]]*'Emissions Factors'!$C$3)+(Table1[[#This Row],[Gas 20-21]]*'Emissions Factors'!$B$2), "0")</f>
        <v>0</v>
      </c>
      <c r="M772" s="65" t="str">
        <f>IF(ISNA(VLOOKUP(Table1[[#This Row],[Name]], 'Elec 21-22'!$A$4:$B$656, 2, FALSE)), "0", VLOOKUP(Table1[[#This Row],[Name]], 'Elec 21-22'!$A$4:$B$656, 2, FALSE))</f>
        <v>0</v>
      </c>
      <c r="N772" s="11" t="str">
        <f>IF(ISNA(VLOOKUP(Table1[[#This Row],[Name]], 'Gas 21-22'!$A$4:$B$408, 2, FALSE)), "0", VLOOKUP(Table1[[#This Row],[Name]], 'Gas 21-22'!$A$4:$B$408, 2, FALSE))</f>
        <v>0</v>
      </c>
      <c r="O772" s="8">
        <f>IFERROR((Table1[[#This Row],[Electricity 21-22]]*'Emissions Factors'!$C$4)+(Table1[[#This Row],[Gas 21-22]]*'Emissions Factors'!$B$4), "")</f>
        <v>0</v>
      </c>
      <c r="P772" s="12" t="str">
        <f>IFERROR(Table1[[#This Row],[Total Emissions 21-22]]/Table1[[#This Row],[Total Emissions 20-21]], "")</f>
        <v/>
      </c>
      <c r="Q772" s="11" t="str">
        <f>IF(ISNA(VLOOKUP(Table1[[#This Row],[Name]],'Elec 22-23'!$A$4:$B$680, 2, FALSE)), "", VLOOKUP(Table1[[#This Row],[Name]], 'Elec 22-23'!$A$4:$B$680, 2, FALSE))</f>
        <v/>
      </c>
      <c r="R772" s="7" t="str">
        <f>IF(ISNA(VLOOKUP(Table1[[#This Row],[Name]], 'Gas 22-23'!$A$4:$B$427, 2, FALSE)), "", (VLOOKUP(Table1[[#This Row],[Name]], 'Gas 22-23'!$A$4:$B$427, 2, FALSE)))</f>
        <v/>
      </c>
      <c r="S772" s="7" t="str">
        <f>IFERROR((Table1[[#This Row],[Electricity 22-23]]*'Emissions Factors'!$C$5)+('Emissions Factors'!$B$5*Table1[[#This Row],[Gas 22-23]]), "")</f>
        <v/>
      </c>
      <c r="T772" s="12" t="str">
        <f>IFERROR(Table1[[#This Row],[Total Emissions 22-23]]/Table1[[#This Row],[Total Emissions 21-22]], "")</f>
        <v/>
      </c>
      <c r="U772" s="7" t="str">
        <f>IF(ISNA(VLOOKUP(Table1[[#This Row],[Name]],'Electricity 23-24'!A208:D215,4,FALSE)),"",(VLOOKUP(Table1[[#This Row],[Name]],'Electricity 23-24'!A208:D215,4,FALSE)))</f>
        <v/>
      </c>
      <c r="V772" s="7" t="str">
        <f>IF(ISNA(VLOOKUP(Table1[[#This Row],[Name]],Table2[#All],2,FALSE)),"",(VLOOKUP(Table1[[#This Row],[Name]],Table2[#All],2,FALSE)))</f>
        <v/>
      </c>
      <c r="W772" s="7" t="str">
        <f>IFERROR((Table1[[#This Row],[Electricity 23-24 ]]*'Emissions Factors'!$C$6)+(Table1[[#This Row],[Gas 23-24 ]]*'Emissions Factors'!$B$6),"")</f>
        <v/>
      </c>
      <c r="X772" s="74" t="str">
        <f>IFERROR(Table1[[#This Row],[Total Emissions 23-24 ]]/Table1[[#This Row],[Total Emissions 22-23]],"")</f>
        <v/>
      </c>
      <c r="Y772" s="21" t="s">
        <v>895</v>
      </c>
    </row>
    <row r="773" spans="1:25" x14ac:dyDescent="0.25">
      <c r="A773" s="32"/>
      <c r="B773" s="21" t="e">
        <f>VLOOKUP(Table1[[#This Row],[Name]], 'Site Information'!$A$2:$D$46, 4, FALSE)</f>
        <v>#N/A</v>
      </c>
      <c r="C773" s="8" t="str">
        <f>IF(ISNA(VLOOKUP(Table1[[#This Row],[Name]], 'Elec 17-18'!$A$4:$B$630, 2, FALSE)), "0", VLOOKUP(Table1[[#This Row],[Name]], 'Elec 17-18'!$A$4:$B$630, 2, FALSE))</f>
        <v>0</v>
      </c>
      <c r="D773" s="13" t="str">
        <f>IF(ISNA(VLOOKUP(Table1[[#This Row],[Name]], 'Gas 17-18'!$A$4:$B$395, 2, FALSE)), "0", (VLOOKUP(Table1[[#This Row],[Name]], 'Gas 17-18'!$A$4:$B$395, 2, FALSE)))</f>
        <v>0</v>
      </c>
      <c r="E773" s="8" t="str">
        <f>IF(ISNA(VLOOKUP(Table1[[#This Row],[Name]], 'Elec 18-19'!$A$4:$B$630, 2, FALSE)), "0", VLOOKUP(Table1[[#This Row],[Name]], 'Elec 18-19'!$A$4:$B$630, 2, FALSE))</f>
        <v>0</v>
      </c>
      <c r="F773" s="13" t="str">
        <f>IF(ISNA(VLOOKUP(Table1[[#This Row],[Name]], 'Gas 18-19'!$A$4:$B$395, 2, FALSE)), "0", (VLOOKUP(Table1[[#This Row],[Name]], 'Gas 18-19'!$A$4:$B$395, 2, FALSE)))</f>
        <v>0</v>
      </c>
      <c r="G773" s="7" t="str">
        <f>IF(ISNA(VLOOKUP(Table1[[#This Row],[Name]], 'Elec 19-20'!$A$4:$B$631, 2, FALSE)), "0", VLOOKUP(Table1[[#This Row],[Name]], 'Elec 19-20'!$A$4:$B$631, 2, FALSE))</f>
        <v>0</v>
      </c>
      <c r="H773" s="7" t="str">
        <f>IF(ISNA(VLOOKUP(Table1[[#This Row],[Name]], 'Gas 19-20'!$A$4:$B$395, 2, FALSE)), "0", (VLOOKUP(Table1[[#This Row],[Name]], 'Gas 19-20'!$A$4:$B$395, 2, FALSE)))</f>
        <v>0</v>
      </c>
      <c r="I773" s="13">
        <f>IFERROR((Table1[[#This Row],[Electricity 19-20]]*'Emissions Factors'!$C$2)+(Table1[[#This Row],[Gas 19-20]]*'Emissions Factors'!$B$2), "")</f>
        <v>0</v>
      </c>
      <c r="J773" s="7" t="str">
        <f>IF(ISNA(VLOOKUP(Table1[[#This Row],[Name]],'Elec 20-21'!$A$4:$B$641, 2, FALSE)), "0", VLOOKUP(Table1[[#This Row],[Name]], 'Elec 20-21'!$A$4:$B$641, 2, FALSE))</f>
        <v>0</v>
      </c>
      <c r="K773" s="7" t="str">
        <f>IF(ISNA(VLOOKUP(Table1[[#This Row],[Name]], 'Gas 20-21'!$A$4:$B$400, 2, FALSE)), "0", VLOOKUP(Table1[[#This Row],[Name]], 'Gas 20-21'!$A$4:$B$400, 2, FALSE))</f>
        <v>0</v>
      </c>
      <c r="L773" s="13">
        <f>IFERROR((Table1[[#This Row],[Electricity 20-21]]*'Emissions Factors'!$C$3)+(Table1[[#This Row],[Gas 20-21]]*'Emissions Factors'!$B$2), "0")</f>
        <v>0</v>
      </c>
      <c r="M773" s="11" t="str">
        <f>IF(ISNA(VLOOKUP(Table1[[#This Row],[Name]], 'Elec 21-22'!$A$4:$B$656, 2, FALSE)), "0", VLOOKUP(Table1[[#This Row],[Name]], 'Elec 21-22'!$A$4:$B$656, 2, FALSE))</f>
        <v>0</v>
      </c>
      <c r="N773" s="11" t="str">
        <f>IF(ISNA(VLOOKUP(Table1[[#This Row],[Name]], 'Gas 21-22'!$A$4:$B$408, 2, FALSE)), "0", VLOOKUP(Table1[[#This Row],[Name]], 'Gas 21-22'!$A$4:$B$408, 2, FALSE))</f>
        <v>0</v>
      </c>
      <c r="O773" s="8">
        <f>IFERROR((Table1[[#This Row],[Electricity 21-22]]*'Emissions Factors'!$C$4)+(Table1[[#This Row],[Gas 21-22]]*'Emissions Factors'!$B$4), "")</f>
        <v>0</v>
      </c>
      <c r="P773" s="12" t="str">
        <f>IFERROR(Table1[[#This Row],[Total Emissions 21-22]]/Table1[[#This Row],[Total Emissions 20-21]], "")</f>
        <v/>
      </c>
      <c r="Q773" s="11" t="str">
        <f>IF(ISNA(VLOOKUP(Table1[[#This Row],[Name]],'Elec 22-23'!$A$4:$B$680, 2, FALSE)), "", VLOOKUP(Table1[[#This Row],[Name]], 'Elec 22-23'!$A$4:$B$680, 2, FALSE))</f>
        <v/>
      </c>
      <c r="R773" s="7" t="str">
        <f>IF(ISNA(VLOOKUP(Table1[[#This Row],[Name]], 'Gas 22-23'!$A$4:$B$427, 2, FALSE)), "", (VLOOKUP(Table1[[#This Row],[Name]], 'Gas 22-23'!$A$4:$B$427, 2, FALSE)))</f>
        <v/>
      </c>
      <c r="S773" s="7" t="str">
        <f>IFERROR((Table1[[#This Row],[Electricity 22-23]]*'Emissions Factors'!$C$5)+('Emissions Factors'!$B$5*Table1[[#This Row],[Gas 22-23]]), "")</f>
        <v/>
      </c>
      <c r="T773" s="12" t="str">
        <f>IFERROR(Table1[[#This Row],[Total Emissions 22-23]]/Table1[[#This Row],[Total Emissions 21-22]], "")</f>
        <v/>
      </c>
      <c r="U773" s="7" t="e">
        <f>VLOOKUP(Table1[[#This Row],[Name]],'Electricity 23-24'!A24:D921,4,FALSE)</f>
        <v>#N/A</v>
      </c>
      <c r="V773" s="7" t="str">
        <f>IF(ISNA(VLOOKUP(Table1[[#This Row],[Name]],Table2[#All],2,FALSE)),"",(VLOOKUP(Table1[[#This Row],[Name]],Table2[#All],2,FALSE)))</f>
        <v/>
      </c>
      <c r="W773" s="7" t="str">
        <f>IFERROR((Table1[[#This Row],[Electricity 23-24 ]]*'Emissions Factors'!$C$6)+(Table1[[#This Row],[Gas 23-24 ]]*'Emissions Factors'!$B$6),"")</f>
        <v/>
      </c>
      <c r="X773" s="74" t="str">
        <f>IFERROR(Table1[[#This Row],[Total Emissions 23-24 ]]/Table1[[#This Row],[Total Emissions 22-23]],"")</f>
        <v/>
      </c>
      <c r="Y773" s="21"/>
    </row>
    <row r="774" spans="1:25" x14ac:dyDescent="0.25">
      <c r="A774" s="30"/>
      <c r="B774" s="21" t="e">
        <f>VLOOKUP(Table1[[#This Row],[Name]], 'Site Information'!$A$2:$D$46, 4, FALSE)</f>
        <v>#N/A</v>
      </c>
      <c r="C774" s="11" t="str">
        <f>IF(ISNA(VLOOKUP(Table1[[#This Row],[Name]], 'Elec 17-18'!$A$4:$B$630, 2, FALSE)), "0", VLOOKUP(Table1[[#This Row],[Name]], 'Elec 17-18'!$A$4:$B$630, 2, FALSE))</f>
        <v>0</v>
      </c>
      <c r="D774" s="47" t="str">
        <f>IF(ISNA(VLOOKUP(Table1[[#This Row],[Name]], 'Gas 17-18'!$A$4:$B$395, 2, FALSE)), "0", (VLOOKUP(Table1[[#This Row],[Name]], 'Gas 17-18'!$A$4:$B$395, 2, FALSE)))</f>
        <v>0</v>
      </c>
      <c r="E774" s="11" t="str">
        <f>IF(ISNA(VLOOKUP(Table1[[#This Row],[Name]], 'Elec 18-19'!$A$4:$B$630, 2, FALSE)), "0", VLOOKUP(Table1[[#This Row],[Name]], 'Elec 18-19'!$A$4:$B$630, 2, FALSE))</f>
        <v>0</v>
      </c>
      <c r="F774" s="47" t="str">
        <f>IF(ISNA(VLOOKUP(Table1[[#This Row],[Name]], 'Gas 18-19'!$A$4:$B$395, 2, FALSE)), "0", (VLOOKUP(Table1[[#This Row],[Name]], 'Gas 18-19'!$A$4:$B$395, 2, FALSE)))</f>
        <v>0</v>
      </c>
      <c r="G774" s="7" t="str">
        <f>IF(ISNA(VLOOKUP(Table1[[#This Row],[Name]], 'Elec 19-20'!$A$4:$B$631, 2, FALSE)), "0", VLOOKUP(Table1[[#This Row],[Name]], 'Elec 19-20'!$A$4:$B$631, 2, FALSE))</f>
        <v>0</v>
      </c>
      <c r="H774" s="7" t="str">
        <f>IF(ISNA(VLOOKUP(Table1[[#This Row],[Name]], 'Gas 19-20'!$A$4:$B$395, 2, FALSE)), "0", (VLOOKUP(Table1[[#This Row],[Name]], 'Gas 19-20'!$A$4:$B$395, 2, FALSE)))</f>
        <v>0</v>
      </c>
      <c r="I774" s="13">
        <f>IFERROR((Table1[[#This Row],[Electricity 19-20]]*'Emissions Factors'!$C$2)+(Table1[[#This Row],[Gas 19-20]]*'Emissions Factors'!$B$2), "")</f>
        <v>0</v>
      </c>
      <c r="J774" s="7" t="str">
        <f>IF(ISNA(VLOOKUP(Table1[[#This Row],[Name]],'Elec 20-21'!$A$4:$B$641, 2, FALSE)), "0", VLOOKUP(Table1[[#This Row],[Name]], 'Elec 20-21'!$A$4:$B$641, 2, FALSE))</f>
        <v>0</v>
      </c>
      <c r="K774" s="7" t="str">
        <f>IF(ISNA(VLOOKUP(Table1[[#This Row],[Name]], 'Gas 20-21'!$A$4:$B$400, 2, FALSE)), "0", VLOOKUP(Table1[[#This Row],[Name]], 'Gas 20-21'!$A$4:$B$400, 2, FALSE))</f>
        <v>0</v>
      </c>
      <c r="L774" s="13">
        <f>IFERROR((Table1[[#This Row],[Electricity 20-21]]*'Emissions Factors'!$C$3)+(Table1[[#This Row],[Gas 20-21]]*'Emissions Factors'!$B$2), "0")</f>
        <v>0</v>
      </c>
      <c r="M774" s="65" t="str">
        <f>IF(ISNA(VLOOKUP(Table1[[#This Row],[Name]], 'Elec 21-22'!$A$4:$B$656, 2, FALSE)), "0", VLOOKUP(Table1[[#This Row],[Name]], 'Elec 21-22'!$A$4:$B$656, 2, FALSE))</f>
        <v>0</v>
      </c>
      <c r="N774" s="11" t="str">
        <f>IF(ISNA(VLOOKUP(Table1[[#This Row],[Name]], 'Gas 21-22'!$A$4:$B$408, 2, FALSE)), "0", VLOOKUP(Table1[[#This Row],[Name]], 'Gas 21-22'!$A$4:$B$408, 2, FALSE))</f>
        <v>0</v>
      </c>
      <c r="O774" s="8">
        <f>IFERROR((Table1[[#This Row],[Electricity 21-22]]*'Emissions Factors'!$C$4)+(Table1[[#This Row],[Gas 21-22]]*'Emissions Factors'!$B$4), "")</f>
        <v>0</v>
      </c>
      <c r="P774" s="12" t="str">
        <f>IFERROR(Table1[[#This Row],[Total Emissions 21-22]]/Table1[[#This Row],[Total Emissions 20-21]], "")</f>
        <v/>
      </c>
      <c r="Q774" s="11" t="str">
        <f>IF(ISNA(VLOOKUP(Table1[[#This Row],[Name]],'Elec 22-23'!$A$4:$B$680, 2, FALSE)), "", VLOOKUP(Table1[[#This Row],[Name]], 'Elec 22-23'!$A$4:$B$680, 2, FALSE))</f>
        <v/>
      </c>
      <c r="R774" s="7" t="str">
        <f>IF(ISNA(VLOOKUP(Table1[[#This Row],[Name]], 'Gas 22-23'!$A$4:$B$427, 2, FALSE)), "", (VLOOKUP(Table1[[#This Row],[Name]], 'Gas 22-23'!$A$4:$B$427, 2, FALSE)))</f>
        <v/>
      </c>
      <c r="S774" s="7" t="str">
        <f>IFERROR((Table1[[#This Row],[Electricity 22-23]]*'Emissions Factors'!$C$5)+('Emissions Factors'!$B$5*Table1[[#This Row],[Gas 22-23]]), "")</f>
        <v/>
      </c>
      <c r="T774" s="12" t="str">
        <f>IFERROR(Table1[[#This Row],[Total Emissions 22-23]]/Table1[[#This Row],[Total Emissions 21-22]], "")</f>
        <v/>
      </c>
      <c r="U774" s="7" t="str">
        <f>IF(ISNA(VLOOKUP(Table1[[#This Row],[Name]],'Electricity 23-24'!A262:D1158,4,FALSE)),"",(VLOOKUP(Table1[[#This Row],[Name]],'Electricity 23-24'!A262:D1158,4,FALSE)))</f>
        <v/>
      </c>
      <c r="V774" s="7" t="str">
        <f>IF(ISNA(VLOOKUP(Table1[[#This Row],[Name]],Table2[#All],2,FALSE)),"",(VLOOKUP(Table1[[#This Row],[Name]],Table2[#All],2,FALSE)))</f>
        <v/>
      </c>
      <c r="W774" s="7" t="str">
        <f>IFERROR((Table1[[#This Row],[Electricity 23-24 ]]*'Emissions Factors'!$C$6)+(Table1[[#This Row],[Gas 23-24 ]]*'Emissions Factors'!$B$6),"")</f>
        <v/>
      </c>
      <c r="X774" s="74" t="str">
        <f>IFERROR(Table1[[#This Row],[Total Emissions 23-24 ]]/Table1[[#This Row],[Total Emissions 22-23]],"")</f>
        <v/>
      </c>
      <c r="Y774" s="21"/>
    </row>
    <row r="775" spans="1:25" x14ac:dyDescent="0.25">
      <c r="A775" s="32"/>
      <c r="B775" s="21" t="e">
        <f>VLOOKUP(Table1[[#This Row],[Name]], 'Site Information'!$A$2:$D$46, 4, FALSE)</f>
        <v>#N/A</v>
      </c>
      <c r="C775" s="8" t="str">
        <f>IF(ISNA(VLOOKUP(Table1[[#This Row],[Name]], 'Elec 17-18'!$A$4:$B$630, 2, FALSE)), "0", VLOOKUP(Table1[[#This Row],[Name]], 'Elec 17-18'!$A$4:$B$630, 2, FALSE))</f>
        <v>0</v>
      </c>
      <c r="D775" s="13" t="str">
        <f>IF(ISNA(VLOOKUP(Table1[[#This Row],[Name]], 'Gas 17-18'!$A$4:$B$395, 2, FALSE)), "0", (VLOOKUP(Table1[[#This Row],[Name]], 'Gas 17-18'!$A$4:$B$395, 2, FALSE)))</f>
        <v>0</v>
      </c>
      <c r="E775" s="8" t="str">
        <f>IF(ISNA(VLOOKUP(Table1[[#This Row],[Name]], 'Elec 18-19'!$A$4:$B$630, 2, FALSE)), "0", VLOOKUP(Table1[[#This Row],[Name]], 'Elec 18-19'!$A$4:$B$630, 2, FALSE))</f>
        <v>0</v>
      </c>
      <c r="F775" s="13" t="str">
        <f>IF(ISNA(VLOOKUP(Table1[[#This Row],[Name]], 'Gas 18-19'!$A$4:$B$395, 2, FALSE)), "0", (VLOOKUP(Table1[[#This Row],[Name]], 'Gas 18-19'!$A$4:$B$395, 2, FALSE)))</f>
        <v>0</v>
      </c>
      <c r="G775" s="7" t="str">
        <f>IF(ISNA(VLOOKUP(Table1[[#This Row],[Name]], 'Elec 19-20'!$A$4:$B$631, 2, FALSE)), "0", VLOOKUP(Table1[[#This Row],[Name]], 'Elec 19-20'!$A$4:$B$631, 2, FALSE))</f>
        <v>0</v>
      </c>
      <c r="H775" s="7" t="str">
        <f>IF(ISNA(VLOOKUP(Table1[[#This Row],[Name]], 'Gas 19-20'!$A$4:$B$395, 2, FALSE)), "0", (VLOOKUP(Table1[[#This Row],[Name]], 'Gas 19-20'!$A$4:$B$395, 2, FALSE)))</f>
        <v>0</v>
      </c>
      <c r="I775" s="13">
        <f>IFERROR((Table1[[#This Row],[Electricity 19-20]]*'Emissions Factors'!$C$2)+(Table1[[#This Row],[Gas 19-20]]*'Emissions Factors'!$B$2), "")</f>
        <v>0</v>
      </c>
      <c r="J775" s="7" t="str">
        <f>IF(ISNA(VLOOKUP(Table1[[#This Row],[Name]],'Elec 20-21'!$A$4:$B$641, 2, FALSE)), "0", VLOOKUP(Table1[[#This Row],[Name]], 'Elec 20-21'!$A$4:$B$641, 2, FALSE))</f>
        <v>0</v>
      </c>
      <c r="K775" s="7" t="str">
        <f>IF(ISNA(VLOOKUP(Table1[[#This Row],[Name]], 'Gas 20-21'!$A$4:$B$400, 2, FALSE)), "0", VLOOKUP(Table1[[#This Row],[Name]], 'Gas 20-21'!$A$4:$B$400, 2, FALSE))</f>
        <v>0</v>
      </c>
      <c r="L775" s="13">
        <f>IFERROR((Table1[[#This Row],[Electricity 20-21]]*'Emissions Factors'!$C$3)+(Table1[[#This Row],[Gas 20-21]]*'Emissions Factors'!$B$2), "0")</f>
        <v>0</v>
      </c>
      <c r="M775" s="11" t="str">
        <f>IF(ISNA(VLOOKUP(Table1[[#This Row],[Name]], 'Elec 21-22'!$A$4:$B$656, 2, FALSE)), "0", VLOOKUP(Table1[[#This Row],[Name]], 'Elec 21-22'!$A$4:$B$656, 2, FALSE))</f>
        <v>0</v>
      </c>
      <c r="N775" s="7" t="str">
        <f>IF(ISNA(VLOOKUP(Table1[[#This Row],[Name]], 'Gas 21-22'!$A$4:$B$408, 2, FALSE)), "0", VLOOKUP(Table1[[#This Row],[Name]], 'Gas 21-22'!$A$4:$B$408, 2, FALSE))</f>
        <v>0</v>
      </c>
      <c r="O775" s="8">
        <f>IFERROR((Table1[[#This Row],[Electricity 21-22]]*'Emissions Factors'!$C$4)+(Table1[[#This Row],[Gas 21-22]]*'Emissions Factors'!$B$4), "")</f>
        <v>0</v>
      </c>
      <c r="P775" s="12" t="str">
        <f>IFERROR(Table1[[#This Row],[Total Emissions 21-22]]/Table1[[#This Row],[Total Emissions 20-21]], "")</f>
        <v/>
      </c>
      <c r="Q775" s="11" t="str">
        <f>IF(ISNA(VLOOKUP(Table1[[#This Row],[Name]],'Elec 22-23'!$A$4:$B$680, 2, FALSE)), "", VLOOKUP(Table1[[#This Row],[Name]], 'Elec 22-23'!$A$4:$B$680, 2, FALSE))</f>
        <v/>
      </c>
      <c r="R775" s="7" t="str">
        <f>IF(ISNA(VLOOKUP(Table1[[#This Row],[Name]], 'Gas 22-23'!$A$4:$B$427, 2, FALSE)), "", (VLOOKUP(Table1[[#This Row],[Name]], 'Gas 22-23'!$A$4:$B$427, 2, FALSE)))</f>
        <v/>
      </c>
      <c r="S775" s="7" t="str">
        <f>IFERROR((Table1[[#This Row],[Electricity 22-23]]*'Emissions Factors'!$C$5)+('Emissions Factors'!$B$5*Table1[[#This Row],[Gas 22-23]]), "")</f>
        <v/>
      </c>
      <c r="T775" s="12" t="str">
        <f>IFERROR(Table1[[#This Row],[Total Emissions 22-23]]/Table1[[#This Row],[Total Emissions 21-22]], "")</f>
        <v/>
      </c>
      <c r="U775" s="7" t="str">
        <f>IF(ISNA(VLOOKUP(Table1[[#This Row],[Name]],'Electricity 23-24'!A278:D1174,4,FALSE)),"",(VLOOKUP(Table1[[#This Row],[Name]],'Electricity 23-24'!A278:D1174,4,FALSE)))</f>
        <v/>
      </c>
      <c r="V775" s="7" t="str">
        <f>IF(ISNA(VLOOKUP(Table1[[#This Row],[Name]],Table2[#All],2,FALSE)),"",(VLOOKUP(Table1[[#This Row],[Name]],Table2[#All],2,FALSE)))</f>
        <v/>
      </c>
      <c r="W775" s="7" t="str">
        <f>IFERROR((Table1[[#This Row],[Electricity 23-24 ]]*'Emissions Factors'!$C$6)+(Table1[[#This Row],[Gas 23-24 ]]*'Emissions Factors'!$B$6),"")</f>
        <v/>
      </c>
      <c r="X775" s="74" t="str">
        <f>IFERROR(Table1[[#This Row],[Total Emissions 23-24 ]]/Table1[[#This Row],[Total Emissions 22-23]],"")</f>
        <v/>
      </c>
      <c r="Y775" s="21"/>
    </row>
    <row r="776" spans="1:25" x14ac:dyDescent="0.25">
      <c r="A776" s="30"/>
      <c r="B776" s="21" t="e">
        <f>VLOOKUP(Table1[[#This Row],[Name]], 'Site Information'!$A$2:$D$46, 4, FALSE)</f>
        <v>#N/A</v>
      </c>
      <c r="C776" s="11" t="str">
        <f>IF(ISNA(VLOOKUP(Table1[[#This Row],[Name]], 'Elec 17-18'!$A$4:$B$630, 2, FALSE)), "0", VLOOKUP(Table1[[#This Row],[Name]], 'Elec 17-18'!$A$4:$B$630, 2, FALSE))</f>
        <v>0</v>
      </c>
      <c r="D776" s="47" t="str">
        <f>IF(ISNA(VLOOKUP(Table1[[#This Row],[Name]], 'Gas 17-18'!$A$4:$B$395, 2, FALSE)), "0", (VLOOKUP(Table1[[#This Row],[Name]], 'Gas 17-18'!$A$4:$B$395, 2, FALSE)))</f>
        <v>0</v>
      </c>
      <c r="E776" s="11" t="str">
        <f>IF(ISNA(VLOOKUP(Table1[[#This Row],[Name]], 'Elec 18-19'!$A$4:$B$630, 2, FALSE)), "0", VLOOKUP(Table1[[#This Row],[Name]], 'Elec 18-19'!$A$4:$B$630, 2, FALSE))</f>
        <v>0</v>
      </c>
      <c r="F776" s="47" t="str">
        <f>IF(ISNA(VLOOKUP(Table1[[#This Row],[Name]], 'Gas 18-19'!$A$4:$B$395, 2, FALSE)), "0", (VLOOKUP(Table1[[#This Row],[Name]], 'Gas 18-19'!$A$4:$B$395, 2, FALSE)))</f>
        <v>0</v>
      </c>
      <c r="G776" s="7" t="str">
        <f>IF(ISNA(VLOOKUP(Table1[[#This Row],[Name]], 'Elec 19-20'!$A$4:$B$631, 2, FALSE)), "0", VLOOKUP(Table1[[#This Row],[Name]], 'Elec 19-20'!$A$4:$B$631, 2, FALSE))</f>
        <v>0</v>
      </c>
      <c r="H776" s="7" t="str">
        <f>IF(ISNA(VLOOKUP(Table1[[#This Row],[Name]], 'Gas 19-20'!$A$4:$B$395, 2, FALSE)), "0", (VLOOKUP(Table1[[#This Row],[Name]], 'Gas 19-20'!$A$4:$B$395, 2, FALSE)))</f>
        <v>0</v>
      </c>
      <c r="I776" s="13">
        <f>IFERROR((Table1[[#This Row],[Electricity 19-20]]*'Emissions Factors'!$C$2)+(Table1[[#This Row],[Gas 19-20]]*'Emissions Factors'!$B$2), "")</f>
        <v>0</v>
      </c>
      <c r="J776" s="7" t="str">
        <f>IF(ISNA(VLOOKUP(Table1[[#This Row],[Name]],'Elec 20-21'!$A$4:$B$641, 2, FALSE)), "0", VLOOKUP(Table1[[#This Row],[Name]], 'Elec 20-21'!$A$4:$B$641, 2, FALSE))</f>
        <v>0</v>
      </c>
      <c r="K776" s="7" t="str">
        <f>IF(ISNA(VLOOKUP(Table1[[#This Row],[Name]], 'Gas 20-21'!$A$4:$B$400, 2, FALSE)), "0", VLOOKUP(Table1[[#This Row],[Name]], 'Gas 20-21'!$A$4:$B$400, 2, FALSE))</f>
        <v>0</v>
      </c>
      <c r="L776" s="13">
        <f>IFERROR((Table1[[#This Row],[Electricity 20-21]]*'Emissions Factors'!$C$3)+(Table1[[#This Row],[Gas 20-21]]*'Emissions Factors'!$B$2), "0")</f>
        <v>0</v>
      </c>
      <c r="M776" s="65" t="str">
        <f>IF(ISNA(VLOOKUP(Table1[[#This Row],[Name]], 'Elec 21-22'!$A$4:$B$656, 2, FALSE)), "0", VLOOKUP(Table1[[#This Row],[Name]], 'Elec 21-22'!$A$4:$B$656, 2, FALSE))</f>
        <v>0</v>
      </c>
      <c r="N776" s="11" t="str">
        <f>IF(ISNA(VLOOKUP(Table1[[#This Row],[Name]], 'Gas 21-22'!$A$4:$B$408, 2, FALSE)), "0", VLOOKUP(Table1[[#This Row],[Name]], 'Gas 21-22'!$A$4:$B$408, 2, FALSE))</f>
        <v>0</v>
      </c>
      <c r="O776" s="8">
        <f>IFERROR((Table1[[#This Row],[Electricity 21-22]]*'Emissions Factors'!$C$4)+(Table1[[#This Row],[Gas 21-22]]*'Emissions Factors'!$B$4), "")</f>
        <v>0</v>
      </c>
      <c r="P776" s="12" t="str">
        <f>IFERROR(Table1[[#This Row],[Total Emissions 21-22]]/Table1[[#This Row],[Total Emissions 20-21]], "")</f>
        <v/>
      </c>
      <c r="Q776" s="11" t="str">
        <f>IF(ISNA(VLOOKUP(Table1[[#This Row],[Name]],'Elec 22-23'!$A$4:$B$680, 2, FALSE)), "", VLOOKUP(Table1[[#This Row],[Name]], 'Elec 22-23'!$A$4:$B$680, 2, FALSE))</f>
        <v/>
      </c>
      <c r="R776" s="7" t="str">
        <f>IF(ISNA(VLOOKUP(Table1[[#This Row],[Name]], 'Gas 22-23'!$A$4:$B$427, 2, FALSE)), "", (VLOOKUP(Table1[[#This Row],[Name]], 'Gas 22-23'!$A$4:$B$427, 2, FALSE)))</f>
        <v/>
      </c>
      <c r="S776" s="7" t="str">
        <f>IFERROR((Table1[[#This Row],[Electricity 22-23]]*'Emissions Factors'!$C$5)+('Emissions Factors'!$B$5*Table1[[#This Row],[Gas 22-23]]), "")</f>
        <v/>
      </c>
      <c r="T776" s="12" t="str">
        <f>IFERROR(Table1[[#This Row],[Total Emissions 22-23]]/Table1[[#This Row],[Total Emissions 21-22]], "")</f>
        <v/>
      </c>
      <c r="U776" s="7" t="str">
        <f>IF(ISNA(VLOOKUP(Table1[[#This Row],[Name]],'Electricity 23-24'!A270:D1166,4,FALSE)),"",(VLOOKUP(Table1[[#This Row],[Name]],'Electricity 23-24'!A270:D1166,4,FALSE)))</f>
        <v/>
      </c>
      <c r="V776" s="7" t="str">
        <f>IF(ISNA(VLOOKUP(Table1[[#This Row],[Name]],Table2[#All],2,FALSE)),"",(VLOOKUP(Table1[[#This Row],[Name]],Table2[#All],2,FALSE)))</f>
        <v/>
      </c>
      <c r="W776" s="7" t="str">
        <f>IFERROR((Table1[[#This Row],[Electricity 23-24 ]]*'Emissions Factors'!$C$6)+(Table1[[#This Row],[Gas 23-24 ]]*'Emissions Factors'!$B$6),"")</f>
        <v/>
      </c>
      <c r="X776" s="74" t="str">
        <f>IFERROR(Table1[[#This Row],[Total Emissions 23-24 ]]/Table1[[#This Row],[Total Emissions 22-23]],"")</f>
        <v/>
      </c>
      <c r="Y776" s="21"/>
    </row>
    <row r="777" spans="1:25" x14ac:dyDescent="0.25">
      <c r="A777" s="32"/>
      <c r="B777" s="21" t="e">
        <f>VLOOKUP(Table1[[#This Row],[Name]], 'Site Information'!$A$2:$D$46, 4, FALSE)</f>
        <v>#N/A</v>
      </c>
      <c r="C777" s="8" t="str">
        <f>IF(ISNA(VLOOKUP(Table1[[#This Row],[Name]], 'Elec 17-18'!$A$4:$B$630, 2, FALSE)), "0", VLOOKUP(Table1[[#This Row],[Name]], 'Elec 17-18'!$A$4:$B$630, 2, FALSE))</f>
        <v>0</v>
      </c>
      <c r="D777" s="13" t="str">
        <f>IF(ISNA(VLOOKUP(Table1[[#This Row],[Name]], 'Gas 17-18'!$A$4:$B$395, 2, FALSE)), "0", (VLOOKUP(Table1[[#This Row],[Name]], 'Gas 17-18'!$A$4:$B$395, 2, FALSE)))</f>
        <v>0</v>
      </c>
      <c r="E777" s="8" t="str">
        <f>IF(ISNA(VLOOKUP(Table1[[#This Row],[Name]], 'Elec 18-19'!$A$4:$B$630, 2, FALSE)), "0", VLOOKUP(Table1[[#This Row],[Name]], 'Elec 18-19'!$A$4:$B$630, 2, FALSE))</f>
        <v>0</v>
      </c>
      <c r="F777" s="13" t="str">
        <f>IF(ISNA(VLOOKUP(Table1[[#This Row],[Name]], 'Gas 18-19'!$A$4:$B$395, 2, FALSE)), "0", (VLOOKUP(Table1[[#This Row],[Name]], 'Gas 18-19'!$A$4:$B$395, 2, FALSE)))</f>
        <v>0</v>
      </c>
      <c r="G777" s="7" t="str">
        <f>IF(ISNA(VLOOKUP(Table1[[#This Row],[Name]], 'Elec 19-20'!$A$4:$B$631, 2, FALSE)), "0", VLOOKUP(Table1[[#This Row],[Name]], 'Elec 19-20'!$A$4:$B$631, 2, FALSE))</f>
        <v>0</v>
      </c>
      <c r="H777" s="7" t="str">
        <f>IF(ISNA(VLOOKUP(Table1[[#This Row],[Name]], 'Gas 19-20'!$A$4:$B$395, 2, FALSE)), "0", (VLOOKUP(Table1[[#This Row],[Name]], 'Gas 19-20'!$A$4:$B$395, 2, FALSE)))</f>
        <v>0</v>
      </c>
      <c r="I777" s="13">
        <f>IFERROR((Table1[[#This Row],[Electricity 19-20]]*'Emissions Factors'!$C$2)+(Table1[[#This Row],[Gas 19-20]]*'Emissions Factors'!$B$2), "")</f>
        <v>0</v>
      </c>
      <c r="J777" s="7" t="str">
        <f>IF(ISNA(VLOOKUP(Table1[[#This Row],[Name]],'Elec 20-21'!$A$4:$B$641, 2, FALSE)), "0", VLOOKUP(Table1[[#This Row],[Name]], 'Elec 20-21'!$A$4:$B$641, 2, FALSE))</f>
        <v>0</v>
      </c>
      <c r="K777" s="7" t="str">
        <f>IF(ISNA(VLOOKUP(Table1[[#This Row],[Name]], 'Gas 20-21'!$A$4:$B$400, 2, FALSE)), "0", VLOOKUP(Table1[[#This Row],[Name]], 'Gas 20-21'!$A$4:$B$400, 2, FALSE))</f>
        <v>0</v>
      </c>
      <c r="L777" s="13">
        <f>IFERROR((Table1[[#This Row],[Electricity 20-21]]*'Emissions Factors'!$C$3)+(Table1[[#This Row],[Gas 20-21]]*'Emissions Factors'!$B$2), "0")</f>
        <v>0</v>
      </c>
      <c r="M777" s="11" t="str">
        <f>IF(ISNA(VLOOKUP(Table1[[#This Row],[Name]], 'Elec 21-22'!$A$4:$B$656, 2, FALSE)), "0", VLOOKUP(Table1[[#This Row],[Name]], 'Elec 21-22'!$A$4:$B$656, 2, FALSE))</f>
        <v>0</v>
      </c>
      <c r="N777" s="11" t="str">
        <f>IF(ISNA(VLOOKUP(Table1[[#This Row],[Name]], 'Gas 21-22'!$A$4:$B$408, 2, FALSE)), "0", VLOOKUP(Table1[[#This Row],[Name]], 'Gas 21-22'!$A$4:$B$408, 2, FALSE))</f>
        <v>0</v>
      </c>
      <c r="O777" s="8">
        <f>IFERROR((Table1[[#This Row],[Electricity 21-22]]*'Emissions Factors'!$C$4)+(Table1[[#This Row],[Gas 21-22]]*'Emissions Factors'!$B$4), "")</f>
        <v>0</v>
      </c>
      <c r="P777" s="12" t="str">
        <f>IFERROR(Table1[[#This Row],[Total Emissions 21-22]]/Table1[[#This Row],[Total Emissions 20-21]], "")</f>
        <v/>
      </c>
      <c r="Q777" s="11" t="str">
        <f>IF(ISNA(VLOOKUP(Table1[[#This Row],[Name]],'Elec 22-23'!$A$4:$B$680, 2, FALSE)), "", VLOOKUP(Table1[[#This Row],[Name]], 'Elec 22-23'!$A$4:$B$680, 2, FALSE))</f>
        <v/>
      </c>
      <c r="R777" s="7" t="str">
        <f>IF(ISNA(VLOOKUP(Table1[[#This Row],[Name]], 'Gas 22-23'!$A$4:$B$427, 2, FALSE)), "", (VLOOKUP(Table1[[#This Row],[Name]], 'Gas 22-23'!$A$4:$B$427, 2, FALSE)))</f>
        <v/>
      </c>
      <c r="S777" s="7" t="str">
        <f>IFERROR((Table1[[#This Row],[Electricity 22-23]]*'Emissions Factors'!$C$5)+('Emissions Factors'!$B$5*Table1[[#This Row],[Gas 22-23]]), "")</f>
        <v/>
      </c>
      <c r="T777" s="12" t="str">
        <f>IFERROR(Table1[[#This Row],[Total Emissions 22-23]]/Table1[[#This Row],[Total Emissions 21-22]], "")</f>
        <v/>
      </c>
      <c r="U777" s="7" t="str">
        <f>IF(ISNA(VLOOKUP(Table1[[#This Row],[Name]],'Electricity 23-24'!A279:D1175,4,FALSE)),"",(VLOOKUP(Table1[[#This Row],[Name]],'Electricity 23-24'!A279:D1175,4,FALSE)))</f>
        <v/>
      </c>
      <c r="V777" s="7" t="str">
        <f>IF(ISNA(VLOOKUP(Table1[[#This Row],[Name]],Table2[#All],2,FALSE)),"",(VLOOKUP(Table1[[#This Row],[Name]],Table2[#All],2,FALSE)))</f>
        <v/>
      </c>
      <c r="W777" s="7" t="str">
        <f>IFERROR((Table1[[#This Row],[Electricity 23-24 ]]*'Emissions Factors'!$C$6)+(Table1[[#This Row],[Gas 23-24 ]]*'Emissions Factors'!$B$6),"")</f>
        <v/>
      </c>
      <c r="X777" s="74" t="str">
        <f>IFERROR(Table1[[#This Row],[Total Emissions 23-24 ]]/Table1[[#This Row],[Total Emissions 22-23]],"")</f>
        <v/>
      </c>
      <c r="Y777" s="21"/>
    </row>
    <row r="778" spans="1:25" x14ac:dyDescent="0.25">
      <c r="A778" s="30"/>
      <c r="B778" s="21" t="e">
        <f>VLOOKUP(Table1[[#This Row],[Name]], 'Site Information'!$A$2:$D$46, 4, FALSE)</f>
        <v>#N/A</v>
      </c>
      <c r="C778" s="11" t="str">
        <f>IF(ISNA(VLOOKUP(Table1[[#This Row],[Name]], 'Elec 17-18'!$A$4:$B$630, 2, FALSE)), "0", VLOOKUP(Table1[[#This Row],[Name]], 'Elec 17-18'!$A$4:$B$630, 2, FALSE))</f>
        <v>0</v>
      </c>
      <c r="D778" s="47" t="str">
        <f>IF(ISNA(VLOOKUP(Table1[[#This Row],[Name]], 'Gas 17-18'!$A$4:$B$395, 2, FALSE)), "0", (VLOOKUP(Table1[[#This Row],[Name]], 'Gas 17-18'!$A$4:$B$395, 2, FALSE)))</f>
        <v>0</v>
      </c>
      <c r="E778" s="11" t="str">
        <f>IF(ISNA(VLOOKUP(Table1[[#This Row],[Name]], 'Elec 18-19'!$A$4:$B$630, 2, FALSE)), "0", VLOOKUP(Table1[[#This Row],[Name]], 'Elec 18-19'!$A$4:$B$630, 2, FALSE))</f>
        <v>0</v>
      </c>
      <c r="F778" s="47" t="str">
        <f>IF(ISNA(VLOOKUP(Table1[[#This Row],[Name]], 'Gas 18-19'!$A$4:$B$395, 2, FALSE)), "0", (VLOOKUP(Table1[[#This Row],[Name]], 'Gas 18-19'!$A$4:$B$395, 2, FALSE)))</f>
        <v>0</v>
      </c>
      <c r="G778" s="7" t="str">
        <f>IF(ISNA(VLOOKUP(Table1[[#This Row],[Name]], 'Elec 19-20'!$A$4:$B$631, 2, FALSE)), "0", VLOOKUP(Table1[[#This Row],[Name]], 'Elec 19-20'!$A$4:$B$631, 2, FALSE))</f>
        <v>0</v>
      </c>
      <c r="H778" s="7" t="str">
        <f>IF(ISNA(VLOOKUP(Table1[[#This Row],[Name]], 'Gas 19-20'!$A$4:$B$395, 2, FALSE)), "0", (VLOOKUP(Table1[[#This Row],[Name]], 'Gas 19-20'!$A$4:$B$395, 2, FALSE)))</f>
        <v>0</v>
      </c>
      <c r="I778" s="13">
        <f>IFERROR((Table1[[#This Row],[Electricity 19-20]]*'Emissions Factors'!$C$2)+(Table1[[#This Row],[Gas 19-20]]*'Emissions Factors'!$B$2), "")</f>
        <v>0</v>
      </c>
      <c r="J778" s="7" t="str">
        <f>IF(ISNA(VLOOKUP(Table1[[#This Row],[Name]],'Elec 20-21'!$A$4:$B$641, 2, FALSE)), "0", VLOOKUP(Table1[[#This Row],[Name]], 'Elec 20-21'!$A$4:$B$641, 2, FALSE))</f>
        <v>0</v>
      </c>
      <c r="K778" s="7" t="str">
        <f>IF(ISNA(VLOOKUP(Table1[[#This Row],[Name]], 'Gas 20-21'!$A$4:$B$400, 2, FALSE)), "0", VLOOKUP(Table1[[#This Row],[Name]], 'Gas 20-21'!$A$4:$B$400, 2, FALSE))</f>
        <v>0</v>
      </c>
      <c r="L778" s="13">
        <f>IFERROR((Table1[[#This Row],[Electricity 20-21]]*'Emissions Factors'!$C$3)+(Table1[[#This Row],[Gas 20-21]]*'Emissions Factors'!$B$2), "0")</f>
        <v>0</v>
      </c>
      <c r="M778" s="65" t="str">
        <f>IF(ISNA(VLOOKUP(Table1[[#This Row],[Name]], 'Elec 21-22'!$A$4:$B$656, 2, FALSE)), "0", VLOOKUP(Table1[[#This Row],[Name]], 'Elec 21-22'!$A$4:$B$656, 2, FALSE))</f>
        <v>0</v>
      </c>
      <c r="N778" s="11" t="str">
        <f>IF(ISNA(VLOOKUP(Table1[[#This Row],[Name]], 'Gas 21-22'!$A$4:$B$408, 2, FALSE)), "0", VLOOKUP(Table1[[#This Row],[Name]], 'Gas 21-22'!$A$4:$B$408, 2, FALSE))</f>
        <v>0</v>
      </c>
      <c r="O778" s="8">
        <f>IFERROR((Table1[[#This Row],[Electricity 21-22]]*'Emissions Factors'!$C$4)+(Table1[[#This Row],[Gas 21-22]]*'Emissions Factors'!$B$4), "")</f>
        <v>0</v>
      </c>
      <c r="P778" s="12" t="str">
        <f>IFERROR(Table1[[#This Row],[Total Emissions 21-22]]/Table1[[#This Row],[Total Emissions 20-21]], "")</f>
        <v/>
      </c>
      <c r="Q778" s="11" t="str">
        <f>IF(ISNA(VLOOKUP(Table1[[#This Row],[Name]],'Elec 22-23'!$A$4:$B$680, 2, FALSE)), "", VLOOKUP(Table1[[#This Row],[Name]], 'Elec 22-23'!$A$4:$B$680, 2, FALSE))</f>
        <v/>
      </c>
      <c r="R778" s="7" t="str">
        <f>IF(ISNA(VLOOKUP(Table1[[#This Row],[Name]], 'Gas 22-23'!$A$4:$B$427, 2, FALSE)), "", (VLOOKUP(Table1[[#This Row],[Name]], 'Gas 22-23'!$A$4:$B$427, 2, FALSE)))</f>
        <v/>
      </c>
      <c r="S778" s="7" t="str">
        <f>IFERROR((Table1[[#This Row],[Electricity 22-23]]*'Emissions Factors'!$C$5)+('Emissions Factors'!$B$5*Table1[[#This Row],[Gas 22-23]]), "")</f>
        <v/>
      </c>
      <c r="T778" s="12" t="str">
        <f>IFERROR(Table1[[#This Row],[Total Emissions 22-23]]/Table1[[#This Row],[Total Emissions 21-22]], "")</f>
        <v/>
      </c>
      <c r="U778" s="7" t="str">
        <f>IF(ISNA(VLOOKUP(Table1[[#This Row],[Name]],'Electricity 23-24'!A299:D1195,4,FALSE)),"",(VLOOKUP(Table1[[#This Row],[Name]],'Electricity 23-24'!A299:D1195,4,FALSE)))</f>
        <v/>
      </c>
      <c r="V778" s="7" t="str">
        <f>IF(ISNA(VLOOKUP(Table1[[#This Row],[Name]],Table2[#All],2,FALSE)),"",(VLOOKUP(Table1[[#This Row],[Name]],Table2[#All],2,FALSE)))</f>
        <v/>
      </c>
      <c r="W778" s="7" t="str">
        <f>IFERROR((Table1[[#This Row],[Electricity 23-24 ]]*'Emissions Factors'!$C$6)+(Table1[[#This Row],[Gas 23-24 ]]*'Emissions Factors'!$B$6),"")</f>
        <v/>
      </c>
      <c r="X778" s="74" t="str">
        <f>IFERROR(Table1[[#This Row],[Total Emissions 23-24 ]]/Table1[[#This Row],[Total Emissions 22-23]],"")</f>
        <v/>
      </c>
      <c r="Y778" s="21"/>
    </row>
    <row r="779" spans="1:25" x14ac:dyDescent="0.25">
      <c r="A779" s="30"/>
      <c r="B779" s="21" t="e">
        <f>VLOOKUP(Table1[[#This Row],[Name]], 'Site Information'!$A$2:$D$46, 4, FALSE)</f>
        <v>#N/A</v>
      </c>
      <c r="C779" s="11" t="str">
        <f>IF(ISNA(VLOOKUP(Table1[[#This Row],[Name]], 'Elec 17-18'!$A$4:$B$630, 2, FALSE)), "0", VLOOKUP(Table1[[#This Row],[Name]], 'Elec 17-18'!$A$4:$B$630, 2, FALSE))</f>
        <v>0</v>
      </c>
      <c r="D779" s="47" t="str">
        <f>IF(ISNA(VLOOKUP(Table1[[#This Row],[Name]], 'Gas 17-18'!$A$4:$B$395, 2, FALSE)), "0", (VLOOKUP(Table1[[#This Row],[Name]], 'Gas 17-18'!$A$4:$B$395, 2, FALSE)))</f>
        <v>0</v>
      </c>
      <c r="E779" s="11" t="str">
        <f>IF(ISNA(VLOOKUP(Table1[[#This Row],[Name]], 'Elec 18-19'!$A$4:$B$630, 2, FALSE)), "0", VLOOKUP(Table1[[#This Row],[Name]], 'Elec 18-19'!$A$4:$B$630, 2, FALSE))</f>
        <v>0</v>
      </c>
      <c r="F779" s="47" t="str">
        <f>IF(ISNA(VLOOKUP(Table1[[#This Row],[Name]], 'Gas 18-19'!$A$4:$B$395, 2, FALSE)), "0", (VLOOKUP(Table1[[#This Row],[Name]], 'Gas 18-19'!$A$4:$B$395, 2, FALSE)))</f>
        <v>0</v>
      </c>
      <c r="G779" s="7" t="str">
        <f>IF(ISNA(VLOOKUP(Table1[[#This Row],[Name]], 'Elec 19-20'!$A$4:$B$631, 2, FALSE)), "0", VLOOKUP(Table1[[#This Row],[Name]], 'Elec 19-20'!$A$4:$B$631, 2, FALSE))</f>
        <v>0</v>
      </c>
      <c r="H779" s="7" t="str">
        <f>IF(ISNA(VLOOKUP(Table1[[#This Row],[Name]], 'Gas 19-20'!$A$4:$B$395, 2, FALSE)), "0", (VLOOKUP(Table1[[#This Row],[Name]], 'Gas 19-20'!$A$4:$B$395, 2, FALSE)))</f>
        <v>0</v>
      </c>
      <c r="I779" s="13">
        <f>IFERROR((Table1[[#This Row],[Electricity 19-20]]*'Emissions Factors'!$C$2)+(Table1[[#This Row],[Gas 19-20]]*'Emissions Factors'!$B$2), "")</f>
        <v>0</v>
      </c>
      <c r="J779" s="7" t="str">
        <f>IF(ISNA(VLOOKUP(Table1[[#This Row],[Name]],'Elec 20-21'!$A$4:$B$641, 2, FALSE)), "0", VLOOKUP(Table1[[#This Row],[Name]], 'Elec 20-21'!$A$4:$B$641, 2, FALSE))</f>
        <v>0</v>
      </c>
      <c r="K779" s="7" t="str">
        <f>IF(ISNA(VLOOKUP(Table1[[#This Row],[Name]], 'Gas 20-21'!$A$4:$B$400, 2, FALSE)), "0", VLOOKUP(Table1[[#This Row],[Name]], 'Gas 20-21'!$A$4:$B$400, 2, FALSE))</f>
        <v>0</v>
      </c>
      <c r="L779" s="13">
        <f>IFERROR((Table1[[#This Row],[Electricity 20-21]]*'Emissions Factors'!$C$3)+(Table1[[#This Row],[Gas 20-21]]*'Emissions Factors'!$B$2), "0")</f>
        <v>0</v>
      </c>
      <c r="M779" s="65" t="str">
        <f>IF(ISNA(VLOOKUP(Table1[[#This Row],[Name]], 'Elec 21-22'!$A$4:$B$656, 2, FALSE)), "0", VLOOKUP(Table1[[#This Row],[Name]], 'Elec 21-22'!$A$4:$B$656, 2, FALSE))</f>
        <v>0</v>
      </c>
      <c r="N779" s="7" t="str">
        <f>IF(ISNA(VLOOKUP(Table1[[#This Row],[Name]], 'Gas 21-22'!$A$4:$B$408, 2, FALSE)), "0", VLOOKUP(Table1[[#This Row],[Name]], 'Gas 21-22'!$A$4:$B$408, 2, FALSE))</f>
        <v>0</v>
      </c>
      <c r="O779" s="8">
        <f>IFERROR((Table1[[#This Row],[Electricity 21-22]]*'Emissions Factors'!$C$4)+(Table1[[#This Row],[Gas 21-22]]*'Emissions Factors'!$B$4), "")</f>
        <v>0</v>
      </c>
      <c r="P779" s="12" t="str">
        <f>IFERROR(Table1[[#This Row],[Total Emissions 21-22]]/Table1[[#This Row],[Total Emissions 20-21]], "")</f>
        <v/>
      </c>
      <c r="Q779" s="11" t="str">
        <f>IF(ISNA(VLOOKUP(Table1[[#This Row],[Name]],'Elec 22-23'!$A$4:$B$680, 2, FALSE)), "", VLOOKUP(Table1[[#This Row],[Name]], 'Elec 22-23'!$A$4:$B$680, 2, FALSE))</f>
        <v/>
      </c>
      <c r="R779" s="7" t="str">
        <f>IF(ISNA(VLOOKUP(Table1[[#This Row],[Name]], 'Gas 22-23'!$A$4:$B$427, 2, FALSE)), "", (VLOOKUP(Table1[[#This Row],[Name]], 'Gas 22-23'!$A$4:$B$427, 2, FALSE)))</f>
        <v/>
      </c>
      <c r="S779" s="7" t="str">
        <f>IFERROR((Table1[[#This Row],[Electricity 22-23]]*'Emissions Factors'!$C$5)+('Emissions Factors'!$B$5*Table1[[#This Row],[Gas 22-23]]), "")</f>
        <v/>
      </c>
      <c r="T779" s="12" t="str">
        <f>IFERROR(Table1[[#This Row],[Total Emissions 22-23]]/Table1[[#This Row],[Total Emissions 21-22]], "")</f>
        <v/>
      </c>
      <c r="U779" s="7" t="str">
        <f>IF(ISNA(VLOOKUP(Table1[[#This Row],[Name]],'Electricity 23-24'!A285:D1181,4,FALSE)),"",(VLOOKUP(Table1[[#This Row],[Name]],'Electricity 23-24'!A285:D1181,4,FALSE)))</f>
        <v/>
      </c>
      <c r="V779" s="7" t="str">
        <f>IF(ISNA(VLOOKUP(Table1[[#This Row],[Name]],Table2[#All],2,FALSE)),"",(VLOOKUP(Table1[[#This Row],[Name]],Table2[#All],2,FALSE)))</f>
        <v/>
      </c>
      <c r="W779" s="7" t="str">
        <f>IFERROR((Table1[[#This Row],[Electricity 23-24 ]]*'Emissions Factors'!$C$6)+(Table1[[#This Row],[Gas 23-24 ]]*'Emissions Factors'!$B$6),"")</f>
        <v/>
      </c>
      <c r="X779" s="74" t="str">
        <f>IFERROR(Table1[[#This Row],[Total Emissions 23-24 ]]/Table1[[#This Row],[Total Emissions 22-23]],"")</f>
        <v/>
      </c>
      <c r="Y779" s="21"/>
    </row>
    <row r="780" spans="1:25" x14ac:dyDescent="0.25">
      <c r="A780" s="30"/>
      <c r="B780" s="21" t="e">
        <f>VLOOKUP(Table1[[#This Row],[Name]], 'Site Information'!$A$2:$D$46, 4, FALSE)</f>
        <v>#N/A</v>
      </c>
      <c r="C780" s="11" t="str">
        <f>IF(ISNA(VLOOKUP(Table1[[#This Row],[Name]], 'Elec 17-18'!$A$4:$B$630, 2, FALSE)), "0", VLOOKUP(Table1[[#This Row],[Name]], 'Elec 17-18'!$A$4:$B$630, 2, FALSE))</f>
        <v>0</v>
      </c>
      <c r="D780" s="47" t="str">
        <f>IF(ISNA(VLOOKUP(Table1[[#This Row],[Name]], 'Gas 17-18'!$A$4:$B$395, 2, FALSE)), "0", (VLOOKUP(Table1[[#This Row],[Name]], 'Gas 17-18'!$A$4:$B$395, 2, FALSE)))</f>
        <v>0</v>
      </c>
      <c r="E780" s="11" t="str">
        <f>IF(ISNA(VLOOKUP(Table1[[#This Row],[Name]], 'Elec 18-19'!$A$4:$B$630, 2, FALSE)), "0", VLOOKUP(Table1[[#This Row],[Name]], 'Elec 18-19'!$A$4:$B$630, 2, FALSE))</f>
        <v>0</v>
      </c>
      <c r="F780" s="47" t="str">
        <f>IF(ISNA(VLOOKUP(Table1[[#This Row],[Name]], 'Gas 18-19'!$A$4:$B$395, 2, FALSE)), "0", (VLOOKUP(Table1[[#This Row],[Name]], 'Gas 18-19'!$A$4:$B$395, 2, FALSE)))</f>
        <v>0</v>
      </c>
      <c r="G780" s="7" t="str">
        <f>IF(ISNA(VLOOKUP(Table1[[#This Row],[Name]], 'Elec 19-20'!$A$4:$B$631, 2, FALSE)), "0", VLOOKUP(Table1[[#This Row],[Name]], 'Elec 19-20'!$A$4:$B$631, 2, FALSE))</f>
        <v>0</v>
      </c>
      <c r="H780" s="7" t="str">
        <f>IF(ISNA(VLOOKUP(Table1[[#This Row],[Name]], 'Gas 19-20'!$A$4:$B$395, 2, FALSE)), "0", (VLOOKUP(Table1[[#This Row],[Name]], 'Gas 19-20'!$A$4:$B$395, 2, FALSE)))</f>
        <v>0</v>
      </c>
      <c r="I780" s="13">
        <f>IFERROR((Table1[[#This Row],[Electricity 19-20]]*'Emissions Factors'!$C$2)+(Table1[[#This Row],[Gas 19-20]]*'Emissions Factors'!$B$2), "")</f>
        <v>0</v>
      </c>
      <c r="J780" s="7" t="str">
        <f>IF(ISNA(VLOOKUP(Table1[[#This Row],[Name]],'Elec 20-21'!$A$4:$B$641, 2, FALSE)), "0", VLOOKUP(Table1[[#This Row],[Name]], 'Elec 20-21'!$A$4:$B$641, 2, FALSE))</f>
        <v>0</v>
      </c>
      <c r="K780" s="7" t="str">
        <f>IF(ISNA(VLOOKUP(Table1[[#This Row],[Name]], 'Gas 20-21'!$A$4:$B$400, 2, FALSE)), "0", VLOOKUP(Table1[[#This Row],[Name]], 'Gas 20-21'!$A$4:$B$400, 2, FALSE))</f>
        <v>0</v>
      </c>
      <c r="L780" s="13">
        <f>IFERROR((Table1[[#This Row],[Electricity 20-21]]*'Emissions Factors'!$C$3)+(Table1[[#This Row],[Gas 20-21]]*'Emissions Factors'!$B$2), "0")</f>
        <v>0</v>
      </c>
      <c r="M780" s="65" t="str">
        <f>IF(ISNA(VLOOKUP(Table1[[#This Row],[Name]], 'Elec 21-22'!$A$4:$B$656, 2, FALSE)), "0", VLOOKUP(Table1[[#This Row],[Name]], 'Elec 21-22'!$A$4:$B$656, 2, FALSE))</f>
        <v>0</v>
      </c>
      <c r="N780" s="11" t="str">
        <f>IF(ISNA(VLOOKUP(Table1[[#This Row],[Name]], 'Gas 21-22'!$A$4:$B$408, 2, FALSE)), "0", VLOOKUP(Table1[[#This Row],[Name]], 'Gas 21-22'!$A$4:$B$408, 2, FALSE))</f>
        <v>0</v>
      </c>
      <c r="O780" s="8">
        <f>IFERROR((Table1[[#This Row],[Electricity 21-22]]*'Emissions Factors'!$C$4)+(Table1[[#This Row],[Gas 21-22]]*'Emissions Factors'!$B$4), "")</f>
        <v>0</v>
      </c>
      <c r="P780" s="12" t="str">
        <f>IFERROR(Table1[[#This Row],[Total Emissions 21-22]]/Table1[[#This Row],[Total Emissions 20-21]], "")</f>
        <v/>
      </c>
      <c r="Q780" s="11" t="str">
        <f>IF(ISNA(VLOOKUP(Table1[[#This Row],[Name]],'Elec 22-23'!$A$4:$B$680, 2, FALSE)), "", VLOOKUP(Table1[[#This Row],[Name]], 'Elec 22-23'!$A$4:$B$680, 2, FALSE))</f>
        <v/>
      </c>
      <c r="R780" s="7" t="str">
        <f>IF(ISNA(VLOOKUP(Table1[[#This Row],[Name]], 'Gas 22-23'!$A$4:$B$427, 2, FALSE)), "", (VLOOKUP(Table1[[#This Row],[Name]], 'Gas 22-23'!$A$4:$B$427, 2, FALSE)))</f>
        <v/>
      </c>
      <c r="S780" s="7" t="str">
        <f>IFERROR((Table1[[#This Row],[Electricity 22-23]]*'Emissions Factors'!$C$5)+('Emissions Factors'!$B$5*Table1[[#This Row],[Gas 22-23]]), "")</f>
        <v/>
      </c>
      <c r="T780" s="12" t="str">
        <f>IFERROR(Table1[[#This Row],[Total Emissions 22-23]]/Table1[[#This Row],[Total Emissions 21-22]], "")</f>
        <v/>
      </c>
      <c r="U780" s="7" t="e">
        <f>VLOOKUP(Table1[[#This Row],[Name]],'Electricity 23-24'!A23:D45,4,FALSE)</f>
        <v>#N/A</v>
      </c>
      <c r="V780" s="7" t="str">
        <f>IF(ISNA(VLOOKUP(Table1[[#This Row],[Name]],Table2[#All],2,FALSE)),"",(VLOOKUP(Table1[[#This Row],[Name]],Table2[#All],2,FALSE)))</f>
        <v/>
      </c>
      <c r="W780" s="7" t="str">
        <f>IFERROR((Table1[[#This Row],[Electricity 23-24 ]]*'Emissions Factors'!$C$6)+(Table1[[#This Row],[Gas 23-24 ]]*'Emissions Factors'!$B$6),"")</f>
        <v/>
      </c>
      <c r="X780" s="74" t="str">
        <f>IFERROR(Table1[[#This Row],[Total Emissions 23-24 ]]/Table1[[#This Row],[Total Emissions 22-23]],"")</f>
        <v/>
      </c>
      <c r="Y780" s="21"/>
    </row>
    <row r="781" spans="1:25" x14ac:dyDescent="0.25">
      <c r="A781" s="30"/>
      <c r="B781" s="21" t="e">
        <f>VLOOKUP(Table1[[#This Row],[Name]], 'Site Information'!$A$2:$D$46, 4, FALSE)</f>
        <v>#N/A</v>
      </c>
      <c r="C781" s="11" t="str">
        <f>IF(ISNA(VLOOKUP(Table1[[#This Row],[Name]], 'Elec 17-18'!$A$4:$B$630, 2, FALSE)), "0", VLOOKUP(Table1[[#This Row],[Name]], 'Elec 17-18'!$A$4:$B$630, 2, FALSE))</f>
        <v>0</v>
      </c>
      <c r="D781" s="47" t="str">
        <f>IF(ISNA(VLOOKUP(Table1[[#This Row],[Name]], 'Gas 17-18'!$A$4:$B$395, 2, FALSE)), "0", (VLOOKUP(Table1[[#This Row],[Name]], 'Gas 17-18'!$A$4:$B$395, 2, FALSE)))</f>
        <v>0</v>
      </c>
      <c r="E781" s="11" t="str">
        <f>IF(ISNA(VLOOKUP(Table1[[#This Row],[Name]], 'Elec 18-19'!$A$4:$B$630, 2, FALSE)), "0", VLOOKUP(Table1[[#This Row],[Name]], 'Elec 18-19'!$A$4:$B$630, 2, FALSE))</f>
        <v>0</v>
      </c>
      <c r="F781" s="47" t="str">
        <f>IF(ISNA(VLOOKUP(Table1[[#This Row],[Name]], 'Gas 18-19'!$A$4:$B$395, 2, FALSE)), "0", (VLOOKUP(Table1[[#This Row],[Name]], 'Gas 18-19'!$A$4:$B$395, 2, FALSE)))</f>
        <v>0</v>
      </c>
      <c r="G781" s="7" t="str">
        <f>IF(ISNA(VLOOKUP(Table1[[#This Row],[Name]], 'Elec 19-20'!$A$4:$B$631, 2, FALSE)), "0", VLOOKUP(Table1[[#This Row],[Name]], 'Elec 19-20'!$A$4:$B$631, 2, FALSE))</f>
        <v>0</v>
      </c>
      <c r="H781" s="7" t="str">
        <f>IF(ISNA(VLOOKUP(Table1[[#This Row],[Name]], 'Gas 19-20'!$A$4:$B$395, 2, FALSE)), "0", (VLOOKUP(Table1[[#This Row],[Name]], 'Gas 19-20'!$A$4:$B$395, 2, FALSE)))</f>
        <v>0</v>
      </c>
      <c r="I781" s="13">
        <f>IFERROR((Table1[[#This Row],[Electricity 19-20]]*'Emissions Factors'!$C$2)+(Table1[[#This Row],[Gas 19-20]]*'Emissions Factors'!$B$2), "")</f>
        <v>0</v>
      </c>
      <c r="J781" s="7" t="str">
        <f>IF(ISNA(VLOOKUP(Table1[[#This Row],[Name]],'Elec 20-21'!$A$4:$B$641, 2, FALSE)), "0", VLOOKUP(Table1[[#This Row],[Name]], 'Elec 20-21'!$A$4:$B$641, 2, FALSE))</f>
        <v>0</v>
      </c>
      <c r="K781" s="7" t="str">
        <f>IF(ISNA(VLOOKUP(Table1[[#This Row],[Name]], 'Gas 20-21'!$A$4:$B$400, 2, FALSE)), "0", VLOOKUP(Table1[[#This Row],[Name]], 'Gas 20-21'!$A$4:$B$400, 2, FALSE))</f>
        <v>0</v>
      </c>
      <c r="L781" s="13">
        <f>IFERROR((Table1[[#This Row],[Electricity 20-21]]*'Emissions Factors'!$C$3)+(Table1[[#This Row],[Gas 20-21]]*'Emissions Factors'!$B$2), "0")</f>
        <v>0</v>
      </c>
      <c r="M781" s="65" t="str">
        <f>IF(ISNA(VLOOKUP(Table1[[#This Row],[Name]], 'Elec 21-22'!$A$4:$B$656, 2, FALSE)), "0", VLOOKUP(Table1[[#This Row],[Name]], 'Elec 21-22'!$A$4:$B$656, 2, FALSE))</f>
        <v>0</v>
      </c>
      <c r="N781" s="11" t="str">
        <f>IF(ISNA(VLOOKUP(Table1[[#This Row],[Name]], 'Gas 21-22'!$A$4:$B$408, 2, FALSE)), "0", VLOOKUP(Table1[[#This Row],[Name]], 'Gas 21-22'!$A$4:$B$408, 2, FALSE))</f>
        <v>0</v>
      </c>
      <c r="O781" s="8">
        <f>IFERROR((Table1[[#This Row],[Electricity 21-22]]*'Emissions Factors'!$C$4)+(Table1[[#This Row],[Gas 21-22]]*'Emissions Factors'!$B$4), "")</f>
        <v>0</v>
      </c>
      <c r="P781" s="12" t="str">
        <f>IFERROR(Table1[[#This Row],[Total Emissions 21-22]]/Table1[[#This Row],[Total Emissions 20-21]], "")</f>
        <v/>
      </c>
      <c r="Q781" s="11" t="str">
        <f>IF(ISNA(VLOOKUP(Table1[[#This Row],[Name]],'Elec 22-23'!$A$4:$B$680, 2, FALSE)), "", VLOOKUP(Table1[[#This Row],[Name]], 'Elec 22-23'!$A$4:$B$680, 2, FALSE))</f>
        <v/>
      </c>
      <c r="R781" s="7" t="str">
        <f>IF(ISNA(VLOOKUP(Table1[[#This Row],[Name]], 'Gas 22-23'!$A$4:$B$427, 2, FALSE)), "", (VLOOKUP(Table1[[#This Row],[Name]], 'Gas 22-23'!$A$4:$B$427, 2, FALSE)))</f>
        <v/>
      </c>
      <c r="S781" s="7" t="str">
        <f>IFERROR((Table1[[#This Row],[Electricity 22-23]]*'Emissions Factors'!$C$5)+('Emissions Factors'!$B$5*Table1[[#This Row],[Gas 22-23]]), "")</f>
        <v/>
      </c>
      <c r="T781" s="12" t="str">
        <f>IFERROR(Table1[[#This Row],[Total Emissions 22-23]]/Table1[[#This Row],[Total Emissions 21-22]], "")</f>
        <v/>
      </c>
      <c r="U781" s="7" t="e">
        <f>VLOOKUP(Table1[[#This Row],[Name]],'Electricity 23-24'!A150:D226,4,FALSE)</f>
        <v>#N/A</v>
      </c>
      <c r="V781" s="7" t="str">
        <f>IF(ISNA(VLOOKUP(Table1[[#This Row],[Name]],Table2[#All],2,FALSE)),"",(VLOOKUP(Table1[[#This Row],[Name]],Table2[#All],2,FALSE)))</f>
        <v/>
      </c>
      <c r="W781" s="7" t="str">
        <f>IFERROR((Table1[[#This Row],[Electricity 23-24 ]]*'Emissions Factors'!$C$6)+(Table1[[#This Row],[Gas 23-24 ]]*'Emissions Factors'!$B$6),"")</f>
        <v/>
      </c>
      <c r="X781" s="74" t="str">
        <f>IFERROR(Table1[[#This Row],[Total Emissions 23-24 ]]/Table1[[#This Row],[Total Emissions 22-23]],"")</f>
        <v/>
      </c>
      <c r="Y781" s="21"/>
    </row>
    <row r="782" spans="1:25" x14ac:dyDescent="0.25">
      <c r="A782" s="30"/>
      <c r="B782" s="21" t="e">
        <f>VLOOKUP(Table1[[#This Row],[Name]], 'Site Information'!$A$2:$D$46, 4, FALSE)</f>
        <v>#N/A</v>
      </c>
      <c r="C782" s="11" t="str">
        <f>IF(ISNA(VLOOKUP(Table1[[#This Row],[Name]], 'Elec 17-18'!$A$4:$B$630, 2, FALSE)), "0", VLOOKUP(Table1[[#This Row],[Name]], 'Elec 17-18'!$A$4:$B$630, 2, FALSE))</f>
        <v>0</v>
      </c>
      <c r="D782" s="47" t="str">
        <f>IF(ISNA(VLOOKUP(Table1[[#This Row],[Name]], 'Gas 17-18'!$A$4:$B$395, 2, FALSE)), "0", (VLOOKUP(Table1[[#This Row],[Name]], 'Gas 17-18'!$A$4:$B$395, 2, FALSE)))</f>
        <v>0</v>
      </c>
      <c r="E782" s="11" t="str">
        <f>IF(ISNA(VLOOKUP(Table1[[#This Row],[Name]], 'Elec 18-19'!$A$4:$B$630, 2, FALSE)), "0", VLOOKUP(Table1[[#This Row],[Name]], 'Elec 18-19'!$A$4:$B$630, 2, FALSE))</f>
        <v>0</v>
      </c>
      <c r="F782" s="47" t="str">
        <f>IF(ISNA(VLOOKUP(Table1[[#This Row],[Name]], 'Gas 18-19'!$A$4:$B$395, 2, FALSE)), "0", (VLOOKUP(Table1[[#This Row],[Name]], 'Gas 18-19'!$A$4:$B$395, 2, FALSE)))</f>
        <v>0</v>
      </c>
      <c r="G782" s="7" t="str">
        <f>IF(ISNA(VLOOKUP(Table1[[#This Row],[Name]], 'Elec 19-20'!$A$4:$B$631, 2, FALSE)), "0", VLOOKUP(Table1[[#This Row],[Name]], 'Elec 19-20'!$A$4:$B$631, 2, FALSE))</f>
        <v>0</v>
      </c>
      <c r="H782" s="7" t="str">
        <f>IF(ISNA(VLOOKUP(Table1[[#This Row],[Name]], 'Gas 19-20'!$A$4:$B$395, 2, FALSE)), "0", (VLOOKUP(Table1[[#This Row],[Name]], 'Gas 19-20'!$A$4:$B$395, 2, FALSE)))</f>
        <v>0</v>
      </c>
      <c r="I782" s="13">
        <f>IFERROR((Table1[[#This Row],[Electricity 19-20]]*'Emissions Factors'!$C$2)+(Table1[[#This Row],[Gas 19-20]]*'Emissions Factors'!$B$2), "")</f>
        <v>0</v>
      </c>
      <c r="J782" s="7" t="str">
        <f>IF(ISNA(VLOOKUP(Table1[[#This Row],[Name]],'Elec 20-21'!$A$4:$B$641, 2, FALSE)), "0", VLOOKUP(Table1[[#This Row],[Name]], 'Elec 20-21'!$A$4:$B$641, 2, FALSE))</f>
        <v>0</v>
      </c>
      <c r="K782" s="7" t="str">
        <f>IF(ISNA(VLOOKUP(Table1[[#This Row],[Name]], 'Gas 20-21'!$A$4:$B$400, 2, FALSE)), "0", VLOOKUP(Table1[[#This Row],[Name]], 'Gas 20-21'!$A$4:$B$400, 2, FALSE))</f>
        <v>0</v>
      </c>
      <c r="L782" s="13">
        <f>IFERROR((Table1[[#This Row],[Electricity 20-21]]*'Emissions Factors'!$C$3)+(Table1[[#This Row],[Gas 20-21]]*'Emissions Factors'!$B$2), "0")</f>
        <v>0</v>
      </c>
      <c r="M782" s="65" t="str">
        <f>IF(ISNA(VLOOKUP(Table1[[#This Row],[Name]], 'Elec 21-22'!$A$4:$B$656, 2, FALSE)), "0", VLOOKUP(Table1[[#This Row],[Name]], 'Elec 21-22'!$A$4:$B$656, 2, FALSE))</f>
        <v>0</v>
      </c>
      <c r="N782" s="7" t="str">
        <f>IF(ISNA(VLOOKUP(Table1[[#This Row],[Name]], 'Gas 21-22'!$A$4:$B$408, 2, FALSE)), "0", VLOOKUP(Table1[[#This Row],[Name]], 'Gas 21-22'!$A$4:$B$408, 2, FALSE))</f>
        <v>0</v>
      </c>
      <c r="O782" s="8">
        <f>IFERROR((Table1[[#This Row],[Electricity 21-22]]*'Emissions Factors'!$C$4)+(Table1[[#This Row],[Gas 21-22]]*'Emissions Factors'!$B$4), "")</f>
        <v>0</v>
      </c>
      <c r="P782" s="12" t="str">
        <f>IFERROR(Table1[[#This Row],[Total Emissions 21-22]]/Table1[[#This Row],[Total Emissions 20-21]], "")</f>
        <v/>
      </c>
      <c r="Q782" s="11" t="str">
        <f>IF(ISNA(VLOOKUP(Table1[[#This Row],[Name]],'Elec 22-23'!$A$4:$B$680, 2, FALSE)), "", VLOOKUP(Table1[[#This Row],[Name]], 'Elec 22-23'!$A$4:$B$680, 2, FALSE))</f>
        <v/>
      </c>
      <c r="R782" s="11" t="str">
        <f>IF(ISNA(VLOOKUP(Table1[[#This Row],[Name]], 'Gas 22-23'!$A$4:$B$427, 2, FALSE)), "", (VLOOKUP(Table1[[#This Row],[Name]], 'Gas 22-23'!$A$4:$B$427, 2, FALSE)))</f>
        <v/>
      </c>
      <c r="S782" s="11" t="str">
        <f>IFERROR((Table1[[#This Row],[Electricity 22-23]]*'Emissions Factors'!$C$5)+('Emissions Factors'!$B$5*Table1[[#This Row],[Gas 22-23]]), "")</f>
        <v/>
      </c>
      <c r="T782" s="12" t="str">
        <f>IFERROR(Table1[[#This Row],[Total Emissions 22-23]]/Table1[[#This Row],[Total Emissions 21-22]], "")</f>
        <v/>
      </c>
      <c r="U782" s="11" t="str">
        <f>IF(ISNA(VLOOKUP(Table1[[#This Row],[Name]],'Electricity 23-24'!A297:D1193,4,FALSE)),"",(VLOOKUP(Table1[[#This Row],[Name]],'Electricity 23-24'!A297:D1193,4,FALSE)))</f>
        <v/>
      </c>
      <c r="V782" s="11" t="str">
        <f>IF(ISNA(VLOOKUP(Table1[[#This Row],[Name]],Table2[#All],2,FALSE)),"",(VLOOKUP(Table1[[#This Row],[Name]],Table2[#All],2,FALSE)))</f>
        <v/>
      </c>
      <c r="W782" s="11" t="str">
        <f>IFERROR((Table1[[#This Row],[Electricity 23-24 ]]*'Emissions Factors'!$C$6)+(Table1[[#This Row],[Gas 23-24 ]]*'Emissions Factors'!$B$6),"")</f>
        <v/>
      </c>
      <c r="X782" s="74" t="str">
        <f>IFERROR(Table1[[#This Row],[Total Emissions 23-24 ]]/Table1[[#This Row],[Total Emissions 22-23]],"")</f>
        <v/>
      </c>
      <c r="Y782" s="21"/>
    </row>
    <row r="783" spans="1:25" x14ac:dyDescent="0.25">
      <c r="A783" s="30"/>
      <c r="B783" s="21" t="e">
        <f>VLOOKUP(Table1[[#This Row],[Name]], 'Site Information'!$A$2:$D$46, 4, FALSE)</f>
        <v>#N/A</v>
      </c>
      <c r="C783" s="11" t="str">
        <f>IF(ISNA(VLOOKUP(Table1[[#This Row],[Name]], 'Elec 17-18'!$A$4:$B$630, 2, FALSE)), "0", VLOOKUP(Table1[[#This Row],[Name]], 'Elec 17-18'!$A$4:$B$630, 2, FALSE))</f>
        <v>0</v>
      </c>
      <c r="D783" s="47" t="str">
        <f>IF(ISNA(VLOOKUP(Table1[[#This Row],[Name]], 'Gas 17-18'!$A$4:$B$395, 2, FALSE)), "0", (VLOOKUP(Table1[[#This Row],[Name]], 'Gas 17-18'!$A$4:$B$395, 2, FALSE)))</f>
        <v>0</v>
      </c>
      <c r="E783" s="11" t="str">
        <f>IF(ISNA(VLOOKUP(Table1[[#This Row],[Name]], 'Elec 18-19'!$A$4:$B$630, 2, FALSE)), "0", VLOOKUP(Table1[[#This Row],[Name]], 'Elec 18-19'!$A$4:$B$630, 2, FALSE))</f>
        <v>0</v>
      </c>
      <c r="F783" s="47" t="str">
        <f>IF(ISNA(VLOOKUP(Table1[[#This Row],[Name]], 'Gas 18-19'!$A$4:$B$395, 2, FALSE)), "0", (VLOOKUP(Table1[[#This Row],[Name]], 'Gas 18-19'!$A$4:$B$395, 2, FALSE)))</f>
        <v>0</v>
      </c>
      <c r="G783" s="7" t="str">
        <f>IF(ISNA(VLOOKUP(Table1[[#This Row],[Name]], 'Elec 19-20'!$A$4:$B$631, 2, FALSE)), "0", VLOOKUP(Table1[[#This Row],[Name]], 'Elec 19-20'!$A$4:$B$631, 2, FALSE))</f>
        <v>0</v>
      </c>
      <c r="H783" s="7" t="str">
        <f>IF(ISNA(VLOOKUP(Table1[[#This Row],[Name]], 'Gas 19-20'!$A$4:$B$395, 2, FALSE)), "0", (VLOOKUP(Table1[[#This Row],[Name]], 'Gas 19-20'!$A$4:$B$395, 2, FALSE)))</f>
        <v>0</v>
      </c>
      <c r="I783" s="13">
        <f>IFERROR((Table1[[#This Row],[Electricity 19-20]]*'Emissions Factors'!$C$2)+(Table1[[#This Row],[Gas 19-20]]*'Emissions Factors'!$B$2), "")</f>
        <v>0</v>
      </c>
      <c r="J783" s="7" t="str">
        <f>IF(ISNA(VLOOKUP(Table1[[#This Row],[Name]],'Elec 20-21'!$A$4:$B$641, 2, FALSE)), "0", VLOOKUP(Table1[[#This Row],[Name]], 'Elec 20-21'!$A$4:$B$641, 2, FALSE))</f>
        <v>0</v>
      </c>
      <c r="K783" s="7" t="str">
        <f>IF(ISNA(VLOOKUP(Table1[[#This Row],[Name]], 'Gas 20-21'!$A$4:$B$400, 2, FALSE)), "0", VLOOKUP(Table1[[#This Row],[Name]], 'Gas 20-21'!$A$4:$B$400, 2, FALSE))</f>
        <v>0</v>
      </c>
      <c r="L783" s="13">
        <f>IFERROR((Table1[[#This Row],[Electricity 20-21]]*'Emissions Factors'!$C$3)+(Table1[[#This Row],[Gas 20-21]]*'Emissions Factors'!$B$2), "0")</f>
        <v>0</v>
      </c>
      <c r="M783" s="65" t="str">
        <f>IF(ISNA(VLOOKUP(Table1[[#This Row],[Name]], 'Elec 21-22'!$A$4:$B$656, 2, FALSE)), "0", VLOOKUP(Table1[[#This Row],[Name]], 'Elec 21-22'!$A$4:$B$656, 2, FALSE))</f>
        <v>0</v>
      </c>
      <c r="N783" s="11" t="str">
        <f>IF(ISNA(VLOOKUP(Table1[[#This Row],[Name]], 'Gas 21-22'!$A$4:$B$408, 2, FALSE)), "0", VLOOKUP(Table1[[#This Row],[Name]], 'Gas 21-22'!$A$4:$B$408, 2, FALSE))</f>
        <v>0</v>
      </c>
      <c r="O783" s="8">
        <f>IFERROR((Table1[[#This Row],[Electricity 21-22]]*'Emissions Factors'!$C$4)+(Table1[[#This Row],[Gas 21-22]]*'Emissions Factors'!$B$4), "")</f>
        <v>0</v>
      </c>
      <c r="P783" s="12" t="str">
        <f>IFERROR(Table1[[#This Row],[Total Emissions 21-22]]/Table1[[#This Row],[Total Emissions 20-21]], "")</f>
        <v/>
      </c>
      <c r="Q783" s="11" t="str">
        <f>IF(ISNA(VLOOKUP(Table1[[#This Row],[Name]],'Elec 22-23'!$A$4:$B$680, 2, FALSE)), "", VLOOKUP(Table1[[#This Row],[Name]], 'Elec 22-23'!$A$4:$B$680, 2, FALSE))</f>
        <v/>
      </c>
      <c r="R783" s="7" t="str">
        <f>IF(ISNA(VLOOKUP(Table1[[#This Row],[Name]], 'Gas 22-23'!$A$4:$B$427, 2, FALSE)), "", (VLOOKUP(Table1[[#This Row],[Name]], 'Gas 22-23'!$A$4:$B$427, 2, FALSE)))</f>
        <v/>
      </c>
      <c r="S783" s="7" t="str">
        <f>IFERROR((Table1[[#This Row],[Electricity 22-23]]*'Emissions Factors'!$C$5)+('Emissions Factors'!$B$5*Table1[[#This Row],[Gas 22-23]]), "")</f>
        <v/>
      </c>
      <c r="T783" s="12" t="str">
        <f>IFERROR(Table1[[#This Row],[Total Emissions 22-23]]/Table1[[#This Row],[Total Emissions 21-22]], "")</f>
        <v/>
      </c>
      <c r="U783" s="7" t="e">
        <f>VLOOKUP(Table1[[#This Row],[Name]],'Electricity 23-24'!A99:D175,4,FALSE)</f>
        <v>#N/A</v>
      </c>
      <c r="V783" s="7" t="str">
        <f>IF(ISNA(VLOOKUP(Table1[[#This Row],[Name]],Table2[#All],2,FALSE)),"",(VLOOKUP(Table1[[#This Row],[Name]],Table2[#All],2,FALSE)))</f>
        <v/>
      </c>
      <c r="W783" s="7" t="str">
        <f>IFERROR((Table1[[#This Row],[Electricity 23-24 ]]*'Emissions Factors'!$C$6)+(Table1[[#This Row],[Gas 23-24 ]]*'Emissions Factors'!$B$6),"")</f>
        <v/>
      </c>
      <c r="X783" s="74" t="str">
        <f>IFERROR(Table1[[#This Row],[Total Emissions 23-24 ]]/Table1[[#This Row],[Total Emissions 22-23]],"")</f>
        <v/>
      </c>
      <c r="Y783" s="21"/>
    </row>
    <row r="784" spans="1:25" x14ac:dyDescent="0.25">
      <c r="A784" s="30"/>
      <c r="B784" s="21" t="e">
        <f>VLOOKUP(Table1[[#This Row],[Name]], 'Site Information'!$A$2:$D$46, 4, FALSE)</f>
        <v>#N/A</v>
      </c>
      <c r="C784" s="11" t="str">
        <f>IF(ISNA(VLOOKUP(Table1[[#This Row],[Name]], 'Elec 17-18'!$A$4:$B$630, 2, FALSE)), "0", VLOOKUP(Table1[[#This Row],[Name]], 'Elec 17-18'!$A$4:$B$630, 2, FALSE))</f>
        <v>0</v>
      </c>
      <c r="D784" s="47" t="str">
        <f>IF(ISNA(VLOOKUP(Table1[[#This Row],[Name]], 'Gas 17-18'!$A$4:$B$395, 2, FALSE)), "0", (VLOOKUP(Table1[[#This Row],[Name]], 'Gas 17-18'!$A$4:$B$395, 2, FALSE)))</f>
        <v>0</v>
      </c>
      <c r="E784" s="11" t="str">
        <f>IF(ISNA(VLOOKUP(Table1[[#This Row],[Name]], 'Elec 18-19'!$A$4:$B$630, 2, FALSE)), "0", VLOOKUP(Table1[[#This Row],[Name]], 'Elec 18-19'!$A$4:$B$630, 2, FALSE))</f>
        <v>0</v>
      </c>
      <c r="F784" s="47" t="str">
        <f>IF(ISNA(VLOOKUP(Table1[[#This Row],[Name]], 'Gas 18-19'!$A$4:$B$395, 2, FALSE)), "0", (VLOOKUP(Table1[[#This Row],[Name]], 'Gas 18-19'!$A$4:$B$395, 2, FALSE)))</f>
        <v>0</v>
      </c>
      <c r="G784" s="7" t="str">
        <f>IF(ISNA(VLOOKUP(Table1[[#This Row],[Name]], 'Elec 19-20'!$A$4:$B$631, 2, FALSE)), "0", VLOOKUP(Table1[[#This Row],[Name]], 'Elec 19-20'!$A$4:$B$631, 2, FALSE))</f>
        <v>0</v>
      </c>
      <c r="H784" s="7" t="str">
        <f>IF(ISNA(VLOOKUP(Table1[[#This Row],[Name]], 'Gas 19-20'!$A$4:$B$395, 2, FALSE)), "0", (VLOOKUP(Table1[[#This Row],[Name]], 'Gas 19-20'!$A$4:$B$395, 2, FALSE)))</f>
        <v>0</v>
      </c>
      <c r="I784" s="13">
        <f>IFERROR((Table1[[#This Row],[Electricity 19-20]]*'Emissions Factors'!$C$2)+(Table1[[#This Row],[Gas 19-20]]*'Emissions Factors'!$B$2), "")</f>
        <v>0</v>
      </c>
      <c r="J784" s="7" t="str">
        <f>IF(ISNA(VLOOKUP(Table1[[#This Row],[Name]],'Elec 20-21'!$A$4:$B$641, 2, FALSE)), "0", VLOOKUP(Table1[[#This Row],[Name]], 'Elec 20-21'!$A$4:$B$641, 2, FALSE))</f>
        <v>0</v>
      </c>
      <c r="K784" s="7" t="str">
        <f>IF(ISNA(VLOOKUP(Table1[[#This Row],[Name]], 'Gas 20-21'!$A$4:$B$400, 2, FALSE)), "0", VLOOKUP(Table1[[#This Row],[Name]], 'Gas 20-21'!$A$4:$B$400, 2, FALSE))</f>
        <v>0</v>
      </c>
      <c r="L784" s="13">
        <f>IFERROR((Table1[[#This Row],[Electricity 20-21]]*'Emissions Factors'!$C$3)+(Table1[[#This Row],[Gas 20-21]]*'Emissions Factors'!$B$2), "0")</f>
        <v>0</v>
      </c>
      <c r="M784" s="65" t="str">
        <f>IF(ISNA(VLOOKUP(Table1[[#This Row],[Name]], 'Elec 21-22'!$A$4:$B$656, 2, FALSE)), "0", VLOOKUP(Table1[[#This Row],[Name]], 'Elec 21-22'!$A$4:$B$656, 2, FALSE))</f>
        <v>0</v>
      </c>
      <c r="N784" s="11" t="str">
        <f>IF(ISNA(VLOOKUP(Table1[[#This Row],[Name]], 'Gas 21-22'!$A$4:$B$408, 2, FALSE)), "0", VLOOKUP(Table1[[#This Row],[Name]], 'Gas 21-22'!$A$4:$B$408, 2, FALSE))</f>
        <v>0</v>
      </c>
      <c r="O784" s="8">
        <f>IFERROR((Table1[[#This Row],[Electricity 21-22]]*'Emissions Factors'!$C$4)+(Table1[[#This Row],[Gas 21-22]]*'Emissions Factors'!$B$4), "")</f>
        <v>0</v>
      </c>
      <c r="P784" s="12" t="str">
        <f>IFERROR(Table1[[#This Row],[Total Emissions 21-22]]/Table1[[#This Row],[Total Emissions 20-21]], "")</f>
        <v/>
      </c>
      <c r="Q784" s="11" t="str">
        <f>IF(ISNA(VLOOKUP(Table1[[#This Row],[Name]],'Elec 22-23'!$A$4:$B$680, 2, FALSE)), "", VLOOKUP(Table1[[#This Row],[Name]], 'Elec 22-23'!$A$4:$B$680, 2, FALSE))</f>
        <v/>
      </c>
      <c r="R784" s="7" t="str">
        <f>IF(ISNA(VLOOKUP(Table1[[#This Row],[Name]], 'Gas 22-23'!$A$4:$B$427, 2, FALSE)), "", (VLOOKUP(Table1[[#This Row],[Name]], 'Gas 22-23'!$A$4:$B$427, 2, FALSE)))</f>
        <v/>
      </c>
      <c r="S784" s="7" t="str">
        <f>IFERROR((Table1[[#This Row],[Electricity 22-23]]*'Emissions Factors'!$C$5)+('Emissions Factors'!$B$5*Table1[[#This Row],[Gas 22-23]]), "")</f>
        <v/>
      </c>
      <c r="T784" s="12" t="str">
        <f>IFERROR(Table1[[#This Row],[Total Emissions 22-23]]/Table1[[#This Row],[Total Emissions 21-22]], "")</f>
        <v/>
      </c>
      <c r="U784" s="7" t="str">
        <f>IF(ISNA(VLOOKUP(Table1[[#This Row],[Name]],'Electricity 23-24'!A289:D1185,4,FALSE)),"",(VLOOKUP(Table1[[#This Row],[Name]],'Electricity 23-24'!A289:D1185,4,FALSE)))</f>
        <v/>
      </c>
      <c r="V784" s="7" t="str">
        <f>IF(ISNA(VLOOKUP(Table1[[#This Row],[Name]],Table2[#All],2,FALSE)),"",(VLOOKUP(Table1[[#This Row],[Name]],Table2[#All],2,FALSE)))</f>
        <v/>
      </c>
      <c r="W784" s="7" t="str">
        <f>IFERROR((Table1[[#This Row],[Electricity 23-24 ]]*'Emissions Factors'!$C$6)+(Table1[[#This Row],[Gas 23-24 ]]*'Emissions Factors'!$B$6),"")</f>
        <v/>
      </c>
      <c r="X784" s="74" t="str">
        <f>IFERROR(Table1[[#This Row],[Total Emissions 23-24 ]]/Table1[[#This Row],[Total Emissions 22-23]],"")</f>
        <v/>
      </c>
      <c r="Y784" s="21" t="s">
        <v>897</v>
      </c>
    </row>
    <row r="785" spans="1:25" x14ac:dyDescent="0.25">
      <c r="A785" s="30"/>
      <c r="B785" s="21" t="e">
        <f>VLOOKUP(Table1[[#This Row],[Name]], 'Site Information'!$A$2:$D$46, 4, FALSE)</f>
        <v>#N/A</v>
      </c>
      <c r="C785" s="11" t="str">
        <f>IF(ISNA(VLOOKUP(Table1[[#This Row],[Name]], 'Elec 17-18'!$A$4:$B$630, 2, FALSE)), "0", VLOOKUP(Table1[[#This Row],[Name]], 'Elec 17-18'!$A$4:$B$630, 2, FALSE))</f>
        <v>0</v>
      </c>
      <c r="D785" s="47" t="str">
        <f>IF(ISNA(VLOOKUP(Table1[[#This Row],[Name]], 'Gas 17-18'!$A$4:$B$395, 2, FALSE)), "0", (VLOOKUP(Table1[[#This Row],[Name]], 'Gas 17-18'!$A$4:$B$395, 2, FALSE)))</f>
        <v>0</v>
      </c>
      <c r="E785" s="11" t="str">
        <f>IF(ISNA(VLOOKUP(Table1[[#This Row],[Name]], 'Elec 18-19'!$A$4:$B$630, 2, FALSE)), "0", VLOOKUP(Table1[[#This Row],[Name]], 'Elec 18-19'!$A$4:$B$630, 2, FALSE))</f>
        <v>0</v>
      </c>
      <c r="F785" s="47" t="str">
        <f>IF(ISNA(VLOOKUP(Table1[[#This Row],[Name]], 'Gas 18-19'!$A$4:$B$395, 2, FALSE)), "0", (VLOOKUP(Table1[[#This Row],[Name]], 'Gas 18-19'!$A$4:$B$395, 2, FALSE)))</f>
        <v>0</v>
      </c>
      <c r="G785" s="7" t="str">
        <f>IF(ISNA(VLOOKUP(Table1[[#This Row],[Name]], 'Elec 19-20'!$A$4:$B$631, 2, FALSE)), "0", VLOOKUP(Table1[[#This Row],[Name]], 'Elec 19-20'!$A$4:$B$631, 2, FALSE))</f>
        <v>0</v>
      </c>
      <c r="H785" s="7" t="str">
        <f>IF(ISNA(VLOOKUP(Table1[[#This Row],[Name]], 'Gas 19-20'!$A$4:$B$395, 2, FALSE)), "0", (VLOOKUP(Table1[[#This Row],[Name]], 'Gas 19-20'!$A$4:$B$395, 2, FALSE)))</f>
        <v>0</v>
      </c>
      <c r="I785" s="13">
        <f>IFERROR((Table1[[#This Row],[Electricity 19-20]]*'Emissions Factors'!$C$2)+(Table1[[#This Row],[Gas 19-20]]*'Emissions Factors'!$B$2), "")</f>
        <v>0</v>
      </c>
      <c r="J785" s="7" t="str">
        <f>IF(ISNA(VLOOKUP(Table1[[#This Row],[Name]],'Elec 20-21'!$A$4:$B$641, 2, FALSE)), "0", VLOOKUP(Table1[[#This Row],[Name]], 'Elec 20-21'!$A$4:$B$641, 2, FALSE))</f>
        <v>0</v>
      </c>
      <c r="K785" s="7" t="str">
        <f>IF(ISNA(VLOOKUP(Table1[[#This Row],[Name]], 'Gas 20-21'!$A$4:$B$400, 2, FALSE)), "0", VLOOKUP(Table1[[#This Row],[Name]], 'Gas 20-21'!$A$4:$B$400, 2, FALSE))</f>
        <v>0</v>
      </c>
      <c r="L785" s="13">
        <f>IFERROR((Table1[[#This Row],[Electricity 20-21]]*'Emissions Factors'!$C$3)+(Table1[[#This Row],[Gas 20-21]]*'Emissions Factors'!$B$2), "0")</f>
        <v>0</v>
      </c>
      <c r="M785" s="65" t="str">
        <f>IF(ISNA(VLOOKUP(Table1[[#This Row],[Name]], 'Elec 21-22'!$A$4:$B$656, 2, FALSE)), "0", VLOOKUP(Table1[[#This Row],[Name]], 'Elec 21-22'!$A$4:$B$656, 2, FALSE))</f>
        <v>0</v>
      </c>
      <c r="N785" s="11" t="str">
        <f>IF(ISNA(VLOOKUP(Table1[[#This Row],[Name]], 'Gas 21-22'!$A$4:$B$408, 2, FALSE)), "0", VLOOKUP(Table1[[#This Row],[Name]], 'Gas 21-22'!$A$4:$B$408, 2, FALSE))</f>
        <v>0</v>
      </c>
      <c r="O785" s="8">
        <f>IFERROR((Table1[[#This Row],[Electricity 21-22]]*'Emissions Factors'!$C$4)+(Table1[[#This Row],[Gas 21-22]]*'Emissions Factors'!$B$4), "")</f>
        <v>0</v>
      </c>
      <c r="P785" s="12" t="str">
        <f>IFERROR(Table1[[#This Row],[Total Emissions 21-22]]/Table1[[#This Row],[Total Emissions 20-21]], "")</f>
        <v/>
      </c>
      <c r="Q785" s="11" t="str">
        <f>IF(ISNA(VLOOKUP(Table1[[#This Row],[Name]],'Elec 22-23'!$A$4:$B$680, 2, FALSE)), "", VLOOKUP(Table1[[#This Row],[Name]], 'Elec 22-23'!$A$4:$B$680, 2, FALSE))</f>
        <v/>
      </c>
      <c r="R785" s="7" t="str">
        <f>IF(ISNA(VLOOKUP(Table1[[#This Row],[Name]], 'Gas 22-23'!$A$4:$B$427, 2, FALSE)), "", (VLOOKUP(Table1[[#This Row],[Name]], 'Gas 22-23'!$A$4:$B$427, 2, FALSE)))</f>
        <v/>
      </c>
      <c r="S785" s="7" t="str">
        <f>IFERROR((Table1[[#This Row],[Electricity 22-23]]*'Emissions Factors'!$C$5)+('Emissions Factors'!$B$5*Table1[[#This Row],[Gas 22-23]]), "")</f>
        <v/>
      </c>
      <c r="T785" s="12" t="str">
        <f>IFERROR(Table1[[#This Row],[Total Emissions 22-23]]/Table1[[#This Row],[Total Emissions 21-22]], "")</f>
        <v/>
      </c>
      <c r="U785" s="7" t="e">
        <f>VLOOKUP(Table1[[#This Row],[Name]],'Electricity 23-24'!A117:D142,4,FALSE)</f>
        <v>#N/A</v>
      </c>
      <c r="V785" s="7" t="str">
        <f>IF(ISNA(VLOOKUP(Table1[[#This Row],[Name]],Table2[#All],2,FALSE)),"",(VLOOKUP(Table1[[#This Row],[Name]],Table2[#All],2,FALSE)))</f>
        <v/>
      </c>
      <c r="W785" s="7" t="str">
        <f>IFERROR((Table1[[#This Row],[Electricity 23-24 ]]*'Emissions Factors'!$C$6)+(Table1[[#This Row],[Gas 23-24 ]]*'Emissions Factors'!$B$6),"")</f>
        <v/>
      </c>
      <c r="X785" s="74" t="str">
        <f>IFERROR(Table1[[#This Row],[Total Emissions 23-24 ]]/Table1[[#This Row],[Total Emissions 22-23]],"")</f>
        <v/>
      </c>
      <c r="Y785" s="21"/>
    </row>
    <row r="786" spans="1:25" x14ac:dyDescent="0.25">
      <c r="A786" s="30"/>
      <c r="B786" s="21" t="e">
        <f>VLOOKUP(Table1[[#This Row],[Name]], 'Site Information'!$A$2:$D$46, 4, FALSE)</f>
        <v>#N/A</v>
      </c>
      <c r="C786" s="11" t="str">
        <f>IF(ISNA(VLOOKUP(Table1[[#This Row],[Name]], 'Elec 17-18'!$A$4:$B$630, 2, FALSE)), "0", VLOOKUP(Table1[[#This Row],[Name]], 'Elec 17-18'!$A$4:$B$630, 2, FALSE))</f>
        <v>0</v>
      </c>
      <c r="D786" s="47" t="str">
        <f>IF(ISNA(VLOOKUP(Table1[[#This Row],[Name]], 'Gas 17-18'!$A$4:$B$395, 2, FALSE)), "0", (VLOOKUP(Table1[[#This Row],[Name]], 'Gas 17-18'!$A$4:$B$395, 2, FALSE)))</f>
        <v>0</v>
      </c>
      <c r="E786" s="11" t="str">
        <f>IF(ISNA(VLOOKUP(Table1[[#This Row],[Name]], 'Elec 18-19'!$A$4:$B$630, 2, FALSE)), "0", VLOOKUP(Table1[[#This Row],[Name]], 'Elec 18-19'!$A$4:$B$630, 2, FALSE))</f>
        <v>0</v>
      </c>
      <c r="F786" s="47" t="str">
        <f>IF(ISNA(VLOOKUP(Table1[[#This Row],[Name]], 'Gas 18-19'!$A$4:$B$395, 2, FALSE)), "0", (VLOOKUP(Table1[[#This Row],[Name]], 'Gas 18-19'!$A$4:$B$395, 2, FALSE)))</f>
        <v>0</v>
      </c>
      <c r="G786" s="7" t="str">
        <f>IF(ISNA(VLOOKUP(Table1[[#This Row],[Name]], 'Elec 19-20'!$A$4:$B$631, 2, FALSE)), "0", VLOOKUP(Table1[[#This Row],[Name]], 'Elec 19-20'!$A$4:$B$631, 2, FALSE))</f>
        <v>0</v>
      </c>
      <c r="H786" s="7" t="str">
        <f>IF(ISNA(VLOOKUP(Table1[[#This Row],[Name]], 'Gas 19-20'!$A$4:$B$395, 2, FALSE)), "0", (VLOOKUP(Table1[[#This Row],[Name]], 'Gas 19-20'!$A$4:$B$395, 2, FALSE)))</f>
        <v>0</v>
      </c>
      <c r="I786" s="13">
        <f>IFERROR((Table1[[#This Row],[Electricity 19-20]]*'Emissions Factors'!$C$2)+(Table1[[#This Row],[Gas 19-20]]*'Emissions Factors'!$B$2), "")</f>
        <v>0</v>
      </c>
      <c r="J786" s="7" t="str">
        <f>IF(ISNA(VLOOKUP(Table1[[#This Row],[Name]],'Elec 20-21'!$A$4:$B$641, 2, FALSE)), "0", VLOOKUP(Table1[[#This Row],[Name]], 'Elec 20-21'!$A$4:$B$641, 2, FALSE))</f>
        <v>0</v>
      </c>
      <c r="K786" s="7" t="str">
        <f>IF(ISNA(VLOOKUP(Table1[[#This Row],[Name]], 'Gas 20-21'!$A$4:$B$400, 2, FALSE)), "0", VLOOKUP(Table1[[#This Row],[Name]], 'Gas 20-21'!$A$4:$B$400, 2, FALSE))</f>
        <v>0</v>
      </c>
      <c r="L786" s="13">
        <f>IFERROR((Table1[[#This Row],[Electricity 20-21]]*'Emissions Factors'!$C$3)+(Table1[[#This Row],[Gas 20-21]]*'Emissions Factors'!$B$2), "0")</f>
        <v>0</v>
      </c>
      <c r="M786" s="65" t="str">
        <f>IF(ISNA(VLOOKUP(Table1[[#This Row],[Name]], 'Elec 21-22'!$A$4:$B$656, 2, FALSE)), "0", VLOOKUP(Table1[[#This Row],[Name]], 'Elec 21-22'!$A$4:$B$656, 2, FALSE))</f>
        <v>0</v>
      </c>
      <c r="N786" s="11" t="str">
        <f>IF(ISNA(VLOOKUP(Table1[[#This Row],[Name]], 'Gas 21-22'!$A$4:$B$408, 2, FALSE)), "0", VLOOKUP(Table1[[#This Row],[Name]], 'Gas 21-22'!$A$4:$B$408, 2, FALSE))</f>
        <v>0</v>
      </c>
      <c r="O786" s="8">
        <f>IFERROR((Table1[[#This Row],[Electricity 21-22]]*'Emissions Factors'!$C$4)+(Table1[[#This Row],[Gas 21-22]]*'Emissions Factors'!$B$4), "")</f>
        <v>0</v>
      </c>
      <c r="P786" s="12" t="str">
        <f>IFERROR(Table1[[#This Row],[Total Emissions 21-22]]/Table1[[#This Row],[Total Emissions 20-21]], "")</f>
        <v/>
      </c>
      <c r="Q786" s="11" t="str">
        <f>IF(ISNA(VLOOKUP(Table1[[#This Row],[Name]],'Elec 22-23'!$A$4:$B$680, 2, FALSE)), "", VLOOKUP(Table1[[#This Row],[Name]], 'Elec 22-23'!$A$4:$B$680, 2, FALSE))</f>
        <v/>
      </c>
      <c r="R786" s="7" t="str">
        <f>IF(ISNA(VLOOKUP(Table1[[#This Row],[Name]], 'Gas 22-23'!$A$4:$B$427, 2, FALSE)), "", (VLOOKUP(Table1[[#This Row],[Name]], 'Gas 22-23'!$A$4:$B$427, 2, FALSE)))</f>
        <v/>
      </c>
      <c r="S786" s="7" t="str">
        <f>IFERROR((Table1[[#This Row],[Electricity 22-23]]*'Emissions Factors'!$C$5)+('Emissions Factors'!$B$5*Table1[[#This Row],[Gas 22-23]]), "")</f>
        <v/>
      </c>
      <c r="T786" s="12" t="str">
        <f>IFERROR(Table1[[#This Row],[Total Emissions 22-23]]/Table1[[#This Row],[Total Emissions 21-22]], "")</f>
        <v/>
      </c>
      <c r="U786" s="7" t="str">
        <f>IF(ISNA(VLOOKUP(Table1[[#This Row],[Name]],'Electricity 23-24'!A310:D1206,4,FALSE)),"",(VLOOKUP(Table1[[#This Row],[Name]],'Electricity 23-24'!A310:D1206,4,FALSE)))</f>
        <v/>
      </c>
      <c r="V786" s="7" t="str">
        <f>IF(ISNA(VLOOKUP(Table1[[#This Row],[Name]],Table2[#All],2,FALSE)),"",(VLOOKUP(Table1[[#This Row],[Name]],Table2[#All],2,FALSE)))</f>
        <v/>
      </c>
      <c r="W786" s="7" t="str">
        <f>IFERROR((Table1[[#This Row],[Electricity 23-24 ]]*'Emissions Factors'!$C$6)+(Table1[[#This Row],[Gas 23-24 ]]*'Emissions Factors'!$B$6),"")</f>
        <v/>
      </c>
      <c r="X786" s="74" t="str">
        <f>IFERROR(Table1[[#This Row],[Total Emissions 23-24 ]]/Table1[[#This Row],[Total Emissions 22-23]],"")</f>
        <v/>
      </c>
      <c r="Y786" s="21"/>
    </row>
    <row r="787" spans="1:25" x14ac:dyDescent="0.25">
      <c r="A787" s="30"/>
      <c r="B787" s="21" t="e">
        <f>VLOOKUP(Table1[[#This Row],[Name]], 'Site Information'!$A$2:$D$46, 4, FALSE)</f>
        <v>#N/A</v>
      </c>
      <c r="C787" s="11" t="str">
        <f>IF(ISNA(VLOOKUP(Table1[[#This Row],[Name]], 'Elec 17-18'!$A$4:$B$630, 2, FALSE)), "0", VLOOKUP(Table1[[#This Row],[Name]], 'Elec 17-18'!$A$4:$B$630, 2, FALSE))</f>
        <v>0</v>
      </c>
      <c r="D787" s="47" t="str">
        <f>IF(ISNA(VLOOKUP(Table1[[#This Row],[Name]], 'Gas 17-18'!$A$4:$B$395, 2, FALSE)), "0", (VLOOKUP(Table1[[#This Row],[Name]], 'Gas 17-18'!$A$4:$B$395, 2, FALSE)))</f>
        <v>0</v>
      </c>
      <c r="E787" s="11" t="str">
        <f>IF(ISNA(VLOOKUP(Table1[[#This Row],[Name]], 'Elec 18-19'!$A$4:$B$630, 2, FALSE)), "0", VLOOKUP(Table1[[#This Row],[Name]], 'Elec 18-19'!$A$4:$B$630, 2, FALSE))</f>
        <v>0</v>
      </c>
      <c r="F787" s="47" t="str">
        <f>IF(ISNA(VLOOKUP(Table1[[#This Row],[Name]], 'Gas 18-19'!$A$4:$B$395, 2, FALSE)), "0", (VLOOKUP(Table1[[#This Row],[Name]], 'Gas 18-19'!$A$4:$B$395, 2, FALSE)))</f>
        <v>0</v>
      </c>
      <c r="G787" s="7" t="str">
        <f>IF(ISNA(VLOOKUP(Table1[[#This Row],[Name]], 'Elec 19-20'!$A$4:$B$631, 2, FALSE)), "0", VLOOKUP(Table1[[#This Row],[Name]], 'Elec 19-20'!$A$4:$B$631, 2, FALSE))</f>
        <v>0</v>
      </c>
      <c r="H787" s="7" t="str">
        <f>IF(ISNA(VLOOKUP(Table1[[#This Row],[Name]], 'Gas 19-20'!$A$4:$B$395, 2, FALSE)), "0", (VLOOKUP(Table1[[#This Row],[Name]], 'Gas 19-20'!$A$4:$B$395, 2, FALSE)))</f>
        <v>0</v>
      </c>
      <c r="I787" s="13">
        <f>IFERROR((Table1[[#This Row],[Electricity 19-20]]*'Emissions Factors'!$C$2)+(Table1[[#This Row],[Gas 19-20]]*'Emissions Factors'!$B$2), "")</f>
        <v>0</v>
      </c>
      <c r="J787" s="7" t="str">
        <f>IF(ISNA(VLOOKUP(Table1[[#This Row],[Name]],'Elec 20-21'!$A$4:$B$641, 2, FALSE)), "0", VLOOKUP(Table1[[#This Row],[Name]], 'Elec 20-21'!$A$4:$B$641, 2, FALSE))</f>
        <v>0</v>
      </c>
      <c r="K787" s="7" t="str">
        <f>IF(ISNA(VLOOKUP(Table1[[#This Row],[Name]], 'Gas 20-21'!$A$4:$B$400, 2, FALSE)), "0", VLOOKUP(Table1[[#This Row],[Name]], 'Gas 20-21'!$A$4:$B$400, 2, FALSE))</f>
        <v>0</v>
      </c>
      <c r="L787" s="13">
        <f>IFERROR((Table1[[#This Row],[Electricity 20-21]]*'Emissions Factors'!$C$3)+(Table1[[#This Row],[Gas 20-21]]*'Emissions Factors'!$B$2), "0")</f>
        <v>0</v>
      </c>
      <c r="M787" s="65" t="str">
        <f>IF(ISNA(VLOOKUP(Table1[[#This Row],[Name]], 'Elec 21-22'!$A$4:$B$656, 2, FALSE)), "0", VLOOKUP(Table1[[#This Row],[Name]], 'Elec 21-22'!$A$4:$B$656, 2, FALSE))</f>
        <v>0</v>
      </c>
      <c r="N787" s="11" t="str">
        <f>IF(ISNA(VLOOKUP(Table1[[#This Row],[Name]], 'Gas 21-22'!$A$4:$B$408, 2, FALSE)), "0", VLOOKUP(Table1[[#This Row],[Name]], 'Gas 21-22'!$A$4:$B$408, 2, FALSE))</f>
        <v>0</v>
      </c>
      <c r="O787" s="8">
        <f>IFERROR((Table1[[#This Row],[Electricity 21-22]]*'Emissions Factors'!$C$4)+(Table1[[#This Row],[Gas 21-22]]*'Emissions Factors'!$B$4), "")</f>
        <v>0</v>
      </c>
      <c r="P787" s="12" t="str">
        <f>IFERROR(Table1[[#This Row],[Total Emissions 21-22]]/Table1[[#This Row],[Total Emissions 20-21]], "")</f>
        <v/>
      </c>
      <c r="Q787" s="11" t="str">
        <f>IF(ISNA(VLOOKUP(Table1[[#This Row],[Name]],'Elec 22-23'!$A$4:$B$680, 2, FALSE)), "", VLOOKUP(Table1[[#This Row],[Name]], 'Elec 22-23'!$A$4:$B$680, 2, FALSE))</f>
        <v/>
      </c>
      <c r="R787" s="7" t="str">
        <f>IF(ISNA(VLOOKUP(Table1[[#This Row],[Name]], 'Gas 22-23'!$A$4:$B$427, 2, FALSE)), "", (VLOOKUP(Table1[[#This Row],[Name]], 'Gas 22-23'!$A$4:$B$427, 2, FALSE)))</f>
        <v/>
      </c>
      <c r="S787" s="7" t="str">
        <f>IFERROR((Table1[[#This Row],[Electricity 22-23]]*'Emissions Factors'!$C$5)+('Emissions Factors'!$B$5*Table1[[#This Row],[Gas 22-23]]), "")</f>
        <v/>
      </c>
      <c r="T787" s="12" t="str">
        <f>IFERROR(Table1[[#This Row],[Total Emissions 22-23]]/Table1[[#This Row],[Total Emissions 21-22]], "")</f>
        <v/>
      </c>
      <c r="U787" s="7" t="e">
        <f>VLOOKUP(Table1[[#This Row],[Name]],'Electricity 23-24'!A104:D1001,4,FALSE)</f>
        <v>#N/A</v>
      </c>
      <c r="V787" s="7" t="str">
        <f>IF(ISNA(VLOOKUP(Table1[[#This Row],[Name]],Table2[#All],2,FALSE)),"",(VLOOKUP(Table1[[#This Row],[Name]],Table2[#All],2,FALSE)))</f>
        <v/>
      </c>
      <c r="W787" s="7" t="str">
        <f>IFERROR((Table1[[#This Row],[Electricity 23-24 ]]*'Emissions Factors'!$C$6)+(Table1[[#This Row],[Gas 23-24 ]]*'Emissions Factors'!$B$6),"")</f>
        <v/>
      </c>
      <c r="X787" s="74" t="str">
        <f>IFERROR(Table1[[#This Row],[Total Emissions 23-24 ]]/Table1[[#This Row],[Total Emissions 22-23]],"")</f>
        <v/>
      </c>
      <c r="Y787" s="21"/>
    </row>
    <row r="788" spans="1:25" x14ac:dyDescent="0.25">
      <c r="A788" s="32"/>
      <c r="B788" s="21" t="e">
        <f>VLOOKUP(Table1[[#This Row],[Name]], 'Site Information'!$A$2:$D$46, 4, FALSE)</f>
        <v>#N/A</v>
      </c>
      <c r="C788" s="8" t="str">
        <f>IF(ISNA(VLOOKUP(Table1[[#This Row],[Name]], 'Elec 17-18'!$A$4:$B$630, 2, FALSE)), "0", VLOOKUP(Table1[[#This Row],[Name]], 'Elec 17-18'!$A$4:$B$630, 2, FALSE))</f>
        <v>0</v>
      </c>
      <c r="D788" s="13" t="str">
        <f>IF(ISNA(VLOOKUP(Table1[[#This Row],[Name]], 'Gas 17-18'!$A$4:$B$395, 2, FALSE)), "0", (VLOOKUP(Table1[[#This Row],[Name]], 'Gas 17-18'!$A$4:$B$395, 2, FALSE)))</f>
        <v>0</v>
      </c>
      <c r="E788" s="8" t="str">
        <f>IF(ISNA(VLOOKUP(Table1[[#This Row],[Name]], 'Elec 18-19'!$A$4:$B$630, 2, FALSE)), "0", VLOOKUP(Table1[[#This Row],[Name]], 'Elec 18-19'!$A$4:$B$630, 2, FALSE))</f>
        <v>0</v>
      </c>
      <c r="F788" s="13" t="str">
        <f>IF(ISNA(VLOOKUP(Table1[[#This Row],[Name]], 'Gas 18-19'!$A$4:$B$395, 2, FALSE)), "0", (VLOOKUP(Table1[[#This Row],[Name]], 'Gas 18-19'!$A$4:$B$395, 2, FALSE)))</f>
        <v>0</v>
      </c>
      <c r="G788" s="7" t="str">
        <f>IF(ISNA(VLOOKUP(Table1[[#This Row],[Name]], 'Elec 19-20'!$A$4:$B$631, 2, FALSE)), "0", VLOOKUP(Table1[[#This Row],[Name]], 'Elec 19-20'!$A$4:$B$631, 2, FALSE))</f>
        <v>0</v>
      </c>
      <c r="H788" s="7" t="str">
        <f>IF(ISNA(VLOOKUP(Table1[[#This Row],[Name]], 'Gas 19-20'!$A$4:$B$395, 2, FALSE)), "0", (VLOOKUP(Table1[[#This Row],[Name]], 'Gas 19-20'!$A$4:$B$395, 2, FALSE)))</f>
        <v>0</v>
      </c>
      <c r="I788" s="13">
        <f>IFERROR((Table1[[#This Row],[Electricity 19-20]]*'Emissions Factors'!$C$2)+(Table1[[#This Row],[Gas 19-20]]*'Emissions Factors'!$B$2), "")</f>
        <v>0</v>
      </c>
      <c r="J788" s="7" t="str">
        <f>IF(ISNA(VLOOKUP(Table1[[#This Row],[Name]],'Elec 20-21'!$A$4:$B$641, 2, FALSE)), "0", VLOOKUP(Table1[[#This Row],[Name]], 'Elec 20-21'!$A$4:$B$641, 2, FALSE))</f>
        <v>0</v>
      </c>
      <c r="K788" s="7" t="str">
        <f>IF(ISNA(VLOOKUP(Table1[[#This Row],[Name]], 'Gas 20-21'!$A$4:$B$400, 2, FALSE)), "0", VLOOKUP(Table1[[#This Row],[Name]], 'Gas 20-21'!$A$4:$B$400, 2, FALSE))</f>
        <v>0</v>
      </c>
      <c r="L788" s="13">
        <f>IFERROR((Table1[[#This Row],[Electricity 20-21]]*'Emissions Factors'!$C$3)+(Table1[[#This Row],[Gas 20-21]]*'Emissions Factors'!$B$2), "0")</f>
        <v>0</v>
      </c>
      <c r="M788" s="11" t="str">
        <f>IF(ISNA(VLOOKUP(Table1[[#This Row],[Name]], 'Elec 21-22'!$A$4:$B$656, 2, FALSE)), "0", VLOOKUP(Table1[[#This Row],[Name]], 'Elec 21-22'!$A$4:$B$656, 2, FALSE))</f>
        <v>0</v>
      </c>
      <c r="N788" s="11" t="str">
        <f>IF(ISNA(VLOOKUP(Table1[[#This Row],[Name]], 'Gas 21-22'!$A$4:$B$408, 2, FALSE)), "0", VLOOKUP(Table1[[#This Row],[Name]], 'Gas 21-22'!$A$4:$B$408, 2, FALSE))</f>
        <v>0</v>
      </c>
      <c r="O788" s="8">
        <f>IFERROR((Table1[[#This Row],[Electricity 21-22]]*'Emissions Factors'!$C$4)+(Table1[[#This Row],[Gas 21-22]]*'Emissions Factors'!$B$4), "")</f>
        <v>0</v>
      </c>
      <c r="P788" s="12" t="str">
        <f>IFERROR(Table1[[#This Row],[Total Emissions 21-22]]/Table1[[#This Row],[Total Emissions 20-21]], "")</f>
        <v/>
      </c>
      <c r="Q788" s="11" t="str">
        <f>IF(ISNA(VLOOKUP(Table1[[#This Row],[Name]],'Elec 22-23'!$A$4:$B$680, 2, FALSE)), "", VLOOKUP(Table1[[#This Row],[Name]], 'Elec 22-23'!$A$4:$B$680, 2, FALSE))</f>
        <v/>
      </c>
      <c r="R788" s="7" t="str">
        <f>IF(ISNA(VLOOKUP(Table1[[#This Row],[Name]], 'Gas 22-23'!$A$4:$B$427, 2, FALSE)), "", (VLOOKUP(Table1[[#This Row],[Name]], 'Gas 22-23'!$A$4:$B$427, 2, FALSE)))</f>
        <v/>
      </c>
      <c r="S788" s="7" t="str">
        <f>IFERROR((Table1[[#This Row],[Electricity 22-23]]*'Emissions Factors'!$C$5)+('Emissions Factors'!$B$5*Table1[[#This Row],[Gas 22-23]]), "")</f>
        <v/>
      </c>
      <c r="T788" s="12" t="str">
        <f>IFERROR(Table1[[#This Row],[Total Emissions 22-23]]/Table1[[#This Row],[Total Emissions 21-22]], "")</f>
        <v/>
      </c>
      <c r="U788" s="7" t="str">
        <f>IF(ISNA(VLOOKUP(Table1[[#This Row],[Name]],'Electricity 23-24'!A789:D1685,4,FALSE)),"",(VLOOKUP(Table1[[#This Row],[Name]],'Electricity 23-24'!A789:D1685,4,FALSE)))</f>
        <v/>
      </c>
      <c r="V788" s="7" t="str">
        <f>IF(ISNA(VLOOKUP(Table1[[#This Row],[Name]],Table2[#All],2,FALSE)),"",(VLOOKUP(Table1[[#This Row],[Name]],Table2[#All],2,FALSE)))</f>
        <v/>
      </c>
      <c r="W788" s="7" t="str">
        <f>IFERROR((Table1[[#This Row],[Electricity 23-24 ]]*'Emissions Factors'!$C$6)+(Table1[[#This Row],[Gas 23-24 ]]*'Emissions Factors'!$B$6),"")</f>
        <v/>
      </c>
      <c r="X788" s="74" t="str">
        <f>IFERROR(Table1[[#This Row],[Total Emissions 23-24 ]]/Table1[[#This Row],[Total Emissions 22-23]],"")</f>
        <v/>
      </c>
      <c r="Y788" s="21"/>
    </row>
    <row r="789" spans="1:25" x14ac:dyDescent="0.25">
      <c r="A789" s="32"/>
      <c r="B789" s="21" t="e">
        <f>VLOOKUP(Table1[[#This Row],[Name]], 'Site Information'!$A$2:$D$46, 4, FALSE)</f>
        <v>#N/A</v>
      </c>
      <c r="C789" s="8" t="str">
        <f>IF(ISNA(VLOOKUP(Table1[[#This Row],[Name]], 'Elec 17-18'!$A$4:$B$630, 2, FALSE)), "0", VLOOKUP(Table1[[#This Row],[Name]], 'Elec 17-18'!$A$4:$B$630, 2, FALSE))</f>
        <v>0</v>
      </c>
      <c r="D789" s="13" t="str">
        <f>IF(ISNA(VLOOKUP(Table1[[#This Row],[Name]], 'Gas 17-18'!$A$4:$B$395, 2, FALSE)), "0", (VLOOKUP(Table1[[#This Row],[Name]], 'Gas 17-18'!$A$4:$B$395, 2, FALSE)))</f>
        <v>0</v>
      </c>
      <c r="E789" s="8" t="str">
        <f>IF(ISNA(VLOOKUP(Table1[[#This Row],[Name]], 'Elec 18-19'!$A$4:$B$630, 2, FALSE)), "0", VLOOKUP(Table1[[#This Row],[Name]], 'Elec 18-19'!$A$4:$B$630, 2, FALSE))</f>
        <v>0</v>
      </c>
      <c r="F789" s="13" t="str">
        <f>IF(ISNA(VLOOKUP(Table1[[#This Row],[Name]], 'Gas 18-19'!$A$4:$B$395, 2, FALSE)), "0", (VLOOKUP(Table1[[#This Row],[Name]], 'Gas 18-19'!$A$4:$B$395, 2, FALSE)))</f>
        <v>0</v>
      </c>
      <c r="G789" s="7" t="str">
        <f>IF(ISNA(VLOOKUP(Table1[[#This Row],[Name]], 'Elec 19-20'!$A$4:$B$631, 2, FALSE)), "0", VLOOKUP(Table1[[#This Row],[Name]], 'Elec 19-20'!$A$4:$B$631, 2, FALSE))</f>
        <v>0</v>
      </c>
      <c r="H789" s="7" t="str">
        <f>IF(ISNA(VLOOKUP(Table1[[#This Row],[Name]], 'Gas 19-20'!$A$4:$B$395, 2, FALSE)), "0", (VLOOKUP(Table1[[#This Row],[Name]], 'Gas 19-20'!$A$4:$B$395, 2, FALSE)))</f>
        <v>0</v>
      </c>
      <c r="I789" s="13">
        <f>IFERROR((Table1[[#This Row],[Electricity 19-20]]*'Emissions Factors'!$C$2)+(Table1[[#This Row],[Gas 19-20]]*'Emissions Factors'!$B$2), "")</f>
        <v>0</v>
      </c>
      <c r="J789" s="7" t="str">
        <f>IF(ISNA(VLOOKUP(Table1[[#This Row],[Name]],'Elec 20-21'!$A$4:$B$641, 2, FALSE)), "0", VLOOKUP(Table1[[#This Row],[Name]], 'Elec 20-21'!$A$4:$B$641, 2, FALSE))</f>
        <v>0</v>
      </c>
      <c r="K789" s="7" t="str">
        <f>IF(ISNA(VLOOKUP(Table1[[#This Row],[Name]], 'Gas 20-21'!$A$4:$B$400, 2, FALSE)), "0", VLOOKUP(Table1[[#This Row],[Name]], 'Gas 20-21'!$A$4:$B$400, 2, FALSE))</f>
        <v>0</v>
      </c>
      <c r="L789" s="13">
        <f>IFERROR((Table1[[#This Row],[Electricity 20-21]]*'Emissions Factors'!$C$3)+(Table1[[#This Row],[Gas 20-21]]*'Emissions Factors'!$B$2), "0")</f>
        <v>0</v>
      </c>
      <c r="M789" s="11" t="str">
        <f>IF(ISNA(VLOOKUP(Table1[[#This Row],[Name]], 'Elec 21-22'!$A$4:$B$656, 2, FALSE)), "0", VLOOKUP(Table1[[#This Row],[Name]], 'Elec 21-22'!$A$4:$B$656, 2, FALSE))</f>
        <v>0</v>
      </c>
      <c r="N789" s="11" t="str">
        <f>IF(ISNA(VLOOKUP(Table1[[#This Row],[Name]], 'Gas 21-22'!$A$4:$B$408, 2, FALSE)), "0", VLOOKUP(Table1[[#This Row],[Name]], 'Gas 21-22'!$A$4:$B$408, 2, FALSE))</f>
        <v>0</v>
      </c>
      <c r="O789" s="8">
        <f>IFERROR((Table1[[#This Row],[Electricity 21-22]]*'Emissions Factors'!$C$4)+(Table1[[#This Row],[Gas 21-22]]*'Emissions Factors'!$B$4), "")</f>
        <v>0</v>
      </c>
      <c r="P789" s="13" t="str">
        <f>IFERROR(Table1[[#This Row],[Total Emissions 21-22]]/Table1[[#This Row],[Total Emissions 20-21]], "")</f>
        <v/>
      </c>
      <c r="Q789" s="11" t="str">
        <f>IF(ISNA(VLOOKUP(Table1[[#This Row],[Name]],'Elec 22-23'!$A$4:$B$680, 2, FALSE)), "", VLOOKUP(Table1[[#This Row],[Name]], 'Elec 22-23'!$A$4:$B$680, 2, FALSE))</f>
        <v/>
      </c>
      <c r="R789" s="7" t="str">
        <f>IF(ISNA(VLOOKUP(Table1[[#This Row],[Name]], 'Gas 22-23'!$A$4:$B$427, 2, FALSE)), "", (VLOOKUP(Table1[[#This Row],[Name]], 'Gas 22-23'!$A$4:$B$427, 2, FALSE)))</f>
        <v/>
      </c>
      <c r="S789" s="7" t="str">
        <f>IFERROR((Table1[[#This Row],[Electricity 22-23]]*'Emissions Factors'!$C$5)+('Emissions Factors'!$B$5*Table1[[#This Row],[Gas 22-23]]), "")</f>
        <v/>
      </c>
      <c r="T789" s="12" t="str">
        <f>IFERROR(Table1[[#This Row],[Total Emissions 22-23]]/Table1[[#This Row],[Total Emissions 21-22]], "")</f>
        <v/>
      </c>
      <c r="U789" s="7" t="str">
        <f>IF(ISNA(VLOOKUP(Table1[[#This Row],[Name]],'Electricity 23-24'!A790:D1686,4,FALSE)),"",(VLOOKUP(Table1[[#This Row],[Name]],'Electricity 23-24'!A790:D1686,4,FALSE)))</f>
        <v/>
      </c>
      <c r="V789" s="7" t="str">
        <f>IF(ISNA(VLOOKUP(Table1[[#This Row],[Name]],Table2[#All],2,FALSE)),"",(VLOOKUP(Table1[[#This Row],[Name]],Table2[#All],2,FALSE)))</f>
        <v/>
      </c>
      <c r="W789" s="7" t="str">
        <f>IFERROR((Table1[[#This Row],[Electricity 23-24 ]]*'Emissions Factors'!$C$6)+(Table1[[#This Row],[Gas 23-24 ]]*'Emissions Factors'!$B$6),"")</f>
        <v/>
      </c>
      <c r="X789" s="74" t="str">
        <f>IFERROR(Table1[[#This Row],[Total Emissions 23-24 ]]/Table1[[#This Row],[Total Emissions 22-23]],"")</f>
        <v/>
      </c>
      <c r="Y789" s="21"/>
    </row>
    <row r="790" spans="1:25" x14ac:dyDescent="0.25">
      <c r="A790" s="30"/>
      <c r="B790" s="21" t="e">
        <f>VLOOKUP(Table1[[#This Row],[Name]], 'Site Information'!$A$2:$D$46, 4, FALSE)</f>
        <v>#N/A</v>
      </c>
      <c r="C790" s="11" t="str">
        <f>IF(ISNA(VLOOKUP(Table1[[#This Row],[Name]], 'Elec 17-18'!$A$4:$B$630, 2, FALSE)), "0", VLOOKUP(Table1[[#This Row],[Name]], 'Elec 17-18'!$A$4:$B$630, 2, FALSE))</f>
        <v>0</v>
      </c>
      <c r="D790" s="47" t="str">
        <f>IF(ISNA(VLOOKUP(Table1[[#This Row],[Name]], 'Gas 17-18'!$A$4:$B$395, 2, FALSE)), "0", (VLOOKUP(Table1[[#This Row],[Name]], 'Gas 17-18'!$A$4:$B$395, 2, FALSE)))</f>
        <v>0</v>
      </c>
      <c r="E790" s="11" t="str">
        <f>IF(ISNA(VLOOKUP(Table1[[#This Row],[Name]], 'Elec 18-19'!$A$4:$B$630, 2, FALSE)), "0", VLOOKUP(Table1[[#This Row],[Name]], 'Elec 18-19'!$A$4:$B$630, 2, FALSE))</f>
        <v>0</v>
      </c>
      <c r="F790" s="47" t="str">
        <f>IF(ISNA(VLOOKUP(Table1[[#This Row],[Name]], 'Gas 18-19'!$A$4:$B$395, 2, FALSE)), "0", (VLOOKUP(Table1[[#This Row],[Name]], 'Gas 18-19'!$A$4:$B$395, 2, FALSE)))</f>
        <v>0</v>
      </c>
      <c r="G790" s="7" t="str">
        <f>IF(ISNA(VLOOKUP(Table1[[#This Row],[Name]], 'Elec 19-20'!$A$4:$B$631, 2, FALSE)), "0", VLOOKUP(Table1[[#This Row],[Name]], 'Elec 19-20'!$A$4:$B$631, 2, FALSE))</f>
        <v>0</v>
      </c>
      <c r="H790" s="7" t="str">
        <f>IF(ISNA(VLOOKUP(Table1[[#This Row],[Name]], 'Gas 19-20'!$A$4:$B$395, 2, FALSE)), "0", (VLOOKUP(Table1[[#This Row],[Name]], 'Gas 19-20'!$A$4:$B$395, 2, FALSE)))</f>
        <v>0</v>
      </c>
      <c r="I790" s="13">
        <f>IFERROR((Table1[[#This Row],[Electricity 19-20]]*'Emissions Factors'!$C$2)+(Table1[[#This Row],[Gas 19-20]]*'Emissions Factors'!$B$2), "")</f>
        <v>0</v>
      </c>
      <c r="J790" s="7" t="str">
        <f>IF(ISNA(VLOOKUP(Table1[[#This Row],[Name]],'Elec 20-21'!$A$4:$B$641, 2, FALSE)), "0", VLOOKUP(Table1[[#This Row],[Name]], 'Elec 20-21'!$A$4:$B$641, 2, FALSE))</f>
        <v>0</v>
      </c>
      <c r="K790" s="7" t="str">
        <f>IF(ISNA(VLOOKUP(Table1[[#This Row],[Name]], 'Gas 20-21'!$A$4:$B$400, 2, FALSE)), "0", VLOOKUP(Table1[[#This Row],[Name]], 'Gas 20-21'!$A$4:$B$400, 2, FALSE))</f>
        <v>0</v>
      </c>
      <c r="L790" s="13">
        <f>IFERROR((Table1[[#This Row],[Electricity 20-21]]*'Emissions Factors'!$C$3)+(Table1[[#This Row],[Gas 20-21]]*'Emissions Factors'!$B$2), "0")</f>
        <v>0</v>
      </c>
      <c r="M790" s="65" t="str">
        <f>IF(ISNA(VLOOKUP(Table1[[#This Row],[Name]], 'Elec 21-22'!$A$4:$B$656, 2, FALSE)), "0", VLOOKUP(Table1[[#This Row],[Name]], 'Elec 21-22'!$A$4:$B$656, 2, FALSE))</f>
        <v>0</v>
      </c>
      <c r="N790" s="11" t="str">
        <f>IF(ISNA(VLOOKUP(Table1[[#This Row],[Name]], 'Gas 21-22'!$A$4:$B$408, 2, FALSE)), "0", VLOOKUP(Table1[[#This Row],[Name]], 'Gas 21-22'!$A$4:$B$408, 2, FALSE))</f>
        <v>0</v>
      </c>
      <c r="O790" s="8">
        <f>IFERROR((Table1[[#This Row],[Electricity 21-22]]*'Emissions Factors'!$C$4)+(Table1[[#This Row],[Gas 21-22]]*'Emissions Factors'!$B$4), "")</f>
        <v>0</v>
      </c>
      <c r="P790" s="12" t="str">
        <f>IFERROR(Table1[[#This Row],[Total Emissions 21-22]]/Table1[[#This Row],[Total Emissions 20-21]], "")</f>
        <v/>
      </c>
      <c r="Q790" s="11" t="str">
        <f>IF(ISNA(VLOOKUP(Table1[[#This Row],[Name]],'Elec 22-23'!$A$4:$B$680, 2, FALSE)), "", VLOOKUP(Table1[[#This Row],[Name]], 'Elec 22-23'!$A$4:$B$680, 2, FALSE))</f>
        <v/>
      </c>
      <c r="R790" s="7" t="str">
        <f>IF(ISNA(VLOOKUP(Table1[[#This Row],[Name]], 'Gas 22-23'!$A$4:$B$427, 2, FALSE)), "", (VLOOKUP(Table1[[#This Row],[Name]], 'Gas 22-23'!$A$4:$B$427, 2, FALSE)))</f>
        <v/>
      </c>
      <c r="S790" s="7" t="str">
        <f>IFERROR((Table1[[#This Row],[Electricity 22-23]]*'Emissions Factors'!$C$5)+('Emissions Factors'!$B$5*Table1[[#This Row],[Gas 22-23]]), "")</f>
        <v/>
      </c>
      <c r="T790" s="12" t="str">
        <f>IFERROR(Table1[[#This Row],[Total Emissions 22-23]]/Table1[[#This Row],[Total Emissions 21-22]], "")</f>
        <v/>
      </c>
      <c r="U790" s="7" t="e">
        <f>VLOOKUP(Table1[[#This Row],[Name]],'Electricity 23-24'!A97:D994,4,FALSE)</f>
        <v>#N/A</v>
      </c>
      <c r="V790" s="7" t="str">
        <f>IF(ISNA(VLOOKUP(Table1[[#This Row],[Name]],Table2[#All],2,FALSE)),"",(VLOOKUP(Table1[[#This Row],[Name]],Table2[#All],2,FALSE)))</f>
        <v/>
      </c>
      <c r="W790" s="7" t="str">
        <f>IFERROR((Table1[[#This Row],[Electricity 23-24 ]]*'Emissions Factors'!$C$6)+(Table1[[#This Row],[Gas 23-24 ]]*'Emissions Factors'!$B$6),"")</f>
        <v/>
      </c>
      <c r="X790" s="74" t="str">
        <f>IFERROR(Table1[[#This Row],[Total Emissions 23-24 ]]/Table1[[#This Row],[Total Emissions 22-23]],"")</f>
        <v/>
      </c>
      <c r="Y790" s="21"/>
    </row>
    <row r="791" spans="1:25" x14ac:dyDescent="0.25">
      <c r="A791" s="30"/>
      <c r="B791" s="21" t="e">
        <f>VLOOKUP(Table1[[#This Row],[Name]], 'Site Information'!$A$2:$D$46, 4, FALSE)</f>
        <v>#N/A</v>
      </c>
      <c r="C791" s="11" t="str">
        <f>IF(ISNA(VLOOKUP(Table1[[#This Row],[Name]], 'Elec 17-18'!$A$4:$B$630, 2, FALSE)), "0", VLOOKUP(Table1[[#This Row],[Name]], 'Elec 17-18'!$A$4:$B$630, 2, FALSE))</f>
        <v>0</v>
      </c>
      <c r="D791" s="47" t="str">
        <f>IF(ISNA(VLOOKUP(Table1[[#This Row],[Name]], 'Gas 17-18'!$A$4:$B$395, 2, FALSE)), "0", (VLOOKUP(Table1[[#This Row],[Name]], 'Gas 17-18'!$A$4:$B$395, 2, FALSE)))</f>
        <v>0</v>
      </c>
      <c r="E791" s="11" t="str">
        <f>IF(ISNA(VLOOKUP(Table1[[#This Row],[Name]], 'Elec 18-19'!$A$4:$B$630, 2, FALSE)), "0", VLOOKUP(Table1[[#This Row],[Name]], 'Elec 18-19'!$A$4:$B$630, 2, FALSE))</f>
        <v>0</v>
      </c>
      <c r="F791" s="47" t="str">
        <f>IF(ISNA(VLOOKUP(Table1[[#This Row],[Name]], 'Gas 18-19'!$A$4:$B$395, 2, FALSE)), "0", (VLOOKUP(Table1[[#This Row],[Name]], 'Gas 18-19'!$A$4:$B$395, 2, FALSE)))</f>
        <v>0</v>
      </c>
      <c r="G791" s="7" t="str">
        <f>IF(ISNA(VLOOKUP(Table1[[#This Row],[Name]], 'Elec 19-20'!$A$4:$B$631, 2, FALSE)), "0", VLOOKUP(Table1[[#This Row],[Name]], 'Elec 19-20'!$A$4:$B$631, 2, FALSE))</f>
        <v>0</v>
      </c>
      <c r="H791" s="7" t="str">
        <f>IF(ISNA(VLOOKUP(Table1[[#This Row],[Name]], 'Gas 19-20'!$A$4:$B$395, 2, FALSE)), "0", (VLOOKUP(Table1[[#This Row],[Name]], 'Gas 19-20'!$A$4:$B$395, 2, FALSE)))</f>
        <v>0</v>
      </c>
      <c r="I791" s="13">
        <f>IFERROR((Table1[[#This Row],[Electricity 19-20]]*'Emissions Factors'!$C$2)+(Table1[[#This Row],[Gas 19-20]]*'Emissions Factors'!$B$2), "")</f>
        <v>0</v>
      </c>
      <c r="J791" s="7" t="str">
        <f>IF(ISNA(VLOOKUP(Table1[[#This Row],[Name]],'Elec 20-21'!$A$4:$B$641, 2, FALSE)), "0", VLOOKUP(Table1[[#This Row],[Name]], 'Elec 20-21'!$A$4:$B$641, 2, FALSE))</f>
        <v>0</v>
      </c>
      <c r="K791" s="7" t="str">
        <f>IF(ISNA(VLOOKUP(Table1[[#This Row],[Name]], 'Gas 20-21'!$A$4:$B$400, 2, FALSE)), "0", VLOOKUP(Table1[[#This Row],[Name]], 'Gas 20-21'!$A$4:$B$400, 2, FALSE))</f>
        <v>0</v>
      </c>
      <c r="L791" s="13">
        <f>IFERROR((Table1[[#This Row],[Electricity 20-21]]*'Emissions Factors'!$C$3)+(Table1[[#This Row],[Gas 20-21]]*'Emissions Factors'!$B$2), "0")</f>
        <v>0</v>
      </c>
      <c r="M791" s="65" t="str">
        <f>IF(ISNA(VLOOKUP(Table1[[#This Row],[Name]], 'Elec 21-22'!$A$4:$B$656, 2, FALSE)), "0", VLOOKUP(Table1[[#This Row],[Name]], 'Elec 21-22'!$A$4:$B$656, 2, FALSE))</f>
        <v>0</v>
      </c>
      <c r="N791" s="7" t="str">
        <f>IF(ISNA(VLOOKUP(Table1[[#This Row],[Name]], 'Gas 21-22'!$A$4:$B$408, 2, FALSE)), "0", VLOOKUP(Table1[[#This Row],[Name]], 'Gas 21-22'!$A$4:$B$408, 2, FALSE))</f>
        <v>0</v>
      </c>
      <c r="O791" s="8">
        <f>IFERROR((Table1[[#This Row],[Electricity 21-22]]*'Emissions Factors'!$C$4)+(Table1[[#This Row],[Gas 21-22]]*'Emissions Factors'!$B$4), "")</f>
        <v>0</v>
      </c>
      <c r="P791" s="12" t="str">
        <f>IFERROR(Table1[[#This Row],[Total Emissions 21-22]]/Table1[[#This Row],[Total Emissions 20-21]], "")</f>
        <v/>
      </c>
      <c r="Q791" s="11" t="str">
        <f>IF(ISNA(VLOOKUP(Table1[[#This Row],[Name]],'Elec 22-23'!$A$4:$B$680, 2, FALSE)), "", VLOOKUP(Table1[[#This Row],[Name]], 'Elec 22-23'!$A$4:$B$680, 2, FALSE))</f>
        <v/>
      </c>
      <c r="R791" s="7" t="str">
        <f>IF(ISNA(VLOOKUP(Table1[[#This Row],[Name]], 'Gas 22-23'!$A$4:$B$427, 2, FALSE)), "", (VLOOKUP(Table1[[#This Row],[Name]], 'Gas 22-23'!$A$4:$B$427, 2, FALSE)))</f>
        <v/>
      </c>
      <c r="S791" s="7" t="str">
        <f>IFERROR((Table1[[#This Row],[Electricity 22-23]]*'Emissions Factors'!$C$5)+('Emissions Factors'!$B$5*Table1[[#This Row],[Gas 22-23]]), "")</f>
        <v/>
      </c>
      <c r="T791" s="12" t="str">
        <f>IFERROR(Table1[[#This Row],[Total Emissions 22-23]]/Table1[[#This Row],[Total Emissions 21-22]], "")</f>
        <v/>
      </c>
      <c r="U791" s="7" t="str">
        <f>IF(ISNA(VLOOKUP(Table1[[#This Row],[Name]],'Electricity 23-24'!A284:D1180,4,FALSE)),"",(VLOOKUP(Table1[[#This Row],[Name]],'Electricity 23-24'!A284:D1180,4,FALSE)))</f>
        <v/>
      </c>
      <c r="V791" s="7" t="str">
        <f>IF(ISNA(VLOOKUP(Table1[[#This Row],[Name]],Table2[#All],2,FALSE)),"",(VLOOKUP(Table1[[#This Row],[Name]],Table2[#All],2,FALSE)))</f>
        <v/>
      </c>
      <c r="W791" s="7" t="str">
        <f>IFERROR((Table1[[#This Row],[Electricity 23-24 ]]*'Emissions Factors'!$C$6)+(Table1[[#This Row],[Gas 23-24 ]]*'Emissions Factors'!$B$6),"")</f>
        <v/>
      </c>
      <c r="X791" s="74" t="str">
        <f>IFERROR(Table1[[#This Row],[Total Emissions 23-24 ]]/Table1[[#This Row],[Total Emissions 22-23]],"")</f>
        <v/>
      </c>
      <c r="Y791" s="21"/>
    </row>
    <row r="792" spans="1:25" x14ac:dyDescent="0.25">
      <c r="A792" s="30"/>
      <c r="B792" s="21" t="e">
        <f>VLOOKUP(Table1[[#This Row],[Name]], 'Site Information'!$A$2:$D$46, 4, FALSE)</f>
        <v>#N/A</v>
      </c>
      <c r="C792" s="11" t="str">
        <f>IF(ISNA(VLOOKUP(Table1[[#This Row],[Name]], 'Elec 17-18'!$A$4:$B$630, 2, FALSE)), "0", VLOOKUP(Table1[[#This Row],[Name]], 'Elec 17-18'!$A$4:$B$630, 2, FALSE))</f>
        <v>0</v>
      </c>
      <c r="D792" s="47" t="str">
        <f>IF(ISNA(VLOOKUP(Table1[[#This Row],[Name]], 'Gas 17-18'!$A$4:$B$395, 2, FALSE)), "0", (VLOOKUP(Table1[[#This Row],[Name]], 'Gas 17-18'!$A$4:$B$395, 2, FALSE)))</f>
        <v>0</v>
      </c>
      <c r="E792" s="11" t="str">
        <f>IF(ISNA(VLOOKUP(Table1[[#This Row],[Name]], 'Elec 18-19'!$A$4:$B$630, 2, FALSE)), "0", VLOOKUP(Table1[[#This Row],[Name]], 'Elec 18-19'!$A$4:$B$630, 2, FALSE))</f>
        <v>0</v>
      </c>
      <c r="F792" s="47" t="str">
        <f>IF(ISNA(VLOOKUP(Table1[[#This Row],[Name]], 'Gas 18-19'!$A$4:$B$395, 2, FALSE)), "0", (VLOOKUP(Table1[[#This Row],[Name]], 'Gas 18-19'!$A$4:$B$395, 2, FALSE)))</f>
        <v>0</v>
      </c>
      <c r="G792" s="7" t="str">
        <f>IF(ISNA(VLOOKUP(Table1[[#This Row],[Name]], 'Elec 19-20'!$A$4:$B$631, 2, FALSE)), "0", VLOOKUP(Table1[[#This Row],[Name]], 'Elec 19-20'!$A$4:$B$631, 2, FALSE))</f>
        <v>0</v>
      </c>
      <c r="H792" s="7" t="str">
        <f>IF(ISNA(VLOOKUP(Table1[[#This Row],[Name]], 'Gas 19-20'!$A$4:$B$395, 2, FALSE)), "0", (VLOOKUP(Table1[[#This Row],[Name]], 'Gas 19-20'!$A$4:$B$395, 2, FALSE)))</f>
        <v>0</v>
      </c>
      <c r="I792" s="13">
        <f>IFERROR((Table1[[#This Row],[Electricity 19-20]]*'Emissions Factors'!$C$2)+(Table1[[#This Row],[Gas 19-20]]*'Emissions Factors'!$B$2), "")</f>
        <v>0</v>
      </c>
      <c r="J792" s="7" t="str">
        <f>IF(ISNA(VLOOKUP(Table1[[#This Row],[Name]],'Elec 20-21'!$A$4:$B$641, 2, FALSE)), "0", VLOOKUP(Table1[[#This Row],[Name]], 'Elec 20-21'!$A$4:$B$641, 2, FALSE))</f>
        <v>0</v>
      </c>
      <c r="K792" s="7" t="str">
        <f>IF(ISNA(VLOOKUP(Table1[[#This Row],[Name]], 'Gas 20-21'!$A$4:$B$400, 2, FALSE)), "0", VLOOKUP(Table1[[#This Row],[Name]], 'Gas 20-21'!$A$4:$B$400, 2, FALSE))</f>
        <v>0</v>
      </c>
      <c r="L792" s="13">
        <f>IFERROR((Table1[[#This Row],[Electricity 20-21]]*'Emissions Factors'!$C$3)+(Table1[[#This Row],[Gas 20-21]]*'Emissions Factors'!$B$2), "0")</f>
        <v>0</v>
      </c>
      <c r="M792" s="65" t="str">
        <f>IF(ISNA(VLOOKUP(Table1[[#This Row],[Name]], 'Elec 21-22'!$A$4:$B$656, 2, FALSE)), "0", VLOOKUP(Table1[[#This Row],[Name]], 'Elec 21-22'!$A$4:$B$656, 2, FALSE))</f>
        <v>0</v>
      </c>
      <c r="N792" s="11" t="str">
        <f>IF(ISNA(VLOOKUP(Table1[[#This Row],[Name]], 'Gas 21-22'!$A$4:$B$408, 2, FALSE)), "0", VLOOKUP(Table1[[#This Row],[Name]], 'Gas 21-22'!$A$4:$B$408, 2, FALSE))</f>
        <v>0</v>
      </c>
      <c r="O792" s="8">
        <f>IFERROR((Table1[[#This Row],[Electricity 21-22]]*'Emissions Factors'!$C$4)+(Table1[[#This Row],[Gas 21-22]]*'Emissions Factors'!$B$4), "")</f>
        <v>0</v>
      </c>
      <c r="P792" s="12" t="str">
        <f>IFERROR(Table1[[#This Row],[Total Emissions 21-22]]/Table1[[#This Row],[Total Emissions 20-21]], "")</f>
        <v/>
      </c>
      <c r="Q792" s="11" t="str">
        <f>IF(ISNA(VLOOKUP(Table1[[#This Row],[Name]],'Elec 22-23'!$A$4:$B$680, 2, FALSE)), "", VLOOKUP(Table1[[#This Row],[Name]], 'Elec 22-23'!$A$4:$B$680, 2, FALSE))</f>
        <v/>
      </c>
      <c r="R792" s="7" t="str">
        <f>IF(ISNA(VLOOKUP(Table1[[#This Row],[Name]], 'Gas 22-23'!$A$4:$B$427, 2, FALSE)), "", (VLOOKUP(Table1[[#This Row],[Name]], 'Gas 22-23'!$A$4:$B$427, 2, FALSE)))</f>
        <v/>
      </c>
      <c r="S792" s="7" t="str">
        <f>IFERROR((Table1[[#This Row],[Electricity 22-23]]*'Emissions Factors'!$C$5)+('Emissions Factors'!$B$5*Table1[[#This Row],[Gas 22-23]]), "")</f>
        <v/>
      </c>
      <c r="T792" s="12" t="str">
        <f>IFERROR(Table1[[#This Row],[Total Emissions 22-23]]/Table1[[#This Row],[Total Emissions 21-22]], "")</f>
        <v/>
      </c>
      <c r="U792" s="7" t="str">
        <f>IF(ISNA(VLOOKUP(Table1[[#This Row],[Name]],'Electricity 23-24'!A312:D1208,4,FALSE)),"",(VLOOKUP(Table1[[#This Row],[Name]],'Electricity 23-24'!A312:D1208,4,FALSE)))</f>
        <v/>
      </c>
      <c r="V792" s="7" t="str">
        <f>IF(ISNA(VLOOKUP(Table1[[#This Row],[Name]],Table2[#All],2,FALSE)),"",(VLOOKUP(Table1[[#This Row],[Name]],Table2[#All],2,FALSE)))</f>
        <v/>
      </c>
      <c r="W792" s="7" t="str">
        <f>IFERROR((Table1[[#This Row],[Electricity 23-24 ]]*'Emissions Factors'!$C$6)+(Table1[[#This Row],[Gas 23-24 ]]*'Emissions Factors'!$B$6),"")</f>
        <v/>
      </c>
      <c r="X792" s="74" t="str">
        <f>IFERROR(Table1[[#This Row],[Total Emissions 23-24 ]]/Table1[[#This Row],[Total Emissions 22-23]],"")</f>
        <v/>
      </c>
      <c r="Y792" s="21"/>
    </row>
    <row r="793" spans="1:25" x14ac:dyDescent="0.25">
      <c r="A793" s="30"/>
      <c r="B793" s="21" t="e">
        <f>VLOOKUP(Table1[[#This Row],[Name]], 'Site Information'!$A$2:$D$46, 4, FALSE)</f>
        <v>#N/A</v>
      </c>
      <c r="C793" s="11" t="str">
        <f>IF(ISNA(VLOOKUP(Table1[[#This Row],[Name]], 'Elec 17-18'!$A$4:$B$630, 2, FALSE)), "0", VLOOKUP(Table1[[#This Row],[Name]], 'Elec 17-18'!$A$4:$B$630, 2, FALSE))</f>
        <v>0</v>
      </c>
      <c r="D793" s="47" t="str">
        <f>IF(ISNA(VLOOKUP(Table1[[#This Row],[Name]], 'Gas 17-18'!$A$4:$B$395, 2, FALSE)), "0", (VLOOKUP(Table1[[#This Row],[Name]], 'Gas 17-18'!$A$4:$B$395, 2, FALSE)))</f>
        <v>0</v>
      </c>
      <c r="E793" s="11" t="str">
        <f>IF(ISNA(VLOOKUP(Table1[[#This Row],[Name]], 'Elec 18-19'!$A$4:$B$630, 2, FALSE)), "0", VLOOKUP(Table1[[#This Row],[Name]], 'Elec 18-19'!$A$4:$B$630, 2, FALSE))</f>
        <v>0</v>
      </c>
      <c r="F793" s="47" t="str">
        <f>IF(ISNA(VLOOKUP(Table1[[#This Row],[Name]], 'Gas 18-19'!$A$4:$B$395, 2, FALSE)), "0", (VLOOKUP(Table1[[#This Row],[Name]], 'Gas 18-19'!$A$4:$B$395, 2, FALSE)))</f>
        <v>0</v>
      </c>
      <c r="G793" s="7" t="str">
        <f>IF(ISNA(VLOOKUP(Table1[[#This Row],[Name]], 'Elec 19-20'!$A$4:$B$631, 2, FALSE)), "0", VLOOKUP(Table1[[#This Row],[Name]], 'Elec 19-20'!$A$4:$B$631, 2, FALSE))</f>
        <v>0</v>
      </c>
      <c r="H793" s="7" t="str">
        <f>IF(ISNA(VLOOKUP(Table1[[#This Row],[Name]], 'Gas 19-20'!$A$4:$B$395, 2, FALSE)), "0", (VLOOKUP(Table1[[#This Row],[Name]], 'Gas 19-20'!$A$4:$B$395, 2, FALSE)))</f>
        <v>0</v>
      </c>
      <c r="I793" s="13">
        <f>IFERROR((Table1[[#This Row],[Electricity 19-20]]*'Emissions Factors'!$C$2)+(Table1[[#This Row],[Gas 19-20]]*'Emissions Factors'!$B$2), "")</f>
        <v>0</v>
      </c>
      <c r="J793" s="7" t="str">
        <f>IF(ISNA(VLOOKUP(Table1[[#This Row],[Name]],'Elec 20-21'!$A$4:$B$641, 2, FALSE)), "0", VLOOKUP(Table1[[#This Row],[Name]], 'Elec 20-21'!$A$4:$B$641, 2, FALSE))</f>
        <v>0</v>
      </c>
      <c r="K793" s="7" t="str">
        <f>IF(ISNA(VLOOKUP(Table1[[#This Row],[Name]], 'Gas 20-21'!$A$4:$B$400, 2, FALSE)), "0", VLOOKUP(Table1[[#This Row],[Name]], 'Gas 20-21'!$A$4:$B$400, 2, FALSE))</f>
        <v>0</v>
      </c>
      <c r="L793" s="13">
        <f>IFERROR((Table1[[#This Row],[Electricity 20-21]]*'Emissions Factors'!$C$3)+(Table1[[#This Row],[Gas 20-21]]*'Emissions Factors'!$B$2), "0")</f>
        <v>0</v>
      </c>
      <c r="M793" s="65" t="str">
        <f>IF(ISNA(VLOOKUP(Table1[[#This Row],[Name]], 'Elec 21-22'!$A$4:$B$656, 2, FALSE)), "0", VLOOKUP(Table1[[#This Row],[Name]], 'Elec 21-22'!$A$4:$B$656, 2, FALSE))</f>
        <v>0</v>
      </c>
      <c r="N793" s="11" t="str">
        <f>IF(ISNA(VLOOKUP(Table1[[#This Row],[Name]], 'Gas 21-22'!$A$4:$B$408, 2, FALSE)), "0", VLOOKUP(Table1[[#This Row],[Name]], 'Gas 21-22'!$A$4:$B$408, 2, FALSE))</f>
        <v>0</v>
      </c>
      <c r="O793" s="8">
        <f>IFERROR((Table1[[#This Row],[Electricity 21-22]]*'Emissions Factors'!$C$4)+(Table1[[#This Row],[Gas 21-22]]*'Emissions Factors'!$B$4), "")</f>
        <v>0</v>
      </c>
      <c r="P793" s="12" t="str">
        <f>IFERROR(Table1[[#This Row],[Total Emissions 21-22]]/Table1[[#This Row],[Total Emissions 20-21]], "")</f>
        <v/>
      </c>
      <c r="Q793" s="11" t="str">
        <f>IF(ISNA(VLOOKUP(Table1[[#This Row],[Name]],'Elec 22-23'!$A$4:$B$680, 2, FALSE)), "", VLOOKUP(Table1[[#This Row],[Name]], 'Elec 22-23'!$A$4:$B$680, 2, FALSE))</f>
        <v/>
      </c>
      <c r="R793" s="7" t="str">
        <f>IF(ISNA(VLOOKUP(Table1[[#This Row],[Name]], 'Gas 22-23'!$A$4:$B$427, 2, FALSE)), "", (VLOOKUP(Table1[[#This Row],[Name]], 'Gas 22-23'!$A$4:$B$427, 2, FALSE)))</f>
        <v/>
      </c>
      <c r="S793" s="7" t="str">
        <f>IFERROR((Table1[[#This Row],[Electricity 22-23]]*'Emissions Factors'!$C$5)+('Emissions Factors'!$B$5*Table1[[#This Row],[Gas 22-23]]), "")</f>
        <v/>
      </c>
      <c r="T793" s="12" t="str">
        <f>IFERROR(Table1[[#This Row],[Total Emissions 22-23]]/Table1[[#This Row],[Total Emissions 21-22]], "")</f>
        <v/>
      </c>
      <c r="U793" s="7" t="e">
        <f>VLOOKUP(Table1[[#This Row],[Name]],'Electricity 23-24'!A107:D132,4,FALSE)</f>
        <v>#N/A</v>
      </c>
      <c r="V793" s="7" t="str">
        <f>IF(ISNA(VLOOKUP(Table1[[#This Row],[Name]],Table2[#All],2,FALSE)),"",(VLOOKUP(Table1[[#This Row],[Name]],Table2[#All],2,FALSE)))</f>
        <v/>
      </c>
      <c r="W793" s="7" t="str">
        <f>IFERROR((Table1[[#This Row],[Electricity 23-24 ]]*'Emissions Factors'!$C$6)+(Table1[[#This Row],[Gas 23-24 ]]*'Emissions Factors'!$B$6),"")</f>
        <v/>
      </c>
      <c r="X793" s="74" t="str">
        <f>IFERROR(Table1[[#This Row],[Total Emissions 23-24 ]]/Table1[[#This Row],[Total Emissions 22-23]],"")</f>
        <v/>
      </c>
      <c r="Y793" s="21"/>
    </row>
    <row r="794" spans="1:25" x14ac:dyDescent="0.25">
      <c r="A794" s="32"/>
      <c r="B794" s="21" t="e">
        <f>VLOOKUP(Table1[[#This Row],[Name]], 'Site Information'!$A$2:$D$46, 4, FALSE)</f>
        <v>#N/A</v>
      </c>
      <c r="C794" s="8" t="str">
        <f>IF(ISNA(VLOOKUP(Table1[[#This Row],[Name]], 'Elec 17-18'!$A$4:$B$630, 2, FALSE)), "0", VLOOKUP(Table1[[#This Row],[Name]], 'Elec 17-18'!$A$4:$B$630, 2, FALSE))</f>
        <v>0</v>
      </c>
      <c r="D794" s="13" t="str">
        <f>IF(ISNA(VLOOKUP(Table1[[#This Row],[Name]], 'Gas 17-18'!$A$4:$B$395, 2, FALSE)), "0", (VLOOKUP(Table1[[#This Row],[Name]], 'Gas 17-18'!$A$4:$B$395, 2, FALSE)))</f>
        <v>0</v>
      </c>
      <c r="E794" s="8" t="str">
        <f>IF(ISNA(VLOOKUP(Table1[[#This Row],[Name]], 'Elec 18-19'!$A$4:$B$630, 2, FALSE)), "0", VLOOKUP(Table1[[#This Row],[Name]], 'Elec 18-19'!$A$4:$B$630, 2, FALSE))</f>
        <v>0</v>
      </c>
      <c r="F794" s="13" t="str">
        <f>IF(ISNA(VLOOKUP(Table1[[#This Row],[Name]], 'Gas 18-19'!$A$4:$B$395, 2, FALSE)), "0", (VLOOKUP(Table1[[#This Row],[Name]], 'Gas 18-19'!$A$4:$B$395, 2, FALSE)))</f>
        <v>0</v>
      </c>
      <c r="G794" s="7" t="str">
        <f>IF(ISNA(VLOOKUP(Table1[[#This Row],[Name]], 'Elec 19-20'!$A$4:$B$631, 2, FALSE)), "0", VLOOKUP(Table1[[#This Row],[Name]], 'Elec 19-20'!$A$4:$B$631, 2, FALSE))</f>
        <v>0</v>
      </c>
      <c r="H794" s="7" t="str">
        <f>IF(ISNA(VLOOKUP(Table1[[#This Row],[Name]], 'Gas 19-20'!$A$4:$B$395, 2, FALSE)), "0", (VLOOKUP(Table1[[#This Row],[Name]], 'Gas 19-20'!$A$4:$B$395, 2, FALSE)))</f>
        <v>0</v>
      </c>
      <c r="I794" s="13">
        <f>IFERROR((Table1[[#This Row],[Electricity 19-20]]*'Emissions Factors'!$C$2)+(Table1[[#This Row],[Gas 19-20]]*'Emissions Factors'!$B$2), "")</f>
        <v>0</v>
      </c>
      <c r="J794" s="7" t="str">
        <f>IF(ISNA(VLOOKUP(Table1[[#This Row],[Name]],'Elec 20-21'!$A$4:$B$641, 2, FALSE)), "0", VLOOKUP(Table1[[#This Row],[Name]], 'Elec 20-21'!$A$4:$B$641, 2, FALSE))</f>
        <v>0</v>
      </c>
      <c r="K794" s="7" t="str">
        <f>IF(ISNA(VLOOKUP(Table1[[#This Row],[Name]], 'Gas 20-21'!$A$4:$B$400, 2, FALSE)), "0", VLOOKUP(Table1[[#This Row],[Name]], 'Gas 20-21'!$A$4:$B$400, 2, FALSE))</f>
        <v>0</v>
      </c>
      <c r="L794" s="13">
        <f>IFERROR((Table1[[#This Row],[Electricity 20-21]]*'Emissions Factors'!$C$3)+(Table1[[#This Row],[Gas 20-21]]*'Emissions Factors'!$B$2), "0")</f>
        <v>0</v>
      </c>
      <c r="M794" s="11" t="str">
        <f>IF(ISNA(VLOOKUP(Table1[[#This Row],[Name]], 'Elec 21-22'!$A$4:$B$656, 2, FALSE)), "0", VLOOKUP(Table1[[#This Row],[Name]], 'Elec 21-22'!$A$4:$B$656, 2, FALSE))</f>
        <v>0</v>
      </c>
      <c r="N794" s="11" t="str">
        <f>IF(ISNA(VLOOKUP(Table1[[#This Row],[Name]], 'Gas 21-22'!$A$4:$B$408, 2, FALSE)), "0", VLOOKUP(Table1[[#This Row],[Name]], 'Gas 21-22'!$A$4:$B$408, 2, FALSE))</f>
        <v>0</v>
      </c>
      <c r="O794" s="8">
        <f>IFERROR((Table1[[#This Row],[Electricity 21-22]]*'Emissions Factors'!$C$4)+(Table1[[#This Row],[Gas 21-22]]*'Emissions Factors'!$B$4), "")</f>
        <v>0</v>
      </c>
      <c r="P794" s="13" t="str">
        <f>IFERROR(Table1[[#This Row],[Total Emissions 21-22]]/Table1[[#This Row],[Total Emissions 20-21]], "")</f>
        <v/>
      </c>
      <c r="Q794" s="11" t="str">
        <f>IF(ISNA(VLOOKUP(Table1[[#This Row],[Name]],'Elec 22-23'!$A$4:$B$680, 2, FALSE)), "", VLOOKUP(Table1[[#This Row],[Name]], 'Elec 22-23'!$A$4:$B$680, 2, FALSE))</f>
        <v/>
      </c>
      <c r="R794" s="7" t="str">
        <f>IF(ISNA(VLOOKUP(Table1[[#This Row],[Name]], 'Gas 22-23'!$A$4:$B$427, 2, FALSE)), "", (VLOOKUP(Table1[[#This Row],[Name]], 'Gas 22-23'!$A$4:$B$427, 2, FALSE)))</f>
        <v/>
      </c>
      <c r="S794" s="7" t="str">
        <f>IFERROR((Table1[[#This Row],[Electricity 22-23]]*'Emissions Factors'!$C$5)+('Emissions Factors'!$B$5*Table1[[#This Row],[Gas 22-23]]), "")</f>
        <v/>
      </c>
      <c r="T794" s="12" t="str">
        <f>IFERROR(Table1[[#This Row],[Total Emissions 22-23]]/Table1[[#This Row],[Total Emissions 21-22]], "")</f>
        <v/>
      </c>
      <c r="U794" s="7" t="str">
        <f>IF(ISNA(VLOOKUP(Table1[[#This Row],[Name]],'Electricity 23-24'!A795:D1691,4,FALSE)),"",(VLOOKUP(Table1[[#This Row],[Name]],'Electricity 23-24'!A795:D1691,4,FALSE)))</f>
        <v/>
      </c>
      <c r="V794" s="7" t="str">
        <f>IF(ISNA(VLOOKUP(Table1[[#This Row],[Name]],Table2[#All],2,FALSE)),"",(VLOOKUP(Table1[[#This Row],[Name]],Table2[#All],2,FALSE)))</f>
        <v/>
      </c>
      <c r="W794" s="7" t="str">
        <f>IFERROR((Table1[[#This Row],[Electricity 23-24 ]]*'Emissions Factors'!$C$6)+(Table1[[#This Row],[Gas 23-24 ]]*'Emissions Factors'!$B$6),"")</f>
        <v/>
      </c>
      <c r="X794" s="74" t="str">
        <f>IFERROR(Table1[[#This Row],[Total Emissions 23-24 ]]/Table1[[#This Row],[Total Emissions 22-23]],"")</f>
        <v/>
      </c>
      <c r="Y794" s="21"/>
    </row>
    <row r="795" spans="1:25" x14ac:dyDescent="0.25">
      <c r="A795" s="30"/>
      <c r="B795" s="21" t="e">
        <f>VLOOKUP(Table1[[#This Row],[Name]], 'Site Information'!$A$2:$D$46, 4, FALSE)</f>
        <v>#N/A</v>
      </c>
      <c r="C795" s="11" t="str">
        <f>IF(ISNA(VLOOKUP(Table1[[#This Row],[Name]], 'Elec 17-18'!$A$4:$B$630, 2, FALSE)), "0", VLOOKUP(Table1[[#This Row],[Name]], 'Elec 17-18'!$A$4:$B$630, 2, FALSE))</f>
        <v>0</v>
      </c>
      <c r="D795" s="47" t="str">
        <f>IF(ISNA(VLOOKUP(Table1[[#This Row],[Name]], 'Gas 17-18'!$A$4:$B$395, 2, FALSE)), "0", (VLOOKUP(Table1[[#This Row],[Name]], 'Gas 17-18'!$A$4:$B$395, 2, FALSE)))</f>
        <v>0</v>
      </c>
      <c r="E795" s="11" t="str">
        <f>IF(ISNA(VLOOKUP(Table1[[#This Row],[Name]], 'Elec 18-19'!$A$4:$B$630, 2, FALSE)), "0", VLOOKUP(Table1[[#This Row],[Name]], 'Elec 18-19'!$A$4:$B$630, 2, FALSE))</f>
        <v>0</v>
      </c>
      <c r="F795" s="47" t="str">
        <f>IF(ISNA(VLOOKUP(Table1[[#This Row],[Name]], 'Gas 18-19'!$A$4:$B$395, 2, FALSE)), "0", (VLOOKUP(Table1[[#This Row],[Name]], 'Gas 18-19'!$A$4:$B$395, 2, FALSE)))</f>
        <v>0</v>
      </c>
      <c r="G795" s="7" t="str">
        <f>IF(ISNA(VLOOKUP(Table1[[#This Row],[Name]], 'Elec 19-20'!$A$4:$B$631, 2, FALSE)), "0", VLOOKUP(Table1[[#This Row],[Name]], 'Elec 19-20'!$A$4:$B$631, 2, FALSE))</f>
        <v>0</v>
      </c>
      <c r="H795" s="7" t="str">
        <f>IF(ISNA(VLOOKUP(Table1[[#This Row],[Name]], 'Gas 19-20'!$A$4:$B$395, 2, FALSE)), "0", (VLOOKUP(Table1[[#This Row],[Name]], 'Gas 19-20'!$A$4:$B$395, 2, FALSE)))</f>
        <v>0</v>
      </c>
      <c r="I795" s="13">
        <f>IFERROR((Table1[[#This Row],[Electricity 19-20]]*'Emissions Factors'!$C$2)+(Table1[[#This Row],[Gas 19-20]]*'Emissions Factors'!$B$2), "")</f>
        <v>0</v>
      </c>
      <c r="J795" s="7" t="str">
        <f>IF(ISNA(VLOOKUP(Table1[[#This Row],[Name]],'Elec 20-21'!$A$4:$B$641, 2, FALSE)), "0", VLOOKUP(Table1[[#This Row],[Name]], 'Elec 20-21'!$A$4:$B$641, 2, FALSE))</f>
        <v>0</v>
      </c>
      <c r="K795" s="7" t="str">
        <f>IF(ISNA(VLOOKUP(Table1[[#This Row],[Name]], 'Gas 20-21'!$A$4:$B$400, 2, FALSE)), "0", VLOOKUP(Table1[[#This Row],[Name]], 'Gas 20-21'!$A$4:$B$400, 2, FALSE))</f>
        <v>0</v>
      </c>
      <c r="L795" s="13">
        <f>IFERROR((Table1[[#This Row],[Electricity 20-21]]*'Emissions Factors'!$C$3)+(Table1[[#This Row],[Gas 20-21]]*'Emissions Factors'!$B$2), "0")</f>
        <v>0</v>
      </c>
      <c r="M795" s="65" t="str">
        <f>IF(ISNA(VLOOKUP(Table1[[#This Row],[Name]], 'Elec 21-22'!$A$4:$B$656, 2, FALSE)), "0", VLOOKUP(Table1[[#This Row],[Name]], 'Elec 21-22'!$A$4:$B$656, 2, FALSE))</f>
        <v>0</v>
      </c>
      <c r="N795" s="11" t="str">
        <f>IF(ISNA(VLOOKUP(Table1[[#This Row],[Name]], 'Gas 21-22'!$A$4:$B$408, 2, FALSE)), "0", VLOOKUP(Table1[[#This Row],[Name]], 'Gas 21-22'!$A$4:$B$408, 2, FALSE))</f>
        <v>0</v>
      </c>
      <c r="O795" s="8">
        <f>IFERROR((Table1[[#This Row],[Electricity 21-22]]*'Emissions Factors'!$C$4)+(Table1[[#This Row],[Gas 21-22]]*'Emissions Factors'!$B$4), "")</f>
        <v>0</v>
      </c>
      <c r="P795" s="12" t="str">
        <f>IFERROR(Table1[[#This Row],[Total Emissions 21-22]]/Table1[[#This Row],[Total Emissions 20-21]], "")</f>
        <v/>
      </c>
      <c r="Q795" s="11" t="str">
        <f>IF(ISNA(VLOOKUP(Table1[[#This Row],[Name]],'Elec 22-23'!$A$4:$B$680, 2, FALSE)), "", VLOOKUP(Table1[[#This Row],[Name]], 'Elec 22-23'!$A$4:$B$680, 2, FALSE))</f>
        <v/>
      </c>
      <c r="R795" s="7" t="str">
        <f>IF(ISNA(VLOOKUP(Table1[[#This Row],[Name]], 'Gas 22-23'!$A$4:$B$427, 2, FALSE)), "", (VLOOKUP(Table1[[#This Row],[Name]], 'Gas 22-23'!$A$4:$B$427, 2, FALSE)))</f>
        <v/>
      </c>
      <c r="S795" s="7" t="str">
        <f>IFERROR((Table1[[#This Row],[Electricity 22-23]]*'Emissions Factors'!$C$5)+('Emissions Factors'!$B$5*Table1[[#This Row],[Gas 22-23]]), "")</f>
        <v/>
      </c>
      <c r="T795" s="12" t="str">
        <f>IFERROR(Table1[[#This Row],[Total Emissions 22-23]]/Table1[[#This Row],[Total Emissions 21-22]], "")</f>
        <v/>
      </c>
      <c r="U795" s="7" t="e">
        <f>VLOOKUP(Table1[[#This Row],[Name]],'Electricity 23-24'!A3:D727,4,FALSE)</f>
        <v>#N/A</v>
      </c>
      <c r="V795" s="7" t="str">
        <f>IF(ISNA(VLOOKUP(Table1[[#This Row],[Name]],Table2[#All],2,FALSE)),"",(VLOOKUP(Table1[[#This Row],[Name]],Table2[#All],2,FALSE)))</f>
        <v/>
      </c>
      <c r="W795" s="7" t="str">
        <f>IFERROR((Table1[[#This Row],[Electricity 23-24 ]]*'Emissions Factors'!$C$6)+(Table1[[#This Row],[Gas 23-24 ]]*'Emissions Factors'!$B$6),"")</f>
        <v/>
      </c>
      <c r="X795" s="74" t="str">
        <f>IFERROR(Table1[[#This Row],[Total Emissions 23-24 ]]/Table1[[#This Row],[Total Emissions 22-23]],"")</f>
        <v/>
      </c>
      <c r="Y795" s="21"/>
    </row>
    <row r="796" spans="1:25" x14ac:dyDescent="0.25">
      <c r="A796" s="30"/>
      <c r="B796" s="21" t="e">
        <f>VLOOKUP(Table1[[#This Row],[Name]], 'Site Information'!$A$2:$D$46, 4, FALSE)</f>
        <v>#N/A</v>
      </c>
      <c r="C796" s="11" t="str">
        <f>IF(ISNA(VLOOKUP(Table1[[#This Row],[Name]], 'Elec 17-18'!$A$4:$B$630, 2, FALSE)), "0", VLOOKUP(Table1[[#This Row],[Name]], 'Elec 17-18'!$A$4:$B$630, 2, FALSE))</f>
        <v>0</v>
      </c>
      <c r="D796" s="47" t="str">
        <f>IF(ISNA(VLOOKUP(Table1[[#This Row],[Name]], 'Gas 17-18'!$A$4:$B$395, 2, FALSE)), "0", (VLOOKUP(Table1[[#This Row],[Name]], 'Gas 17-18'!$A$4:$B$395, 2, FALSE)))</f>
        <v>0</v>
      </c>
      <c r="E796" s="11" t="str">
        <f>IF(ISNA(VLOOKUP(Table1[[#This Row],[Name]], 'Elec 18-19'!$A$4:$B$630, 2, FALSE)), "0", VLOOKUP(Table1[[#This Row],[Name]], 'Elec 18-19'!$A$4:$B$630, 2, FALSE))</f>
        <v>0</v>
      </c>
      <c r="F796" s="47" t="str">
        <f>IF(ISNA(VLOOKUP(Table1[[#This Row],[Name]], 'Gas 18-19'!$A$4:$B$395, 2, FALSE)), "0", (VLOOKUP(Table1[[#This Row],[Name]], 'Gas 18-19'!$A$4:$B$395, 2, FALSE)))</f>
        <v>0</v>
      </c>
      <c r="G796" s="7" t="str">
        <f>IF(ISNA(VLOOKUP(Table1[[#This Row],[Name]], 'Elec 19-20'!$A$4:$B$631, 2, FALSE)), "0", VLOOKUP(Table1[[#This Row],[Name]], 'Elec 19-20'!$A$4:$B$631, 2, FALSE))</f>
        <v>0</v>
      </c>
      <c r="H796" s="7" t="str">
        <f>IF(ISNA(VLOOKUP(Table1[[#This Row],[Name]], 'Gas 19-20'!$A$4:$B$395, 2, FALSE)), "0", (VLOOKUP(Table1[[#This Row],[Name]], 'Gas 19-20'!$A$4:$B$395, 2, FALSE)))</f>
        <v>0</v>
      </c>
      <c r="I796" s="13">
        <f>IFERROR((Table1[[#This Row],[Electricity 19-20]]*'Emissions Factors'!$C$2)+(Table1[[#This Row],[Gas 19-20]]*'Emissions Factors'!$B$2), "")</f>
        <v>0</v>
      </c>
      <c r="J796" s="7" t="str">
        <f>IF(ISNA(VLOOKUP(Table1[[#This Row],[Name]],'Elec 20-21'!$A$4:$B$641, 2, FALSE)), "0", VLOOKUP(Table1[[#This Row],[Name]], 'Elec 20-21'!$A$4:$B$641, 2, FALSE))</f>
        <v>0</v>
      </c>
      <c r="K796" s="7" t="str">
        <f>IF(ISNA(VLOOKUP(Table1[[#This Row],[Name]], 'Gas 20-21'!$A$4:$B$400, 2, FALSE)), "0", VLOOKUP(Table1[[#This Row],[Name]], 'Gas 20-21'!$A$4:$B$400, 2, FALSE))</f>
        <v>0</v>
      </c>
      <c r="L796" s="13">
        <f>IFERROR((Table1[[#This Row],[Electricity 20-21]]*'Emissions Factors'!$C$3)+(Table1[[#This Row],[Gas 20-21]]*'Emissions Factors'!$B$2), "0")</f>
        <v>0</v>
      </c>
      <c r="M796" s="65" t="str">
        <f>IF(ISNA(VLOOKUP(Table1[[#This Row],[Name]], 'Elec 21-22'!$A$4:$B$656, 2, FALSE)), "0", VLOOKUP(Table1[[#This Row],[Name]], 'Elec 21-22'!$A$4:$B$656, 2, FALSE))</f>
        <v>0</v>
      </c>
      <c r="N796" s="11" t="str">
        <f>IF(ISNA(VLOOKUP(Table1[[#This Row],[Name]], 'Gas 21-22'!$A$4:$B$408, 2, FALSE)), "0", VLOOKUP(Table1[[#This Row],[Name]], 'Gas 21-22'!$A$4:$B$408, 2, FALSE))</f>
        <v>0</v>
      </c>
      <c r="O796" s="8">
        <f>IFERROR((Table1[[#This Row],[Electricity 21-22]]*'Emissions Factors'!$C$4)+(Table1[[#This Row],[Gas 21-22]]*'Emissions Factors'!$B$4), "")</f>
        <v>0</v>
      </c>
      <c r="P796" s="12" t="str">
        <f>IFERROR(Table1[[#This Row],[Total Emissions 21-22]]/Table1[[#This Row],[Total Emissions 20-21]], "")</f>
        <v/>
      </c>
      <c r="Q796" s="11" t="str">
        <f>IF(ISNA(VLOOKUP(Table1[[#This Row],[Name]],'Elec 22-23'!$A$4:$B$680, 2, FALSE)), "", VLOOKUP(Table1[[#This Row],[Name]], 'Elec 22-23'!$A$4:$B$680, 2, FALSE))</f>
        <v/>
      </c>
      <c r="R796" s="7" t="str">
        <f>IF(ISNA(VLOOKUP(Table1[[#This Row],[Name]], 'Gas 22-23'!$A$4:$B$427, 2, FALSE)), "", (VLOOKUP(Table1[[#This Row],[Name]], 'Gas 22-23'!$A$4:$B$427, 2, FALSE)))</f>
        <v/>
      </c>
      <c r="S796" s="7" t="str">
        <f>IFERROR((Table1[[#This Row],[Electricity 22-23]]*'Emissions Factors'!$C$5)+('Emissions Factors'!$B$5*Table1[[#This Row],[Gas 22-23]]), "")</f>
        <v/>
      </c>
      <c r="T796" s="12" t="str">
        <f>IFERROR(Table1[[#This Row],[Total Emissions 22-23]]/Table1[[#This Row],[Total Emissions 21-22]], "")</f>
        <v/>
      </c>
      <c r="U796" s="7" t="str">
        <f>IF(ISNA(VLOOKUP(Table1[[#This Row],[Name]],'Electricity 23-24'!A314:D1210,4,FALSE)),"",(VLOOKUP(Table1[[#This Row],[Name]],'Electricity 23-24'!A314:D1210,4,FALSE)))</f>
        <v/>
      </c>
      <c r="V796" s="7" t="str">
        <f>IF(ISNA(VLOOKUP(Table1[[#This Row],[Name]],Table2[#All],2,FALSE)),"",(VLOOKUP(Table1[[#This Row],[Name]],Table2[#All],2,FALSE)))</f>
        <v/>
      </c>
      <c r="W796" s="7" t="str">
        <f>IFERROR((Table1[[#This Row],[Electricity 23-24 ]]*'Emissions Factors'!$C$6)+(Table1[[#This Row],[Gas 23-24 ]]*'Emissions Factors'!$B$6),"")</f>
        <v/>
      </c>
      <c r="X796" s="74" t="str">
        <f>IFERROR(Table1[[#This Row],[Total Emissions 23-24 ]]/Table1[[#This Row],[Total Emissions 22-23]],"")</f>
        <v/>
      </c>
      <c r="Y796" s="21"/>
    </row>
    <row r="797" spans="1:25" x14ac:dyDescent="0.25">
      <c r="A797" s="30"/>
      <c r="B797" s="21" t="e">
        <f>VLOOKUP(Table1[[#This Row],[Name]], 'Site Information'!$A$2:$D$46, 4, FALSE)</f>
        <v>#N/A</v>
      </c>
      <c r="C797" s="11" t="str">
        <f>IF(ISNA(VLOOKUP(Table1[[#This Row],[Name]], 'Elec 17-18'!$A$4:$B$630, 2, FALSE)), "0", VLOOKUP(Table1[[#This Row],[Name]], 'Elec 17-18'!$A$4:$B$630, 2, FALSE))</f>
        <v>0</v>
      </c>
      <c r="D797" s="47" t="str">
        <f>IF(ISNA(VLOOKUP(Table1[[#This Row],[Name]], 'Gas 17-18'!$A$4:$B$395, 2, FALSE)), "0", (VLOOKUP(Table1[[#This Row],[Name]], 'Gas 17-18'!$A$4:$B$395, 2, FALSE)))</f>
        <v>0</v>
      </c>
      <c r="E797" s="11" t="str">
        <f>IF(ISNA(VLOOKUP(Table1[[#This Row],[Name]], 'Elec 18-19'!$A$4:$B$630, 2, FALSE)), "0", VLOOKUP(Table1[[#This Row],[Name]], 'Elec 18-19'!$A$4:$B$630, 2, FALSE))</f>
        <v>0</v>
      </c>
      <c r="F797" s="47" t="str">
        <f>IF(ISNA(VLOOKUP(Table1[[#This Row],[Name]], 'Gas 18-19'!$A$4:$B$395, 2, FALSE)), "0", (VLOOKUP(Table1[[#This Row],[Name]], 'Gas 18-19'!$A$4:$B$395, 2, FALSE)))</f>
        <v>0</v>
      </c>
      <c r="G797" s="7" t="str">
        <f>IF(ISNA(VLOOKUP(Table1[[#This Row],[Name]], 'Elec 19-20'!$A$4:$B$631, 2, FALSE)), "0", VLOOKUP(Table1[[#This Row],[Name]], 'Elec 19-20'!$A$4:$B$631, 2, FALSE))</f>
        <v>0</v>
      </c>
      <c r="H797" s="7" t="str">
        <f>IF(ISNA(VLOOKUP(Table1[[#This Row],[Name]], 'Gas 19-20'!$A$4:$B$395, 2, FALSE)), "0", (VLOOKUP(Table1[[#This Row],[Name]], 'Gas 19-20'!$A$4:$B$395, 2, FALSE)))</f>
        <v>0</v>
      </c>
      <c r="I797" s="13">
        <f>IFERROR((Table1[[#This Row],[Electricity 19-20]]*'Emissions Factors'!$C$2)+(Table1[[#This Row],[Gas 19-20]]*'Emissions Factors'!$B$2), "")</f>
        <v>0</v>
      </c>
      <c r="J797" s="7" t="str">
        <f>IF(ISNA(VLOOKUP(Table1[[#This Row],[Name]],'Elec 20-21'!$A$4:$B$641, 2, FALSE)), "0", VLOOKUP(Table1[[#This Row],[Name]], 'Elec 20-21'!$A$4:$B$641, 2, FALSE))</f>
        <v>0</v>
      </c>
      <c r="K797" s="7" t="str">
        <f>IF(ISNA(VLOOKUP(Table1[[#This Row],[Name]], 'Gas 20-21'!$A$4:$B$400, 2, FALSE)), "0", VLOOKUP(Table1[[#This Row],[Name]], 'Gas 20-21'!$A$4:$B$400, 2, FALSE))</f>
        <v>0</v>
      </c>
      <c r="L797" s="13">
        <f>IFERROR((Table1[[#This Row],[Electricity 20-21]]*'Emissions Factors'!$C$3)+(Table1[[#This Row],[Gas 20-21]]*'Emissions Factors'!$B$2), "0")</f>
        <v>0</v>
      </c>
      <c r="M797" s="65" t="str">
        <f>IF(ISNA(VLOOKUP(Table1[[#This Row],[Name]], 'Elec 21-22'!$A$4:$B$656, 2, FALSE)), "0", VLOOKUP(Table1[[#This Row],[Name]], 'Elec 21-22'!$A$4:$B$656, 2, FALSE))</f>
        <v>0</v>
      </c>
      <c r="N797" s="7" t="str">
        <f>IF(ISNA(VLOOKUP(Table1[[#This Row],[Name]], 'Gas 21-22'!$A$4:$B$408, 2, FALSE)), "0", VLOOKUP(Table1[[#This Row],[Name]], 'Gas 21-22'!$A$4:$B$408, 2, FALSE))</f>
        <v>0</v>
      </c>
      <c r="O797" s="8">
        <f>IFERROR((Table1[[#This Row],[Electricity 21-22]]*'Emissions Factors'!$C$4)+(Table1[[#This Row],[Gas 21-22]]*'Emissions Factors'!$B$4), "")</f>
        <v>0</v>
      </c>
      <c r="P797" s="12" t="str">
        <f>IFERROR(Table1[[#This Row],[Total Emissions 21-22]]/Table1[[#This Row],[Total Emissions 20-21]], "")</f>
        <v/>
      </c>
      <c r="Q797" s="11" t="str">
        <f>IF(ISNA(VLOOKUP(Table1[[#This Row],[Name]],'Elec 22-23'!$A$4:$B$680, 2, FALSE)), "", VLOOKUP(Table1[[#This Row],[Name]], 'Elec 22-23'!$A$4:$B$680, 2, FALSE))</f>
        <v/>
      </c>
      <c r="R797" s="7" t="str">
        <f>IF(ISNA(VLOOKUP(Table1[[#This Row],[Name]], 'Gas 22-23'!$A$4:$B$427, 2, FALSE)), "", (VLOOKUP(Table1[[#This Row],[Name]], 'Gas 22-23'!$A$4:$B$427, 2, FALSE)))</f>
        <v/>
      </c>
      <c r="S797" s="7" t="str">
        <f>IFERROR((Table1[[#This Row],[Electricity 22-23]]*'Emissions Factors'!$C$5)+('Emissions Factors'!$B$5*Table1[[#This Row],[Gas 22-23]]), "")</f>
        <v/>
      </c>
      <c r="T797" s="12" t="str">
        <f>IFERROR(Table1[[#This Row],[Total Emissions 22-23]]/Table1[[#This Row],[Total Emissions 21-22]], "")</f>
        <v/>
      </c>
      <c r="U797" s="7" t="str">
        <f>IF(ISNA(VLOOKUP(Table1[[#This Row],[Name]],'Electricity 23-24'!A334:D1230,4,FALSE)),"",(VLOOKUP(Table1[[#This Row],[Name]],'Electricity 23-24'!A334:D1230,4,FALSE)))</f>
        <v/>
      </c>
      <c r="V797" s="7" t="str">
        <f>IF(ISNA(VLOOKUP(Table1[[#This Row],[Name]],Table2[#All],2,FALSE)),"",(VLOOKUP(Table1[[#This Row],[Name]],Table2[#All],2,FALSE)))</f>
        <v/>
      </c>
      <c r="W797" s="7" t="str">
        <f>IFERROR((Table1[[#This Row],[Electricity 23-24 ]]*'Emissions Factors'!$C$6)+(Table1[[#This Row],[Gas 23-24 ]]*'Emissions Factors'!$B$6),"")</f>
        <v/>
      </c>
      <c r="X797" s="74" t="str">
        <f>IFERROR(Table1[[#This Row],[Total Emissions 23-24 ]]/Table1[[#This Row],[Total Emissions 22-23]],"")</f>
        <v/>
      </c>
      <c r="Y797" s="21"/>
    </row>
    <row r="798" spans="1:25" x14ac:dyDescent="0.25">
      <c r="A798" s="30"/>
      <c r="B798" s="21" t="e">
        <f>VLOOKUP(Table1[[#This Row],[Name]], 'Site Information'!$A$2:$D$46, 4, FALSE)</f>
        <v>#N/A</v>
      </c>
      <c r="C798" s="11" t="str">
        <f>IF(ISNA(VLOOKUP(Table1[[#This Row],[Name]], 'Elec 17-18'!$A$4:$B$630, 2, FALSE)), "0", VLOOKUP(Table1[[#This Row],[Name]], 'Elec 17-18'!$A$4:$B$630, 2, FALSE))</f>
        <v>0</v>
      </c>
      <c r="D798" s="47" t="str">
        <f>IF(ISNA(VLOOKUP(Table1[[#This Row],[Name]], 'Gas 17-18'!$A$4:$B$395, 2, FALSE)), "0", (VLOOKUP(Table1[[#This Row],[Name]], 'Gas 17-18'!$A$4:$B$395, 2, FALSE)))</f>
        <v>0</v>
      </c>
      <c r="E798" s="11" t="str">
        <f>IF(ISNA(VLOOKUP(Table1[[#This Row],[Name]], 'Elec 18-19'!$A$4:$B$630, 2, FALSE)), "0", VLOOKUP(Table1[[#This Row],[Name]], 'Elec 18-19'!$A$4:$B$630, 2, FALSE))</f>
        <v>0</v>
      </c>
      <c r="F798" s="47" t="str">
        <f>IF(ISNA(VLOOKUP(Table1[[#This Row],[Name]], 'Gas 18-19'!$A$4:$B$395, 2, FALSE)), "0", (VLOOKUP(Table1[[#This Row],[Name]], 'Gas 18-19'!$A$4:$B$395, 2, FALSE)))</f>
        <v>0</v>
      </c>
      <c r="G798" s="7" t="str">
        <f>IF(ISNA(VLOOKUP(Table1[[#This Row],[Name]], 'Elec 19-20'!$A$4:$B$631, 2, FALSE)), "0", VLOOKUP(Table1[[#This Row],[Name]], 'Elec 19-20'!$A$4:$B$631, 2, FALSE))</f>
        <v>0</v>
      </c>
      <c r="H798" s="7" t="str">
        <f>IF(ISNA(VLOOKUP(Table1[[#This Row],[Name]], 'Gas 19-20'!$A$4:$B$395, 2, FALSE)), "0", (VLOOKUP(Table1[[#This Row],[Name]], 'Gas 19-20'!$A$4:$B$395, 2, FALSE)))</f>
        <v>0</v>
      </c>
      <c r="I798" s="13">
        <f>IFERROR((Table1[[#This Row],[Electricity 19-20]]*'Emissions Factors'!$C$2)+(Table1[[#This Row],[Gas 19-20]]*'Emissions Factors'!$B$2), "")</f>
        <v>0</v>
      </c>
      <c r="J798" s="7" t="str">
        <f>IF(ISNA(VLOOKUP(Table1[[#This Row],[Name]],'Elec 20-21'!$A$4:$B$641, 2, FALSE)), "0", VLOOKUP(Table1[[#This Row],[Name]], 'Elec 20-21'!$A$4:$B$641, 2, FALSE))</f>
        <v>0</v>
      </c>
      <c r="K798" s="7" t="str">
        <f>IF(ISNA(VLOOKUP(Table1[[#This Row],[Name]], 'Gas 20-21'!$A$4:$B$400, 2, FALSE)), "0", VLOOKUP(Table1[[#This Row],[Name]], 'Gas 20-21'!$A$4:$B$400, 2, FALSE))</f>
        <v>0</v>
      </c>
      <c r="L798" s="13">
        <f>IFERROR((Table1[[#This Row],[Electricity 20-21]]*'Emissions Factors'!$C$3)+(Table1[[#This Row],[Gas 20-21]]*'Emissions Factors'!$B$2), "0")</f>
        <v>0</v>
      </c>
      <c r="M798" s="65" t="str">
        <f>IF(ISNA(VLOOKUP(Table1[[#This Row],[Name]], 'Elec 21-22'!$A$4:$B$656, 2, FALSE)), "0", VLOOKUP(Table1[[#This Row],[Name]], 'Elec 21-22'!$A$4:$B$656, 2, FALSE))</f>
        <v>0</v>
      </c>
      <c r="N798" s="11" t="str">
        <f>IF(ISNA(VLOOKUP(Table1[[#This Row],[Name]], 'Gas 21-22'!$A$4:$B$408, 2, FALSE)), "0", VLOOKUP(Table1[[#This Row],[Name]], 'Gas 21-22'!$A$4:$B$408, 2, FALSE))</f>
        <v>0</v>
      </c>
      <c r="O798" s="8">
        <f>IFERROR((Table1[[#This Row],[Electricity 21-22]]*'Emissions Factors'!$C$4)+(Table1[[#This Row],[Gas 21-22]]*'Emissions Factors'!$B$4), "")</f>
        <v>0</v>
      </c>
      <c r="P798" s="12" t="str">
        <f>IFERROR(Table1[[#This Row],[Total Emissions 21-22]]/Table1[[#This Row],[Total Emissions 20-21]], "")</f>
        <v/>
      </c>
      <c r="Q798" s="11" t="str">
        <f>IF(ISNA(VLOOKUP(Table1[[#This Row],[Name]],'Elec 22-23'!$A$4:$B$680, 2, FALSE)), "", VLOOKUP(Table1[[#This Row],[Name]], 'Elec 22-23'!$A$4:$B$680, 2, FALSE))</f>
        <v/>
      </c>
      <c r="R798" s="7" t="str">
        <f>IF(ISNA(VLOOKUP(Table1[[#This Row],[Name]], 'Gas 22-23'!$A$4:$B$427, 2, FALSE)), "", (VLOOKUP(Table1[[#This Row],[Name]], 'Gas 22-23'!$A$4:$B$427, 2, FALSE)))</f>
        <v/>
      </c>
      <c r="S798" s="7" t="str">
        <f>IFERROR((Table1[[#This Row],[Electricity 22-23]]*'Emissions Factors'!$C$5)+('Emissions Factors'!$B$5*Table1[[#This Row],[Gas 22-23]]), "")</f>
        <v/>
      </c>
      <c r="T798" s="12" t="str">
        <f>IFERROR(Table1[[#This Row],[Total Emissions 22-23]]/Table1[[#This Row],[Total Emissions 21-22]], "")</f>
        <v/>
      </c>
      <c r="U798" s="7" t="str">
        <f>IF(ISNA(VLOOKUP(Table1[[#This Row],[Name]],'Electricity 23-24'!A332:D1228,4,FALSE)),"",(VLOOKUP(Table1[[#This Row],[Name]],'Electricity 23-24'!A332:D1228,4,FALSE)))</f>
        <v/>
      </c>
      <c r="V798" s="7" t="str">
        <f>IF(ISNA(VLOOKUP(Table1[[#This Row],[Name]],Table2[#All],2,FALSE)),"",(VLOOKUP(Table1[[#This Row],[Name]],Table2[#All],2,FALSE)))</f>
        <v/>
      </c>
      <c r="W798" s="7" t="str">
        <f>IFERROR((Table1[[#This Row],[Electricity 23-24 ]]*'Emissions Factors'!$C$6)+(Table1[[#This Row],[Gas 23-24 ]]*'Emissions Factors'!$B$6),"")</f>
        <v/>
      </c>
      <c r="X798" s="74" t="str">
        <f>IFERROR(Table1[[#This Row],[Total Emissions 23-24 ]]/Table1[[#This Row],[Total Emissions 22-23]],"")</f>
        <v/>
      </c>
      <c r="Y798" s="21"/>
    </row>
    <row r="799" spans="1:25" x14ac:dyDescent="0.25">
      <c r="A799" s="30"/>
      <c r="B799" s="21" t="e">
        <f>VLOOKUP(Table1[[#This Row],[Name]], 'Site Information'!$A$2:$D$46, 4, FALSE)</f>
        <v>#N/A</v>
      </c>
      <c r="C799" s="11" t="str">
        <f>IF(ISNA(VLOOKUP(Table1[[#This Row],[Name]], 'Elec 17-18'!$A$4:$B$630, 2, FALSE)), "0", VLOOKUP(Table1[[#This Row],[Name]], 'Elec 17-18'!$A$4:$B$630, 2, FALSE))</f>
        <v>0</v>
      </c>
      <c r="D799" s="47" t="str">
        <f>IF(ISNA(VLOOKUP(Table1[[#This Row],[Name]], 'Gas 17-18'!$A$4:$B$395, 2, FALSE)), "0", (VLOOKUP(Table1[[#This Row],[Name]], 'Gas 17-18'!$A$4:$B$395, 2, FALSE)))</f>
        <v>0</v>
      </c>
      <c r="E799" s="11" t="str">
        <f>IF(ISNA(VLOOKUP(Table1[[#This Row],[Name]], 'Elec 18-19'!$A$4:$B$630, 2, FALSE)), "0", VLOOKUP(Table1[[#This Row],[Name]], 'Elec 18-19'!$A$4:$B$630, 2, FALSE))</f>
        <v>0</v>
      </c>
      <c r="F799" s="47" t="str">
        <f>IF(ISNA(VLOOKUP(Table1[[#This Row],[Name]], 'Gas 18-19'!$A$4:$B$395, 2, FALSE)), "0", (VLOOKUP(Table1[[#This Row],[Name]], 'Gas 18-19'!$A$4:$B$395, 2, FALSE)))</f>
        <v>0</v>
      </c>
      <c r="G799" s="7" t="str">
        <f>IF(ISNA(VLOOKUP(Table1[[#This Row],[Name]], 'Elec 19-20'!$A$4:$B$631, 2, FALSE)), "0", VLOOKUP(Table1[[#This Row],[Name]], 'Elec 19-20'!$A$4:$B$631, 2, FALSE))</f>
        <v>0</v>
      </c>
      <c r="H799" s="7" t="str">
        <f>IF(ISNA(VLOOKUP(Table1[[#This Row],[Name]], 'Gas 19-20'!$A$4:$B$395, 2, FALSE)), "0", (VLOOKUP(Table1[[#This Row],[Name]], 'Gas 19-20'!$A$4:$B$395, 2, FALSE)))</f>
        <v>0</v>
      </c>
      <c r="I799" s="13">
        <f>IFERROR((Table1[[#This Row],[Electricity 19-20]]*'Emissions Factors'!$C$2)+(Table1[[#This Row],[Gas 19-20]]*'Emissions Factors'!$B$2), "")</f>
        <v>0</v>
      </c>
      <c r="J799" s="7" t="str">
        <f>IF(ISNA(VLOOKUP(Table1[[#This Row],[Name]],'Elec 20-21'!$A$4:$B$641, 2, FALSE)), "0", VLOOKUP(Table1[[#This Row],[Name]], 'Elec 20-21'!$A$4:$B$641, 2, FALSE))</f>
        <v>0</v>
      </c>
      <c r="K799" s="7" t="str">
        <f>IF(ISNA(VLOOKUP(Table1[[#This Row],[Name]], 'Gas 20-21'!$A$4:$B$400, 2, FALSE)), "0", VLOOKUP(Table1[[#This Row],[Name]], 'Gas 20-21'!$A$4:$B$400, 2, FALSE))</f>
        <v>0</v>
      </c>
      <c r="L799" s="13">
        <f>IFERROR((Table1[[#This Row],[Electricity 20-21]]*'Emissions Factors'!$C$3)+(Table1[[#This Row],[Gas 20-21]]*'Emissions Factors'!$B$2), "0")</f>
        <v>0</v>
      </c>
      <c r="M799" s="65" t="str">
        <f>IF(ISNA(VLOOKUP(Table1[[#This Row],[Name]], 'Elec 21-22'!$A$4:$B$656, 2, FALSE)), "0", VLOOKUP(Table1[[#This Row],[Name]], 'Elec 21-22'!$A$4:$B$656, 2, FALSE))</f>
        <v>0</v>
      </c>
      <c r="N799" s="11" t="str">
        <f>IF(ISNA(VLOOKUP(Table1[[#This Row],[Name]], 'Gas 21-22'!$A$4:$B$408, 2, FALSE)), "0", VLOOKUP(Table1[[#This Row],[Name]], 'Gas 21-22'!$A$4:$B$408, 2, FALSE))</f>
        <v>0</v>
      </c>
      <c r="O799" s="8">
        <f>IFERROR((Table1[[#This Row],[Electricity 21-22]]*'Emissions Factors'!$C$4)+(Table1[[#This Row],[Gas 21-22]]*'Emissions Factors'!$B$4), "")</f>
        <v>0</v>
      </c>
      <c r="P799" s="12" t="str">
        <f>IFERROR(Table1[[#This Row],[Total Emissions 21-22]]/Table1[[#This Row],[Total Emissions 20-21]], "")</f>
        <v/>
      </c>
      <c r="Q799" s="11" t="str">
        <f>IF(ISNA(VLOOKUP(Table1[[#This Row],[Name]],'Elec 22-23'!$A$4:$B$680, 2, FALSE)), "", VLOOKUP(Table1[[#This Row],[Name]], 'Elec 22-23'!$A$4:$B$680, 2, FALSE))</f>
        <v/>
      </c>
      <c r="R799" s="7" t="str">
        <f>IF(ISNA(VLOOKUP(Table1[[#This Row],[Name]], 'Gas 22-23'!$A$4:$B$427, 2, FALSE)), "", (VLOOKUP(Table1[[#This Row],[Name]], 'Gas 22-23'!$A$4:$B$427, 2, FALSE)))</f>
        <v/>
      </c>
      <c r="S799" s="7" t="str">
        <f>IFERROR((Table1[[#This Row],[Electricity 22-23]]*'Emissions Factors'!$C$5)+('Emissions Factors'!$B$5*Table1[[#This Row],[Gas 22-23]]), "")</f>
        <v/>
      </c>
      <c r="T799" s="12" t="str">
        <f>IFERROR(Table1[[#This Row],[Total Emissions 22-23]]/Table1[[#This Row],[Total Emissions 21-22]], "")</f>
        <v/>
      </c>
      <c r="U799" s="7" t="str">
        <f>IF(ISNA(VLOOKUP(Table1[[#This Row],[Name]],'Electricity 23-24'!A333:D1229,4,FALSE)),"",(VLOOKUP(Table1[[#This Row],[Name]],'Electricity 23-24'!A333:D1229,4,FALSE)))</f>
        <v/>
      </c>
      <c r="V799" s="7" t="str">
        <f>IF(ISNA(VLOOKUP(Table1[[#This Row],[Name]],Table2[#All],2,FALSE)),"",(VLOOKUP(Table1[[#This Row],[Name]],Table2[#All],2,FALSE)))</f>
        <v/>
      </c>
      <c r="W799" s="7" t="str">
        <f>IFERROR((Table1[[#This Row],[Electricity 23-24 ]]*'Emissions Factors'!$C$6)+(Table1[[#This Row],[Gas 23-24 ]]*'Emissions Factors'!$B$6),"")</f>
        <v/>
      </c>
      <c r="X799" s="74" t="str">
        <f>IFERROR(Table1[[#This Row],[Total Emissions 23-24 ]]/Table1[[#This Row],[Total Emissions 22-23]],"")</f>
        <v/>
      </c>
      <c r="Y799" s="21"/>
    </row>
    <row r="800" spans="1:25" x14ac:dyDescent="0.25">
      <c r="A800" s="30"/>
      <c r="B800" s="21" t="e">
        <f>VLOOKUP(Table1[[#This Row],[Name]], 'Site Information'!$A$2:$D$46, 4, FALSE)</f>
        <v>#N/A</v>
      </c>
      <c r="C800" s="11" t="str">
        <f>IF(ISNA(VLOOKUP(Table1[[#This Row],[Name]], 'Elec 17-18'!$A$4:$B$630, 2, FALSE)), "0", VLOOKUP(Table1[[#This Row],[Name]], 'Elec 17-18'!$A$4:$B$630, 2, FALSE))</f>
        <v>0</v>
      </c>
      <c r="D800" s="47" t="str">
        <f>IF(ISNA(VLOOKUP(Table1[[#This Row],[Name]], 'Gas 17-18'!$A$4:$B$395, 2, FALSE)), "0", (VLOOKUP(Table1[[#This Row],[Name]], 'Gas 17-18'!$A$4:$B$395, 2, FALSE)))</f>
        <v>0</v>
      </c>
      <c r="E800" s="11" t="str">
        <f>IF(ISNA(VLOOKUP(Table1[[#This Row],[Name]], 'Elec 18-19'!$A$4:$B$630, 2, FALSE)), "0", VLOOKUP(Table1[[#This Row],[Name]], 'Elec 18-19'!$A$4:$B$630, 2, FALSE))</f>
        <v>0</v>
      </c>
      <c r="F800" s="47" t="str">
        <f>IF(ISNA(VLOOKUP(Table1[[#This Row],[Name]], 'Gas 18-19'!$A$4:$B$395, 2, FALSE)), "0", (VLOOKUP(Table1[[#This Row],[Name]], 'Gas 18-19'!$A$4:$B$395, 2, FALSE)))</f>
        <v>0</v>
      </c>
      <c r="G800" s="7" t="str">
        <f>IF(ISNA(VLOOKUP(Table1[[#This Row],[Name]], 'Elec 19-20'!$A$4:$B$631, 2, FALSE)), "0", VLOOKUP(Table1[[#This Row],[Name]], 'Elec 19-20'!$A$4:$B$631, 2, FALSE))</f>
        <v>0</v>
      </c>
      <c r="H800" s="7" t="str">
        <f>IF(ISNA(VLOOKUP(Table1[[#This Row],[Name]], 'Gas 19-20'!$A$4:$B$395, 2, FALSE)), "0", (VLOOKUP(Table1[[#This Row],[Name]], 'Gas 19-20'!$A$4:$B$395, 2, FALSE)))</f>
        <v>0</v>
      </c>
      <c r="I800" s="13">
        <f>IFERROR((Table1[[#This Row],[Electricity 19-20]]*'Emissions Factors'!$C$2)+(Table1[[#This Row],[Gas 19-20]]*'Emissions Factors'!$B$2), "")</f>
        <v>0</v>
      </c>
      <c r="J800" s="7" t="str">
        <f>IF(ISNA(VLOOKUP(Table1[[#This Row],[Name]],'Elec 20-21'!$A$4:$B$641, 2, FALSE)), "0", VLOOKUP(Table1[[#This Row],[Name]], 'Elec 20-21'!$A$4:$B$641, 2, FALSE))</f>
        <v>0</v>
      </c>
      <c r="K800" s="7" t="str">
        <f>IF(ISNA(VLOOKUP(Table1[[#This Row],[Name]], 'Gas 20-21'!$A$4:$B$400, 2, FALSE)), "0", VLOOKUP(Table1[[#This Row],[Name]], 'Gas 20-21'!$A$4:$B$400, 2, FALSE))</f>
        <v>0</v>
      </c>
      <c r="L800" s="13">
        <f>IFERROR((Table1[[#This Row],[Electricity 20-21]]*'Emissions Factors'!$C$3)+(Table1[[#This Row],[Gas 20-21]]*'Emissions Factors'!$B$2), "0")</f>
        <v>0</v>
      </c>
      <c r="M800" s="65" t="str">
        <f>IF(ISNA(VLOOKUP(Table1[[#This Row],[Name]], 'Elec 21-22'!$A$4:$B$656, 2, FALSE)), "0", VLOOKUP(Table1[[#This Row],[Name]], 'Elec 21-22'!$A$4:$B$656, 2, FALSE))</f>
        <v>0</v>
      </c>
      <c r="N800" s="11" t="str">
        <f>IF(ISNA(VLOOKUP(Table1[[#This Row],[Name]], 'Gas 21-22'!$A$4:$B$408, 2, FALSE)), "0", VLOOKUP(Table1[[#This Row],[Name]], 'Gas 21-22'!$A$4:$B$408, 2, FALSE))</f>
        <v>0</v>
      </c>
      <c r="O800" s="8">
        <f>IFERROR((Table1[[#This Row],[Electricity 21-22]]*'Emissions Factors'!$C$4)+(Table1[[#This Row],[Gas 21-22]]*'Emissions Factors'!$B$4), "")</f>
        <v>0</v>
      </c>
      <c r="P800" s="12" t="str">
        <f>IFERROR(Table1[[#This Row],[Total Emissions 21-22]]/Table1[[#This Row],[Total Emissions 20-21]], "")</f>
        <v/>
      </c>
      <c r="Q800" s="11" t="str">
        <f>IF(ISNA(VLOOKUP(Table1[[#This Row],[Name]],'Elec 22-23'!$A$4:$B$680, 2, FALSE)), "", VLOOKUP(Table1[[#This Row],[Name]], 'Elec 22-23'!$A$4:$B$680, 2, FALSE))</f>
        <v/>
      </c>
      <c r="R800" s="7" t="str">
        <f>IF(ISNA(VLOOKUP(Table1[[#This Row],[Name]], 'Gas 22-23'!$A$4:$B$427, 2, FALSE)), "", (VLOOKUP(Table1[[#This Row],[Name]], 'Gas 22-23'!$A$4:$B$427, 2, FALSE)))</f>
        <v/>
      </c>
      <c r="S800" s="7" t="str">
        <f>IFERROR((Table1[[#This Row],[Electricity 22-23]]*'Emissions Factors'!$C$5)+('Emissions Factors'!$B$5*Table1[[#This Row],[Gas 22-23]]), "")</f>
        <v/>
      </c>
      <c r="T800" s="12" t="str">
        <f>IFERROR(Table1[[#This Row],[Total Emissions 22-23]]/Table1[[#This Row],[Total Emissions 21-22]], "")</f>
        <v/>
      </c>
      <c r="U800" s="7" t="e">
        <f>VLOOKUP(Table1[[#This Row],[Name]],'Electricity 23-24'!A238:D263,4,FALSE)</f>
        <v>#N/A</v>
      </c>
      <c r="V800" s="7" t="str">
        <f>IF(ISNA(VLOOKUP(Table1[[#This Row],[Name]],Table2[#All],2,FALSE)),"",(VLOOKUP(Table1[[#This Row],[Name]],Table2[#All],2,FALSE)))</f>
        <v/>
      </c>
      <c r="W800" s="7" t="str">
        <f>IFERROR((Table1[[#This Row],[Electricity 23-24 ]]*'Emissions Factors'!$C$6)+(Table1[[#This Row],[Gas 23-24 ]]*'Emissions Factors'!$B$6),"")</f>
        <v/>
      </c>
      <c r="X800" s="74" t="str">
        <f>IFERROR(Table1[[#This Row],[Total Emissions 23-24 ]]/Table1[[#This Row],[Total Emissions 22-23]],"")</f>
        <v/>
      </c>
      <c r="Y800" s="21"/>
    </row>
    <row r="801" spans="1:25" x14ac:dyDescent="0.25">
      <c r="A801" s="30"/>
      <c r="B801" s="21" t="e">
        <f>VLOOKUP(Table1[[#This Row],[Name]], 'Site Information'!$A$2:$D$46, 4, FALSE)</f>
        <v>#N/A</v>
      </c>
      <c r="C801" s="11" t="str">
        <f>IF(ISNA(VLOOKUP(Table1[[#This Row],[Name]], 'Elec 17-18'!$A$4:$B$630, 2, FALSE)), "0", VLOOKUP(Table1[[#This Row],[Name]], 'Elec 17-18'!$A$4:$B$630, 2, FALSE))</f>
        <v>0</v>
      </c>
      <c r="D801" s="47" t="str">
        <f>IF(ISNA(VLOOKUP(Table1[[#This Row],[Name]], 'Gas 17-18'!$A$4:$B$395, 2, FALSE)), "0", (VLOOKUP(Table1[[#This Row],[Name]], 'Gas 17-18'!$A$4:$B$395, 2, FALSE)))</f>
        <v>0</v>
      </c>
      <c r="E801" s="11" t="str">
        <f>IF(ISNA(VLOOKUP(Table1[[#This Row],[Name]], 'Elec 18-19'!$A$4:$B$630, 2, FALSE)), "0", VLOOKUP(Table1[[#This Row],[Name]], 'Elec 18-19'!$A$4:$B$630, 2, FALSE))</f>
        <v>0</v>
      </c>
      <c r="F801" s="47" t="str">
        <f>IF(ISNA(VLOOKUP(Table1[[#This Row],[Name]], 'Gas 18-19'!$A$4:$B$395, 2, FALSE)), "0", (VLOOKUP(Table1[[#This Row],[Name]], 'Gas 18-19'!$A$4:$B$395, 2, FALSE)))</f>
        <v>0</v>
      </c>
      <c r="G801" s="7" t="str">
        <f>IF(ISNA(VLOOKUP(Table1[[#This Row],[Name]], 'Elec 19-20'!$A$4:$B$631, 2, FALSE)), "0", VLOOKUP(Table1[[#This Row],[Name]], 'Elec 19-20'!$A$4:$B$631, 2, FALSE))</f>
        <v>0</v>
      </c>
      <c r="H801" s="7" t="str">
        <f>IF(ISNA(VLOOKUP(Table1[[#This Row],[Name]], 'Gas 19-20'!$A$4:$B$395, 2, FALSE)), "0", (VLOOKUP(Table1[[#This Row],[Name]], 'Gas 19-20'!$A$4:$B$395, 2, FALSE)))</f>
        <v>0</v>
      </c>
      <c r="I801" s="13">
        <f>IFERROR((Table1[[#This Row],[Electricity 19-20]]*'Emissions Factors'!$C$2)+(Table1[[#This Row],[Gas 19-20]]*'Emissions Factors'!$B$2), "")</f>
        <v>0</v>
      </c>
      <c r="J801" s="7" t="str">
        <f>IF(ISNA(VLOOKUP(Table1[[#This Row],[Name]],'Elec 20-21'!$A$4:$B$641, 2, FALSE)), "0", VLOOKUP(Table1[[#This Row],[Name]], 'Elec 20-21'!$A$4:$B$641, 2, FALSE))</f>
        <v>0</v>
      </c>
      <c r="K801" s="7" t="str">
        <f>IF(ISNA(VLOOKUP(Table1[[#This Row],[Name]], 'Gas 20-21'!$A$4:$B$400, 2, FALSE)), "0", VLOOKUP(Table1[[#This Row],[Name]], 'Gas 20-21'!$A$4:$B$400, 2, FALSE))</f>
        <v>0</v>
      </c>
      <c r="L801" s="13">
        <f>IFERROR((Table1[[#This Row],[Electricity 20-21]]*'Emissions Factors'!$C$3)+(Table1[[#This Row],[Gas 20-21]]*'Emissions Factors'!$B$2), "0")</f>
        <v>0</v>
      </c>
      <c r="M801" s="65" t="str">
        <f>IF(ISNA(VLOOKUP(Table1[[#This Row],[Name]], 'Elec 21-22'!$A$4:$B$656, 2, FALSE)), "0", VLOOKUP(Table1[[#This Row],[Name]], 'Elec 21-22'!$A$4:$B$656, 2, FALSE))</f>
        <v>0</v>
      </c>
      <c r="N801" s="11" t="str">
        <f>IF(ISNA(VLOOKUP(Table1[[#This Row],[Name]], 'Gas 21-22'!$A$4:$B$408, 2, FALSE)), "0", VLOOKUP(Table1[[#This Row],[Name]], 'Gas 21-22'!$A$4:$B$408, 2, FALSE))</f>
        <v>0</v>
      </c>
      <c r="O801" s="8">
        <f>IFERROR((Table1[[#This Row],[Electricity 21-22]]*'Emissions Factors'!$C$4)+(Table1[[#This Row],[Gas 21-22]]*'Emissions Factors'!$B$4), "")</f>
        <v>0</v>
      </c>
      <c r="P801" s="12" t="str">
        <f>IFERROR(Table1[[#This Row],[Total Emissions 21-22]]/Table1[[#This Row],[Total Emissions 20-21]], "")</f>
        <v/>
      </c>
      <c r="Q801" s="11" t="str">
        <f>IF(ISNA(VLOOKUP(Table1[[#This Row],[Name]],'Elec 22-23'!$A$4:$B$680, 2, FALSE)), "", VLOOKUP(Table1[[#This Row],[Name]], 'Elec 22-23'!$A$4:$B$680, 2, FALSE))</f>
        <v/>
      </c>
      <c r="R801" s="7" t="str">
        <f>IF(ISNA(VLOOKUP(Table1[[#This Row],[Name]], 'Gas 22-23'!$A$4:$B$427, 2, FALSE)), "", (VLOOKUP(Table1[[#This Row],[Name]], 'Gas 22-23'!$A$4:$B$427, 2, FALSE)))</f>
        <v/>
      </c>
      <c r="S801" s="7" t="str">
        <f>IFERROR((Table1[[#This Row],[Electricity 22-23]]*'Emissions Factors'!$C$5)+('Emissions Factors'!$B$5*Table1[[#This Row],[Gas 22-23]]), "")</f>
        <v/>
      </c>
      <c r="T801" s="12" t="str">
        <f>IFERROR(Table1[[#This Row],[Total Emissions 22-23]]/Table1[[#This Row],[Total Emissions 21-22]], "")</f>
        <v/>
      </c>
      <c r="U801" s="7" t="e">
        <f>VLOOKUP(Table1[[#This Row],[Name]],'Electricity 23-24'!A34:D56,4,FALSE)</f>
        <v>#N/A</v>
      </c>
      <c r="V801" s="7" t="str">
        <f>IF(ISNA(VLOOKUP(Table1[[#This Row],[Name]],Table2[#All],2,FALSE)),"",(VLOOKUP(Table1[[#This Row],[Name]],Table2[#All],2,FALSE)))</f>
        <v/>
      </c>
      <c r="W801" s="7" t="str">
        <f>IFERROR((Table1[[#This Row],[Electricity 23-24 ]]*'Emissions Factors'!$C$6)+(Table1[[#This Row],[Gas 23-24 ]]*'Emissions Factors'!$B$6),"")</f>
        <v/>
      </c>
      <c r="X801" s="74" t="str">
        <f>IFERROR(Table1[[#This Row],[Total Emissions 23-24 ]]/Table1[[#This Row],[Total Emissions 22-23]],"")</f>
        <v/>
      </c>
      <c r="Y801" s="21"/>
    </row>
    <row r="802" spans="1:25" x14ac:dyDescent="0.25">
      <c r="A802" s="30"/>
      <c r="B802" s="21" t="e">
        <f>VLOOKUP(Table1[[#This Row],[Name]], 'Site Information'!$A$2:$D$46, 4, FALSE)</f>
        <v>#N/A</v>
      </c>
      <c r="C802" s="11" t="str">
        <f>IF(ISNA(VLOOKUP(Table1[[#This Row],[Name]], 'Elec 17-18'!$A$4:$B$630, 2, FALSE)), "0", VLOOKUP(Table1[[#This Row],[Name]], 'Elec 17-18'!$A$4:$B$630, 2, FALSE))</f>
        <v>0</v>
      </c>
      <c r="D802" s="47" t="str">
        <f>IF(ISNA(VLOOKUP(Table1[[#This Row],[Name]], 'Gas 17-18'!$A$4:$B$395, 2, FALSE)), "0", (VLOOKUP(Table1[[#This Row],[Name]], 'Gas 17-18'!$A$4:$B$395, 2, FALSE)))</f>
        <v>0</v>
      </c>
      <c r="E802" s="11" t="str">
        <f>IF(ISNA(VLOOKUP(Table1[[#This Row],[Name]], 'Elec 18-19'!$A$4:$B$630, 2, FALSE)), "0", VLOOKUP(Table1[[#This Row],[Name]], 'Elec 18-19'!$A$4:$B$630, 2, FALSE))</f>
        <v>0</v>
      </c>
      <c r="F802" s="47" t="str">
        <f>IF(ISNA(VLOOKUP(Table1[[#This Row],[Name]], 'Gas 18-19'!$A$4:$B$395, 2, FALSE)), "0", (VLOOKUP(Table1[[#This Row],[Name]], 'Gas 18-19'!$A$4:$B$395, 2, FALSE)))</f>
        <v>0</v>
      </c>
      <c r="G802" s="7" t="str">
        <f>IF(ISNA(VLOOKUP(Table1[[#This Row],[Name]], 'Elec 19-20'!$A$4:$B$631, 2, FALSE)), "0", VLOOKUP(Table1[[#This Row],[Name]], 'Elec 19-20'!$A$4:$B$631, 2, FALSE))</f>
        <v>0</v>
      </c>
      <c r="H802" s="7" t="str">
        <f>IF(ISNA(VLOOKUP(Table1[[#This Row],[Name]], 'Gas 19-20'!$A$4:$B$395, 2, FALSE)), "0", (VLOOKUP(Table1[[#This Row],[Name]], 'Gas 19-20'!$A$4:$B$395, 2, FALSE)))</f>
        <v>0</v>
      </c>
      <c r="I802" s="13">
        <f>IFERROR((Table1[[#This Row],[Electricity 19-20]]*'Emissions Factors'!$C$2)+(Table1[[#This Row],[Gas 19-20]]*'Emissions Factors'!$B$2), "")</f>
        <v>0</v>
      </c>
      <c r="J802" s="7" t="str">
        <f>IF(ISNA(VLOOKUP(Table1[[#This Row],[Name]],'Elec 20-21'!$A$4:$B$641, 2, FALSE)), "0", VLOOKUP(Table1[[#This Row],[Name]], 'Elec 20-21'!$A$4:$B$641, 2, FALSE))</f>
        <v>0</v>
      </c>
      <c r="K802" s="7" t="str">
        <f>IF(ISNA(VLOOKUP(Table1[[#This Row],[Name]], 'Gas 20-21'!$A$4:$B$400, 2, FALSE)), "0", VLOOKUP(Table1[[#This Row],[Name]], 'Gas 20-21'!$A$4:$B$400, 2, FALSE))</f>
        <v>0</v>
      </c>
      <c r="L802" s="13">
        <f>IFERROR((Table1[[#This Row],[Electricity 20-21]]*'Emissions Factors'!$C$3)+(Table1[[#This Row],[Gas 20-21]]*'Emissions Factors'!$B$2), "0")</f>
        <v>0</v>
      </c>
      <c r="M802" s="65" t="str">
        <f>IF(ISNA(VLOOKUP(Table1[[#This Row],[Name]], 'Elec 21-22'!$A$4:$B$656, 2, FALSE)), "0", VLOOKUP(Table1[[#This Row],[Name]], 'Elec 21-22'!$A$4:$B$656, 2, FALSE))</f>
        <v>0</v>
      </c>
      <c r="N802" s="7" t="str">
        <f>IF(ISNA(VLOOKUP(Table1[[#This Row],[Name]], 'Gas 21-22'!$A$4:$B$408, 2, FALSE)), "0", VLOOKUP(Table1[[#This Row],[Name]], 'Gas 21-22'!$A$4:$B$408, 2, FALSE))</f>
        <v>0</v>
      </c>
      <c r="O802" s="8">
        <f>IFERROR((Table1[[#This Row],[Electricity 21-22]]*'Emissions Factors'!$C$4)+(Table1[[#This Row],[Gas 21-22]]*'Emissions Factors'!$B$4), "")</f>
        <v>0</v>
      </c>
      <c r="P802" s="12" t="str">
        <f>IFERROR(Table1[[#This Row],[Total Emissions 21-22]]/Table1[[#This Row],[Total Emissions 20-21]], "")</f>
        <v/>
      </c>
      <c r="Q802" s="11" t="str">
        <f>IF(ISNA(VLOOKUP(Table1[[#This Row],[Name]],'Elec 22-23'!$A$4:$B$680, 2, FALSE)), "", VLOOKUP(Table1[[#This Row],[Name]], 'Elec 22-23'!$A$4:$B$680, 2, FALSE))</f>
        <v/>
      </c>
      <c r="R802" s="7" t="str">
        <f>IF(ISNA(VLOOKUP(Table1[[#This Row],[Name]], 'Gas 22-23'!$A$4:$B$427, 2, FALSE)), "", (VLOOKUP(Table1[[#This Row],[Name]], 'Gas 22-23'!$A$4:$B$427, 2, FALSE)))</f>
        <v/>
      </c>
      <c r="S802" s="7" t="str">
        <f>IFERROR((Table1[[#This Row],[Electricity 22-23]]*'Emissions Factors'!$C$5)+('Emissions Factors'!$B$5*Table1[[#This Row],[Gas 22-23]]), "")</f>
        <v/>
      </c>
      <c r="T802" s="12" t="str">
        <f>IFERROR(Table1[[#This Row],[Total Emissions 22-23]]/Table1[[#This Row],[Total Emissions 21-22]], "")</f>
        <v/>
      </c>
      <c r="U802" s="7" t="str">
        <f>IF(ISNA(VLOOKUP(Table1[[#This Row],[Name]],'Electricity 23-24'!A339:D1235,4,FALSE)),"",(VLOOKUP(Table1[[#This Row],[Name]],'Electricity 23-24'!A339:D1235,4,FALSE)))</f>
        <v/>
      </c>
      <c r="V802" s="7" t="str">
        <f>IF(ISNA(VLOOKUP(Table1[[#This Row],[Name]],Table2[#All],2,FALSE)),"",(VLOOKUP(Table1[[#This Row],[Name]],Table2[#All],2,FALSE)))</f>
        <v/>
      </c>
      <c r="W802" s="7" t="str">
        <f>IFERROR((Table1[[#This Row],[Electricity 23-24 ]]*'Emissions Factors'!$C$6)+(Table1[[#This Row],[Gas 23-24 ]]*'Emissions Factors'!$B$6),"")</f>
        <v/>
      </c>
      <c r="X802" s="74" t="str">
        <f>IFERROR(Table1[[#This Row],[Total Emissions 23-24 ]]/Table1[[#This Row],[Total Emissions 22-23]],"")</f>
        <v/>
      </c>
      <c r="Y802" s="21"/>
    </row>
    <row r="803" spans="1:25" ht="17.100000000000001" customHeight="1" x14ac:dyDescent="0.25">
      <c r="A803" s="30"/>
      <c r="B803" s="21" t="e">
        <f>VLOOKUP(Table1[[#This Row],[Name]], 'Site Information'!$A$2:$D$46, 4, FALSE)</f>
        <v>#N/A</v>
      </c>
      <c r="C803" s="11" t="str">
        <f>IF(ISNA(VLOOKUP(Table1[[#This Row],[Name]], 'Elec 17-18'!$A$4:$B$630, 2, FALSE)), "0", VLOOKUP(Table1[[#This Row],[Name]], 'Elec 17-18'!$A$4:$B$630, 2, FALSE))</f>
        <v>0</v>
      </c>
      <c r="D803" s="47" t="str">
        <f>IF(ISNA(VLOOKUP(Table1[[#This Row],[Name]], 'Gas 17-18'!$A$4:$B$395, 2, FALSE)), "0", (VLOOKUP(Table1[[#This Row],[Name]], 'Gas 17-18'!$A$4:$B$395, 2, FALSE)))</f>
        <v>0</v>
      </c>
      <c r="E803" s="11" t="str">
        <f>IF(ISNA(VLOOKUP(Table1[[#This Row],[Name]], 'Elec 18-19'!$A$4:$B$630, 2, FALSE)), "0", VLOOKUP(Table1[[#This Row],[Name]], 'Elec 18-19'!$A$4:$B$630, 2, FALSE))</f>
        <v>0</v>
      </c>
      <c r="F803" s="47" t="str">
        <f>IF(ISNA(VLOOKUP(Table1[[#This Row],[Name]], 'Gas 18-19'!$A$4:$B$395, 2, FALSE)), "0", (VLOOKUP(Table1[[#This Row],[Name]], 'Gas 18-19'!$A$4:$B$395, 2, FALSE)))</f>
        <v>0</v>
      </c>
      <c r="G803" s="7" t="str">
        <f>IF(ISNA(VLOOKUP(Table1[[#This Row],[Name]], 'Elec 19-20'!$A$4:$B$631, 2, FALSE)), "0", VLOOKUP(Table1[[#This Row],[Name]], 'Elec 19-20'!$A$4:$B$631, 2, FALSE))</f>
        <v>0</v>
      </c>
      <c r="H803" s="7" t="str">
        <f>IF(ISNA(VLOOKUP(Table1[[#This Row],[Name]], 'Gas 19-20'!$A$4:$B$395, 2, FALSE)), "0", (VLOOKUP(Table1[[#This Row],[Name]], 'Gas 19-20'!$A$4:$B$395, 2, FALSE)))</f>
        <v>0</v>
      </c>
      <c r="I803" s="13">
        <f>IFERROR((Table1[[#This Row],[Electricity 19-20]]*'Emissions Factors'!$C$2)+(Table1[[#This Row],[Gas 19-20]]*'Emissions Factors'!$B$2), "")</f>
        <v>0</v>
      </c>
      <c r="J803" s="7" t="str">
        <f>IF(ISNA(VLOOKUP(Table1[[#This Row],[Name]],'Elec 20-21'!$A$4:$B$641, 2, FALSE)), "0", VLOOKUP(Table1[[#This Row],[Name]], 'Elec 20-21'!$A$4:$B$641, 2, FALSE))</f>
        <v>0</v>
      </c>
      <c r="K803" s="7" t="str">
        <f>IF(ISNA(VLOOKUP(Table1[[#This Row],[Name]], 'Gas 20-21'!$A$4:$B$400, 2, FALSE)), "0", VLOOKUP(Table1[[#This Row],[Name]], 'Gas 20-21'!$A$4:$B$400, 2, FALSE))</f>
        <v>0</v>
      </c>
      <c r="L803" s="13">
        <f>IFERROR((Table1[[#This Row],[Electricity 20-21]]*'Emissions Factors'!$C$3)+(Table1[[#This Row],[Gas 20-21]]*'Emissions Factors'!$B$2), "0")</f>
        <v>0</v>
      </c>
      <c r="M803" s="65" t="str">
        <f>IF(ISNA(VLOOKUP(Table1[[#This Row],[Name]], 'Elec 21-22'!$A$4:$B$656, 2, FALSE)), "0", VLOOKUP(Table1[[#This Row],[Name]], 'Elec 21-22'!$A$4:$B$656, 2, FALSE))</f>
        <v>0</v>
      </c>
      <c r="N803" s="11" t="str">
        <f>IF(ISNA(VLOOKUP(Table1[[#This Row],[Name]], 'Gas 21-22'!$A$4:$B$408, 2, FALSE)), "0", VLOOKUP(Table1[[#This Row],[Name]], 'Gas 21-22'!$A$4:$B$408, 2, FALSE))</f>
        <v>0</v>
      </c>
      <c r="O803" s="8">
        <f>IFERROR((Table1[[#This Row],[Electricity 21-22]]*'Emissions Factors'!$C$4)+(Table1[[#This Row],[Gas 21-22]]*'Emissions Factors'!$B$4), "")</f>
        <v>0</v>
      </c>
      <c r="P803" s="12" t="str">
        <f>IFERROR(Table1[[#This Row],[Total Emissions 21-22]]/Table1[[#This Row],[Total Emissions 20-21]], "")</f>
        <v/>
      </c>
      <c r="Q803" s="11" t="str">
        <f>IF(ISNA(VLOOKUP(Table1[[#This Row],[Name]],'Elec 22-23'!$A$4:$B$680, 2, FALSE)), "", VLOOKUP(Table1[[#This Row],[Name]], 'Elec 22-23'!$A$4:$B$680, 2, FALSE))</f>
        <v/>
      </c>
      <c r="R803" s="7" t="str">
        <f>IF(ISNA(VLOOKUP(Table1[[#This Row],[Name]], 'Gas 22-23'!$A$4:$B$427, 2, FALSE)), "", (VLOOKUP(Table1[[#This Row],[Name]], 'Gas 22-23'!$A$4:$B$427, 2, FALSE)))</f>
        <v/>
      </c>
      <c r="S803" s="7" t="str">
        <f>IFERROR((Table1[[#This Row],[Electricity 22-23]]*'Emissions Factors'!$C$5)+('Emissions Factors'!$B$5*Table1[[#This Row],[Gas 22-23]]), "")</f>
        <v/>
      </c>
      <c r="T803" s="12" t="str">
        <f>IFERROR(Table1[[#This Row],[Total Emissions 22-23]]/Table1[[#This Row],[Total Emissions 21-22]], "")</f>
        <v/>
      </c>
      <c r="U803" s="7" t="e">
        <f>VLOOKUP(Table1[[#This Row],[Name]],'Electricity 23-24'!A28:D50,4,FALSE)</f>
        <v>#N/A</v>
      </c>
      <c r="V803" s="7" t="str">
        <f>IF(ISNA(VLOOKUP(Table1[[#This Row],[Name]],Table2[#All],2,FALSE)),"",(VLOOKUP(Table1[[#This Row],[Name]],Table2[#All],2,FALSE)))</f>
        <v/>
      </c>
      <c r="W803" s="7" t="str">
        <f>IFERROR((Table1[[#This Row],[Electricity 23-24 ]]*'Emissions Factors'!$C$6)+(Table1[[#This Row],[Gas 23-24 ]]*'Emissions Factors'!$B$6),"")</f>
        <v/>
      </c>
      <c r="X803" s="74" t="str">
        <f>IFERROR(Table1[[#This Row],[Total Emissions 23-24 ]]/Table1[[#This Row],[Total Emissions 22-23]],"")</f>
        <v/>
      </c>
      <c r="Y803" s="21"/>
    </row>
    <row r="804" spans="1:25" x14ac:dyDescent="0.25">
      <c r="A804" s="32"/>
      <c r="B804" s="21" t="e">
        <f>VLOOKUP(Table1[[#This Row],[Name]], 'Site Information'!$A$2:$D$46, 4, FALSE)</f>
        <v>#N/A</v>
      </c>
      <c r="C804" s="8" t="str">
        <f>IF(ISNA(VLOOKUP(Table1[[#This Row],[Name]], 'Elec 17-18'!$A$4:$B$630, 2, FALSE)), "0", VLOOKUP(Table1[[#This Row],[Name]], 'Elec 17-18'!$A$4:$B$630, 2, FALSE))</f>
        <v>0</v>
      </c>
      <c r="D804" s="13" t="str">
        <f>IF(ISNA(VLOOKUP(Table1[[#This Row],[Name]], 'Gas 17-18'!$A$4:$B$395, 2, FALSE)), "0", (VLOOKUP(Table1[[#This Row],[Name]], 'Gas 17-18'!$A$4:$B$395, 2, FALSE)))</f>
        <v>0</v>
      </c>
      <c r="E804" s="8" t="str">
        <f>IF(ISNA(VLOOKUP(Table1[[#This Row],[Name]], 'Elec 18-19'!$A$4:$B$630, 2, FALSE)), "0", VLOOKUP(Table1[[#This Row],[Name]], 'Elec 18-19'!$A$4:$B$630, 2, FALSE))</f>
        <v>0</v>
      </c>
      <c r="F804" s="13" t="str">
        <f>IF(ISNA(VLOOKUP(Table1[[#This Row],[Name]], 'Gas 18-19'!$A$4:$B$395, 2, FALSE)), "0", (VLOOKUP(Table1[[#This Row],[Name]], 'Gas 18-19'!$A$4:$B$395, 2, FALSE)))</f>
        <v>0</v>
      </c>
      <c r="G804" s="7" t="str">
        <f>IF(ISNA(VLOOKUP(Table1[[#This Row],[Name]], 'Elec 19-20'!$A$4:$B$631, 2, FALSE)), "0", VLOOKUP(Table1[[#This Row],[Name]], 'Elec 19-20'!$A$4:$B$631, 2, FALSE))</f>
        <v>0</v>
      </c>
      <c r="H804" s="7" t="str">
        <f>IF(ISNA(VLOOKUP(Table1[[#This Row],[Name]], 'Gas 19-20'!$A$4:$B$395, 2, FALSE)), "0", (VLOOKUP(Table1[[#This Row],[Name]], 'Gas 19-20'!$A$4:$B$395, 2, FALSE)))</f>
        <v>0</v>
      </c>
      <c r="I804" s="13">
        <f>IFERROR((Table1[[#This Row],[Electricity 19-20]]*'Emissions Factors'!$C$2)+(Table1[[#This Row],[Gas 19-20]]*'Emissions Factors'!$B$2), "")</f>
        <v>0</v>
      </c>
      <c r="J804" s="7" t="str">
        <f>IF(ISNA(VLOOKUP(Table1[[#This Row],[Name]],'Elec 20-21'!$A$4:$B$641, 2, FALSE)), "0", VLOOKUP(Table1[[#This Row],[Name]], 'Elec 20-21'!$A$4:$B$641, 2, FALSE))</f>
        <v>0</v>
      </c>
      <c r="K804" s="7" t="str">
        <f>IF(ISNA(VLOOKUP(Table1[[#This Row],[Name]], 'Gas 20-21'!$A$4:$B$400, 2, FALSE)), "0", VLOOKUP(Table1[[#This Row],[Name]], 'Gas 20-21'!$A$4:$B$400, 2, FALSE))</f>
        <v>0</v>
      </c>
      <c r="L804" s="13">
        <f>IFERROR((Table1[[#This Row],[Electricity 20-21]]*'Emissions Factors'!$C$3)+(Table1[[#This Row],[Gas 20-21]]*'Emissions Factors'!$B$2), "0")</f>
        <v>0</v>
      </c>
      <c r="M804" s="11" t="str">
        <f>IF(ISNA(VLOOKUP(Table1[[#This Row],[Name]], 'Elec 21-22'!$A$4:$B$656, 2, FALSE)), "0", VLOOKUP(Table1[[#This Row],[Name]], 'Elec 21-22'!$A$4:$B$656, 2, FALSE))</f>
        <v>0</v>
      </c>
      <c r="N804" s="11" t="str">
        <f>IF(ISNA(VLOOKUP(Table1[[#This Row],[Name]], 'Gas 21-22'!$A$4:$B$408, 2, FALSE)), "0", VLOOKUP(Table1[[#This Row],[Name]], 'Gas 21-22'!$A$4:$B$408, 2, FALSE))</f>
        <v>0</v>
      </c>
      <c r="O804" s="8">
        <f>IFERROR((Table1[[#This Row],[Electricity 21-22]]*'Emissions Factors'!$C$4)+(Table1[[#This Row],[Gas 21-22]]*'Emissions Factors'!$B$4), "")</f>
        <v>0</v>
      </c>
      <c r="P804" s="12" t="str">
        <f>IFERROR(Table1[[#This Row],[Total Emissions 21-22]]/Table1[[#This Row],[Total Emissions 20-21]], "")</f>
        <v/>
      </c>
      <c r="Q804" s="11" t="str">
        <f>IF(ISNA(VLOOKUP(Table1[[#This Row],[Name]],'Elec 22-23'!$A$4:$B$680, 2, FALSE)), "", VLOOKUP(Table1[[#This Row],[Name]], 'Elec 22-23'!$A$4:$B$680, 2, FALSE))</f>
        <v/>
      </c>
      <c r="R804" s="7" t="str">
        <f>IF(ISNA(VLOOKUP(Table1[[#This Row],[Name]], 'Gas 22-23'!$A$4:$B$427, 2, FALSE)), "", (VLOOKUP(Table1[[#This Row],[Name]], 'Gas 22-23'!$A$4:$B$427, 2, FALSE)))</f>
        <v/>
      </c>
      <c r="S804" s="7" t="str">
        <f>IFERROR((Table1[[#This Row],[Electricity 22-23]]*'Emissions Factors'!$C$5)+('Emissions Factors'!$B$5*Table1[[#This Row],[Gas 22-23]]), "")</f>
        <v/>
      </c>
      <c r="T804" s="12" t="str">
        <f>IFERROR(Table1[[#This Row],[Total Emissions 22-23]]/Table1[[#This Row],[Total Emissions 21-22]], "")</f>
        <v/>
      </c>
      <c r="U804" s="7" t="str">
        <f>IF(ISNA(VLOOKUP(Table1[[#This Row],[Name]],'Electricity 23-24'!A805:D1701,4,FALSE)),"",(VLOOKUP(Table1[[#This Row],[Name]],'Electricity 23-24'!A805:D1701,4,FALSE)))</f>
        <v/>
      </c>
      <c r="V804" s="7" t="str">
        <f>IF(ISNA(VLOOKUP(Table1[[#This Row],[Name]],Table2[#All],2,FALSE)),"",(VLOOKUP(Table1[[#This Row],[Name]],Table2[#All],2,FALSE)))</f>
        <v/>
      </c>
      <c r="W804" s="7" t="str">
        <f>IFERROR((Table1[[#This Row],[Electricity 23-24 ]]*'Emissions Factors'!$C$6)+(Table1[[#This Row],[Gas 23-24 ]]*'Emissions Factors'!$B$6),"")</f>
        <v/>
      </c>
      <c r="X804" s="74" t="str">
        <f>IFERROR(Table1[[#This Row],[Total Emissions 23-24 ]]/Table1[[#This Row],[Total Emissions 22-23]],"")</f>
        <v/>
      </c>
      <c r="Y804" s="21"/>
    </row>
    <row r="805" spans="1:25" x14ac:dyDescent="0.25">
      <c r="A805" s="32"/>
      <c r="B805" s="21" t="e">
        <f>VLOOKUP(Table1[[#This Row],[Name]], 'Site Information'!$A$2:$D$46, 4, FALSE)</f>
        <v>#N/A</v>
      </c>
      <c r="C805" s="8" t="str">
        <f>IF(ISNA(VLOOKUP(Table1[[#This Row],[Name]], 'Elec 17-18'!$A$4:$B$630, 2, FALSE)), "0", VLOOKUP(Table1[[#This Row],[Name]], 'Elec 17-18'!$A$4:$B$630, 2, FALSE))</f>
        <v>0</v>
      </c>
      <c r="D805" s="13" t="str">
        <f>IF(ISNA(VLOOKUP(Table1[[#This Row],[Name]], 'Gas 17-18'!$A$4:$B$395, 2, FALSE)), "0", (VLOOKUP(Table1[[#This Row],[Name]], 'Gas 17-18'!$A$4:$B$395, 2, FALSE)))</f>
        <v>0</v>
      </c>
      <c r="E805" s="8" t="str">
        <f>IF(ISNA(VLOOKUP(Table1[[#This Row],[Name]], 'Elec 18-19'!$A$4:$B$630, 2, FALSE)), "0", VLOOKUP(Table1[[#This Row],[Name]], 'Elec 18-19'!$A$4:$B$630, 2, FALSE))</f>
        <v>0</v>
      </c>
      <c r="F805" s="13" t="str">
        <f>IF(ISNA(VLOOKUP(Table1[[#This Row],[Name]], 'Gas 18-19'!$A$4:$B$395, 2, FALSE)), "0", (VLOOKUP(Table1[[#This Row],[Name]], 'Gas 18-19'!$A$4:$B$395, 2, FALSE)))</f>
        <v>0</v>
      </c>
      <c r="G805" s="7" t="str">
        <f>IF(ISNA(VLOOKUP(Table1[[#This Row],[Name]], 'Elec 19-20'!$A$4:$B$631, 2, FALSE)), "0", VLOOKUP(Table1[[#This Row],[Name]], 'Elec 19-20'!$A$4:$B$631, 2, FALSE))</f>
        <v>0</v>
      </c>
      <c r="H805" s="7" t="str">
        <f>IF(ISNA(VLOOKUP(Table1[[#This Row],[Name]], 'Gas 19-20'!$A$4:$B$395, 2, FALSE)), "0", (VLOOKUP(Table1[[#This Row],[Name]], 'Gas 19-20'!$A$4:$B$395, 2, FALSE)))</f>
        <v>0</v>
      </c>
      <c r="I805" s="13">
        <f>IFERROR((Table1[[#This Row],[Electricity 19-20]]*'Emissions Factors'!$C$2)+(Table1[[#This Row],[Gas 19-20]]*'Emissions Factors'!$B$2), "")</f>
        <v>0</v>
      </c>
      <c r="J805" s="7" t="str">
        <f>IF(ISNA(VLOOKUP(Table1[[#This Row],[Name]],'Elec 20-21'!$A$4:$B$641, 2, FALSE)), "0", VLOOKUP(Table1[[#This Row],[Name]], 'Elec 20-21'!$A$4:$B$641, 2, FALSE))</f>
        <v>0</v>
      </c>
      <c r="K805" s="7" t="str">
        <f>IF(ISNA(VLOOKUP(Table1[[#This Row],[Name]], 'Gas 20-21'!$A$4:$B$400, 2, FALSE)), "0", VLOOKUP(Table1[[#This Row],[Name]], 'Gas 20-21'!$A$4:$B$400, 2, FALSE))</f>
        <v>0</v>
      </c>
      <c r="L805" s="13">
        <f>IFERROR((Table1[[#This Row],[Electricity 20-21]]*'Emissions Factors'!$C$3)+(Table1[[#This Row],[Gas 20-21]]*'Emissions Factors'!$B$2), "0")</f>
        <v>0</v>
      </c>
      <c r="M805" s="11" t="str">
        <f>IF(ISNA(VLOOKUP(Table1[[#This Row],[Name]], 'Elec 21-22'!$A$4:$B$656, 2, FALSE)), "0", VLOOKUP(Table1[[#This Row],[Name]], 'Elec 21-22'!$A$4:$B$656, 2, FALSE))</f>
        <v>0</v>
      </c>
      <c r="N805" s="11" t="str">
        <f>IF(ISNA(VLOOKUP(Table1[[#This Row],[Name]], 'Gas 21-22'!$A$4:$B$408, 2, FALSE)), "0", VLOOKUP(Table1[[#This Row],[Name]], 'Gas 21-22'!$A$4:$B$408, 2, FALSE))</f>
        <v>0</v>
      </c>
      <c r="O805" s="8">
        <f>IFERROR((Table1[[#This Row],[Electricity 21-22]]*'Emissions Factors'!$C$4)+(Table1[[#This Row],[Gas 21-22]]*'Emissions Factors'!$B$4), "")</f>
        <v>0</v>
      </c>
      <c r="P805" s="12" t="str">
        <f>IFERROR(Table1[[#This Row],[Total Emissions 21-22]]/Table1[[#This Row],[Total Emissions 20-21]], "")</f>
        <v/>
      </c>
      <c r="Q805" s="11" t="str">
        <f>IF(ISNA(VLOOKUP(Table1[[#This Row],[Name]],'Elec 22-23'!$A$4:$B$680, 2, FALSE)), "", VLOOKUP(Table1[[#This Row],[Name]], 'Elec 22-23'!$A$4:$B$680, 2, FALSE))</f>
        <v/>
      </c>
      <c r="R805" s="7" t="str">
        <f>IF(ISNA(VLOOKUP(Table1[[#This Row],[Name]], 'Gas 22-23'!$A$4:$B$427, 2, FALSE)), "", (VLOOKUP(Table1[[#This Row],[Name]], 'Gas 22-23'!$A$4:$B$427, 2, FALSE)))</f>
        <v/>
      </c>
      <c r="S805" s="7" t="str">
        <f>IFERROR((Table1[[#This Row],[Electricity 22-23]]*'Emissions Factors'!$C$5)+('Emissions Factors'!$B$5*Table1[[#This Row],[Gas 22-23]]), "")</f>
        <v/>
      </c>
      <c r="T805" s="12" t="str">
        <f>IFERROR(Table1[[#This Row],[Total Emissions 22-23]]/Table1[[#This Row],[Total Emissions 21-22]], "")</f>
        <v/>
      </c>
      <c r="U805" s="7" t="str">
        <f>IF(ISNA(VLOOKUP(Table1[[#This Row],[Name]],'Electricity 23-24'!A806:D1702,4,FALSE)),"",(VLOOKUP(Table1[[#This Row],[Name]],'Electricity 23-24'!A806:D1702,4,FALSE)))</f>
        <v/>
      </c>
      <c r="V805" s="7" t="str">
        <f>IF(ISNA(VLOOKUP(Table1[[#This Row],[Name]],Table2[#All],2,FALSE)),"",(VLOOKUP(Table1[[#This Row],[Name]],Table2[#All],2,FALSE)))</f>
        <v/>
      </c>
      <c r="W805" s="7" t="str">
        <f>IFERROR((Table1[[#This Row],[Electricity 23-24 ]]*'Emissions Factors'!$C$6)+(Table1[[#This Row],[Gas 23-24 ]]*'Emissions Factors'!$B$6),"")</f>
        <v/>
      </c>
      <c r="X805" s="74" t="str">
        <f>IFERROR(Table1[[#This Row],[Total Emissions 23-24 ]]/Table1[[#This Row],[Total Emissions 22-23]],"")</f>
        <v/>
      </c>
      <c r="Y805" s="21"/>
    </row>
    <row r="806" spans="1:25" ht="14.45" customHeight="1" x14ac:dyDescent="0.25">
      <c r="A806" s="32"/>
      <c r="B806" s="21" t="e">
        <f>VLOOKUP(Table1[[#This Row],[Name]], 'Site Information'!$A$2:$D$46, 4, FALSE)</f>
        <v>#N/A</v>
      </c>
      <c r="C806" s="8" t="str">
        <f>IF(ISNA(VLOOKUP(Table1[[#This Row],[Name]], 'Elec 17-18'!$A$4:$B$630, 2, FALSE)), "0", VLOOKUP(Table1[[#This Row],[Name]], 'Elec 17-18'!$A$4:$B$630, 2, FALSE))</f>
        <v>0</v>
      </c>
      <c r="D806" s="13" t="str">
        <f>IF(ISNA(VLOOKUP(Table1[[#This Row],[Name]], 'Gas 17-18'!$A$4:$B$395, 2, FALSE)), "0", (VLOOKUP(Table1[[#This Row],[Name]], 'Gas 17-18'!$A$4:$B$395, 2, FALSE)))</f>
        <v>0</v>
      </c>
      <c r="E806" s="8" t="str">
        <f>IF(ISNA(VLOOKUP(Table1[[#This Row],[Name]], 'Elec 18-19'!$A$4:$B$630, 2, FALSE)), "0", VLOOKUP(Table1[[#This Row],[Name]], 'Elec 18-19'!$A$4:$B$630, 2, FALSE))</f>
        <v>0</v>
      </c>
      <c r="F806" s="13" t="str">
        <f>IF(ISNA(VLOOKUP(Table1[[#This Row],[Name]], 'Gas 18-19'!$A$4:$B$395, 2, FALSE)), "0", (VLOOKUP(Table1[[#This Row],[Name]], 'Gas 18-19'!$A$4:$B$395, 2, FALSE)))</f>
        <v>0</v>
      </c>
      <c r="G806" s="7" t="str">
        <f>IF(ISNA(VLOOKUP(Table1[[#This Row],[Name]], 'Elec 19-20'!$A$4:$B$631, 2, FALSE)), "0", VLOOKUP(Table1[[#This Row],[Name]], 'Elec 19-20'!$A$4:$B$631, 2, FALSE))</f>
        <v>0</v>
      </c>
      <c r="H806" s="7" t="str">
        <f>IF(ISNA(VLOOKUP(Table1[[#This Row],[Name]], 'Gas 19-20'!$A$4:$B$395, 2, FALSE)), "0", (VLOOKUP(Table1[[#This Row],[Name]], 'Gas 19-20'!$A$4:$B$395, 2, FALSE)))</f>
        <v>0</v>
      </c>
      <c r="I806" s="13">
        <f>IFERROR((Table1[[#This Row],[Electricity 19-20]]*'Emissions Factors'!$C$2)+(Table1[[#This Row],[Gas 19-20]]*'Emissions Factors'!$B$2), "")</f>
        <v>0</v>
      </c>
      <c r="J806" s="7" t="str">
        <f>IF(ISNA(VLOOKUP(Table1[[#This Row],[Name]],'Elec 20-21'!$A$4:$B$641, 2, FALSE)), "0", VLOOKUP(Table1[[#This Row],[Name]], 'Elec 20-21'!$A$4:$B$641, 2, FALSE))</f>
        <v>0</v>
      </c>
      <c r="K806" s="7" t="str">
        <f>IF(ISNA(VLOOKUP(Table1[[#This Row],[Name]], 'Gas 20-21'!$A$4:$B$400, 2, FALSE)), "0", VLOOKUP(Table1[[#This Row],[Name]], 'Gas 20-21'!$A$4:$B$400, 2, FALSE))</f>
        <v>0</v>
      </c>
      <c r="L806" s="13">
        <f>IFERROR((Table1[[#This Row],[Electricity 20-21]]*'Emissions Factors'!$C$3)+(Table1[[#This Row],[Gas 20-21]]*'Emissions Factors'!$B$2), "0")</f>
        <v>0</v>
      </c>
      <c r="M806" s="11" t="str">
        <f>IF(ISNA(VLOOKUP(Table1[[#This Row],[Name]], 'Elec 21-22'!$A$4:$B$656, 2, FALSE)), "0", VLOOKUP(Table1[[#This Row],[Name]], 'Elec 21-22'!$A$4:$B$656, 2, FALSE))</f>
        <v>0</v>
      </c>
      <c r="N806" s="7" t="str">
        <f>IF(ISNA(VLOOKUP(Table1[[#This Row],[Name]], 'Gas 21-22'!$A$4:$B$408, 2, FALSE)), "0", VLOOKUP(Table1[[#This Row],[Name]], 'Gas 21-22'!$A$4:$B$408, 2, FALSE))</f>
        <v>0</v>
      </c>
      <c r="O806" s="8">
        <f>IFERROR((Table1[[#This Row],[Electricity 21-22]]*'Emissions Factors'!$C$4)+(Table1[[#This Row],[Gas 21-22]]*'Emissions Factors'!$B$4), "")</f>
        <v>0</v>
      </c>
      <c r="P806" s="12" t="str">
        <f>IFERROR(Table1[[#This Row],[Total Emissions 21-22]]/Table1[[#This Row],[Total Emissions 20-21]], "")</f>
        <v/>
      </c>
      <c r="Q806" s="11" t="str">
        <f>IF(ISNA(VLOOKUP(Table1[[#This Row],[Name]],'Elec 22-23'!$A$4:$B$680, 2, FALSE)), "", VLOOKUP(Table1[[#This Row],[Name]], 'Elec 22-23'!$A$4:$B$680, 2, FALSE))</f>
        <v/>
      </c>
      <c r="R806" s="11" t="str">
        <f>IF(ISNA(VLOOKUP(Table1[[#This Row],[Name]], 'Gas 22-23'!$A$4:$B$427, 2, FALSE)), "", (VLOOKUP(Table1[[#This Row],[Name]], 'Gas 22-23'!$A$4:$B$427, 2, FALSE)))</f>
        <v/>
      </c>
      <c r="S806" s="11" t="str">
        <f>IFERROR((Table1[[#This Row],[Electricity 22-23]]*'Emissions Factors'!$C$5)+('Emissions Factors'!$B$5*Table1[[#This Row],[Gas 22-23]]), "")</f>
        <v/>
      </c>
      <c r="T806" s="12" t="str">
        <f>IFERROR(Table1[[#This Row],[Total Emissions 22-23]]/Table1[[#This Row],[Total Emissions 21-22]], "")</f>
        <v/>
      </c>
      <c r="U806" s="11" t="str">
        <f>IF(ISNA(VLOOKUP(Table1[[#This Row],[Name]],'Electricity 23-24'!A340:D1236,4,FALSE)),"",(VLOOKUP(Table1[[#This Row],[Name]],'Electricity 23-24'!A340:D1236,4,FALSE)))</f>
        <v/>
      </c>
      <c r="V806" s="11" t="str">
        <f>IF(ISNA(VLOOKUP(Table1[[#This Row],[Name]],Table2[#All],2,FALSE)),"",(VLOOKUP(Table1[[#This Row],[Name]],Table2[#All],2,FALSE)))</f>
        <v/>
      </c>
      <c r="W806" s="11" t="str">
        <f>IFERROR((Table1[[#This Row],[Electricity 23-24 ]]*'Emissions Factors'!$C$6)+(Table1[[#This Row],[Gas 23-24 ]]*'Emissions Factors'!$B$6),"")</f>
        <v/>
      </c>
      <c r="X806" s="74" t="str">
        <f>IFERROR(Table1[[#This Row],[Total Emissions 23-24 ]]/Table1[[#This Row],[Total Emissions 22-23]],"")</f>
        <v/>
      </c>
      <c r="Y806" s="21"/>
    </row>
    <row r="807" spans="1:25" x14ac:dyDescent="0.25">
      <c r="A807" s="30"/>
      <c r="B807" s="21" t="e">
        <f>VLOOKUP(Table1[[#This Row],[Name]], 'Site Information'!$A$2:$D$46, 4, FALSE)</f>
        <v>#N/A</v>
      </c>
      <c r="C807" s="11" t="str">
        <f>IF(ISNA(VLOOKUP(Table1[[#This Row],[Name]], 'Elec 17-18'!$A$4:$B$630, 2, FALSE)), "0", VLOOKUP(Table1[[#This Row],[Name]], 'Elec 17-18'!$A$4:$B$630, 2, FALSE))</f>
        <v>0</v>
      </c>
      <c r="D807" s="47" t="str">
        <f>IF(ISNA(VLOOKUP(Table1[[#This Row],[Name]], 'Gas 17-18'!$A$4:$B$395, 2, FALSE)), "0", (VLOOKUP(Table1[[#This Row],[Name]], 'Gas 17-18'!$A$4:$B$395, 2, FALSE)))</f>
        <v>0</v>
      </c>
      <c r="E807" s="11" t="str">
        <f>IF(ISNA(VLOOKUP(Table1[[#This Row],[Name]], 'Elec 18-19'!$A$4:$B$630, 2, FALSE)), "0", VLOOKUP(Table1[[#This Row],[Name]], 'Elec 18-19'!$A$4:$B$630, 2, FALSE))</f>
        <v>0</v>
      </c>
      <c r="F807" s="47" t="str">
        <f>IF(ISNA(VLOOKUP(Table1[[#This Row],[Name]], 'Gas 18-19'!$A$4:$B$395, 2, FALSE)), "0", (VLOOKUP(Table1[[#This Row],[Name]], 'Gas 18-19'!$A$4:$B$395, 2, FALSE)))</f>
        <v>0</v>
      </c>
      <c r="G807" s="7" t="str">
        <f>IF(ISNA(VLOOKUP(Table1[[#This Row],[Name]], 'Elec 19-20'!$A$4:$B$631, 2, FALSE)), "0", VLOOKUP(Table1[[#This Row],[Name]], 'Elec 19-20'!$A$4:$B$631, 2, FALSE))</f>
        <v>0</v>
      </c>
      <c r="H807" s="7" t="str">
        <f>IF(ISNA(VLOOKUP(Table1[[#This Row],[Name]], 'Gas 19-20'!$A$4:$B$395, 2, FALSE)), "0", (VLOOKUP(Table1[[#This Row],[Name]], 'Gas 19-20'!$A$4:$B$395, 2, FALSE)))</f>
        <v>0</v>
      </c>
      <c r="I807" s="13">
        <f>IFERROR((Table1[[#This Row],[Electricity 19-20]]*'Emissions Factors'!$C$2)+(Table1[[#This Row],[Gas 19-20]]*'Emissions Factors'!$B$2), "")</f>
        <v>0</v>
      </c>
      <c r="J807" s="7" t="str">
        <f>IF(ISNA(VLOOKUP(Table1[[#This Row],[Name]],'Elec 20-21'!$A$4:$B$641, 2, FALSE)), "0", VLOOKUP(Table1[[#This Row],[Name]], 'Elec 20-21'!$A$4:$B$641, 2, FALSE))</f>
        <v>0</v>
      </c>
      <c r="K807" s="7" t="str">
        <f>IF(ISNA(VLOOKUP(Table1[[#This Row],[Name]], 'Gas 20-21'!$A$4:$B$400, 2, FALSE)), "0", VLOOKUP(Table1[[#This Row],[Name]], 'Gas 20-21'!$A$4:$B$400, 2, FALSE))</f>
        <v>0</v>
      </c>
      <c r="L807" s="13">
        <f>IFERROR((Table1[[#This Row],[Electricity 20-21]]*'Emissions Factors'!$C$3)+(Table1[[#This Row],[Gas 20-21]]*'Emissions Factors'!$B$2), "0")</f>
        <v>0</v>
      </c>
      <c r="M807" s="65" t="str">
        <f>IF(ISNA(VLOOKUP(Table1[[#This Row],[Name]], 'Elec 21-22'!$A$4:$B$656, 2, FALSE)), "0", VLOOKUP(Table1[[#This Row],[Name]], 'Elec 21-22'!$A$4:$B$656, 2, FALSE))</f>
        <v>0</v>
      </c>
      <c r="N807" s="11" t="str">
        <f>IF(ISNA(VLOOKUP(Table1[[#This Row],[Name]], 'Gas 21-22'!$A$4:$B$408, 2, FALSE)), "0", VLOOKUP(Table1[[#This Row],[Name]], 'Gas 21-22'!$A$4:$B$408, 2, FALSE))</f>
        <v>0</v>
      </c>
      <c r="O807" s="8">
        <f>IFERROR((Table1[[#This Row],[Electricity 21-22]]*'Emissions Factors'!$C$4)+(Table1[[#This Row],[Gas 21-22]]*'Emissions Factors'!$B$4), "")</f>
        <v>0</v>
      </c>
      <c r="P807" s="12" t="str">
        <f>IFERROR(Table1[[#This Row],[Total Emissions 21-22]]/Table1[[#This Row],[Total Emissions 20-21]], "")</f>
        <v/>
      </c>
      <c r="Q807" s="11" t="str">
        <f>IF(ISNA(VLOOKUP(Table1[[#This Row],[Name]],'Elec 22-23'!$A$4:$B$680, 2, FALSE)), "", VLOOKUP(Table1[[#This Row],[Name]], 'Elec 22-23'!$A$4:$B$680, 2, FALSE))</f>
        <v/>
      </c>
      <c r="R807" s="7" t="str">
        <f>IF(ISNA(VLOOKUP(Table1[[#This Row],[Name]], 'Gas 22-23'!$A$4:$B$427, 2, FALSE)), "", (VLOOKUP(Table1[[#This Row],[Name]], 'Gas 22-23'!$A$4:$B$427, 2, FALSE)))</f>
        <v/>
      </c>
      <c r="S807" s="7" t="str">
        <f>IFERROR((Table1[[#This Row],[Electricity 22-23]]*'Emissions Factors'!$C$5)+('Emissions Factors'!$B$5*Table1[[#This Row],[Gas 22-23]]), "")</f>
        <v/>
      </c>
      <c r="T807" s="12" t="str">
        <f>IFERROR(Table1[[#This Row],[Total Emissions 22-23]]/Table1[[#This Row],[Total Emissions 21-22]], "")</f>
        <v/>
      </c>
      <c r="U807" s="7" t="str">
        <f>IF(ISNA(VLOOKUP(Table1[[#This Row],[Name]],'Electricity 23-24'!A338:D1234,4,FALSE)),"",(VLOOKUP(Table1[[#This Row],[Name]],'Electricity 23-24'!A338:D1234,4,FALSE)))</f>
        <v/>
      </c>
      <c r="V807" s="7" t="str">
        <f>IF(ISNA(VLOOKUP(Table1[[#This Row],[Name]],Table2[#All],2,FALSE)),"",(VLOOKUP(Table1[[#This Row],[Name]],Table2[#All],2,FALSE)))</f>
        <v/>
      </c>
      <c r="W807" s="7" t="str">
        <f>IFERROR((Table1[[#This Row],[Electricity 23-24 ]]*'Emissions Factors'!$C$6)+(Table1[[#This Row],[Gas 23-24 ]]*'Emissions Factors'!$B$6),"")</f>
        <v/>
      </c>
      <c r="X807" s="74" t="str">
        <f>IFERROR(Table1[[#This Row],[Total Emissions 23-24 ]]/Table1[[#This Row],[Total Emissions 22-23]],"")</f>
        <v/>
      </c>
      <c r="Y807" s="21"/>
    </row>
    <row r="808" spans="1:25" x14ac:dyDescent="0.25">
      <c r="A808" s="32"/>
      <c r="B808" s="21" t="e">
        <f>VLOOKUP(Table1[[#This Row],[Name]], 'Site Information'!$A$2:$D$46, 4, FALSE)</f>
        <v>#N/A</v>
      </c>
      <c r="C808" s="8" t="str">
        <f>IF(ISNA(VLOOKUP(Table1[[#This Row],[Name]], 'Elec 17-18'!$A$4:$B$630, 2, FALSE)), "0", VLOOKUP(Table1[[#This Row],[Name]], 'Elec 17-18'!$A$4:$B$630, 2, FALSE))</f>
        <v>0</v>
      </c>
      <c r="D808" s="13" t="str">
        <f>IF(ISNA(VLOOKUP(Table1[[#This Row],[Name]], 'Gas 17-18'!$A$4:$B$395, 2, FALSE)), "0", (VLOOKUP(Table1[[#This Row],[Name]], 'Gas 17-18'!$A$4:$B$395, 2, FALSE)))</f>
        <v>0</v>
      </c>
      <c r="E808" s="8" t="str">
        <f>IF(ISNA(VLOOKUP(Table1[[#This Row],[Name]], 'Elec 18-19'!$A$4:$B$630, 2, FALSE)), "0", VLOOKUP(Table1[[#This Row],[Name]], 'Elec 18-19'!$A$4:$B$630, 2, FALSE))</f>
        <v>0</v>
      </c>
      <c r="F808" s="13" t="str">
        <f>IF(ISNA(VLOOKUP(Table1[[#This Row],[Name]], 'Gas 18-19'!$A$4:$B$395, 2, FALSE)), "0", (VLOOKUP(Table1[[#This Row],[Name]], 'Gas 18-19'!$A$4:$B$395, 2, FALSE)))</f>
        <v>0</v>
      </c>
      <c r="G808" s="7" t="str">
        <f>IF(ISNA(VLOOKUP(Table1[[#This Row],[Name]], 'Elec 19-20'!$A$4:$B$631, 2, FALSE)), "0", VLOOKUP(Table1[[#This Row],[Name]], 'Elec 19-20'!$A$4:$B$631, 2, FALSE))</f>
        <v>0</v>
      </c>
      <c r="H808" s="7" t="str">
        <f>IF(ISNA(VLOOKUP(Table1[[#This Row],[Name]], 'Gas 19-20'!$A$4:$B$395, 2, FALSE)), "0", (VLOOKUP(Table1[[#This Row],[Name]], 'Gas 19-20'!$A$4:$B$395, 2, FALSE)))</f>
        <v>0</v>
      </c>
      <c r="I808" s="13">
        <f>IFERROR((Table1[[#This Row],[Electricity 19-20]]*'Emissions Factors'!$C$2)+(Table1[[#This Row],[Gas 19-20]]*'Emissions Factors'!$B$2), "")</f>
        <v>0</v>
      </c>
      <c r="J808" s="7" t="str">
        <f>IF(ISNA(VLOOKUP(Table1[[#This Row],[Name]],'Elec 20-21'!$A$4:$B$641, 2, FALSE)), "0", VLOOKUP(Table1[[#This Row],[Name]], 'Elec 20-21'!$A$4:$B$641, 2, FALSE))</f>
        <v>0</v>
      </c>
      <c r="K808" s="7" t="str">
        <f>IF(ISNA(VLOOKUP(Table1[[#This Row],[Name]], 'Gas 20-21'!$A$4:$B$400, 2, FALSE)), "0", VLOOKUP(Table1[[#This Row],[Name]], 'Gas 20-21'!$A$4:$B$400, 2, FALSE))</f>
        <v>0</v>
      </c>
      <c r="L808" s="13">
        <f>IFERROR((Table1[[#This Row],[Electricity 20-21]]*'Emissions Factors'!$C$3)+(Table1[[#This Row],[Gas 20-21]]*'Emissions Factors'!$B$2), "0")</f>
        <v>0</v>
      </c>
      <c r="M808" s="11" t="str">
        <f>IF(ISNA(VLOOKUP(Table1[[#This Row],[Name]], 'Elec 21-22'!$A$4:$B$656, 2, FALSE)), "0", VLOOKUP(Table1[[#This Row],[Name]], 'Elec 21-22'!$A$4:$B$656, 2, FALSE))</f>
        <v>0</v>
      </c>
      <c r="N808" s="11" t="str">
        <f>IF(ISNA(VLOOKUP(Table1[[#This Row],[Name]], 'Gas 21-22'!$A$4:$B$408, 2, FALSE)), "0", VLOOKUP(Table1[[#This Row],[Name]], 'Gas 21-22'!$A$4:$B$408, 2, FALSE))</f>
        <v>0</v>
      </c>
      <c r="O808" s="8">
        <f>IFERROR((Table1[[#This Row],[Electricity 21-22]]*'Emissions Factors'!$C$4)+(Table1[[#This Row],[Gas 21-22]]*'Emissions Factors'!$B$4), "")</f>
        <v>0</v>
      </c>
      <c r="P808" s="13" t="str">
        <f>IFERROR(Table1[[#This Row],[Total Emissions 21-22]]/Table1[[#This Row],[Total Emissions 20-21]], "")</f>
        <v/>
      </c>
      <c r="Q808" s="11" t="str">
        <f>IF(ISNA(VLOOKUP(Table1[[#This Row],[Name]],'Elec 22-23'!$A$4:$B$680, 2, FALSE)), "", VLOOKUP(Table1[[#This Row],[Name]], 'Elec 22-23'!$A$4:$B$680, 2, FALSE))</f>
        <v/>
      </c>
      <c r="R808" s="7" t="str">
        <f>IF(ISNA(VLOOKUP(Table1[[#This Row],[Name]], 'Gas 22-23'!$A$4:$B$427, 2, FALSE)), "", (VLOOKUP(Table1[[#This Row],[Name]], 'Gas 22-23'!$A$4:$B$427, 2, FALSE)))</f>
        <v/>
      </c>
      <c r="S808" s="7" t="str">
        <f>IFERROR((Table1[[#This Row],[Electricity 22-23]]*'Emissions Factors'!$C$5)+('Emissions Factors'!$B$5*Table1[[#This Row],[Gas 22-23]]), "")</f>
        <v/>
      </c>
      <c r="T808" s="12" t="str">
        <f>IFERROR(Table1[[#This Row],[Total Emissions 22-23]]/Table1[[#This Row],[Total Emissions 21-22]], "")</f>
        <v/>
      </c>
      <c r="U808" s="7" t="str">
        <f>IF(ISNA(VLOOKUP(Table1[[#This Row],[Name]],'Electricity 23-24'!A809:D1705,4,FALSE)),"",(VLOOKUP(Table1[[#This Row],[Name]],'Electricity 23-24'!A809:D1705,4,FALSE)))</f>
        <v/>
      </c>
      <c r="V808" s="7" t="str">
        <f>IF(ISNA(VLOOKUP(Table1[[#This Row],[Name]],Table2[#All],2,FALSE)),"",(VLOOKUP(Table1[[#This Row],[Name]],Table2[#All],2,FALSE)))</f>
        <v/>
      </c>
      <c r="W808" s="7" t="str">
        <f>IFERROR((Table1[[#This Row],[Electricity 23-24 ]]*'Emissions Factors'!$C$6)+(Table1[[#This Row],[Gas 23-24 ]]*'Emissions Factors'!$B$6),"")</f>
        <v/>
      </c>
      <c r="X808" s="74" t="str">
        <f>IFERROR(Table1[[#This Row],[Total Emissions 23-24 ]]/Table1[[#This Row],[Total Emissions 22-23]],"")</f>
        <v/>
      </c>
      <c r="Y808" s="21"/>
    </row>
    <row r="809" spans="1:25" x14ac:dyDescent="0.25">
      <c r="A809" s="32"/>
      <c r="B809" s="21" t="e">
        <f>VLOOKUP(Table1[[#This Row],[Name]], 'Site Information'!$A$2:$D$46, 4, FALSE)</f>
        <v>#N/A</v>
      </c>
      <c r="C809" s="8" t="str">
        <f>IF(ISNA(VLOOKUP(Table1[[#This Row],[Name]], 'Elec 17-18'!$A$4:$B$630, 2, FALSE)), "0", VLOOKUP(Table1[[#This Row],[Name]], 'Elec 17-18'!$A$4:$B$630, 2, FALSE))</f>
        <v>0</v>
      </c>
      <c r="D809" s="13" t="str">
        <f>IF(ISNA(VLOOKUP(Table1[[#This Row],[Name]], 'Gas 17-18'!$A$4:$B$395, 2, FALSE)), "0", (VLOOKUP(Table1[[#This Row],[Name]], 'Gas 17-18'!$A$4:$B$395, 2, FALSE)))</f>
        <v>0</v>
      </c>
      <c r="E809" s="8" t="str">
        <f>IF(ISNA(VLOOKUP(Table1[[#This Row],[Name]], 'Elec 18-19'!$A$4:$B$630, 2, FALSE)), "0", VLOOKUP(Table1[[#This Row],[Name]], 'Elec 18-19'!$A$4:$B$630, 2, FALSE))</f>
        <v>0</v>
      </c>
      <c r="F809" s="13" t="str">
        <f>IF(ISNA(VLOOKUP(Table1[[#This Row],[Name]], 'Gas 18-19'!$A$4:$B$395, 2, FALSE)), "0", (VLOOKUP(Table1[[#This Row],[Name]], 'Gas 18-19'!$A$4:$B$395, 2, FALSE)))</f>
        <v>0</v>
      </c>
      <c r="G809" s="7" t="str">
        <f>IF(ISNA(VLOOKUP(Table1[[#This Row],[Name]], 'Elec 19-20'!$A$4:$B$631, 2, FALSE)), "0", VLOOKUP(Table1[[#This Row],[Name]], 'Elec 19-20'!$A$4:$B$631, 2, FALSE))</f>
        <v>0</v>
      </c>
      <c r="H809" s="7" t="str">
        <f>IF(ISNA(VLOOKUP(Table1[[#This Row],[Name]], 'Gas 19-20'!$A$4:$B$395, 2, FALSE)), "0", (VLOOKUP(Table1[[#This Row],[Name]], 'Gas 19-20'!$A$4:$B$395, 2, FALSE)))</f>
        <v>0</v>
      </c>
      <c r="I809" s="13">
        <f>IFERROR((Table1[[#This Row],[Electricity 19-20]]*'Emissions Factors'!$C$2)+(Table1[[#This Row],[Gas 19-20]]*'Emissions Factors'!$B$2), "")</f>
        <v>0</v>
      </c>
      <c r="J809" s="7" t="str">
        <f>IF(ISNA(VLOOKUP(Table1[[#This Row],[Name]],'Elec 20-21'!$A$4:$B$641, 2, FALSE)), "0", VLOOKUP(Table1[[#This Row],[Name]], 'Elec 20-21'!$A$4:$B$641, 2, FALSE))</f>
        <v>0</v>
      </c>
      <c r="K809" s="7" t="str">
        <f>IF(ISNA(VLOOKUP(Table1[[#This Row],[Name]], 'Gas 20-21'!$A$4:$B$400, 2, FALSE)), "0", VLOOKUP(Table1[[#This Row],[Name]], 'Gas 20-21'!$A$4:$B$400, 2, FALSE))</f>
        <v>0</v>
      </c>
      <c r="L809" s="13">
        <f>IFERROR((Table1[[#This Row],[Electricity 20-21]]*'Emissions Factors'!$C$3)+(Table1[[#This Row],[Gas 20-21]]*'Emissions Factors'!$B$2), "0")</f>
        <v>0</v>
      </c>
      <c r="M809" s="11" t="str">
        <f>IF(ISNA(VLOOKUP(Table1[[#This Row],[Name]], 'Elec 21-22'!$A$4:$B$656, 2, FALSE)), "0", VLOOKUP(Table1[[#This Row],[Name]], 'Elec 21-22'!$A$4:$B$656, 2, FALSE))</f>
        <v>0</v>
      </c>
      <c r="N809" s="11" t="str">
        <f>IF(ISNA(VLOOKUP(Table1[[#This Row],[Name]], 'Gas 21-22'!$A$4:$B$408, 2, FALSE)), "0", VLOOKUP(Table1[[#This Row],[Name]], 'Gas 21-22'!$A$4:$B$408, 2, FALSE))</f>
        <v>0</v>
      </c>
      <c r="O809" s="8">
        <f>IFERROR((Table1[[#This Row],[Electricity 21-22]]*'Emissions Factors'!$C$4)+(Table1[[#This Row],[Gas 21-22]]*'Emissions Factors'!$B$4), "")</f>
        <v>0</v>
      </c>
      <c r="P809" s="13" t="str">
        <f>IFERROR(Table1[[#This Row],[Total Emissions 21-22]]/Table1[[#This Row],[Total Emissions 20-21]], "")</f>
        <v/>
      </c>
      <c r="Q809" s="11" t="str">
        <f>IF(ISNA(VLOOKUP(Table1[[#This Row],[Name]],'Elec 22-23'!$A$4:$B$680, 2, FALSE)), "", VLOOKUP(Table1[[#This Row],[Name]], 'Elec 22-23'!$A$4:$B$680, 2, FALSE))</f>
        <v/>
      </c>
      <c r="R809" s="7" t="str">
        <f>IF(ISNA(VLOOKUP(Table1[[#This Row],[Name]], 'Gas 22-23'!$A$4:$B$427, 2, FALSE)), "", (VLOOKUP(Table1[[#This Row],[Name]], 'Gas 22-23'!$A$4:$B$427, 2, FALSE)))</f>
        <v/>
      </c>
      <c r="S809" s="7" t="str">
        <f>IFERROR((Table1[[#This Row],[Electricity 22-23]]*'Emissions Factors'!$C$5)+('Emissions Factors'!$B$5*Table1[[#This Row],[Gas 22-23]]), "")</f>
        <v/>
      </c>
      <c r="T809" s="12" t="str">
        <f>IFERROR(Table1[[#This Row],[Total Emissions 22-23]]/Table1[[#This Row],[Total Emissions 21-22]], "")</f>
        <v/>
      </c>
      <c r="U809" s="7" t="str">
        <f>IF(ISNA(VLOOKUP(Table1[[#This Row],[Name]],'Electricity 23-24'!A810:D1706,4,FALSE)),"",(VLOOKUP(Table1[[#This Row],[Name]],'Electricity 23-24'!A810:D1706,4,FALSE)))</f>
        <v/>
      </c>
      <c r="V809" s="7" t="str">
        <f>IF(ISNA(VLOOKUP(Table1[[#This Row],[Name]],Table2[#All],2,FALSE)),"",(VLOOKUP(Table1[[#This Row],[Name]],Table2[#All],2,FALSE)))</f>
        <v/>
      </c>
      <c r="W809" s="7" t="str">
        <f>IFERROR((Table1[[#This Row],[Electricity 23-24 ]]*'Emissions Factors'!$C$6)+(Table1[[#This Row],[Gas 23-24 ]]*'Emissions Factors'!$B$6),"")</f>
        <v/>
      </c>
      <c r="X809" s="74" t="str">
        <f>IFERROR(Table1[[#This Row],[Total Emissions 23-24 ]]/Table1[[#This Row],[Total Emissions 22-23]],"")</f>
        <v/>
      </c>
      <c r="Y809" s="21"/>
    </row>
    <row r="810" spans="1:25" x14ac:dyDescent="0.25">
      <c r="A810" s="32"/>
      <c r="B810" s="21" t="e">
        <f>VLOOKUP(Table1[[#This Row],[Name]], 'Site Information'!$A$2:$D$46, 4, FALSE)</f>
        <v>#N/A</v>
      </c>
      <c r="C810" s="8" t="str">
        <f>IF(ISNA(VLOOKUP(Table1[[#This Row],[Name]], 'Elec 17-18'!$A$4:$B$630, 2, FALSE)), "0", VLOOKUP(Table1[[#This Row],[Name]], 'Elec 17-18'!$A$4:$B$630, 2, FALSE))</f>
        <v>0</v>
      </c>
      <c r="D810" s="13" t="str">
        <f>IF(ISNA(VLOOKUP(Table1[[#This Row],[Name]], 'Gas 17-18'!$A$4:$B$395, 2, FALSE)), "0", (VLOOKUP(Table1[[#This Row],[Name]], 'Gas 17-18'!$A$4:$B$395, 2, FALSE)))</f>
        <v>0</v>
      </c>
      <c r="E810" s="8" t="str">
        <f>IF(ISNA(VLOOKUP(Table1[[#This Row],[Name]], 'Elec 18-19'!$A$4:$B$630, 2, FALSE)), "0", VLOOKUP(Table1[[#This Row],[Name]], 'Elec 18-19'!$A$4:$B$630, 2, FALSE))</f>
        <v>0</v>
      </c>
      <c r="F810" s="13" t="str">
        <f>IF(ISNA(VLOOKUP(Table1[[#This Row],[Name]], 'Gas 18-19'!$A$4:$B$395, 2, FALSE)), "0", (VLOOKUP(Table1[[#This Row],[Name]], 'Gas 18-19'!$A$4:$B$395, 2, FALSE)))</f>
        <v>0</v>
      </c>
      <c r="G810" s="7" t="str">
        <f>IF(ISNA(VLOOKUP(Table1[[#This Row],[Name]], 'Elec 19-20'!$A$4:$B$631, 2, FALSE)), "0", VLOOKUP(Table1[[#This Row],[Name]], 'Elec 19-20'!$A$4:$B$631, 2, FALSE))</f>
        <v>0</v>
      </c>
      <c r="H810" s="7" t="str">
        <f>IF(ISNA(VLOOKUP(Table1[[#This Row],[Name]], 'Gas 19-20'!$A$4:$B$395, 2, FALSE)), "0", (VLOOKUP(Table1[[#This Row],[Name]], 'Gas 19-20'!$A$4:$B$395, 2, FALSE)))</f>
        <v>0</v>
      </c>
      <c r="I810" s="13">
        <f>IFERROR((Table1[[#This Row],[Electricity 19-20]]*'Emissions Factors'!$C$2)+(Table1[[#This Row],[Gas 19-20]]*'Emissions Factors'!$B$2), "")</f>
        <v>0</v>
      </c>
      <c r="J810" s="7" t="str">
        <f>IF(ISNA(VLOOKUP(Table1[[#This Row],[Name]],'Elec 20-21'!$A$4:$B$641, 2, FALSE)), "0", VLOOKUP(Table1[[#This Row],[Name]], 'Elec 20-21'!$A$4:$B$641, 2, FALSE))</f>
        <v>0</v>
      </c>
      <c r="K810" s="7" t="str">
        <f>IF(ISNA(VLOOKUP(Table1[[#This Row],[Name]], 'Gas 20-21'!$A$4:$B$400, 2, FALSE)), "0", VLOOKUP(Table1[[#This Row],[Name]], 'Gas 20-21'!$A$4:$B$400, 2, FALSE))</f>
        <v>0</v>
      </c>
      <c r="L810" s="13">
        <f>IFERROR((Table1[[#This Row],[Electricity 20-21]]*'Emissions Factors'!$C$3)+(Table1[[#This Row],[Gas 20-21]]*'Emissions Factors'!$B$2), "0")</f>
        <v>0</v>
      </c>
      <c r="M810" s="11" t="str">
        <f>IF(ISNA(VLOOKUP(Table1[[#This Row],[Name]], 'Elec 21-22'!$A$4:$B$656, 2, FALSE)), "0", VLOOKUP(Table1[[#This Row],[Name]], 'Elec 21-22'!$A$4:$B$656, 2, FALSE))</f>
        <v>0</v>
      </c>
      <c r="N810" s="11" t="str">
        <f>IF(ISNA(VLOOKUP(Table1[[#This Row],[Name]], 'Gas 21-22'!$A$4:$B$408, 2, FALSE)), "0", VLOOKUP(Table1[[#This Row],[Name]], 'Gas 21-22'!$A$4:$B$408, 2, FALSE))</f>
        <v>0</v>
      </c>
      <c r="O810" s="8">
        <f>IFERROR((Table1[[#This Row],[Electricity 21-22]]*'Emissions Factors'!$C$4)+(Table1[[#This Row],[Gas 21-22]]*'Emissions Factors'!$B$4), "")</f>
        <v>0</v>
      </c>
      <c r="P810" s="13" t="str">
        <f>IFERROR(Table1[[#This Row],[Total Emissions 21-22]]/Table1[[#This Row],[Total Emissions 20-21]], "")</f>
        <v/>
      </c>
      <c r="Q810" s="11" t="str">
        <f>IF(ISNA(VLOOKUP(Table1[[#This Row],[Name]],'Elec 22-23'!$A$4:$B$680, 2, FALSE)), "", VLOOKUP(Table1[[#This Row],[Name]], 'Elec 22-23'!$A$4:$B$680, 2, FALSE))</f>
        <v/>
      </c>
      <c r="R810" s="7" t="str">
        <f>IF(ISNA(VLOOKUP(Table1[[#This Row],[Name]], 'Gas 22-23'!$A$4:$B$427, 2, FALSE)), "", (VLOOKUP(Table1[[#This Row],[Name]], 'Gas 22-23'!$A$4:$B$427, 2, FALSE)))</f>
        <v/>
      </c>
      <c r="S810" s="7" t="str">
        <f>IFERROR((Table1[[#This Row],[Electricity 22-23]]*'Emissions Factors'!$C$5)+('Emissions Factors'!$B$5*Table1[[#This Row],[Gas 22-23]]), "")</f>
        <v/>
      </c>
      <c r="T810" s="12" t="str">
        <f>IFERROR(Table1[[#This Row],[Total Emissions 22-23]]/Table1[[#This Row],[Total Emissions 21-22]], "")</f>
        <v/>
      </c>
      <c r="U810" s="7" t="str">
        <f>IF(ISNA(VLOOKUP(Table1[[#This Row],[Name]],'Electricity 23-24'!A811:D1707,4,FALSE)),"",(VLOOKUP(Table1[[#This Row],[Name]],'Electricity 23-24'!A811:D1707,4,FALSE)))</f>
        <v/>
      </c>
      <c r="V810" s="7" t="str">
        <f>IF(ISNA(VLOOKUP(Table1[[#This Row],[Name]],Table2[#All],2,FALSE)),"",(VLOOKUP(Table1[[#This Row],[Name]],Table2[#All],2,FALSE)))</f>
        <v/>
      </c>
      <c r="W810" s="7" t="str">
        <f>IFERROR((Table1[[#This Row],[Electricity 23-24 ]]*'Emissions Factors'!$C$6)+(Table1[[#This Row],[Gas 23-24 ]]*'Emissions Factors'!$B$6),"")</f>
        <v/>
      </c>
      <c r="X810" s="74" t="str">
        <f>IFERROR(Table1[[#This Row],[Total Emissions 23-24 ]]/Table1[[#This Row],[Total Emissions 22-23]],"")</f>
        <v/>
      </c>
      <c r="Y810" s="21"/>
    </row>
    <row r="811" spans="1:25" x14ac:dyDescent="0.25">
      <c r="A811" s="32"/>
      <c r="B811" s="21" t="e">
        <f>VLOOKUP(Table1[[#This Row],[Name]], 'Site Information'!$A$2:$D$46, 4, FALSE)</f>
        <v>#N/A</v>
      </c>
      <c r="C811" s="8" t="str">
        <f>IF(ISNA(VLOOKUP(Table1[[#This Row],[Name]], 'Elec 17-18'!$A$4:$B$630, 2, FALSE)), "0", VLOOKUP(Table1[[#This Row],[Name]], 'Elec 17-18'!$A$4:$B$630, 2, FALSE))</f>
        <v>0</v>
      </c>
      <c r="D811" s="13" t="str">
        <f>IF(ISNA(VLOOKUP(Table1[[#This Row],[Name]], 'Gas 17-18'!$A$4:$B$395, 2, FALSE)), "0", (VLOOKUP(Table1[[#This Row],[Name]], 'Gas 17-18'!$A$4:$B$395, 2, FALSE)))</f>
        <v>0</v>
      </c>
      <c r="E811" s="8" t="str">
        <f>IF(ISNA(VLOOKUP(Table1[[#This Row],[Name]], 'Elec 18-19'!$A$4:$B$630, 2, FALSE)), "0", VLOOKUP(Table1[[#This Row],[Name]], 'Elec 18-19'!$A$4:$B$630, 2, FALSE))</f>
        <v>0</v>
      </c>
      <c r="F811" s="13" t="str">
        <f>IF(ISNA(VLOOKUP(Table1[[#This Row],[Name]], 'Gas 18-19'!$A$4:$B$395, 2, FALSE)), "0", (VLOOKUP(Table1[[#This Row],[Name]], 'Gas 18-19'!$A$4:$B$395, 2, FALSE)))</f>
        <v>0</v>
      </c>
      <c r="G811" s="7" t="str">
        <f>IF(ISNA(VLOOKUP(Table1[[#This Row],[Name]], 'Elec 19-20'!$A$4:$B$631, 2, FALSE)), "0", VLOOKUP(Table1[[#This Row],[Name]], 'Elec 19-20'!$A$4:$B$631, 2, FALSE))</f>
        <v>0</v>
      </c>
      <c r="H811" s="7" t="str">
        <f>IF(ISNA(VLOOKUP(Table1[[#This Row],[Name]], 'Gas 19-20'!$A$4:$B$395, 2, FALSE)), "0", (VLOOKUP(Table1[[#This Row],[Name]], 'Gas 19-20'!$A$4:$B$395, 2, FALSE)))</f>
        <v>0</v>
      </c>
      <c r="I811" s="13">
        <f>IFERROR((Table1[[#This Row],[Electricity 19-20]]*'Emissions Factors'!$C$2)+(Table1[[#This Row],[Gas 19-20]]*'Emissions Factors'!$B$2), "")</f>
        <v>0</v>
      </c>
      <c r="J811" s="7" t="str">
        <f>IF(ISNA(VLOOKUP(Table1[[#This Row],[Name]],'Elec 20-21'!$A$4:$B$641, 2, FALSE)), "0", VLOOKUP(Table1[[#This Row],[Name]], 'Elec 20-21'!$A$4:$B$641, 2, FALSE))</f>
        <v>0</v>
      </c>
      <c r="K811" s="7" t="str">
        <f>IF(ISNA(VLOOKUP(Table1[[#This Row],[Name]], 'Gas 20-21'!$A$4:$B$400, 2, FALSE)), "0", VLOOKUP(Table1[[#This Row],[Name]], 'Gas 20-21'!$A$4:$B$400, 2, FALSE))</f>
        <v>0</v>
      </c>
      <c r="L811" s="13">
        <f>IFERROR((Table1[[#This Row],[Electricity 20-21]]*'Emissions Factors'!$C$3)+(Table1[[#This Row],[Gas 20-21]]*'Emissions Factors'!$B$2), "0")</f>
        <v>0</v>
      </c>
      <c r="M811" s="11" t="str">
        <f>IF(ISNA(VLOOKUP(Table1[[#This Row],[Name]], 'Elec 21-22'!$A$4:$B$656, 2, FALSE)), "0", VLOOKUP(Table1[[#This Row],[Name]], 'Elec 21-22'!$A$4:$B$656, 2, FALSE))</f>
        <v>0</v>
      </c>
      <c r="N811" s="11" t="str">
        <f>IF(ISNA(VLOOKUP(Table1[[#This Row],[Name]], 'Gas 21-22'!$A$4:$B$408, 2, FALSE)), "0", VLOOKUP(Table1[[#This Row],[Name]], 'Gas 21-22'!$A$4:$B$408, 2, FALSE))</f>
        <v>0</v>
      </c>
      <c r="O811" s="8">
        <f>IFERROR((Table1[[#This Row],[Electricity 21-22]]*'Emissions Factors'!$C$4)+(Table1[[#This Row],[Gas 21-22]]*'Emissions Factors'!$B$4), "")</f>
        <v>0</v>
      </c>
      <c r="P811" s="13" t="str">
        <f>IFERROR(Table1[[#This Row],[Total Emissions 21-22]]/Table1[[#This Row],[Total Emissions 20-21]], "")</f>
        <v/>
      </c>
      <c r="Q811" s="11" t="str">
        <f>IF(ISNA(VLOOKUP(Table1[[#This Row],[Name]],'Elec 22-23'!$A$4:$B$680, 2, FALSE)), "", VLOOKUP(Table1[[#This Row],[Name]], 'Elec 22-23'!$A$4:$B$680, 2, FALSE))</f>
        <v/>
      </c>
      <c r="R811" s="7" t="str">
        <f>IF(ISNA(VLOOKUP(Table1[[#This Row],[Name]], 'Gas 22-23'!$A$4:$B$427, 2, FALSE)), "", (VLOOKUP(Table1[[#This Row],[Name]], 'Gas 22-23'!$A$4:$B$427, 2, FALSE)))</f>
        <v/>
      </c>
      <c r="S811" s="7" t="str">
        <f>IFERROR((Table1[[#This Row],[Electricity 22-23]]*'Emissions Factors'!$C$5)+('Emissions Factors'!$B$5*Table1[[#This Row],[Gas 22-23]]), "")</f>
        <v/>
      </c>
      <c r="T811" s="12" t="str">
        <f>IFERROR(Table1[[#This Row],[Total Emissions 22-23]]/Table1[[#This Row],[Total Emissions 21-22]], "")</f>
        <v/>
      </c>
      <c r="U811" s="7" t="str">
        <f>IF(ISNA(VLOOKUP(Table1[[#This Row],[Name]],'Electricity 23-24'!A812:D1708,4,FALSE)),"",(VLOOKUP(Table1[[#This Row],[Name]],'Electricity 23-24'!A812:D1708,4,FALSE)))</f>
        <v/>
      </c>
      <c r="V811" s="7" t="str">
        <f>IF(ISNA(VLOOKUP(Table1[[#This Row],[Name]],Table2[#All],2,FALSE)),"",(VLOOKUP(Table1[[#This Row],[Name]],Table2[#All],2,FALSE)))</f>
        <v/>
      </c>
      <c r="W811" s="7" t="str">
        <f>IFERROR((Table1[[#This Row],[Electricity 23-24 ]]*'Emissions Factors'!$C$6)+(Table1[[#This Row],[Gas 23-24 ]]*'Emissions Factors'!$B$6),"")</f>
        <v/>
      </c>
      <c r="X811" s="74" t="str">
        <f>IFERROR(Table1[[#This Row],[Total Emissions 23-24 ]]/Table1[[#This Row],[Total Emissions 22-23]],"")</f>
        <v/>
      </c>
      <c r="Y811" s="21"/>
    </row>
    <row r="812" spans="1:25" x14ac:dyDescent="0.25">
      <c r="A812" s="32"/>
      <c r="B812" s="21" t="e">
        <f>VLOOKUP(Table1[[#This Row],[Name]], 'Site Information'!$A$2:$D$46, 4, FALSE)</f>
        <v>#N/A</v>
      </c>
      <c r="C812" s="8" t="str">
        <f>IF(ISNA(VLOOKUP(Table1[[#This Row],[Name]], 'Elec 17-18'!$A$4:$B$630, 2, FALSE)), "0", VLOOKUP(Table1[[#This Row],[Name]], 'Elec 17-18'!$A$4:$B$630, 2, FALSE))</f>
        <v>0</v>
      </c>
      <c r="D812" s="13" t="str">
        <f>IF(ISNA(VLOOKUP(Table1[[#This Row],[Name]], 'Gas 17-18'!$A$4:$B$395, 2, FALSE)), "0", (VLOOKUP(Table1[[#This Row],[Name]], 'Gas 17-18'!$A$4:$B$395, 2, FALSE)))</f>
        <v>0</v>
      </c>
      <c r="E812" s="8" t="str">
        <f>IF(ISNA(VLOOKUP(Table1[[#This Row],[Name]], 'Elec 18-19'!$A$4:$B$630, 2, FALSE)), "0", VLOOKUP(Table1[[#This Row],[Name]], 'Elec 18-19'!$A$4:$B$630, 2, FALSE))</f>
        <v>0</v>
      </c>
      <c r="F812" s="13" t="str">
        <f>IF(ISNA(VLOOKUP(Table1[[#This Row],[Name]], 'Gas 18-19'!$A$4:$B$395, 2, FALSE)), "0", (VLOOKUP(Table1[[#This Row],[Name]], 'Gas 18-19'!$A$4:$B$395, 2, FALSE)))</f>
        <v>0</v>
      </c>
      <c r="G812" s="7" t="str">
        <f>IF(ISNA(VLOOKUP(Table1[[#This Row],[Name]], 'Elec 19-20'!$A$4:$B$631, 2, FALSE)), "0", VLOOKUP(Table1[[#This Row],[Name]], 'Elec 19-20'!$A$4:$B$631, 2, FALSE))</f>
        <v>0</v>
      </c>
      <c r="H812" s="7" t="str">
        <f>IF(ISNA(VLOOKUP(Table1[[#This Row],[Name]], 'Gas 19-20'!$A$4:$B$395, 2, FALSE)), "0", (VLOOKUP(Table1[[#This Row],[Name]], 'Gas 19-20'!$A$4:$B$395, 2, FALSE)))</f>
        <v>0</v>
      </c>
      <c r="I812" s="13">
        <f>IFERROR((Table1[[#This Row],[Electricity 19-20]]*'Emissions Factors'!$C$2)+(Table1[[#This Row],[Gas 19-20]]*'Emissions Factors'!$B$2), "")</f>
        <v>0</v>
      </c>
      <c r="J812" s="7" t="str">
        <f>IF(ISNA(VLOOKUP(Table1[[#This Row],[Name]],'Elec 20-21'!$A$4:$B$641, 2, FALSE)), "0", VLOOKUP(Table1[[#This Row],[Name]], 'Elec 20-21'!$A$4:$B$641, 2, FALSE))</f>
        <v>0</v>
      </c>
      <c r="K812" s="7" t="str">
        <f>IF(ISNA(VLOOKUP(Table1[[#This Row],[Name]], 'Gas 20-21'!$A$4:$B$400, 2, FALSE)), "0", VLOOKUP(Table1[[#This Row],[Name]], 'Gas 20-21'!$A$4:$B$400, 2, FALSE))</f>
        <v>0</v>
      </c>
      <c r="L812" s="13">
        <f>IFERROR((Table1[[#This Row],[Electricity 20-21]]*'Emissions Factors'!$C$3)+(Table1[[#This Row],[Gas 20-21]]*'Emissions Factors'!$B$2), "0")</f>
        <v>0</v>
      </c>
      <c r="M812" s="11" t="str">
        <f>IF(ISNA(VLOOKUP(Table1[[#This Row],[Name]], 'Elec 21-22'!$A$4:$B$656, 2, FALSE)), "0", VLOOKUP(Table1[[#This Row],[Name]], 'Elec 21-22'!$A$4:$B$656, 2, FALSE))</f>
        <v>0</v>
      </c>
      <c r="N812" s="11" t="str">
        <f>IF(ISNA(VLOOKUP(Table1[[#This Row],[Name]], 'Gas 21-22'!$A$4:$B$408, 2, FALSE)), "0", VLOOKUP(Table1[[#This Row],[Name]], 'Gas 21-22'!$A$4:$B$408, 2, FALSE))</f>
        <v>0</v>
      </c>
      <c r="O812" s="8">
        <f>IFERROR((Table1[[#This Row],[Electricity 21-22]]*'Emissions Factors'!$C$4)+(Table1[[#This Row],[Gas 21-22]]*'Emissions Factors'!$B$4), "")</f>
        <v>0</v>
      </c>
      <c r="P812" s="12" t="str">
        <f>IFERROR(Table1[[#This Row],[Total Emissions 21-22]]/Table1[[#This Row],[Total Emissions 20-21]], "")</f>
        <v/>
      </c>
      <c r="Q812" s="11" t="str">
        <f>IF(ISNA(VLOOKUP(Table1[[#This Row],[Name]],'Elec 22-23'!$A$4:$B$680, 2, FALSE)), "", VLOOKUP(Table1[[#This Row],[Name]], 'Elec 22-23'!$A$4:$B$680, 2, FALSE))</f>
        <v/>
      </c>
      <c r="R812" s="7" t="str">
        <f>IF(ISNA(VLOOKUP(Table1[[#This Row],[Name]], 'Gas 22-23'!$A$4:$B$427, 2, FALSE)), "", (VLOOKUP(Table1[[#This Row],[Name]], 'Gas 22-23'!$A$4:$B$427, 2, FALSE)))</f>
        <v/>
      </c>
      <c r="S812" s="7" t="str">
        <f>IFERROR((Table1[[#This Row],[Electricity 22-23]]*'Emissions Factors'!$C$5)+('Emissions Factors'!$B$5*Table1[[#This Row],[Gas 22-23]]), "")</f>
        <v/>
      </c>
      <c r="T812" s="12" t="str">
        <f>IFERROR(Table1[[#This Row],[Total Emissions 22-23]]/Table1[[#This Row],[Total Emissions 21-22]], "")</f>
        <v/>
      </c>
      <c r="U812" s="7" t="str">
        <f>IF(ISNA(VLOOKUP(Table1[[#This Row],[Name]],'Electricity 23-24'!A813:D1709,4,FALSE)),"",(VLOOKUP(Table1[[#This Row],[Name]],'Electricity 23-24'!A813:D1709,4,FALSE)))</f>
        <v/>
      </c>
      <c r="V812" s="7" t="str">
        <f>IF(ISNA(VLOOKUP(Table1[[#This Row],[Name]],Table2[#All],2,FALSE)),"",(VLOOKUP(Table1[[#This Row],[Name]],Table2[#All],2,FALSE)))</f>
        <v/>
      </c>
      <c r="W812" s="7" t="str">
        <f>IFERROR((Table1[[#This Row],[Electricity 23-24 ]]*'Emissions Factors'!$C$6)+(Table1[[#This Row],[Gas 23-24 ]]*'Emissions Factors'!$B$6),"")</f>
        <v/>
      </c>
      <c r="X812" s="74" t="str">
        <f>IFERROR(Table1[[#This Row],[Total Emissions 23-24 ]]/Table1[[#This Row],[Total Emissions 22-23]],"")</f>
        <v/>
      </c>
      <c r="Y812" s="21"/>
    </row>
    <row r="813" spans="1:25" x14ac:dyDescent="0.25">
      <c r="A813" s="32"/>
      <c r="B813" s="21" t="e">
        <f>VLOOKUP(Table1[[#This Row],[Name]], 'Site Information'!$A$2:$D$46, 4, FALSE)</f>
        <v>#N/A</v>
      </c>
      <c r="C813" s="8" t="str">
        <f>IF(ISNA(VLOOKUP(Table1[[#This Row],[Name]], 'Elec 17-18'!$A$4:$B$630, 2, FALSE)), "0", VLOOKUP(Table1[[#This Row],[Name]], 'Elec 17-18'!$A$4:$B$630, 2, FALSE))</f>
        <v>0</v>
      </c>
      <c r="D813" s="13" t="str">
        <f>IF(ISNA(VLOOKUP(Table1[[#This Row],[Name]], 'Gas 17-18'!$A$4:$B$395, 2, FALSE)), "0", (VLOOKUP(Table1[[#This Row],[Name]], 'Gas 17-18'!$A$4:$B$395, 2, FALSE)))</f>
        <v>0</v>
      </c>
      <c r="E813" s="8" t="str">
        <f>IF(ISNA(VLOOKUP(Table1[[#This Row],[Name]], 'Elec 18-19'!$A$4:$B$630, 2, FALSE)), "0", VLOOKUP(Table1[[#This Row],[Name]], 'Elec 18-19'!$A$4:$B$630, 2, FALSE))</f>
        <v>0</v>
      </c>
      <c r="F813" s="13" t="str">
        <f>IF(ISNA(VLOOKUP(Table1[[#This Row],[Name]], 'Gas 18-19'!$A$4:$B$395, 2, FALSE)), "0", (VLOOKUP(Table1[[#This Row],[Name]], 'Gas 18-19'!$A$4:$B$395, 2, FALSE)))</f>
        <v>0</v>
      </c>
      <c r="G813" s="7" t="str">
        <f>IF(ISNA(VLOOKUP(Table1[[#This Row],[Name]], 'Elec 19-20'!$A$4:$B$631, 2, FALSE)), "0", VLOOKUP(Table1[[#This Row],[Name]], 'Elec 19-20'!$A$4:$B$631, 2, FALSE))</f>
        <v>0</v>
      </c>
      <c r="H813" s="7" t="str">
        <f>IF(ISNA(VLOOKUP(Table1[[#This Row],[Name]], 'Gas 19-20'!$A$4:$B$395, 2, FALSE)), "0", (VLOOKUP(Table1[[#This Row],[Name]], 'Gas 19-20'!$A$4:$B$395, 2, FALSE)))</f>
        <v>0</v>
      </c>
      <c r="I813" s="13">
        <f>IFERROR((Table1[[#This Row],[Electricity 19-20]]*'Emissions Factors'!$C$2)+(Table1[[#This Row],[Gas 19-20]]*'Emissions Factors'!$B$2), "")</f>
        <v>0</v>
      </c>
      <c r="J813" s="7" t="str">
        <f>IF(ISNA(VLOOKUP(Table1[[#This Row],[Name]],'Elec 20-21'!$A$4:$B$641, 2, FALSE)), "0", VLOOKUP(Table1[[#This Row],[Name]], 'Elec 20-21'!$A$4:$B$641, 2, FALSE))</f>
        <v>0</v>
      </c>
      <c r="K813" s="7" t="str">
        <f>IF(ISNA(VLOOKUP(Table1[[#This Row],[Name]], 'Gas 20-21'!$A$4:$B$400, 2, FALSE)), "0", VLOOKUP(Table1[[#This Row],[Name]], 'Gas 20-21'!$A$4:$B$400, 2, FALSE))</f>
        <v>0</v>
      </c>
      <c r="L813" s="13">
        <f>IFERROR((Table1[[#This Row],[Electricity 20-21]]*'Emissions Factors'!$C$3)+(Table1[[#This Row],[Gas 20-21]]*'Emissions Factors'!$B$2), "0")</f>
        <v>0</v>
      </c>
      <c r="M813" s="11" t="str">
        <f>IF(ISNA(VLOOKUP(Table1[[#This Row],[Name]], 'Elec 21-22'!$A$4:$B$656, 2, FALSE)), "0", VLOOKUP(Table1[[#This Row],[Name]], 'Elec 21-22'!$A$4:$B$656, 2, FALSE))</f>
        <v>0</v>
      </c>
      <c r="N813" s="11" t="str">
        <f>IF(ISNA(VLOOKUP(Table1[[#This Row],[Name]], 'Gas 21-22'!$A$4:$B$408, 2, FALSE)), "0", VLOOKUP(Table1[[#This Row],[Name]], 'Gas 21-22'!$A$4:$B$408, 2, FALSE))</f>
        <v>0</v>
      </c>
      <c r="O813" s="8">
        <f>IFERROR((Table1[[#This Row],[Electricity 21-22]]*'Emissions Factors'!$C$4)+(Table1[[#This Row],[Gas 21-22]]*'Emissions Factors'!$B$4), "")</f>
        <v>0</v>
      </c>
      <c r="P813" s="12" t="str">
        <f>IFERROR(Table1[[#This Row],[Total Emissions 21-22]]/Table1[[#This Row],[Total Emissions 20-21]], "")</f>
        <v/>
      </c>
      <c r="Q813" s="11" t="str">
        <f>IF(ISNA(VLOOKUP(Table1[[#This Row],[Name]],'Elec 22-23'!$A$4:$B$680, 2, FALSE)), "", VLOOKUP(Table1[[#This Row],[Name]], 'Elec 22-23'!$A$4:$B$680, 2, FALSE))</f>
        <v/>
      </c>
      <c r="R813" s="7" t="str">
        <f>IF(ISNA(VLOOKUP(Table1[[#This Row],[Name]], 'Gas 22-23'!$A$4:$B$427, 2, FALSE)), "", (VLOOKUP(Table1[[#This Row],[Name]], 'Gas 22-23'!$A$4:$B$427, 2, FALSE)))</f>
        <v/>
      </c>
      <c r="S813" s="7" t="str">
        <f>IFERROR((Table1[[#This Row],[Electricity 22-23]]*'Emissions Factors'!$C$5)+('Emissions Factors'!$B$5*Table1[[#This Row],[Gas 22-23]]), "")</f>
        <v/>
      </c>
      <c r="T813" s="12" t="str">
        <f>IFERROR(Table1[[#This Row],[Total Emissions 22-23]]/Table1[[#This Row],[Total Emissions 21-22]], "")</f>
        <v/>
      </c>
      <c r="U813" s="7" t="e">
        <f>VLOOKUP(Table1[[#This Row],[Name]],'Electricity 23-24'!A67:D724,4,FALSE)</f>
        <v>#N/A</v>
      </c>
      <c r="V813" s="7" t="str">
        <f>IF(ISNA(VLOOKUP(Table1[[#This Row],[Name]],Table2[#All],2,FALSE)),"",(VLOOKUP(Table1[[#This Row],[Name]],Table2[#All],2,FALSE)))</f>
        <v/>
      </c>
      <c r="W813" s="7" t="str">
        <f>IFERROR((Table1[[#This Row],[Electricity 23-24 ]]*'Emissions Factors'!$C$6)+(Table1[[#This Row],[Gas 23-24 ]]*'Emissions Factors'!$B$6),"")</f>
        <v/>
      </c>
      <c r="X813" s="74" t="str">
        <f>IFERROR(Table1[[#This Row],[Total Emissions 23-24 ]]/Table1[[#This Row],[Total Emissions 22-23]],"")</f>
        <v/>
      </c>
      <c r="Y813" s="21"/>
    </row>
    <row r="814" spans="1:25" x14ac:dyDescent="0.25">
      <c r="A814" s="32"/>
      <c r="B814" s="21" t="e">
        <f>VLOOKUP(Table1[[#This Row],[Name]], 'Site Information'!$A$2:$D$46, 4, FALSE)</f>
        <v>#N/A</v>
      </c>
      <c r="C814" s="8" t="str">
        <f>IF(ISNA(VLOOKUP(Table1[[#This Row],[Name]], 'Elec 17-18'!$A$4:$B$630, 2, FALSE)), "0", VLOOKUP(Table1[[#This Row],[Name]], 'Elec 17-18'!$A$4:$B$630, 2, FALSE))</f>
        <v>0</v>
      </c>
      <c r="D814" s="13" t="str">
        <f>IF(ISNA(VLOOKUP(Table1[[#This Row],[Name]], 'Gas 17-18'!$A$4:$B$395, 2, FALSE)), "0", (VLOOKUP(Table1[[#This Row],[Name]], 'Gas 17-18'!$A$4:$B$395, 2, FALSE)))</f>
        <v>0</v>
      </c>
      <c r="E814" s="8" t="str">
        <f>IF(ISNA(VLOOKUP(Table1[[#This Row],[Name]], 'Elec 18-19'!$A$4:$B$630, 2, FALSE)), "0", VLOOKUP(Table1[[#This Row],[Name]], 'Elec 18-19'!$A$4:$B$630, 2, FALSE))</f>
        <v>0</v>
      </c>
      <c r="F814" s="13" t="str">
        <f>IF(ISNA(VLOOKUP(Table1[[#This Row],[Name]], 'Gas 18-19'!$A$4:$B$395, 2, FALSE)), "0", (VLOOKUP(Table1[[#This Row],[Name]], 'Gas 18-19'!$A$4:$B$395, 2, FALSE)))</f>
        <v>0</v>
      </c>
      <c r="G814" s="7" t="str">
        <f>IF(ISNA(VLOOKUP(Table1[[#This Row],[Name]], 'Elec 19-20'!$A$4:$B$631, 2, FALSE)), "0", VLOOKUP(Table1[[#This Row],[Name]], 'Elec 19-20'!$A$4:$B$631, 2, FALSE))</f>
        <v>0</v>
      </c>
      <c r="H814" s="7" t="str">
        <f>IF(ISNA(VLOOKUP(Table1[[#This Row],[Name]], 'Gas 19-20'!$A$4:$B$395, 2, FALSE)), "0", (VLOOKUP(Table1[[#This Row],[Name]], 'Gas 19-20'!$A$4:$B$395, 2, FALSE)))</f>
        <v>0</v>
      </c>
      <c r="I814" s="13">
        <f>IFERROR((Table1[[#This Row],[Electricity 19-20]]*'Emissions Factors'!$C$2)+(Table1[[#This Row],[Gas 19-20]]*'Emissions Factors'!$B$2), "")</f>
        <v>0</v>
      </c>
      <c r="J814" s="7" t="str">
        <f>IF(ISNA(VLOOKUP(Table1[[#This Row],[Name]],'Elec 20-21'!$A$4:$B$641, 2, FALSE)), "0", VLOOKUP(Table1[[#This Row],[Name]], 'Elec 20-21'!$A$4:$B$641, 2, FALSE))</f>
        <v>0</v>
      </c>
      <c r="K814" s="7" t="str">
        <f>IF(ISNA(VLOOKUP(Table1[[#This Row],[Name]], 'Gas 20-21'!$A$4:$B$400, 2, FALSE)), "0", VLOOKUP(Table1[[#This Row],[Name]], 'Gas 20-21'!$A$4:$B$400, 2, FALSE))</f>
        <v>0</v>
      </c>
      <c r="L814" s="13">
        <f>IFERROR((Table1[[#This Row],[Electricity 20-21]]*'Emissions Factors'!$C$3)+(Table1[[#This Row],[Gas 20-21]]*'Emissions Factors'!$B$2), "0")</f>
        <v>0</v>
      </c>
      <c r="M814" s="11" t="str">
        <f>IF(ISNA(VLOOKUP(Table1[[#This Row],[Name]], 'Elec 21-22'!$A$4:$B$656, 2, FALSE)), "0", VLOOKUP(Table1[[#This Row],[Name]], 'Elec 21-22'!$A$4:$B$656, 2, FALSE))</f>
        <v>0</v>
      </c>
      <c r="N814" s="11" t="str">
        <f>IF(ISNA(VLOOKUP(Table1[[#This Row],[Name]], 'Gas 21-22'!$A$4:$B$408, 2, FALSE)), "0", VLOOKUP(Table1[[#This Row],[Name]], 'Gas 21-22'!$A$4:$B$408, 2, FALSE))</f>
        <v>0</v>
      </c>
      <c r="O814" s="8">
        <f>IFERROR((Table1[[#This Row],[Electricity 21-22]]*'Emissions Factors'!$C$4)+(Table1[[#This Row],[Gas 21-22]]*'Emissions Factors'!$B$4), "")</f>
        <v>0</v>
      </c>
      <c r="P814" s="13" t="str">
        <f>IFERROR(Table1[[#This Row],[Total Emissions 21-22]]/Table1[[#This Row],[Total Emissions 20-21]], "")</f>
        <v/>
      </c>
      <c r="Q814" s="11" t="str">
        <f>IF(ISNA(VLOOKUP(Table1[[#This Row],[Name]],'Elec 22-23'!$A$4:$B$680, 2, FALSE)), "", VLOOKUP(Table1[[#This Row],[Name]], 'Elec 22-23'!$A$4:$B$680, 2, FALSE))</f>
        <v/>
      </c>
      <c r="R814" s="7" t="str">
        <f>IF(ISNA(VLOOKUP(Table1[[#This Row],[Name]], 'Gas 22-23'!$A$4:$B$427, 2, FALSE)), "", (VLOOKUP(Table1[[#This Row],[Name]], 'Gas 22-23'!$A$4:$B$427, 2, FALSE)))</f>
        <v/>
      </c>
      <c r="S814" s="7" t="str">
        <f>IFERROR((Table1[[#This Row],[Electricity 22-23]]*'Emissions Factors'!$C$5)+('Emissions Factors'!$B$5*Table1[[#This Row],[Gas 22-23]]), "")</f>
        <v/>
      </c>
      <c r="T814" s="12" t="str">
        <f>IFERROR(Table1[[#This Row],[Total Emissions 22-23]]/Table1[[#This Row],[Total Emissions 21-22]], "")</f>
        <v/>
      </c>
      <c r="U814" s="7" t="str">
        <f>IF(ISNA(VLOOKUP(Table1[[#This Row],[Name]],'Electricity 23-24'!A815:D1711,4,FALSE)),"",(VLOOKUP(Table1[[#This Row],[Name]],'Electricity 23-24'!A815:D1711,4,FALSE)))</f>
        <v/>
      </c>
      <c r="V814" s="7" t="str">
        <f>IF(ISNA(VLOOKUP(Table1[[#This Row],[Name]],Table2[#All],2,FALSE)),"",(VLOOKUP(Table1[[#This Row],[Name]],Table2[#All],2,FALSE)))</f>
        <v/>
      </c>
      <c r="W814" s="7" t="str">
        <f>IFERROR((Table1[[#This Row],[Electricity 23-24 ]]*'Emissions Factors'!$C$6)+(Table1[[#This Row],[Gas 23-24 ]]*'Emissions Factors'!$B$6),"")</f>
        <v/>
      </c>
      <c r="X814" s="74" t="str">
        <f>IFERROR(Table1[[#This Row],[Total Emissions 23-24 ]]/Table1[[#This Row],[Total Emissions 22-23]],"")</f>
        <v/>
      </c>
      <c r="Y814" s="21"/>
    </row>
    <row r="815" spans="1:25" x14ac:dyDescent="0.25">
      <c r="A815" s="32"/>
      <c r="B815" s="21" t="e">
        <f>VLOOKUP(Table1[[#This Row],[Name]], 'Site Information'!$A$2:$D$46, 4, FALSE)</f>
        <v>#N/A</v>
      </c>
      <c r="C815" s="8" t="str">
        <f>IF(ISNA(VLOOKUP(Table1[[#This Row],[Name]], 'Elec 17-18'!$A$4:$B$630, 2, FALSE)), "0", VLOOKUP(Table1[[#This Row],[Name]], 'Elec 17-18'!$A$4:$B$630, 2, FALSE))</f>
        <v>0</v>
      </c>
      <c r="D815" s="13" t="str">
        <f>IF(ISNA(VLOOKUP(Table1[[#This Row],[Name]], 'Gas 17-18'!$A$4:$B$395, 2, FALSE)), "0", (VLOOKUP(Table1[[#This Row],[Name]], 'Gas 17-18'!$A$4:$B$395, 2, FALSE)))</f>
        <v>0</v>
      </c>
      <c r="E815" s="8" t="str">
        <f>IF(ISNA(VLOOKUP(Table1[[#This Row],[Name]], 'Elec 18-19'!$A$4:$B$630, 2, FALSE)), "0", VLOOKUP(Table1[[#This Row],[Name]], 'Elec 18-19'!$A$4:$B$630, 2, FALSE))</f>
        <v>0</v>
      </c>
      <c r="F815" s="13" t="str">
        <f>IF(ISNA(VLOOKUP(Table1[[#This Row],[Name]], 'Gas 18-19'!$A$4:$B$395, 2, FALSE)), "0", (VLOOKUP(Table1[[#This Row],[Name]], 'Gas 18-19'!$A$4:$B$395, 2, FALSE)))</f>
        <v>0</v>
      </c>
      <c r="G815" s="7" t="str">
        <f>IF(ISNA(VLOOKUP(Table1[[#This Row],[Name]], 'Elec 19-20'!$A$4:$B$631, 2, FALSE)), "0", VLOOKUP(Table1[[#This Row],[Name]], 'Elec 19-20'!$A$4:$B$631, 2, FALSE))</f>
        <v>0</v>
      </c>
      <c r="H815" s="7" t="str">
        <f>IF(ISNA(VLOOKUP(Table1[[#This Row],[Name]], 'Gas 19-20'!$A$4:$B$395, 2, FALSE)), "0", (VLOOKUP(Table1[[#This Row],[Name]], 'Gas 19-20'!$A$4:$B$395, 2, FALSE)))</f>
        <v>0</v>
      </c>
      <c r="I815" s="13">
        <f>IFERROR((Table1[[#This Row],[Electricity 19-20]]*'Emissions Factors'!$C$2)+(Table1[[#This Row],[Gas 19-20]]*'Emissions Factors'!$B$2), "")</f>
        <v>0</v>
      </c>
      <c r="J815" s="7" t="str">
        <f>IF(ISNA(VLOOKUP(Table1[[#This Row],[Name]],'Elec 20-21'!$A$4:$B$641, 2, FALSE)), "0", VLOOKUP(Table1[[#This Row],[Name]], 'Elec 20-21'!$A$4:$B$641, 2, FALSE))</f>
        <v>0</v>
      </c>
      <c r="K815" s="7" t="str">
        <f>IF(ISNA(VLOOKUP(Table1[[#This Row],[Name]], 'Gas 20-21'!$A$4:$B$400, 2, FALSE)), "0", VLOOKUP(Table1[[#This Row],[Name]], 'Gas 20-21'!$A$4:$B$400, 2, FALSE))</f>
        <v>0</v>
      </c>
      <c r="L815" s="13">
        <f>IFERROR((Table1[[#This Row],[Electricity 20-21]]*'Emissions Factors'!$C$3)+(Table1[[#This Row],[Gas 20-21]]*'Emissions Factors'!$B$2), "0")</f>
        <v>0</v>
      </c>
      <c r="M815" s="65" t="str">
        <f>IF(ISNA(VLOOKUP(Table1[[#This Row],[Name]], 'Elec 21-22'!$A$4:$B$656, 2, FALSE)), "0", VLOOKUP(Table1[[#This Row],[Name]], 'Elec 21-22'!$A$4:$B$656, 2, FALSE))</f>
        <v>0</v>
      </c>
      <c r="N815" s="11" t="str">
        <f>IF(ISNA(VLOOKUP(Table1[[#This Row],[Name]], 'Gas 21-22'!$A$4:$B$408, 2, FALSE)), "0", VLOOKUP(Table1[[#This Row],[Name]], 'Gas 21-22'!$A$4:$B$408, 2, FALSE))</f>
        <v>0</v>
      </c>
      <c r="O815" s="8">
        <f>IFERROR((Table1[[#This Row],[Electricity 21-22]]*'Emissions Factors'!$C$4)+(Table1[[#This Row],[Gas 21-22]]*'Emissions Factors'!$B$4), "")</f>
        <v>0</v>
      </c>
      <c r="P815" s="12" t="str">
        <f>IFERROR(Table1[[#This Row],[Total Emissions 21-22]]/Table1[[#This Row],[Total Emissions 20-21]], "")</f>
        <v/>
      </c>
      <c r="Q815" s="11" t="str">
        <f>IF(ISNA(VLOOKUP(Table1[[#This Row],[Name]],'Elec 22-23'!$A$4:$B$680, 2, FALSE)), "", VLOOKUP(Table1[[#This Row],[Name]], 'Elec 22-23'!$A$4:$B$680, 2, FALSE))</f>
        <v/>
      </c>
      <c r="R815" s="7" t="str">
        <f>IF(ISNA(VLOOKUP(Table1[[#This Row],[Name]], 'Gas 22-23'!$A$4:$B$427, 2, FALSE)), "", (VLOOKUP(Table1[[#This Row],[Name]], 'Gas 22-23'!$A$4:$B$427, 2, FALSE)))</f>
        <v/>
      </c>
      <c r="S815" s="7" t="str">
        <f>IFERROR((Table1[[#This Row],[Electricity 22-23]]*'Emissions Factors'!$C$5)+('Emissions Factors'!$B$5*Table1[[#This Row],[Gas 22-23]]), "")</f>
        <v/>
      </c>
      <c r="T815" s="12" t="str">
        <f>IFERROR(Table1[[#This Row],[Total Emissions 22-23]]/Table1[[#This Row],[Total Emissions 21-22]], "")</f>
        <v/>
      </c>
      <c r="U815" s="7" t="str">
        <f>IF(ISNA(VLOOKUP(Table1[[#This Row],[Name]],'Electricity 23-24'!A816:D1712,4,FALSE)),"",(VLOOKUP(Table1[[#This Row],[Name]],'Electricity 23-24'!A816:D1712,4,FALSE)))</f>
        <v/>
      </c>
      <c r="V815" s="7" t="str">
        <f>IF(ISNA(VLOOKUP(Table1[[#This Row],[Name]],Table2[#All],2,FALSE)),"",(VLOOKUP(Table1[[#This Row],[Name]],Table2[#All],2,FALSE)))</f>
        <v/>
      </c>
      <c r="W815" s="7" t="str">
        <f>IFERROR((Table1[[#This Row],[Electricity 23-24 ]]*'Emissions Factors'!$C$6)+(Table1[[#This Row],[Gas 23-24 ]]*'Emissions Factors'!$B$6),"")</f>
        <v/>
      </c>
      <c r="X815" s="74" t="str">
        <f>IFERROR(Table1[[#This Row],[Total Emissions 23-24 ]]/Table1[[#This Row],[Total Emissions 22-23]],"")</f>
        <v/>
      </c>
      <c r="Y815" s="21"/>
    </row>
    <row r="816" spans="1:25" x14ac:dyDescent="0.25">
      <c r="A816" s="30"/>
      <c r="B816" s="21" t="e">
        <f>VLOOKUP(Table1[[#This Row],[Name]], 'Site Information'!$A$2:$D$46, 4, FALSE)</f>
        <v>#N/A</v>
      </c>
      <c r="C816" s="11" t="str">
        <f>IF(ISNA(VLOOKUP(Table1[[#This Row],[Name]], 'Elec 17-18'!$A$4:$B$630, 2, FALSE)), "0", VLOOKUP(Table1[[#This Row],[Name]], 'Elec 17-18'!$A$4:$B$630, 2, FALSE))</f>
        <v>0</v>
      </c>
      <c r="D816" s="47" t="str">
        <f>IF(ISNA(VLOOKUP(Table1[[#This Row],[Name]], 'Gas 17-18'!$A$4:$B$395, 2, FALSE)), "0", (VLOOKUP(Table1[[#This Row],[Name]], 'Gas 17-18'!$A$4:$B$395, 2, FALSE)))</f>
        <v>0</v>
      </c>
      <c r="E816" s="11" t="str">
        <f>IF(ISNA(VLOOKUP(Table1[[#This Row],[Name]], 'Elec 18-19'!$A$4:$B$630, 2, FALSE)), "0", VLOOKUP(Table1[[#This Row],[Name]], 'Elec 18-19'!$A$4:$B$630, 2, FALSE))</f>
        <v>0</v>
      </c>
      <c r="F816" s="47" t="str">
        <f>IF(ISNA(VLOOKUP(Table1[[#This Row],[Name]], 'Gas 18-19'!$A$4:$B$395, 2, FALSE)), "0", (VLOOKUP(Table1[[#This Row],[Name]], 'Gas 18-19'!$A$4:$B$395, 2, FALSE)))</f>
        <v>0</v>
      </c>
      <c r="G816" s="7" t="str">
        <f>IF(ISNA(VLOOKUP(Table1[[#This Row],[Name]], 'Elec 19-20'!$A$4:$B$631, 2, FALSE)), "0", VLOOKUP(Table1[[#This Row],[Name]], 'Elec 19-20'!$A$4:$B$631, 2, FALSE))</f>
        <v>0</v>
      </c>
      <c r="H816" s="7" t="str">
        <f>IF(ISNA(VLOOKUP(Table1[[#This Row],[Name]], 'Gas 19-20'!$A$4:$B$395, 2, FALSE)), "0", (VLOOKUP(Table1[[#This Row],[Name]], 'Gas 19-20'!$A$4:$B$395, 2, FALSE)))</f>
        <v>0</v>
      </c>
      <c r="I816" s="13">
        <f>IFERROR((Table1[[#This Row],[Electricity 19-20]]*'Emissions Factors'!$C$2)+(Table1[[#This Row],[Gas 19-20]]*'Emissions Factors'!$B$2), "")</f>
        <v>0</v>
      </c>
      <c r="J816" s="7" t="str">
        <f>IF(ISNA(VLOOKUP(Table1[[#This Row],[Name]],'Elec 20-21'!$A$4:$B$641, 2, FALSE)), "0", VLOOKUP(Table1[[#This Row],[Name]], 'Elec 20-21'!$A$4:$B$641, 2, FALSE))</f>
        <v>0</v>
      </c>
      <c r="K816" s="7" t="str">
        <f>IF(ISNA(VLOOKUP(Table1[[#This Row],[Name]], 'Gas 20-21'!$A$4:$B$400, 2, FALSE)), "0", VLOOKUP(Table1[[#This Row],[Name]], 'Gas 20-21'!$A$4:$B$400, 2, FALSE))</f>
        <v>0</v>
      </c>
      <c r="L816" s="13">
        <f>IFERROR((Table1[[#This Row],[Electricity 20-21]]*'Emissions Factors'!$C$3)+(Table1[[#This Row],[Gas 20-21]]*'Emissions Factors'!$B$2), "0")</f>
        <v>0</v>
      </c>
      <c r="M816" s="65" t="str">
        <f>IF(ISNA(VLOOKUP(Table1[[#This Row],[Name]], 'Elec 21-22'!$A$4:$B$656, 2, FALSE)), "0", VLOOKUP(Table1[[#This Row],[Name]], 'Elec 21-22'!$A$4:$B$656, 2, FALSE))</f>
        <v>0</v>
      </c>
      <c r="N816" s="11" t="str">
        <f>IF(ISNA(VLOOKUP(Table1[[#This Row],[Name]], 'Gas 21-22'!$A$4:$B$408, 2, FALSE)), "0", VLOOKUP(Table1[[#This Row],[Name]], 'Gas 21-22'!$A$4:$B$408, 2, FALSE))</f>
        <v>0</v>
      </c>
      <c r="O816" s="8">
        <f>IFERROR((Table1[[#This Row],[Electricity 21-22]]*'Emissions Factors'!$C$4)+(Table1[[#This Row],[Gas 21-22]]*'Emissions Factors'!$B$4), "")</f>
        <v>0</v>
      </c>
      <c r="P816" s="12" t="str">
        <f>IFERROR(Table1[[#This Row],[Total Emissions 21-22]]/Table1[[#This Row],[Total Emissions 20-21]], "")</f>
        <v/>
      </c>
      <c r="Q816" s="11" t="str">
        <f>IF(ISNA(VLOOKUP(Table1[[#This Row],[Name]],'Elec 22-23'!$A$4:$B$680, 2, FALSE)), "", VLOOKUP(Table1[[#This Row],[Name]], 'Elec 22-23'!$A$4:$B$680, 2, FALSE))</f>
        <v/>
      </c>
      <c r="R816" s="7" t="str">
        <f>IF(ISNA(VLOOKUP(Table1[[#This Row],[Name]], 'Gas 22-23'!$A$4:$B$427, 2, FALSE)), "", (VLOOKUP(Table1[[#This Row],[Name]], 'Gas 22-23'!$A$4:$B$427, 2, FALSE)))</f>
        <v/>
      </c>
      <c r="S816" s="7" t="str">
        <f>IFERROR((Table1[[#This Row],[Electricity 22-23]]*'Emissions Factors'!$C$5)+('Emissions Factors'!$B$5*Table1[[#This Row],[Gas 22-23]]), "")</f>
        <v/>
      </c>
      <c r="T816" s="12" t="str">
        <f>IFERROR(Table1[[#This Row],[Total Emissions 22-23]]/Table1[[#This Row],[Total Emissions 21-22]], "")</f>
        <v/>
      </c>
      <c r="U816" s="7" t="str">
        <f>IF(ISNA(VLOOKUP(Table1[[#This Row],[Name]],'Electricity 23-24'!A260:D293,4,FALSE)),"",(VLOOKUP(Table1[[#This Row],[Name]],'Electricity 23-24'!A260:D293,4,FALSE)))</f>
        <v/>
      </c>
      <c r="V816" s="7" t="str">
        <f>IF(ISNA(VLOOKUP(Table1[[#This Row],[Name]],Table2[#All],2,FALSE)),"",(VLOOKUP(Table1[[#This Row],[Name]],Table2[#All],2,FALSE)))</f>
        <v/>
      </c>
      <c r="W816" s="7" t="str">
        <f>IFERROR((Table1[[#This Row],[Electricity 23-24 ]]*'Emissions Factors'!$C$6)+(Table1[[#This Row],[Gas 23-24 ]]*'Emissions Factors'!$B$6),"")</f>
        <v/>
      </c>
      <c r="X816" s="74" t="str">
        <f>IFERROR(Table1[[#This Row],[Total Emissions 23-24 ]]/Table1[[#This Row],[Total Emissions 22-23]],"")</f>
        <v/>
      </c>
      <c r="Y816" s="21"/>
    </row>
    <row r="817" spans="1:25" x14ac:dyDescent="0.25">
      <c r="A817" s="32"/>
      <c r="B817" s="21" t="e">
        <f>VLOOKUP(Table1[[#This Row],[Name]], 'Site Information'!$A$2:$D$46, 4, FALSE)</f>
        <v>#N/A</v>
      </c>
      <c r="C817" s="8" t="str">
        <f>IF(ISNA(VLOOKUP(Table1[[#This Row],[Name]], 'Elec 17-18'!$A$4:$B$630, 2, FALSE)), "0", VLOOKUP(Table1[[#This Row],[Name]], 'Elec 17-18'!$A$4:$B$630, 2, FALSE))</f>
        <v>0</v>
      </c>
      <c r="D817" s="13" t="str">
        <f>IF(ISNA(VLOOKUP(Table1[[#This Row],[Name]], 'Gas 17-18'!$A$4:$B$395, 2, FALSE)), "0", (VLOOKUP(Table1[[#This Row],[Name]], 'Gas 17-18'!$A$4:$B$395, 2, FALSE)))</f>
        <v>0</v>
      </c>
      <c r="E817" s="8" t="str">
        <f>IF(ISNA(VLOOKUP(Table1[[#This Row],[Name]], 'Elec 18-19'!$A$4:$B$630, 2, FALSE)), "0", VLOOKUP(Table1[[#This Row],[Name]], 'Elec 18-19'!$A$4:$B$630, 2, FALSE))</f>
        <v>0</v>
      </c>
      <c r="F817" s="13" t="str">
        <f>IF(ISNA(VLOOKUP(Table1[[#This Row],[Name]], 'Gas 18-19'!$A$4:$B$395, 2, FALSE)), "0", (VLOOKUP(Table1[[#This Row],[Name]], 'Gas 18-19'!$A$4:$B$395, 2, FALSE)))</f>
        <v>0</v>
      </c>
      <c r="G817" s="7" t="str">
        <f>IF(ISNA(VLOOKUP(Table1[[#This Row],[Name]], 'Elec 19-20'!$A$4:$B$631, 2, FALSE)), "0", VLOOKUP(Table1[[#This Row],[Name]], 'Elec 19-20'!$A$4:$B$631, 2, FALSE))</f>
        <v>0</v>
      </c>
      <c r="H817" s="7" t="str">
        <f>IF(ISNA(VLOOKUP(Table1[[#This Row],[Name]], 'Gas 19-20'!$A$4:$B$395, 2, FALSE)), "0", (VLOOKUP(Table1[[#This Row],[Name]], 'Gas 19-20'!$A$4:$B$395, 2, FALSE)))</f>
        <v>0</v>
      </c>
      <c r="I817" s="13">
        <f>IFERROR((Table1[[#This Row],[Electricity 19-20]]*'Emissions Factors'!$C$2)+(Table1[[#This Row],[Gas 19-20]]*'Emissions Factors'!$B$2), "")</f>
        <v>0</v>
      </c>
      <c r="J817" s="7" t="str">
        <f>IF(ISNA(VLOOKUP(Table1[[#This Row],[Name]],'Elec 20-21'!$A$4:$B$641, 2, FALSE)), "0", VLOOKUP(Table1[[#This Row],[Name]], 'Elec 20-21'!$A$4:$B$641, 2, FALSE))</f>
        <v>0</v>
      </c>
      <c r="K817" s="7" t="str">
        <f>IF(ISNA(VLOOKUP(Table1[[#This Row],[Name]], 'Gas 20-21'!$A$4:$B$400, 2, FALSE)), "0", VLOOKUP(Table1[[#This Row],[Name]], 'Gas 20-21'!$A$4:$B$400, 2, FALSE))</f>
        <v>0</v>
      </c>
      <c r="L817" s="13">
        <f>IFERROR((Table1[[#This Row],[Electricity 20-21]]*'Emissions Factors'!$C$3)+(Table1[[#This Row],[Gas 20-21]]*'Emissions Factors'!$B$2), "0")</f>
        <v>0</v>
      </c>
      <c r="M817" s="11" t="str">
        <f>IF(ISNA(VLOOKUP(Table1[[#This Row],[Name]], 'Elec 21-22'!$A$4:$B$656, 2, FALSE)), "0", VLOOKUP(Table1[[#This Row],[Name]], 'Elec 21-22'!$A$4:$B$656, 2, FALSE))</f>
        <v>0</v>
      </c>
      <c r="N817" s="11" t="str">
        <f>IF(ISNA(VLOOKUP(Table1[[#This Row],[Name]], 'Gas 21-22'!$A$4:$B$408, 2, FALSE)), "0", VLOOKUP(Table1[[#This Row],[Name]], 'Gas 21-22'!$A$4:$B$408, 2, FALSE))</f>
        <v>0</v>
      </c>
      <c r="O817" s="8">
        <f>IFERROR((Table1[[#This Row],[Electricity 21-22]]*'Emissions Factors'!$C$4)+(Table1[[#This Row],[Gas 21-22]]*'Emissions Factors'!$B$4), "")</f>
        <v>0</v>
      </c>
      <c r="P817" s="12" t="str">
        <f>IFERROR(Table1[[#This Row],[Total Emissions 21-22]]/Table1[[#This Row],[Total Emissions 20-21]], "")</f>
        <v/>
      </c>
      <c r="Q817" s="11" t="str">
        <f>IF(ISNA(VLOOKUP(Table1[[#This Row],[Name]],'Elec 22-23'!$A$4:$B$680, 2, FALSE)), "", VLOOKUP(Table1[[#This Row],[Name]], 'Elec 22-23'!$A$4:$B$680, 2, FALSE))</f>
        <v/>
      </c>
      <c r="R817" s="7" t="str">
        <f>IF(ISNA(VLOOKUP(Table1[[#This Row],[Name]], 'Gas 22-23'!$A$4:$B$427, 2, FALSE)), "", (VLOOKUP(Table1[[#This Row],[Name]], 'Gas 22-23'!$A$4:$B$427, 2, FALSE)))</f>
        <v/>
      </c>
      <c r="S817" s="7" t="str">
        <f>IFERROR((Table1[[#This Row],[Electricity 22-23]]*'Emissions Factors'!$C$5)+('Emissions Factors'!$B$5*Table1[[#This Row],[Gas 22-23]]), "")</f>
        <v/>
      </c>
      <c r="T817" s="12" t="str">
        <f>IFERROR(Table1[[#This Row],[Total Emissions 22-23]]/Table1[[#This Row],[Total Emissions 21-22]], "")</f>
        <v/>
      </c>
      <c r="U817" s="7" t="str">
        <f>IF(ISNA(VLOOKUP(Table1[[#This Row],[Name]],'Electricity 23-24'!A307:D1203,4,FALSE)),"",(VLOOKUP(Table1[[#This Row],[Name]],'Electricity 23-24'!A307:D1203,4,FALSE)))</f>
        <v/>
      </c>
      <c r="V817" s="7" t="str">
        <f>IF(ISNA(VLOOKUP(Table1[[#This Row],[Name]],Table2[#All],2,FALSE)),"",(VLOOKUP(Table1[[#This Row],[Name]],Table2[#All],2,FALSE)))</f>
        <v/>
      </c>
      <c r="W817" s="7" t="str">
        <f>IFERROR((Table1[[#This Row],[Electricity 23-24 ]]*'Emissions Factors'!$C$6)+(Table1[[#This Row],[Gas 23-24 ]]*'Emissions Factors'!$B$6),"")</f>
        <v/>
      </c>
      <c r="X817" s="74" t="str">
        <f>IFERROR(Table1[[#This Row],[Total Emissions 23-24 ]]/Table1[[#This Row],[Total Emissions 22-23]],"")</f>
        <v/>
      </c>
      <c r="Y817" s="21"/>
    </row>
    <row r="818" spans="1:25" x14ac:dyDescent="0.25">
      <c r="A818" s="30"/>
      <c r="B818" s="21" t="e">
        <f>VLOOKUP(Table1[[#This Row],[Name]], 'Site Information'!$A$2:$D$46, 4, FALSE)</f>
        <v>#N/A</v>
      </c>
      <c r="C818" s="11" t="str">
        <f>IF(ISNA(VLOOKUP(Table1[[#This Row],[Name]], 'Elec 17-18'!$A$4:$B$630, 2, FALSE)), "0", VLOOKUP(Table1[[#This Row],[Name]], 'Elec 17-18'!$A$4:$B$630, 2, FALSE))</f>
        <v>0</v>
      </c>
      <c r="D818" s="47" t="str">
        <f>IF(ISNA(VLOOKUP(Table1[[#This Row],[Name]], 'Gas 17-18'!$A$4:$B$395, 2, FALSE)), "0", (VLOOKUP(Table1[[#This Row],[Name]], 'Gas 17-18'!$A$4:$B$395, 2, FALSE)))</f>
        <v>0</v>
      </c>
      <c r="E818" s="11" t="str">
        <f>IF(ISNA(VLOOKUP(Table1[[#This Row],[Name]], 'Elec 18-19'!$A$4:$B$630, 2, FALSE)), "0", VLOOKUP(Table1[[#This Row],[Name]], 'Elec 18-19'!$A$4:$B$630, 2, FALSE))</f>
        <v>0</v>
      </c>
      <c r="F818" s="47" t="str">
        <f>IF(ISNA(VLOOKUP(Table1[[#This Row],[Name]], 'Gas 18-19'!$A$4:$B$395, 2, FALSE)), "0", (VLOOKUP(Table1[[#This Row],[Name]], 'Gas 18-19'!$A$4:$B$395, 2, FALSE)))</f>
        <v>0</v>
      </c>
      <c r="G818" s="7" t="str">
        <f>IF(ISNA(VLOOKUP(Table1[[#This Row],[Name]], 'Elec 19-20'!$A$4:$B$631, 2, FALSE)), "0", VLOOKUP(Table1[[#This Row],[Name]], 'Elec 19-20'!$A$4:$B$631, 2, FALSE))</f>
        <v>0</v>
      </c>
      <c r="H818" s="7" t="str">
        <f>IF(ISNA(VLOOKUP(Table1[[#This Row],[Name]], 'Gas 19-20'!$A$4:$B$395, 2, FALSE)), "0", (VLOOKUP(Table1[[#This Row],[Name]], 'Gas 19-20'!$A$4:$B$395, 2, FALSE)))</f>
        <v>0</v>
      </c>
      <c r="I818" s="13">
        <f>IFERROR((Table1[[#This Row],[Electricity 19-20]]*'Emissions Factors'!$C$2)+(Table1[[#This Row],[Gas 19-20]]*'Emissions Factors'!$B$2), "")</f>
        <v>0</v>
      </c>
      <c r="J818" s="7" t="str">
        <f>IF(ISNA(VLOOKUP(Table1[[#This Row],[Name]],'Elec 20-21'!$A$4:$B$641, 2, FALSE)), "0", VLOOKUP(Table1[[#This Row],[Name]], 'Elec 20-21'!$A$4:$B$641, 2, FALSE))</f>
        <v>0</v>
      </c>
      <c r="K818" s="7" t="str">
        <f>IF(ISNA(VLOOKUP(Table1[[#This Row],[Name]], 'Gas 20-21'!$A$4:$B$400, 2, FALSE)), "0", VLOOKUP(Table1[[#This Row],[Name]], 'Gas 20-21'!$A$4:$B$400, 2, FALSE))</f>
        <v>0</v>
      </c>
      <c r="L818" s="13">
        <f>IFERROR((Table1[[#This Row],[Electricity 20-21]]*'Emissions Factors'!$C$3)+(Table1[[#This Row],[Gas 20-21]]*'Emissions Factors'!$B$2), "0")</f>
        <v>0</v>
      </c>
      <c r="M818" s="65" t="str">
        <f>IF(ISNA(VLOOKUP(Table1[[#This Row],[Name]], 'Elec 21-22'!$A$4:$B$656, 2, FALSE)), "0", VLOOKUP(Table1[[#This Row],[Name]], 'Elec 21-22'!$A$4:$B$656, 2, FALSE))</f>
        <v>0</v>
      </c>
      <c r="N818" s="11" t="str">
        <f>IF(ISNA(VLOOKUP(Table1[[#This Row],[Name]], 'Gas 21-22'!$A$4:$B$408, 2, FALSE)), "0", VLOOKUP(Table1[[#This Row],[Name]], 'Gas 21-22'!$A$4:$B$408, 2, FALSE))</f>
        <v>0</v>
      </c>
      <c r="O818" s="8">
        <f>IFERROR((Table1[[#This Row],[Electricity 21-22]]*'Emissions Factors'!$C$4)+(Table1[[#This Row],[Gas 21-22]]*'Emissions Factors'!$B$4), "")</f>
        <v>0</v>
      </c>
      <c r="P818" s="12" t="str">
        <f>IFERROR(Table1[[#This Row],[Total Emissions 21-22]]/Table1[[#This Row],[Total Emissions 20-21]], "")</f>
        <v/>
      </c>
      <c r="Q818" s="11" t="str">
        <f>IF(ISNA(VLOOKUP(Table1[[#This Row],[Name]],'Elec 22-23'!$A$4:$B$680, 2, FALSE)), "", VLOOKUP(Table1[[#This Row],[Name]], 'Elec 22-23'!$A$4:$B$680, 2, FALSE))</f>
        <v/>
      </c>
      <c r="R818" s="7" t="str">
        <f>IF(ISNA(VLOOKUP(Table1[[#This Row],[Name]], 'Gas 22-23'!$A$4:$B$427, 2, FALSE)), "", (VLOOKUP(Table1[[#This Row],[Name]], 'Gas 22-23'!$A$4:$B$427, 2, FALSE)))</f>
        <v/>
      </c>
      <c r="S818" s="7" t="str">
        <f>IFERROR((Table1[[#This Row],[Electricity 22-23]]*'Emissions Factors'!$C$5)+('Emissions Factors'!$B$5*Table1[[#This Row],[Gas 22-23]]), "")</f>
        <v/>
      </c>
      <c r="T818" s="12" t="str">
        <f>IFERROR(Table1[[#This Row],[Total Emissions 22-23]]/Table1[[#This Row],[Total Emissions 21-22]], "")</f>
        <v/>
      </c>
      <c r="U818" s="7" t="str">
        <f>IF(ISNA(VLOOKUP(Table1[[#This Row],[Name]],'Electricity 23-24'!A353:D1249,4,FALSE)),"",(VLOOKUP(Table1[[#This Row],[Name]],'Electricity 23-24'!A353:D1249,4,FALSE)))</f>
        <v/>
      </c>
      <c r="V818" s="7" t="str">
        <f>IF(ISNA(VLOOKUP(Table1[[#This Row],[Name]],Table2[#All],2,FALSE)),"",(VLOOKUP(Table1[[#This Row],[Name]],Table2[#All],2,FALSE)))</f>
        <v/>
      </c>
      <c r="W818" s="7" t="str">
        <f>IFERROR((Table1[[#This Row],[Electricity 23-24 ]]*'Emissions Factors'!$C$6)+(Table1[[#This Row],[Gas 23-24 ]]*'Emissions Factors'!$B$6),"")</f>
        <v/>
      </c>
      <c r="X818" s="74" t="str">
        <f>IFERROR(Table1[[#This Row],[Total Emissions 23-24 ]]/Table1[[#This Row],[Total Emissions 22-23]],"")</f>
        <v/>
      </c>
      <c r="Y818" s="21"/>
    </row>
    <row r="819" spans="1:25" x14ac:dyDescent="0.25">
      <c r="A819" s="30"/>
      <c r="B819" s="21" t="e">
        <f>VLOOKUP(Table1[[#This Row],[Name]], 'Site Information'!$A$2:$D$46, 4, FALSE)</f>
        <v>#N/A</v>
      </c>
      <c r="C819" s="11" t="str">
        <f>IF(ISNA(VLOOKUP(Table1[[#This Row],[Name]], 'Elec 17-18'!$A$4:$B$630, 2, FALSE)), "0", VLOOKUP(Table1[[#This Row],[Name]], 'Elec 17-18'!$A$4:$B$630, 2, FALSE))</f>
        <v>0</v>
      </c>
      <c r="D819" s="47" t="str">
        <f>IF(ISNA(VLOOKUP(Table1[[#This Row],[Name]], 'Gas 17-18'!$A$4:$B$395, 2, FALSE)), "0", (VLOOKUP(Table1[[#This Row],[Name]], 'Gas 17-18'!$A$4:$B$395, 2, FALSE)))</f>
        <v>0</v>
      </c>
      <c r="E819" s="11" t="str">
        <f>IF(ISNA(VLOOKUP(Table1[[#This Row],[Name]], 'Elec 18-19'!$A$4:$B$630, 2, FALSE)), "0", VLOOKUP(Table1[[#This Row],[Name]], 'Elec 18-19'!$A$4:$B$630, 2, FALSE))</f>
        <v>0</v>
      </c>
      <c r="F819" s="47" t="str">
        <f>IF(ISNA(VLOOKUP(Table1[[#This Row],[Name]], 'Gas 18-19'!$A$4:$B$395, 2, FALSE)), "0", (VLOOKUP(Table1[[#This Row],[Name]], 'Gas 18-19'!$A$4:$B$395, 2, FALSE)))</f>
        <v>0</v>
      </c>
      <c r="G819" s="7" t="str">
        <f>IF(ISNA(VLOOKUP(Table1[[#This Row],[Name]], 'Elec 19-20'!$A$4:$B$631, 2, FALSE)), "0", VLOOKUP(Table1[[#This Row],[Name]], 'Elec 19-20'!$A$4:$B$631, 2, FALSE))</f>
        <v>0</v>
      </c>
      <c r="H819" s="7" t="str">
        <f>IF(ISNA(VLOOKUP(Table1[[#This Row],[Name]], 'Gas 19-20'!$A$4:$B$395, 2, FALSE)), "0", (VLOOKUP(Table1[[#This Row],[Name]], 'Gas 19-20'!$A$4:$B$395, 2, FALSE)))</f>
        <v>0</v>
      </c>
      <c r="I819" s="13">
        <f>IFERROR((Table1[[#This Row],[Electricity 19-20]]*'Emissions Factors'!$C$2)+(Table1[[#This Row],[Gas 19-20]]*'Emissions Factors'!$B$2), "")</f>
        <v>0</v>
      </c>
      <c r="J819" s="7" t="str">
        <f>IF(ISNA(VLOOKUP(Table1[[#This Row],[Name]],'Elec 20-21'!$A$4:$B$641, 2, FALSE)), "0", VLOOKUP(Table1[[#This Row],[Name]], 'Elec 20-21'!$A$4:$B$641, 2, FALSE))</f>
        <v>0</v>
      </c>
      <c r="K819" s="7" t="str">
        <f>IF(ISNA(VLOOKUP(Table1[[#This Row],[Name]], 'Gas 20-21'!$A$4:$B$400, 2, FALSE)), "0", VLOOKUP(Table1[[#This Row],[Name]], 'Gas 20-21'!$A$4:$B$400, 2, FALSE))</f>
        <v>0</v>
      </c>
      <c r="L819" s="13">
        <f>IFERROR((Table1[[#This Row],[Electricity 20-21]]*'Emissions Factors'!$C$3)+(Table1[[#This Row],[Gas 20-21]]*'Emissions Factors'!$B$2), "0")</f>
        <v>0</v>
      </c>
      <c r="M819" s="65" t="str">
        <f>IF(ISNA(VLOOKUP(Table1[[#This Row],[Name]], 'Elec 21-22'!$A$4:$B$656, 2, FALSE)), "0", VLOOKUP(Table1[[#This Row],[Name]], 'Elec 21-22'!$A$4:$B$656, 2, FALSE))</f>
        <v>0</v>
      </c>
      <c r="N819" s="11" t="str">
        <f>IF(ISNA(VLOOKUP(Table1[[#This Row],[Name]], 'Gas 21-22'!$A$4:$B$408, 2, FALSE)), "0", VLOOKUP(Table1[[#This Row],[Name]], 'Gas 21-22'!$A$4:$B$408, 2, FALSE))</f>
        <v>0</v>
      </c>
      <c r="O819" s="8">
        <f>IFERROR((Table1[[#This Row],[Electricity 21-22]]*'Emissions Factors'!$C$4)+(Table1[[#This Row],[Gas 21-22]]*'Emissions Factors'!$B$4), "")</f>
        <v>0</v>
      </c>
      <c r="P819" s="12" t="str">
        <f>IFERROR(Table1[[#This Row],[Total Emissions 21-22]]/Table1[[#This Row],[Total Emissions 20-21]], "")</f>
        <v/>
      </c>
      <c r="Q819" s="11" t="str">
        <f>IF(ISNA(VLOOKUP(Table1[[#This Row],[Name]],'Elec 22-23'!$A$4:$B$680, 2, FALSE)), "", VLOOKUP(Table1[[#This Row],[Name]], 'Elec 22-23'!$A$4:$B$680, 2, FALSE))</f>
        <v/>
      </c>
      <c r="R819" s="7" t="str">
        <f>IF(ISNA(VLOOKUP(Table1[[#This Row],[Name]], 'Gas 22-23'!$A$4:$B$427, 2, FALSE)), "", (VLOOKUP(Table1[[#This Row],[Name]], 'Gas 22-23'!$A$4:$B$427, 2, FALSE)))</f>
        <v/>
      </c>
      <c r="S819" s="7" t="str">
        <f>IFERROR((Table1[[#This Row],[Electricity 22-23]]*'Emissions Factors'!$C$5)+('Emissions Factors'!$B$5*Table1[[#This Row],[Gas 22-23]]), "")</f>
        <v/>
      </c>
      <c r="T819" s="12" t="str">
        <f>IFERROR(Table1[[#This Row],[Total Emissions 22-23]]/Table1[[#This Row],[Total Emissions 21-22]], "")</f>
        <v/>
      </c>
      <c r="U819" s="7" t="e">
        <f>VLOOKUP(Table1[[#This Row],[Name]],'Electricity 23-24'!A189:D265,4,FALSE)</f>
        <v>#N/A</v>
      </c>
      <c r="V819" s="7" t="str">
        <f>IF(ISNA(VLOOKUP(Table1[[#This Row],[Name]],Table2[#All],2,FALSE)),"",(VLOOKUP(Table1[[#This Row],[Name]],Table2[#All],2,FALSE)))</f>
        <v/>
      </c>
      <c r="W819" s="7" t="str">
        <f>IFERROR((Table1[[#This Row],[Electricity 23-24 ]]*'Emissions Factors'!$C$6)+(Table1[[#This Row],[Gas 23-24 ]]*'Emissions Factors'!$B$6),"")</f>
        <v/>
      </c>
      <c r="X819" s="74" t="str">
        <f>IFERROR(Table1[[#This Row],[Total Emissions 23-24 ]]/Table1[[#This Row],[Total Emissions 22-23]],"")</f>
        <v/>
      </c>
      <c r="Y819" s="21"/>
    </row>
    <row r="820" spans="1:25" x14ac:dyDescent="0.25">
      <c r="A820" s="30"/>
      <c r="B820" s="21" t="e">
        <f>VLOOKUP(Table1[[#This Row],[Name]], 'Site Information'!$A$2:$D$46, 4, FALSE)</f>
        <v>#N/A</v>
      </c>
      <c r="C820" s="11" t="str">
        <f>IF(ISNA(VLOOKUP(Table1[[#This Row],[Name]], 'Elec 17-18'!$A$4:$B$630, 2, FALSE)), "0", VLOOKUP(Table1[[#This Row],[Name]], 'Elec 17-18'!$A$4:$B$630, 2, FALSE))</f>
        <v>0</v>
      </c>
      <c r="D820" s="47" t="str">
        <f>IF(ISNA(VLOOKUP(Table1[[#This Row],[Name]], 'Gas 17-18'!$A$4:$B$395, 2, FALSE)), "0", (VLOOKUP(Table1[[#This Row],[Name]], 'Gas 17-18'!$A$4:$B$395, 2, FALSE)))</f>
        <v>0</v>
      </c>
      <c r="E820" s="11" t="str">
        <f>IF(ISNA(VLOOKUP(Table1[[#This Row],[Name]], 'Elec 18-19'!$A$4:$B$630, 2, FALSE)), "0", VLOOKUP(Table1[[#This Row],[Name]], 'Elec 18-19'!$A$4:$B$630, 2, FALSE))</f>
        <v>0</v>
      </c>
      <c r="F820" s="47" t="str">
        <f>IF(ISNA(VLOOKUP(Table1[[#This Row],[Name]], 'Gas 18-19'!$A$4:$B$395, 2, FALSE)), "0", (VLOOKUP(Table1[[#This Row],[Name]], 'Gas 18-19'!$A$4:$B$395, 2, FALSE)))</f>
        <v>0</v>
      </c>
      <c r="G820" s="7" t="str">
        <f>IF(ISNA(VLOOKUP(Table1[[#This Row],[Name]], 'Elec 19-20'!$A$4:$B$631, 2, FALSE)), "0", VLOOKUP(Table1[[#This Row],[Name]], 'Elec 19-20'!$A$4:$B$631, 2, FALSE))</f>
        <v>0</v>
      </c>
      <c r="H820" s="7" t="str">
        <f>IF(ISNA(VLOOKUP(Table1[[#This Row],[Name]], 'Gas 19-20'!$A$4:$B$395, 2, FALSE)), "0", (VLOOKUP(Table1[[#This Row],[Name]], 'Gas 19-20'!$A$4:$B$395, 2, FALSE)))</f>
        <v>0</v>
      </c>
      <c r="I820" s="13">
        <f>IFERROR((Table1[[#This Row],[Electricity 19-20]]*'Emissions Factors'!$C$2)+(Table1[[#This Row],[Gas 19-20]]*'Emissions Factors'!$B$2), "")</f>
        <v>0</v>
      </c>
      <c r="J820" s="7" t="str">
        <f>IF(ISNA(VLOOKUP(Table1[[#This Row],[Name]],'Elec 20-21'!$A$4:$B$641, 2, FALSE)), "0", VLOOKUP(Table1[[#This Row],[Name]], 'Elec 20-21'!$A$4:$B$641, 2, FALSE))</f>
        <v>0</v>
      </c>
      <c r="K820" s="7" t="str">
        <f>IF(ISNA(VLOOKUP(Table1[[#This Row],[Name]], 'Gas 20-21'!$A$4:$B$400, 2, FALSE)), "0", VLOOKUP(Table1[[#This Row],[Name]], 'Gas 20-21'!$A$4:$B$400, 2, FALSE))</f>
        <v>0</v>
      </c>
      <c r="L820" s="13">
        <f>IFERROR((Table1[[#This Row],[Electricity 20-21]]*'Emissions Factors'!$C$3)+(Table1[[#This Row],[Gas 20-21]]*'Emissions Factors'!$B$2), "0")</f>
        <v>0</v>
      </c>
      <c r="M820" s="65" t="str">
        <f>IF(ISNA(VLOOKUP(Table1[[#This Row],[Name]], 'Elec 21-22'!$A$4:$B$656, 2, FALSE)), "0", VLOOKUP(Table1[[#This Row],[Name]], 'Elec 21-22'!$A$4:$B$656, 2, FALSE))</f>
        <v>0</v>
      </c>
      <c r="N820" s="7" t="str">
        <f>IF(ISNA(VLOOKUP(Table1[[#This Row],[Name]], 'Gas 21-22'!$A$4:$B$408, 2, FALSE)), "0", VLOOKUP(Table1[[#This Row],[Name]], 'Gas 21-22'!$A$4:$B$408, 2, FALSE))</f>
        <v>0</v>
      </c>
      <c r="O820" s="8">
        <f>IFERROR((Table1[[#This Row],[Electricity 21-22]]*'Emissions Factors'!$C$4)+(Table1[[#This Row],[Gas 21-22]]*'Emissions Factors'!$B$4), "")</f>
        <v>0</v>
      </c>
      <c r="P820" s="12" t="str">
        <f>IFERROR(Table1[[#This Row],[Total Emissions 21-22]]/Table1[[#This Row],[Total Emissions 20-21]], "")</f>
        <v/>
      </c>
      <c r="Q820" s="11" t="str">
        <f>IF(ISNA(VLOOKUP(Table1[[#This Row],[Name]],'Elec 22-23'!$A$4:$B$680, 2, FALSE)), "", VLOOKUP(Table1[[#This Row],[Name]], 'Elec 22-23'!$A$4:$B$680, 2, FALSE))</f>
        <v/>
      </c>
      <c r="R820" s="11" t="str">
        <f>IF(ISNA(VLOOKUP(Table1[[#This Row],[Name]], 'Gas 22-23'!$A$4:$B$427, 2, FALSE)), "", (VLOOKUP(Table1[[#This Row],[Name]], 'Gas 22-23'!$A$4:$B$427, 2, FALSE)))</f>
        <v/>
      </c>
      <c r="S820" s="11" t="str">
        <f>IFERROR((Table1[[#This Row],[Electricity 22-23]]*'Emissions Factors'!$C$5)+('Emissions Factors'!$B$5*Table1[[#This Row],[Gas 22-23]]), "")</f>
        <v/>
      </c>
      <c r="T820" s="12" t="str">
        <f>IFERROR(Table1[[#This Row],[Total Emissions 22-23]]/Table1[[#This Row],[Total Emissions 21-22]], "")</f>
        <v/>
      </c>
      <c r="U820" s="11" t="str">
        <f>IF(ISNA(VLOOKUP(Table1[[#This Row],[Name]],'Electricity 23-24'!A350:D1246,4,FALSE)),"",(VLOOKUP(Table1[[#This Row],[Name]],'Electricity 23-24'!A350:D1246,4,FALSE)))</f>
        <v/>
      </c>
      <c r="V820" s="11" t="str">
        <f>IF(ISNA(VLOOKUP(Table1[[#This Row],[Name]],Table2[#All],2,FALSE)),"",(VLOOKUP(Table1[[#This Row],[Name]],Table2[#All],2,FALSE)))</f>
        <v/>
      </c>
      <c r="W820" s="11" t="str">
        <f>IFERROR((Table1[[#This Row],[Electricity 23-24 ]]*'Emissions Factors'!$C$6)+(Table1[[#This Row],[Gas 23-24 ]]*'Emissions Factors'!$B$6),"")</f>
        <v/>
      </c>
      <c r="X820" s="74" t="str">
        <f>IFERROR(Table1[[#This Row],[Total Emissions 23-24 ]]/Table1[[#This Row],[Total Emissions 22-23]],"")</f>
        <v/>
      </c>
      <c r="Y820" s="21"/>
    </row>
    <row r="821" spans="1:25" x14ac:dyDescent="0.25">
      <c r="A821" s="30"/>
      <c r="B821" s="21" t="e">
        <f>VLOOKUP(Table1[[#This Row],[Name]], 'Site Information'!$A$2:$D$46, 4, FALSE)</f>
        <v>#N/A</v>
      </c>
      <c r="C821" s="11" t="str">
        <f>IF(ISNA(VLOOKUP(Table1[[#This Row],[Name]], 'Elec 17-18'!$A$4:$B$630, 2, FALSE)), "0", VLOOKUP(Table1[[#This Row],[Name]], 'Elec 17-18'!$A$4:$B$630, 2, FALSE))</f>
        <v>0</v>
      </c>
      <c r="D821" s="47" t="str">
        <f>IF(ISNA(VLOOKUP(Table1[[#This Row],[Name]], 'Gas 17-18'!$A$4:$B$395, 2, FALSE)), "0", (VLOOKUP(Table1[[#This Row],[Name]], 'Gas 17-18'!$A$4:$B$395, 2, FALSE)))</f>
        <v>0</v>
      </c>
      <c r="E821" s="11" t="str">
        <f>IF(ISNA(VLOOKUP(Table1[[#This Row],[Name]], 'Elec 18-19'!$A$4:$B$630, 2, FALSE)), "0", VLOOKUP(Table1[[#This Row],[Name]], 'Elec 18-19'!$A$4:$B$630, 2, FALSE))</f>
        <v>0</v>
      </c>
      <c r="F821" s="47" t="str">
        <f>IF(ISNA(VLOOKUP(Table1[[#This Row],[Name]], 'Gas 18-19'!$A$4:$B$395, 2, FALSE)), "0", (VLOOKUP(Table1[[#This Row],[Name]], 'Gas 18-19'!$A$4:$B$395, 2, FALSE)))</f>
        <v>0</v>
      </c>
      <c r="G821" s="7" t="str">
        <f>IF(ISNA(VLOOKUP(Table1[[#This Row],[Name]], 'Elec 19-20'!$A$4:$B$631, 2, FALSE)), "0", VLOOKUP(Table1[[#This Row],[Name]], 'Elec 19-20'!$A$4:$B$631, 2, FALSE))</f>
        <v>0</v>
      </c>
      <c r="H821" s="7" t="str">
        <f>IF(ISNA(VLOOKUP(Table1[[#This Row],[Name]], 'Gas 19-20'!$A$4:$B$395, 2, FALSE)), "0", (VLOOKUP(Table1[[#This Row],[Name]], 'Gas 19-20'!$A$4:$B$395, 2, FALSE)))</f>
        <v>0</v>
      </c>
      <c r="I821" s="13">
        <f>IFERROR((Table1[[#This Row],[Electricity 19-20]]*'Emissions Factors'!$C$2)+(Table1[[#This Row],[Gas 19-20]]*'Emissions Factors'!$B$2), "")</f>
        <v>0</v>
      </c>
      <c r="J821" s="7" t="str">
        <f>IF(ISNA(VLOOKUP(Table1[[#This Row],[Name]],'Elec 20-21'!$A$4:$B$641, 2, FALSE)), "0", VLOOKUP(Table1[[#This Row],[Name]], 'Elec 20-21'!$A$4:$B$641, 2, FALSE))</f>
        <v>0</v>
      </c>
      <c r="K821" s="7" t="str">
        <f>IF(ISNA(VLOOKUP(Table1[[#This Row],[Name]], 'Gas 20-21'!$A$4:$B$400, 2, FALSE)), "0", VLOOKUP(Table1[[#This Row],[Name]], 'Gas 20-21'!$A$4:$B$400, 2, FALSE))</f>
        <v>0</v>
      </c>
      <c r="L821" s="13">
        <f>IFERROR((Table1[[#This Row],[Electricity 20-21]]*'Emissions Factors'!$C$3)+(Table1[[#This Row],[Gas 20-21]]*'Emissions Factors'!$B$2), "0")</f>
        <v>0</v>
      </c>
      <c r="M821" s="65" t="str">
        <f>IF(ISNA(VLOOKUP(Table1[[#This Row],[Name]], 'Elec 21-22'!$A$4:$B$656, 2, FALSE)), "0", VLOOKUP(Table1[[#This Row],[Name]], 'Elec 21-22'!$A$4:$B$656, 2, FALSE))</f>
        <v>0</v>
      </c>
      <c r="N821" s="11" t="str">
        <f>IF(ISNA(VLOOKUP(Table1[[#This Row],[Name]], 'Gas 21-22'!$A$4:$B$408, 2, FALSE)), "0", VLOOKUP(Table1[[#This Row],[Name]], 'Gas 21-22'!$A$4:$B$408, 2, FALSE))</f>
        <v>0</v>
      </c>
      <c r="O821" s="8">
        <f>IFERROR((Table1[[#This Row],[Electricity 21-22]]*'Emissions Factors'!$C$4)+(Table1[[#This Row],[Gas 21-22]]*'Emissions Factors'!$B$4), "")</f>
        <v>0</v>
      </c>
      <c r="P821" s="12" t="str">
        <f>IFERROR(Table1[[#This Row],[Total Emissions 21-22]]/Table1[[#This Row],[Total Emissions 20-21]], "")</f>
        <v/>
      </c>
      <c r="Q821" s="11" t="str">
        <f>IF(ISNA(VLOOKUP(Table1[[#This Row],[Name]],'Elec 22-23'!$A$4:$B$680, 2, FALSE)), "", VLOOKUP(Table1[[#This Row],[Name]], 'Elec 22-23'!$A$4:$B$680, 2, FALSE))</f>
        <v/>
      </c>
      <c r="R821" s="7" t="str">
        <f>IF(ISNA(VLOOKUP(Table1[[#This Row],[Name]], 'Gas 22-23'!$A$4:$B$427, 2, FALSE)), "", (VLOOKUP(Table1[[#This Row],[Name]], 'Gas 22-23'!$A$4:$B$427, 2, FALSE)))</f>
        <v/>
      </c>
      <c r="S821" s="7" t="str">
        <f>IFERROR((Table1[[#This Row],[Electricity 22-23]]*'Emissions Factors'!$C$5)+('Emissions Factors'!$B$5*Table1[[#This Row],[Gas 22-23]]), "")</f>
        <v/>
      </c>
      <c r="T821" s="12" t="str">
        <f>IFERROR(Table1[[#This Row],[Total Emissions 22-23]]/Table1[[#This Row],[Total Emissions 21-22]], "")</f>
        <v/>
      </c>
      <c r="U821" s="7" t="e">
        <f>VLOOKUP(Table1[[#This Row],[Name]],'Electricity 23-24'!A268:D343,4,FALSE)</f>
        <v>#N/A</v>
      </c>
      <c r="V821" s="7" t="str">
        <f>IF(ISNA(VLOOKUP(Table1[[#This Row],[Name]],Table2[#All],2,FALSE)),"",(VLOOKUP(Table1[[#This Row],[Name]],Table2[#All],2,FALSE)))</f>
        <v/>
      </c>
      <c r="W821" s="7" t="str">
        <f>IFERROR((Table1[[#This Row],[Electricity 23-24 ]]*'Emissions Factors'!$C$6)+(Table1[[#This Row],[Gas 23-24 ]]*'Emissions Factors'!$B$6),"")</f>
        <v/>
      </c>
      <c r="X821" s="74" t="str">
        <f>IFERROR(Table1[[#This Row],[Total Emissions 23-24 ]]/Table1[[#This Row],[Total Emissions 22-23]],"")</f>
        <v/>
      </c>
      <c r="Y821" s="21"/>
    </row>
    <row r="822" spans="1:25" x14ac:dyDescent="0.25">
      <c r="A822" s="32"/>
      <c r="B822" s="21" t="e">
        <f>VLOOKUP(Table1[[#This Row],[Name]], 'Site Information'!$A$2:$D$46, 4, FALSE)</f>
        <v>#N/A</v>
      </c>
      <c r="C822" s="8" t="str">
        <f>IF(ISNA(VLOOKUP(Table1[[#This Row],[Name]], 'Elec 17-18'!$A$4:$B$630, 2, FALSE)), "0", VLOOKUP(Table1[[#This Row],[Name]], 'Elec 17-18'!$A$4:$B$630, 2, FALSE))</f>
        <v>0</v>
      </c>
      <c r="D822" s="13" t="str">
        <f>IF(ISNA(VLOOKUP(Table1[[#This Row],[Name]], 'Gas 17-18'!$A$4:$B$395, 2, FALSE)), "0", (VLOOKUP(Table1[[#This Row],[Name]], 'Gas 17-18'!$A$4:$B$395, 2, FALSE)))</f>
        <v>0</v>
      </c>
      <c r="E822" s="8" t="str">
        <f>IF(ISNA(VLOOKUP(Table1[[#This Row],[Name]], 'Elec 18-19'!$A$4:$B$630, 2, FALSE)), "0", VLOOKUP(Table1[[#This Row],[Name]], 'Elec 18-19'!$A$4:$B$630, 2, FALSE))</f>
        <v>0</v>
      </c>
      <c r="F822" s="13" t="str">
        <f>IF(ISNA(VLOOKUP(Table1[[#This Row],[Name]], 'Gas 18-19'!$A$4:$B$395, 2, FALSE)), "0", (VLOOKUP(Table1[[#This Row],[Name]], 'Gas 18-19'!$A$4:$B$395, 2, FALSE)))</f>
        <v>0</v>
      </c>
      <c r="G822" s="7" t="str">
        <f>IF(ISNA(VLOOKUP(Table1[[#This Row],[Name]], 'Elec 19-20'!$A$4:$B$631, 2, FALSE)), "0", VLOOKUP(Table1[[#This Row],[Name]], 'Elec 19-20'!$A$4:$B$631, 2, FALSE))</f>
        <v>0</v>
      </c>
      <c r="H822" s="7" t="str">
        <f>IF(ISNA(VLOOKUP(Table1[[#This Row],[Name]], 'Gas 19-20'!$A$4:$B$395, 2, FALSE)), "0", (VLOOKUP(Table1[[#This Row],[Name]], 'Gas 19-20'!$A$4:$B$395, 2, FALSE)))</f>
        <v>0</v>
      </c>
      <c r="I822" s="13">
        <f>IFERROR((Table1[[#This Row],[Electricity 19-20]]*'Emissions Factors'!$C$2)+(Table1[[#This Row],[Gas 19-20]]*'Emissions Factors'!$B$2), "")</f>
        <v>0</v>
      </c>
      <c r="J822" s="7" t="str">
        <f>IF(ISNA(VLOOKUP(Table1[[#This Row],[Name]],'Elec 20-21'!$A$4:$B$641, 2, FALSE)), "0", VLOOKUP(Table1[[#This Row],[Name]], 'Elec 20-21'!$A$4:$B$641, 2, FALSE))</f>
        <v>0</v>
      </c>
      <c r="K822" s="7" t="str">
        <f>IF(ISNA(VLOOKUP(Table1[[#This Row],[Name]], 'Gas 20-21'!$A$4:$B$400, 2, FALSE)), "0", VLOOKUP(Table1[[#This Row],[Name]], 'Gas 20-21'!$A$4:$B$400, 2, FALSE))</f>
        <v>0</v>
      </c>
      <c r="L822" s="13">
        <f>IFERROR((Table1[[#This Row],[Electricity 20-21]]*'Emissions Factors'!$C$3)+(Table1[[#This Row],[Gas 20-21]]*'Emissions Factors'!$B$2), "0")</f>
        <v>0</v>
      </c>
      <c r="M822" s="11" t="str">
        <f>IF(ISNA(VLOOKUP(Table1[[#This Row],[Name]], 'Elec 21-22'!$A$4:$B$656, 2, FALSE)), "0", VLOOKUP(Table1[[#This Row],[Name]], 'Elec 21-22'!$A$4:$B$656, 2, FALSE))</f>
        <v>0</v>
      </c>
      <c r="N822" s="11" t="str">
        <f>IF(ISNA(VLOOKUP(Table1[[#This Row],[Name]], 'Gas 21-22'!$A$4:$B$408, 2, FALSE)), "0", VLOOKUP(Table1[[#This Row],[Name]], 'Gas 21-22'!$A$4:$B$408, 2, FALSE))</f>
        <v>0</v>
      </c>
      <c r="O822" s="8">
        <f>IFERROR((Table1[[#This Row],[Electricity 21-22]]*'Emissions Factors'!$C$4)+(Table1[[#This Row],[Gas 21-22]]*'Emissions Factors'!$B$4), "")</f>
        <v>0</v>
      </c>
      <c r="P822" s="13" t="str">
        <f>IFERROR(Table1[[#This Row],[Total Emissions 21-22]]/Table1[[#This Row],[Total Emissions 20-21]], "")</f>
        <v/>
      </c>
      <c r="Q822" s="11" t="str">
        <f>IF(ISNA(VLOOKUP(Table1[[#This Row],[Name]],'Elec 22-23'!$A$4:$B$680, 2, FALSE)), "", VLOOKUP(Table1[[#This Row],[Name]], 'Elec 22-23'!$A$4:$B$680, 2, FALSE))</f>
        <v/>
      </c>
      <c r="R822" s="7" t="str">
        <f>IF(ISNA(VLOOKUP(Table1[[#This Row],[Name]], 'Gas 22-23'!$A$4:$B$427, 2, FALSE)), "", (VLOOKUP(Table1[[#This Row],[Name]], 'Gas 22-23'!$A$4:$B$427, 2, FALSE)))</f>
        <v/>
      </c>
      <c r="S822" s="7" t="str">
        <f>IFERROR((Table1[[#This Row],[Electricity 22-23]]*'Emissions Factors'!$C$5)+('Emissions Factors'!$B$5*Table1[[#This Row],[Gas 22-23]]), "")</f>
        <v/>
      </c>
      <c r="T822" s="12" t="str">
        <f>IFERROR(Table1[[#This Row],[Total Emissions 22-23]]/Table1[[#This Row],[Total Emissions 21-22]], "")</f>
        <v/>
      </c>
      <c r="U822" s="7" t="str">
        <f>IF(ISNA(VLOOKUP(Table1[[#This Row],[Name]],'Electricity 23-24'!A823:D1719,4,FALSE)),"",(VLOOKUP(Table1[[#This Row],[Name]],'Electricity 23-24'!A823:D1719,4,FALSE)))</f>
        <v/>
      </c>
      <c r="V822" s="7" t="str">
        <f>IF(ISNA(VLOOKUP(Table1[[#This Row],[Name]],Table2[#All],2,FALSE)),"",(VLOOKUP(Table1[[#This Row],[Name]],Table2[#All],2,FALSE)))</f>
        <v/>
      </c>
      <c r="W822" s="7" t="str">
        <f>IFERROR((Table1[[#This Row],[Electricity 23-24 ]]*'Emissions Factors'!$C$6)+(Table1[[#This Row],[Gas 23-24 ]]*'Emissions Factors'!$B$6),"")</f>
        <v/>
      </c>
      <c r="X822" s="74" t="str">
        <f>IFERROR(Table1[[#This Row],[Total Emissions 23-24 ]]/Table1[[#This Row],[Total Emissions 22-23]],"")</f>
        <v/>
      </c>
      <c r="Y822" s="21"/>
    </row>
    <row r="823" spans="1:25" x14ac:dyDescent="0.25">
      <c r="A823" s="32"/>
      <c r="B823" s="21" t="e">
        <f>VLOOKUP(Table1[[#This Row],[Name]], 'Site Information'!$A$2:$D$46, 4, FALSE)</f>
        <v>#N/A</v>
      </c>
      <c r="C823" s="8" t="str">
        <f>IF(ISNA(VLOOKUP(Table1[[#This Row],[Name]], 'Elec 17-18'!$A$4:$B$630, 2, FALSE)), "0", VLOOKUP(Table1[[#This Row],[Name]], 'Elec 17-18'!$A$4:$B$630, 2, FALSE))</f>
        <v>0</v>
      </c>
      <c r="D823" s="13" t="str">
        <f>IF(ISNA(VLOOKUP(Table1[[#This Row],[Name]], 'Gas 17-18'!$A$4:$B$395, 2, FALSE)), "0", (VLOOKUP(Table1[[#This Row],[Name]], 'Gas 17-18'!$A$4:$B$395, 2, FALSE)))</f>
        <v>0</v>
      </c>
      <c r="E823" s="8" t="str">
        <f>IF(ISNA(VLOOKUP(Table1[[#This Row],[Name]], 'Elec 18-19'!$A$4:$B$630, 2, FALSE)), "0", VLOOKUP(Table1[[#This Row],[Name]], 'Elec 18-19'!$A$4:$B$630, 2, FALSE))</f>
        <v>0</v>
      </c>
      <c r="F823" s="13" t="str">
        <f>IF(ISNA(VLOOKUP(Table1[[#This Row],[Name]], 'Gas 18-19'!$A$4:$B$395, 2, FALSE)), "0", (VLOOKUP(Table1[[#This Row],[Name]], 'Gas 18-19'!$A$4:$B$395, 2, FALSE)))</f>
        <v>0</v>
      </c>
      <c r="G823" s="7" t="str">
        <f>IF(ISNA(VLOOKUP(Table1[[#This Row],[Name]], 'Elec 19-20'!$A$4:$B$631, 2, FALSE)), "0", VLOOKUP(Table1[[#This Row],[Name]], 'Elec 19-20'!$A$4:$B$631, 2, FALSE))</f>
        <v>0</v>
      </c>
      <c r="H823" s="7" t="str">
        <f>IF(ISNA(VLOOKUP(Table1[[#This Row],[Name]], 'Gas 19-20'!$A$4:$B$395, 2, FALSE)), "0", (VLOOKUP(Table1[[#This Row],[Name]], 'Gas 19-20'!$A$4:$B$395, 2, FALSE)))</f>
        <v>0</v>
      </c>
      <c r="I823" s="13">
        <f>IFERROR((Table1[[#This Row],[Electricity 19-20]]*'Emissions Factors'!$C$2)+(Table1[[#This Row],[Gas 19-20]]*'Emissions Factors'!$B$2), "")</f>
        <v>0</v>
      </c>
      <c r="J823" s="7" t="str">
        <f>IF(ISNA(VLOOKUP(Table1[[#This Row],[Name]],'Elec 20-21'!$A$4:$B$641, 2, FALSE)), "0", VLOOKUP(Table1[[#This Row],[Name]], 'Elec 20-21'!$A$4:$B$641, 2, FALSE))</f>
        <v>0</v>
      </c>
      <c r="K823" s="7" t="str">
        <f>IF(ISNA(VLOOKUP(Table1[[#This Row],[Name]], 'Gas 20-21'!$A$4:$B$400, 2, FALSE)), "0", VLOOKUP(Table1[[#This Row],[Name]], 'Gas 20-21'!$A$4:$B$400, 2, FALSE))</f>
        <v>0</v>
      </c>
      <c r="L823" s="13">
        <f>IFERROR((Table1[[#This Row],[Electricity 20-21]]*'Emissions Factors'!$C$3)+(Table1[[#This Row],[Gas 20-21]]*'Emissions Factors'!$B$2), "0")</f>
        <v>0</v>
      </c>
      <c r="M823" s="11" t="str">
        <f>IF(ISNA(VLOOKUP(Table1[[#This Row],[Name]], 'Elec 21-22'!$A$4:$B$656, 2, FALSE)), "0", VLOOKUP(Table1[[#This Row],[Name]], 'Elec 21-22'!$A$4:$B$656, 2, FALSE))</f>
        <v>0</v>
      </c>
      <c r="N823" s="11" t="str">
        <f>IF(ISNA(VLOOKUP(Table1[[#This Row],[Name]], 'Gas 21-22'!$A$4:$B$408, 2, FALSE)), "0", VLOOKUP(Table1[[#This Row],[Name]], 'Gas 21-22'!$A$4:$B$408, 2, FALSE))</f>
        <v>0</v>
      </c>
      <c r="O823" s="8">
        <f>IFERROR((Table1[[#This Row],[Electricity 21-22]]*'Emissions Factors'!$C$4)+(Table1[[#This Row],[Gas 21-22]]*'Emissions Factors'!$B$4), "")</f>
        <v>0</v>
      </c>
      <c r="P823" s="12" t="str">
        <f>IFERROR(Table1[[#This Row],[Total Emissions 21-22]]/Table1[[#This Row],[Total Emissions 20-21]], "")</f>
        <v/>
      </c>
      <c r="Q823" s="11" t="str">
        <f>IF(ISNA(VLOOKUP(Table1[[#This Row],[Name]],'Elec 22-23'!$A$4:$B$680, 2, FALSE)), "", VLOOKUP(Table1[[#This Row],[Name]], 'Elec 22-23'!$A$4:$B$680, 2, FALSE))</f>
        <v/>
      </c>
      <c r="R823" s="7" t="str">
        <f>IF(ISNA(VLOOKUP(Table1[[#This Row],[Name]], 'Gas 22-23'!$A$4:$B$427, 2, FALSE)), "", (VLOOKUP(Table1[[#This Row],[Name]], 'Gas 22-23'!$A$4:$B$427, 2, FALSE)))</f>
        <v/>
      </c>
      <c r="S823" s="7" t="str">
        <f>IFERROR((Table1[[#This Row],[Electricity 22-23]]*'Emissions Factors'!$C$5)+('Emissions Factors'!$B$5*Table1[[#This Row],[Gas 22-23]]), "")</f>
        <v/>
      </c>
      <c r="T823" s="12" t="str">
        <f>IFERROR(Table1[[#This Row],[Total Emissions 22-23]]/Table1[[#This Row],[Total Emissions 21-22]], "")</f>
        <v/>
      </c>
      <c r="U823" s="7" t="str">
        <f>IF(ISNA(VLOOKUP(Table1[[#This Row],[Name]],'Electricity 23-24'!A365:D1261,4,FALSE)),"",(VLOOKUP(Table1[[#This Row],[Name]],'Electricity 23-24'!A365:D1261,4,FALSE)))</f>
        <v/>
      </c>
      <c r="V823" s="7" t="str">
        <f>IF(ISNA(VLOOKUP(Table1[[#This Row],[Name]],Table2[#All],2,FALSE)),"",(VLOOKUP(Table1[[#This Row],[Name]],Table2[#All],2,FALSE)))</f>
        <v/>
      </c>
      <c r="W823" s="7" t="str">
        <f>IFERROR((Table1[[#This Row],[Electricity 23-24 ]]*'Emissions Factors'!$C$6)+(Table1[[#This Row],[Gas 23-24 ]]*'Emissions Factors'!$B$6),"")</f>
        <v/>
      </c>
      <c r="X823" s="74" t="str">
        <f>IFERROR(Table1[[#This Row],[Total Emissions 23-24 ]]/Table1[[#This Row],[Total Emissions 22-23]],"")</f>
        <v/>
      </c>
      <c r="Y823" s="21"/>
    </row>
    <row r="824" spans="1:25" x14ac:dyDescent="0.25">
      <c r="A824" s="30"/>
      <c r="B824" s="21" t="e">
        <f>VLOOKUP(Table1[[#This Row],[Name]], 'Site Information'!$A$2:$D$46, 4, FALSE)</f>
        <v>#N/A</v>
      </c>
      <c r="C824" s="11" t="str">
        <f>IF(ISNA(VLOOKUP(Table1[[#This Row],[Name]], 'Elec 17-18'!$A$4:$B$630, 2, FALSE)), "0", VLOOKUP(Table1[[#This Row],[Name]], 'Elec 17-18'!$A$4:$B$630, 2, FALSE))</f>
        <v>0</v>
      </c>
      <c r="D824" s="47" t="str">
        <f>IF(ISNA(VLOOKUP(Table1[[#This Row],[Name]], 'Gas 17-18'!$A$4:$B$395, 2, FALSE)), "0", (VLOOKUP(Table1[[#This Row],[Name]], 'Gas 17-18'!$A$4:$B$395, 2, FALSE)))</f>
        <v>0</v>
      </c>
      <c r="E824" s="11" t="str">
        <f>IF(ISNA(VLOOKUP(Table1[[#This Row],[Name]], 'Elec 18-19'!$A$4:$B$630, 2, FALSE)), "0", VLOOKUP(Table1[[#This Row],[Name]], 'Elec 18-19'!$A$4:$B$630, 2, FALSE))</f>
        <v>0</v>
      </c>
      <c r="F824" s="47" t="str">
        <f>IF(ISNA(VLOOKUP(Table1[[#This Row],[Name]], 'Gas 18-19'!$A$4:$B$395, 2, FALSE)), "0", (VLOOKUP(Table1[[#This Row],[Name]], 'Gas 18-19'!$A$4:$B$395, 2, FALSE)))</f>
        <v>0</v>
      </c>
      <c r="G824" s="7" t="str">
        <f>IF(ISNA(VLOOKUP(Table1[[#This Row],[Name]], 'Elec 19-20'!$A$4:$B$631, 2, FALSE)), "0", VLOOKUP(Table1[[#This Row],[Name]], 'Elec 19-20'!$A$4:$B$631, 2, FALSE))</f>
        <v>0</v>
      </c>
      <c r="H824" s="7" t="str">
        <f>IF(ISNA(VLOOKUP(Table1[[#This Row],[Name]], 'Gas 19-20'!$A$4:$B$395, 2, FALSE)), "0", (VLOOKUP(Table1[[#This Row],[Name]], 'Gas 19-20'!$A$4:$B$395, 2, FALSE)))</f>
        <v>0</v>
      </c>
      <c r="I824" s="13">
        <f>IFERROR((Table1[[#This Row],[Electricity 19-20]]*'Emissions Factors'!$C$2)+(Table1[[#This Row],[Gas 19-20]]*'Emissions Factors'!$B$2), "")</f>
        <v>0</v>
      </c>
      <c r="J824" s="7" t="str">
        <f>IF(ISNA(VLOOKUP(Table1[[#This Row],[Name]],'Elec 20-21'!$A$4:$B$641, 2, FALSE)), "0", VLOOKUP(Table1[[#This Row],[Name]], 'Elec 20-21'!$A$4:$B$641, 2, FALSE))</f>
        <v>0</v>
      </c>
      <c r="K824" s="7" t="str">
        <f>IF(ISNA(VLOOKUP(Table1[[#This Row],[Name]], 'Gas 20-21'!$A$4:$B$400, 2, FALSE)), "0", VLOOKUP(Table1[[#This Row],[Name]], 'Gas 20-21'!$A$4:$B$400, 2, FALSE))</f>
        <v>0</v>
      </c>
      <c r="L824" s="13">
        <f>IFERROR((Table1[[#This Row],[Electricity 20-21]]*'Emissions Factors'!$C$3)+(Table1[[#This Row],[Gas 20-21]]*'Emissions Factors'!$B$2), "0")</f>
        <v>0</v>
      </c>
      <c r="M824" s="65" t="str">
        <f>IF(ISNA(VLOOKUP(Table1[[#This Row],[Name]], 'Elec 21-22'!$A$4:$B$656, 2, FALSE)), "0", VLOOKUP(Table1[[#This Row],[Name]], 'Elec 21-22'!$A$4:$B$656, 2, FALSE))</f>
        <v>0</v>
      </c>
      <c r="N824" s="11" t="str">
        <f>IF(ISNA(VLOOKUP(Table1[[#This Row],[Name]], 'Gas 21-22'!$A$4:$B$408, 2, FALSE)), "0", VLOOKUP(Table1[[#This Row],[Name]], 'Gas 21-22'!$A$4:$B$408, 2, FALSE))</f>
        <v>0</v>
      </c>
      <c r="O824" s="8">
        <f>IFERROR((Table1[[#This Row],[Electricity 21-22]]*'Emissions Factors'!$C$4)+(Table1[[#This Row],[Gas 21-22]]*'Emissions Factors'!$B$4), "")</f>
        <v>0</v>
      </c>
      <c r="P824" s="12" t="str">
        <f>IFERROR(Table1[[#This Row],[Total Emissions 21-22]]/Table1[[#This Row],[Total Emissions 20-21]], "")</f>
        <v/>
      </c>
      <c r="Q824" s="11" t="str">
        <f>IF(ISNA(VLOOKUP(Table1[[#This Row],[Name]],'Elec 22-23'!$A$4:$B$680, 2, FALSE)), "", VLOOKUP(Table1[[#This Row],[Name]], 'Elec 22-23'!$A$4:$B$680, 2, FALSE))</f>
        <v/>
      </c>
      <c r="R824" s="7" t="str">
        <f>IF(ISNA(VLOOKUP(Table1[[#This Row],[Name]], 'Gas 22-23'!$A$4:$B$427, 2, FALSE)), "", (VLOOKUP(Table1[[#This Row],[Name]], 'Gas 22-23'!$A$4:$B$427, 2, FALSE)))</f>
        <v/>
      </c>
      <c r="S824" s="7" t="str">
        <f>IFERROR((Table1[[#This Row],[Electricity 22-23]]*'Emissions Factors'!$C$5)+('Emissions Factors'!$B$5*Table1[[#This Row],[Gas 22-23]]), "")</f>
        <v/>
      </c>
      <c r="T824" s="12" t="str">
        <f>IFERROR(Table1[[#This Row],[Total Emissions 22-23]]/Table1[[#This Row],[Total Emissions 21-22]], "")</f>
        <v/>
      </c>
      <c r="U824" s="7" t="e">
        <f>VLOOKUP(Table1[[#This Row],[Name]],'Electricity 23-24'!A143:D1040,4,FALSE)</f>
        <v>#N/A</v>
      </c>
      <c r="V824" s="7" t="str">
        <f>IF(ISNA(VLOOKUP(Table1[[#This Row],[Name]],Table2[#All],2,FALSE)),"",(VLOOKUP(Table1[[#This Row],[Name]],Table2[#All],2,FALSE)))</f>
        <v/>
      </c>
      <c r="W824" s="7" t="str">
        <f>IFERROR((Table1[[#This Row],[Electricity 23-24 ]]*'Emissions Factors'!$C$6)+(Table1[[#This Row],[Gas 23-24 ]]*'Emissions Factors'!$B$6),"")</f>
        <v/>
      </c>
      <c r="X824" s="74" t="str">
        <f>IFERROR(Table1[[#This Row],[Total Emissions 23-24 ]]/Table1[[#This Row],[Total Emissions 22-23]],"")</f>
        <v/>
      </c>
      <c r="Y824" s="21"/>
    </row>
    <row r="825" spans="1:25" x14ac:dyDescent="0.25">
      <c r="A825" s="30"/>
      <c r="B825" s="21" t="e">
        <f>VLOOKUP(Table1[[#This Row],[Name]], 'Site Information'!$A$2:$D$46, 4, FALSE)</f>
        <v>#N/A</v>
      </c>
      <c r="C825" s="11" t="str">
        <f>IF(ISNA(VLOOKUP(Table1[[#This Row],[Name]], 'Elec 17-18'!$A$4:$B$630, 2, FALSE)), "0", VLOOKUP(Table1[[#This Row],[Name]], 'Elec 17-18'!$A$4:$B$630, 2, FALSE))</f>
        <v>0</v>
      </c>
      <c r="D825" s="47" t="str">
        <f>IF(ISNA(VLOOKUP(Table1[[#This Row],[Name]], 'Gas 17-18'!$A$4:$B$395, 2, FALSE)), "0", (VLOOKUP(Table1[[#This Row],[Name]], 'Gas 17-18'!$A$4:$B$395, 2, FALSE)))</f>
        <v>0</v>
      </c>
      <c r="E825" s="11" t="str">
        <f>IF(ISNA(VLOOKUP(Table1[[#This Row],[Name]], 'Elec 18-19'!$A$4:$B$630, 2, FALSE)), "0", VLOOKUP(Table1[[#This Row],[Name]], 'Elec 18-19'!$A$4:$B$630, 2, FALSE))</f>
        <v>0</v>
      </c>
      <c r="F825" s="47" t="str">
        <f>IF(ISNA(VLOOKUP(Table1[[#This Row],[Name]], 'Gas 18-19'!$A$4:$B$395, 2, FALSE)), "0", (VLOOKUP(Table1[[#This Row],[Name]], 'Gas 18-19'!$A$4:$B$395, 2, FALSE)))</f>
        <v>0</v>
      </c>
      <c r="G825" s="7" t="str">
        <f>IF(ISNA(VLOOKUP(Table1[[#This Row],[Name]], 'Elec 19-20'!$A$4:$B$631, 2, FALSE)), "0", VLOOKUP(Table1[[#This Row],[Name]], 'Elec 19-20'!$A$4:$B$631, 2, FALSE))</f>
        <v>0</v>
      </c>
      <c r="H825" s="7" t="str">
        <f>IF(ISNA(VLOOKUP(Table1[[#This Row],[Name]], 'Gas 19-20'!$A$4:$B$395, 2, FALSE)), "0", (VLOOKUP(Table1[[#This Row],[Name]], 'Gas 19-20'!$A$4:$B$395, 2, FALSE)))</f>
        <v>0</v>
      </c>
      <c r="I825" s="13">
        <f>IFERROR((Table1[[#This Row],[Electricity 19-20]]*'Emissions Factors'!$C$2)+(Table1[[#This Row],[Gas 19-20]]*'Emissions Factors'!$B$2), "")</f>
        <v>0</v>
      </c>
      <c r="J825" s="7" t="str">
        <f>IF(ISNA(VLOOKUP(Table1[[#This Row],[Name]],'Elec 20-21'!$A$4:$B$641, 2, FALSE)), "0", VLOOKUP(Table1[[#This Row],[Name]], 'Elec 20-21'!$A$4:$B$641, 2, FALSE))</f>
        <v>0</v>
      </c>
      <c r="K825" s="7" t="str">
        <f>IF(ISNA(VLOOKUP(Table1[[#This Row],[Name]], 'Gas 20-21'!$A$4:$B$400, 2, FALSE)), "0", VLOOKUP(Table1[[#This Row],[Name]], 'Gas 20-21'!$A$4:$B$400, 2, FALSE))</f>
        <v>0</v>
      </c>
      <c r="L825" s="13">
        <f>IFERROR((Table1[[#This Row],[Electricity 20-21]]*'Emissions Factors'!$C$3)+(Table1[[#This Row],[Gas 20-21]]*'Emissions Factors'!$B$2), "0")</f>
        <v>0</v>
      </c>
      <c r="M825" s="65" t="str">
        <f>IF(ISNA(VLOOKUP(Table1[[#This Row],[Name]], 'Elec 21-22'!$A$4:$B$656, 2, FALSE)), "0", VLOOKUP(Table1[[#This Row],[Name]], 'Elec 21-22'!$A$4:$B$656, 2, FALSE))</f>
        <v>0</v>
      </c>
      <c r="N825" s="7" t="str">
        <f>IF(ISNA(VLOOKUP(Table1[[#This Row],[Name]], 'Gas 21-22'!$A$4:$B$408, 2, FALSE)), "0", VLOOKUP(Table1[[#This Row],[Name]], 'Gas 21-22'!$A$4:$B$408, 2, FALSE))</f>
        <v>0</v>
      </c>
      <c r="O825" s="8">
        <f>IFERROR((Table1[[#This Row],[Electricity 21-22]]*'Emissions Factors'!$C$4)+(Table1[[#This Row],[Gas 21-22]]*'Emissions Factors'!$B$4), "")</f>
        <v>0</v>
      </c>
      <c r="P825" s="12" t="str">
        <f>IFERROR(Table1[[#This Row],[Total Emissions 21-22]]/Table1[[#This Row],[Total Emissions 20-21]], "")</f>
        <v/>
      </c>
      <c r="Q825" s="11" t="str">
        <f>IF(ISNA(VLOOKUP(Table1[[#This Row],[Name]],'Elec 22-23'!$A$4:$B$680, 2, FALSE)), "", VLOOKUP(Table1[[#This Row],[Name]], 'Elec 22-23'!$A$4:$B$680, 2, FALSE))</f>
        <v/>
      </c>
      <c r="R825" s="7" t="str">
        <f>IF(ISNA(VLOOKUP(Table1[[#This Row],[Name]], 'Gas 22-23'!$A$4:$B$427, 2, FALSE)), "", (VLOOKUP(Table1[[#This Row],[Name]], 'Gas 22-23'!$A$4:$B$427, 2, FALSE)))</f>
        <v/>
      </c>
      <c r="S825" s="7" t="str">
        <f>IFERROR((Table1[[#This Row],[Electricity 22-23]]*'Emissions Factors'!$C$5)+('Emissions Factors'!$B$5*Table1[[#This Row],[Gas 22-23]]), "")</f>
        <v/>
      </c>
      <c r="T825" s="12" t="str">
        <f>IFERROR(Table1[[#This Row],[Total Emissions 22-23]]/Table1[[#This Row],[Total Emissions 21-22]], "")</f>
        <v/>
      </c>
      <c r="U825" s="7" t="str">
        <f>IF(ISNA(VLOOKUP(Table1[[#This Row],[Name]],'Electricity 23-24'!A356:D1252,4,FALSE)),"",(VLOOKUP(Table1[[#This Row],[Name]],'Electricity 23-24'!A356:D1252,4,FALSE)))</f>
        <v/>
      </c>
      <c r="V825" s="7" t="str">
        <f>IF(ISNA(VLOOKUP(Table1[[#This Row],[Name]],Table2[#All],2,FALSE)),"",(VLOOKUP(Table1[[#This Row],[Name]],Table2[#All],2,FALSE)))</f>
        <v/>
      </c>
      <c r="W825" s="7" t="str">
        <f>IFERROR((Table1[[#This Row],[Electricity 23-24 ]]*'Emissions Factors'!$C$6)+(Table1[[#This Row],[Gas 23-24 ]]*'Emissions Factors'!$B$6),"")</f>
        <v/>
      </c>
      <c r="X825" s="74" t="str">
        <f>IFERROR(Table1[[#This Row],[Total Emissions 23-24 ]]/Table1[[#This Row],[Total Emissions 22-23]],"")</f>
        <v/>
      </c>
      <c r="Y825" s="21"/>
    </row>
    <row r="826" spans="1:25" x14ac:dyDescent="0.25">
      <c r="A826" s="32"/>
      <c r="B826" s="21" t="e">
        <f>VLOOKUP(Table1[[#This Row],[Name]], 'Site Information'!$A$2:$D$46, 4, FALSE)</f>
        <v>#N/A</v>
      </c>
      <c r="C826" s="8" t="str">
        <f>IF(ISNA(VLOOKUP(Table1[[#This Row],[Name]], 'Elec 17-18'!$A$4:$B$630, 2, FALSE)), "0", VLOOKUP(Table1[[#This Row],[Name]], 'Elec 17-18'!$A$4:$B$630, 2, FALSE))</f>
        <v>0</v>
      </c>
      <c r="D826" s="13" t="str">
        <f>IF(ISNA(VLOOKUP(Table1[[#This Row],[Name]], 'Gas 17-18'!$A$4:$B$395, 2, FALSE)), "0", (VLOOKUP(Table1[[#This Row],[Name]], 'Gas 17-18'!$A$4:$B$395, 2, FALSE)))</f>
        <v>0</v>
      </c>
      <c r="E826" s="8" t="str">
        <f>IF(ISNA(VLOOKUP(Table1[[#This Row],[Name]], 'Elec 18-19'!$A$4:$B$630, 2, FALSE)), "0", VLOOKUP(Table1[[#This Row],[Name]], 'Elec 18-19'!$A$4:$B$630, 2, FALSE))</f>
        <v>0</v>
      </c>
      <c r="F826" s="13" t="str">
        <f>IF(ISNA(VLOOKUP(Table1[[#This Row],[Name]], 'Gas 18-19'!$A$4:$B$395, 2, FALSE)), "0", (VLOOKUP(Table1[[#This Row],[Name]], 'Gas 18-19'!$A$4:$B$395, 2, FALSE)))</f>
        <v>0</v>
      </c>
      <c r="G826" s="7" t="str">
        <f>IF(ISNA(VLOOKUP(Table1[[#This Row],[Name]], 'Elec 19-20'!$A$4:$B$631, 2, FALSE)), "0", VLOOKUP(Table1[[#This Row],[Name]], 'Elec 19-20'!$A$4:$B$631, 2, FALSE))</f>
        <v>0</v>
      </c>
      <c r="H826" s="7" t="str">
        <f>IF(ISNA(VLOOKUP(Table1[[#This Row],[Name]], 'Gas 19-20'!$A$4:$B$395, 2, FALSE)), "0", (VLOOKUP(Table1[[#This Row],[Name]], 'Gas 19-20'!$A$4:$B$395, 2, FALSE)))</f>
        <v>0</v>
      </c>
      <c r="I826" s="13">
        <f>IFERROR((Table1[[#This Row],[Electricity 19-20]]*'Emissions Factors'!$C$2)+(Table1[[#This Row],[Gas 19-20]]*'Emissions Factors'!$B$2), "")</f>
        <v>0</v>
      </c>
      <c r="J826" s="7" t="str">
        <f>IF(ISNA(VLOOKUP(Table1[[#This Row],[Name]],'Elec 20-21'!$A$4:$B$641, 2, FALSE)), "0", VLOOKUP(Table1[[#This Row],[Name]], 'Elec 20-21'!$A$4:$B$641, 2, FALSE))</f>
        <v>0</v>
      </c>
      <c r="K826" s="7" t="str">
        <f>IF(ISNA(VLOOKUP(Table1[[#This Row],[Name]], 'Gas 20-21'!$A$4:$B$400, 2, FALSE)), "0", VLOOKUP(Table1[[#This Row],[Name]], 'Gas 20-21'!$A$4:$B$400, 2, FALSE))</f>
        <v>0</v>
      </c>
      <c r="L826" s="13">
        <f>IFERROR((Table1[[#This Row],[Electricity 20-21]]*'Emissions Factors'!$C$3)+(Table1[[#This Row],[Gas 20-21]]*'Emissions Factors'!$B$2), "0")</f>
        <v>0</v>
      </c>
      <c r="M826" s="11" t="str">
        <f>IF(ISNA(VLOOKUP(Table1[[#This Row],[Name]], 'Elec 21-22'!$A$4:$B$656, 2, FALSE)), "0", VLOOKUP(Table1[[#This Row],[Name]], 'Elec 21-22'!$A$4:$B$656, 2, FALSE))</f>
        <v>0</v>
      </c>
      <c r="N826" s="7" t="str">
        <f>IF(ISNA(VLOOKUP(Table1[[#This Row],[Name]], 'Gas 21-22'!$A$4:$B$408, 2, FALSE)), "0", VLOOKUP(Table1[[#This Row],[Name]], 'Gas 21-22'!$A$4:$B$408, 2, FALSE))</f>
        <v>0</v>
      </c>
      <c r="O826" s="8">
        <f>IFERROR((Table1[[#This Row],[Electricity 21-22]]*'Emissions Factors'!$C$4)+(Table1[[#This Row],[Gas 21-22]]*'Emissions Factors'!$B$4), "")</f>
        <v>0</v>
      </c>
      <c r="P826" s="12" t="str">
        <f>IFERROR(Table1[[#This Row],[Total Emissions 21-22]]/Table1[[#This Row],[Total Emissions 20-21]], "")</f>
        <v/>
      </c>
      <c r="Q826" s="11" t="str">
        <f>IF(ISNA(VLOOKUP(Table1[[#This Row],[Name]],'Elec 22-23'!$A$4:$B$680, 2, FALSE)), "", VLOOKUP(Table1[[#This Row],[Name]], 'Elec 22-23'!$A$4:$B$680, 2, FALSE))</f>
        <v/>
      </c>
      <c r="R826" s="7" t="str">
        <f>IF(ISNA(VLOOKUP(Table1[[#This Row],[Name]], 'Gas 22-23'!$A$4:$B$427, 2, FALSE)), "", (VLOOKUP(Table1[[#This Row],[Name]], 'Gas 22-23'!$A$4:$B$427, 2, FALSE)))</f>
        <v/>
      </c>
      <c r="S826" s="7" t="str">
        <f>IFERROR((Table1[[#This Row],[Electricity 22-23]]*'Emissions Factors'!$C$5)+('Emissions Factors'!$B$5*Table1[[#This Row],[Gas 22-23]]), "")</f>
        <v/>
      </c>
      <c r="T826" s="12" t="str">
        <f>IFERROR(Table1[[#This Row],[Total Emissions 22-23]]/Table1[[#This Row],[Total Emissions 21-22]], "")</f>
        <v/>
      </c>
      <c r="U826" s="7" t="str">
        <f>IF(ISNA(VLOOKUP(Table1[[#This Row],[Name]],'Electricity 23-24'!A355:D1251,4,FALSE)),"",(VLOOKUP(Table1[[#This Row],[Name]],'Electricity 23-24'!A355:D1251,4,FALSE)))</f>
        <v/>
      </c>
      <c r="V826" s="7" t="str">
        <f>IF(ISNA(VLOOKUP(Table1[[#This Row],[Name]],Table2[#All],2,FALSE)),"",(VLOOKUP(Table1[[#This Row],[Name]],Table2[#All],2,FALSE)))</f>
        <v/>
      </c>
      <c r="W826" s="7" t="str">
        <f>IFERROR((Table1[[#This Row],[Electricity 23-24 ]]*'Emissions Factors'!$C$6)+(Table1[[#This Row],[Gas 23-24 ]]*'Emissions Factors'!$B$6),"")</f>
        <v/>
      </c>
      <c r="X826" s="74" t="str">
        <f>IFERROR(Table1[[#This Row],[Total Emissions 23-24 ]]/Table1[[#This Row],[Total Emissions 22-23]],"")</f>
        <v/>
      </c>
      <c r="Y826" s="21"/>
    </row>
    <row r="827" spans="1:25" x14ac:dyDescent="0.25">
      <c r="A827" s="30"/>
      <c r="B827" s="21" t="e">
        <f>VLOOKUP(Table1[[#This Row],[Name]], 'Site Information'!$A$2:$D$46, 4, FALSE)</f>
        <v>#N/A</v>
      </c>
      <c r="C827" s="11" t="str">
        <f>IF(ISNA(VLOOKUP(Table1[[#This Row],[Name]], 'Elec 17-18'!$A$4:$B$630, 2, FALSE)), "0", VLOOKUP(Table1[[#This Row],[Name]], 'Elec 17-18'!$A$4:$B$630, 2, FALSE))</f>
        <v>0</v>
      </c>
      <c r="D827" s="47" t="str">
        <f>IF(ISNA(VLOOKUP(Table1[[#This Row],[Name]], 'Gas 17-18'!$A$4:$B$395, 2, FALSE)), "0", (VLOOKUP(Table1[[#This Row],[Name]], 'Gas 17-18'!$A$4:$B$395, 2, FALSE)))</f>
        <v>0</v>
      </c>
      <c r="E827" s="11" t="str">
        <f>IF(ISNA(VLOOKUP(Table1[[#This Row],[Name]], 'Elec 18-19'!$A$4:$B$630, 2, FALSE)), "0", VLOOKUP(Table1[[#This Row],[Name]], 'Elec 18-19'!$A$4:$B$630, 2, FALSE))</f>
        <v>0</v>
      </c>
      <c r="F827" s="47" t="str">
        <f>IF(ISNA(VLOOKUP(Table1[[#This Row],[Name]], 'Gas 18-19'!$A$4:$B$395, 2, FALSE)), "0", (VLOOKUP(Table1[[#This Row],[Name]], 'Gas 18-19'!$A$4:$B$395, 2, FALSE)))</f>
        <v>0</v>
      </c>
      <c r="G827" s="7" t="str">
        <f>IF(ISNA(VLOOKUP(Table1[[#This Row],[Name]], 'Elec 19-20'!$A$4:$B$631, 2, FALSE)), "0", VLOOKUP(Table1[[#This Row],[Name]], 'Elec 19-20'!$A$4:$B$631, 2, FALSE))</f>
        <v>0</v>
      </c>
      <c r="H827" s="7" t="str">
        <f>IF(ISNA(VLOOKUP(Table1[[#This Row],[Name]], 'Gas 19-20'!$A$4:$B$395, 2, FALSE)), "0", (VLOOKUP(Table1[[#This Row],[Name]], 'Gas 19-20'!$A$4:$B$395, 2, FALSE)))</f>
        <v>0</v>
      </c>
      <c r="I827" s="13">
        <f>IFERROR((Table1[[#This Row],[Electricity 19-20]]*'Emissions Factors'!$C$2)+(Table1[[#This Row],[Gas 19-20]]*'Emissions Factors'!$B$2), "")</f>
        <v>0</v>
      </c>
      <c r="J827" s="7" t="str">
        <f>IF(ISNA(VLOOKUP(Table1[[#This Row],[Name]],'Elec 20-21'!$A$4:$B$641, 2, FALSE)), "0", VLOOKUP(Table1[[#This Row],[Name]], 'Elec 20-21'!$A$4:$B$641, 2, FALSE))</f>
        <v>0</v>
      </c>
      <c r="K827" s="7" t="str">
        <f>IF(ISNA(VLOOKUP(Table1[[#This Row],[Name]], 'Gas 20-21'!$A$4:$B$400, 2, FALSE)), "0", VLOOKUP(Table1[[#This Row],[Name]], 'Gas 20-21'!$A$4:$B$400, 2, FALSE))</f>
        <v>0</v>
      </c>
      <c r="L827" s="13">
        <f>IFERROR((Table1[[#This Row],[Electricity 20-21]]*'Emissions Factors'!$C$3)+(Table1[[#This Row],[Gas 20-21]]*'Emissions Factors'!$B$2), "0")</f>
        <v>0</v>
      </c>
      <c r="M827" s="65" t="str">
        <f>IF(ISNA(VLOOKUP(Table1[[#This Row],[Name]], 'Elec 21-22'!$A$4:$B$656, 2, FALSE)), "0", VLOOKUP(Table1[[#This Row],[Name]], 'Elec 21-22'!$A$4:$B$656, 2, FALSE))</f>
        <v>0</v>
      </c>
      <c r="N827" s="11" t="str">
        <f>IF(ISNA(VLOOKUP(Table1[[#This Row],[Name]], 'Gas 21-22'!$A$4:$B$408, 2, FALSE)), "0", VLOOKUP(Table1[[#This Row],[Name]], 'Gas 21-22'!$A$4:$B$408, 2, FALSE))</f>
        <v>0</v>
      </c>
      <c r="O827" s="8">
        <f>IFERROR((Table1[[#This Row],[Electricity 21-22]]*'Emissions Factors'!$C$4)+(Table1[[#This Row],[Gas 21-22]]*'Emissions Factors'!$B$4), "")</f>
        <v>0</v>
      </c>
      <c r="P827" s="12" t="str">
        <f>IFERROR(Table1[[#This Row],[Total Emissions 21-22]]/Table1[[#This Row],[Total Emissions 20-21]], "")</f>
        <v/>
      </c>
      <c r="Q827" s="11" t="str">
        <f>IF(ISNA(VLOOKUP(Table1[[#This Row],[Name]],'Elec 22-23'!$A$4:$B$680, 2, FALSE)), "", VLOOKUP(Table1[[#This Row],[Name]], 'Elec 22-23'!$A$4:$B$680, 2, FALSE))</f>
        <v/>
      </c>
      <c r="R827" s="7" t="str">
        <f>IF(ISNA(VLOOKUP(Table1[[#This Row],[Name]], 'Gas 22-23'!$A$4:$B$427, 2, FALSE)), "", (VLOOKUP(Table1[[#This Row],[Name]], 'Gas 22-23'!$A$4:$B$427, 2, FALSE)))</f>
        <v/>
      </c>
      <c r="S827" s="7" t="str">
        <f>IFERROR((Table1[[#This Row],[Electricity 22-23]]*'Emissions Factors'!$C$5)+('Emissions Factors'!$B$5*Table1[[#This Row],[Gas 22-23]]), "")</f>
        <v/>
      </c>
      <c r="T827" s="12" t="str">
        <f>IFERROR(Table1[[#This Row],[Total Emissions 22-23]]/Table1[[#This Row],[Total Emissions 21-22]], "")</f>
        <v/>
      </c>
      <c r="U827" s="7" t="e">
        <f>VLOOKUP(Table1[[#This Row],[Name]],'Electricity 23-24'!A187:D263,4,FALSE)</f>
        <v>#N/A</v>
      </c>
      <c r="V827" s="7" t="str">
        <f>IF(ISNA(VLOOKUP(Table1[[#This Row],[Name]],Table2[#All],2,FALSE)),"",(VLOOKUP(Table1[[#This Row],[Name]],Table2[#All],2,FALSE)))</f>
        <v/>
      </c>
      <c r="W827" s="7" t="str">
        <f>IFERROR((Table1[[#This Row],[Electricity 23-24 ]]*'Emissions Factors'!$C$6)+(Table1[[#This Row],[Gas 23-24 ]]*'Emissions Factors'!$B$6),"")</f>
        <v/>
      </c>
      <c r="X827" s="74" t="str">
        <f>IFERROR(Table1[[#This Row],[Total Emissions 23-24 ]]/Table1[[#This Row],[Total Emissions 22-23]],"")</f>
        <v/>
      </c>
      <c r="Y827" s="21"/>
    </row>
    <row r="828" spans="1:25" x14ac:dyDescent="0.25">
      <c r="A828" s="30"/>
      <c r="B828" s="21" t="e">
        <f>VLOOKUP(Table1[[#This Row],[Name]], 'Site Information'!$A$2:$D$46, 4, FALSE)</f>
        <v>#N/A</v>
      </c>
      <c r="C828" s="11" t="str">
        <f>IF(ISNA(VLOOKUP(Table1[[#This Row],[Name]], 'Elec 17-18'!$A$4:$B$630, 2, FALSE)), "0", VLOOKUP(Table1[[#This Row],[Name]], 'Elec 17-18'!$A$4:$B$630, 2, FALSE))</f>
        <v>0</v>
      </c>
      <c r="D828" s="47" t="str">
        <f>IF(ISNA(VLOOKUP(Table1[[#This Row],[Name]], 'Gas 17-18'!$A$4:$B$395, 2, FALSE)), "0", (VLOOKUP(Table1[[#This Row],[Name]], 'Gas 17-18'!$A$4:$B$395, 2, FALSE)))</f>
        <v>0</v>
      </c>
      <c r="E828" s="11" t="str">
        <f>IF(ISNA(VLOOKUP(Table1[[#This Row],[Name]], 'Elec 18-19'!$A$4:$B$630, 2, FALSE)), "0", VLOOKUP(Table1[[#This Row],[Name]], 'Elec 18-19'!$A$4:$B$630, 2, FALSE))</f>
        <v>0</v>
      </c>
      <c r="F828" s="47" t="str">
        <f>IF(ISNA(VLOOKUP(Table1[[#This Row],[Name]], 'Gas 18-19'!$A$4:$B$395, 2, FALSE)), "0", (VLOOKUP(Table1[[#This Row],[Name]], 'Gas 18-19'!$A$4:$B$395, 2, FALSE)))</f>
        <v>0</v>
      </c>
      <c r="G828" s="7" t="str">
        <f>IF(ISNA(VLOOKUP(Table1[[#This Row],[Name]], 'Elec 19-20'!$A$4:$B$631, 2, FALSE)), "0", VLOOKUP(Table1[[#This Row],[Name]], 'Elec 19-20'!$A$4:$B$631, 2, FALSE))</f>
        <v>0</v>
      </c>
      <c r="H828" s="7" t="str">
        <f>IF(ISNA(VLOOKUP(Table1[[#This Row],[Name]], 'Gas 19-20'!$A$4:$B$395, 2, FALSE)), "0", (VLOOKUP(Table1[[#This Row],[Name]], 'Gas 19-20'!$A$4:$B$395, 2, FALSE)))</f>
        <v>0</v>
      </c>
      <c r="I828" s="13">
        <f>IFERROR((Table1[[#This Row],[Electricity 19-20]]*'Emissions Factors'!$C$2)+(Table1[[#This Row],[Gas 19-20]]*'Emissions Factors'!$B$2), "")</f>
        <v>0</v>
      </c>
      <c r="J828" s="7" t="str">
        <f>IF(ISNA(VLOOKUP(Table1[[#This Row],[Name]],'Elec 20-21'!$A$4:$B$641, 2, FALSE)), "0", VLOOKUP(Table1[[#This Row],[Name]], 'Elec 20-21'!$A$4:$B$641, 2, FALSE))</f>
        <v>0</v>
      </c>
      <c r="K828" s="7" t="str">
        <f>IF(ISNA(VLOOKUP(Table1[[#This Row],[Name]], 'Gas 20-21'!$A$4:$B$400, 2, FALSE)), "0", VLOOKUP(Table1[[#This Row],[Name]], 'Gas 20-21'!$A$4:$B$400, 2, FALSE))</f>
        <v>0</v>
      </c>
      <c r="L828" s="13">
        <f>IFERROR((Table1[[#This Row],[Electricity 20-21]]*'Emissions Factors'!$C$3)+(Table1[[#This Row],[Gas 20-21]]*'Emissions Factors'!$B$2), "0")</f>
        <v>0</v>
      </c>
      <c r="M828" s="65" t="str">
        <f>IF(ISNA(VLOOKUP(Table1[[#This Row],[Name]], 'Elec 21-22'!$A$4:$B$656, 2, FALSE)), "0", VLOOKUP(Table1[[#This Row],[Name]], 'Elec 21-22'!$A$4:$B$656, 2, FALSE))</f>
        <v>0</v>
      </c>
      <c r="N828" s="11" t="str">
        <f>IF(ISNA(VLOOKUP(Table1[[#This Row],[Name]], 'Gas 21-22'!$A$4:$B$408, 2, FALSE)), "0", VLOOKUP(Table1[[#This Row],[Name]], 'Gas 21-22'!$A$4:$B$408, 2, FALSE))</f>
        <v>0</v>
      </c>
      <c r="O828" s="8">
        <f>IFERROR((Table1[[#This Row],[Electricity 21-22]]*'Emissions Factors'!$C$4)+(Table1[[#This Row],[Gas 21-22]]*'Emissions Factors'!$B$4), "")</f>
        <v>0</v>
      </c>
      <c r="P828" s="12" t="str">
        <f>IFERROR(Table1[[#This Row],[Total Emissions 21-22]]/Table1[[#This Row],[Total Emissions 20-21]], "")</f>
        <v/>
      </c>
      <c r="Q828" s="11" t="str">
        <f>IF(ISNA(VLOOKUP(Table1[[#This Row],[Name]],'Elec 22-23'!$A$4:$B$680, 2, FALSE)), "", VLOOKUP(Table1[[#This Row],[Name]], 'Elec 22-23'!$A$4:$B$680, 2, FALSE))</f>
        <v/>
      </c>
      <c r="R828" s="7" t="str">
        <f>IF(ISNA(VLOOKUP(Table1[[#This Row],[Name]], 'Gas 22-23'!$A$4:$B$427, 2, FALSE)), "", (VLOOKUP(Table1[[#This Row],[Name]], 'Gas 22-23'!$A$4:$B$427, 2, FALSE)))</f>
        <v/>
      </c>
      <c r="S828" s="7" t="str">
        <f>IFERROR((Table1[[#This Row],[Electricity 22-23]]*'Emissions Factors'!$C$5)+('Emissions Factors'!$B$5*Table1[[#This Row],[Gas 22-23]]), "")</f>
        <v/>
      </c>
      <c r="T828" s="12" t="str">
        <f>IFERROR(Table1[[#This Row],[Total Emissions 22-23]]/Table1[[#This Row],[Total Emissions 21-22]], "")</f>
        <v/>
      </c>
      <c r="U828" s="7" t="e">
        <f>VLOOKUP(Table1[[#This Row],[Name]],'Electricity 23-24'!A145:D1042,4,FALSE)</f>
        <v>#N/A</v>
      </c>
      <c r="V828" s="7" t="str">
        <f>IF(ISNA(VLOOKUP(Table1[[#This Row],[Name]],Table2[#All],2,FALSE)),"",(VLOOKUP(Table1[[#This Row],[Name]],Table2[#All],2,FALSE)))</f>
        <v/>
      </c>
      <c r="W828" s="7" t="str">
        <f>IFERROR((Table1[[#This Row],[Electricity 23-24 ]]*'Emissions Factors'!$C$6)+(Table1[[#This Row],[Gas 23-24 ]]*'Emissions Factors'!$B$6),"")</f>
        <v/>
      </c>
      <c r="X828" s="74" t="str">
        <f>IFERROR(Table1[[#This Row],[Total Emissions 23-24 ]]/Table1[[#This Row],[Total Emissions 22-23]],"")</f>
        <v/>
      </c>
      <c r="Y828" s="21"/>
    </row>
    <row r="829" spans="1:25" x14ac:dyDescent="0.25">
      <c r="A829" s="30"/>
      <c r="B829" s="21" t="e">
        <f>VLOOKUP(Table1[[#This Row],[Name]], 'Site Information'!$A$2:$D$46, 4, FALSE)</f>
        <v>#N/A</v>
      </c>
      <c r="C829" s="11" t="str">
        <f>IF(ISNA(VLOOKUP(Table1[[#This Row],[Name]], 'Elec 17-18'!$A$4:$B$630, 2, FALSE)), "0", VLOOKUP(Table1[[#This Row],[Name]], 'Elec 17-18'!$A$4:$B$630, 2, FALSE))</f>
        <v>0</v>
      </c>
      <c r="D829" s="47" t="str">
        <f>IF(ISNA(VLOOKUP(Table1[[#This Row],[Name]], 'Gas 17-18'!$A$4:$B$395, 2, FALSE)), "0", (VLOOKUP(Table1[[#This Row],[Name]], 'Gas 17-18'!$A$4:$B$395, 2, FALSE)))</f>
        <v>0</v>
      </c>
      <c r="E829" s="11" t="str">
        <f>IF(ISNA(VLOOKUP(Table1[[#This Row],[Name]], 'Elec 18-19'!$A$4:$B$630, 2, FALSE)), "0", VLOOKUP(Table1[[#This Row],[Name]], 'Elec 18-19'!$A$4:$B$630, 2, FALSE))</f>
        <v>0</v>
      </c>
      <c r="F829" s="47" t="str">
        <f>IF(ISNA(VLOOKUP(Table1[[#This Row],[Name]], 'Gas 18-19'!$A$4:$B$395, 2, FALSE)), "0", (VLOOKUP(Table1[[#This Row],[Name]], 'Gas 18-19'!$A$4:$B$395, 2, FALSE)))</f>
        <v>0</v>
      </c>
      <c r="G829" s="7" t="str">
        <f>IF(ISNA(VLOOKUP(Table1[[#This Row],[Name]], 'Elec 19-20'!$A$4:$B$631, 2, FALSE)), "0", VLOOKUP(Table1[[#This Row],[Name]], 'Elec 19-20'!$A$4:$B$631, 2, FALSE))</f>
        <v>0</v>
      </c>
      <c r="H829" s="7" t="str">
        <f>IF(ISNA(VLOOKUP(Table1[[#This Row],[Name]], 'Gas 19-20'!$A$4:$B$395, 2, FALSE)), "0", (VLOOKUP(Table1[[#This Row],[Name]], 'Gas 19-20'!$A$4:$B$395, 2, FALSE)))</f>
        <v>0</v>
      </c>
      <c r="I829" s="13">
        <f>IFERROR((Table1[[#This Row],[Electricity 19-20]]*'Emissions Factors'!$C$2)+(Table1[[#This Row],[Gas 19-20]]*'Emissions Factors'!$B$2), "")</f>
        <v>0</v>
      </c>
      <c r="J829" s="7" t="str">
        <f>IF(ISNA(VLOOKUP(Table1[[#This Row],[Name]],'Elec 20-21'!$A$4:$B$641, 2, FALSE)), "0", VLOOKUP(Table1[[#This Row],[Name]], 'Elec 20-21'!$A$4:$B$641, 2, FALSE))</f>
        <v>0</v>
      </c>
      <c r="K829" s="7" t="str">
        <f>IF(ISNA(VLOOKUP(Table1[[#This Row],[Name]], 'Gas 20-21'!$A$4:$B$400, 2, FALSE)), "0", VLOOKUP(Table1[[#This Row],[Name]], 'Gas 20-21'!$A$4:$B$400, 2, FALSE))</f>
        <v>0</v>
      </c>
      <c r="L829" s="13">
        <f>IFERROR((Table1[[#This Row],[Electricity 20-21]]*'Emissions Factors'!$C$3)+(Table1[[#This Row],[Gas 20-21]]*'Emissions Factors'!$B$2), "0")</f>
        <v>0</v>
      </c>
      <c r="M829" s="65" t="str">
        <f>IF(ISNA(VLOOKUP(Table1[[#This Row],[Name]], 'Elec 21-22'!$A$4:$B$656, 2, FALSE)), "0", VLOOKUP(Table1[[#This Row],[Name]], 'Elec 21-22'!$A$4:$B$656, 2, FALSE))</f>
        <v>0</v>
      </c>
      <c r="N829" s="11" t="str">
        <f>IF(ISNA(VLOOKUP(Table1[[#This Row],[Name]], 'Gas 21-22'!$A$4:$B$408, 2, FALSE)), "0", VLOOKUP(Table1[[#This Row],[Name]], 'Gas 21-22'!$A$4:$B$408, 2, FALSE))</f>
        <v>0</v>
      </c>
      <c r="O829" s="8">
        <f>IFERROR((Table1[[#This Row],[Electricity 21-22]]*'Emissions Factors'!$C$4)+(Table1[[#This Row],[Gas 21-22]]*'Emissions Factors'!$B$4), "")</f>
        <v>0</v>
      </c>
      <c r="P829" s="12" t="str">
        <f>IFERROR(Table1[[#This Row],[Total Emissions 21-22]]/Table1[[#This Row],[Total Emissions 20-21]], "")</f>
        <v/>
      </c>
      <c r="Q829" s="11" t="str">
        <f>IF(ISNA(VLOOKUP(Table1[[#This Row],[Name]],'Elec 22-23'!$A$4:$B$680, 2, FALSE)), "", VLOOKUP(Table1[[#This Row],[Name]], 'Elec 22-23'!$A$4:$B$680, 2, FALSE))</f>
        <v/>
      </c>
      <c r="R829" s="7" t="str">
        <f>IF(ISNA(VLOOKUP(Table1[[#This Row],[Name]], 'Gas 22-23'!$A$4:$B$427, 2, FALSE)), "", (VLOOKUP(Table1[[#This Row],[Name]], 'Gas 22-23'!$A$4:$B$427, 2, FALSE)))</f>
        <v/>
      </c>
      <c r="S829" s="7" t="str">
        <f>IFERROR((Table1[[#This Row],[Electricity 22-23]]*'Emissions Factors'!$C$5)+('Emissions Factors'!$B$5*Table1[[#This Row],[Gas 22-23]]), "")</f>
        <v/>
      </c>
      <c r="T829" s="12" t="str">
        <f>IFERROR(Table1[[#This Row],[Total Emissions 22-23]]/Table1[[#This Row],[Total Emissions 21-22]], "")</f>
        <v/>
      </c>
      <c r="U829" s="7" t="e">
        <f>VLOOKUP(Table1[[#This Row],[Name]],'Electricity 23-24'!A146:D1043,4,FALSE)</f>
        <v>#N/A</v>
      </c>
      <c r="V829" s="7" t="str">
        <f>IF(ISNA(VLOOKUP(Table1[[#This Row],[Name]],Table2[#All],2,FALSE)),"",(VLOOKUP(Table1[[#This Row],[Name]],Table2[#All],2,FALSE)))</f>
        <v/>
      </c>
      <c r="W829" s="7" t="str">
        <f>IFERROR((Table1[[#This Row],[Electricity 23-24 ]]*'Emissions Factors'!$C$6)+(Table1[[#This Row],[Gas 23-24 ]]*'Emissions Factors'!$B$6),"")</f>
        <v/>
      </c>
      <c r="X829" s="74" t="str">
        <f>IFERROR(Table1[[#This Row],[Total Emissions 23-24 ]]/Table1[[#This Row],[Total Emissions 22-23]],"")</f>
        <v/>
      </c>
      <c r="Y829" s="21"/>
    </row>
    <row r="830" spans="1:25" x14ac:dyDescent="0.25">
      <c r="A830" s="32"/>
      <c r="B830" s="21" t="e">
        <f>VLOOKUP(Table1[[#This Row],[Name]], 'Site Information'!$A$2:$D$46, 4, FALSE)</f>
        <v>#N/A</v>
      </c>
      <c r="C830" s="8" t="str">
        <f>IF(ISNA(VLOOKUP(Table1[[#This Row],[Name]], 'Elec 17-18'!$A$4:$B$630, 2, FALSE)), "0", VLOOKUP(Table1[[#This Row],[Name]], 'Elec 17-18'!$A$4:$B$630, 2, FALSE))</f>
        <v>0</v>
      </c>
      <c r="D830" s="13" t="str">
        <f>IF(ISNA(VLOOKUP(Table1[[#This Row],[Name]], 'Gas 17-18'!$A$4:$B$395, 2, FALSE)), "0", (VLOOKUP(Table1[[#This Row],[Name]], 'Gas 17-18'!$A$4:$B$395, 2, FALSE)))</f>
        <v>0</v>
      </c>
      <c r="E830" s="8" t="str">
        <f>IF(ISNA(VLOOKUP(Table1[[#This Row],[Name]], 'Elec 18-19'!$A$4:$B$630, 2, FALSE)), "0", VLOOKUP(Table1[[#This Row],[Name]], 'Elec 18-19'!$A$4:$B$630, 2, FALSE))</f>
        <v>0</v>
      </c>
      <c r="F830" s="13" t="str">
        <f>IF(ISNA(VLOOKUP(Table1[[#This Row],[Name]], 'Gas 18-19'!$A$4:$B$395, 2, FALSE)), "0", (VLOOKUP(Table1[[#This Row],[Name]], 'Gas 18-19'!$A$4:$B$395, 2, FALSE)))</f>
        <v>0</v>
      </c>
      <c r="G830" s="7" t="str">
        <f>IF(ISNA(VLOOKUP(Table1[[#This Row],[Name]], 'Elec 19-20'!$A$4:$B$631, 2, FALSE)), "0", VLOOKUP(Table1[[#This Row],[Name]], 'Elec 19-20'!$A$4:$B$631, 2, FALSE))</f>
        <v>0</v>
      </c>
      <c r="H830" s="7" t="str">
        <f>IF(ISNA(VLOOKUP(Table1[[#This Row],[Name]], 'Gas 19-20'!$A$4:$B$395, 2, FALSE)), "0", (VLOOKUP(Table1[[#This Row],[Name]], 'Gas 19-20'!$A$4:$B$395, 2, FALSE)))</f>
        <v>0</v>
      </c>
      <c r="I830" s="13">
        <f>IFERROR((Table1[[#This Row],[Electricity 19-20]]*'Emissions Factors'!$C$2)+(Table1[[#This Row],[Gas 19-20]]*'Emissions Factors'!$B$2), "")</f>
        <v>0</v>
      </c>
      <c r="J830" s="7" t="str">
        <f>IF(ISNA(VLOOKUP(Table1[[#This Row],[Name]],'Elec 20-21'!$A$4:$B$641, 2, FALSE)), "0", VLOOKUP(Table1[[#This Row],[Name]], 'Elec 20-21'!$A$4:$B$641, 2, FALSE))</f>
        <v>0</v>
      </c>
      <c r="K830" s="7" t="str">
        <f>IF(ISNA(VLOOKUP(Table1[[#This Row],[Name]], 'Gas 20-21'!$A$4:$B$400, 2, FALSE)), "0", VLOOKUP(Table1[[#This Row],[Name]], 'Gas 20-21'!$A$4:$B$400, 2, FALSE))</f>
        <v>0</v>
      </c>
      <c r="L830" s="13">
        <f>IFERROR((Table1[[#This Row],[Electricity 20-21]]*'Emissions Factors'!$C$3)+(Table1[[#This Row],[Gas 20-21]]*'Emissions Factors'!$B$2), "0")</f>
        <v>0</v>
      </c>
      <c r="M830" s="11" t="str">
        <f>IF(ISNA(VLOOKUP(Table1[[#This Row],[Name]], 'Elec 21-22'!$A$4:$B$656, 2, FALSE)), "0", VLOOKUP(Table1[[#This Row],[Name]], 'Elec 21-22'!$A$4:$B$656, 2, FALSE))</f>
        <v>0</v>
      </c>
      <c r="N830" s="11" t="str">
        <f>IF(ISNA(VLOOKUP(Table1[[#This Row],[Name]], 'Gas 21-22'!$A$4:$B$408, 2, FALSE)), "0", VLOOKUP(Table1[[#This Row],[Name]], 'Gas 21-22'!$A$4:$B$408, 2, FALSE))</f>
        <v>0</v>
      </c>
      <c r="O830" s="8">
        <f>IFERROR((Table1[[#This Row],[Electricity 21-22]]*'Emissions Factors'!$C$4)+(Table1[[#This Row],[Gas 21-22]]*'Emissions Factors'!$B$4), "")</f>
        <v>0</v>
      </c>
      <c r="P830" s="13" t="str">
        <f>IFERROR(Table1[[#This Row],[Total Emissions 21-22]]/Table1[[#This Row],[Total Emissions 20-21]], "")</f>
        <v/>
      </c>
      <c r="Q830" s="11" t="str">
        <f>IF(ISNA(VLOOKUP(Table1[[#This Row],[Name]],'Elec 22-23'!$A$4:$B$680, 2, FALSE)), "", VLOOKUP(Table1[[#This Row],[Name]], 'Elec 22-23'!$A$4:$B$680, 2, FALSE))</f>
        <v/>
      </c>
      <c r="R830" s="7" t="str">
        <f>IF(ISNA(VLOOKUP(Table1[[#This Row],[Name]], 'Gas 22-23'!$A$4:$B$427, 2, FALSE)), "", (VLOOKUP(Table1[[#This Row],[Name]], 'Gas 22-23'!$A$4:$B$427, 2, FALSE)))</f>
        <v/>
      </c>
      <c r="S830" s="7" t="str">
        <f>IFERROR((Table1[[#This Row],[Electricity 22-23]]*'Emissions Factors'!$C$5)+('Emissions Factors'!$B$5*Table1[[#This Row],[Gas 22-23]]), "")</f>
        <v/>
      </c>
      <c r="T830" s="12" t="str">
        <f>IFERROR(Table1[[#This Row],[Total Emissions 22-23]]/Table1[[#This Row],[Total Emissions 21-22]], "")</f>
        <v/>
      </c>
      <c r="U830" s="7" t="str">
        <f>IF(ISNA(VLOOKUP(Table1[[#This Row],[Name]],'Electricity 23-24'!A831:D1727,4,FALSE)),"",(VLOOKUP(Table1[[#This Row],[Name]],'Electricity 23-24'!A831:D1727,4,FALSE)))</f>
        <v/>
      </c>
      <c r="V830" s="7" t="str">
        <f>IF(ISNA(VLOOKUP(Table1[[#This Row],[Name]],Table2[#All],2,FALSE)),"",(VLOOKUP(Table1[[#This Row],[Name]],Table2[#All],2,FALSE)))</f>
        <v/>
      </c>
      <c r="W830" s="7" t="str">
        <f>IFERROR((Table1[[#This Row],[Electricity 23-24 ]]*'Emissions Factors'!$C$6)+(Table1[[#This Row],[Gas 23-24 ]]*'Emissions Factors'!$B$6),"")</f>
        <v/>
      </c>
      <c r="X830" s="74" t="str">
        <f>IFERROR(Table1[[#This Row],[Total Emissions 23-24 ]]/Table1[[#This Row],[Total Emissions 22-23]],"")</f>
        <v/>
      </c>
      <c r="Y830" s="21"/>
    </row>
    <row r="831" spans="1:25" x14ac:dyDescent="0.25">
      <c r="A831" s="32"/>
      <c r="B831" s="21" t="e">
        <f>VLOOKUP(Table1[[#This Row],[Name]], 'Site Information'!$A$2:$D$46, 4, FALSE)</f>
        <v>#N/A</v>
      </c>
      <c r="C831" s="8" t="str">
        <f>IF(ISNA(VLOOKUP(Table1[[#This Row],[Name]], 'Elec 17-18'!$A$4:$B$630, 2, FALSE)), "0", VLOOKUP(Table1[[#This Row],[Name]], 'Elec 17-18'!$A$4:$B$630, 2, FALSE))</f>
        <v>0</v>
      </c>
      <c r="D831" s="13" t="str">
        <f>IF(ISNA(VLOOKUP(Table1[[#This Row],[Name]], 'Gas 17-18'!$A$4:$B$395, 2, FALSE)), "0", (VLOOKUP(Table1[[#This Row],[Name]], 'Gas 17-18'!$A$4:$B$395, 2, FALSE)))</f>
        <v>0</v>
      </c>
      <c r="E831" s="8" t="str">
        <f>IF(ISNA(VLOOKUP(Table1[[#This Row],[Name]], 'Elec 18-19'!$A$4:$B$630, 2, FALSE)), "0", VLOOKUP(Table1[[#This Row],[Name]], 'Elec 18-19'!$A$4:$B$630, 2, FALSE))</f>
        <v>0</v>
      </c>
      <c r="F831" s="13" t="str">
        <f>IF(ISNA(VLOOKUP(Table1[[#This Row],[Name]], 'Gas 18-19'!$A$4:$B$395, 2, FALSE)), "0", (VLOOKUP(Table1[[#This Row],[Name]], 'Gas 18-19'!$A$4:$B$395, 2, FALSE)))</f>
        <v>0</v>
      </c>
      <c r="G831" s="7" t="str">
        <f>IF(ISNA(VLOOKUP(Table1[[#This Row],[Name]], 'Elec 19-20'!$A$4:$B$631, 2, FALSE)), "0", VLOOKUP(Table1[[#This Row],[Name]], 'Elec 19-20'!$A$4:$B$631, 2, FALSE))</f>
        <v>0</v>
      </c>
      <c r="H831" s="7" t="str">
        <f>IF(ISNA(VLOOKUP(Table1[[#This Row],[Name]], 'Gas 19-20'!$A$4:$B$395, 2, FALSE)), "0", (VLOOKUP(Table1[[#This Row],[Name]], 'Gas 19-20'!$A$4:$B$395, 2, FALSE)))</f>
        <v>0</v>
      </c>
      <c r="I831" s="13">
        <f>IFERROR((Table1[[#This Row],[Electricity 19-20]]*'Emissions Factors'!$C$2)+(Table1[[#This Row],[Gas 19-20]]*'Emissions Factors'!$B$2), "")</f>
        <v>0</v>
      </c>
      <c r="J831" s="7" t="str">
        <f>IF(ISNA(VLOOKUP(Table1[[#This Row],[Name]],'Elec 20-21'!$A$4:$B$641, 2, FALSE)), "0", VLOOKUP(Table1[[#This Row],[Name]], 'Elec 20-21'!$A$4:$B$641, 2, FALSE))</f>
        <v>0</v>
      </c>
      <c r="K831" s="7" t="str">
        <f>IF(ISNA(VLOOKUP(Table1[[#This Row],[Name]], 'Gas 20-21'!$A$4:$B$400, 2, FALSE)), "0", VLOOKUP(Table1[[#This Row],[Name]], 'Gas 20-21'!$A$4:$B$400, 2, FALSE))</f>
        <v>0</v>
      </c>
      <c r="L831" s="13">
        <f>IFERROR((Table1[[#This Row],[Electricity 20-21]]*'Emissions Factors'!$C$3)+(Table1[[#This Row],[Gas 20-21]]*'Emissions Factors'!$B$2), "0")</f>
        <v>0</v>
      </c>
      <c r="M831" s="11" t="str">
        <f>IF(ISNA(VLOOKUP(Table1[[#This Row],[Name]], 'Elec 21-22'!$A$4:$B$656, 2, FALSE)), "0", VLOOKUP(Table1[[#This Row],[Name]], 'Elec 21-22'!$A$4:$B$656, 2, FALSE))</f>
        <v>0</v>
      </c>
      <c r="N831" s="11" t="str">
        <f>IF(ISNA(VLOOKUP(Table1[[#This Row],[Name]], 'Gas 21-22'!$A$4:$B$408, 2, FALSE)), "0", VLOOKUP(Table1[[#This Row],[Name]], 'Gas 21-22'!$A$4:$B$408, 2, FALSE))</f>
        <v>0</v>
      </c>
      <c r="O831" s="8">
        <f>IFERROR((Table1[[#This Row],[Electricity 21-22]]*'Emissions Factors'!$C$4)+(Table1[[#This Row],[Gas 21-22]]*'Emissions Factors'!$B$4), "")</f>
        <v>0</v>
      </c>
      <c r="P831" s="13" t="str">
        <f>IFERROR(Table1[[#This Row],[Total Emissions 21-22]]/Table1[[#This Row],[Total Emissions 20-21]], "")</f>
        <v/>
      </c>
      <c r="Q831" s="11" t="str">
        <f>IF(ISNA(VLOOKUP(Table1[[#This Row],[Name]],'Elec 22-23'!$A$4:$B$680, 2, FALSE)), "", VLOOKUP(Table1[[#This Row],[Name]], 'Elec 22-23'!$A$4:$B$680, 2, FALSE))</f>
        <v/>
      </c>
      <c r="R831" s="7" t="str">
        <f>IF(ISNA(VLOOKUP(Table1[[#This Row],[Name]], 'Gas 22-23'!$A$4:$B$427, 2, FALSE)), "", (VLOOKUP(Table1[[#This Row],[Name]], 'Gas 22-23'!$A$4:$B$427, 2, FALSE)))</f>
        <v/>
      </c>
      <c r="S831" s="7" t="str">
        <f>IFERROR((Table1[[#This Row],[Electricity 22-23]]*'Emissions Factors'!$C$5)+('Emissions Factors'!$B$5*Table1[[#This Row],[Gas 22-23]]), "")</f>
        <v/>
      </c>
      <c r="T831" s="12" t="str">
        <f>IFERROR(Table1[[#This Row],[Total Emissions 22-23]]/Table1[[#This Row],[Total Emissions 21-22]], "")</f>
        <v/>
      </c>
      <c r="U831" s="7" t="str">
        <f>IF(ISNA(VLOOKUP(Table1[[#This Row],[Name]],'Electricity 23-24'!A832:D1728,4,FALSE)),"",(VLOOKUP(Table1[[#This Row],[Name]],'Electricity 23-24'!A832:D1728,4,FALSE)))</f>
        <v/>
      </c>
      <c r="V831" s="7" t="str">
        <f>IF(ISNA(VLOOKUP(Table1[[#This Row],[Name]],Table2[#All],2,FALSE)),"",(VLOOKUP(Table1[[#This Row],[Name]],Table2[#All],2,FALSE)))</f>
        <v/>
      </c>
      <c r="W831" s="7" t="str">
        <f>IFERROR((Table1[[#This Row],[Electricity 23-24 ]]*'Emissions Factors'!$C$6)+(Table1[[#This Row],[Gas 23-24 ]]*'Emissions Factors'!$B$6),"")</f>
        <v/>
      </c>
      <c r="X831" s="74" t="str">
        <f>IFERROR(Table1[[#This Row],[Total Emissions 23-24 ]]/Table1[[#This Row],[Total Emissions 22-23]],"")</f>
        <v/>
      </c>
      <c r="Y831" s="21"/>
    </row>
    <row r="832" spans="1:25" x14ac:dyDescent="0.25">
      <c r="A832" s="30"/>
      <c r="B832" s="21" t="e">
        <f>VLOOKUP(Table1[[#This Row],[Name]], 'Site Information'!$A$2:$D$46, 4, FALSE)</f>
        <v>#N/A</v>
      </c>
      <c r="C832" s="11" t="str">
        <f>IF(ISNA(VLOOKUP(Table1[[#This Row],[Name]], 'Elec 17-18'!$A$4:$B$630, 2, FALSE)), "0", VLOOKUP(Table1[[#This Row],[Name]], 'Elec 17-18'!$A$4:$B$630, 2, FALSE))</f>
        <v>0</v>
      </c>
      <c r="D832" s="47" t="str">
        <f>IF(ISNA(VLOOKUP(Table1[[#This Row],[Name]], 'Gas 17-18'!$A$4:$B$395, 2, FALSE)), "0", (VLOOKUP(Table1[[#This Row],[Name]], 'Gas 17-18'!$A$4:$B$395, 2, FALSE)))</f>
        <v>0</v>
      </c>
      <c r="E832" s="11" t="str">
        <f>IF(ISNA(VLOOKUP(Table1[[#This Row],[Name]], 'Elec 18-19'!$A$4:$B$630, 2, FALSE)), "0", VLOOKUP(Table1[[#This Row],[Name]], 'Elec 18-19'!$A$4:$B$630, 2, FALSE))</f>
        <v>0</v>
      </c>
      <c r="F832" s="47" t="str">
        <f>IF(ISNA(VLOOKUP(Table1[[#This Row],[Name]], 'Gas 18-19'!$A$4:$B$395, 2, FALSE)), "0", (VLOOKUP(Table1[[#This Row],[Name]], 'Gas 18-19'!$A$4:$B$395, 2, FALSE)))</f>
        <v>0</v>
      </c>
      <c r="G832" s="7" t="str">
        <f>IF(ISNA(VLOOKUP(Table1[[#This Row],[Name]], 'Elec 19-20'!$A$4:$B$631, 2, FALSE)), "0", VLOOKUP(Table1[[#This Row],[Name]], 'Elec 19-20'!$A$4:$B$631, 2, FALSE))</f>
        <v>0</v>
      </c>
      <c r="H832" s="7" t="str">
        <f>IF(ISNA(VLOOKUP(Table1[[#This Row],[Name]], 'Gas 19-20'!$A$4:$B$395, 2, FALSE)), "0", (VLOOKUP(Table1[[#This Row],[Name]], 'Gas 19-20'!$A$4:$B$395, 2, FALSE)))</f>
        <v>0</v>
      </c>
      <c r="I832" s="13">
        <f>IFERROR((Table1[[#This Row],[Electricity 19-20]]*'Emissions Factors'!$C$2)+(Table1[[#This Row],[Gas 19-20]]*'Emissions Factors'!$B$2), "")</f>
        <v>0</v>
      </c>
      <c r="J832" s="7" t="str">
        <f>IF(ISNA(VLOOKUP(Table1[[#This Row],[Name]],'Elec 20-21'!$A$4:$B$641, 2, FALSE)), "0", VLOOKUP(Table1[[#This Row],[Name]], 'Elec 20-21'!$A$4:$B$641, 2, FALSE))</f>
        <v>0</v>
      </c>
      <c r="K832" s="7" t="str">
        <f>IF(ISNA(VLOOKUP(Table1[[#This Row],[Name]], 'Gas 20-21'!$A$4:$B$400, 2, FALSE)), "0", VLOOKUP(Table1[[#This Row],[Name]], 'Gas 20-21'!$A$4:$B$400, 2, FALSE))</f>
        <v>0</v>
      </c>
      <c r="L832" s="13">
        <f>IFERROR((Table1[[#This Row],[Electricity 20-21]]*'Emissions Factors'!$C$3)+(Table1[[#This Row],[Gas 20-21]]*'Emissions Factors'!$B$2), "0")</f>
        <v>0</v>
      </c>
      <c r="M832" s="65" t="str">
        <f>IF(ISNA(VLOOKUP(Table1[[#This Row],[Name]], 'Elec 21-22'!$A$4:$B$656, 2, FALSE)), "0", VLOOKUP(Table1[[#This Row],[Name]], 'Elec 21-22'!$A$4:$B$656, 2, FALSE))</f>
        <v>0</v>
      </c>
      <c r="N832" s="11" t="str">
        <f>IF(ISNA(VLOOKUP(Table1[[#This Row],[Name]], 'Gas 21-22'!$A$4:$B$408, 2, FALSE)), "0", VLOOKUP(Table1[[#This Row],[Name]], 'Gas 21-22'!$A$4:$B$408, 2, FALSE))</f>
        <v>0</v>
      </c>
      <c r="O832" s="8">
        <f>IFERROR((Table1[[#This Row],[Electricity 21-22]]*'Emissions Factors'!$C$4)+(Table1[[#This Row],[Gas 21-22]]*'Emissions Factors'!$B$4), "")</f>
        <v>0</v>
      </c>
      <c r="P832" s="12" t="str">
        <f>IFERROR(Table1[[#This Row],[Total Emissions 21-22]]/Table1[[#This Row],[Total Emissions 20-21]], "")</f>
        <v/>
      </c>
      <c r="Q832" s="11" t="str">
        <f>IF(ISNA(VLOOKUP(Table1[[#This Row],[Name]],'Elec 22-23'!$A$4:$B$680, 2, FALSE)), "", VLOOKUP(Table1[[#This Row],[Name]], 'Elec 22-23'!$A$4:$B$680, 2, FALSE))</f>
        <v/>
      </c>
      <c r="R832" s="7" t="str">
        <f>IF(ISNA(VLOOKUP(Table1[[#This Row],[Name]], 'Gas 22-23'!$A$4:$B$427, 2, FALSE)), "", (VLOOKUP(Table1[[#This Row],[Name]], 'Gas 22-23'!$A$4:$B$427, 2, FALSE)))</f>
        <v/>
      </c>
      <c r="S832" s="7" t="str">
        <f>IFERROR((Table1[[#This Row],[Electricity 22-23]]*'Emissions Factors'!$C$5)+('Emissions Factors'!$B$5*Table1[[#This Row],[Gas 22-23]]), "")</f>
        <v/>
      </c>
      <c r="T832" s="12" t="str">
        <f>IFERROR(Table1[[#This Row],[Total Emissions 22-23]]/Table1[[#This Row],[Total Emissions 21-22]], "")</f>
        <v/>
      </c>
      <c r="U832" s="7" t="str">
        <f>IF(ISNA(VLOOKUP(Table1[[#This Row],[Name]],'Electricity 23-24'!A268:D301,4,FALSE)),"",(VLOOKUP(Table1[[#This Row],[Name]],'Electricity 23-24'!A268:D301,4,FALSE)))</f>
        <v/>
      </c>
      <c r="V832" s="7" t="str">
        <f>IF(ISNA(VLOOKUP(Table1[[#This Row],[Name]],Table2[#All],2,FALSE)),"",(VLOOKUP(Table1[[#This Row],[Name]],Table2[#All],2,FALSE)))</f>
        <v/>
      </c>
      <c r="W832" s="7" t="str">
        <f>IFERROR((Table1[[#This Row],[Electricity 23-24 ]]*'Emissions Factors'!$C$6)+(Table1[[#This Row],[Gas 23-24 ]]*'Emissions Factors'!$B$6),"")</f>
        <v/>
      </c>
      <c r="X832" s="74" t="str">
        <f>IFERROR(Table1[[#This Row],[Total Emissions 23-24 ]]/Table1[[#This Row],[Total Emissions 22-23]],"")</f>
        <v/>
      </c>
      <c r="Y832" s="21"/>
    </row>
    <row r="833" spans="1:25" x14ac:dyDescent="0.25">
      <c r="A833" s="30"/>
      <c r="B833" s="21" t="e">
        <f>VLOOKUP(Table1[[#This Row],[Name]], 'Site Information'!$A$2:$D$46, 4, FALSE)</f>
        <v>#N/A</v>
      </c>
      <c r="C833" s="11" t="str">
        <f>IF(ISNA(VLOOKUP(Table1[[#This Row],[Name]], 'Elec 17-18'!$A$4:$B$630, 2, FALSE)), "0", VLOOKUP(Table1[[#This Row],[Name]], 'Elec 17-18'!$A$4:$B$630, 2, FALSE))</f>
        <v>0</v>
      </c>
      <c r="D833" s="47" t="str">
        <f>IF(ISNA(VLOOKUP(Table1[[#This Row],[Name]], 'Gas 17-18'!$A$4:$B$395, 2, FALSE)), "0", (VLOOKUP(Table1[[#This Row],[Name]], 'Gas 17-18'!$A$4:$B$395, 2, FALSE)))</f>
        <v>0</v>
      </c>
      <c r="E833" s="11" t="str">
        <f>IF(ISNA(VLOOKUP(Table1[[#This Row],[Name]], 'Elec 18-19'!$A$4:$B$630, 2, FALSE)), "0", VLOOKUP(Table1[[#This Row],[Name]], 'Elec 18-19'!$A$4:$B$630, 2, FALSE))</f>
        <v>0</v>
      </c>
      <c r="F833" s="47" t="str">
        <f>IF(ISNA(VLOOKUP(Table1[[#This Row],[Name]], 'Gas 18-19'!$A$4:$B$395, 2, FALSE)), "0", (VLOOKUP(Table1[[#This Row],[Name]], 'Gas 18-19'!$A$4:$B$395, 2, FALSE)))</f>
        <v>0</v>
      </c>
      <c r="G833" s="7" t="str">
        <f>IF(ISNA(VLOOKUP(Table1[[#This Row],[Name]], 'Elec 19-20'!$A$4:$B$631, 2, FALSE)), "0", VLOOKUP(Table1[[#This Row],[Name]], 'Elec 19-20'!$A$4:$B$631, 2, FALSE))</f>
        <v>0</v>
      </c>
      <c r="H833" s="7" t="str">
        <f>IF(ISNA(VLOOKUP(Table1[[#This Row],[Name]], 'Gas 19-20'!$A$4:$B$395, 2, FALSE)), "0", (VLOOKUP(Table1[[#This Row],[Name]], 'Gas 19-20'!$A$4:$B$395, 2, FALSE)))</f>
        <v>0</v>
      </c>
      <c r="I833" s="13">
        <f>IFERROR((Table1[[#This Row],[Electricity 19-20]]*'Emissions Factors'!$C$2)+(Table1[[#This Row],[Gas 19-20]]*'Emissions Factors'!$B$2), "")</f>
        <v>0</v>
      </c>
      <c r="J833" s="7" t="str">
        <f>IF(ISNA(VLOOKUP(Table1[[#This Row],[Name]],'Elec 20-21'!$A$4:$B$641, 2, FALSE)), "0", VLOOKUP(Table1[[#This Row],[Name]], 'Elec 20-21'!$A$4:$B$641, 2, FALSE))</f>
        <v>0</v>
      </c>
      <c r="K833" s="7" t="str">
        <f>IF(ISNA(VLOOKUP(Table1[[#This Row],[Name]], 'Gas 20-21'!$A$4:$B$400, 2, FALSE)), "0", VLOOKUP(Table1[[#This Row],[Name]], 'Gas 20-21'!$A$4:$B$400, 2, FALSE))</f>
        <v>0</v>
      </c>
      <c r="L833" s="13">
        <f>IFERROR((Table1[[#This Row],[Electricity 20-21]]*'Emissions Factors'!$C$3)+(Table1[[#This Row],[Gas 20-21]]*'Emissions Factors'!$B$2), "0")</f>
        <v>0</v>
      </c>
      <c r="M833" s="65" t="str">
        <f>IF(ISNA(VLOOKUP(Table1[[#This Row],[Name]], 'Elec 21-22'!$A$4:$B$656, 2, FALSE)), "0", VLOOKUP(Table1[[#This Row],[Name]], 'Elec 21-22'!$A$4:$B$656, 2, FALSE))</f>
        <v>0</v>
      </c>
      <c r="N833" s="7" t="str">
        <f>IF(ISNA(VLOOKUP(Table1[[#This Row],[Name]], 'Gas 21-22'!$A$4:$B$408, 2, FALSE)), "0", VLOOKUP(Table1[[#This Row],[Name]], 'Gas 21-22'!$A$4:$B$408, 2, FALSE))</f>
        <v>0</v>
      </c>
      <c r="O833" s="8">
        <f>IFERROR((Table1[[#This Row],[Electricity 21-22]]*'Emissions Factors'!$C$4)+(Table1[[#This Row],[Gas 21-22]]*'Emissions Factors'!$B$4), "")</f>
        <v>0</v>
      </c>
      <c r="P833" s="12" t="str">
        <f>IFERROR(Table1[[#This Row],[Total Emissions 21-22]]/Table1[[#This Row],[Total Emissions 20-21]], "")</f>
        <v/>
      </c>
      <c r="Q833" s="11" t="str">
        <f>IF(ISNA(VLOOKUP(Table1[[#This Row],[Name]],'Elec 22-23'!$A$4:$B$680, 2, FALSE)), "", VLOOKUP(Table1[[#This Row],[Name]], 'Elec 22-23'!$A$4:$B$680, 2, FALSE))</f>
        <v/>
      </c>
      <c r="R833" s="7" t="str">
        <f>IF(ISNA(VLOOKUP(Table1[[#This Row],[Name]], 'Gas 22-23'!$A$4:$B$427, 2, FALSE)), "", (VLOOKUP(Table1[[#This Row],[Name]], 'Gas 22-23'!$A$4:$B$427, 2, FALSE)))</f>
        <v/>
      </c>
      <c r="S833" s="7" t="str">
        <f>IFERROR((Table1[[#This Row],[Electricity 22-23]]*'Emissions Factors'!$C$5)+('Emissions Factors'!$B$5*Table1[[#This Row],[Gas 22-23]]), "")</f>
        <v/>
      </c>
      <c r="T833" s="12" t="str">
        <f>IFERROR(Table1[[#This Row],[Total Emissions 22-23]]/Table1[[#This Row],[Total Emissions 21-22]], "")</f>
        <v/>
      </c>
      <c r="U833" s="7" t="str">
        <f>IF(ISNA(VLOOKUP(Table1[[#This Row],[Name]],'Electricity 23-24'!A244:D1140,4,FALSE)),"",(VLOOKUP(Table1[[#This Row],[Name]],'Electricity 23-24'!A244:D1140,4,FALSE)))</f>
        <v/>
      </c>
      <c r="V833" s="7" t="str">
        <f>IF(ISNA(VLOOKUP(Table1[[#This Row],[Name]],Table2[#All],2,FALSE)),"",(VLOOKUP(Table1[[#This Row],[Name]],Table2[#All],2,FALSE)))</f>
        <v/>
      </c>
      <c r="W833" s="7" t="str">
        <f>IFERROR((Table1[[#This Row],[Electricity 23-24 ]]*'Emissions Factors'!$C$6)+(Table1[[#This Row],[Gas 23-24 ]]*'Emissions Factors'!$B$6),"")</f>
        <v/>
      </c>
      <c r="X833" s="74" t="str">
        <f>IFERROR(Table1[[#This Row],[Total Emissions 23-24 ]]/Table1[[#This Row],[Total Emissions 22-23]],"")</f>
        <v/>
      </c>
      <c r="Y833" s="21"/>
    </row>
    <row r="834" spans="1:25" x14ac:dyDescent="0.25">
      <c r="A834" s="32"/>
      <c r="B834" s="21" t="e">
        <f>VLOOKUP(Table1[[#This Row],[Name]], 'Site Information'!$A$2:$D$46, 4, FALSE)</f>
        <v>#N/A</v>
      </c>
      <c r="C834" s="8" t="str">
        <f>IF(ISNA(VLOOKUP(Table1[[#This Row],[Name]], 'Elec 17-18'!$A$4:$B$630, 2, FALSE)), "0", VLOOKUP(Table1[[#This Row],[Name]], 'Elec 17-18'!$A$4:$B$630, 2, FALSE))</f>
        <v>0</v>
      </c>
      <c r="D834" s="13" t="str">
        <f>IF(ISNA(VLOOKUP(Table1[[#This Row],[Name]], 'Gas 17-18'!$A$4:$B$395, 2, FALSE)), "0", (VLOOKUP(Table1[[#This Row],[Name]], 'Gas 17-18'!$A$4:$B$395, 2, FALSE)))</f>
        <v>0</v>
      </c>
      <c r="E834" s="8" t="str">
        <f>IF(ISNA(VLOOKUP(Table1[[#This Row],[Name]], 'Elec 18-19'!$A$4:$B$630, 2, FALSE)), "0", VLOOKUP(Table1[[#This Row],[Name]], 'Elec 18-19'!$A$4:$B$630, 2, FALSE))</f>
        <v>0</v>
      </c>
      <c r="F834" s="13" t="str">
        <f>IF(ISNA(VLOOKUP(Table1[[#This Row],[Name]], 'Gas 18-19'!$A$4:$B$395, 2, FALSE)), "0", (VLOOKUP(Table1[[#This Row],[Name]], 'Gas 18-19'!$A$4:$B$395, 2, FALSE)))</f>
        <v>0</v>
      </c>
      <c r="G834" s="7" t="str">
        <f>IF(ISNA(VLOOKUP(Table1[[#This Row],[Name]], 'Elec 19-20'!$A$4:$B$631, 2, FALSE)), "0", VLOOKUP(Table1[[#This Row],[Name]], 'Elec 19-20'!$A$4:$B$631, 2, FALSE))</f>
        <v>0</v>
      </c>
      <c r="H834" s="7" t="str">
        <f>IF(ISNA(VLOOKUP(Table1[[#This Row],[Name]], 'Gas 19-20'!$A$4:$B$395, 2, FALSE)), "0", (VLOOKUP(Table1[[#This Row],[Name]], 'Gas 19-20'!$A$4:$B$395, 2, FALSE)))</f>
        <v>0</v>
      </c>
      <c r="I834" s="13">
        <f>IFERROR((Table1[[#This Row],[Electricity 19-20]]*'Emissions Factors'!$C$2)+(Table1[[#This Row],[Gas 19-20]]*'Emissions Factors'!$B$2), "")</f>
        <v>0</v>
      </c>
      <c r="J834" s="7" t="str">
        <f>IF(ISNA(VLOOKUP(Table1[[#This Row],[Name]],'Elec 20-21'!$A$4:$B$641, 2, FALSE)), "0", VLOOKUP(Table1[[#This Row],[Name]], 'Elec 20-21'!$A$4:$B$641, 2, FALSE))</f>
        <v>0</v>
      </c>
      <c r="K834" s="7" t="str">
        <f>IF(ISNA(VLOOKUP(Table1[[#This Row],[Name]], 'Gas 20-21'!$A$4:$B$400, 2, FALSE)), "0", VLOOKUP(Table1[[#This Row],[Name]], 'Gas 20-21'!$A$4:$B$400, 2, FALSE))</f>
        <v>0</v>
      </c>
      <c r="L834" s="13">
        <f>IFERROR((Table1[[#This Row],[Electricity 20-21]]*'Emissions Factors'!$C$3)+(Table1[[#This Row],[Gas 20-21]]*'Emissions Factors'!$B$2), "0")</f>
        <v>0</v>
      </c>
      <c r="M834" s="11" t="str">
        <f>IF(ISNA(VLOOKUP(Table1[[#This Row],[Name]], 'Elec 21-22'!$A$4:$B$656, 2, FALSE)), "0", VLOOKUP(Table1[[#This Row],[Name]], 'Elec 21-22'!$A$4:$B$656, 2, FALSE))</f>
        <v>0</v>
      </c>
      <c r="N834" s="11" t="str">
        <f>IF(ISNA(VLOOKUP(Table1[[#This Row],[Name]], 'Gas 21-22'!$A$4:$B$408, 2, FALSE)), "0", VLOOKUP(Table1[[#This Row],[Name]], 'Gas 21-22'!$A$4:$B$408, 2, FALSE))</f>
        <v>0</v>
      </c>
      <c r="O834" s="8">
        <f>IFERROR((Table1[[#This Row],[Electricity 21-22]]*'Emissions Factors'!$C$4)+(Table1[[#This Row],[Gas 21-22]]*'Emissions Factors'!$B$4), "")</f>
        <v>0</v>
      </c>
      <c r="P834" s="12" t="str">
        <f>IFERROR(Table1[[#This Row],[Total Emissions 21-22]]/Table1[[#This Row],[Total Emissions 20-21]], "")</f>
        <v/>
      </c>
      <c r="Q834" s="11" t="str">
        <f>IF(ISNA(VLOOKUP(Table1[[#This Row],[Name]],'Elec 22-23'!$A$4:$B$680, 2, FALSE)), "", VLOOKUP(Table1[[#This Row],[Name]], 'Elec 22-23'!$A$4:$B$680, 2, FALSE))</f>
        <v/>
      </c>
      <c r="R834" s="7" t="str">
        <f>IF(ISNA(VLOOKUP(Table1[[#This Row],[Name]], 'Gas 22-23'!$A$4:$B$427, 2, FALSE)), "", (VLOOKUP(Table1[[#This Row],[Name]], 'Gas 22-23'!$A$4:$B$427, 2, FALSE)))</f>
        <v/>
      </c>
      <c r="S834" s="7" t="str">
        <f>IFERROR((Table1[[#This Row],[Electricity 22-23]]*'Emissions Factors'!$C$5)+('Emissions Factors'!$B$5*Table1[[#This Row],[Gas 22-23]]), "")</f>
        <v/>
      </c>
      <c r="T834" s="12" t="str">
        <f>IFERROR(Table1[[#This Row],[Total Emissions 22-23]]/Table1[[#This Row],[Total Emissions 21-22]], "")</f>
        <v/>
      </c>
      <c r="U834" s="7" t="str">
        <f>IF(ISNA(VLOOKUP(Table1[[#This Row],[Name]],'Electricity 23-24'!A835:D1731,4,FALSE)),"",(VLOOKUP(Table1[[#This Row],[Name]],'Electricity 23-24'!A835:D1731,4,FALSE)))</f>
        <v/>
      </c>
      <c r="V834" s="7" t="str">
        <f>IF(ISNA(VLOOKUP(Table1[[#This Row],[Name]],Table2[#All],2,FALSE)),"",(VLOOKUP(Table1[[#This Row],[Name]],Table2[#All],2,FALSE)))</f>
        <v/>
      </c>
      <c r="W834" s="7" t="str">
        <f>IFERROR((Table1[[#This Row],[Electricity 23-24 ]]*'Emissions Factors'!$C$6)+(Table1[[#This Row],[Gas 23-24 ]]*'Emissions Factors'!$B$6),"")</f>
        <v/>
      </c>
      <c r="X834" s="74" t="str">
        <f>IFERROR(Table1[[#This Row],[Total Emissions 23-24 ]]/Table1[[#This Row],[Total Emissions 22-23]],"")</f>
        <v/>
      </c>
      <c r="Y834" s="21"/>
    </row>
    <row r="835" spans="1:25" x14ac:dyDescent="0.25">
      <c r="A835" s="30"/>
      <c r="B835" s="21" t="e">
        <f>VLOOKUP(Table1[[#This Row],[Name]], 'Site Information'!$A$2:$D$46, 4, FALSE)</f>
        <v>#N/A</v>
      </c>
      <c r="C835" s="11" t="str">
        <f>IF(ISNA(VLOOKUP(Table1[[#This Row],[Name]], 'Elec 17-18'!$A$4:$B$630, 2, FALSE)), "0", VLOOKUP(Table1[[#This Row],[Name]], 'Elec 17-18'!$A$4:$B$630, 2, FALSE))</f>
        <v>0</v>
      </c>
      <c r="D835" s="47" t="str">
        <f>IF(ISNA(VLOOKUP(Table1[[#This Row],[Name]], 'Gas 17-18'!$A$4:$B$395, 2, FALSE)), "0", (VLOOKUP(Table1[[#This Row],[Name]], 'Gas 17-18'!$A$4:$B$395, 2, FALSE)))</f>
        <v>0</v>
      </c>
      <c r="E835" s="11" t="str">
        <f>IF(ISNA(VLOOKUP(Table1[[#This Row],[Name]], 'Elec 18-19'!$A$4:$B$630, 2, FALSE)), "0", VLOOKUP(Table1[[#This Row],[Name]], 'Elec 18-19'!$A$4:$B$630, 2, FALSE))</f>
        <v>0</v>
      </c>
      <c r="F835" s="47" t="str">
        <f>IF(ISNA(VLOOKUP(Table1[[#This Row],[Name]], 'Gas 18-19'!$A$4:$B$395, 2, FALSE)), "0", (VLOOKUP(Table1[[#This Row],[Name]], 'Gas 18-19'!$A$4:$B$395, 2, FALSE)))</f>
        <v>0</v>
      </c>
      <c r="G835" s="7" t="str">
        <f>IF(ISNA(VLOOKUP(Table1[[#This Row],[Name]], 'Elec 19-20'!$A$4:$B$631, 2, FALSE)), "0", VLOOKUP(Table1[[#This Row],[Name]], 'Elec 19-20'!$A$4:$B$631, 2, FALSE))</f>
        <v>0</v>
      </c>
      <c r="H835" s="7" t="str">
        <f>IF(ISNA(VLOOKUP(Table1[[#This Row],[Name]], 'Gas 19-20'!$A$4:$B$395, 2, FALSE)), "0", (VLOOKUP(Table1[[#This Row],[Name]], 'Gas 19-20'!$A$4:$B$395, 2, FALSE)))</f>
        <v>0</v>
      </c>
      <c r="I835" s="13">
        <f>IFERROR((Table1[[#This Row],[Electricity 19-20]]*'Emissions Factors'!$C$2)+(Table1[[#This Row],[Gas 19-20]]*'Emissions Factors'!$B$2), "")</f>
        <v>0</v>
      </c>
      <c r="J835" s="7" t="str">
        <f>IF(ISNA(VLOOKUP(Table1[[#This Row],[Name]],'Elec 20-21'!$A$4:$B$641, 2, FALSE)), "0", VLOOKUP(Table1[[#This Row],[Name]], 'Elec 20-21'!$A$4:$B$641, 2, FALSE))</f>
        <v>0</v>
      </c>
      <c r="K835" s="7" t="str">
        <f>IF(ISNA(VLOOKUP(Table1[[#This Row],[Name]], 'Gas 20-21'!$A$4:$B$400, 2, FALSE)), "0", VLOOKUP(Table1[[#This Row],[Name]], 'Gas 20-21'!$A$4:$B$400, 2, FALSE))</f>
        <v>0</v>
      </c>
      <c r="L835" s="13">
        <f>IFERROR((Table1[[#This Row],[Electricity 20-21]]*'Emissions Factors'!$C$3)+(Table1[[#This Row],[Gas 20-21]]*'Emissions Factors'!$B$2), "0")</f>
        <v>0</v>
      </c>
      <c r="M835" s="65" t="str">
        <f>IF(ISNA(VLOOKUP(Table1[[#This Row],[Name]], 'Elec 21-22'!$A$4:$B$656, 2, FALSE)), "0", VLOOKUP(Table1[[#This Row],[Name]], 'Elec 21-22'!$A$4:$B$656, 2, FALSE))</f>
        <v>0</v>
      </c>
      <c r="N835" s="7" t="str">
        <f>IF(ISNA(VLOOKUP(Table1[[#This Row],[Name]], 'Gas 21-22'!$A$4:$B$408, 2, FALSE)), "0", VLOOKUP(Table1[[#This Row],[Name]], 'Gas 21-22'!$A$4:$B$408, 2, FALSE))</f>
        <v>0</v>
      </c>
      <c r="O835" s="8">
        <f>IFERROR((Table1[[#This Row],[Electricity 21-22]]*'Emissions Factors'!$C$4)+(Table1[[#This Row],[Gas 21-22]]*'Emissions Factors'!$B$4), "")</f>
        <v>0</v>
      </c>
      <c r="P835" s="12" t="str">
        <f>IFERROR(Table1[[#This Row],[Total Emissions 21-22]]/Table1[[#This Row],[Total Emissions 20-21]], "")</f>
        <v/>
      </c>
      <c r="Q835" s="11" t="str">
        <f>IF(ISNA(VLOOKUP(Table1[[#This Row],[Name]],'Elec 22-23'!$A$4:$B$680, 2, FALSE)), "", VLOOKUP(Table1[[#This Row],[Name]], 'Elec 22-23'!$A$4:$B$680, 2, FALSE))</f>
        <v/>
      </c>
      <c r="R835" s="7" t="str">
        <f>IF(ISNA(VLOOKUP(Table1[[#This Row],[Name]], 'Gas 22-23'!$A$4:$B$427, 2, FALSE)), "", (VLOOKUP(Table1[[#This Row],[Name]], 'Gas 22-23'!$A$4:$B$427, 2, FALSE)))</f>
        <v/>
      </c>
      <c r="S835" s="7" t="str">
        <f>IFERROR((Table1[[#This Row],[Electricity 22-23]]*'Emissions Factors'!$C$5)+('Emissions Factors'!$B$5*Table1[[#This Row],[Gas 22-23]]), "")</f>
        <v/>
      </c>
      <c r="T835" s="12" t="str">
        <f>IFERROR(Table1[[#This Row],[Total Emissions 22-23]]/Table1[[#This Row],[Total Emissions 21-22]], "")</f>
        <v/>
      </c>
      <c r="U835" s="7" t="str">
        <f>IF(ISNA(VLOOKUP(Table1[[#This Row],[Name]],'Electricity 23-24'!A376:D1272,4,FALSE)),"",(VLOOKUP(Table1[[#This Row],[Name]],'Electricity 23-24'!A376:D1272,4,FALSE)))</f>
        <v/>
      </c>
      <c r="V835" s="7" t="str">
        <f>IF(ISNA(VLOOKUP(Table1[[#This Row],[Name]],Table2[#All],2,FALSE)),"",(VLOOKUP(Table1[[#This Row],[Name]],Table2[#All],2,FALSE)))</f>
        <v/>
      </c>
      <c r="W835" s="7" t="str">
        <f>IFERROR((Table1[[#This Row],[Electricity 23-24 ]]*'Emissions Factors'!$C$6)+(Table1[[#This Row],[Gas 23-24 ]]*'Emissions Factors'!$B$6),"")</f>
        <v/>
      </c>
      <c r="X835" s="74" t="str">
        <f>IFERROR(Table1[[#This Row],[Total Emissions 23-24 ]]/Table1[[#This Row],[Total Emissions 22-23]],"")</f>
        <v/>
      </c>
      <c r="Y835" s="21"/>
    </row>
    <row r="836" spans="1:25" x14ac:dyDescent="0.25">
      <c r="A836" s="32"/>
      <c r="B836" s="21" t="e">
        <f>VLOOKUP(Table1[[#This Row],[Name]], 'Site Information'!$A$2:$D$46, 4, FALSE)</f>
        <v>#N/A</v>
      </c>
      <c r="C836" s="8" t="str">
        <f>IF(ISNA(VLOOKUP(Table1[[#This Row],[Name]], 'Elec 17-18'!$A$4:$B$630, 2, FALSE)), "0", VLOOKUP(Table1[[#This Row],[Name]], 'Elec 17-18'!$A$4:$B$630, 2, FALSE))</f>
        <v>0</v>
      </c>
      <c r="D836" s="13" t="str">
        <f>IF(ISNA(VLOOKUP(Table1[[#This Row],[Name]], 'Gas 17-18'!$A$4:$B$395, 2, FALSE)), "0", (VLOOKUP(Table1[[#This Row],[Name]], 'Gas 17-18'!$A$4:$B$395, 2, FALSE)))</f>
        <v>0</v>
      </c>
      <c r="E836" s="8" t="str">
        <f>IF(ISNA(VLOOKUP(Table1[[#This Row],[Name]], 'Elec 18-19'!$A$4:$B$630, 2, FALSE)), "0", VLOOKUP(Table1[[#This Row],[Name]], 'Elec 18-19'!$A$4:$B$630, 2, FALSE))</f>
        <v>0</v>
      </c>
      <c r="F836" s="13" t="str">
        <f>IF(ISNA(VLOOKUP(Table1[[#This Row],[Name]], 'Gas 18-19'!$A$4:$B$395, 2, FALSE)), "0", (VLOOKUP(Table1[[#This Row],[Name]], 'Gas 18-19'!$A$4:$B$395, 2, FALSE)))</f>
        <v>0</v>
      </c>
      <c r="G836" s="7" t="str">
        <f>IF(ISNA(VLOOKUP(Table1[[#This Row],[Name]], 'Elec 19-20'!$A$4:$B$631, 2, FALSE)), "0", VLOOKUP(Table1[[#This Row],[Name]], 'Elec 19-20'!$A$4:$B$631, 2, FALSE))</f>
        <v>0</v>
      </c>
      <c r="H836" s="7" t="str">
        <f>IF(ISNA(VLOOKUP(Table1[[#This Row],[Name]], 'Gas 19-20'!$A$4:$B$395, 2, FALSE)), "0", (VLOOKUP(Table1[[#This Row],[Name]], 'Gas 19-20'!$A$4:$B$395, 2, FALSE)))</f>
        <v>0</v>
      </c>
      <c r="I836" s="13">
        <f>IFERROR((Table1[[#This Row],[Electricity 19-20]]*'Emissions Factors'!$C$2)+(Table1[[#This Row],[Gas 19-20]]*'Emissions Factors'!$B$2), "")</f>
        <v>0</v>
      </c>
      <c r="J836" s="7" t="str">
        <f>IF(ISNA(VLOOKUP(Table1[[#This Row],[Name]],'Elec 20-21'!$A$4:$B$641, 2, FALSE)), "0", VLOOKUP(Table1[[#This Row],[Name]], 'Elec 20-21'!$A$4:$B$641, 2, FALSE))</f>
        <v>0</v>
      </c>
      <c r="K836" s="7" t="str">
        <f>IF(ISNA(VLOOKUP(Table1[[#This Row],[Name]], 'Gas 20-21'!$A$4:$B$400, 2, FALSE)), "0", VLOOKUP(Table1[[#This Row],[Name]], 'Gas 20-21'!$A$4:$B$400, 2, FALSE))</f>
        <v>0</v>
      </c>
      <c r="L836" s="13">
        <f>IFERROR((Table1[[#This Row],[Electricity 20-21]]*'Emissions Factors'!$C$3)+(Table1[[#This Row],[Gas 20-21]]*'Emissions Factors'!$B$2), "0")</f>
        <v>0</v>
      </c>
      <c r="M836" s="11" t="str">
        <f>IF(ISNA(VLOOKUP(Table1[[#This Row],[Name]], 'Elec 21-22'!$A$4:$B$656, 2, FALSE)), "0", VLOOKUP(Table1[[#This Row],[Name]], 'Elec 21-22'!$A$4:$B$656, 2, FALSE))</f>
        <v>0</v>
      </c>
      <c r="N836" s="11" t="str">
        <f>IF(ISNA(VLOOKUP(Table1[[#This Row],[Name]], 'Gas 21-22'!$A$4:$B$408, 2, FALSE)), "0", VLOOKUP(Table1[[#This Row],[Name]], 'Gas 21-22'!$A$4:$B$408, 2, FALSE))</f>
        <v>0</v>
      </c>
      <c r="O836" s="8">
        <f>IFERROR((Table1[[#This Row],[Electricity 21-22]]*'Emissions Factors'!$C$4)+(Table1[[#This Row],[Gas 21-22]]*'Emissions Factors'!$B$4), "")</f>
        <v>0</v>
      </c>
      <c r="P836" s="12" t="str">
        <f>IFERROR(Table1[[#This Row],[Total Emissions 21-22]]/Table1[[#This Row],[Total Emissions 20-21]], "")</f>
        <v/>
      </c>
      <c r="Q836" s="11" t="str">
        <f>IF(ISNA(VLOOKUP(Table1[[#This Row],[Name]],'Elec 22-23'!$A$4:$B$680, 2, FALSE)), "", VLOOKUP(Table1[[#This Row],[Name]], 'Elec 22-23'!$A$4:$B$680, 2, FALSE))</f>
        <v/>
      </c>
      <c r="R836" s="7" t="str">
        <f>IF(ISNA(VLOOKUP(Table1[[#This Row],[Name]], 'Gas 22-23'!$A$4:$B$427, 2, FALSE)), "", (VLOOKUP(Table1[[#This Row],[Name]], 'Gas 22-23'!$A$4:$B$427, 2, FALSE)))</f>
        <v/>
      </c>
      <c r="S836" s="7" t="str">
        <f>IFERROR((Table1[[#This Row],[Electricity 22-23]]*'Emissions Factors'!$C$5)+('Emissions Factors'!$B$5*Table1[[#This Row],[Gas 22-23]]), "")</f>
        <v/>
      </c>
      <c r="T836" s="12" t="str">
        <f>IFERROR(Table1[[#This Row],[Total Emissions 22-23]]/Table1[[#This Row],[Total Emissions 21-22]], "")</f>
        <v/>
      </c>
      <c r="U836" s="7" t="str">
        <f>IF(ISNA(VLOOKUP(Table1[[#This Row],[Name]],'Electricity 23-24'!A3:D8,4,FALSE)),"",(VLOOKUP(Table1[[#This Row],[Name]],'Electricity 23-24'!A3:D8,4,FALSE)))</f>
        <v/>
      </c>
      <c r="V836" s="7" t="str">
        <f>IF(ISNA(VLOOKUP(Table1[[#This Row],[Name]],Table2[#All],2,FALSE)),"",(VLOOKUP(Table1[[#This Row],[Name]],Table2[#All],2,FALSE)))</f>
        <v/>
      </c>
      <c r="W836" s="7" t="str">
        <f>IFERROR((Table1[[#This Row],[Electricity 23-24 ]]*'Emissions Factors'!$C$6)+(Table1[[#This Row],[Gas 23-24 ]]*'Emissions Factors'!$B$6),"")</f>
        <v/>
      </c>
      <c r="X836" s="74" t="str">
        <f>IFERROR(Table1[[#This Row],[Total Emissions 23-24 ]]/Table1[[#This Row],[Total Emissions 22-23]],"")</f>
        <v/>
      </c>
      <c r="Y836" s="21"/>
    </row>
    <row r="837" spans="1:25" x14ac:dyDescent="0.25">
      <c r="A837" s="30"/>
      <c r="B837" s="21" t="e">
        <f>VLOOKUP(Table1[[#This Row],[Name]], 'Site Information'!$A$2:$D$46, 4, FALSE)</f>
        <v>#N/A</v>
      </c>
      <c r="C837" s="11" t="str">
        <f>IF(ISNA(VLOOKUP(Table1[[#This Row],[Name]], 'Elec 17-18'!$A$4:$B$630, 2, FALSE)), "0", VLOOKUP(Table1[[#This Row],[Name]], 'Elec 17-18'!$A$4:$B$630, 2, FALSE))</f>
        <v>0</v>
      </c>
      <c r="D837" s="47" t="str">
        <f>IF(ISNA(VLOOKUP(Table1[[#This Row],[Name]], 'Gas 17-18'!$A$4:$B$395, 2, FALSE)), "0", (VLOOKUP(Table1[[#This Row],[Name]], 'Gas 17-18'!$A$4:$B$395, 2, FALSE)))</f>
        <v>0</v>
      </c>
      <c r="E837" s="11" t="str">
        <f>IF(ISNA(VLOOKUP(Table1[[#This Row],[Name]], 'Elec 18-19'!$A$4:$B$630, 2, FALSE)), "0", VLOOKUP(Table1[[#This Row],[Name]], 'Elec 18-19'!$A$4:$B$630, 2, FALSE))</f>
        <v>0</v>
      </c>
      <c r="F837" s="47" t="str">
        <f>IF(ISNA(VLOOKUP(Table1[[#This Row],[Name]], 'Gas 18-19'!$A$4:$B$395, 2, FALSE)), "0", (VLOOKUP(Table1[[#This Row],[Name]], 'Gas 18-19'!$A$4:$B$395, 2, FALSE)))</f>
        <v>0</v>
      </c>
      <c r="G837" s="7" t="str">
        <f>IF(ISNA(VLOOKUP(Table1[[#This Row],[Name]], 'Elec 19-20'!$A$4:$B$631, 2, FALSE)), "0", VLOOKUP(Table1[[#This Row],[Name]], 'Elec 19-20'!$A$4:$B$631, 2, FALSE))</f>
        <v>0</v>
      </c>
      <c r="H837" s="7" t="str">
        <f>IF(ISNA(VLOOKUP(Table1[[#This Row],[Name]], 'Gas 19-20'!$A$4:$B$395, 2, FALSE)), "0", (VLOOKUP(Table1[[#This Row],[Name]], 'Gas 19-20'!$A$4:$B$395, 2, FALSE)))</f>
        <v>0</v>
      </c>
      <c r="I837" s="13">
        <f>IFERROR((Table1[[#This Row],[Electricity 19-20]]*'Emissions Factors'!$C$2)+(Table1[[#This Row],[Gas 19-20]]*'Emissions Factors'!$B$2), "")</f>
        <v>0</v>
      </c>
      <c r="J837" s="7" t="str">
        <f>IF(ISNA(VLOOKUP(Table1[[#This Row],[Name]],'Elec 20-21'!$A$4:$B$641, 2, FALSE)), "0", VLOOKUP(Table1[[#This Row],[Name]], 'Elec 20-21'!$A$4:$B$641, 2, FALSE))</f>
        <v>0</v>
      </c>
      <c r="K837" s="7" t="str">
        <f>IF(ISNA(VLOOKUP(Table1[[#This Row],[Name]], 'Gas 20-21'!$A$4:$B$400, 2, FALSE)), "0", VLOOKUP(Table1[[#This Row],[Name]], 'Gas 20-21'!$A$4:$B$400, 2, FALSE))</f>
        <v>0</v>
      </c>
      <c r="L837" s="13">
        <f>IFERROR((Table1[[#This Row],[Electricity 20-21]]*'Emissions Factors'!$C$3)+(Table1[[#This Row],[Gas 20-21]]*'Emissions Factors'!$B$2), "0")</f>
        <v>0</v>
      </c>
      <c r="M837" s="65" t="str">
        <f>IF(ISNA(VLOOKUP(Table1[[#This Row],[Name]], 'Elec 21-22'!$A$4:$B$656, 2, FALSE)), "0", VLOOKUP(Table1[[#This Row],[Name]], 'Elec 21-22'!$A$4:$B$656, 2, FALSE))</f>
        <v>0</v>
      </c>
      <c r="N837" s="11" t="str">
        <f>IF(ISNA(VLOOKUP(Table1[[#This Row],[Name]], 'Gas 21-22'!$A$4:$B$408, 2, FALSE)), "0", VLOOKUP(Table1[[#This Row],[Name]], 'Gas 21-22'!$A$4:$B$408, 2, FALSE))</f>
        <v>0</v>
      </c>
      <c r="O837" s="8">
        <f>IFERROR((Table1[[#This Row],[Electricity 21-22]]*'Emissions Factors'!$C$4)+(Table1[[#This Row],[Gas 21-22]]*'Emissions Factors'!$B$4), "")</f>
        <v>0</v>
      </c>
      <c r="P837" s="12" t="str">
        <f>IFERROR(Table1[[#This Row],[Total Emissions 21-22]]/Table1[[#This Row],[Total Emissions 20-21]], "")</f>
        <v/>
      </c>
      <c r="Q837" s="11" t="str">
        <f>IF(ISNA(VLOOKUP(Table1[[#This Row],[Name]],'Elec 22-23'!$A$4:$B$680, 2, FALSE)), "", VLOOKUP(Table1[[#This Row],[Name]], 'Elec 22-23'!$A$4:$B$680, 2, FALSE))</f>
        <v/>
      </c>
      <c r="R837" s="7" t="str">
        <f>IF(ISNA(VLOOKUP(Table1[[#This Row],[Name]], 'Gas 22-23'!$A$4:$B$427, 2, FALSE)), "", (VLOOKUP(Table1[[#This Row],[Name]], 'Gas 22-23'!$A$4:$B$427, 2, FALSE)))</f>
        <v/>
      </c>
      <c r="S837" s="7" t="str">
        <f>IFERROR((Table1[[#This Row],[Electricity 22-23]]*'Emissions Factors'!$C$5)+('Emissions Factors'!$B$5*Table1[[#This Row],[Gas 22-23]]), "")</f>
        <v/>
      </c>
      <c r="T837" s="12" t="str">
        <f>IFERROR(Table1[[#This Row],[Total Emissions 22-23]]/Table1[[#This Row],[Total Emissions 21-22]], "")</f>
        <v/>
      </c>
      <c r="U837" s="7" t="e">
        <f>VLOOKUP(Table1[[#This Row],[Name]],'Electricity 23-24'!A165:D1062,4,FALSE)</f>
        <v>#N/A</v>
      </c>
      <c r="V837" s="7" t="str">
        <f>IF(ISNA(VLOOKUP(Table1[[#This Row],[Name]],Table2[#All],2,FALSE)),"",(VLOOKUP(Table1[[#This Row],[Name]],Table2[#All],2,FALSE)))</f>
        <v/>
      </c>
      <c r="W837" s="7" t="str">
        <f>IFERROR((Table1[[#This Row],[Electricity 23-24 ]]*'Emissions Factors'!$C$6)+(Table1[[#This Row],[Gas 23-24 ]]*'Emissions Factors'!$B$6),"")</f>
        <v/>
      </c>
      <c r="X837" s="74" t="str">
        <f>IFERROR(Table1[[#This Row],[Total Emissions 23-24 ]]/Table1[[#This Row],[Total Emissions 22-23]],"")</f>
        <v/>
      </c>
      <c r="Y837" s="21"/>
    </row>
    <row r="838" spans="1:25" x14ac:dyDescent="0.25">
      <c r="A838" s="30"/>
      <c r="B838" s="21" t="e">
        <f>VLOOKUP(Table1[[#This Row],[Name]], 'Site Information'!$A$2:$D$46, 4, FALSE)</f>
        <v>#N/A</v>
      </c>
      <c r="C838" s="11" t="str">
        <f>IF(ISNA(VLOOKUP(Table1[[#This Row],[Name]], 'Elec 17-18'!$A$4:$B$630, 2, FALSE)), "0", VLOOKUP(Table1[[#This Row],[Name]], 'Elec 17-18'!$A$4:$B$630, 2, FALSE))</f>
        <v>0</v>
      </c>
      <c r="D838" s="47" t="str">
        <f>IF(ISNA(VLOOKUP(Table1[[#This Row],[Name]], 'Gas 17-18'!$A$4:$B$395, 2, FALSE)), "0", (VLOOKUP(Table1[[#This Row],[Name]], 'Gas 17-18'!$A$4:$B$395, 2, FALSE)))</f>
        <v>0</v>
      </c>
      <c r="E838" s="11" t="str">
        <f>IF(ISNA(VLOOKUP(Table1[[#This Row],[Name]], 'Elec 18-19'!$A$4:$B$630, 2, FALSE)), "0", VLOOKUP(Table1[[#This Row],[Name]], 'Elec 18-19'!$A$4:$B$630, 2, FALSE))</f>
        <v>0</v>
      </c>
      <c r="F838" s="47" t="str">
        <f>IF(ISNA(VLOOKUP(Table1[[#This Row],[Name]], 'Gas 18-19'!$A$4:$B$395, 2, FALSE)), "0", (VLOOKUP(Table1[[#This Row],[Name]], 'Gas 18-19'!$A$4:$B$395, 2, FALSE)))</f>
        <v>0</v>
      </c>
      <c r="G838" s="7" t="str">
        <f>IF(ISNA(VLOOKUP(Table1[[#This Row],[Name]], 'Elec 19-20'!$A$4:$B$631, 2, FALSE)), "0", VLOOKUP(Table1[[#This Row],[Name]], 'Elec 19-20'!$A$4:$B$631, 2, FALSE))</f>
        <v>0</v>
      </c>
      <c r="H838" s="7" t="str">
        <f>IF(ISNA(VLOOKUP(Table1[[#This Row],[Name]], 'Gas 19-20'!$A$4:$B$395, 2, FALSE)), "0", (VLOOKUP(Table1[[#This Row],[Name]], 'Gas 19-20'!$A$4:$B$395, 2, FALSE)))</f>
        <v>0</v>
      </c>
      <c r="I838" s="13">
        <f>IFERROR((Table1[[#This Row],[Electricity 19-20]]*'Emissions Factors'!$C$2)+(Table1[[#This Row],[Gas 19-20]]*'Emissions Factors'!$B$2), "")</f>
        <v>0</v>
      </c>
      <c r="J838" s="7" t="str">
        <f>IF(ISNA(VLOOKUP(Table1[[#This Row],[Name]],'Elec 20-21'!$A$4:$B$641, 2, FALSE)), "0", VLOOKUP(Table1[[#This Row],[Name]], 'Elec 20-21'!$A$4:$B$641, 2, FALSE))</f>
        <v>0</v>
      </c>
      <c r="K838" s="7" t="str">
        <f>IF(ISNA(VLOOKUP(Table1[[#This Row],[Name]], 'Gas 20-21'!$A$4:$B$400, 2, FALSE)), "0", VLOOKUP(Table1[[#This Row],[Name]], 'Gas 20-21'!$A$4:$B$400, 2, FALSE))</f>
        <v>0</v>
      </c>
      <c r="L838" s="13">
        <f>IFERROR((Table1[[#This Row],[Electricity 20-21]]*'Emissions Factors'!$C$3)+(Table1[[#This Row],[Gas 20-21]]*'Emissions Factors'!$B$2), "0")</f>
        <v>0</v>
      </c>
      <c r="M838" s="65" t="str">
        <f>IF(ISNA(VLOOKUP(Table1[[#This Row],[Name]], 'Elec 21-22'!$A$4:$B$656, 2, FALSE)), "0", VLOOKUP(Table1[[#This Row],[Name]], 'Elec 21-22'!$A$4:$B$656, 2, FALSE))</f>
        <v>0</v>
      </c>
      <c r="N838" s="11" t="str">
        <f>IF(ISNA(VLOOKUP(Table1[[#This Row],[Name]], 'Gas 21-22'!$A$4:$B$408, 2, FALSE)), "0", VLOOKUP(Table1[[#This Row],[Name]], 'Gas 21-22'!$A$4:$B$408, 2, FALSE))</f>
        <v>0</v>
      </c>
      <c r="O838" s="8">
        <f>IFERROR((Table1[[#This Row],[Electricity 21-22]]*'Emissions Factors'!$C$4)+(Table1[[#This Row],[Gas 21-22]]*'Emissions Factors'!$B$4), "")</f>
        <v>0</v>
      </c>
      <c r="P838" s="12" t="str">
        <f>IFERROR(Table1[[#This Row],[Total Emissions 21-22]]/Table1[[#This Row],[Total Emissions 20-21]], "")</f>
        <v/>
      </c>
      <c r="Q838" s="11" t="str">
        <f>IF(ISNA(VLOOKUP(Table1[[#This Row],[Name]],'Elec 22-23'!$A$4:$B$680, 2, FALSE)), "", VLOOKUP(Table1[[#This Row],[Name]], 'Elec 22-23'!$A$4:$B$680, 2, FALSE))</f>
        <v/>
      </c>
      <c r="R838" s="7" t="str">
        <f>IF(ISNA(VLOOKUP(Table1[[#This Row],[Name]], 'Gas 22-23'!$A$4:$B$427, 2, FALSE)), "", (VLOOKUP(Table1[[#This Row],[Name]], 'Gas 22-23'!$A$4:$B$427, 2, FALSE)))</f>
        <v/>
      </c>
      <c r="S838" s="7" t="str">
        <f>IFERROR((Table1[[#This Row],[Electricity 22-23]]*'Emissions Factors'!$C$5)+('Emissions Factors'!$B$5*Table1[[#This Row],[Gas 22-23]]), "")</f>
        <v/>
      </c>
      <c r="T838" s="12" t="str">
        <f>IFERROR(Table1[[#This Row],[Total Emissions 22-23]]/Table1[[#This Row],[Total Emissions 21-22]], "")</f>
        <v/>
      </c>
      <c r="U838" s="7" t="e">
        <f>VLOOKUP(Table1[[#This Row],[Name]],'Electricity 23-24'!A104:D761,4,FALSE)</f>
        <v>#N/A</v>
      </c>
      <c r="V838" s="7" t="str">
        <f>IF(ISNA(VLOOKUP(Table1[[#This Row],[Name]],Table2[#All],2,FALSE)),"",(VLOOKUP(Table1[[#This Row],[Name]],Table2[#All],2,FALSE)))</f>
        <v/>
      </c>
      <c r="W838" s="7" t="str">
        <f>IFERROR((Table1[[#This Row],[Electricity 23-24 ]]*'Emissions Factors'!$C$6)+(Table1[[#This Row],[Gas 23-24 ]]*'Emissions Factors'!$B$6),"")</f>
        <v/>
      </c>
      <c r="X838" s="74" t="str">
        <f>IFERROR(Table1[[#This Row],[Total Emissions 23-24 ]]/Table1[[#This Row],[Total Emissions 22-23]],"")</f>
        <v/>
      </c>
      <c r="Y838" s="21"/>
    </row>
    <row r="839" spans="1:25" x14ac:dyDescent="0.25">
      <c r="A839" s="30"/>
      <c r="B839" s="21" t="e">
        <f>VLOOKUP(Table1[[#This Row],[Name]], 'Site Information'!$A$2:$D$46, 4, FALSE)</f>
        <v>#N/A</v>
      </c>
      <c r="C839" s="11" t="str">
        <f>IF(ISNA(VLOOKUP(Table1[[#This Row],[Name]], 'Elec 17-18'!$A$4:$B$630, 2, FALSE)), "0", VLOOKUP(Table1[[#This Row],[Name]], 'Elec 17-18'!$A$4:$B$630, 2, FALSE))</f>
        <v>0</v>
      </c>
      <c r="D839" s="47" t="str">
        <f>IF(ISNA(VLOOKUP(Table1[[#This Row],[Name]], 'Gas 17-18'!$A$4:$B$395, 2, FALSE)), "0", (VLOOKUP(Table1[[#This Row],[Name]], 'Gas 17-18'!$A$4:$B$395, 2, FALSE)))</f>
        <v>0</v>
      </c>
      <c r="E839" s="11" t="str">
        <f>IF(ISNA(VLOOKUP(Table1[[#This Row],[Name]], 'Elec 18-19'!$A$4:$B$630, 2, FALSE)), "0", VLOOKUP(Table1[[#This Row],[Name]], 'Elec 18-19'!$A$4:$B$630, 2, FALSE))</f>
        <v>0</v>
      </c>
      <c r="F839" s="47" t="str">
        <f>IF(ISNA(VLOOKUP(Table1[[#This Row],[Name]], 'Gas 18-19'!$A$4:$B$395, 2, FALSE)), "0", (VLOOKUP(Table1[[#This Row],[Name]], 'Gas 18-19'!$A$4:$B$395, 2, FALSE)))</f>
        <v>0</v>
      </c>
      <c r="G839" s="7" t="str">
        <f>IF(ISNA(VLOOKUP(Table1[[#This Row],[Name]], 'Elec 19-20'!$A$4:$B$631, 2, FALSE)), "0", VLOOKUP(Table1[[#This Row],[Name]], 'Elec 19-20'!$A$4:$B$631, 2, FALSE))</f>
        <v>0</v>
      </c>
      <c r="H839" s="7" t="str">
        <f>IF(ISNA(VLOOKUP(Table1[[#This Row],[Name]], 'Gas 19-20'!$A$4:$B$395, 2, FALSE)), "0", (VLOOKUP(Table1[[#This Row],[Name]], 'Gas 19-20'!$A$4:$B$395, 2, FALSE)))</f>
        <v>0</v>
      </c>
      <c r="I839" s="13">
        <f>IFERROR((Table1[[#This Row],[Electricity 19-20]]*'Emissions Factors'!$C$2)+(Table1[[#This Row],[Gas 19-20]]*'Emissions Factors'!$B$2), "")</f>
        <v>0</v>
      </c>
      <c r="J839" s="7" t="str">
        <f>IF(ISNA(VLOOKUP(Table1[[#This Row],[Name]],'Elec 20-21'!$A$4:$B$641, 2, FALSE)), "0", VLOOKUP(Table1[[#This Row],[Name]], 'Elec 20-21'!$A$4:$B$641, 2, FALSE))</f>
        <v>0</v>
      </c>
      <c r="K839" s="7" t="str">
        <f>IF(ISNA(VLOOKUP(Table1[[#This Row],[Name]], 'Gas 20-21'!$A$4:$B$400, 2, FALSE)), "0", VLOOKUP(Table1[[#This Row],[Name]], 'Gas 20-21'!$A$4:$B$400, 2, FALSE))</f>
        <v>0</v>
      </c>
      <c r="L839" s="13">
        <f>IFERROR((Table1[[#This Row],[Electricity 20-21]]*'Emissions Factors'!$C$3)+(Table1[[#This Row],[Gas 20-21]]*'Emissions Factors'!$B$2), "0")</f>
        <v>0</v>
      </c>
      <c r="M839" s="65" t="str">
        <f>IF(ISNA(VLOOKUP(Table1[[#This Row],[Name]], 'Elec 21-22'!$A$4:$B$656, 2, FALSE)), "0", VLOOKUP(Table1[[#This Row],[Name]], 'Elec 21-22'!$A$4:$B$656, 2, FALSE))</f>
        <v>0</v>
      </c>
      <c r="N839" s="11" t="str">
        <f>IF(ISNA(VLOOKUP(Table1[[#This Row],[Name]], 'Gas 21-22'!$A$4:$B$408, 2, FALSE)), "0", VLOOKUP(Table1[[#This Row],[Name]], 'Gas 21-22'!$A$4:$B$408, 2, FALSE))</f>
        <v>0</v>
      </c>
      <c r="O839" s="8">
        <f>IFERROR((Table1[[#This Row],[Electricity 21-22]]*'Emissions Factors'!$C$4)+(Table1[[#This Row],[Gas 21-22]]*'Emissions Factors'!$B$4), "")</f>
        <v>0</v>
      </c>
      <c r="P839" s="12" t="str">
        <f>IFERROR(Table1[[#This Row],[Total Emissions 21-22]]/Table1[[#This Row],[Total Emissions 20-21]], "")</f>
        <v/>
      </c>
      <c r="Q839" s="11" t="str">
        <f>IF(ISNA(VLOOKUP(Table1[[#This Row],[Name]],'Elec 22-23'!$A$4:$B$680, 2, FALSE)), "", VLOOKUP(Table1[[#This Row],[Name]], 'Elec 22-23'!$A$4:$B$680, 2, FALSE))</f>
        <v/>
      </c>
      <c r="R839" s="7" t="str">
        <f>IF(ISNA(VLOOKUP(Table1[[#This Row],[Name]], 'Gas 22-23'!$A$4:$B$427, 2, FALSE)), "", (VLOOKUP(Table1[[#This Row],[Name]], 'Gas 22-23'!$A$4:$B$427, 2, FALSE)))</f>
        <v/>
      </c>
      <c r="S839" s="7" t="str">
        <f>IFERROR((Table1[[#This Row],[Electricity 22-23]]*'Emissions Factors'!$C$5)+('Emissions Factors'!$B$5*Table1[[#This Row],[Gas 22-23]]), "")</f>
        <v/>
      </c>
      <c r="T839" s="12" t="str">
        <f>IFERROR(Table1[[#This Row],[Total Emissions 22-23]]/Table1[[#This Row],[Total Emissions 21-22]], "")</f>
        <v/>
      </c>
      <c r="U839" s="7" t="str">
        <f>IF(ISNA(VLOOKUP(Table1[[#This Row],[Name]],'Electricity 23-24'!A297:D304,4,FALSE)),"",(VLOOKUP(Table1[[#This Row],[Name]],'Electricity 23-24'!A297:D304,4,FALSE)))</f>
        <v/>
      </c>
      <c r="V839" s="7" t="str">
        <f>IF(ISNA(VLOOKUP(Table1[[#This Row],[Name]],Table2[#All],2,FALSE)),"",(VLOOKUP(Table1[[#This Row],[Name]],Table2[#All],2,FALSE)))</f>
        <v/>
      </c>
      <c r="W839" s="7" t="str">
        <f>IFERROR((Table1[[#This Row],[Electricity 23-24 ]]*'Emissions Factors'!$C$6)+(Table1[[#This Row],[Gas 23-24 ]]*'Emissions Factors'!$B$6),"")</f>
        <v/>
      </c>
      <c r="X839" s="74" t="str">
        <f>IFERROR(Table1[[#This Row],[Total Emissions 23-24 ]]/Table1[[#This Row],[Total Emissions 22-23]],"")</f>
        <v/>
      </c>
      <c r="Y839" s="21"/>
    </row>
    <row r="840" spans="1:25" x14ac:dyDescent="0.25">
      <c r="A840" s="30"/>
      <c r="B840" s="21" t="e">
        <f>VLOOKUP(Table1[[#This Row],[Name]], 'Site Information'!$A$2:$D$46, 4, FALSE)</f>
        <v>#N/A</v>
      </c>
      <c r="C840" s="11" t="str">
        <f>IF(ISNA(VLOOKUP(Table1[[#This Row],[Name]], 'Elec 17-18'!$A$4:$B$630, 2, FALSE)), "0", VLOOKUP(Table1[[#This Row],[Name]], 'Elec 17-18'!$A$4:$B$630, 2, FALSE))</f>
        <v>0</v>
      </c>
      <c r="D840" s="47" t="str">
        <f>IF(ISNA(VLOOKUP(Table1[[#This Row],[Name]], 'Gas 17-18'!$A$4:$B$395, 2, FALSE)), "0", (VLOOKUP(Table1[[#This Row],[Name]], 'Gas 17-18'!$A$4:$B$395, 2, FALSE)))</f>
        <v>0</v>
      </c>
      <c r="E840" s="11" t="str">
        <f>IF(ISNA(VLOOKUP(Table1[[#This Row],[Name]], 'Elec 18-19'!$A$4:$B$630, 2, FALSE)), "0", VLOOKUP(Table1[[#This Row],[Name]], 'Elec 18-19'!$A$4:$B$630, 2, FALSE))</f>
        <v>0</v>
      </c>
      <c r="F840" s="47" t="str">
        <f>IF(ISNA(VLOOKUP(Table1[[#This Row],[Name]], 'Gas 18-19'!$A$4:$B$395, 2, FALSE)), "0", (VLOOKUP(Table1[[#This Row],[Name]], 'Gas 18-19'!$A$4:$B$395, 2, FALSE)))</f>
        <v>0</v>
      </c>
      <c r="G840" s="7" t="str">
        <f>IF(ISNA(VLOOKUP(Table1[[#This Row],[Name]], 'Elec 19-20'!$A$4:$B$631, 2, FALSE)), "0", VLOOKUP(Table1[[#This Row],[Name]], 'Elec 19-20'!$A$4:$B$631, 2, FALSE))</f>
        <v>0</v>
      </c>
      <c r="H840" s="7" t="str">
        <f>IF(ISNA(VLOOKUP(Table1[[#This Row],[Name]], 'Gas 19-20'!$A$4:$B$395, 2, FALSE)), "0", (VLOOKUP(Table1[[#This Row],[Name]], 'Gas 19-20'!$A$4:$B$395, 2, FALSE)))</f>
        <v>0</v>
      </c>
      <c r="I840" s="13">
        <f>IFERROR((Table1[[#This Row],[Electricity 19-20]]*'Emissions Factors'!$C$2)+(Table1[[#This Row],[Gas 19-20]]*'Emissions Factors'!$B$2), "")</f>
        <v>0</v>
      </c>
      <c r="J840" s="7" t="str">
        <f>IF(ISNA(VLOOKUP(Table1[[#This Row],[Name]],'Elec 20-21'!$A$4:$B$641, 2, FALSE)), "0", VLOOKUP(Table1[[#This Row],[Name]], 'Elec 20-21'!$A$4:$B$641, 2, FALSE))</f>
        <v>0</v>
      </c>
      <c r="K840" s="7" t="str">
        <f>IF(ISNA(VLOOKUP(Table1[[#This Row],[Name]], 'Gas 20-21'!$A$4:$B$400, 2, FALSE)), "0", VLOOKUP(Table1[[#This Row],[Name]], 'Gas 20-21'!$A$4:$B$400, 2, FALSE))</f>
        <v>0</v>
      </c>
      <c r="L840" s="13">
        <f>IFERROR((Table1[[#This Row],[Electricity 20-21]]*'Emissions Factors'!$C$3)+(Table1[[#This Row],[Gas 20-21]]*'Emissions Factors'!$B$2), "0")</f>
        <v>0</v>
      </c>
      <c r="M840" s="65" t="str">
        <f>IF(ISNA(VLOOKUP(Table1[[#This Row],[Name]], 'Elec 21-22'!$A$4:$B$656, 2, FALSE)), "0", VLOOKUP(Table1[[#This Row],[Name]], 'Elec 21-22'!$A$4:$B$656, 2, FALSE))</f>
        <v>0</v>
      </c>
      <c r="N840" s="11" t="str">
        <f>IF(ISNA(VLOOKUP(Table1[[#This Row],[Name]], 'Gas 21-22'!$A$4:$B$408, 2, FALSE)), "0", VLOOKUP(Table1[[#This Row],[Name]], 'Gas 21-22'!$A$4:$B$408, 2, FALSE))</f>
        <v>0</v>
      </c>
      <c r="O840" s="8">
        <f>IFERROR((Table1[[#This Row],[Electricity 21-22]]*'Emissions Factors'!$C$4)+(Table1[[#This Row],[Gas 21-22]]*'Emissions Factors'!$B$4), "")</f>
        <v>0</v>
      </c>
      <c r="P840" s="12" t="str">
        <f>IFERROR(Table1[[#This Row],[Total Emissions 21-22]]/Table1[[#This Row],[Total Emissions 20-21]], "")</f>
        <v/>
      </c>
      <c r="Q840" s="11" t="str">
        <f>IF(ISNA(VLOOKUP(Table1[[#This Row],[Name]],'Elec 22-23'!$A$4:$B$680, 2, FALSE)), "", VLOOKUP(Table1[[#This Row],[Name]], 'Elec 22-23'!$A$4:$B$680, 2, FALSE))</f>
        <v/>
      </c>
      <c r="R840" s="7" t="str">
        <f>IF(ISNA(VLOOKUP(Table1[[#This Row],[Name]], 'Gas 22-23'!$A$4:$B$427, 2, FALSE)), "", (VLOOKUP(Table1[[#This Row],[Name]], 'Gas 22-23'!$A$4:$B$427, 2, FALSE)))</f>
        <v/>
      </c>
      <c r="S840" s="7" t="str">
        <f>IFERROR((Table1[[#This Row],[Electricity 22-23]]*'Emissions Factors'!$C$5)+('Emissions Factors'!$B$5*Table1[[#This Row],[Gas 22-23]]), "")</f>
        <v/>
      </c>
      <c r="T840" s="12" t="str">
        <f>IFERROR(Table1[[#This Row],[Total Emissions 22-23]]/Table1[[#This Row],[Total Emissions 21-22]], "")</f>
        <v/>
      </c>
      <c r="U840" s="7" t="e">
        <f>VLOOKUP(Table1[[#This Row],[Name]],'Electricity 23-24'!A202:D278,4,FALSE)</f>
        <v>#N/A</v>
      </c>
      <c r="V840" s="7" t="str">
        <f>IF(ISNA(VLOOKUP(Table1[[#This Row],[Name]],Table2[#All],2,FALSE)),"",(VLOOKUP(Table1[[#This Row],[Name]],Table2[#All],2,FALSE)))</f>
        <v/>
      </c>
      <c r="W840" s="7" t="str">
        <f>IFERROR((Table1[[#This Row],[Electricity 23-24 ]]*'Emissions Factors'!$C$6)+(Table1[[#This Row],[Gas 23-24 ]]*'Emissions Factors'!$B$6),"")</f>
        <v/>
      </c>
      <c r="X840" s="74" t="str">
        <f>IFERROR(Table1[[#This Row],[Total Emissions 23-24 ]]/Table1[[#This Row],[Total Emissions 22-23]],"")</f>
        <v/>
      </c>
      <c r="Y840" s="21"/>
    </row>
    <row r="841" spans="1:25" x14ac:dyDescent="0.25">
      <c r="A841" s="32"/>
      <c r="B841" s="21" t="e">
        <f>VLOOKUP(Table1[[#This Row],[Name]], 'Site Information'!$A$2:$D$46, 4, FALSE)</f>
        <v>#N/A</v>
      </c>
      <c r="C841" s="8" t="str">
        <f>IF(ISNA(VLOOKUP(Table1[[#This Row],[Name]], 'Elec 17-18'!$A$4:$B$630, 2, FALSE)), "0", VLOOKUP(Table1[[#This Row],[Name]], 'Elec 17-18'!$A$4:$B$630, 2, FALSE))</f>
        <v>0</v>
      </c>
      <c r="D841" s="13" t="str">
        <f>IF(ISNA(VLOOKUP(Table1[[#This Row],[Name]], 'Gas 17-18'!$A$4:$B$395, 2, FALSE)), "0", (VLOOKUP(Table1[[#This Row],[Name]], 'Gas 17-18'!$A$4:$B$395, 2, FALSE)))</f>
        <v>0</v>
      </c>
      <c r="E841" s="8" t="str">
        <f>IF(ISNA(VLOOKUP(Table1[[#This Row],[Name]], 'Elec 18-19'!$A$4:$B$630, 2, FALSE)), "0", VLOOKUP(Table1[[#This Row],[Name]], 'Elec 18-19'!$A$4:$B$630, 2, FALSE))</f>
        <v>0</v>
      </c>
      <c r="F841" s="13" t="str">
        <f>IF(ISNA(VLOOKUP(Table1[[#This Row],[Name]], 'Gas 18-19'!$A$4:$B$395, 2, FALSE)), "0", (VLOOKUP(Table1[[#This Row],[Name]], 'Gas 18-19'!$A$4:$B$395, 2, FALSE)))</f>
        <v>0</v>
      </c>
      <c r="G841" s="7" t="str">
        <f>IF(ISNA(VLOOKUP(Table1[[#This Row],[Name]], 'Elec 19-20'!$A$4:$B$631, 2, FALSE)), "0", VLOOKUP(Table1[[#This Row],[Name]], 'Elec 19-20'!$A$4:$B$631, 2, FALSE))</f>
        <v>0</v>
      </c>
      <c r="H841" s="7" t="str">
        <f>IF(ISNA(VLOOKUP(Table1[[#This Row],[Name]], 'Gas 19-20'!$A$4:$B$395, 2, FALSE)), "0", (VLOOKUP(Table1[[#This Row],[Name]], 'Gas 19-20'!$A$4:$B$395, 2, FALSE)))</f>
        <v>0</v>
      </c>
      <c r="I841" s="13">
        <f>IFERROR((Table1[[#This Row],[Electricity 19-20]]*'Emissions Factors'!$C$2)+(Table1[[#This Row],[Gas 19-20]]*'Emissions Factors'!$B$2), "")</f>
        <v>0</v>
      </c>
      <c r="J841" s="7" t="str">
        <f>IF(ISNA(VLOOKUP(Table1[[#This Row],[Name]],'Elec 20-21'!$A$4:$B$641, 2, FALSE)), "0", VLOOKUP(Table1[[#This Row],[Name]], 'Elec 20-21'!$A$4:$B$641, 2, FALSE))</f>
        <v>0</v>
      </c>
      <c r="K841" s="7" t="str">
        <f>IF(ISNA(VLOOKUP(Table1[[#This Row],[Name]], 'Gas 20-21'!$A$4:$B$400, 2, FALSE)), "0", VLOOKUP(Table1[[#This Row],[Name]], 'Gas 20-21'!$A$4:$B$400, 2, FALSE))</f>
        <v>0</v>
      </c>
      <c r="L841" s="13">
        <f>IFERROR((Table1[[#This Row],[Electricity 20-21]]*'Emissions Factors'!$C$3)+(Table1[[#This Row],[Gas 20-21]]*'Emissions Factors'!$B$2), "0")</f>
        <v>0</v>
      </c>
      <c r="M841" s="11" t="str">
        <f>IF(ISNA(VLOOKUP(Table1[[#This Row],[Name]], 'Elec 21-22'!$A$4:$B$656, 2, FALSE)), "0", VLOOKUP(Table1[[#This Row],[Name]], 'Elec 21-22'!$A$4:$B$656, 2, FALSE))</f>
        <v>0</v>
      </c>
      <c r="N841" s="11" t="str">
        <f>IF(ISNA(VLOOKUP(Table1[[#This Row],[Name]], 'Gas 21-22'!$A$4:$B$408, 2, FALSE)), "0", VLOOKUP(Table1[[#This Row],[Name]], 'Gas 21-22'!$A$4:$B$408, 2, FALSE))</f>
        <v>0</v>
      </c>
      <c r="O841" s="8">
        <f>IFERROR((Table1[[#This Row],[Electricity 21-22]]*'Emissions Factors'!$C$4)+(Table1[[#This Row],[Gas 21-22]]*'Emissions Factors'!$B$4), "")</f>
        <v>0</v>
      </c>
      <c r="P841" s="12" t="str">
        <f>IFERROR(Table1[[#This Row],[Total Emissions 21-22]]/Table1[[#This Row],[Total Emissions 20-21]], "")</f>
        <v/>
      </c>
      <c r="Q841" s="11" t="str">
        <f>IF(ISNA(VLOOKUP(Table1[[#This Row],[Name]],'Elec 22-23'!$A$4:$B$680, 2, FALSE)), "", VLOOKUP(Table1[[#This Row],[Name]], 'Elec 22-23'!$A$4:$B$680, 2, FALSE))</f>
        <v/>
      </c>
      <c r="R841" s="7" t="str">
        <f>IF(ISNA(VLOOKUP(Table1[[#This Row],[Name]], 'Gas 22-23'!$A$4:$B$427, 2, FALSE)), "", (VLOOKUP(Table1[[#This Row],[Name]], 'Gas 22-23'!$A$4:$B$427, 2, FALSE)))</f>
        <v/>
      </c>
      <c r="S841" s="7" t="str">
        <f>IFERROR((Table1[[#This Row],[Electricity 22-23]]*'Emissions Factors'!$C$5)+('Emissions Factors'!$B$5*Table1[[#This Row],[Gas 22-23]]), "")</f>
        <v/>
      </c>
      <c r="T841" s="12" t="str">
        <f>IFERROR(Table1[[#This Row],[Total Emissions 22-23]]/Table1[[#This Row],[Total Emissions 21-22]], "")</f>
        <v/>
      </c>
      <c r="U841" s="7" t="str">
        <f>IF(ISNA(VLOOKUP(Table1[[#This Row],[Name]],'Electricity 23-24'!A373:D1269,4,FALSE)),"",(VLOOKUP(Table1[[#This Row],[Name]],'Electricity 23-24'!A373:D1269,4,FALSE)))</f>
        <v/>
      </c>
      <c r="V841" s="7" t="str">
        <f>IF(ISNA(VLOOKUP(Table1[[#This Row],[Name]],Table2[#All],2,FALSE)),"",(VLOOKUP(Table1[[#This Row],[Name]],Table2[#All],2,FALSE)))</f>
        <v/>
      </c>
      <c r="W841" s="7" t="str">
        <f>IFERROR((Table1[[#This Row],[Electricity 23-24 ]]*'Emissions Factors'!$C$6)+(Table1[[#This Row],[Gas 23-24 ]]*'Emissions Factors'!$B$6),"")</f>
        <v/>
      </c>
      <c r="X841" s="74" t="str">
        <f>IFERROR(Table1[[#This Row],[Total Emissions 23-24 ]]/Table1[[#This Row],[Total Emissions 22-23]],"")</f>
        <v/>
      </c>
      <c r="Y841" s="21"/>
    </row>
    <row r="842" spans="1:25" x14ac:dyDescent="0.25">
      <c r="A842" s="30"/>
      <c r="B842" s="21" t="e">
        <f>VLOOKUP(Table1[[#This Row],[Name]], 'Site Information'!$A$2:$D$46, 4, FALSE)</f>
        <v>#N/A</v>
      </c>
      <c r="C842" s="11" t="str">
        <f>IF(ISNA(VLOOKUP(Table1[[#This Row],[Name]], 'Elec 17-18'!$A$4:$B$630, 2, FALSE)), "0", VLOOKUP(Table1[[#This Row],[Name]], 'Elec 17-18'!$A$4:$B$630, 2, FALSE))</f>
        <v>0</v>
      </c>
      <c r="D842" s="47" t="str">
        <f>IF(ISNA(VLOOKUP(Table1[[#This Row],[Name]], 'Gas 17-18'!$A$4:$B$395, 2, FALSE)), "0", (VLOOKUP(Table1[[#This Row],[Name]], 'Gas 17-18'!$A$4:$B$395, 2, FALSE)))</f>
        <v>0</v>
      </c>
      <c r="E842" s="11" t="str">
        <f>IF(ISNA(VLOOKUP(Table1[[#This Row],[Name]], 'Elec 18-19'!$A$4:$B$630, 2, FALSE)), "0", VLOOKUP(Table1[[#This Row],[Name]], 'Elec 18-19'!$A$4:$B$630, 2, FALSE))</f>
        <v>0</v>
      </c>
      <c r="F842" s="47" t="str">
        <f>IF(ISNA(VLOOKUP(Table1[[#This Row],[Name]], 'Gas 18-19'!$A$4:$B$395, 2, FALSE)), "0", (VLOOKUP(Table1[[#This Row],[Name]], 'Gas 18-19'!$A$4:$B$395, 2, FALSE)))</f>
        <v>0</v>
      </c>
      <c r="G842" s="7" t="str">
        <f>IF(ISNA(VLOOKUP(Table1[[#This Row],[Name]], 'Elec 19-20'!$A$4:$B$631, 2, FALSE)), "0", VLOOKUP(Table1[[#This Row],[Name]], 'Elec 19-20'!$A$4:$B$631, 2, FALSE))</f>
        <v>0</v>
      </c>
      <c r="H842" s="7" t="str">
        <f>IF(ISNA(VLOOKUP(Table1[[#This Row],[Name]], 'Gas 19-20'!$A$4:$B$395, 2, FALSE)), "0", (VLOOKUP(Table1[[#This Row],[Name]], 'Gas 19-20'!$A$4:$B$395, 2, FALSE)))</f>
        <v>0</v>
      </c>
      <c r="I842" s="13">
        <f>IFERROR((Table1[[#This Row],[Electricity 19-20]]*'Emissions Factors'!$C$2)+(Table1[[#This Row],[Gas 19-20]]*'Emissions Factors'!$B$2), "")</f>
        <v>0</v>
      </c>
      <c r="J842" s="7" t="str">
        <f>IF(ISNA(VLOOKUP(Table1[[#This Row],[Name]],'Elec 20-21'!$A$4:$B$641, 2, FALSE)), "0", VLOOKUP(Table1[[#This Row],[Name]], 'Elec 20-21'!$A$4:$B$641, 2, FALSE))</f>
        <v>0</v>
      </c>
      <c r="K842" s="7" t="str">
        <f>IF(ISNA(VLOOKUP(Table1[[#This Row],[Name]], 'Gas 20-21'!$A$4:$B$400, 2, FALSE)), "0", VLOOKUP(Table1[[#This Row],[Name]], 'Gas 20-21'!$A$4:$B$400, 2, FALSE))</f>
        <v>0</v>
      </c>
      <c r="L842" s="13">
        <f>IFERROR((Table1[[#This Row],[Electricity 20-21]]*'Emissions Factors'!$C$3)+(Table1[[#This Row],[Gas 20-21]]*'Emissions Factors'!$B$2), "0")</f>
        <v>0</v>
      </c>
      <c r="M842" s="65" t="str">
        <f>IF(ISNA(VLOOKUP(Table1[[#This Row],[Name]], 'Elec 21-22'!$A$4:$B$656, 2, FALSE)), "0", VLOOKUP(Table1[[#This Row],[Name]], 'Elec 21-22'!$A$4:$B$656, 2, FALSE))</f>
        <v>0</v>
      </c>
      <c r="N842" s="7" t="str">
        <f>IF(ISNA(VLOOKUP(Table1[[#This Row],[Name]], 'Gas 21-22'!$A$4:$B$408, 2, FALSE)), "0", VLOOKUP(Table1[[#This Row],[Name]], 'Gas 21-22'!$A$4:$B$408, 2, FALSE))</f>
        <v>0</v>
      </c>
      <c r="O842" s="8">
        <f>IFERROR((Table1[[#This Row],[Electricity 21-22]]*'Emissions Factors'!$C$4)+(Table1[[#This Row],[Gas 21-22]]*'Emissions Factors'!$B$4), "")</f>
        <v>0</v>
      </c>
      <c r="P842" s="12" t="str">
        <f>IFERROR(Table1[[#This Row],[Total Emissions 21-22]]/Table1[[#This Row],[Total Emissions 20-21]], "")</f>
        <v/>
      </c>
      <c r="Q842" s="11" t="str">
        <f>IF(ISNA(VLOOKUP(Table1[[#This Row],[Name]],'Elec 22-23'!$A$4:$B$680, 2, FALSE)), "", VLOOKUP(Table1[[#This Row],[Name]], 'Elec 22-23'!$A$4:$B$680, 2, FALSE))</f>
        <v/>
      </c>
      <c r="R842" s="7" t="str">
        <f>IF(ISNA(VLOOKUP(Table1[[#This Row],[Name]], 'Gas 22-23'!$A$4:$B$427, 2, FALSE)), "", (VLOOKUP(Table1[[#This Row],[Name]], 'Gas 22-23'!$A$4:$B$427, 2, FALSE)))</f>
        <v/>
      </c>
      <c r="S842" s="7" t="str">
        <f>IFERROR((Table1[[#This Row],[Electricity 22-23]]*'Emissions Factors'!$C$5)+('Emissions Factors'!$B$5*Table1[[#This Row],[Gas 22-23]]), "")</f>
        <v/>
      </c>
      <c r="T842" s="12" t="str">
        <f>IFERROR(Table1[[#This Row],[Total Emissions 22-23]]/Table1[[#This Row],[Total Emissions 21-22]], "")</f>
        <v/>
      </c>
      <c r="U842" s="7" t="str">
        <f>IF(ISNA(VLOOKUP(Table1[[#This Row],[Name]],'Electricity 23-24'!A374:D1270,4,FALSE)),"",(VLOOKUP(Table1[[#This Row],[Name]],'Electricity 23-24'!A374:D1270,4,FALSE)))</f>
        <v/>
      </c>
      <c r="V842" s="7" t="str">
        <f>IF(ISNA(VLOOKUP(Table1[[#This Row],[Name]],Table2[#All],2,FALSE)),"",(VLOOKUP(Table1[[#This Row],[Name]],Table2[#All],2,FALSE)))</f>
        <v/>
      </c>
      <c r="W842" s="7" t="str">
        <f>IFERROR((Table1[[#This Row],[Electricity 23-24 ]]*'Emissions Factors'!$C$6)+(Table1[[#This Row],[Gas 23-24 ]]*'Emissions Factors'!$B$6),"")</f>
        <v/>
      </c>
      <c r="X842" s="74" t="str">
        <f>IFERROR(Table1[[#This Row],[Total Emissions 23-24 ]]/Table1[[#This Row],[Total Emissions 22-23]],"")</f>
        <v/>
      </c>
      <c r="Y842" s="21"/>
    </row>
    <row r="843" spans="1:25" x14ac:dyDescent="0.25">
      <c r="A843" s="32"/>
      <c r="B843" s="21" t="e">
        <f>VLOOKUP(Table1[[#This Row],[Name]], 'Site Information'!$A$2:$D$46, 4, FALSE)</f>
        <v>#N/A</v>
      </c>
      <c r="C843" s="8" t="str">
        <f>IF(ISNA(VLOOKUP(Table1[[#This Row],[Name]], 'Elec 17-18'!$A$4:$B$630, 2, FALSE)), "0", VLOOKUP(Table1[[#This Row],[Name]], 'Elec 17-18'!$A$4:$B$630, 2, FALSE))</f>
        <v>0</v>
      </c>
      <c r="D843" s="13" t="str">
        <f>IF(ISNA(VLOOKUP(Table1[[#This Row],[Name]], 'Gas 17-18'!$A$4:$B$395, 2, FALSE)), "0", (VLOOKUP(Table1[[#This Row],[Name]], 'Gas 17-18'!$A$4:$B$395, 2, FALSE)))</f>
        <v>0</v>
      </c>
      <c r="E843" s="8" t="str">
        <f>IF(ISNA(VLOOKUP(Table1[[#This Row],[Name]], 'Elec 18-19'!$A$4:$B$630, 2, FALSE)), "0", VLOOKUP(Table1[[#This Row],[Name]], 'Elec 18-19'!$A$4:$B$630, 2, FALSE))</f>
        <v>0</v>
      </c>
      <c r="F843" s="13" t="str">
        <f>IF(ISNA(VLOOKUP(Table1[[#This Row],[Name]], 'Gas 18-19'!$A$4:$B$395, 2, FALSE)), "0", (VLOOKUP(Table1[[#This Row],[Name]], 'Gas 18-19'!$A$4:$B$395, 2, FALSE)))</f>
        <v>0</v>
      </c>
      <c r="G843" s="7" t="str">
        <f>IF(ISNA(VLOOKUP(Table1[[#This Row],[Name]], 'Elec 19-20'!$A$4:$B$631, 2, FALSE)), "0", VLOOKUP(Table1[[#This Row],[Name]], 'Elec 19-20'!$A$4:$B$631, 2, FALSE))</f>
        <v>0</v>
      </c>
      <c r="H843" s="7" t="str">
        <f>IF(ISNA(VLOOKUP(Table1[[#This Row],[Name]], 'Gas 19-20'!$A$4:$B$395, 2, FALSE)), "0", (VLOOKUP(Table1[[#This Row],[Name]], 'Gas 19-20'!$A$4:$B$395, 2, FALSE)))</f>
        <v>0</v>
      </c>
      <c r="I843" s="13">
        <f>IFERROR((Table1[[#This Row],[Electricity 19-20]]*'Emissions Factors'!$C$2)+(Table1[[#This Row],[Gas 19-20]]*'Emissions Factors'!$B$2), "")</f>
        <v>0</v>
      </c>
      <c r="J843" s="7" t="str">
        <f>IF(ISNA(VLOOKUP(Table1[[#This Row],[Name]],'Elec 20-21'!$A$4:$B$641, 2, FALSE)), "0", VLOOKUP(Table1[[#This Row],[Name]], 'Elec 20-21'!$A$4:$B$641, 2, FALSE))</f>
        <v>0</v>
      </c>
      <c r="K843" s="7" t="str">
        <f>IF(ISNA(VLOOKUP(Table1[[#This Row],[Name]], 'Gas 20-21'!$A$4:$B$400, 2, FALSE)), "0", VLOOKUP(Table1[[#This Row],[Name]], 'Gas 20-21'!$A$4:$B$400, 2, FALSE))</f>
        <v>0</v>
      </c>
      <c r="L843" s="13">
        <f>IFERROR((Table1[[#This Row],[Electricity 20-21]]*'Emissions Factors'!$C$3)+(Table1[[#This Row],[Gas 20-21]]*'Emissions Factors'!$B$2), "0")</f>
        <v>0</v>
      </c>
      <c r="M843" s="11" t="str">
        <f>IF(ISNA(VLOOKUP(Table1[[#This Row],[Name]], 'Elec 21-22'!$A$4:$B$656, 2, FALSE)), "0", VLOOKUP(Table1[[#This Row],[Name]], 'Elec 21-22'!$A$4:$B$656, 2, FALSE))</f>
        <v>0</v>
      </c>
      <c r="N843" s="11" t="str">
        <f>IF(ISNA(VLOOKUP(Table1[[#This Row],[Name]], 'Gas 21-22'!$A$4:$B$408, 2, FALSE)), "0", VLOOKUP(Table1[[#This Row],[Name]], 'Gas 21-22'!$A$4:$B$408, 2, FALSE))</f>
        <v>0</v>
      </c>
      <c r="O843" s="8">
        <f>IFERROR((Table1[[#This Row],[Electricity 21-22]]*'Emissions Factors'!$C$4)+(Table1[[#This Row],[Gas 21-22]]*'Emissions Factors'!$B$4), "")</f>
        <v>0</v>
      </c>
      <c r="P843" s="13" t="str">
        <f>IFERROR(Table1[[#This Row],[Total Emissions 21-22]]/Table1[[#This Row],[Total Emissions 20-21]], "")</f>
        <v/>
      </c>
      <c r="Q843" s="11" t="str">
        <f>IF(ISNA(VLOOKUP(Table1[[#This Row],[Name]],'Elec 22-23'!$A$4:$B$680, 2, FALSE)), "", VLOOKUP(Table1[[#This Row],[Name]], 'Elec 22-23'!$A$4:$B$680, 2, FALSE))</f>
        <v/>
      </c>
      <c r="R843" s="7" t="str">
        <f>IF(ISNA(VLOOKUP(Table1[[#This Row],[Name]], 'Gas 22-23'!$A$4:$B$427, 2, FALSE)), "", (VLOOKUP(Table1[[#This Row],[Name]], 'Gas 22-23'!$A$4:$B$427, 2, FALSE)))</f>
        <v/>
      </c>
      <c r="S843" s="7" t="str">
        <f>IFERROR((Table1[[#This Row],[Electricity 22-23]]*'Emissions Factors'!$C$5)+('Emissions Factors'!$B$5*Table1[[#This Row],[Gas 22-23]]), "")</f>
        <v/>
      </c>
      <c r="T843" s="12" t="str">
        <f>IFERROR(Table1[[#This Row],[Total Emissions 22-23]]/Table1[[#This Row],[Total Emissions 21-22]], "")</f>
        <v/>
      </c>
      <c r="U843" s="7" t="str">
        <f>IF(ISNA(VLOOKUP(Table1[[#This Row],[Name]],'Electricity 23-24'!A844:D1740,4,FALSE)),"",(VLOOKUP(Table1[[#This Row],[Name]],'Electricity 23-24'!A844:D1740,4,FALSE)))</f>
        <v/>
      </c>
      <c r="V843" s="7" t="str">
        <f>IF(ISNA(VLOOKUP(Table1[[#This Row],[Name]],Table2[#All],2,FALSE)),"",(VLOOKUP(Table1[[#This Row],[Name]],Table2[#All],2,FALSE)))</f>
        <v/>
      </c>
      <c r="W843" s="7" t="str">
        <f>IFERROR((Table1[[#This Row],[Electricity 23-24 ]]*'Emissions Factors'!$C$6)+(Table1[[#This Row],[Gas 23-24 ]]*'Emissions Factors'!$B$6),"")</f>
        <v/>
      </c>
      <c r="X843" s="74" t="str">
        <f>IFERROR(Table1[[#This Row],[Total Emissions 23-24 ]]/Table1[[#This Row],[Total Emissions 22-23]],"")</f>
        <v/>
      </c>
      <c r="Y843" s="21"/>
    </row>
    <row r="844" spans="1:25" x14ac:dyDescent="0.25">
      <c r="A844" s="30"/>
      <c r="B844" s="21" t="e">
        <f>VLOOKUP(Table1[[#This Row],[Name]], 'Site Information'!$A$2:$D$46, 4, FALSE)</f>
        <v>#N/A</v>
      </c>
      <c r="C844" s="11" t="str">
        <f>IF(ISNA(VLOOKUP(Table1[[#This Row],[Name]], 'Elec 17-18'!$A$4:$B$630, 2, FALSE)), "0", VLOOKUP(Table1[[#This Row],[Name]], 'Elec 17-18'!$A$4:$B$630, 2, FALSE))</f>
        <v>0</v>
      </c>
      <c r="D844" s="47" t="str">
        <f>IF(ISNA(VLOOKUP(Table1[[#This Row],[Name]], 'Gas 17-18'!$A$4:$B$395, 2, FALSE)), "0", (VLOOKUP(Table1[[#This Row],[Name]], 'Gas 17-18'!$A$4:$B$395, 2, FALSE)))</f>
        <v>0</v>
      </c>
      <c r="E844" s="11" t="str">
        <f>IF(ISNA(VLOOKUP(Table1[[#This Row],[Name]], 'Elec 18-19'!$A$4:$B$630, 2, FALSE)), "0", VLOOKUP(Table1[[#This Row],[Name]], 'Elec 18-19'!$A$4:$B$630, 2, FALSE))</f>
        <v>0</v>
      </c>
      <c r="F844" s="47" t="str">
        <f>IF(ISNA(VLOOKUP(Table1[[#This Row],[Name]], 'Gas 18-19'!$A$4:$B$395, 2, FALSE)), "0", (VLOOKUP(Table1[[#This Row],[Name]], 'Gas 18-19'!$A$4:$B$395, 2, FALSE)))</f>
        <v>0</v>
      </c>
      <c r="G844" s="7" t="str">
        <f>IF(ISNA(VLOOKUP(Table1[[#This Row],[Name]], 'Elec 19-20'!$A$4:$B$631, 2, FALSE)), "0", VLOOKUP(Table1[[#This Row],[Name]], 'Elec 19-20'!$A$4:$B$631, 2, FALSE))</f>
        <v>0</v>
      </c>
      <c r="H844" s="7" t="str">
        <f>IF(ISNA(VLOOKUP(Table1[[#This Row],[Name]], 'Gas 19-20'!$A$4:$B$395, 2, FALSE)), "0", (VLOOKUP(Table1[[#This Row],[Name]], 'Gas 19-20'!$A$4:$B$395, 2, FALSE)))</f>
        <v>0</v>
      </c>
      <c r="I844" s="13">
        <f>IFERROR((Table1[[#This Row],[Electricity 19-20]]*'Emissions Factors'!$C$2)+(Table1[[#This Row],[Gas 19-20]]*'Emissions Factors'!$B$2), "")</f>
        <v>0</v>
      </c>
      <c r="J844" s="7" t="str">
        <f>IF(ISNA(VLOOKUP(Table1[[#This Row],[Name]],'Elec 20-21'!$A$4:$B$641, 2, FALSE)), "0", VLOOKUP(Table1[[#This Row],[Name]], 'Elec 20-21'!$A$4:$B$641, 2, FALSE))</f>
        <v>0</v>
      </c>
      <c r="K844" s="7" t="str">
        <f>IF(ISNA(VLOOKUP(Table1[[#This Row],[Name]], 'Gas 20-21'!$A$4:$B$400, 2, FALSE)), "0", VLOOKUP(Table1[[#This Row],[Name]], 'Gas 20-21'!$A$4:$B$400, 2, FALSE))</f>
        <v>0</v>
      </c>
      <c r="L844" s="13">
        <f>IFERROR((Table1[[#This Row],[Electricity 20-21]]*'Emissions Factors'!$C$3)+(Table1[[#This Row],[Gas 20-21]]*'Emissions Factors'!$B$2), "0")</f>
        <v>0</v>
      </c>
      <c r="M844" s="65" t="str">
        <f>IF(ISNA(VLOOKUP(Table1[[#This Row],[Name]], 'Elec 21-22'!$A$4:$B$656, 2, FALSE)), "0", VLOOKUP(Table1[[#This Row],[Name]], 'Elec 21-22'!$A$4:$B$656, 2, FALSE))</f>
        <v>0</v>
      </c>
      <c r="N844" s="11" t="str">
        <f>IF(ISNA(VLOOKUP(Table1[[#This Row],[Name]], 'Gas 21-22'!$A$4:$B$408, 2, FALSE)), "0", VLOOKUP(Table1[[#This Row],[Name]], 'Gas 21-22'!$A$4:$B$408, 2, FALSE))</f>
        <v>0</v>
      </c>
      <c r="O844" s="8">
        <f>IFERROR((Table1[[#This Row],[Electricity 21-22]]*'Emissions Factors'!$C$4)+(Table1[[#This Row],[Gas 21-22]]*'Emissions Factors'!$B$4), "")</f>
        <v>0</v>
      </c>
      <c r="P844" s="12" t="str">
        <f>IFERROR(Table1[[#This Row],[Total Emissions 21-22]]/Table1[[#This Row],[Total Emissions 20-21]], "")</f>
        <v/>
      </c>
      <c r="Q844" s="11" t="str">
        <f>IF(ISNA(VLOOKUP(Table1[[#This Row],[Name]],'Elec 22-23'!$A$4:$B$680, 2, FALSE)), "", VLOOKUP(Table1[[#This Row],[Name]], 'Elec 22-23'!$A$4:$B$680, 2, FALSE))</f>
        <v/>
      </c>
      <c r="R844" s="7" t="str">
        <f>IF(ISNA(VLOOKUP(Table1[[#This Row],[Name]], 'Gas 22-23'!$A$4:$B$427, 2, FALSE)), "", (VLOOKUP(Table1[[#This Row],[Name]], 'Gas 22-23'!$A$4:$B$427, 2, FALSE)))</f>
        <v/>
      </c>
      <c r="S844" s="7" t="str">
        <f>IFERROR((Table1[[#This Row],[Electricity 22-23]]*'Emissions Factors'!$C$5)+('Emissions Factors'!$B$5*Table1[[#This Row],[Gas 22-23]]), "")</f>
        <v/>
      </c>
      <c r="T844" s="12" t="str">
        <f>IFERROR(Table1[[#This Row],[Total Emissions 22-23]]/Table1[[#This Row],[Total Emissions 21-22]], "")</f>
        <v/>
      </c>
      <c r="U844" s="7" t="e">
        <f>VLOOKUP(Table1[[#This Row],[Name]],'Electricity 23-24'!A226:D1123,4,FALSE)</f>
        <v>#N/A</v>
      </c>
      <c r="V844" s="7" t="str">
        <f>IF(ISNA(VLOOKUP(Table1[[#This Row],[Name]],Table2[#All],2,FALSE)),"",(VLOOKUP(Table1[[#This Row],[Name]],Table2[#All],2,FALSE)))</f>
        <v/>
      </c>
      <c r="W844" s="7" t="str">
        <f>IFERROR((Table1[[#This Row],[Electricity 23-24 ]]*'Emissions Factors'!$C$6)+(Table1[[#This Row],[Gas 23-24 ]]*'Emissions Factors'!$B$6),"")</f>
        <v/>
      </c>
      <c r="X844" s="74" t="str">
        <f>IFERROR(Table1[[#This Row],[Total Emissions 23-24 ]]/Table1[[#This Row],[Total Emissions 22-23]],"")</f>
        <v/>
      </c>
      <c r="Y844" s="21"/>
    </row>
    <row r="845" spans="1:25" x14ac:dyDescent="0.25">
      <c r="A845" s="30"/>
      <c r="B845" s="21" t="e">
        <f>VLOOKUP(Table1[[#This Row],[Name]], 'Site Information'!$A$2:$D$46, 4, FALSE)</f>
        <v>#N/A</v>
      </c>
      <c r="C845" s="11" t="str">
        <f>IF(ISNA(VLOOKUP(Table1[[#This Row],[Name]], 'Elec 17-18'!$A$4:$B$630, 2, FALSE)), "0", VLOOKUP(Table1[[#This Row],[Name]], 'Elec 17-18'!$A$4:$B$630, 2, FALSE))</f>
        <v>0</v>
      </c>
      <c r="D845" s="47" t="str">
        <f>IF(ISNA(VLOOKUP(Table1[[#This Row],[Name]], 'Gas 17-18'!$A$4:$B$395, 2, FALSE)), "0", (VLOOKUP(Table1[[#This Row],[Name]], 'Gas 17-18'!$A$4:$B$395, 2, FALSE)))</f>
        <v>0</v>
      </c>
      <c r="E845" s="11" t="str">
        <f>IF(ISNA(VLOOKUP(Table1[[#This Row],[Name]], 'Elec 18-19'!$A$4:$B$630, 2, FALSE)), "0", VLOOKUP(Table1[[#This Row],[Name]], 'Elec 18-19'!$A$4:$B$630, 2, FALSE))</f>
        <v>0</v>
      </c>
      <c r="F845" s="47" t="str">
        <f>IF(ISNA(VLOOKUP(Table1[[#This Row],[Name]], 'Gas 18-19'!$A$4:$B$395, 2, FALSE)), "0", (VLOOKUP(Table1[[#This Row],[Name]], 'Gas 18-19'!$A$4:$B$395, 2, FALSE)))</f>
        <v>0</v>
      </c>
      <c r="G845" s="7" t="str">
        <f>IF(ISNA(VLOOKUP(Table1[[#This Row],[Name]], 'Elec 19-20'!$A$4:$B$631, 2, FALSE)), "0", VLOOKUP(Table1[[#This Row],[Name]], 'Elec 19-20'!$A$4:$B$631, 2, FALSE))</f>
        <v>0</v>
      </c>
      <c r="H845" s="7" t="str">
        <f>IF(ISNA(VLOOKUP(Table1[[#This Row],[Name]], 'Gas 19-20'!$A$4:$B$395, 2, FALSE)), "0", (VLOOKUP(Table1[[#This Row],[Name]], 'Gas 19-20'!$A$4:$B$395, 2, FALSE)))</f>
        <v>0</v>
      </c>
      <c r="I845" s="13">
        <f>IFERROR((Table1[[#This Row],[Electricity 19-20]]*'Emissions Factors'!$C$2)+(Table1[[#This Row],[Gas 19-20]]*'Emissions Factors'!$B$2), "")</f>
        <v>0</v>
      </c>
      <c r="J845" s="7" t="str">
        <f>IF(ISNA(VLOOKUP(Table1[[#This Row],[Name]],'Elec 20-21'!$A$4:$B$641, 2, FALSE)), "0", VLOOKUP(Table1[[#This Row],[Name]], 'Elec 20-21'!$A$4:$B$641, 2, FALSE))</f>
        <v>0</v>
      </c>
      <c r="K845" s="7" t="str">
        <f>IF(ISNA(VLOOKUP(Table1[[#This Row],[Name]], 'Gas 20-21'!$A$4:$B$400, 2, FALSE)), "0", VLOOKUP(Table1[[#This Row],[Name]], 'Gas 20-21'!$A$4:$B$400, 2, FALSE))</f>
        <v>0</v>
      </c>
      <c r="L845" s="13">
        <f>IFERROR((Table1[[#This Row],[Electricity 20-21]]*'Emissions Factors'!$C$3)+(Table1[[#This Row],[Gas 20-21]]*'Emissions Factors'!$B$2), "0")</f>
        <v>0</v>
      </c>
      <c r="M845" s="65" t="str">
        <f>IF(ISNA(VLOOKUP(Table1[[#This Row],[Name]], 'Elec 21-22'!$A$4:$B$656, 2, FALSE)), "0", VLOOKUP(Table1[[#This Row],[Name]], 'Elec 21-22'!$A$4:$B$656, 2, FALSE))</f>
        <v>0</v>
      </c>
      <c r="N845" s="11" t="str">
        <f>IF(ISNA(VLOOKUP(Table1[[#This Row],[Name]], 'Gas 21-22'!$A$4:$B$408, 2, FALSE)), "0", VLOOKUP(Table1[[#This Row],[Name]], 'Gas 21-22'!$A$4:$B$408, 2, FALSE))</f>
        <v>0</v>
      </c>
      <c r="O845" s="8">
        <f>IFERROR((Table1[[#This Row],[Electricity 21-22]]*'Emissions Factors'!$C$4)+(Table1[[#This Row],[Gas 21-22]]*'Emissions Factors'!$B$4), "")</f>
        <v>0</v>
      </c>
      <c r="P845" s="12" t="str">
        <f>IFERROR(Table1[[#This Row],[Total Emissions 21-22]]/Table1[[#This Row],[Total Emissions 20-21]], "")</f>
        <v/>
      </c>
      <c r="Q845" s="11" t="str">
        <f>IF(ISNA(VLOOKUP(Table1[[#This Row],[Name]],'Elec 22-23'!$A$4:$B$680, 2, FALSE)), "", VLOOKUP(Table1[[#This Row],[Name]], 'Elec 22-23'!$A$4:$B$680, 2, FALSE))</f>
        <v/>
      </c>
      <c r="R845" s="7" t="str">
        <f>IF(ISNA(VLOOKUP(Table1[[#This Row],[Name]], 'Gas 22-23'!$A$4:$B$427, 2, FALSE)), "", (VLOOKUP(Table1[[#This Row],[Name]], 'Gas 22-23'!$A$4:$B$427, 2, FALSE)))</f>
        <v/>
      </c>
      <c r="S845" s="7" t="str">
        <f>IFERROR((Table1[[#This Row],[Electricity 22-23]]*'Emissions Factors'!$C$5)+('Emissions Factors'!$B$5*Table1[[#This Row],[Gas 22-23]]), "")</f>
        <v/>
      </c>
      <c r="T845" s="12" t="str">
        <f>IFERROR(Table1[[#This Row],[Total Emissions 22-23]]/Table1[[#This Row],[Total Emissions 21-22]], "")</f>
        <v/>
      </c>
      <c r="U845" s="7" t="e">
        <f>VLOOKUP(Table1[[#This Row],[Name]],'Electricity 23-24'!A75:D97,4,FALSE)</f>
        <v>#N/A</v>
      </c>
      <c r="V845" s="7" t="str">
        <f>IF(ISNA(VLOOKUP(Table1[[#This Row],[Name]],Table2[#All],2,FALSE)),"",(VLOOKUP(Table1[[#This Row],[Name]],Table2[#All],2,FALSE)))</f>
        <v/>
      </c>
      <c r="W845" s="7" t="str">
        <f>IFERROR((Table1[[#This Row],[Electricity 23-24 ]]*'Emissions Factors'!$C$6)+(Table1[[#This Row],[Gas 23-24 ]]*'Emissions Factors'!$B$6),"")</f>
        <v/>
      </c>
      <c r="X845" s="74" t="str">
        <f>IFERROR(Table1[[#This Row],[Total Emissions 23-24 ]]/Table1[[#This Row],[Total Emissions 22-23]],"")</f>
        <v/>
      </c>
      <c r="Y845" s="21"/>
    </row>
    <row r="846" spans="1:25" x14ac:dyDescent="0.25">
      <c r="A846" s="32"/>
      <c r="B846" s="21" t="e">
        <f>VLOOKUP(Table1[[#This Row],[Name]], 'Site Information'!$A$2:$D$46, 4, FALSE)</f>
        <v>#N/A</v>
      </c>
      <c r="C846" s="8" t="str">
        <f>IF(ISNA(VLOOKUP(Table1[[#This Row],[Name]], 'Elec 17-18'!$A$4:$B$630, 2, FALSE)), "0", VLOOKUP(Table1[[#This Row],[Name]], 'Elec 17-18'!$A$4:$B$630, 2, FALSE))</f>
        <v>0</v>
      </c>
      <c r="D846" s="13" t="str">
        <f>IF(ISNA(VLOOKUP(Table1[[#This Row],[Name]], 'Gas 17-18'!$A$4:$B$395, 2, FALSE)), "0", (VLOOKUP(Table1[[#This Row],[Name]], 'Gas 17-18'!$A$4:$B$395, 2, FALSE)))</f>
        <v>0</v>
      </c>
      <c r="E846" s="8" t="str">
        <f>IF(ISNA(VLOOKUP(Table1[[#This Row],[Name]], 'Elec 18-19'!$A$4:$B$630, 2, FALSE)), "0", VLOOKUP(Table1[[#This Row],[Name]], 'Elec 18-19'!$A$4:$B$630, 2, FALSE))</f>
        <v>0</v>
      </c>
      <c r="F846" s="13" t="str">
        <f>IF(ISNA(VLOOKUP(Table1[[#This Row],[Name]], 'Gas 18-19'!$A$4:$B$395, 2, FALSE)), "0", (VLOOKUP(Table1[[#This Row],[Name]], 'Gas 18-19'!$A$4:$B$395, 2, FALSE)))</f>
        <v>0</v>
      </c>
      <c r="G846" s="7" t="str">
        <f>IF(ISNA(VLOOKUP(Table1[[#This Row],[Name]], 'Elec 19-20'!$A$4:$B$631, 2, FALSE)), "0", VLOOKUP(Table1[[#This Row],[Name]], 'Elec 19-20'!$A$4:$B$631, 2, FALSE))</f>
        <v>0</v>
      </c>
      <c r="H846" s="7" t="str">
        <f>IF(ISNA(VLOOKUP(Table1[[#This Row],[Name]], 'Gas 19-20'!$A$4:$B$395, 2, FALSE)), "0", (VLOOKUP(Table1[[#This Row],[Name]], 'Gas 19-20'!$A$4:$B$395, 2, FALSE)))</f>
        <v>0</v>
      </c>
      <c r="I846" s="13">
        <f>IFERROR((Table1[[#This Row],[Electricity 19-20]]*'Emissions Factors'!$C$2)+(Table1[[#This Row],[Gas 19-20]]*'Emissions Factors'!$B$2), "")</f>
        <v>0</v>
      </c>
      <c r="J846" s="7" t="str">
        <f>IF(ISNA(VLOOKUP(Table1[[#This Row],[Name]],'Elec 20-21'!$A$4:$B$641, 2, FALSE)), "0", VLOOKUP(Table1[[#This Row],[Name]], 'Elec 20-21'!$A$4:$B$641, 2, FALSE))</f>
        <v>0</v>
      </c>
      <c r="K846" s="7" t="str">
        <f>IF(ISNA(VLOOKUP(Table1[[#This Row],[Name]], 'Gas 20-21'!$A$4:$B$400, 2, FALSE)), "0", VLOOKUP(Table1[[#This Row],[Name]], 'Gas 20-21'!$A$4:$B$400, 2, FALSE))</f>
        <v>0</v>
      </c>
      <c r="L846" s="13">
        <f>IFERROR((Table1[[#This Row],[Electricity 20-21]]*'Emissions Factors'!$C$3)+(Table1[[#This Row],[Gas 20-21]]*'Emissions Factors'!$B$2), "0")</f>
        <v>0</v>
      </c>
      <c r="M846" s="11" t="str">
        <f>IF(ISNA(VLOOKUP(Table1[[#This Row],[Name]], 'Elec 21-22'!$A$4:$B$656, 2, FALSE)), "0", VLOOKUP(Table1[[#This Row],[Name]], 'Elec 21-22'!$A$4:$B$656, 2, FALSE))</f>
        <v>0</v>
      </c>
      <c r="N846" s="11" t="str">
        <f>IF(ISNA(VLOOKUP(Table1[[#This Row],[Name]], 'Gas 21-22'!$A$4:$B$408, 2, FALSE)), "0", VLOOKUP(Table1[[#This Row],[Name]], 'Gas 21-22'!$A$4:$B$408, 2, FALSE))</f>
        <v>0</v>
      </c>
      <c r="O846" s="8">
        <f>IFERROR((Table1[[#This Row],[Electricity 21-22]]*'Emissions Factors'!$C$4)+(Table1[[#This Row],[Gas 21-22]]*'Emissions Factors'!$B$4), "")</f>
        <v>0</v>
      </c>
      <c r="P846" s="13" t="str">
        <f>IFERROR(Table1[[#This Row],[Total Emissions 21-22]]/Table1[[#This Row],[Total Emissions 20-21]], "")</f>
        <v/>
      </c>
      <c r="Q846" s="11" t="str">
        <f>IF(ISNA(VLOOKUP(Table1[[#This Row],[Name]],'Elec 22-23'!$A$4:$B$680, 2, FALSE)), "", VLOOKUP(Table1[[#This Row],[Name]], 'Elec 22-23'!$A$4:$B$680, 2, FALSE))</f>
        <v/>
      </c>
      <c r="R846" s="7" t="str">
        <f>IF(ISNA(VLOOKUP(Table1[[#This Row],[Name]], 'Gas 22-23'!$A$4:$B$427, 2, FALSE)), "", (VLOOKUP(Table1[[#This Row],[Name]], 'Gas 22-23'!$A$4:$B$427, 2, FALSE)))</f>
        <v/>
      </c>
      <c r="S846" s="7" t="str">
        <f>IFERROR((Table1[[#This Row],[Electricity 22-23]]*'Emissions Factors'!$C$5)+('Emissions Factors'!$B$5*Table1[[#This Row],[Gas 22-23]]), "")</f>
        <v/>
      </c>
      <c r="T846" s="12" t="str">
        <f>IFERROR(Table1[[#This Row],[Total Emissions 22-23]]/Table1[[#This Row],[Total Emissions 21-22]], "")</f>
        <v/>
      </c>
      <c r="U846" s="7" t="str">
        <f>IF(ISNA(VLOOKUP(Table1[[#This Row],[Name]],'Electricity 23-24'!A847:D1743,4,FALSE)),"",(VLOOKUP(Table1[[#This Row],[Name]],'Electricity 23-24'!A847:D1743,4,FALSE)))</f>
        <v/>
      </c>
      <c r="V846" s="7" t="str">
        <f>IF(ISNA(VLOOKUP(Table1[[#This Row],[Name]],Table2[#All],2,FALSE)),"",(VLOOKUP(Table1[[#This Row],[Name]],Table2[#All],2,FALSE)))</f>
        <v/>
      </c>
      <c r="W846" s="7" t="str">
        <f>IFERROR((Table1[[#This Row],[Electricity 23-24 ]]*'Emissions Factors'!$C$6)+(Table1[[#This Row],[Gas 23-24 ]]*'Emissions Factors'!$B$6),"")</f>
        <v/>
      </c>
      <c r="X846" s="74" t="str">
        <f>IFERROR(Table1[[#This Row],[Total Emissions 23-24 ]]/Table1[[#This Row],[Total Emissions 22-23]],"")</f>
        <v/>
      </c>
      <c r="Y846" s="21"/>
    </row>
    <row r="847" spans="1:25" x14ac:dyDescent="0.25">
      <c r="A847" s="30"/>
      <c r="B847" s="21" t="e">
        <f>VLOOKUP(Table1[[#This Row],[Name]], 'Site Information'!$A$2:$D$46, 4, FALSE)</f>
        <v>#N/A</v>
      </c>
      <c r="C847" s="11" t="str">
        <f>IF(ISNA(VLOOKUP(Table1[[#This Row],[Name]], 'Elec 17-18'!$A$4:$B$630, 2, FALSE)), "0", VLOOKUP(Table1[[#This Row],[Name]], 'Elec 17-18'!$A$4:$B$630, 2, FALSE))</f>
        <v>0</v>
      </c>
      <c r="D847" s="47" t="str">
        <f>IF(ISNA(VLOOKUP(Table1[[#This Row],[Name]], 'Gas 17-18'!$A$4:$B$395, 2, FALSE)), "0", (VLOOKUP(Table1[[#This Row],[Name]], 'Gas 17-18'!$A$4:$B$395, 2, FALSE)))</f>
        <v>0</v>
      </c>
      <c r="E847" s="11" t="str">
        <f>IF(ISNA(VLOOKUP(Table1[[#This Row],[Name]], 'Elec 18-19'!$A$4:$B$630, 2, FALSE)), "0", VLOOKUP(Table1[[#This Row],[Name]], 'Elec 18-19'!$A$4:$B$630, 2, FALSE))</f>
        <v>0</v>
      </c>
      <c r="F847" s="47" t="str">
        <f>IF(ISNA(VLOOKUP(Table1[[#This Row],[Name]], 'Gas 18-19'!$A$4:$B$395, 2, FALSE)), "0", (VLOOKUP(Table1[[#This Row],[Name]], 'Gas 18-19'!$A$4:$B$395, 2, FALSE)))</f>
        <v>0</v>
      </c>
      <c r="G847" s="7" t="str">
        <f>IF(ISNA(VLOOKUP(Table1[[#This Row],[Name]], 'Elec 19-20'!$A$4:$B$631, 2, FALSE)), "0", VLOOKUP(Table1[[#This Row],[Name]], 'Elec 19-20'!$A$4:$B$631, 2, FALSE))</f>
        <v>0</v>
      </c>
      <c r="H847" s="7" t="str">
        <f>IF(ISNA(VLOOKUP(Table1[[#This Row],[Name]], 'Gas 19-20'!$A$4:$B$395, 2, FALSE)), "0", (VLOOKUP(Table1[[#This Row],[Name]], 'Gas 19-20'!$A$4:$B$395, 2, FALSE)))</f>
        <v>0</v>
      </c>
      <c r="I847" s="13">
        <f>IFERROR((Table1[[#This Row],[Electricity 19-20]]*'Emissions Factors'!$C$2)+(Table1[[#This Row],[Gas 19-20]]*'Emissions Factors'!$B$2), "")</f>
        <v>0</v>
      </c>
      <c r="J847" s="7" t="str">
        <f>IF(ISNA(VLOOKUP(Table1[[#This Row],[Name]],'Elec 20-21'!$A$4:$B$641, 2, FALSE)), "0", VLOOKUP(Table1[[#This Row],[Name]], 'Elec 20-21'!$A$4:$B$641, 2, FALSE))</f>
        <v>0</v>
      </c>
      <c r="K847" s="7" t="str">
        <f>IF(ISNA(VLOOKUP(Table1[[#This Row],[Name]], 'Gas 20-21'!$A$4:$B$400, 2, FALSE)), "0", VLOOKUP(Table1[[#This Row],[Name]], 'Gas 20-21'!$A$4:$B$400, 2, FALSE))</f>
        <v>0</v>
      </c>
      <c r="L847" s="13">
        <f>IFERROR((Table1[[#This Row],[Electricity 20-21]]*'Emissions Factors'!$C$3)+(Table1[[#This Row],[Gas 20-21]]*'Emissions Factors'!$B$2), "0")</f>
        <v>0</v>
      </c>
      <c r="M847" s="65" t="str">
        <f>IF(ISNA(VLOOKUP(Table1[[#This Row],[Name]], 'Elec 21-22'!$A$4:$B$656, 2, FALSE)), "0", VLOOKUP(Table1[[#This Row],[Name]], 'Elec 21-22'!$A$4:$B$656, 2, FALSE))</f>
        <v>0</v>
      </c>
      <c r="N847" s="11" t="str">
        <f>IF(ISNA(VLOOKUP(Table1[[#This Row],[Name]], 'Gas 21-22'!$A$4:$B$408, 2, FALSE)), "0", VLOOKUP(Table1[[#This Row],[Name]], 'Gas 21-22'!$A$4:$B$408, 2, FALSE))</f>
        <v>0</v>
      </c>
      <c r="O847" s="8">
        <f>IFERROR((Table1[[#This Row],[Electricity 21-22]]*'Emissions Factors'!$C$4)+(Table1[[#This Row],[Gas 21-22]]*'Emissions Factors'!$B$4), "")</f>
        <v>0</v>
      </c>
      <c r="P847" s="12" t="str">
        <f>IFERROR(Table1[[#This Row],[Total Emissions 21-22]]/Table1[[#This Row],[Total Emissions 20-21]], "")</f>
        <v/>
      </c>
      <c r="Q847" s="11" t="str">
        <f>IF(ISNA(VLOOKUP(Table1[[#This Row],[Name]],'Elec 22-23'!$A$4:$B$680, 2, FALSE)), "", VLOOKUP(Table1[[#This Row],[Name]], 'Elec 22-23'!$A$4:$B$680, 2, FALSE))</f>
        <v/>
      </c>
      <c r="R847" s="7" t="str">
        <f>IF(ISNA(VLOOKUP(Table1[[#This Row],[Name]], 'Gas 22-23'!$A$4:$B$427, 2, FALSE)), "", (VLOOKUP(Table1[[#This Row],[Name]], 'Gas 22-23'!$A$4:$B$427, 2, FALSE)))</f>
        <v/>
      </c>
      <c r="S847" s="7" t="str">
        <f>IFERROR((Table1[[#This Row],[Electricity 22-23]]*'Emissions Factors'!$C$5)+('Emissions Factors'!$B$5*Table1[[#This Row],[Gas 22-23]]), "")</f>
        <v/>
      </c>
      <c r="T847" s="12" t="str">
        <f>IFERROR(Table1[[#This Row],[Total Emissions 22-23]]/Table1[[#This Row],[Total Emissions 21-22]], "")</f>
        <v/>
      </c>
      <c r="U847" s="7" t="str">
        <f>IF(ISNA(VLOOKUP(Table1[[#This Row],[Name]],'Electricity 23-24'!A375:D1271,4,FALSE)),"",(VLOOKUP(Table1[[#This Row],[Name]],'Electricity 23-24'!A375:D1271,4,FALSE)))</f>
        <v/>
      </c>
      <c r="V847" s="7" t="str">
        <f>IF(ISNA(VLOOKUP(Table1[[#This Row],[Name]],Table2[#All],2,FALSE)),"",(VLOOKUP(Table1[[#This Row],[Name]],Table2[#All],2,FALSE)))</f>
        <v/>
      </c>
      <c r="W847" s="7" t="str">
        <f>IFERROR((Table1[[#This Row],[Electricity 23-24 ]]*'Emissions Factors'!$C$6)+(Table1[[#This Row],[Gas 23-24 ]]*'Emissions Factors'!$B$6),"")</f>
        <v/>
      </c>
      <c r="X847" s="74" t="str">
        <f>IFERROR(Table1[[#This Row],[Total Emissions 23-24 ]]/Table1[[#This Row],[Total Emissions 22-23]],"")</f>
        <v/>
      </c>
      <c r="Y847" s="21"/>
    </row>
    <row r="848" spans="1:25" ht="20.100000000000001" customHeight="1" x14ac:dyDescent="0.25">
      <c r="A848" s="32"/>
      <c r="B848" s="21" t="e">
        <f>VLOOKUP(Table1[[#This Row],[Name]], 'Site Information'!$A$2:$D$46, 4, FALSE)</f>
        <v>#N/A</v>
      </c>
      <c r="C848" s="8" t="str">
        <f>IF(ISNA(VLOOKUP(Table1[[#This Row],[Name]], 'Elec 17-18'!$A$4:$B$630, 2, FALSE)), "0", VLOOKUP(Table1[[#This Row],[Name]], 'Elec 17-18'!$A$4:$B$630, 2, FALSE))</f>
        <v>0</v>
      </c>
      <c r="D848" s="13" t="str">
        <f>IF(ISNA(VLOOKUP(Table1[[#This Row],[Name]], 'Gas 17-18'!$A$4:$B$395, 2, FALSE)), "0", (VLOOKUP(Table1[[#This Row],[Name]], 'Gas 17-18'!$A$4:$B$395, 2, FALSE)))</f>
        <v>0</v>
      </c>
      <c r="E848" s="8" t="str">
        <f>IF(ISNA(VLOOKUP(Table1[[#This Row],[Name]], 'Elec 18-19'!$A$4:$B$630, 2, FALSE)), "0", VLOOKUP(Table1[[#This Row],[Name]], 'Elec 18-19'!$A$4:$B$630, 2, FALSE))</f>
        <v>0</v>
      </c>
      <c r="F848" s="13" t="str">
        <f>IF(ISNA(VLOOKUP(Table1[[#This Row],[Name]], 'Gas 18-19'!$A$4:$B$395, 2, FALSE)), "0", (VLOOKUP(Table1[[#This Row],[Name]], 'Gas 18-19'!$A$4:$B$395, 2, FALSE)))</f>
        <v>0</v>
      </c>
      <c r="G848" s="7" t="str">
        <f>IF(ISNA(VLOOKUP(Table1[[#This Row],[Name]], 'Elec 19-20'!$A$4:$B$631, 2, FALSE)), "0", VLOOKUP(Table1[[#This Row],[Name]], 'Elec 19-20'!$A$4:$B$631, 2, FALSE))</f>
        <v>0</v>
      </c>
      <c r="H848" s="7" t="str">
        <f>IF(ISNA(VLOOKUP(Table1[[#This Row],[Name]], 'Gas 19-20'!$A$4:$B$395, 2, FALSE)), "0", (VLOOKUP(Table1[[#This Row],[Name]], 'Gas 19-20'!$A$4:$B$395, 2, FALSE)))</f>
        <v>0</v>
      </c>
      <c r="I848" s="13">
        <f>IFERROR((Table1[[#This Row],[Electricity 19-20]]*'Emissions Factors'!$C$2)+(Table1[[#This Row],[Gas 19-20]]*'Emissions Factors'!$B$2), "")</f>
        <v>0</v>
      </c>
      <c r="J848" s="7" t="str">
        <f>IF(ISNA(VLOOKUP(Table1[[#This Row],[Name]],'Elec 20-21'!$A$4:$B$641, 2, FALSE)), "0", VLOOKUP(Table1[[#This Row],[Name]], 'Elec 20-21'!$A$4:$B$641, 2, FALSE))</f>
        <v>0</v>
      </c>
      <c r="K848" s="7" t="str">
        <f>IF(ISNA(VLOOKUP(Table1[[#This Row],[Name]], 'Gas 20-21'!$A$4:$B$400, 2, FALSE)), "0", VLOOKUP(Table1[[#This Row],[Name]], 'Gas 20-21'!$A$4:$B$400, 2, FALSE))</f>
        <v>0</v>
      </c>
      <c r="L848" s="13">
        <f>IFERROR((Table1[[#This Row],[Electricity 20-21]]*'Emissions Factors'!$C$3)+(Table1[[#This Row],[Gas 20-21]]*'Emissions Factors'!$B$2), "0")</f>
        <v>0</v>
      </c>
      <c r="M848" s="11" t="str">
        <f>IF(ISNA(VLOOKUP(Table1[[#This Row],[Name]], 'Elec 21-22'!$A$4:$B$656, 2, FALSE)), "0", VLOOKUP(Table1[[#This Row],[Name]], 'Elec 21-22'!$A$4:$B$656, 2, FALSE))</f>
        <v>0</v>
      </c>
      <c r="N848" s="11" t="str">
        <f>IF(ISNA(VLOOKUP(Table1[[#This Row],[Name]], 'Gas 21-22'!$A$4:$B$408, 2, FALSE)), "0", VLOOKUP(Table1[[#This Row],[Name]], 'Gas 21-22'!$A$4:$B$408, 2, FALSE))</f>
        <v>0</v>
      </c>
      <c r="O848" s="8">
        <f>IFERROR((Table1[[#This Row],[Electricity 21-22]]*'Emissions Factors'!$C$4)+(Table1[[#This Row],[Gas 21-22]]*'Emissions Factors'!$B$4), "")</f>
        <v>0</v>
      </c>
      <c r="P848" s="12" t="str">
        <f>IFERROR(Table1[[#This Row],[Total Emissions 21-22]]/Table1[[#This Row],[Total Emissions 20-21]], "")</f>
        <v/>
      </c>
      <c r="Q848" s="11" t="str">
        <f>IF(ISNA(VLOOKUP(Table1[[#This Row],[Name]],'Elec 22-23'!$A$4:$B$680, 2, FALSE)), "", VLOOKUP(Table1[[#This Row],[Name]], 'Elec 22-23'!$A$4:$B$680, 2, FALSE))</f>
        <v/>
      </c>
      <c r="R848" s="7" t="str">
        <f>IF(ISNA(VLOOKUP(Table1[[#This Row],[Name]], 'Gas 22-23'!$A$4:$B$427, 2, FALSE)), "", (VLOOKUP(Table1[[#This Row],[Name]], 'Gas 22-23'!$A$4:$B$427, 2, FALSE)))</f>
        <v/>
      </c>
      <c r="S848" s="7" t="str">
        <f>IFERROR((Table1[[#This Row],[Electricity 22-23]]*'Emissions Factors'!$C$5)+('Emissions Factors'!$B$5*Table1[[#This Row],[Gas 22-23]]), "")</f>
        <v/>
      </c>
      <c r="T848" s="12" t="str">
        <f>IFERROR(Table1[[#This Row],[Total Emissions 22-23]]/Table1[[#This Row],[Total Emissions 21-22]], "")</f>
        <v/>
      </c>
      <c r="U848" s="7" t="e">
        <f>VLOOKUP(Table1[[#This Row],[Name]],'Electricity 23-24'!A230:D306,4,FALSE)</f>
        <v>#N/A</v>
      </c>
      <c r="V848" s="7" t="str">
        <f>IF(ISNA(VLOOKUP(Table1[[#This Row],[Name]],Table2[#All],2,FALSE)),"",(VLOOKUP(Table1[[#This Row],[Name]],Table2[#All],2,FALSE)))</f>
        <v/>
      </c>
      <c r="W848" s="7" t="str">
        <f>IFERROR((Table1[[#This Row],[Electricity 23-24 ]]*'Emissions Factors'!$C$6)+(Table1[[#This Row],[Gas 23-24 ]]*'Emissions Factors'!$B$6),"")</f>
        <v/>
      </c>
      <c r="X848" s="74" t="str">
        <f>IFERROR(Table1[[#This Row],[Total Emissions 23-24 ]]/Table1[[#This Row],[Total Emissions 22-23]],"")</f>
        <v/>
      </c>
      <c r="Y848" s="21"/>
    </row>
    <row r="849" spans="1:25" x14ac:dyDescent="0.25">
      <c r="A849" s="30"/>
      <c r="B849" s="21" t="e">
        <f>VLOOKUP(Table1[[#This Row],[Name]], 'Site Information'!$A$2:$D$46, 4, FALSE)</f>
        <v>#N/A</v>
      </c>
      <c r="C849" s="11" t="str">
        <f>IF(ISNA(VLOOKUP(Table1[[#This Row],[Name]], 'Elec 17-18'!$A$4:$B$630, 2, FALSE)), "0", VLOOKUP(Table1[[#This Row],[Name]], 'Elec 17-18'!$A$4:$B$630, 2, FALSE))</f>
        <v>0</v>
      </c>
      <c r="D849" s="47" t="str">
        <f>IF(ISNA(VLOOKUP(Table1[[#This Row],[Name]], 'Gas 17-18'!$A$4:$B$395, 2, FALSE)), "0", (VLOOKUP(Table1[[#This Row],[Name]], 'Gas 17-18'!$A$4:$B$395, 2, FALSE)))</f>
        <v>0</v>
      </c>
      <c r="E849" s="11" t="str">
        <f>IF(ISNA(VLOOKUP(Table1[[#This Row],[Name]], 'Elec 18-19'!$A$4:$B$630, 2, FALSE)), "0", VLOOKUP(Table1[[#This Row],[Name]], 'Elec 18-19'!$A$4:$B$630, 2, FALSE))</f>
        <v>0</v>
      </c>
      <c r="F849" s="47" t="str">
        <f>IF(ISNA(VLOOKUP(Table1[[#This Row],[Name]], 'Gas 18-19'!$A$4:$B$395, 2, FALSE)), "0", (VLOOKUP(Table1[[#This Row],[Name]], 'Gas 18-19'!$A$4:$B$395, 2, FALSE)))</f>
        <v>0</v>
      </c>
      <c r="G849" s="7" t="str">
        <f>IF(ISNA(VLOOKUP(Table1[[#This Row],[Name]], 'Elec 19-20'!$A$4:$B$631, 2, FALSE)), "0", VLOOKUP(Table1[[#This Row],[Name]], 'Elec 19-20'!$A$4:$B$631, 2, FALSE))</f>
        <v>0</v>
      </c>
      <c r="H849" s="7" t="str">
        <f>IF(ISNA(VLOOKUP(Table1[[#This Row],[Name]], 'Gas 19-20'!$A$4:$B$395, 2, FALSE)), "0", (VLOOKUP(Table1[[#This Row],[Name]], 'Gas 19-20'!$A$4:$B$395, 2, FALSE)))</f>
        <v>0</v>
      </c>
      <c r="I849" s="13">
        <f>IFERROR((Table1[[#This Row],[Electricity 19-20]]*'Emissions Factors'!$C$2)+(Table1[[#This Row],[Gas 19-20]]*'Emissions Factors'!$B$2), "")</f>
        <v>0</v>
      </c>
      <c r="J849" s="7" t="str">
        <f>IF(ISNA(VLOOKUP(Table1[[#This Row],[Name]],'Elec 20-21'!$A$4:$B$641, 2, FALSE)), "0", VLOOKUP(Table1[[#This Row],[Name]], 'Elec 20-21'!$A$4:$B$641, 2, FALSE))</f>
        <v>0</v>
      </c>
      <c r="K849" s="7" t="str">
        <f>IF(ISNA(VLOOKUP(Table1[[#This Row],[Name]], 'Gas 20-21'!$A$4:$B$400, 2, FALSE)), "0", VLOOKUP(Table1[[#This Row],[Name]], 'Gas 20-21'!$A$4:$B$400, 2, FALSE))</f>
        <v>0</v>
      </c>
      <c r="L849" s="13">
        <f>IFERROR((Table1[[#This Row],[Electricity 20-21]]*'Emissions Factors'!$C$3)+(Table1[[#This Row],[Gas 20-21]]*'Emissions Factors'!$B$2), "0")</f>
        <v>0</v>
      </c>
      <c r="M849" s="65" t="str">
        <f>IF(ISNA(VLOOKUP(Table1[[#This Row],[Name]], 'Elec 21-22'!$A$4:$B$656, 2, FALSE)), "0", VLOOKUP(Table1[[#This Row],[Name]], 'Elec 21-22'!$A$4:$B$656, 2, FALSE))</f>
        <v>0</v>
      </c>
      <c r="N849" s="11" t="str">
        <f>IF(ISNA(VLOOKUP(Table1[[#This Row],[Name]], 'Gas 21-22'!$A$4:$B$408, 2, FALSE)), "0", VLOOKUP(Table1[[#This Row],[Name]], 'Gas 21-22'!$A$4:$B$408, 2, FALSE))</f>
        <v>0</v>
      </c>
      <c r="O849" s="8">
        <f>IFERROR((Table1[[#This Row],[Electricity 21-22]]*'Emissions Factors'!$C$4)+(Table1[[#This Row],[Gas 21-22]]*'Emissions Factors'!$B$4), "")</f>
        <v>0</v>
      </c>
      <c r="P849" s="12" t="str">
        <f>IFERROR(Table1[[#This Row],[Total Emissions 21-22]]/Table1[[#This Row],[Total Emissions 20-21]], "")</f>
        <v/>
      </c>
      <c r="Q849" s="11" t="str">
        <f>IF(ISNA(VLOOKUP(Table1[[#This Row],[Name]],'Elec 22-23'!$A$4:$B$680, 2, FALSE)), "", VLOOKUP(Table1[[#This Row],[Name]], 'Elec 22-23'!$A$4:$B$680, 2, FALSE))</f>
        <v/>
      </c>
      <c r="R849" s="7" t="str">
        <f>IF(ISNA(VLOOKUP(Table1[[#This Row],[Name]], 'Gas 22-23'!$A$4:$B$427, 2, FALSE)), "", (VLOOKUP(Table1[[#This Row],[Name]], 'Gas 22-23'!$A$4:$B$427, 2, FALSE)))</f>
        <v/>
      </c>
      <c r="S849" s="7" t="str">
        <f>IFERROR((Table1[[#This Row],[Electricity 22-23]]*'Emissions Factors'!$C$5)+('Emissions Factors'!$B$5*Table1[[#This Row],[Gas 22-23]]), "")</f>
        <v/>
      </c>
      <c r="T849" s="12" t="str">
        <f>IFERROR(Table1[[#This Row],[Total Emissions 22-23]]/Table1[[#This Row],[Total Emissions 21-22]], "")</f>
        <v/>
      </c>
      <c r="U849" s="7" t="str">
        <f>IF(ISNA(VLOOKUP(Table1[[#This Row],[Name]],'Electricity 23-24'!A407:D1303,4,FALSE)),"",(VLOOKUP(Table1[[#This Row],[Name]],'Electricity 23-24'!A407:D1303,4,FALSE)))</f>
        <v/>
      </c>
      <c r="V849" s="7" t="str">
        <f>IF(ISNA(VLOOKUP(Table1[[#This Row],[Name]],Table2[#All],2,FALSE)),"",(VLOOKUP(Table1[[#This Row],[Name]],Table2[#All],2,FALSE)))</f>
        <v/>
      </c>
      <c r="W849" s="7" t="str">
        <f>IFERROR((Table1[[#This Row],[Electricity 23-24 ]]*'Emissions Factors'!$C$6)+(Table1[[#This Row],[Gas 23-24 ]]*'Emissions Factors'!$B$6),"")</f>
        <v/>
      </c>
      <c r="X849" s="74" t="str">
        <f>IFERROR(Table1[[#This Row],[Total Emissions 23-24 ]]/Table1[[#This Row],[Total Emissions 22-23]],"")</f>
        <v/>
      </c>
      <c r="Y849" s="21"/>
    </row>
    <row r="850" spans="1:25" x14ac:dyDescent="0.25">
      <c r="A850" s="30"/>
      <c r="B850" s="21" t="e">
        <f>VLOOKUP(Table1[[#This Row],[Name]], 'Site Information'!$A$2:$D$46, 4, FALSE)</f>
        <v>#N/A</v>
      </c>
      <c r="C850" s="11" t="str">
        <f>IF(ISNA(VLOOKUP(Table1[[#This Row],[Name]], 'Elec 17-18'!$A$4:$B$630, 2, FALSE)), "0", VLOOKUP(Table1[[#This Row],[Name]], 'Elec 17-18'!$A$4:$B$630, 2, FALSE))</f>
        <v>0</v>
      </c>
      <c r="D850" s="47" t="str">
        <f>IF(ISNA(VLOOKUP(Table1[[#This Row],[Name]], 'Gas 17-18'!$A$4:$B$395, 2, FALSE)), "0", (VLOOKUP(Table1[[#This Row],[Name]], 'Gas 17-18'!$A$4:$B$395, 2, FALSE)))</f>
        <v>0</v>
      </c>
      <c r="E850" s="11" t="str">
        <f>IF(ISNA(VLOOKUP(Table1[[#This Row],[Name]], 'Elec 18-19'!$A$4:$B$630, 2, FALSE)), "0", VLOOKUP(Table1[[#This Row],[Name]], 'Elec 18-19'!$A$4:$B$630, 2, FALSE))</f>
        <v>0</v>
      </c>
      <c r="F850" s="47" t="str">
        <f>IF(ISNA(VLOOKUP(Table1[[#This Row],[Name]], 'Gas 18-19'!$A$4:$B$395, 2, FALSE)), "0", (VLOOKUP(Table1[[#This Row],[Name]], 'Gas 18-19'!$A$4:$B$395, 2, FALSE)))</f>
        <v>0</v>
      </c>
      <c r="G850" s="7" t="str">
        <f>IF(ISNA(VLOOKUP(Table1[[#This Row],[Name]], 'Elec 19-20'!$A$4:$B$631, 2, FALSE)), "0", VLOOKUP(Table1[[#This Row],[Name]], 'Elec 19-20'!$A$4:$B$631, 2, FALSE))</f>
        <v>0</v>
      </c>
      <c r="H850" s="7" t="str">
        <f>IF(ISNA(VLOOKUP(Table1[[#This Row],[Name]], 'Gas 19-20'!$A$4:$B$395, 2, FALSE)), "0", (VLOOKUP(Table1[[#This Row],[Name]], 'Gas 19-20'!$A$4:$B$395, 2, FALSE)))</f>
        <v>0</v>
      </c>
      <c r="I850" s="13">
        <f>IFERROR((Table1[[#This Row],[Electricity 19-20]]*'Emissions Factors'!$C$2)+(Table1[[#This Row],[Gas 19-20]]*'Emissions Factors'!$B$2), "")</f>
        <v>0</v>
      </c>
      <c r="J850" s="7" t="str">
        <f>IF(ISNA(VLOOKUP(Table1[[#This Row],[Name]],'Elec 20-21'!$A$4:$B$641, 2, FALSE)), "0", VLOOKUP(Table1[[#This Row],[Name]], 'Elec 20-21'!$A$4:$B$641, 2, FALSE))</f>
        <v>0</v>
      </c>
      <c r="K850" s="7" t="str">
        <f>IF(ISNA(VLOOKUP(Table1[[#This Row],[Name]], 'Gas 20-21'!$A$4:$B$400, 2, FALSE)), "0", VLOOKUP(Table1[[#This Row],[Name]], 'Gas 20-21'!$A$4:$B$400, 2, FALSE))</f>
        <v>0</v>
      </c>
      <c r="L850" s="13">
        <f>IFERROR((Table1[[#This Row],[Electricity 20-21]]*'Emissions Factors'!$C$3)+(Table1[[#This Row],[Gas 20-21]]*'Emissions Factors'!$B$2), "0")</f>
        <v>0</v>
      </c>
      <c r="M850" s="65" t="str">
        <f>IF(ISNA(VLOOKUP(Table1[[#This Row],[Name]], 'Elec 21-22'!$A$4:$B$656, 2, FALSE)), "0", VLOOKUP(Table1[[#This Row],[Name]], 'Elec 21-22'!$A$4:$B$656, 2, FALSE))</f>
        <v>0</v>
      </c>
      <c r="N850" s="7" t="str">
        <f>IF(ISNA(VLOOKUP(Table1[[#This Row],[Name]], 'Gas 21-22'!$A$4:$B$408, 2, FALSE)), "0", VLOOKUP(Table1[[#This Row],[Name]], 'Gas 21-22'!$A$4:$B$408, 2, FALSE))</f>
        <v>0</v>
      </c>
      <c r="O850" s="8">
        <f>IFERROR((Table1[[#This Row],[Electricity 21-22]]*'Emissions Factors'!$C$4)+(Table1[[#This Row],[Gas 21-22]]*'Emissions Factors'!$B$4), "")</f>
        <v>0</v>
      </c>
      <c r="P850" s="12" t="str">
        <f>IFERROR(Table1[[#This Row],[Total Emissions 21-22]]/Table1[[#This Row],[Total Emissions 20-21]], "")</f>
        <v/>
      </c>
      <c r="Q850" s="11" t="str">
        <f>IF(ISNA(VLOOKUP(Table1[[#This Row],[Name]],'Elec 22-23'!$A$4:$B$680, 2, FALSE)), "", VLOOKUP(Table1[[#This Row],[Name]], 'Elec 22-23'!$A$4:$B$680, 2, FALSE))</f>
        <v/>
      </c>
      <c r="R850" s="11" t="str">
        <f>IF(ISNA(VLOOKUP(Table1[[#This Row],[Name]], 'Gas 22-23'!$A$4:$B$427, 2, FALSE)), "", (VLOOKUP(Table1[[#This Row],[Name]], 'Gas 22-23'!$A$4:$B$427, 2, FALSE)))</f>
        <v/>
      </c>
      <c r="S850" s="11" t="str">
        <f>IFERROR((Table1[[#This Row],[Electricity 22-23]]*'Emissions Factors'!$C$5)+('Emissions Factors'!$B$5*Table1[[#This Row],[Gas 22-23]]), "")</f>
        <v/>
      </c>
      <c r="T850" s="12" t="str">
        <f>IFERROR(Table1[[#This Row],[Total Emissions 22-23]]/Table1[[#This Row],[Total Emissions 21-22]], "")</f>
        <v/>
      </c>
      <c r="U850" s="11" t="str">
        <f>IF(ISNA(VLOOKUP(Table1[[#This Row],[Name]],'Electricity 23-24'!A380:D1276,4,FALSE)),"",(VLOOKUP(Table1[[#This Row],[Name]],'Electricity 23-24'!A380:D1276,4,FALSE)))</f>
        <v/>
      </c>
      <c r="V850" s="11" t="str">
        <f>IF(ISNA(VLOOKUP(Table1[[#This Row],[Name]],Table2[#All],2,FALSE)),"",(VLOOKUP(Table1[[#This Row],[Name]],Table2[#All],2,FALSE)))</f>
        <v/>
      </c>
      <c r="W850" s="11" t="str">
        <f>IFERROR((Table1[[#This Row],[Electricity 23-24 ]]*'Emissions Factors'!$C$6)+(Table1[[#This Row],[Gas 23-24 ]]*'Emissions Factors'!$B$6),"")</f>
        <v/>
      </c>
      <c r="X850" s="74" t="str">
        <f>IFERROR(Table1[[#This Row],[Total Emissions 23-24 ]]/Table1[[#This Row],[Total Emissions 22-23]],"")</f>
        <v/>
      </c>
      <c r="Y850" s="21"/>
    </row>
    <row r="851" spans="1:25" ht="18.95" customHeight="1" x14ac:dyDescent="0.25">
      <c r="A851" s="30"/>
      <c r="B851" s="21" t="e">
        <f>VLOOKUP(Table1[[#This Row],[Name]], 'Site Information'!$A$2:$D$46, 4, FALSE)</f>
        <v>#N/A</v>
      </c>
      <c r="C851" s="11" t="str">
        <f>IF(ISNA(VLOOKUP(Table1[[#This Row],[Name]], 'Elec 17-18'!$A$4:$B$630, 2, FALSE)), "0", VLOOKUP(Table1[[#This Row],[Name]], 'Elec 17-18'!$A$4:$B$630, 2, FALSE))</f>
        <v>0</v>
      </c>
      <c r="D851" s="47" t="str">
        <f>IF(ISNA(VLOOKUP(Table1[[#This Row],[Name]], 'Gas 17-18'!$A$4:$B$395, 2, FALSE)), "0", (VLOOKUP(Table1[[#This Row],[Name]], 'Gas 17-18'!$A$4:$B$395, 2, FALSE)))</f>
        <v>0</v>
      </c>
      <c r="E851" s="11" t="str">
        <f>IF(ISNA(VLOOKUP(Table1[[#This Row],[Name]], 'Elec 18-19'!$A$4:$B$630, 2, FALSE)), "0", VLOOKUP(Table1[[#This Row],[Name]], 'Elec 18-19'!$A$4:$B$630, 2, FALSE))</f>
        <v>0</v>
      </c>
      <c r="F851" s="47" t="str">
        <f>IF(ISNA(VLOOKUP(Table1[[#This Row],[Name]], 'Gas 18-19'!$A$4:$B$395, 2, FALSE)), "0", (VLOOKUP(Table1[[#This Row],[Name]], 'Gas 18-19'!$A$4:$B$395, 2, FALSE)))</f>
        <v>0</v>
      </c>
      <c r="G851" s="7" t="str">
        <f>IF(ISNA(VLOOKUP(Table1[[#This Row],[Name]], 'Elec 19-20'!$A$4:$B$631, 2, FALSE)), "0", VLOOKUP(Table1[[#This Row],[Name]], 'Elec 19-20'!$A$4:$B$631, 2, FALSE))</f>
        <v>0</v>
      </c>
      <c r="H851" s="7" t="str">
        <f>IF(ISNA(VLOOKUP(Table1[[#This Row],[Name]], 'Gas 19-20'!$A$4:$B$395, 2, FALSE)), "0", (VLOOKUP(Table1[[#This Row],[Name]], 'Gas 19-20'!$A$4:$B$395, 2, FALSE)))</f>
        <v>0</v>
      </c>
      <c r="I851" s="13">
        <f>IFERROR((Table1[[#This Row],[Electricity 19-20]]*'Emissions Factors'!$C$2)+(Table1[[#This Row],[Gas 19-20]]*'Emissions Factors'!$B$2), "")</f>
        <v>0</v>
      </c>
      <c r="J851" s="7" t="str">
        <f>IF(ISNA(VLOOKUP(Table1[[#This Row],[Name]],'Elec 20-21'!$A$4:$B$641, 2, FALSE)), "0", VLOOKUP(Table1[[#This Row],[Name]], 'Elec 20-21'!$A$4:$B$641, 2, FALSE))</f>
        <v>0</v>
      </c>
      <c r="K851" s="7" t="str">
        <f>IF(ISNA(VLOOKUP(Table1[[#This Row],[Name]], 'Gas 20-21'!$A$4:$B$400, 2, FALSE)), "0", VLOOKUP(Table1[[#This Row],[Name]], 'Gas 20-21'!$A$4:$B$400, 2, FALSE))</f>
        <v>0</v>
      </c>
      <c r="L851" s="13">
        <f>IFERROR((Table1[[#This Row],[Electricity 20-21]]*'Emissions Factors'!$C$3)+(Table1[[#This Row],[Gas 20-21]]*'Emissions Factors'!$B$2), "0")</f>
        <v>0</v>
      </c>
      <c r="M851" s="65" t="str">
        <f>IF(ISNA(VLOOKUP(Table1[[#This Row],[Name]], 'Elec 21-22'!$A$4:$B$656, 2, FALSE)), "0", VLOOKUP(Table1[[#This Row],[Name]], 'Elec 21-22'!$A$4:$B$656, 2, FALSE))</f>
        <v>0</v>
      </c>
      <c r="N851" s="11" t="str">
        <f>IF(ISNA(VLOOKUP(Table1[[#This Row],[Name]], 'Gas 21-22'!$A$4:$B$408, 2, FALSE)), "0", VLOOKUP(Table1[[#This Row],[Name]], 'Gas 21-22'!$A$4:$B$408, 2, FALSE))</f>
        <v>0</v>
      </c>
      <c r="O851" s="8">
        <f>IFERROR((Table1[[#This Row],[Electricity 21-22]]*'Emissions Factors'!$C$4)+(Table1[[#This Row],[Gas 21-22]]*'Emissions Factors'!$B$4), "")</f>
        <v>0</v>
      </c>
      <c r="P851" s="12" t="str">
        <f>IFERROR(Table1[[#This Row],[Total Emissions 21-22]]/Table1[[#This Row],[Total Emissions 20-21]], "")</f>
        <v/>
      </c>
      <c r="Q851" s="11" t="str">
        <f>IF(ISNA(VLOOKUP(Table1[[#This Row],[Name]],'Elec 22-23'!$A$4:$B$680, 2, FALSE)), "", VLOOKUP(Table1[[#This Row],[Name]], 'Elec 22-23'!$A$4:$B$680, 2, FALSE))</f>
        <v/>
      </c>
      <c r="R851" s="7" t="str">
        <f>IF(ISNA(VLOOKUP(Table1[[#This Row],[Name]], 'Gas 22-23'!$A$4:$B$427, 2, FALSE)), "", (VLOOKUP(Table1[[#This Row],[Name]], 'Gas 22-23'!$A$4:$B$427, 2, FALSE)))</f>
        <v/>
      </c>
      <c r="S851" s="7" t="str">
        <f>IFERROR((Table1[[#This Row],[Electricity 22-23]]*'Emissions Factors'!$C$5)+('Emissions Factors'!$B$5*Table1[[#This Row],[Gas 22-23]]), "")</f>
        <v/>
      </c>
      <c r="T851" s="12" t="str">
        <f>IFERROR(Table1[[#This Row],[Total Emissions 22-23]]/Table1[[#This Row],[Total Emissions 21-22]], "")</f>
        <v/>
      </c>
      <c r="U851" s="7" t="str">
        <f>IF(ISNA(VLOOKUP(Table1[[#This Row],[Name]],'Electricity 23-24'!A31:D36,4,FALSE)),"",(VLOOKUP(Table1[[#This Row],[Name]],'Electricity 23-24'!A31:D36,4,FALSE)))</f>
        <v/>
      </c>
      <c r="V851" s="7" t="str">
        <f>IF(ISNA(VLOOKUP(Table1[[#This Row],[Name]],Table2[#All],2,FALSE)),"",(VLOOKUP(Table1[[#This Row],[Name]],Table2[#All],2,FALSE)))</f>
        <v/>
      </c>
      <c r="W851" s="7" t="str">
        <f>IFERROR((Table1[[#This Row],[Electricity 23-24 ]]*'Emissions Factors'!$C$6)+(Table1[[#This Row],[Gas 23-24 ]]*'Emissions Factors'!$B$6),"")</f>
        <v/>
      </c>
      <c r="X851" s="74" t="str">
        <f>IFERROR(Table1[[#This Row],[Total Emissions 23-24 ]]/Table1[[#This Row],[Total Emissions 22-23]],"")</f>
        <v/>
      </c>
      <c r="Y851" s="21" t="s">
        <v>967</v>
      </c>
    </row>
    <row r="852" spans="1:25" x14ac:dyDescent="0.25">
      <c r="A852" s="30"/>
      <c r="B852" s="21" t="e">
        <f>VLOOKUP(Table1[[#This Row],[Name]], 'Site Information'!$A$2:$D$46, 4, FALSE)</f>
        <v>#N/A</v>
      </c>
      <c r="C852" s="11" t="str">
        <f>IF(ISNA(VLOOKUP(Table1[[#This Row],[Name]], 'Elec 17-18'!$A$4:$B$630, 2, FALSE)), "0", VLOOKUP(Table1[[#This Row],[Name]], 'Elec 17-18'!$A$4:$B$630, 2, FALSE))</f>
        <v>0</v>
      </c>
      <c r="D852" s="47" t="str">
        <f>IF(ISNA(VLOOKUP(Table1[[#This Row],[Name]], 'Gas 17-18'!$A$4:$B$395, 2, FALSE)), "0", (VLOOKUP(Table1[[#This Row],[Name]], 'Gas 17-18'!$A$4:$B$395, 2, FALSE)))</f>
        <v>0</v>
      </c>
      <c r="E852" s="11" t="str">
        <f>IF(ISNA(VLOOKUP(Table1[[#This Row],[Name]], 'Elec 18-19'!$A$4:$B$630, 2, FALSE)), "0", VLOOKUP(Table1[[#This Row],[Name]], 'Elec 18-19'!$A$4:$B$630, 2, FALSE))</f>
        <v>0</v>
      </c>
      <c r="F852" s="47" t="str">
        <f>IF(ISNA(VLOOKUP(Table1[[#This Row],[Name]], 'Gas 18-19'!$A$4:$B$395, 2, FALSE)), "0", (VLOOKUP(Table1[[#This Row],[Name]], 'Gas 18-19'!$A$4:$B$395, 2, FALSE)))</f>
        <v>0</v>
      </c>
      <c r="G852" s="7" t="str">
        <f>IF(ISNA(VLOOKUP(Table1[[#This Row],[Name]], 'Elec 19-20'!$A$4:$B$631, 2, FALSE)), "0", VLOOKUP(Table1[[#This Row],[Name]], 'Elec 19-20'!$A$4:$B$631, 2, FALSE))</f>
        <v>0</v>
      </c>
      <c r="H852" s="7" t="str">
        <f>IF(ISNA(VLOOKUP(Table1[[#This Row],[Name]], 'Gas 19-20'!$A$4:$B$395, 2, FALSE)), "0", (VLOOKUP(Table1[[#This Row],[Name]], 'Gas 19-20'!$A$4:$B$395, 2, FALSE)))</f>
        <v>0</v>
      </c>
      <c r="I852" s="13">
        <f>IFERROR((Table1[[#This Row],[Electricity 19-20]]*'Emissions Factors'!$C$2)+(Table1[[#This Row],[Gas 19-20]]*'Emissions Factors'!$B$2), "")</f>
        <v>0</v>
      </c>
      <c r="J852" s="7" t="str">
        <f>IF(ISNA(VLOOKUP(Table1[[#This Row],[Name]],'Elec 20-21'!$A$4:$B$641, 2, FALSE)), "0", VLOOKUP(Table1[[#This Row],[Name]], 'Elec 20-21'!$A$4:$B$641, 2, FALSE))</f>
        <v>0</v>
      </c>
      <c r="K852" s="7" t="str">
        <f>IF(ISNA(VLOOKUP(Table1[[#This Row],[Name]], 'Gas 20-21'!$A$4:$B$400, 2, FALSE)), "0", VLOOKUP(Table1[[#This Row],[Name]], 'Gas 20-21'!$A$4:$B$400, 2, FALSE))</f>
        <v>0</v>
      </c>
      <c r="L852" s="13">
        <f>IFERROR((Table1[[#This Row],[Electricity 20-21]]*'Emissions Factors'!$C$3)+(Table1[[#This Row],[Gas 20-21]]*'Emissions Factors'!$B$2), "0")</f>
        <v>0</v>
      </c>
      <c r="M852" s="65" t="str">
        <f>IF(ISNA(VLOOKUP(Table1[[#This Row],[Name]], 'Elec 21-22'!$A$4:$B$656, 2, FALSE)), "0", VLOOKUP(Table1[[#This Row],[Name]], 'Elec 21-22'!$A$4:$B$656, 2, FALSE))</f>
        <v>0</v>
      </c>
      <c r="N852" s="11" t="str">
        <f>IF(ISNA(VLOOKUP(Table1[[#This Row],[Name]], 'Gas 21-22'!$A$4:$B$408, 2, FALSE)), "0", VLOOKUP(Table1[[#This Row],[Name]], 'Gas 21-22'!$A$4:$B$408, 2, FALSE))</f>
        <v>0</v>
      </c>
      <c r="O852" s="8">
        <f>IFERROR((Table1[[#This Row],[Electricity 21-22]]*'Emissions Factors'!$C$4)+(Table1[[#This Row],[Gas 21-22]]*'Emissions Factors'!$B$4), "")</f>
        <v>0</v>
      </c>
      <c r="P852" s="12" t="str">
        <f>IFERROR(Table1[[#This Row],[Total Emissions 21-22]]/Table1[[#This Row],[Total Emissions 20-21]], "")</f>
        <v/>
      </c>
      <c r="Q852" s="11" t="str">
        <f>IF(ISNA(VLOOKUP(Table1[[#This Row],[Name]],'Elec 22-23'!$A$4:$B$680, 2, FALSE)), "", VLOOKUP(Table1[[#This Row],[Name]], 'Elec 22-23'!$A$4:$B$680, 2, FALSE))</f>
        <v/>
      </c>
      <c r="R852" s="7" t="str">
        <f>IF(ISNA(VLOOKUP(Table1[[#This Row],[Name]], 'Gas 22-23'!$A$4:$B$427, 2, FALSE)), "", (VLOOKUP(Table1[[#This Row],[Name]], 'Gas 22-23'!$A$4:$B$427, 2, FALSE)))</f>
        <v/>
      </c>
      <c r="S852" s="7" t="str">
        <f>IFERROR((Table1[[#This Row],[Electricity 22-23]]*'Emissions Factors'!$C$5)+('Emissions Factors'!$B$5*Table1[[#This Row],[Gas 22-23]]), "")</f>
        <v/>
      </c>
      <c r="T852" s="12" t="str">
        <f>IFERROR(Table1[[#This Row],[Total Emissions 22-23]]/Table1[[#This Row],[Total Emissions 21-22]], "")</f>
        <v/>
      </c>
      <c r="U852" s="7" t="str">
        <f>IF(ISNA(VLOOKUP(Table1[[#This Row],[Name]],'Electricity 23-24'!A392:D1288,4,FALSE)),"",(VLOOKUP(Table1[[#This Row],[Name]],'Electricity 23-24'!A392:D1288,4,FALSE)))</f>
        <v/>
      </c>
      <c r="V852" s="7" t="str">
        <f>IF(ISNA(VLOOKUP(Table1[[#This Row],[Name]],Table2[#All],2,FALSE)),"",(VLOOKUP(Table1[[#This Row],[Name]],Table2[#All],2,FALSE)))</f>
        <v/>
      </c>
      <c r="W852" s="7" t="str">
        <f>IFERROR((Table1[[#This Row],[Electricity 23-24 ]]*'Emissions Factors'!$C$6)+(Table1[[#This Row],[Gas 23-24 ]]*'Emissions Factors'!$B$6),"")</f>
        <v/>
      </c>
      <c r="X852" s="74" t="str">
        <f>IFERROR(Table1[[#This Row],[Total Emissions 23-24 ]]/Table1[[#This Row],[Total Emissions 22-23]],"")</f>
        <v/>
      </c>
      <c r="Y852" s="21"/>
    </row>
    <row r="853" spans="1:25" x14ac:dyDescent="0.25">
      <c r="A853" s="30"/>
      <c r="B853" s="21" t="e">
        <f>VLOOKUP(Table1[[#This Row],[Name]], 'Site Information'!$A$2:$D$46, 4, FALSE)</f>
        <v>#N/A</v>
      </c>
      <c r="C853" s="11" t="str">
        <f>IF(ISNA(VLOOKUP(Table1[[#This Row],[Name]], 'Elec 17-18'!$A$4:$B$630, 2, FALSE)), "0", VLOOKUP(Table1[[#This Row],[Name]], 'Elec 17-18'!$A$4:$B$630, 2, FALSE))</f>
        <v>0</v>
      </c>
      <c r="D853" s="47" t="str">
        <f>IF(ISNA(VLOOKUP(Table1[[#This Row],[Name]], 'Gas 17-18'!$A$4:$B$395, 2, FALSE)), "0", (VLOOKUP(Table1[[#This Row],[Name]], 'Gas 17-18'!$A$4:$B$395, 2, FALSE)))</f>
        <v>0</v>
      </c>
      <c r="E853" s="11" t="str">
        <f>IF(ISNA(VLOOKUP(Table1[[#This Row],[Name]], 'Elec 18-19'!$A$4:$B$630, 2, FALSE)), "0", VLOOKUP(Table1[[#This Row],[Name]], 'Elec 18-19'!$A$4:$B$630, 2, FALSE))</f>
        <v>0</v>
      </c>
      <c r="F853" s="47" t="str">
        <f>IF(ISNA(VLOOKUP(Table1[[#This Row],[Name]], 'Gas 18-19'!$A$4:$B$395, 2, FALSE)), "0", (VLOOKUP(Table1[[#This Row],[Name]], 'Gas 18-19'!$A$4:$B$395, 2, FALSE)))</f>
        <v>0</v>
      </c>
      <c r="G853" s="7" t="str">
        <f>IF(ISNA(VLOOKUP(Table1[[#This Row],[Name]], 'Elec 19-20'!$A$4:$B$631, 2, FALSE)), "0", VLOOKUP(Table1[[#This Row],[Name]], 'Elec 19-20'!$A$4:$B$631, 2, FALSE))</f>
        <v>0</v>
      </c>
      <c r="H853" s="7" t="str">
        <f>IF(ISNA(VLOOKUP(Table1[[#This Row],[Name]], 'Gas 19-20'!$A$4:$B$395, 2, FALSE)), "0", (VLOOKUP(Table1[[#This Row],[Name]], 'Gas 19-20'!$A$4:$B$395, 2, FALSE)))</f>
        <v>0</v>
      </c>
      <c r="I853" s="13">
        <f>IFERROR((Table1[[#This Row],[Electricity 19-20]]*'Emissions Factors'!$C$2)+(Table1[[#This Row],[Gas 19-20]]*'Emissions Factors'!$B$2), "")</f>
        <v>0</v>
      </c>
      <c r="J853" s="7" t="str">
        <f>IF(ISNA(VLOOKUP(Table1[[#This Row],[Name]],'Elec 20-21'!$A$4:$B$641, 2, FALSE)), "0", VLOOKUP(Table1[[#This Row],[Name]], 'Elec 20-21'!$A$4:$B$641, 2, FALSE))</f>
        <v>0</v>
      </c>
      <c r="K853" s="7" t="str">
        <f>IF(ISNA(VLOOKUP(Table1[[#This Row],[Name]], 'Gas 20-21'!$A$4:$B$400, 2, FALSE)), "0", VLOOKUP(Table1[[#This Row],[Name]], 'Gas 20-21'!$A$4:$B$400, 2, FALSE))</f>
        <v>0</v>
      </c>
      <c r="L853" s="13">
        <f>IFERROR((Table1[[#This Row],[Electricity 20-21]]*'Emissions Factors'!$C$3)+(Table1[[#This Row],[Gas 20-21]]*'Emissions Factors'!$B$2), "0")</f>
        <v>0</v>
      </c>
      <c r="M853" s="65" t="str">
        <f>IF(ISNA(VLOOKUP(Table1[[#This Row],[Name]], 'Elec 21-22'!$A$4:$B$656, 2, FALSE)), "0", VLOOKUP(Table1[[#This Row],[Name]], 'Elec 21-22'!$A$4:$B$656, 2, FALSE))</f>
        <v>0</v>
      </c>
      <c r="N853" s="11" t="str">
        <f>IF(ISNA(VLOOKUP(Table1[[#This Row],[Name]], 'Gas 21-22'!$A$4:$B$408, 2, FALSE)), "0", VLOOKUP(Table1[[#This Row],[Name]], 'Gas 21-22'!$A$4:$B$408, 2, FALSE))</f>
        <v>0</v>
      </c>
      <c r="O853" s="8">
        <f>IFERROR((Table1[[#This Row],[Electricity 21-22]]*'Emissions Factors'!$C$4)+(Table1[[#This Row],[Gas 21-22]]*'Emissions Factors'!$B$4), "")</f>
        <v>0</v>
      </c>
      <c r="P853" s="12" t="str">
        <f>IFERROR(Table1[[#This Row],[Total Emissions 21-22]]/Table1[[#This Row],[Total Emissions 20-21]], "")</f>
        <v/>
      </c>
      <c r="Q853" s="11" t="str">
        <f>IF(ISNA(VLOOKUP(Table1[[#This Row],[Name]],'Elec 22-23'!$A$4:$B$680, 2, FALSE)), "", VLOOKUP(Table1[[#This Row],[Name]], 'Elec 22-23'!$A$4:$B$680, 2, FALSE))</f>
        <v/>
      </c>
      <c r="R853" s="7" t="str">
        <f>IF(ISNA(VLOOKUP(Table1[[#This Row],[Name]], 'Gas 22-23'!$A$4:$B$427, 2, FALSE)), "", (VLOOKUP(Table1[[#This Row],[Name]], 'Gas 22-23'!$A$4:$B$427, 2, FALSE)))</f>
        <v/>
      </c>
      <c r="S853" s="7" t="str">
        <f>IFERROR((Table1[[#This Row],[Electricity 22-23]]*'Emissions Factors'!$C$5)+('Emissions Factors'!$B$5*Table1[[#This Row],[Gas 22-23]]), "")</f>
        <v/>
      </c>
      <c r="T853" s="12" t="str">
        <f>IFERROR(Table1[[#This Row],[Total Emissions 22-23]]/Table1[[#This Row],[Total Emissions 21-22]], "")</f>
        <v/>
      </c>
      <c r="U853" s="7" t="e">
        <f>VLOOKUP(Table1[[#This Row],[Name]],'Electricity 23-24'!A309:D384,4,FALSE)</f>
        <v>#N/A</v>
      </c>
      <c r="V853" s="7" t="str">
        <f>IF(ISNA(VLOOKUP(Table1[[#This Row],[Name]],Table2[#All],2,FALSE)),"",(VLOOKUP(Table1[[#This Row],[Name]],Table2[#All],2,FALSE)))</f>
        <v/>
      </c>
      <c r="W853" s="7" t="str">
        <f>IFERROR((Table1[[#This Row],[Electricity 23-24 ]]*'Emissions Factors'!$C$6)+(Table1[[#This Row],[Gas 23-24 ]]*'Emissions Factors'!$B$6),"")</f>
        <v/>
      </c>
      <c r="X853" s="74" t="str">
        <f>IFERROR(Table1[[#This Row],[Total Emissions 23-24 ]]/Table1[[#This Row],[Total Emissions 22-23]],"")</f>
        <v/>
      </c>
      <c r="Y853" s="21"/>
    </row>
    <row r="854" spans="1:25" x14ac:dyDescent="0.25">
      <c r="A854" s="30"/>
      <c r="B854" s="21" t="e">
        <f>VLOOKUP(Table1[[#This Row],[Name]], 'Site Information'!$A$2:$D$46, 4, FALSE)</f>
        <v>#N/A</v>
      </c>
      <c r="C854" s="11" t="str">
        <f>IF(ISNA(VLOOKUP(Table1[[#This Row],[Name]], 'Elec 17-18'!$A$4:$B$630, 2, FALSE)), "0", VLOOKUP(Table1[[#This Row],[Name]], 'Elec 17-18'!$A$4:$B$630, 2, FALSE))</f>
        <v>0</v>
      </c>
      <c r="D854" s="47" t="str">
        <f>IF(ISNA(VLOOKUP(Table1[[#This Row],[Name]], 'Gas 17-18'!$A$4:$B$395, 2, FALSE)), "0", (VLOOKUP(Table1[[#This Row],[Name]], 'Gas 17-18'!$A$4:$B$395, 2, FALSE)))</f>
        <v>0</v>
      </c>
      <c r="E854" s="11" t="str">
        <f>IF(ISNA(VLOOKUP(Table1[[#This Row],[Name]], 'Elec 18-19'!$A$4:$B$630, 2, FALSE)), "0", VLOOKUP(Table1[[#This Row],[Name]], 'Elec 18-19'!$A$4:$B$630, 2, FALSE))</f>
        <v>0</v>
      </c>
      <c r="F854" s="47" t="str">
        <f>IF(ISNA(VLOOKUP(Table1[[#This Row],[Name]], 'Gas 18-19'!$A$4:$B$395, 2, FALSE)), "0", (VLOOKUP(Table1[[#This Row],[Name]], 'Gas 18-19'!$A$4:$B$395, 2, FALSE)))</f>
        <v>0</v>
      </c>
      <c r="G854" s="7" t="str">
        <f>IF(ISNA(VLOOKUP(Table1[[#This Row],[Name]], 'Elec 19-20'!$A$4:$B$631, 2, FALSE)), "0", VLOOKUP(Table1[[#This Row],[Name]], 'Elec 19-20'!$A$4:$B$631, 2, FALSE))</f>
        <v>0</v>
      </c>
      <c r="H854" s="7" t="str">
        <f>IF(ISNA(VLOOKUP(Table1[[#This Row],[Name]], 'Gas 19-20'!$A$4:$B$395, 2, FALSE)), "0", (VLOOKUP(Table1[[#This Row],[Name]], 'Gas 19-20'!$A$4:$B$395, 2, FALSE)))</f>
        <v>0</v>
      </c>
      <c r="I854" s="13">
        <f>IFERROR((Table1[[#This Row],[Electricity 19-20]]*'Emissions Factors'!$C$2)+(Table1[[#This Row],[Gas 19-20]]*'Emissions Factors'!$B$2), "")</f>
        <v>0</v>
      </c>
      <c r="J854" s="7" t="str">
        <f>IF(ISNA(VLOOKUP(Table1[[#This Row],[Name]],'Elec 20-21'!$A$4:$B$641, 2, FALSE)), "0", VLOOKUP(Table1[[#This Row],[Name]], 'Elec 20-21'!$A$4:$B$641, 2, FALSE))</f>
        <v>0</v>
      </c>
      <c r="K854" s="7" t="str">
        <f>IF(ISNA(VLOOKUP(Table1[[#This Row],[Name]], 'Gas 20-21'!$A$4:$B$400, 2, FALSE)), "0", VLOOKUP(Table1[[#This Row],[Name]], 'Gas 20-21'!$A$4:$B$400, 2, FALSE))</f>
        <v>0</v>
      </c>
      <c r="L854" s="13">
        <f>IFERROR((Table1[[#This Row],[Electricity 20-21]]*'Emissions Factors'!$C$3)+(Table1[[#This Row],[Gas 20-21]]*'Emissions Factors'!$B$2), "0")</f>
        <v>0</v>
      </c>
      <c r="M854" s="65" t="str">
        <f>IF(ISNA(VLOOKUP(Table1[[#This Row],[Name]], 'Elec 21-22'!$A$4:$B$656, 2, FALSE)), "0", VLOOKUP(Table1[[#This Row],[Name]], 'Elec 21-22'!$A$4:$B$656, 2, FALSE))</f>
        <v>0</v>
      </c>
      <c r="N854" s="7" t="str">
        <f>IF(ISNA(VLOOKUP(Table1[[#This Row],[Name]], 'Gas 21-22'!$A$4:$B$408, 2, FALSE)), "0", VLOOKUP(Table1[[#This Row],[Name]], 'Gas 21-22'!$A$4:$B$408, 2, FALSE))</f>
        <v>0</v>
      </c>
      <c r="O854" s="8">
        <f>IFERROR((Table1[[#This Row],[Electricity 21-22]]*'Emissions Factors'!$C$4)+(Table1[[#This Row],[Gas 21-22]]*'Emissions Factors'!$B$4), "")</f>
        <v>0</v>
      </c>
      <c r="P854" s="12" t="str">
        <f>IFERROR(Table1[[#This Row],[Total Emissions 21-22]]/Table1[[#This Row],[Total Emissions 20-21]], "")</f>
        <v/>
      </c>
      <c r="Q854" s="11" t="str">
        <f>IF(ISNA(VLOOKUP(Table1[[#This Row],[Name]],'Elec 22-23'!$A$4:$B$680, 2, FALSE)), "", VLOOKUP(Table1[[#This Row],[Name]], 'Elec 22-23'!$A$4:$B$680, 2, FALSE))</f>
        <v/>
      </c>
      <c r="R854" s="7" t="str">
        <f>IF(ISNA(VLOOKUP(Table1[[#This Row],[Name]], 'Gas 22-23'!$A$4:$B$427, 2, FALSE)), "", (VLOOKUP(Table1[[#This Row],[Name]], 'Gas 22-23'!$A$4:$B$427, 2, FALSE)))</f>
        <v/>
      </c>
      <c r="S854" s="7" t="str">
        <f>IFERROR((Table1[[#This Row],[Electricity 22-23]]*'Emissions Factors'!$C$5)+('Emissions Factors'!$B$5*Table1[[#This Row],[Gas 22-23]]), "")</f>
        <v/>
      </c>
      <c r="T854" s="12" t="str">
        <f>IFERROR(Table1[[#This Row],[Total Emissions 22-23]]/Table1[[#This Row],[Total Emissions 21-22]], "")</f>
        <v/>
      </c>
      <c r="U854" s="7" t="str">
        <f>IF(ISNA(VLOOKUP(Table1[[#This Row],[Name]],'Electricity 23-24'!A400:D1296,4,FALSE)),"",(VLOOKUP(Table1[[#This Row],[Name]],'Electricity 23-24'!A400:D1296,4,FALSE)))</f>
        <v/>
      </c>
      <c r="V854" s="7" t="str">
        <f>IF(ISNA(VLOOKUP(Table1[[#This Row],[Name]],Table2[#All],2,FALSE)),"",(VLOOKUP(Table1[[#This Row],[Name]],Table2[#All],2,FALSE)))</f>
        <v/>
      </c>
      <c r="W854" s="7" t="str">
        <f>IFERROR((Table1[[#This Row],[Electricity 23-24 ]]*'Emissions Factors'!$C$6)+(Table1[[#This Row],[Gas 23-24 ]]*'Emissions Factors'!$B$6),"")</f>
        <v/>
      </c>
      <c r="X854" s="74" t="str">
        <f>IFERROR(Table1[[#This Row],[Total Emissions 23-24 ]]/Table1[[#This Row],[Total Emissions 22-23]],"")</f>
        <v/>
      </c>
      <c r="Y854" s="21" t="s">
        <v>967</v>
      </c>
    </row>
    <row r="855" spans="1:25" x14ac:dyDescent="0.25">
      <c r="A855" s="32"/>
      <c r="B855" s="21" t="e">
        <f>VLOOKUP(Table1[[#This Row],[Name]], 'Site Information'!$A$2:$D$46, 4, FALSE)</f>
        <v>#N/A</v>
      </c>
      <c r="C855" s="8" t="str">
        <f>IF(ISNA(VLOOKUP(Table1[[#This Row],[Name]], 'Elec 17-18'!$A$4:$B$630, 2, FALSE)), "0", VLOOKUP(Table1[[#This Row],[Name]], 'Elec 17-18'!$A$4:$B$630, 2, FALSE))</f>
        <v>0</v>
      </c>
      <c r="D855" s="13" t="str">
        <f>IF(ISNA(VLOOKUP(Table1[[#This Row],[Name]], 'Gas 17-18'!$A$4:$B$395, 2, FALSE)), "0", (VLOOKUP(Table1[[#This Row],[Name]], 'Gas 17-18'!$A$4:$B$395, 2, FALSE)))</f>
        <v>0</v>
      </c>
      <c r="E855" s="8" t="str">
        <f>IF(ISNA(VLOOKUP(Table1[[#This Row],[Name]], 'Elec 18-19'!$A$4:$B$630, 2, FALSE)), "0", VLOOKUP(Table1[[#This Row],[Name]], 'Elec 18-19'!$A$4:$B$630, 2, FALSE))</f>
        <v>0</v>
      </c>
      <c r="F855" s="13" t="str">
        <f>IF(ISNA(VLOOKUP(Table1[[#This Row],[Name]], 'Gas 18-19'!$A$4:$B$395, 2, FALSE)), "0", (VLOOKUP(Table1[[#This Row],[Name]], 'Gas 18-19'!$A$4:$B$395, 2, FALSE)))</f>
        <v>0</v>
      </c>
      <c r="G855" s="7" t="str">
        <f>IF(ISNA(VLOOKUP(Table1[[#This Row],[Name]], 'Elec 19-20'!$A$4:$B$631, 2, FALSE)), "0", VLOOKUP(Table1[[#This Row],[Name]], 'Elec 19-20'!$A$4:$B$631, 2, FALSE))</f>
        <v>0</v>
      </c>
      <c r="H855" s="7" t="str">
        <f>IF(ISNA(VLOOKUP(Table1[[#This Row],[Name]], 'Gas 19-20'!$A$4:$B$395, 2, FALSE)), "0", (VLOOKUP(Table1[[#This Row],[Name]], 'Gas 19-20'!$A$4:$B$395, 2, FALSE)))</f>
        <v>0</v>
      </c>
      <c r="I855" s="13">
        <f>IFERROR((Table1[[#This Row],[Electricity 19-20]]*'Emissions Factors'!$C$2)+(Table1[[#This Row],[Gas 19-20]]*'Emissions Factors'!$B$2), "")</f>
        <v>0</v>
      </c>
      <c r="J855" s="7" t="str">
        <f>IF(ISNA(VLOOKUP(Table1[[#This Row],[Name]],'Elec 20-21'!$A$4:$B$641, 2, FALSE)), "0", VLOOKUP(Table1[[#This Row],[Name]], 'Elec 20-21'!$A$4:$B$641, 2, FALSE))</f>
        <v>0</v>
      </c>
      <c r="K855" s="7" t="str">
        <f>IF(ISNA(VLOOKUP(Table1[[#This Row],[Name]], 'Gas 20-21'!$A$4:$B$400, 2, FALSE)), "0", VLOOKUP(Table1[[#This Row],[Name]], 'Gas 20-21'!$A$4:$B$400, 2, FALSE))</f>
        <v>0</v>
      </c>
      <c r="L855" s="13">
        <f>IFERROR((Table1[[#This Row],[Electricity 20-21]]*'Emissions Factors'!$C$3)+(Table1[[#This Row],[Gas 20-21]]*'Emissions Factors'!$B$2), "0")</f>
        <v>0</v>
      </c>
      <c r="M855" s="11" t="str">
        <f>IF(ISNA(VLOOKUP(Table1[[#This Row],[Name]], 'Elec 21-22'!$A$4:$B$656, 2, FALSE)), "0", VLOOKUP(Table1[[#This Row],[Name]], 'Elec 21-22'!$A$4:$B$656, 2, FALSE))</f>
        <v>0</v>
      </c>
      <c r="N855" s="11" t="str">
        <f>IF(ISNA(VLOOKUP(Table1[[#This Row],[Name]], 'Gas 21-22'!$A$4:$B$408, 2, FALSE)), "0", VLOOKUP(Table1[[#This Row],[Name]], 'Gas 21-22'!$A$4:$B$408, 2, FALSE))</f>
        <v>0</v>
      </c>
      <c r="O855" s="8">
        <f>IFERROR((Table1[[#This Row],[Electricity 21-22]]*'Emissions Factors'!$C$4)+(Table1[[#This Row],[Gas 21-22]]*'Emissions Factors'!$B$4), "")</f>
        <v>0</v>
      </c>
      <c r="P855" s="12" t="str">
        <f>IFERROR(Table1[[#This Row],[Total Emissions 21-22]]/Table1[[#This Row],[Total Emissions 20-21]], "")</f>
        <v/>
      </c>
      <c r="Q855" s="11" t="str">
        <f>IF(ISNA(VLOOKUP(Table1[[#This Row],[Name]],'Elec 22-23'!$A$4:$B$680, 2, FALSE)), "", VLOOKUP(Table1[[#This Row],[Name]], 'Elec 22-23'!$A$4:$B$680, 2, FALSE))</f>
        <v/>
      </c>
      <c r="R855" s="7" t="str">
        <f>IF(ISNA(VLOOKUP(Table1[[#This Row],[Name]], 'Gas 22-23'!$A$4:$B$427, 2, FALSE)), "", (VLOOKUP(Table1[[#This Row],[Name]], 'Gas 22-23'!$A$4:$B$427, 2, FALSE)))</f>
        <v/>
      </c>
      <c r="S855" s="7" t="str">
        <f>IFERROR((Table1[[#This Row],[Electricity 22-23]]*'Emissions Factors'!$C$5)+('Emissions Factors'!$B$5*Table1[[#This Row],[Gas 22-23]]), "")</f>
        <v/>
      </c>
      <c r="T855" s="12" t="str">
        <f>IFERROR(Table1[[#This Row],[Total Emissions 22-23]]/Table1[[#This Row],[Total Emissions 21-22]], "")</f>
        <v/>
      </c>
      <c r="U855" s="7" t="str">
        <f>IF(ISNA(VLOOKUP(Table1[[#This Row],[Name]],'Electricity 23-24'!A856:D1752,4,FALSE)),"",(VLOOKUP(Table1[[#This Row],[Name]],'Electricity 23-24'!A856:D1752,4,FALSE)))</f>
        <v/>
      </c>
      <c r="V855" s="7" t="str">
        <f>IF(ISNA(VLOOKUP(Table1[[#This Row],[Name]],Table2[#All],2,FALSE)),"",(VLOOKUP(Table1[[#This Row],[Name]],Table2[#All],2,FALSE)))</f>
        <v/>
      </c>
      <c r="W855" s="7" t="str">
        <f>IFERROR((Table1[[#This Row],[Electricity 23-24 ]]*'Emissions Factors'!$C$6)+(Table1[[#This Row],[Gas 23-24 ]]*'Emissions Factors'!$B$6),"")</f>
        <v/>
      </c>
      <c r="X855" s="74" t="str">
        <f>IFERROR(Table1[[#This Row],[Total Emissions 23-24 ]]/Table1[[#This Row],[Total Emissions 22-23]],"")</f>
        <v/>
      </c>
      <c r="Y855" s="21"/>
    </row>
    <row r="856" spans="1:25" x14ac:dyDescent="0.25">
      <c r="A856" s="30"/>
      <c r="B856" s="21" t="e">
        <f>VLOOKUP(Table1[[#This Row],[Name]], 'Site Information'!$A$2:$D$46, 4, FALSE)</f>
        <v>#N/A</v>
      </c>
      <c r="C856" s="11" t="str">
        <f>IF(ISNA(VLOOKUP(Table1[[#This Row],[Name]], 'Elec 17-18'!$A$4:$B$630, 2, FALSE)), "0", VLOOKUP(Table1[[#This Row],[Name]], 'Elec 17-18'!$A$4:$B$630, 2, FALSE))</f>
        <v>0</v>
      </c>
      <c r="D856" s="47" t="str">
        <f>IF(ISNA(VLOOKUP(Table1[[#This Row],[Name]], 'Gas 17-18'!$A$4:$B$395, 2, FALSE)), "0", (VLOOKUP(Table1[[#This Row],[Name]], 'Gas 17-18'!$A$4:$B$395, 2, FALSE)))</f>
        <v>0</v>
      </c>
      <c r="E856" s="11" t="str">
        <f>IF(ISNA(VLOOKUP(Table1[[#This Row],[Name]], 'Elec 18-19'!$A$4:$B$630, 2, FALSE)), "0", VLOOKUP(Table1[[#This Row],[Name]], 'Elec 18-19'!$A$4:$B$630, 2, FALSE))</f>
        <v>0</v>
      </c>
      <c r="F856" s="47" t="str">
        <f>IF(ISNA(VLOOKUP(Table1[[#This Row],[Name]], 'Gas 18-19'!$A$4:$B$395, 2, FALSE)), "0", (VLOOKUP(Table1[[#This Row],[Name]], 'Gas 18-19'!$A$4:$B$395, 2, FALSE)))</f>
        <v>0</v>
      </c>
      <c r="G856" s="7" t="str">
        <f>IF(ISNA(VLOOKUP(Table1[[#This Row],[Name]], 'Elec 19-20'!$A$4:$B$631, 2, FALSE)), "0", VLOOKUP(Table1[[#This Row],[Name]], 'Elec 19-20'!$A$4:$B$631, 2, FALSE))</f>
        <v>0</v>
      </c>
      <c r="H856" s="7" t="str">
        <f>IF(ISNA(VLOOKUP(Table1[[#This Row],[Name]], 'Gas 19-20'!$A$4:$B$395, 2, FALSE)), "0", (VLOOKUP(Table1[[#This Row],[Name]], 'Gas 19-20'!$A$4:$B$395, 2, FALSE)))</f>
        <v>0</v>
      </c>
      <c r="I856" s="13">
        <f>IFERROR((Table1[[#This Row],[Electricity 19-20]]*'Emissions Factors'!$C$2)+(Table1[[#This Row],[Gas 19-20]]*'Emissions Factors'!$B$2), "")</f>
        <v>0</v>
      </c>
      <c r="J856" s="7" t="str">
        <f>IF(ISNA(VLOOKUP(Table1[[#This Row],[Name]],'Elec 20-21'!$A$4:$B$641, 2, FALSE)), "0", VLOOKUP(Table1[[#This Row],[Name]], 'Elec 20-21'!$A$4:$B$641, 2, FALSE))</f>
        <v>0</v>
      </c>
      <c r="K856" s="7" t="str">
        <f>IF(ISNA(VLOOKUP(Table1[[#This Row],[Name]], 'Gas 20-21'!$A$4:$B$400, 2, FALSE)), "0", VLOOKUP(Table1[[#This Row],[Name]], 'Gas 20-21'!$A$4:$B$400, 2, FALSE))</f>
        <v>0</v>
      </c>
      <c r="L856" s="13">
        <f>IFERROR((Table1[[#This Row],[Electricity 20-21]]*'Emissions Factors'!$C$3)+(Table1[[#This Row],[Gas 20-21]]*'Emissions Factors'!$B$2), "0")</f>
        <v>0</v>
      </c>
      <c r="M856" s="65" t="str">
        <f>IF(ISNA(VLOOKUP(Table1[[#This Row],[Name]], 'Elec 21-22'!$A$4:$B$656, 2, FALSE)), "0", VLOOKUP(Table1[[#This Row],[Name]], 'Elec 21-22'!$A$4:$B$656, 2, FALSE))</f>
        <v>0</v>
      </c>
      <c r="N856" s="7" t="str">
        <f>IF(ISNA(VLOOKUP(Table1[[#This Row],[Name]], 'Gas 21-22'!$A$4:$B$408, 2, FALSE)), "0", VLOOKUP(Table1[[#This Row],[Name]], 'Gas 21-22'!$A$4:$B$408, 2, FALSE))</f>
        <v>0</v>
      </c>
      <c r="O856" s="8">
        <f>IFERROR((Table1[[#This Row],[Electricity 21-22]]*'Emissions Factors'!$C$4)+(Table1[[#This Row],[Gas 21-22]]*'Emissions Factors'!$B$4), "")</f>
        <v>0</v>
      </c>
      <c r="P856" s="12" t="str">
        <f>IFERROR(Table1[[#This Row],[Total Emissions 21-22]]/Table1[[#This Row],[Total Emissions 20-21]], "")</f>
        <v/>
      </c>
      <c r="Q856" s="11" t="str">
        <f>IF(ISNA(VLOOKUP(Table1[[#This Row],[Name]],'Elec 22-23'!$A$4:$B$680, 2, FALSE)), "", VLOOKUP(Table1[[#This Row],[Name]], 'Elec 22-23'!$A$4:$B$680, 2, FALSE))</f>
        <v/>
      </c>
      <c r="R856" s="7" t="str">
        <f>IF(ISNA(VLOOKUP(Table1[[#This Row],[Name]], 'Gas 22-23'!$A$4:$B$427, 2, FALSE)), "", (VLOOKUP(Table1[[#This Row],[Name]], 'Gas 22-23'!$A$4:$B$427, 2, FALSE)))</f>
        <v/>
      </c>
      <c r="S856" s="7" t="str">
        <f>IFERROR((Table1[[#This Row],[Electricity 22-23]]*'Emissions Factors'!$C$5)+('Emissions Factors'!$B$5*Table1[[#This Row],[Gas 22-23]]), "")</f>
        <v/>
      </c>
      <c r="T856" s="12" t="str">
        <f>IFERROR(Table1[[#This Row],[Total Emissions 22-23]]/Table1[[#This Row],[Total Emissions 21-22]], "")</f>
        <v/>
      </c>
      <c r="U856" s="7" t="str">
        <f>IF(ISNA(VLOOKUP(Table1[[#This Row],[Name]],'Electricity 23-24'!A426:D1322,4,FALSE)),"",(VLOOKUP(Table1[[#This Row],[Name]],'Electricity 23-24'!A426:D1322,4,FALSE)))</f>
        <v/>
      </c>
      <c r="V856" s="7" t="str">
        <f>IF(ISNA(VLOOKUP(Table1[[#This Row],[Name]],Table2[#All],2,FALSE)),"",(VLOOKUP(Table1[[#This Row],[Name]],Table2[#All],2,FALSE)))</f>
        <v/>
      </c>
      <c r="W856" s="7" t="str">
        <f>IFERROR((Table1[[#This Row],[Electricity 23-24 ]]*'Emissions Factors'!$C$6)+(Table1[[#This Row],[Gas 23-24 ]]*'Emissions Factors'!$B$6),"")</f>
        <v/>
      </c>
      <c r="X856" s="74" t="str">
        <f>IFERROR(Table1[[#This Row],[Total Emissions 23-24 ]]/Table1[[#This Row],[Total Emissions 22-23]],"")</f>
        <v/>
      </c>
      <c r="Y856" s="21"/>
    </row>
    <row r="857" spans="1:25" x14ac:dyDescent="0.25">
      <c r="A857" s="32"/>
      <c r="B857" s="21" t="e">
        <f>VLOOKUP(Table1[[#This Row],[Name]], 'Site Information'!$A$2:$D$46, 4, FALSE)</f>
        <v>#N/A</v>
      </c>
      <c r="C857" s="8" t="str">
        <f>IF(ISNA(VLOOKUP(Table1[[#This Row],[Name]], 'Elec 17-18'!$A$4:$B$630, 2, FALSE)), "0", VLOOKUP(Table1[[#This Row],[Name]], 'Elec 17-18'!$A$4:$B$630, 2, FALSE))</f>
        <v>0</v>
      </c>
      <c r="D857" s="13" t="str">
        <f>IF(ISNA(VLOOKUP(Table1[[#This Row],[Name]], 'Gas 17-18'!$A$4:$B$395, 2, FALSE)), "0", (VLOOKUP(Table1[[#This Row],[Name]], 'Gas 17-18'!$A$4:$B$395, 2, FALSE)))</f>
        <v>0</v>
      </c>
      <c r="E857" s="8" t="str">
        <f>IF(ISNA(VLOOKUP(Table1[[#This Row],[Name]], 'Elec 18-19'!$A$4:$B$630, 2, FALSE)), "0", VLOOKUP(Table1[[#This Row],[Name]], 'Elec 18-19'!$A$4:$B$630, 2, FALSE))</f>
        <v>0</v>
      </c>
      <c r="F857" s="13" t="str">
        <f>IF(ISNA(VLOOKUP(Table1[[#This Row],[Name]], 'Gas 18-19'!$A$4:$B$395, 2, FALSE)), "0", (VLOOKUP(Table1[[#This Row],[Name]], 'Gas 18-19'!$A$4:$B$395, 2, FALSE)))</f>
        <v>0</v>
      </c>
      <c r="G857" s="7" t="str">
        <f>IF(ISNA(VLOOKUP(Table1[[#This Row],[Name]], 'Elec 19-20'!$A$4:$B$631, 2, FALSE)), "0", VLOOKUP(Table1[[#This Row],[Name]], 'Elec 19-20'!$A$4:$B$631, 2, FALSE))</f>
        <v>0</v>
      </c>
      <c r="H857" s="7" t="str">
        <f>IF(ISNA(VLOOKUP(Table1[[#This Row],[Name]], 'Gas 19-20'!$A$4:$B$395, 2, FALSE)), "0", (VLOOKUP(Table1[[#This Row],[Name]], 'Gas 19-20'!$A$4:$B$395, 2, FALSE)))</f>
        <v>0</v>
      </c>
      <c r="I857" s="13">
        <f>IFERROR((Table1[[#This Row],[Electricity 19-20]]*'Emissions Factors'!$C$2)+(Table1[[#This Row],[Gas 19-20]]*'Emissions Factors'!$B$2), "")</f>
        <v>0</v>
      </c>
      <c r="J857" s="7" t="str">
        <f>IF(ISNA(VLOOKUP(Table1[[#This Row],[Name]],'Elec 20-21'!$A$4:$B$641, 2, FALSE)), "0", VLOOKUP(Table1[[#This Row],[Name]], 'Elec 20-21'!$A$4:$B$641, 2, FALSE))</f>
        <v>0</v>
      </c>
      <c r="K857" s="7" t="str">
        <f>IF(ISNA(VLOOKUP(Table1[[#This Row],[Name]], 'Gas 20-21'!$A$4:$B$400, 2, FALSE)), "0", VLOOKUP(Table1[[#This Row],[Name]], 'Gas 20-21'!$A$4:$B$400, 2, FALSE))</f>
        <v>0</v>
      </c>
      <c r="L857" s="13">
        <f>IFERROR((Table1[[#This Row],[Electricity 20-21]]*'Emissions Factors'!$C$3)+(Table1[[#This Row],[Gas 20-21]]*'Emissions Factors'!$B$2), "0")</f>
        <v>0</v>
      </c>
      <c r="M857" s="11" t="str">
        <f>IF(ISNA(VLOOKUP(Table1[[#This Row],[Name]], 'Elec 21-22'!$A$4:$B$656, 2, FALSE)), "0", VLOOKUP(Table1[[#This Row],[Name]], 'Elec 21-22'!$A$4:$B$656, 2, FALSE))</f>
        <v>0</v>
      </c>
      <c r="N857" s="11" t="str">
        <f>IF(ISNA(VLOOKUP(Table1[[#This Row],[Name]], 'Gas 21-22'!$A$4:$B$408, 2, FALSE)), "0", VLOOKUP(Table1[[#This Row],[Name]], 'Gas 21-22'!$A$4:$B$408, 2, FALSE))</f>
        <v>0</v>
      </c>
      <c r="O857" s="8">
        <f>IFERROR((Table1[[#This Row],[Electricity 21-22]]*'Emissions Factors'!$C$4)+(Table1[[#This Row],[Gas 21-22]]*'Emissions Factors'!$B$4), "")</f>
        <v>0</v>
      </c>
      <c r="P857" s="12" t="str">
        <f>IFERROR(Table1[[#This Row],[Total Emissions 21-22]]/Table1[[#This Row],[Total Emissions 20-21]], "")</f>
        <v/>
      </c>
      <c r="Q857" s="11" t="str">
        <f>IF(ISNA(VLOOKUP(Table1[[#This Row],[Name]],'Elec 22-23'!$A$4:$B$680, 2, FALSE)), "", VLOOKUP(Table1[[#This Row],[Name]], 'Elec 22-23'!$A$4:$B$680, 2, FALSE))</f>
        <v/>
      </c>
      <c r="R857" s="7" t="str">
        <f>IF(ISNA(VLOOKUP(Table1[[#This Row],[Name]], 'Gas 22-23'!$A$4:$B$427, 2, FALSE)), "", (VLOOKUP(Table1[[#This Row],[Name]], 'Gas 22-23'!$A$4:$B$427, 2, FALSE)))</f>
        <v/>
      </c>
      <c r="S857" s="7" t="str">
        <f>IFERROR((Table1[[#This Row],[Electricity 22-23]]*'Emissions Factors'!$C$5)+('Emissions Factors'!$B$5*Table1[[#This Row],[Gas 22-23]]), "")</f>
        <v/>
      </c>
      <c r="T857" s="12" t="str">
        <f>IFERROR(Table1[[#This Row],[Total Emissions 22-23]]/Table1[[#This Row],[Total Emissions 21-22]], "")</f>
        <v/>
      </c>
      <c r="U857" s="7" t="str">
        <f>IF(ISNA(VLOOKUP(Table1[[#This Row],[Name]],'Electricity 23-24'!A858:D1754,4,FALSE)),"",(VLOOKUP(Table1[[#This Row],[Name]],'Electricity 23-24'!A858:D1754,4,FALSE)))</f>
        <v/>
      </c>
      <c r="V857" s="7" t="str">
        <f>IF(ISNA(VLOOKUP(Table1[[#This Row],[Name]],Table2[#All],2,FALSE)),"",(VLOOKUP(Table1[[#This Row],[Name]],Table2[#All],2,FALSE)))</f>
        <v/>
      </c>
      <c r="W857" s="7" t="str">
        <f>IFERROR((Table1[[#This Row],[Electricity 23-24 ]]*'Emissions Factors'!$C$6)+(Table1[[#This Row],[Gas 23-24 ]]*'Emissions Factors'!$B$6),"")</f>
        <v/>
      </c>
      <c r="X857" s="74" t="str">
        <f>IFERROR(Table1[[#This Row],[Total Emissions 23-24 ]]/Table1[[#This Row],[Total Emissions 22-23]],"")</f>
        <v/>
      </c>
      <c r="Y857" s="21" t="s">
        <v>895</v>
      </c>
    </row>
    <row r="858" spans="1:25" x14ac:dyDescent="0.25">
      <c r="A858" s="32"/>
      <c r="B858" s="21" t="e">
        <f>VLOOKUP(Table1[[#This Row],[Name]], 'Site Information'!$A$2:$D$46, 4, FALSE)</f>
        <v>#N/A</v>
      </c>
      <c r="C858" s="8" t="str">
        <f>IF(ISNA(VLOOKUP(Table1[[#This Row],[Name]], 'Elec 17-18'!$A$4:$B$630, 2, FALSE)), "0", VLOOKUP(Table1[[#This Row],[Name]], 'Elec 17-18'!$A$4:$B$630, 2, FALSE))</f>
        <v>0</v>
      </c>
      <c r="D858" s="13" t="str">
        <f>IF(ISNA(VLOOKUP(Table1[[#This Row],[Name]], 'Gas 17-18'!$A$4:$B$395, 2, FALSE)), "0", (VLOOKUP(Table1[[#This Row],[Name]], 'Gas 17-18'!$A$4:$B$395, 2, FALSE)))</f>
        <v>0</v>
      </c>
      <c r="E858" s="8" t="str">
        <f>IF(ISNA(VLOOKUP(Table1[[#This Row],[Name]], 'Elec 18-19'!$A$4:$B$630, 2, FALSE)), "0", VLOOKUP(Table1[[#This Row],[Name]], 'Elec 18-19'!$A$4:$B$630, 2, FALSE))</f>
        <v>0</v>
      </c>
      <c r="F858" s="13" t="str">
        <f>IF(ISNA(VLOOKUP(Table1[[#This Row],[Name]], 'Gas 18-19'!$A$4:$B$395, 2, FALSE)), "0", (VLOOKUP(Table1[[#This Row],[Name]], 'Gas 18-19'!$A$4:$B$395, 2, FALSE)))</f>
        <v>0</v>
      </c>
      <c r="G858" s="7" t="str">
        <f>IF(ISNA(VLOOKUP(Table1[[#This Row],[Name]], 'Elec 19-20'!$A$4:$B$631, 2, FALSE)), "0", VLOOKUP(Table1[[#This Row],[Name]], 'Elec 19-20'!$A$4:$B$631, 2, FALSE))</f>
        <v>0</v>
      </c>
      <c r="H858" s="7" t="str">
        <f>IF(ISNA(VLOOKUP(Table1[[#This Row],[Name]], 'Gas 19-20'!$A$4:$B$395, 2, FALSE)), "0", (VLOOKUP(Table1[[#This Row],[Name]], 'Gas 19-20'!$A$4:$B$395, 2, FALSE)))</f>
        <v>0</v>
      </c>
      <c r="I858" s="13">
        <f>IFERROR((Table1[[#This Row],[Electricity 19-20]]*'Emissions Factors'!$C$2)+(Table1[[#This Row],[Gas 19-20]]*'Emissions Factors'!$B$2), "")</f>
        <v>0</v>
      </c>
      <c r="J858" s="7" t="str">
        <f>IF(ISNA(VLOOKUP(Table1[[#This Row],[Name]],'Elec 20-21'!$A$4:$B$641, 2, FALSE)), "0", VLOOKUP(Table1[[#This Row],[Name]], 'Elec 20-21'!$A$4:$B$641, 2, FALSE))</f>
        <v>0</v>
      </c>
      <c r="K858" s="7" t="str">
        <f>IF(ISNA(VLOOKUP(Table1[[#This Row],[Name]], 'Gas 20-21'!$A$4:$B$400, 2, FALSE)), "0", VLOOKUP(Table1[[#This Row],[Name]], 'Gas 20-21'!$A$4:$B$400, 2, FALSE))</f>
        <v>0</v>
      </c>
      <c r="L858" s="13">
        <f>IFERROR((Table1[[#This Row],[Electricity 20-21]]*'Emissions Factors'!$C$3)+(Table1[[#This Row],[Gas 20-21]]*'Emissions Factors'!$B$2), "0")</f>
        <v>0</v>
      </c>
      <c r="M858" s="11" t="str">
        <f>IF(ISNA(VLOOKUP(Table1[[#This Row],[Name]], 'Elec 21-22'!$A$4:$B$656, 2, FALSE)), "0", VLOOKUP(Table1[[#This Row],[Name]], 'Elec 21-22'!$A$4:$B$656, 2, FALSE))</f>
        <v>0</v>
      </c>
      <c r="N858" s="11" t="str">
        <f>IF(ISNA(VLOOKUP(Table1[[#This Row],[Name]], 'Gas 21-22'!$A$4:$B$408, 2, FALSE)), "0", VLOOKUP(Table1[[#This Row],[Name]], 'Gas 21-22'!$A$4:$B$408, 2, FALSE))</f>
        <v>0</v>
      </c>
      <c r="O858" s="8">
        <f>IFERROR((Table1[[#This Row],[Electricity 21-22]]*'Emissions Factors'!$C$4)+(Table1[[#This Row],[Gas 21-22]]*'Emissions Factors'!$B$4), "")</f>
        <v>0</v>
      </c>
      <c r="P858" s="13" t="str">
        <f>IFERROR(Table1[[#This Row],[Total Emissions 21-22]]/Table1[[#This Row],[Total Emissions 20-21]], "")</f>
        <v/>
      </c>
      <c r="Q858" s="11" t="str">
        <f>IF(ISNA(VLOOKUP(Table1[[#This Row],[Name]],'Elec 22-23'!$A$4:$B$680, 2, FALSE)), "", VLOOKUP(Table1[[#This Row],[Name]], 'Elec 22-23'!$A$4:$B$680, 2, FALSE))</f>
        <v/>
      </c>
      <c r="R858" s="7" t="str">
        <f>IF(ISNA(VLOOKUP(Table1[[#This Row],[Name]], 'Gas 22-23'!$A$4:$B$427, 2, FALSE)), "", (VLOOKUP(Table1[[#This Row],[Name]], 'Gas 22-23'!$A$4:$B$427, 2, FALSE)))</f>
        <v/>
      </c>
      <c r="S858" s="7" t="str">
        <f>IFERROR((Table1[[#This Row],[Electricity 22-23]]*'Emissions Factors'!$C$5)+('Emissions Factors'!$B$5*Table1[[#This Row],[Gas 22-23]]), "")</f>
        <v/>
      </c>
      <c r="T858" s="12" t="str">
        <f>IFERROR(Table1[[#This Row],[Total Emissions 22-23]]/Table1[[#This Row],[Total Emissions 21-22]], "")</f>
        <v/>
      </c>
      <c r="U858" s="7" t="str">
        <f>IF(ISNA(VLOOKUP(Table1[[#This Row],[Name]],'Electricity 23-24'!A859:D1755,4,FALSE)),"",(VLOOKUP(Table1[[#This Row],[Name]],'Electricity 23-24'!A859:D1755,4,FALSE)))</f>
        <v/>
      </c>
      <c r="V858" s="7" t="str">
        <f>IF(ISNA(VLOOKUP(Table1[[#This Row],[Name]],Table2[#All],2,FALSE)),"",(VLOOKUP(Table1[[#This Row],[Name]],Table2[#All],2,FALSE)))</f>
        <v/>
      </c>
      <c r="W858" s="7" t="str">
        <f>IFERROR((Table1[[#This Row],[Electricity 23-24 ]]*'Emissions Factors'!$C$6)+(Table1[[#This Row],[Gas 23-24 ]]*'Emissions Factors'!$B$6),"")</f>
        <v/>
      </c>
      <c r="X858" s="74" t="str">
        <f>IFERROR(Table1[[#This Row],[Total Emissions 23-24 ]]/Table1[[#This Row],[Total Emissions 22-23]],"")</f>
        <v/>
      </c>
      <c r="Y858" s="21"/>
    </row>
    <row r="859" spans="1:25" ht="18.95" customHeight="1" x14ac:dyDescent="0.25">
      <c r="A859" s="30"/>
      <c r="B859" s="21" t="e">
        <f>VLOOKUP(Table1[[#This Row],[Name]], 'Site Information'!$A$2:$D$46, 4, FALSE)</f>
        <v>#N/A</v>
      </c>
      <c r="C859" s="11" t="str">
        <f>IF(ISNA(VLOOKUP(Table1[[#This Row],[Name]], 'Elec 17-18'!$A$4:$B$630, 2, FALSE)), "0", VLOOKUP(Table1[[#This Row],[Name]], 'Elec 17-18'!$A$4:$B$630, 2, FALSE))</f>
        <v>0</v>
      </c>
      <c r="D859" s="47" t="str">
        <f>IF(ISNA(VLOOKUP(Table1[[#This Row],[Name]], 'Gas 17-18'!$A$4:$B$395, 2, FALSE)), "0", (VLOOKUP(Table1[[#This Row],[Name]], 'Gas 17-18'!$A$4:$B$395, 2, FALSE)))</f>
        <v>0</v>
      </c>
      <c r="E859" s="11" t="str">
        <f>IF(ISNA(VLOOKUP(Table1[[#This Row],[Name]], 'Elec 18-19'!$A$4:$B$630, 2, FALSE)), "0", VLOOKUP(Table1[[#This Row],[Name]], 'Elec 18-19'!$A$4:$B$630, 2, FALSE))</f>
        <v>0</v>
      </c>
      <c r="F859" s="47" t="str">
        <f>IF(ISNA(VLOOKUP(Table1[[#This Row],[Name]], 'Gas 18-19'!$A$4:$B$395, 2, FALSE)), "0", (VLOOKUP(Table1[[#This Row],[Name]], 'Gas 18-19'!$A$4:$B$395, 2, FALSE)))</f>
        <v>0</v>
      </c>
      <c r="G859" s="7" t="str">
        <f>IF(ISNA(VLOOKUP(Table1[[#This Row],[Name]], 'Elec 19-20'!$A$4:$B$631, 2, FALSE)), "0", VLOOKUP(Table1[[#This Row],[Name]], 'Elec 19-20'!$A$4:$B$631, 2, FALSE))</f>
        <v>0</v>
      </c>
      <c r="H859" s="7" t="str">
        <f>IF(ISNA(VLOOKUP(Table1[[#This Row],[Name]], 'Gas 19-20'!$A$4:$B$395, 2, FALSE)), "0", (VLOOKUP(Table1[[#This Row],[Name]], 'Gas 19-20'!$A$4:$B$395, 2, FALSE)))</f>
        <v>0</v>
      </c>
      <c r="I859" s="13">
        <f>IFERROR((Table1[[#This Row],[Electricity 19-20]]*'Emissions Factors'!$C$2)+(Table1[[#This Row],[Gas 19-20]]*'Emissions Factors'!$B$2), "")</f>
        <v>0</v>
      </c>
      <c r="J859" s="7" t="str">
        <f>IF(ISNA(VLOOKUP(Table1[[#This Row],[Name]],'Elec 20-21'!$A$4:$B$641, 2, FALSE)), "0", VLOOKUP(Table1[[#This Row],[Name]], 'Elec 20-21'!$A$4:$B$641, 2, FALSE))</f>
        <v>0</v>
      </c>
      <c r="K859" s="7" t="str">
        <f>IF(ISNA(VLOOKUP(Table1[[#This Row],[Name]], 'Gas 20-21'!$A$4:$B$400, 2, FALSE)), "0", VLOOKUP(Table1[[#This Row],[Name]], 'Gas 20-21'!$A$4:$B$400, 2, FALSE))</f>
        <v>0</v>
      </c>
      <c r="L859" s="13">
        <f>IFERROR((Table1[[#This Row],[Electricity 20-21]]*'Emissions Factors'!$C$3)+(Table1[[#This Row],[Gas 20-21]]*'Emissions Factors'!$B$2), "0")</f>
        <v>0</v>
      </c>
      <c r="M859" s="65" t="str">
        <f>IF(ISNA(VLOOKUP(Table1[[#This Row],[Name]], 'Elec 21-22'!$A$4:$B$656, 2, FALSE)), "0", VLOOKUP(Table1[[#This Row],[Name]], 'Elec 21-22'!$A$4:$B$656, 2, FALSE))</f>
        <v>0</v>
      </c>
      <c r="N859" s="11" t="str">
        <f>IF(ISNA(VLOOKUP(Table1[[#This Row],[Name]], 'Gas 21-22'!$A$4:$B$408, 2, FALSE)), "0", VLOOKUP(Table1[[#This Row],[Name]], 'Gas 21-22'!$A$4:$B$408, 2, FALSE))</f>
        <v>0</v>
      </c>
      <c r="O859" s="8">
        <f>IFERROR((Table1[[#This Row],[Electricity 21-22]]*'Emissions Factors'!$C$4)+(Table1[[#This Row],[Gas 21-22]]*'Emissions Factors'!$B$4), "")</f>
        <v>0</v>
      </c>
      <c r="P859" s="12" t="str">
        <f>IFERROR(Table1[[#This Row],[Total Emissions 21-22]]/Table1[[#This Row],[Total Emissions 20-21]], "")</f>
        <v/>
      </c>
      <c r="Q859" s="11" t="str">
        <f>IF(ISNA(VLOOKUP(Table1[[#This Row],[Name]],'Elec 22-23'!$A$4:$B$680, 2, FALSE)), "", VLOOKUP(Table1[[#This Row],[Name]], 'Elec 22-23'!$A$4:$B$680, 2, FALSE))</f>
        <v/>
      </c>
      <c r="R859" s="7" t="str">
        <f>IF(ISNA(VLOOKUP(Table1[[#This Row],[Name]], 'Gas 22-23'!$A$4:$B$427, 2, FALSE)), "", (VLOOKUP(Table1[[#This Row],[Name]], 'Gas 22-23'!$A$4:$B$427, 2, FALSE)))</f>
        <v/>
      </c>
      <c r="S859" s="7" t="str">
        <f>IFERROR((Table1[[#This Row],[Electricity 22-23]]*'Emissions Factors'!$C$5)+('Emissions Factors'!$B$5*Table1[[#This Row],[Gas 22-23]]), "")</f>
        <v/>
      </c>
      <c r="T859" s="12" t="str">
        <f>IFERROR(Table1[[#This Row],[Total Emissions 22-23]]/Table1[[#This Row],[Total Emissions 21-22]], "")</f>
        <v/>
      </c>
      <c r="U859" s="7" t="e">
        <f>VLOOKUP(Table1[[#This Row],[Name]],'Electricity 23-24'!A223:D430,4,FALSE)</f>
        <v>#N/A</v>
      </c>
      <c r="V859" s="7" t="str">
        <f>IF(ISNA(VLOOKUP(Table1[[#This Row],[Name]],Table2[#All],2,FALSE)),"",(VLOOKUP(Table1[[#This Row],[Name]],Table2[#All],2,FALSE)))</f>
        <v/>
      </c>
      <c r="W859" s="7" t="str">
        <f>IFERROR((Table1[[#This Row],[Electricity 23-24 ]]*'Emissions Factors'!$C$6)+(Table1[[#This Row],[Gas 23-24 ]]*'Emissions Factors'!$B$6),"")</f>
        <v/>
      </c>
      <c r="X859" s="74" t="str">
        <f>IFERROR(Table1[[#This Row],[Total Emissions 23-24 ]]/Table1[[#This Row],[Total Emissions 22-23]],"")</f>
        <v/>
      </c>
      <c r="Y859" s="21"/>
    </row>
    <row r="860" spans="1:25" x14ac:dyDescent="0.25">
      <c r="A860" s="30"/>
      <c r="B860" s="21" t="e">
        <f>VLOOKUP(Table1[[#This Row],[Name]], 'Site Information'!$A$2:$D$46, 4, FALSE)</f>
        <v>#N/A</v>
      </c>
      <c r="C860" s="11" t="str">
        <f>IF(ISNA(VLOOKUP(Table1[[#This Row],[Name]], 'Elec 17-18'!$A$4:$B$630, 2, FALSE)), "0", VLOOKUP(Table1[[#This Row],[Name]], 'Elec 17-18'!$A$4:$B$630, 2, FALSE))</f>
        <v>0</v>
      </c>
      <c r="D860" s="47" t="str">
        <f>IF(ISNA(VLOOKUP(Table1[[#This Row],[Name]], 'Gas 17-18'!$A$4:$B$395, 2, FALSE)), "0", (VLOOKUP(Table1[[#This Row],[Name]], 'Gas 17-18'!$A$4:$B$395, 2, FALSE)))</f>
        <v>0</v>
      </c>
      <c r="E860" s="11" t="str">
        <f>IF(ISNA(VLOOKUP(Table1[[#This Row],[Name]], 'Elec 18-19'!$A$4:$B$630, 2, FALSE)), "0", VLOOKUP(Table1[[#This Row],[Name]], 'Elec 18-19'!$A$4:$B$630, 2, FALSE))</f>
        <v>0</v>
      </c>
      <c r="F860" s="47" t="str">
        <f>IF(ISNA(VLOOKUP(Table1[[#This Row],[Name]], 'Gas 18-19'!$A$4:$B$395, 2, FALSE)), "0", (VLOOKUP(Table1[[#This Row],[Name]], 'Gas 18-19'!$A$4:$B$395, 2, FALSE)))</f>
        <v>0</v>
      </c>
      <c r="G860" s="7" t="str">
        <f>IF(ISNA(VLOOKUP(Table1[[#This Row],[Name]], 'Elec 19-20'!$A$4:$B$631, 2, FALSE)), "0", VLOOKUP(Table1[[#This Row],[Name]], 'Elec 19-20'!$A$4:$B$631, 2, FALSE))</f>
        <v>0</v>
      </c>
      <c r="H860" s="7" t="str">
        <f>IF(ISNA(VLOOKUP(Table1[[#This Row],[Name]], 'Gas 19-20'!$A$4:$B$395, 2, FALSE)), "0", (VLOOKUP(Table1[[#This Row],[Name]], 'Gas 19-20'!$A$4:$B$395, 2, FALSE)))</f>
        <v>0</v>
      </c>
      <c r="I860" s="13">
        <f>IFERROR((Table1[[#This Row],[Electricity 19-20]]*'Emissions Factors'!$C$2)+(Table1[[#This Row],[Gas 19-20]]*'Emissions Factors'!$B$2), "")</f>
        <v>0</v>
      </c>
      <c r="J860" s="7" t="str">
        <f>IF(ISNA(VLOOKUP(Table1[[#This Row],[Name]],'Elec 20-21'!$A$4:$B$641, 2, FALSE)), "0", VLOOKUP(Table1[[#This Row],[Name]], 'Elec 20-21'!$A$4:$B$641, 2, FALSE))</f>
        <v>0</v>
      </c>
      <c r="K860" s="7" t="str">
        <f>IF(ISNA(VLOOKUP(Table1[[#This Row],[Name]], 'Gas 20-21'!$A$4:$B$400, 2, FALSE)), "0", VLOOKUP(Table1[[#This Row],[Name]], 'Gas 20-21'!$A$4:$B$400, 2, FALSE))</f>
        <v>0</v>
      </c>
      <c r="L860" s="13">
        <f>IFERROR((Table1[[#This Row],[Electricity 20-21]]*'Emissions Factors'!$C$3)+(Table1[[#This Row],[Gas 20-21]]*'Emissions Factors'!$B$2), "0")</f>
        <v>0</v>
      </c>
      <c r="M860" s="65" t="str">
        <f>IF(ISNA(VLOOKUP(Table1[[#This Row],[Name]], 'Elec 21-22'!$A$4:$B$656, 2, FALSE)), "0", VLOOKUP(Table1[[#This Row],[Name]], 'Elec 21-22'!$A$4:$B$656, 2, FALSE))</f>
        <v>0</v>
      </c>
      <c r="N860" s="11" t="str">
        <f>IF(ISNA(VLOOKUP(Table1[[#This Row],[Name]], 'Gas 21-22'!$A$4:$B$408, 2, FALSE)), "0", VLOOKUP(Table1[[#This Row],[Name]], 'Gas 21-22'!$A$4:$B$408, 2, FALSE))</f>
        <v>0</v>
      </c>
      <c r="O860" s="8">
        <f>IFERROR((Table1[[#This Row],[Electricity 21-22]]*'Emissions Factors'!$C$4)+(Table1[[#This Row],[Gas 21-22]]*'Emissions Factors'!$B$4), "")</f>
        <v>0</v>
      </c>
      <c r="P860" s="12" t="str">
        <f>IFERROR(Table1[[#This Row],[Total Emissions 21-22]]/Table1[[#This Row],[Total Emissions 20-21]], "")</f>
        <v/>
      </c>
      <c r="Q860" s="11" t="str">
        <f>IF(ISNA(VLOOKUP(Table1[[#This Row],[Name]],'Elec 22-23'!$A$4:$B$680, 2, FALSE)), "", VLOOKUP(Table1[[#This Row],[Name]], 'Elec 22-23'!$A$4:$B$680, 2, FALSE))</f>
        <v/>
      </c>
      <c r="R860" s="7" t="str">
        <f>IF(ISNA(VLOOKUP(Table1[[#This Row],[Name]], 'Gas 22-23'!$A$4:$B$427, 2, FALSE)), "", (VLOOKUP(Table1[[#This Row],[Name]], 'Gas 22-23'!$A$4:$B$427, 2, FALSE)))</f>
        <v/>
      </c>
      <c r="S860" s="7" t="str">
        <f>IFERROR((Table1[[#This Row],[Electricity 22-23]]*'Emissions Factors'!$C$5)+('Emissions Factors'!$B$5*Table1[[#This Row],[Gas 22-23]]), "")</f>
        <v/>
      </c>
      <c r="T860" s="12" t="str">
        <f>IFERROR(Table1[[#This Row],[Total Emissions 22-23]]/Table1[[#This Row],[Total Emissions 21-22]], "")</f>
        <v/>
      </c>
      <c r="U860" s="7" t="e">
        <f>VLOOKUP(Table1[[#This Row],[Name]],'Electricity 23-24'!A288:D363,4,FALSE)</f>
        <v>#N/A</v>
      </c>
      <c r="V860" s="7" t="str">
        <f>IF(ISNA(VLOOKUP(Table1[[#This Row],[Name]],Table2[#All],2,FALSE)),"",(VLOOKUP(Table1[[#This Row],[Name]],Table2[#All],2,FALSE)))</f>
        <v/>
      </c>
      <c r="W860" s="7" t="str">
        <f>IFERROR((Table1[[#This Row],[Electricity 23-24 ]]*'Emissions Factors'!$C$6)+(Table1[[#This Row],[Gas 23-24 ]]*'Emissions Factors'!$B$6),"")</f>
        <v/>
      </c>
      <c r="X860" s="74" t="str">
        <f>IFERROR(Table1[[#This Row],[Total Emissions 23-24 ]]/Table1[[#This Row],[Total Emissions 22-23]],"")</f>
        <v/>
      </c>
      <c r="Y860" s="21"/>
    </row>
    <row r="861" spans="1:25" x14ac:dyDescent="0.25">
      <c r="A861" s="30"/>
      <c r="B861" s="21" t="e">
        <f>VLOOKUP(Table1[[#This Row],[Name]], 'Site Information'!$A$2:$D$46, 4, FALSE)</f>
        <v>#N/A</v>
      </c>
      <c r="C861" s="11" t="str">
        <f>IF(ISNA(VLOOKUP(Table1[[#This Row],[Name]], 'Elec 17-18'!$A$4:$B$630, 2, FALSE)), "0", VLOOKUP(Table1[[#This Row],[Name]], 'Elec 17-18'!$A$4:$B$630, 2, FALSE))</f>
        <v>0</v>
      </c>
      <c r="D861" s="47" t="str">
        <f>IF(ISNA(VLOOKUP(Table1[[#This Row],[Name]], 'Gas 17-18'!$A$4:$B$395, 2, FALSE)), "0", (VLOOKUP(Table1[[#This Row],[Name]], 'Gas 17-18'!$A$4:$B$395, 2, FALSE)))</f>
        <v>0</v>
      </c>
      <c r="E861" s="11" t="str">
        <f>IF(ISNA(VLOOKUP(Table1[[#This Row],[Name]], 'Elec 18-19'!$A$4:$B$630, 2, FALSE)), "0", VLOOKUP(Table1[[#This Row],[Name]], 'Elec 18-19'!$A$4:$B$630, 2, FALSE))</f>
        <v>0</v>
      </c>
      <c r="F861" s="47" t="str">
        <f>IF(ISNA(VLOOKUP(Table1[[#This Row],[Name]], 'Gas 18-19'!$A$4:$B$395, 2, FALSE)), "0", (VLOOKUP(Table1[[#This Row],[Name]], 'Gas 18-19'!$A$4:$B$395, 2, FALSE)))</f>
        <v>0</v>
      </c>
      <c r="G861" s="7" t="str">
        <f>IF(ISNA(VLOOKUP(Table1[[#This Row],[Name]], 'Elec 19-20'!$A$4:$B$631, 2, FALSE)), "0", VLOOKUP(Table1[[#This Row],[Name]], 'Elec 19-20'!$A$4:$B$631, 2, FALSE))</f>
        <v>0</v>
      </c>
      <c r="H861" s="7" t="str">
        <f>IF(ISNA(VLOOKUP(Table1[[#This Row],[Name]], 'Gas 19-20'!$A$4:$B$395, 2, FALSE)), "0", (VLOOKUP(Table1[[#This Row],[Name]], 'Gas 19-20'!$A$4:$B$395, 2, FALSE)))</f>
        <v>0</v>
      </c>
      <c r="I861" s="13">
        <f>IFERROR((Table1[[#This Row],[Electricity 19-20]]*'Emissions Factors'!$C$2)+(Table1[[#This Row],[Gas 19-20]]*'Emissions Factors'!$B$2), "")</f>
        <v>0</v>
      </c>
      <c r="J861" s="7" t="str">
        <f>IF(ISNA(VLOOKUP(Table1[[#This Row],[Name]],'Elec 20-21'!$A$4:$B$641, 2, FALSE)), "0", VLOOKUP(Table1[[#This Row],[Name]], 'Elec 20-21'!$A$4:$B$641, 2, FALSE))</f>
        <v>0</v>
      </c>
      <c r="K861" s="7" t="str">
        <f>IF(ISNA(VLOOKUP(Table1[[#This Row],[Name]], 'Gas 20-21'!$A$4:$B$400, 2, FALSE)), "0", VLOOKUP(Table1[[#This Row],[Name]], 'Gas 20-21'!$A$4:$B$400, 2, FALSE))</f>
        <v>0</v>
      </c>
      <c r="L861" s="13">
        <f>IFERROR((Table1[[#This Row],[Electricity 20-21]]*'Emissions Factors'!$C$3)+(Table1[[#This Row],[Gas 20-21]]*'Emissions Factors'!$B$2), "0")</f>
        <v>0</v>
      </c>
      <c r="M861" s="65" t="str">
        <f>IF(ISNA(VLOOKUP(Table1[[#This Row],[Name]], 'Elec 21-22'!$A$4:$B$656, 2, FALSE)), "0", VLOOKUP(Table1[[#This Row],[Name]], 'Elec 21-22'!$A$4:$B$656, 2, FALSE))</f>
        <v>0</v>
      </c>
      <c r="N861" s="11" t="str">
        <f>IF(ISNA(VLOOKUP(Table1[[#This Row],[Name]], 'Gas 21-22'!$A$4:$B$408, 2, FALSE)), "0", VLOOKUP(Table1[[#This Row],[Name]], 'Gas 21-22'!$A$4:$B$408, 2, FALSE))</f>
        <v>0</v>
      </c>
      <c r="O861" s="8">
        <f>IFERROR((Table1[[#This Row],[Electricity 21-22]]*'Emissions Factors'!$C$4)+(Table1[[#This Row],[Gas 21-22]]*'Emissions Factors'!$B$4), "")</f>
        <v>0</v>
      </c>
      <c r="P861" s="12" t="str">
        <f>IFERROR(Table1[[#This Row],[Total Emissions 21-22]]/Table1[[#This Row],[Total Emissions 20-21]], "")</f>
        <v/>
      </c>
      <c r="Q861" s="11" t="str">
        <f>IF(ISNA(VLOOKUP(Table1[[#This Row],[Name]],'Elec 22-23'!$A$4:$B$680, 2, FALSE)), "", VLOOKUP(Table1[[#This Row],[Name]], 'Elec 22-23'!$A$4:$B$680, 2, FALSE))</f>
        <v/>
      </c>
      <c r="R861" s="7" t="str">
        <f>IF(ISNA(VLOOKUP(Table1[[#This Row],[Name]], 'Gas 22-23'!$A$4:$B$427, 2, FALSE)), "", (VLOOKUP(Table1[[#This Row],[Name]], 'Gas 22-23'!$A$4:$B$427, 2, FALSE)))</f>
        <v/>
      </c>
      <c r="S861" s="7" t="str">
        <f>IFERROR((Table1[[#This Row],[Electricity 22-23]]*'Emissions Factors'!$C$5)+('Emissions Factors'!$B$5*Table1[[#This Row],[Gas 22-23]]), "")</f>
        <v/>
      </c>
      <c r="T861" s="12" t="str">
        <f>IFERROR(Table1[[#This Row],[Total Emissions 22-23]]/Table1[[#This Row],[Total Emissions 21-22]], "")</f>
        <v/>
      </c>
      <c r="U861" s="7" t="str">
        <f>IF(ISNA(VLOOKUP(Table1[[#This Row],[Name]],'Electricity 23-24'!A417:D1313,4,FALSE)),"",(VLOOKUP(Table1[[#This Row],[Name]],'Electricity 23-24'!A417:D1313,4,FALSE)))</f>
        <v/>
      </c>
      <c r="V861" s="7" t="str">
        <f>IF(ISNA(VLOOKUP(Table1[[#This Row],[Name]],Table2[#All],2,FALSE)),"",(VLOOKUP(Table1[[#This Row],[Name]],Table2[#All],2,FALSE)))</f>
        <v/>
      </c>
      <c r="W861" s="7" t="str">
        <f>IFERROR((Table1[[#This Row],[Electricity 23-24 ]]*'Emissions Factors'!$C$6)+(Table1[[#This Row],[Gas 23-24 ]]*'Emissions Factors'!$B$6),"")</f>
        <v/>
      </c>
      <c r="X861" s="74" t="str">
        <f>IFERROR(Table1[[#This Row],[Total Emissions 23-24 ]]/Table1[[#This Row],[Total Emissions 22-23]],"")</f>
        <v/>
      </c>
      <c r="Y861" s="21"/>
    </row>
    <row r="862" spans="1:25" x14ac:dyDescent="0.25">
      <c r="A862" s="30"/>
      <c r="B862" s="21" t="e">
        <f>VLOOKUP(Table1[[#This Row],[Name]], 'Site Information'!$A$2:$D$46, 4, FALSE)</f>
        <v>#N/A</v>
      </c>
      <c r="C862" s="11" t="str">
        <f>IF(ISNA(VLOOKUP(Table1[[#This Row],[Name]], 'Elec 17-18'!$A$4:$B$630, 2, FALSE)), "0", VLOOKUP(Table1[[#This Row],[Name]], 'Elec 17-18'!$A$4:$B$630, 2, FALSE))</f>
        <v>0</v>
      </c>
      <c r="D862" s="47" t="str">
        <f>IF(ISNA(VLOOKUP(Table1[[#This Row],[Name]], 'Gas 17-18'!$A$4:$B$395, 2, FALSE)), "0", (VLOOKUP(Table1[[#This Row],[Name]], 'Gas 17-18'!$A$4:$B$395, 2, FALSE)))</f>
        <v>0</v>
      </c>
      <c r="E862" s="11" t="str">
        <f>IF(ISNA(VLOOKUP(Table1[[#This Row],[Name]], 'Elec 18-19'!$A$4:$B$630, 2, FALSE)), "0", VLOOKUP(Table1[[#This Row],[Name]], 'Elec 18-19'!$A$4:$B$630, 2, FALSE))</f>
        <v>0</v>
      </c>
      <c r="F862" s="47" t="str">
        <f>IF(ISNA(VLOOKUP(Table1[[#This Row],[Name]], 'Gas 18-19'!$A$4:$B$395, 2, FALSE)), "0", (VLOOKUP(Table1[[#This Row],[Name]], 'Gas 18-19'!$A$4:$B$395, 2, FALSE)))</f>
        <v>0</v>
      </c>
      <c r="G862" s="7" t="str">
        <f>IF(ISNA(VLOOKUP(Table1[[#This Row],[Name]], 'Elec 19-20'!$A$4:$B$631, 2, FALSE)), "0", VLOOKUP(Table1[[#This Row],[Name]], 'Elec 19-20'!$A$4:$B$631, 2, FALSE))</f>
        <v>0</v>
      </c>
      <c r="H862" s="7" t="str">
        <f>IF(ISNA(VLOOKUP(Table1[[#This Row],[Name]], 'Gas 19-20'!$A$4:$B$395, 2, FALSE)), "0", (VLOOKUP(Table1[[#This Row],[Name]], 'Gas 19-20'!$A$4:$B$395, 2, FALSE)))</f>
        <v>0</v>
      </c>
      <c r="I862" s="13">
        <f>IFERROR((Table1[[#This Row],[Electricity 19-20]]*'Emissions Factors'!$C$2)+(Table1[[#This Row],[Gas 19-20]]*'Emissions Factors'!$B$2), "")</f>
        <v>0</v>
      </c>
      <c r="J862" s="7" t="str">
        <f>IF(ISNA(VLOOKUP(Table1[[#This Row],[Name]],'Elec 20-21'!$A$4:$B$641, 2, FALSE)), "0", VLOOKUP(Table1[[#This Row],[Name]], 'Elec 20-21'!$A$4:$B$641, 2, FALSE))</f>
        <v>0</v>
      </c>
      <c r="K862" s="7" t="str">
        <f>IF(ISNA(VLOOKUP(Table1[[#This Row],[Name]], 'Gas 20-21'!$A$4:$B$400, 2, FALSE)), "0", VLOOKUP(Table1[[#This Row],[Name]], 'Gas 20-21'!$A$4:$B$400, 2, FALSE))</f>
        <v>0</v>
      </c>
      <c r="L862" s="13">
        <f>IFERROR((Table1[[#This Row],[Electricity 20-21]]*'Emissions Factors'!$C$3)+(Table1[[#This Row],[Gas 20-21]]*'Emissions Factors'!$B$2), "0")</f>
        <v>0</v>
      </c>
      <c r="M862" s="65" t="str">
        <f>IF(ISNA(VLOOKUP(Table1[[#This Row],[Name]], 'Elec 21-22'!$A$4:$B$656, 2, FALSE)), "0", VLOOKUP(Table1[[#This Row],[Name]], 'Elec 21-22'!$A$4:$B$656, 2, FALSE))</f>
        <v>0</v>
      </c>
      <c r="N862" s="11" t="str">
        <f>IF(ISNA(VLOOKUP(Table1[[#This Row],[Name]], 'Gas 21-22'!$A$4:$B$408, 2, FALSE)), "0", VLOOKUP(Table1[[#This Row],[Name]], 'Gas 21-22'!$A$4:$B$408, 2, FALSE))</f>
        <v>0</v>
      </c>
      <c r="O862" s="8">
        <f>IFERROR((Table1[[#This Row],[Electricity 21-22]]*'Emissions Factors'!$C$4)+(Table1[[#This Row],[Gas 21-22]]*'Emissions Factors'!$B$4), "")</f>
        <v>0</v>
      </c>
      <c r="P862" s="12" t="str">
        <f>IFERROR(Table1[[#This Row],[Total Emissions 21-22]]/Table1[[#This Row],[Total Emissions 20-21]], "")</f>
        <v/>
      </c>
      <c r="Q862" s="11" t="str">
        <f>IF(ISNA(VLOOKUP(Table1[[#This Row],[Name]],'Elec 22-23'!$A$4:$B$680, 2, FALSE)), "", VLOOKUP(Table1[[#This Row],[Name]], 'Elec 22-23'!$A$4:$B$680, 2, FALSE))</f>
        <v/>
      </c>
      <c r="R862" s="7" t="str">
        <f>IF(ISNA(VLOOKUP(Table1[[#This Row],[Name]], 'Gas 22-23'!$A$4:$B$427, 2, FALSE)), "", (VLOOKUP(Table1[[#This Row],[Name]], 'Gas 22-23'!$A$4:$B$427, 2, FALSE)))</f>
        <v/>
      </c>
      <c r="S862" s="7" t="str">
        <f>IFERROR((Table1[[#This Row],[Electricity 22-23]]*'Emissions Factors'!$C$5)+('Emissions Factors'!$B$5*Table1[[#This Row],[Gas 22-23]]), "")</f>
        <v/>
      </c>
      <c r="T862" s="12" t="str">
        <f>IFERROR(Table1[[#This Row],[Total Emissions 22-23]]/Table1[[#This Row],[Total Emissions 21-22]], "")</f>
        <v/>
      </c>
      <c r="U862" s="7" t="str">
        <f>IF(ISNA(VLOOKUP(Table1[[#This Row],[Name]],'Electricity 23-24'!A8:D130,4,FALSE)),"",(VLOOKUP(Table1[[#This Row],[Name]],'Electricity 23-24'!A8:D130,4,FALSE)))</f>
        <v/>
      </c>
      <c r="V862" s="7" t="str">
        <f>IF(ISNA(VLOOKUP(Table1[[#This Row],[Name]],Table2[#All],2,FALSE)),"",(VLOOKUP(Table1[[#This Row],[Name]],Table2[#All],2,FALSE)))</f>
        <v/>
      </c>
      <c r="W862" s="7" t="str">
        <f>IFERROR((Table1[[#This Row],[Electricity 23-24 ]]*'Emissions Factors'!$C$6)+(Table1[[#This Row],[Gas 23-24 ]]*'Emissions Factors'!$B$6),"")</f>
        <v/>
      </c>
      <c r="X862" s="74" t="str">
        <f>IFERROR(Table1[[#This Row],[Total Emissions 23-24 ]]/Table1[[#This Row],[Total Emissions 22-23]],"")</f>
        <v/>
      </c>
      <c r="Y862" s="21"/>
    </row>
    <row r="863" spans="1:25" x14ac:dyDescent="0.25">
      <c r="A863" s="30"/>
      <c r="B863" s="21" t="e">
        <f>VLOOKUP(Table1[[#This Row],[Name]], 'Site Information'!$A$2:$D$46, 4, FALSE)</f>
        <v>#N/A</v>
      </c>
      <c r="C863" s="11" t="str">
        <f>IF(ISNA(VLOOKUP(Table1[[#This Row],[Name]], 'Elec 17-18'!$A$4:$B$630, 2, FALSE)), "0", VLOOKUP(Table1[[#This Row],[Name]], 'Elec 17-18'!$A$4:$B$630, 2, FALSE))</f>
        <v>0</v>
      </c>
      <c r="D863" s="47" t="str">
        <f>IF(ISNA(VLOOKUP(Table1[[#This Row],[Name]], 'Gas 17-18'!$A$4:$B$395, 2, FALSE)), "0", (VLOOKUP(Table1[[#This Row],[Name]], 'Gas 17-18'!$A$4:$B$395, 2, FALSE)))</f>
        <v>0</v>
      </c>
      <c r="E863" s="11" t="str">
        <f>IF(ISNA(VLOOKUP(Table1[[#This Row],[Name]], 'Elec 18-19'!$A$4:$B$630, 2, FALSE)), "0", VLOOKUP(Table1[[#This Row],[Name]], 'Elec 18-19'!$A$4:$B$630, 2, FALSE))</f>
        <v>0</v>
      </c>
      <c r="F863" s="47" t="str">
        <f>IF(ISNA(VLOOKUP(Table1[[#This Row],[Name]], 'Gas 18-19'!$A$4:$B$395, 2, FALSE)), "0", (VLOOKUP(Table1[[#This Row],[Name]], 'Gas 18-19'!$A$4:$B$395, 2, FALSE)))</f>
        <v>0</v>
      </c>
      <c r="G863" s="7" t="str">
        <f>IF(ISNA(VLOOKUP(Table1[[#This Row],[Name]], 'Elec 19-20'!$A$4:$B$631, 2, FALSE)), "0", VLOOKUP(Table1[[#This Row],[Name]], 'Elec 19-20'!$A$4:$B$631, 2, FALSE))</f>
        <v>0</v>
      </c>
      <c r="H863" s="7" t="str">
        <f>IF(ISNA(VLOOKUP(Table1[[#This Row],[Name]], 'Gas 19-20'!$A$4:$B$395, 2, FALSE)), "0", (VLOOKUP(Table1[[#This Row],[Name]], 'Gas 19-20'!$A$4:$B$395, 2, FALSE)))</f>
        <v>0</v>
      </c>
      <c r="I863" s="13">
        <f>IFERROR((Table1[[#This Row],[Electricity 19-20]]*'Emissions Factors'!$C$2)+(Table1[[#This Row],[Gas 19-20]]*'Emissions Factors'!$B$2), "")</f>
        <v>0</v>
      </c>
      <c r="J863" s="7" t="str">
        <f>IF(ISNA(VLOOKUP(Table1[[#This Row],[Name]],'Elec 20-21'!$A$4:$B$641, 2, FALSE)), "0", VLOOKUP(Table1[[#This Row],[Name]], 'Elec 20-21'!$A$4:$B$641, 2, FALSE))</f>
        <v>0</v>
      </c>
      <c r="K863" s="7" t="str">
        <f>IF(ISNA(VLOOKUP(Table1[[#This Row],[Name]], 'Gas 20-21'!$A$4:$B$400, 2, FALSE)), "0", VLOOKUP(Table1[[#This Row],[Name]], 'Gas 20-21'!$A$4:$B$400, 2, FALSE))</f>
        <v>0</v>
      </c>
      <c r="L863" s="13">
        <f>IFERROR((Table1[[#This Row],[Electricity 20-21]]*'Emissions Factors'!$C$3)+(Table1[[#This Row],[Gas 20-21]]*'Emissions Factors'!$B$2), "0")</f>
        <v>0</v>
      </c>
      <c r="M863" s="65" t="str">
        <f>IF(ISNA(VLOOKUP(Table1[[#This Row],[Name]], 'Elec 21-22'!$A$4:$B$656, 2, FALSE)), "0", VLOOKUP(Table1[[#This Row],[Name]], 'Elec 21-22'!$A$4:$B$656, 2, FALSE))</f>
        <v>0</v>
      </c>
      <c r="N863" s="7" t="str">
        <f>IF(ISNA(VLOOKUP(Table1[[#This Row],[Name]], 'Gas 21-22'!$A$4:$B$408, 2, FALSE)), "0", VLOOKUP(Table1[[#This Row],[Name]], 'Gas 21-22'!$A$4:$B$408, 2, FALSE))</f>
        <v>0</v>
      </c>
      <c r="O863" s="8">
        <f>IFERROR((Table1[[#This Row],[Electricity 21-22]]*'Emissions Factors'!$C$4)+(Table1[[#This Row],[Gas 21-22]]*'Emissions Factors'!$B$4), "")</f>
        <v>0</v>
      </c>
      <c r="P863" s="12" t="str">
        <f>IFERROR(Table1[[#This Row],[Total Emissions 21-22]]/Table1[[#This Row],[Total Emissions 20-21]], "")</f>
        <v/>
      </c>
      <c r="Q863" s="11" t="str">
        <f>IF(ISNA(VLOOKUP(Table1[[#This Row],[Name]],'Elec 22-23'!$A$4:$B$680, 2, FALSE)), "", VLOOKUP(Table1[[#This Row],[Name]], 'Elec 22-23'!$A$4:$B$680, 2, FALSE))</f>
        <v/>
      </c>
      <c r="R863" s="7" t="str">
        <f>IF(ISNA(VLOOKUP(Table1[[#This Row],[Name]], 'Gas 22-23'!$A$4:$B$427, 2, FALSE)), "", (VLOOKUP(Table1[[#This Row],[Name]], 'Gas 22-23'!$A$4:$B$427, 2, FALSE)))</f>
        <v/>
      </c>
      <c r="S863" s="7" t="str">
        <f>IFERROR((Table1[[#This Row],[Electricity 22-23]]*'Emissions Factors'!$C$5)+('Emissions Factors'!$B$5*Table1[[#This Row],[Gas 22-23]]), "")</f>
        <v/>
      </c>
      <c r="T863" s="12" t="str">
        <f>IFERROR(Table1[[#This Row],[Total Emissions 22-23]]/Table1[[#This Row],[Total Emissions 21-22]], "")</f>
        <v/>
      </c>
      <c r="U863" s="7" t="str">
        <f>IF(ISNA(VLOOKUP(Table1[[#This Row],[Name]],'Electricity 23-24'!A411:D1307,4,FALSE)),"",(VLOOKUP(Table1[[#This Row],[Name]],'Electricity 23-24'!A411:D1307,4,FALSE)))</f>
        <v/>
      </c>
      <c r="V863" s="7" t="str">
        <f>IF(ISNA(VLOOKUP(Table1[[#This Row],[Name]],Table2[#All],2,FALSE)),"",(VLOOKUP(Table1[[#This Row],[Name]],Table2[#All],2,FALSE)))</f>
        <v/>
      </c>
      <c r="W863" s="7" t="str">
        <f>IFERROR((Table1[[#This Row],[Electricity 23-24 ]]*'Emissions Factors'!$C$6)+(Table1[[#This Row],[Gas 23-24 ]]*'Emissions Factors'!$B$6),"")</f>
        <v/>
      </c>
      <c r="X863" s="74" t="str">
        <f>IFERROR(Table1[[#This Row],[Total Emissions 23-24 ]]/Table1[[#This Row],[Total Emissions 22-23]],"")</f>
        <v/>
      </c>
      <c r="Y863" s="21"/>
    </row>
    <row r="864" spans="1:25" x14ac:dyDescent="0.25">
      <c r="A864" s="30"/>
      <c r="B864" s="21" t="e">
        <f>VLOOKUP(Table1[[#This Row],[Name]], 'Site Information'!$A$2:$D$46, 4, FALSE)</f>
        <v>#N/A</v>
      </c>
      <c r="C864" s="11" t="str">
        <f>IF(ISNA(VLOOKUP(Table1[[#This Row],[Name]], 'Elec 17-18'!$A$4:$B$630, 2, FALSE)), "0", VLOOKUP(Table1[[#This Row],[Name]], 'Elec 17-18'!$A$4:$B$630, 2, FALSE))</f>
        <v>0</v>
      </c>
      <c r="D864" s="47" t="str">
        <f>IF(ISNA(VLOOKUP(Table1[[#This Row],[Name]], 'Gas 17-18'!$A$4:$B$395, 2, FALSE)), "0", (VLOOKUP(Table1[[#This Row],[Name]], 'Gas 17-18'!$A$4:$B$395, 2, FALSE)))</f>
        <v>0</v>
      </c>
      <c r="E864" s="11" t="str">
        <f>IF(ISNA(VLOOKUP(Table1[[#This Row],[Name]], 'Elec 18-19'!$A$4:$B$630, 2, FALSE)), "0", VLOOKUP(Table1[[#This Row],[Name]], 'Elec 18-19'!$A$4:$B$630, 2, FALSE))</f>
        <v>0</v>
      </c>
      <c r="F864" s="47" t="str">
        <f>IF(ISNA(VLOOKUP(Table1[[#This Row],[Name]], 'Gas 18-19'!$A$4:$B$395, 2, FALSE)), "0", (VLOOKUP(Table1[[#This Row],[Name]], 'Gas 18-19'!$A$4:$B$395, 2, FALSE)))</f>
        <v>0</v>
      </c>
      <c r="G864" s="7" t="str">
        <f>IF(ISNA(VLOOKUP(Table1[[#This Row],[Name]], 'Elec 19-20'!$A$4:$B$631, 2, FALSE)), "0", VLOOKUP(Table1[[#This Row],[Name]], 'Elec 19-20'!$A$4:$B$631, 2, FALSE))</f>
        <v>0</v>
      </c>
      <c r="H864" s="7" t="str">
        <f>IF(ISNA(VLOOKUP(Table1[[#This Row],[Name]], 'Gas 19-20'!$A$4:$B$395, 2, FALSE)), "0", (VLOOKUP(Table1[[#This Row],[Name]], 'Gas 19-20'!$A$4:$B$395, 2, FALSE)))</f>
        <v>0</v>
      </c>
      <c r="I864" s="13">
        <f>IFERROR((Table1[[#This Row],[Electricity 19-20]]*'Emissions Factors'!$C$2)+(Table1[[#This Row],[Gas 19-20]]*'Emissions Factors'!$B$2), "")</f>
        <v>0</v>
      </c>
      <c r="J864" s="7" t="str">
        <f>IF(ISNA(VLOOKUP(Table1[[#This Row],[Name]],'Elec 20-21'!$A$4:$B$641, 2, FALSE)), "0", VLOOKUP(Table1[[#This Row],[Name]], 'Elec 20-21'!$A$4:$B$641, 2, FALSE))</f>
        <v>0</v>
      </c>
      <c r="K864" s="7" t="str">
        <f>IF(ISNA(VLOOKUP(Table1[[#This Row],[Name]], 'Gas 20-21'!$A$4:$B$400, 2, FALSE)), "0", VLOOKUP(Table1[[#This Row],[Name]], 'Gas 20-21'!$A$4:$B$400, 2, FALSE))</f>
        <v>0</v>
      </c>
      <c r="L864" s="13">
        <f>IFERROR((Table1[[#This Row],[Electricity 20-21]]*'Emissions Factors'!$C$3)+(Table1[[#This Row],[Gas 20-21]]*'Emissions Factors'!$B$2), "0")</f>
        <v>0</v>
      </c>
      <c r="M864" s="65" t="str">
        <f>IF(ISNA(VLOOKUP(Table1[[#This Row],[Name]], 'Elec 21-22'!$A$4:$B$656, 2, FALSE)), "0", VLOOKUP(Table1[[#This Row],[Name]], 'Elec 21-22'!$A$4:$B$656, 2, FALSE))</f>
        <v>0</v>
      </c>
      <c r="N864" s="11" t="str">
        <f>IF(ISNA(VLOOKUP(Table1[[#This Row],[Name]], 'Gas 21-22'!$A$4:$B$408, 2, FALSE)), "0", VLOOKUP(Table1[[#This Row],[Name]], 'Gas 21-22'!$A$4:$B$408, 2, FALSE))</f>
        <v>0</v>
      </c>
      <c r="O864" s="8">
        <f>IFERROR((Table1[[#This Row],[Electricity 21-22]]*'Emissions Factors'!$C$4)+(Table1[[#This Row],[Gas 21-22]]*'Emissions Factors'!$B$4), "")</f>
        <v>0</v>
      </c>
      <c r="P864" s="12" t="str">
        <f>IFERROR(Table1[[#This Row],[Total Emissions 21-22]]/Table1[[#This Row],[Total Emissions 20-21]], "")</f>
        <v/>
      </c>
      <c r="Q864" s="11" t="str">
        <f>IF(ISNA(VLOOKUP(Table1[[#This Row],[Name]],'Elec 22-23'!$A$4:$B$680, 2, FALSE)), "", VLOOKUP(Table1[[#This Row],[Name]], 'Elec 22-23'!$A$4:$B$680, 2, FALSE))</f>
        <v/>
      </c>
      <c r="R864" s="7" t="str">
        <f>IF(ISNA(VLOOKUP(Table1[[#This Row],[Name]], 'Gas 22-23'!$A$4:$B$427, 2, FALSE)), "", (VLOOKUP(Table1[[#This Row],[Name]], 'Gas 22-23'!$A$4:$B$427, 2, FALSE)))</f>
        <v/>
      </c>
      <c r="S864" s="7" t="str">
        <f>IFERROR((Table1[[#This Row],[Electricity 22-23]]*'Emissions Factors'!$C$5)+('Emissions Factors'!$B$5*Table1[[#This Row],[Gas 22-23]]), "")</f>
        <v/>
      </c>
      <c r="T864" s="12" t="str">
        <f>IFERROR(Table1[[#This Row],[Total Emissions 22-23]]/Table1[[#This Row],[Total Emissions 21-22]], "")</f>
        <v/>
      </c>
      <c r="U864" s="7" t="str">
        <f>IF(ISNA(VLOOKUP(Table1[[#This Row],[Name]],'Electricity 23-24'!A399:D1295,4,FALSE)),"",(VLOOKUP(Table1[[#This Row],[Name]],'Electricity 23-24'!A399:D1295,4,FALSE)))</f>
        <v/>
      </c>
      <c r="V864" s="7" t="str">
        <f>IF(ISNA(VLOOKUP(Table1[[#This Row],[Name]],Table2[#All],2,FALSE)),"",(VLOOKUP(Table1[[#This Row],[Name]],Table2[#All],2,FALSE)))</f>
        <v/>
      </c>
      <c r="W864" s="7" t="str">
        <f>IFERROR((Table1[[#This Row],[Electricity 23-24 ]]*'Emissions Factors'!$C$6)+(Table1[[#This Row],[Gas 23-24 ]]*'Emissions Factors'!$B$6),"")</f>
        <v/>
      </c>
      <c r="X864" s="74" t="str">
        <f>IFERROR(Table1[[#This Row],[Total Emissions 23-24 ]]/Table1[[#This Row],[Total Emissions 22-23]],"")</f>
        <v/>
      </c>
      <c r="Y864" s="21" t="s">
        <v>967</v>
      </c>
    </row>
    <row r="865" spans="1:25" x14ac:dyDescent="0.25">
      <c r="A865" s="30"/>
      <c r="B865" s="21" t="e">
        <f>VLOOKUP(Table1[[#This Row],[Name]], 'Site Information'!$A$2:$D$46, 4, FALSE)</f>
        <v>#N/A</v>
      </c>
      <c r="C865" s="11" t="str">
        <f>IF(ISNA(VLOOKUP(Table1[[#This Row],[Name]], 'Elec 17-18'!$A$4:$B$630, 2, FALSE)), "0", VLOOKUP(Table1[[#This Row],[Name]], 'Elec 17-18'!$A$4:$B$630, 2, FALSE))</f>
        <v>0</v>
      </c>
      <c r="D865" s="47" t="str">
        <f>IF(ISNA(VLOOKUP(Table1[[#This Row],[Name]], 'Gas 17-18'!$A$4:$B$395, 2, FALSE)), "0", (VLOOKUP(Table1[[#This Row],[Name]], 'Gas 17-18'!$A$4:$B$395, 2, FALSE)))</f>
        <v>0</v>
      </c>
      <c r="E865" s="11" t="str">
        <f>IF(ISNA(VLOOKUP(Table1[[#This Row],[Name]], 'Elec 18-19'!$A$4:$B$630, 2, FALSE)), "0", VLOOKUP(Table1[[#This Row],[Name]], 'Elec 18-19'!$A$4:$B$630, 2, FALSE))</f>
        <v>0</v>
      </c>
      <c r="F865" s="47" t="str">
        <f>IF(ISNA(VLOOKUP(Table1[[#This Row],[Name]], 'Gas 18-19'!$A$4:$B$395, 2, FALSE)), "0", (VLOOKUP(Table1[[#This Row],[Name]], 'Gas 18-19'!$A$4:$B$395, 2, FALSE)))</f>
        <v>0</v>
      </c>
      <c r="G865" s="7" t="str">
        <f>IF(ISNA(VLOOKUP(Table1[[#This Row],[Name]], 'Elec 19-20'!$A$4:$B$631, 2, FALSE)), "0", VLOOKUP(Table1[[#This Row],[Name]], 'Elec 19-20'!$A$4:$B$631, 2, FALSE))</f>
        <v>0</v>
      </c>
      <c r="H865" s="7" t="str">
        <f>IF(ISNA(VLOOKUP(Table1[[#This Row],[Name]], 'Gas 19-20'!$A$4:$B$395, 2, FALSE)), "0", (VLOOKUP(Table1[[#This Row],[Name]], 'Gas 19-20'!$A$4:$B$395, 2, FALSE)))</f>
        <v>0</v>
      </c>
      <c r="I865" s="13">
        <f>IFERROR((Table1[[#This Row],[Electricity 19-20]]*'Emissions Factors'!$C$2)+(Table1[[#This Row],[Gas 19-20]]*'Emissions Factors'!$B$2), "")</f>
        <v>0</v>
      </c>
      <c r="J865" s="7" t="str">
        <f>IF(ISNA(VLOOKUP(Table1[[#This Row],[Name]],'Elec 20-21'!$A$4:$B$641, 2, FALSE)), "0", VLOOKUP(Table1[[#This Row],[Name]], 'Elec 20-21'!$A$4:$B$641, 2, FALSE))</f>
        <v>0</v>
      </c>
      <c r="K865" s="7" t="str">
        <f>IF(ISNA(VLOOKUP(Table1[[#This Row],[Name]], 'Gas 20-21'!$A$4:$B$400, 2, FALSE)), "0", VLOOKUP(Table1[[#This Row],[Name]], 'Gas 20-21'!$A$4:$B$400, 2, FALSE))</f>
        <v>0</v>
      </c>
      <c r="L865" s="13">
        <f>IFERROR((Table1[[#This Row],[Electricity 20-21]]*'Emissions Factors'!$C$3)+(Table1[[#This Row],[Gas 20-21]]*'Emissions Factors'!$B$2), "0")</f>
        <v>0</v>
      </c>
      <c r="M865" s="65" t="str">
        <f>IF(ISNA(VLOOKUP(Table1[[#This Row],[Name]], 'Elec 21-22'!$A$4:$B$656, 2, FALSE)), "0", VLOOKUP(Table1[[#This Row],[Name]], 'Elec 21-22'!$A$4:$B$656, 2, FALSE))</f>
        <v>0</v>
      </c>
      <c r="N865" s="7" t="str">
        <f>IF(ISNA(VLOOKUP(Table1[[#This Row],[Name]], 'Gas 21-22'!$A$4:$B$408, 2, FALSE)), "0", VLOOKUP(Table1[[#This Row],[Name]], 'Gas 21-22'!$A$4:$B$408, 2, FALSE))</f>
        <v>0</v>
      </c>
      <c r="O865" s="8">
        <f>IFERROR((Table1[[#This Row],[Electricity 21-22]]*'Emissions Factors'!$C$4)+(Table1[[#This Row],[Gas 21-22]]*'Emissions Factors'!$B$4), "")</f>
        <v>0</v>
      </c>
      <c r="P865" s="12" t="str">
        <f>IFERROR(Table1[[#This Row],[Total Emissions 21-22]]/Table1[[#This Row],[Total Emissions 20-21]], "")</f>
        <v/>
      </c>
      <c r="Q865" s="11" t="str">
        <f>IF(ISNA(VLOOKUP(Table1[[#This Row],[Name]],'Elec 22-23'!$A$4:$B$680, 2, FALSE)), "", VLOOKUP(Table1[[#This Row],[Name]], 'Elec 22-23'!$A$4:$B$680, 2, FALSE))</f>
        <v/>
      </c>
      <c r="R865" s="11" t="str">
        <f>IF(ISNA(VLOOKUP(Table1[[#This Row],[Name]], 'Gas 22-23'!$A$4:$B$427, 2, FALSE)), "", (VLOOKUP(Table1[[#This Row],[Name]], 'Gas 22-23'!$A$4:$B$427, 2, FALSE)))</f>
        <v/>
      </c>
      <c r="S865" s="11" t="str">
        <f>IFERROR((Table1[[#This Row],[Electricity 22-23]]*'Emissions Factors'!$C$5)+('Emissions Factors'!$B$5*Table1[[#This Row],[Gas 22-23]]), "")</f>
        <v/>
      </c>
      <c r="T865" s="12" t="str">
        <f>IFERROR(Table1[[#This Row],[Total Emissions 22-23]]/Table1[[#This Row],[Total Emissions 21-22]], "")</f>
        <v/>
      </c>
      <c r="U865" s="11" t="str">
        <f>IF(ISNA(VLOOKUP(Table1[[#This Row],[Name]],'Electricity 23-24'!A420:D1316,4,FALSE)),"",(VLOOKUP(Table1[[#This Row],[Name]],'Electricity 23-24'!A420:D1316,4,FALSE)))</f>
        <v/>
      </c>
      <c r="V865" s="11" t="str">
        <f>IF(ISNA(VLOOKUP(Table1[[#This Row],[Name]],Table2[#All],2,FALSE)),"",(VLOOKUP(Table1[[#This Row],[Name]],Table2[#All],2,FALSE)))</f>
        <v/>
      </c>
      <c r="W865" s="11" t="str">
        <f>IFERROR((Table1[[#This Row],[Electricity 23-24 ]]*'Emissions Factors'!$C$6)+(Table1[[#This Row],[Gas 23-24 ]]*'Emissions Factors'!$B$6),"")</f>
        <v/>
      </c>
      <c r="X865" s="74" t="str">
        <f>IFERROR(Table1[[#This Row],[Total Emissions 23-24 ]]/Table1[[#This Row],[Total Emissions 22-23]],"")</f>
        <v/>
      </c>
      <c r="Y865" s="21" t="s">
        <v>967</v>
      </c>
    </row>
    <row r="866" spans="1:25" x14ac:dyDescent="0.25">
      <c r="A866" s="30"/>
      <c r="B866" s="21" t="e">
        <f>VLOOKUP(Table1[[#This Row],[Name]], 'Site Information'!$A$2:$D$46, 4, FALSE)</f>
        <v>#N/A</v>
      </c>
      <c r="C866" s="11" t="str">
        <f>IF(ISNA(VLOOKUP(Table1[[#This Row],[Name]], 'Elec 17-18'!$A$4:$B$630, 2, FALSE)), "0", VLOOKUP(Table1[[#This Row],[Name]], 'Elec 17-18'!$A$4:$B$630, 2, FALSE))</f>
        <v>0</v>
      </c>
      <c r="D866" s="47" t="str">
        <f>IF(ISNA(VLOOKUP(Table1[[#This Row],[Name]], 'Gas 17-18'!$A$4:$B$395, 2, FALSE)), "0", (VLOOKUP(Table1[[#This Row],[Name]], 'Gas 17-18'!$A$4:$B$395, 2, FALSE)))</f>
        <v>0</v>
      </c>
      <c r="E866" s="11" t="str">
        <f>IF(ISNA(VLOOKUP(Table1[[#This Row],[Name]], 'Elec 18-19'!$A$4:$B$630, 2, FALSE)), "0", VLOOKUP(Table1[[#This Row],[Name]], 'Elec 18-19'!$A$4:$B$630, 2, FALSE))</f>
        <v>0</v>
      </c>
      <c r="F866" s="47" t="str">
        <f>IF(ISNA(VLOOKUP(Table1[[#This Row],[Name]], 'Gas 18-19'!$A$4:$B$395, 2, FALSE)), "0", (VLOOKUP(Table1[[#This Row],[Name]], 'Gas 18-19'!$A$4:$B$395, 2, FALSE)))</f>
        <v>0</v>
      </c>
      <c r="G866" s="7" t="str">
        <f>IF(ISNA(VLOOKUP(Table1[[#This Row],[Name]], 'Elec 19-20'!$A$4:$B$631, 2, FALSE)), "0", VLOOKUP(Table1[[#This Row],[Name]], 'Elec 19-20'!$A$4:$B$631, 2, FALSE))</f>
        <v>0</v>
      </c>
      <c r="H866" s="7" t="str">
        <f>IF(ISNA(VLOOKUP(Table1[[#This Row],[Name]], 'Gas 19-20'!$A$4:$B$395, 2, FALSE)), "0", (VLOOKUP(Table1[[#This Row],[Name]], 'Gas 19-20'!$A$4:$B$395, 2, FALSE)))</f>
        <v>0</v>
      </c>
      <c r="I866" s="13">
        <f>IFERROR((Table1[[#This Row],[Electricity 19-20]]*'Emissions Factors'!$C$2)+(Table1[[#This Row],[Gas 19-20]]*'Emissions Factors'!$B$2), "")</f>
        <v>0</v>
      </c>
      <c r="J866" s="7" t="str">
        <f>IF(ISNA(VLOOKUP(Table1[[#This Row],[Name]],'Elec 20-21'!$A$4:$B$641, 2, FALSE)), "0", VLOOKUP(Table1[[#This Row],[Name]], 'Elec 20-21'!$A$4:$B$641, 2, FALSE))</f>
        <v>0</v>
      </c>
      <c r="K866" s="7" t="str">
        <f>IF(ISNA(VLOOKUP(Table1[[#This Row],[Name]], 'Gas 20-21'!$A$4:$B$400, 2, FALSE)), "0", VLOOKUP(Table1[[#This Row],[Name]], 'Gas 20-21'!$A$4:$B$400, 2, FALSE))</f>
        <v>0</v>
      </c>
      <c r="L866" s="13">
        <f>IFERROR((Table1[[#This Row],[Electricity 20-21]]*'Emissions Factors'!$C$3)+(Table1[[#This Row],[Gas 20-21]]*'Emissions Factors'!$B$2), "0")</f>
        <v>0</v>
      </c>
      <c r="M866" s="65" t="str">
        <f>IF(ISNA(VLOOKUP(Table1[[#This Row],[Name]], 'Elec 21-22'!$A$4:$B$656, 2, FALSE)), "0", VLOOKUP(Table1[[#This Row],[Name]], 'Elec 21-22'!$A$4:$B$656, 2, FALSE))</f>
        <v>0</v>
      </c>
      <c r="N866" s="11" t="str">
        <f>IF(ISNA(VLOOKUP(Table1[[#This Row],[Name]], 'Gas 21-22'!$A$4:$B$408, 2, FALSE)), "0", VLOOKUP(Table1[[#This Row],[Name]], 'Gas 21-22'!$A$4:$B$408, 2, FALSE))</f>
        <v>0</v>
      </c>
      <c r="O866" s="8">
        <f>IFERROR((Table1[[#This Row],[Electricity 21-22]]*'Emissions Factors'!$C$4)+(Table1[[#This Row],[Gas 21-22]]*'Emissions Factors'!$B$4), "")</f>
        <v>0</v>
      </c>
      <c r="P866" s="12" t="str">
        <f>IFERROR(Table1[[#This Row],[Total Emissions 21-22]]/Table1[[#This Row],[Total Emissions 20-21]], "")</f>
        <v/>
      </c>
      <c r="Q866" s="11" t="str">
        <f>IF(ISNA(VLOOKUP(Table1[[#This Row],[Name]],'Elec 22-23'!$A$4:$B$680, 2, FALSE)), "", VLOOKUP(Table1[[#This Row],[Name]], 'Elec 22-23'!$A$4:$B$680, 2, FALSE))</f>
        <v/>
      </c>
      <c r="R866" s="7" t="str">
        <f>IF(ISNA(VLOOKUP(Table1[[#This Row],[Name]], 'Gas 22-23'!$A$4:$B$427, 2, FALSE)), "", (VLOOKUP(Table1[[#This Row],[Name]], 'Gas 22-23'!$A$4:$B$427, 2, FALSE)))</f>
        <v/>
      </c>
      <c r="S866" s="7" t="str">
        <f>IFERROR((Table1[[#This Row],[Electricity 22-23]]*'Emissions Factors'!$C$5)+('Emissions Factors'!$B$5*Table1[[#This Row],[Gas 22-23]]), "")</f>
        <v/>
      </c>
      <c r="T866" s="12" t="str">
        <f>IFERROR(Table1[[#This Row],[Total Emissions 22-23]]/Table1[[#This Row],[Total Emissions 21-22]], "")</f>
        <v/>
      </c>
      <c r="U866" s="7" t="str">
        <f>IF(ISNA(VLOOKUP(Table1[[#This Row],[Name]],'Electricity 23-24'!A414:D1310,4,FALSE)),"",(VLOOKUP(Table1[[#This Row],[Name]],'Electricity 23-24'!A414:D1310,4,FALSE)))</f>
        <v/>
      </c>
      <c r="V866" s="7" t="str">
        <f>IF(ISNA(VLOOKUP(Table1[[#This Row],[Name]],Table2[#All],2,FALSE)),"",(VLOOKUP(Table1[[#This Row],[Name]],Table2[#All],2,FALSE)))</f>
        <v/>
      </c>
      <c r="W866" s="7" t="str">
        <f>IFERROR((Table1[[#This Row],[Electricity 23-24 ]]*'Emissions Factors'!$C$6)+(Table1[[#This Row],[Gas 23-24 ]]*'Emissions Factors'!$B$6),"")</f>
        <v/>
      </c>
      <c r="X866" s="74" t="str">
        <f>IFERROR(Table1[[#This Row],[Total Emissions 23-24 ]]/Table1[[#This Row],[Total Emissions 22-23]],"")</f>
        <v/>
      </c>
      <c r="Y866" s="21" t="s">
        <v>967</v>
      </c>
    </row>
    <row r="867" spans="1:25" x14ac:dyDescent="0.25">
      <c r="A867" s="32"/>
      <c r="B867" s="21" t="e">
        <f>VLOOKUP(Table1[[#This Row],[Name]], 'Site Information'!$A$2:$D$46, 4, FALSE)</f>
        <v>#N/A</v>
      </c>
      <c r="C867" s="8" t="str">
        <f>IF(ISNA(VLOOKUP(Table1[[#This Row],[Name]], 'Elec 17-18'!$A$4:$B$630, 2, FALSE)), "0", VLOOKUP(Table1[[#This Row],[Name]], 'Elec 17-18'!$A$4:$B$630, 2, FALSE))</f>
        <v>0</v>
      </c>
      <c r="D867" s="13" t="str">
        <f>IF(ISNA(VLOOKUP(Table1[[#This Row],[Name]], 'Gas 17-18'!$A$4:$B$395, 2, FALSE)), "0", (VLOOKUP(Table1[[#This Row],[Name]], 'Gas 17-18'!$A$4:$B$395, 2, FALSE)))</f>
        <v>0</v>
      </c>
      <c r="E867" s="8" t="str">
        <f>IF(ISNA(VLOOKUP(Table1[[#This Row],[Name]], 'Elec 18-19'!$A$4:$B$630, 2, FALSE)), "0", VLOOKUP(Table1[[#This Row],[Name]], 'Elec 18-19'!$A$4:$B$630, 2, FALSE))</f>
        <v>0</v>
      </c>
      <c r="F867" s="13" t="str">
        <f>IF(ISNA(VLOOKUP(Table1[[#This Row],[Name]], 'Gas 18-19'!$A$4:$B$395, 2, FALSE)), "0", (VLOOKUP(Table1[[#This Row],[Name]], 'Gas 18-19'!$A$4:$B$395, 2, FALSE)))</f>
        <v>0</v>
      </c>
      <c r="G867" s="7" t="str">
        <f>IF(ISNA(VLOOKUP(Table1[[#This Row],[Name]], 'Elec 19-20'!$A$4:$B$631, 2, FALSE)), "0", VLOOKUP(Table1[[#This Row],[Name]], 'Elec 19-20'!$A$4:$B$631, 2, FALSE))</f>
        <v>0</v>
      </c>
      <c r="H867" s="7" t="str">
        <f>IF(ISNA(VLOOKUP(Table1[[#This Row],[Name]], 'Gas 19-20'!$A$4:$B$395, 2, FALSE)), "0", (VLOOKUP(Table1[[#This Row],[Name]], 'Gas 19-20'!$A$4:$B$395, 2, FALSE)))</f>
        <v>0</v>
      </c>
      <c r="I867" s="13">
        <f>IFERROR((Table1[[#This Row],[Electricity 19-20]]*'Emissions Factors'!$C$2)+(Table1[[#This Row],[Gas 19-20]]*'Emissions Factors'!$B$2), "")</f>
        <v>0</v>
      </c>
      <c r="J867" s="7" t="str">
        <f>IF(ISNA(VLOOKUP(Table1[[#This Row],[Name]],'Elec 20-21'!$A$4:$B$641, 2, FALSE)), "0", VLOOKUP(Table1[[#This Row],[Name]], 'Elec 20-21'!$A$4:$B$641, 2, FALSE))</f>
        <v>0</v>
      </c>
      <c r="K867" s="7" t="str">
        <f>IF(ISNA(VLOOKUP(Table1[[#This Row],[Name]], 'Gas 20-21'!$A$4:$B$400, 2, FALSE)), "0", VLOOKUP(Table1[[#This Row],[Name]], 'Gas 20-21'!$A$4:$B$400, 2, FALSE))</f>
        <v>0</v>
      </c>
      <c r="L867" s="13">
        <f>IFERROR((Table1[[#This Row],[Electricity 20-21]]*'Emissions Factors'!$C$3)+(Table1[[#This Row],[Gas 20-21]]*'Emissions Factors'!$B$2), "0")</f>
        <v>0</v>
      </c>
      <c r="M867" s="11" t="str">
        <f>IF(ISNA(VLOOKUP(Table1[[#This Row],[Name]], 'Elec 21-22'!$A$4:$B$656, 2, FALSE)), "0", VLOOKUP(Table1[[#This Row],[Name]], 'Elec 21-22'!$A$4:$B$656, 2, FALSE))</f>
        <v>0</v>
      </c>
      <c r="N867" s="11" t="str">
        <f>IF(ISNA(VLOOKUP(Table1[[#This Row],[Name]], 'Gas 21-22'!$A$4:$B$408, 2, FALSE)), "0", VLOOKUP(Table1[[#This Row],[Name]], 'Gas 21-22'!$A$4:$B$408, 2, FALSE))</f>
        <v>0</v>
      </c>
      <c r="O867" s="8">
        <f>IFERROR((Table1[[#This Row],[Electricity 21-22]]*'Emissions Factors'!$C$4)+(Table1[[#This Row],[Gas 21-22]]*'Emissions Factors'!$B$4), "")</f>
        <v>0</v>
      </c>
      <c r="P867" s="12" t="str">
        <f>IFERROR(Table1[[#This Row],[Total Emissions 21-22]]/Table1[[#This Row],[Total Emissions 20-21]], "")</f>
        <v/>
      </c>
      <c r="Q867" s="11" t="str">
        <f>IF(ISNA(VLOOKUP(Table1[[#This Row],[Name]],'Elec 22-23'!$A$4:$B$680, 2, FALSE)), "", VLOOKUP(Table1[[#This Row],[Name]], 'Elec 22-23'!$A$4:$B$680, 2, FALSE))</f>
        <v/>
      </c>
      <c r="R867" s="7" t="str">
        <f>IF(ISNA(VLOOKUP(Table1[[#This Row],[Name]], 'Gas 22-23'!$A$4:$B$427, 2, FALSE)), "", (VLOOKUP(Table1[[#This Row],[Name]], 'Gas 22-23'!$A$4:$B$427, 2, FALSE)))</f>
        <v/>
      </c>
      <c r="S867" s="7" t="str">
        <f>IFERROR((Table1[[#This Row],[Electricity 22-23]]*'Emissions Factors'!$C$5)+('Emissions Factors'!$B$5*Table1[[#This Row],[Gas 22-23]]), "")</f>
        <v/>
      </c>
      <c r="T867" s="12" t="str">
        <f>IFERROR(Table1[[#This Row],[Total Emissions 22-23]]/Table1[[#This Row],[Total Emissions 21-22]], "")</f>
        <v/>
      </c>
      <c r="U867" s="7" t="str">
        <f>IF(ISNA(VLOOKUP(Table1[[#This Row],[Name]],'Electricity 23-24'!A868:D1764,4,FALSE)),"",(VLOOKUP(Table1[[#This Row],[Name]],'Electricity 23-24'!A868:D1764,4,FALSE)))</f>
        <v/>
      </c>
      <c r="V867" s="7" t="str">
        <f>IF(ISNA(VLOOKUP(Table1[[#This Row],[Name]],Table2[#All],2,FALSE)),"",(VLOOKUP(Table1[[#This Row],[Name]],Table2[#All],2,FALSE)))</f>
        <v/>
      </c>
      <c r="W867" s="7" t="str">
        <f>IFERROR((Table1[[#This Row],[Electricity 23-24 ]]*'Emissions Factors'!$C$6)+(Table1[[#This Row],[Gas 23-24 ]]*'Emissions Factors'!$B$6),"")</f>
        <v/>
      </c>
      <c r="X867" s="74" t="str">
        <f>IFERROR(Table1[[#This Row],[Total Emissions 23-24 ]]/Table1[[#This Row],[Total Emissions 22-23]],"")</f>
        <v/>
      </c>
      <c r="Y867" s="21"/>
    </row>
    <row r="868" spans="1:25" x14ac:dyDescent="0.25">
      <c r="A868" s="32"/>
      <c r="B868" s="21" t="e">
        <f>VLOOKUP(Table1[[#This Row],[Name]], 'Site Information'!$A$2:$D$46, 4, FALSE)</f>
        <v>#N/A</v>
      </c>
      <c r="C868" s="8" t="str">
        <f>IF(ISNA(VLOOKUP(Table1[[#This Row],[Name]], 'Elec 17-18'!$A$4:$B$630, 2, FALSE)), "0", VLOOKUP(Table1[[#This Row],[Name]], 'Elec 17-18'!$A$4:$B$630, 2, FALSE))</f>
        <v>0</v>
      </c>
      <c r="D868" s="13" t="str">
        <f>IF(ISNA(VLOOKUP(Table1[[#This Row],[Name]], 'Gas 17-18'!$A$4:$B$395, 2, FALSE)), "0", (VLOOKUP(Table1[[#This Row],[Name]], 'Gas 17-18'!$A$4:$B$395, 2, FALSE)))</f>
        <v>0</v>
      </c>
      <c r="E868" s="8" t="str">
        <f>IF(ISNA(VLOOKUP(Table1[[#This Row],[Name]], 'Elec 18-19'!$A$4:$B$630, 2, FALSE)), "0", VLOOKUP(Table1[[#This Row],[Name]], 'Elec 18-19'!$A$4:$B$630, 2, FALSE))</f>
        <v>0</v>
      </c>
      <c r="F868" s="13" t="str">
        <f>IF(ISNA(VLOOKUP(Table1[[#This Row],[Name]], 'Gas 18-19'!$A$4:$B$395, 2, FALSE)), "0", (VLOOKUP(Table1[[#This Row],[Name]], 'Gas 18-19'!$A$4:$B$395, 2, FALSE)))</f>
        <v>0</v>
      </c>
      <c r="G868" s="7" t="str">
        <f>IF(ISNA(VLOOKUP(Table1[[#This Row],[Name]], 'Elec 19-20'!$A$4:$B$631, 2, FALSE)), "0", VLOOKUP(Table1[[#This Row],[Name]], 'Elec 19-20'!$A$4:$B$631, 2, FALSE))</f>
        <v>0</v>
      </c>
      <c r="H868" s="7" t="str">
        <f>IF(ISNA(VLOOKUP(Table1[[#This Row],[Name]], 'Gas 19-20'!$A$4:$B$395, 2, FALSE)), "0", (VLOOKUP(Table1[[#This Row],[Name]], 'Gas 19-20'!$A$4:$B$395, 2, FALSE)))</f>
        <v>0</v>
      </c>
      <c r="I868" s="13">
        <f>IFERROR((Table1[[#This Row],[Electricity 19-20]]*'Emissions Factors'!$C$2)+(Table1[[#This Row],[Gas 19-20]]*'Emissions Factors'!$B$2), "")</f>
        <v>0</v>
      </c>
      <c r="J868" s="7" t="str">
        <f>IF(ISNA(VLOOKUP(Table1[[#This Row],[Name]],'Elec 20-21'!$A$4:$B$641, 2, FALSE)), "0", VLOOKUP(Table1[[#This Row],[Name]], 'Elec 20-21'!$A$4:$B$641, 2, FALSE))</f>
        <v>0</v>
      </c>
      <c r="K868" s="7" t="str">
        <f>IF(ISNA(VLOOKUP(Table1[[#This Row],[Name]], 'Gas 20-21'!$A$4:$B$400, 2, FALSE)), "0", VLOOKUP(Table1[[#This Row],[Name]], 'Gas 20-21'!$A$4:$B$400, 2, FALSE))</f>
        <v>0</v>
      </c>
      <c r="L868" s="13">
        <f>IFERROR((Table1[[#This Row],[Electricity 20-21]]*'Emissions Factors'!$C$3)+(Table1[[#This Row],[Gas 20-21]]*'Emissions Factors'!$B$2), "0")</f>
        <v>0</v>
      </c>
      <c r="M868" s="11" t="str">
        <f>IF(ISNA(VLOOKUP(Table1[[#This Row],[Name]], 'Elec 21-22'!$A$4:$B$656, 2, FALSE)), "0", VLOOKUP(Table1[[#This Row],[Name]], 'Elec 21-22'!$A$4:$B$656, 2, FALSE))</f>
        <v>0</v>
      </c>
      <c r="N868" s="11" t="str">
        <f>IF(ISNA(VLOOKUP(Table1[[#This Row],[Name]], 'Gas 21-22'!$A$4:$B$408, 2, FALSE)), "0", VLOOKUP(Table1[[#This Row],[Name]], 'Gas 21-22'!$A$4:$B$408, 2, FALSE))</f>
        <v>0</v>
      </c>
      <c r="O868" s="8">
        <f>IFERROR((Table1[[#This Row],[Electricity 21-22]]*'Emissions Factors'!$C$4)+(Table1[[#This Row],[Gas 21-22]]*'Emissions Factors'!$B$4), "")</f>
        <v>0</v>
      </c>
      <c r="P868" s="12" t="str">
        <f>IFERROR(Table1[[#This Row],[Total Emissions 21-22]]/Table1[[#This Row],[Total Emissions 20-21]], "")</f>
        <v/>
      </c>
      <c r="Q868" s="11" t="str">
        <f>IF(ISNA(VLOOKUP(Table1[[#This Row],[Name]],'Elec 22-23'!$A$4:$B$680, 2, FALSE)), "", VLOOKUP(Table1[[#This Row],[Name]], 'Elec 22-23'!$A$4:$B$680, 2, FALSE))</f>
        <v/>
      </c>
      <c r="R868" s="7" t="str">
        <f>IF(ISNA(VLOOKUP(Table1[[#This Row],[Name]], 'Gas 22-23'!$A$4:$B$427, 2, FALSE)), "", (VLOOKUP(Table1[[#This Row],[Name]], 'Gas 22-23'!$A$4:$B$427, 2, FALSE)))</f>
        <v/>
      </c>
      <c r="S868" s="7" t="str">
        <f>IFERROR((Table1[[#This Row],[Electricity 22-23]]*'Emissions Factors'!$C$5)+('Emissions Factors'!$B$5*Table1[[#This Row],[Gas 22-23]]), "")</f>
        <v/>
      </c>
      <c r="T868" s="12" t="str">
        <f>IFERROR(Table1[[#This Row],[Total Emissions 22-23]]/Table1[[#This Row],[Total Emissions 21-22]], "")</f>
        <v/>
      </c>
      <c r="U868" s="7" t="e">
        <f>VLOOKUP(Table1[[#This Row],[Name]],'Electricity 23-24'!A343:D418,4,FALSE)</f>
        <v>#N/A</v>
      </c>
      <c r="V868" s="7" t="str">
        <f>IF(ISNA(VLOOKUP(Table1[[#This Row],[Name]],Table2[#All],2,FALSE)),"",(VLOOKUP(Table1[[#This Row],[Name]],Table2[#All],2,FALSE)))</f>
        <v/>
      </c>
      <c r="W868" s="7" t="str">
        <f>IFERROR((Table1[[#This Row],[Electricity 23-24 ]]*'Emissions Factors'!$C$6)+(Table1[[#This Row],[Gas 23-24 ]]*'Emissions Factors'!$B$6),"")</f>
        <v/>
      </c>
      <c r="X868" s="74" t="str">
        <f>IFERROR(Table1[[#This Row],[Total Emissions 23-24 ]]/Table1[[#This Row],[Total Emissions 22-23]],"")</f>
        <v/>
      </c>
      <c r="Y868" s="21"/>
    </row>
    <row r="869" spans="1:25" x14ac:dyDescent="0.25">
      <c r="A869" s="30"/>
      <c r="B869" s="21" t="e">
        <f>VLOOKUP(Table1[[#This Row],[Name]], 'Site Information'!$A$2:$D$46, 4, FALSE)</f>
        <v>#N/A</v>
      </c>
      <c r="C869" s="11" t="str">
        <f>IF(ISNA(VLOOKUP(Table1[[#This Row],[Name]], 'Elec 17-18'!$A$4:$B$630, 2, FALSE)), "0", VLOOKUP(Table1[[#This Row],[Name]], 'Elec 17-18'!$A$4:$B$630, 2, FALSE))</f>
        <v>0</v>
      </c>
      <c r="D869" s="47" t="str">
        <f>IF(ISNA(VLOOKUP(Table1[[#This Row],[Name]], 'Gas 17-18'!$A$4:$B$395, 2, FALSE)), "0", (VLOOKUP(Table1[[#This Row],[Name]], 'Gas 17-18'!$A$4:$B$395, 2, FALSE)))</f>
        <v>0</v>
      </c>
      <c r="E869" s="11" t="str">
        <f>IF(ISNA(VLOOKUP(Table1[[#This Row],[Name]], 'Elec 18-19'!$A$4:$B$630, 2, FALSE)), "0", VLOOKUP(Table1[[#This Row],[Name]], 'Elec 18-19'!$A$4:$B$630, 2, FALSE))</f>
        <v>0</v>
      </c>
      <c r="F869" s="47" t="str">
        <f>IF(ISNA(VLOOKUP(Table1[[#This Row],[Name]], 'Gas 18-19'!$A$4:$B$395, 2, FALSE)), "0", (VLOOKUP(Table1[[#This Row],[Name]], 'Gas 18-19'!$A$4:$B$395, 2, FALSE)))</f>
        <v>0</v>
      </c>
      <c r="G869" s="7" t="str">
        <f>IF(ISNA(VLOOKUP(Table1[[#This Row],[Name]], 'Elec 19-20'!$A$4:$B$631, 2, FALSE)), "0", VLOOKUP(Table1[[#This Row],[Name]], 'Elec 19-20'!$A$4:$B$631, 2, FALSE))</f>
        <v>0</v>
      </c>
      <c r="H869" s="7" t="str">
        <f>IF(ISNA(VLOOKUP(Table1[[#This Row],[Name]], 'Gas 19-20'!$A$4:$B$395, 2, FALSE)), "0", (VLOOKUP(Table1[[#This Row],[Name]], 'Gas 19-20'!$A$4:$B$395, 2, FALSE)))</f>
        <v>0</v>
      </c>
      <c r="I869" s="13">
        <f>IFERROR((Table1[[#This Row],[Electricity 19-20]]*'Emissions Factors'!$C$2)+(Table1[[#This Row],[Gas 19-20]]*'Emissions Factors'!$B$2), "")</f>
        <v>0</v>
      </c>
      <c r="J869" s="7" t="str">
        <f>IF(ISNA(VLOOKUP(Table1[[#This Row],[Name]],'Elec 20-21'!$A$4:$B$641, 2, FALSE)), "0", VLOOKUP(Table1[[#This Row],[Name]], 'Elec 20-21'!$A$4:$B$641, 2, FALSE))</f>
        <v>0</v>
      </c>
      <c r="K869" s="7" t="str">
        <f>IF(ISNA(VLOOKUP(Table1[[#This Row],[Name]], 'Gas 20-21'!$A$4:$B$400, 2, FALSE)), "0", VLOOKUP(Table1[[#This Row],[Name]], 'Gas 20-21'!$A$4:$B$400, 2, FALSE))</f>
        <v>0</v>
      </c>
      <c r="L869" s="13">
        <f>IFERROR((Table1[[#This Row],[Electricity 20-21]]*'Emissions Factors'!$C$3)+(Table1[[#This Row],[Gas 20-21]]*'Emissions Factors'!$B$2), "0")</f>
        <v>0</v>
      </c>
      <c r="M869" s="65" t="str">
        <f>IF(ISNA(VLOOKUP(Table1[[#This Row],[Name]], 'Elec 21-22'!$A$4:$B$656, 2, FALSE)), "0", VLOOKUP(Table1[[#This Row],[Name]], 'Elec 21-22'!$A$4:$B$656, 2, FALSE))</f>
        <v>0</v>
      </c>
      <c r="N869" s="7" t="str">
        <f>IF(ISNA(VLOOKUP(Table1[[#This Row],[Name]], 'Gas 21-22'!$A$4:$B$408, 2, FALSE)), "0", VLOOKUP(Table1[[#This Row],[Name]], 'Gas 21-22'!$A$4:$B$408, 2, FALSE))</f>
        <v>0</v>
      </c>
      <c r="O869" s="8">
        <f>IFERROR((Table1[[#This Row],[Electricity 21-22]]*'Emissions Factors'!$C$4)+(Table1[[#This Row],[Gas 21-22]]*'Emissions Factors'!$B$4), "")</f>
        <v>0</v>
      </c>
      <c r="P869" s="12" t="str">
        <f>IFERROR(Table1[[#This Row],[Total Emissions 21-22]]/Table1[[#This Row],[Total Emissions 20-21]], "")</f>
        <v/>
      </c>
      <c r="Q869" s="11" t="str">
        <f>IF(ISNA(VLOOKUP(Table1[[#This Row],[Name]],'Elec 22-23'!$A$4:$B$680, 2, FALSE)), "", VLOOKUP(Table1[[#This Row],[Name]], 'Elec 22-23'!$A$4:$B$680, 2, FALSE))</f>
        <v/>
      </c>
      <c r="R869" s="7" t="str">
        <f>IF(ISNA(VLOOKUP(Table1[[#This Row],[Name]], 'Gas 22-23'!$A$4:$B$427, 2, FALSE)), "", (VLOOKUP(Table1[[#This Row],[Name]], 'Gas 22-23'!$A$4:$B$427, 2, FALSE)))</f>
        <v/>
      </c>
      <c r="S869" s="7" t="str">
        <f>IFERROR((Table1[[#This Row],[Electricity 22-23]]*'Emissions Factors'!$C$5)+('Emissions Factors'!$B$5*Table1[[#This Row],[Gas 22-23]]), "")</f>
        <v/>
      </c>
      <c r="T869" s="12" t="str">
        <f>IFERROR(Table1[[#This Row],[Total Emissions 22-23]]/Table1[[#This Row],[Total Emissions 21-22]], "")</f>
        <v/>
      </c>
      <c r="U869" s="7" t="str">
        <f>IF(ISNA(VLOOKUP(Table1[[#This Row],[Name]],'Electricity 23-24'!A444:D1340,4,FALSE)),"",(VLOOKUP(Table1[[#This Row],[Name]],'Electricity 23-24'!A444:D1340,4,FALSE)))</f>
        <v/>
      </c>
      <c r="V869" s="7" t="str">
        <f>IF(ISNA(VLOOKUP(Table1[[#This Row],[Name]],Table2[#All],2,FALSE)),"",(VLOOKUP(Table1[[#This Row],[Name]],Table2[#All],2,FALSE)))</f>
        <v/>
      </c>
      <c r="W869" s="7" t="str">
        <f>IFERROR((Table1[[#This Row],[Electricity 23-24 ]]*'Emissions Factors'!$C$6)+(Table1[[#This Row],[Gas 23-24 ]]*'Emissions Factors'!$B$6),"")</f>
        <v/>
      </c>
      <c r="X869" s="74" t="str">
        <f>IFERROR(Table1[[#This Row],[Total Emissions 23-24 ]]/Table1[[#This Row],[Total Emissions 22-23]],"")</f>
        <v/>
      </c>
      <c r="Y869" s="21"/>
    </row>
    <row r="870" spans="1:25" x14ac:dyDescent="0.25">
      <c r="A870" s="32"/>
      <c r="B870" s="21" t="e">
        <f>VLOOKUP(Table1[[#This Row],[Name]], 'Site Information'!$A$2:$D$46, 4, FALSE)</f>
        <v>#N/A</v>
      </c>
      <c r="C870" s="8" t="str">
        <f>IF(ISNA(VLOOKUP(Table1[[#This Row],[Name]], 'Elec 17-18'!$A$4:$B$630, 2, FALSE)), "0", VLOOKUP(Table1[[#This Row],[Name]], 'Elec 17-18'!$A$4:$B$630, 2, FALSE))</f>
        <v>0</v>
      </c>
      <c r="D870" s="13" t="str">
        <f>IF(ISNA(VLOOKUP(Table1[[#This Row],[Name]], 'Gas 17-18'!$A$4:$B$395, 2, FALSE)), "0", (VLOOKUP(Table1[[#This Row],[Name]], 'Gas 17-18'!$A$4:$B$395, 2, FALSE)))</f>
        <v>0</v>
      </c>
      <c r="E870" s="8" t="str">
        <f>IF(ISNA(VLOOKUP(Table1[[#This Row],[Name]], 'Elec 18-19'!$A$4:$B$630, 2, FALSE)), "0", VLOOKUP(Table1[[#This Row],[Name]], 'Elec 18-19'!$A$4:$B$630, 2, FALSE))</f>
        <v>0</v>
      </c>
      <c r="F870" s="13" t="str">
        <f>IF(ISNA(VLOOKUP(Table1[[#This Row],[Name]], 'Gas 18-19'!$A$4:$B$395, 2, FALSE)), "0", (VLOOKUP(Table1[[#This Row],[Name]], 'Gas 18-19'!$A$4:$B$395, 2, FALSE)))</f>
        <v>0</v>
      </c>
      <c r="G870" s="7" t="str">
        <f>IF(ISNA(VLOOKUP(Table1[[#This Row],[Name]], 'Elec 19-20'!$A$4:$B$631, 2, FALSE)), "0", VLOOKUP(Table1[[#This Row],[Name]], 'Elec 19-20'!$A$4:$B$631, 2, FALSE))</f>
        <v>0</v>
      </c>
      <c r="H870" s="7" t="str">
        <f>IF(ISNA(VLOOKUP(Table1[[#This Row],[Name]], 'Gas 19-20'!$A$4:$B$395, 2, FALSE)), "0", (VLOOKUP(Table1[[#This Row],[Name]], 'Gas 19-20'!$A$4:$B$395, 2, FALSE)))</f>
        <v>0</v>
      </c>
      <c r="I870" s="13">
        <f>IFERROR((Table1[[#This Row],[Electricity 19-20]]*'Emissions Factors'!$C$2)+(Table1[[#This Row],[Gas 19-20]]*'Emissions Factors'!$B$2), "")</f>
        <v>0</v>
      </c>
      <c r="J870" s="7" t="str">
        <f>IF(ISNA(VLOOKUP(Table1[[#This Row],[Name]],'Elec 20-21'!$A$4:$B$641, 2, FALSE)), "0", VLOOKUP(Table1[[#This Row],[Name]], 'Elec 20-21'!$A$4:$B$641, 2, FALSE))</f>
        <v>0</v>
      </c>
      <c r="K870" s="7" t="str">
        <f>IF(ISNA(VLOOKUP(Table1[[#This Row],[Name]], 'Gas 20-21'!$A$4:$B$400, 2, FALSE)), "0", VLOOKUP(Table1[[#This Row],[Name]], 'Gas 20-21'!$A$4:$B$400, 2, FALSE))</f>
        <v>0</v>
      </c>
      <c r="L870" s="13">
        <f>IFERROR((Table1[[#This Row],[Electricity 20-21]]*'Emissions Factors'!$C$3)+(Table1[[#This Row],[Gas 20-21]]*'Emissions Factors'!$B$2), "0")</f>
        <v>0</v>
      </c>
      <c r="M870" s="65" t="str">
        <f>IF(ISNA(VLOOKUP(Table1[[#This Row],[Name]], 'Elec 21-22'!$A$4:$B$656, 2, FALSE)), "0", VLOOKUP(Table1[[#This Row],[Name]], 'Elec 21-22'!$A$4:$B$656, 2, FALSE))</f>
        <v>0</v>
      </c>
      <c r="N870" s="11" t="str">
        <f>IF(ISNA(VLOOKUP(Table1[[#This Row],[Name]], 'Gas 21-22'!$A$4:$B$408, 2, FALSE)), "0", VLOOKUP(Table1[[#This Row],[Name]], 'Gas 21-22'!$A$4:$B$408, 2, FALSE))</f>
        <v>0</v>
      </c>
      <c r="O870" s="8">
        <f>IFERROR((Table1[[#This Row],[Electricity 21-22]]*'Emissions Factors'!$C$4)+(Table1[[#This Row],[Gas 21-22]]*'Emissions Factors'!$B$4), "")</f>
        <v>0</v>
      </c>
      <c r="P870" s="12" t="str">
        <f>IFERROR(Table1[[#This Row],[Total Emissions 21-22]]/Table1[[#This Row],[Total Emissions 20-21]], "")</f>
        <v/>
      </c>
      <c r="Q870" s="11" t="str">
        <f>IF(ISNA(VLOOKUP(Table1[[#This Row],[Name]],'Elec 22-23'!$A$4:$B$680, 2, FALSE)), "", VLOOKUP(Table1[[#This Row],[Name]], 'Elec 22-23'!$A$4:$B$680, 2, FALSE))</f>
        <v/>
      </c>
      <c r="R870" s="7" t="str">
        <f>IF(ISNA(VLOOKUP(Table1[[#This Row],[Name]], 'Gas 22-23'!$A$4:$B$427, 2, FALSE)), "", (VLOOKUP(Table1[[#This Row],[Name]], 'Gas 22-23'!$A$4:$B$427, 2, FALSE)))</f>
        <v/>
      </c>
      <c r="S870" s="7" t="str">
        <f>IFERROR((Table1[[#This Row],[Electricity 22-23]]*'Emissions Factors'!$C$5)+('Emissions Factors'!$B$5*Table1[[#This Row],[Gas 22-23]]), "")</f>
        <v/>
      </c>
      <c r="T870" s="12" t="str">
        <f>IFERROR(Table1[[#This Row],[Total Emissions 22-23]]/Table1[[#This Row],[Total Emissions 21-22]], "")</f>
        <v/>
      </c>
      <c r="U870" s="7" t="str">
        <f>IF(ISNA(VLOOKUP(Table1[[#This Row],[Name]],'Electricity 23-24'!A871:D1767,4,FALSE)),"",(VLOOKUP(Table1[[#This Row],[Name]],'Electricity 23-24'!A871:D1767,4,FALSE)))</f>
        <v/>
      </c>
      <c r="V870" s="7" t="str">
        <f>IF(ISNA(VLOOKUP(Table1[[#This Row],[Name]],Table2[#All],2,FALSE)),"",(VLOOKUP(Table1[[#This Row],[Name]],Table2[#All],2,FALSE)))</f>
        <v/>
      </c>
      <c r="W870" s="7" t="str">
        <f>IFERROR((Table1[[#This Row],[Electricity 23-24 ]]*'Emissions Factors'!$C$6)+(Table1[[#This Row],[Gas 23-24 ]]*'Emissions Factors'!$B$6),"")</f>
        <v/>
      </c>
      <c r="X870" s="74" t="str">
        <f>IFERROR(Table1[[#This Row],[Total Emissions 23-24 ]]/Table1[[#This Row],[Total Emissions 22-23]],"")</f>
        <v/>
      </c>
      <c r="Y870" s="21" t="s">
        <v>897</v>
      </c>
    </row>
    <row r="871" spans="1:25" x14ac:dyDescent="0.25">
      <c r="A871" s="30"/>
      <c r="B871" s="21" t="e">
        <f>VLOOKUP(Table1[[#This Row],[Name]], 'Site Information'!$A$2:$D$46, 4, FALSE)</f>
        <v>#N/A</v>
      </c>
      <c r="C871" s="11" t="str">
        <f>IF(ISNA(VLOOKUP(Table1[[#This Row],[Name]], 'Elec 17-18'!$A$4:$B$630, 2, FALSE)), "0", VLOOKUP(Table1[[#This Row],[Name]], 'Elec 17-18'!$A$4:$B$630, 2, FALSE))</f>
        <v>0</v>
      </c>
      <c r="D871" s="47" t="str">
        <f>IF(ISNA(VLOOKUP(Table1[[#This Row],[Name]], 'Gas 17-18'!$A$4:$B$395, 2, FALSE)), "0", (VLOOKUP(Table1[[#This Row],[Name]], 'Gas 17-18'!$A$4:$B$395, 2, FALSE)))</f>
        <v>0</v>
      </c>
      <c r="E871" s="11" t="str">
        <f>IF(ISNA(VLOOKUP(Table1[[#This Row],[Name]], 'Elec 18-19'!$A$4:$B$630, 2, FALSE)), "0", VLOOKUP(Table1[[#This Row],[Name]], 'Elec 18-19'!$A$4:$B$630, 2, FALSE))</f>
        <v>0</v>
      </c>
      <c r="F871" s="47" t="str">
        <f>IF(ISNA(VLOOKUP(Table1[[#This Row],[Name]], 'Gas 18-19'!$A$4:$B$395, 2, FALSE)), "0", (VLOOKUP(Table1[[#This Row],[Name]], 'Gas 18-19'!$A$4:$B$395, 2, FALSE)))</f>
        <v>0</v>
      </c>
      <c r="G871" s="7" t="str">
        <f>IF(ISNA(VLOOKUP(Table1[[#This Row],[Name]], 'Elec 19-20'!$A$4:$B$631, 2, FALSE)), "0", VLOOKUP(Table1[[#This Row],[Name]], 'Elec 19-20'!$A$4:$B$631, 2, FALSE))</f>
        <v>0</v>
      </c>
      <c r="H871" s="7" t="str">
        <f>IF(ISNA(VLOOKUP(Table1[[#This Row],[Name]], 'Gas 19-20'!$A$4:$B$395, 2, FALSE)), "0", (VLOOKUP(Table1[[#This Row],[Name]], 'Gas 19-20'!$A$4:$B$395, 2, FALSE)))</f>
        <v>0</v>
      </c>
      <c r="I871" s="13">
        <f>IFERROR((Table1[[#This Row],[Electricity 19-20]]*'Emissions Factors'!$C$2)+(Table1[[#This Row],[Gas 19-20]]*'Emissions Factors'!$B$2), "")</f>
        <v>0</v>
      </c>
      <c r="J871" s="7" t="str">
        <f>IF(ISNA(VLOOKUP(Table1[[#This Row],[Name]],'Elec 20-21'!$A$4:$B$641, 2, FALSE)), "0", VLOOKUP(Table1[[#This Row],[Name]], 'Elec 20-21'!$A$4:$B$641, 2, FALSE))</f>
        <v>0</v>
      </c>
      <c r="K871" s="7" t="str">
        <f>IF(ISNA(VLOOKUP(Table1[[#This Row],[Name]], 'Gas 20-21'!$A$4:$B$400, 2, FALSE)), "0", VLOOKUP(Table1[[#This Row],[Name]], 'Gas 20-21'!$A$4:$B$400, 2, FALSE))</f>
        <v>0</v>
      </c>
      <c r="L871" s="13">
        <f>IFERROR((Table1[[#This Row],[Electricity 20-21]]*'Emissions Factors'!$C$3)+(Table1[[#This Row],[Gas 20-21]]*'Emissions Factors'!$B$2), "0")</f>
        <v>0</v>
      </c>
      <c r="M871" s="65" t="str">
        <f>IF(ISNA(VLOOKUP(Table1[[#This Row],[Name]], 'Elec 21-22'!$A$4:$B$656, 2, FALSE)), "0", VLOOKUP(Table1[[#This Row],[Name]], 'Elec 21-22'!$A$4:$B$656, 2, FALSE))</f>
        <v>0</v>
      </c>
      <c r="N871" s="11" t="str">
        <f>IF(ISNA(VLOOKUP(Table1[[#This Row],[Name]], 'Gas 21-22'!$A$4:$B$408, 2, FALSE)), "0", VLOOKUP(Table1[[#This Row],[Name]], 'Gas 21-22'!$A$4:$B$408, 2, FALSE))</f>
        <v>0</v>
      </c>
      <c r="O871" s="8">
        <f>IFERROR((Table1[[#This Row],[Electricity 21-22]]*'Emissions Factors'!$C$4)+(Table1[[#This Row],[Gas 21-22]]*'Emissions Factors'!$B$4), "")</f>
        <v>0</v>
      </c>
      <c r="P871" s="12" t="str">
        <f>IFERROR(Table1[[#This Row],[Total Emissions 21-22]]/Table1[[#This Row],[Total Emissions 20-21]], "")</f>
        <v/>
      </c>
      <c r="Q871" s="11" t="str">
        <f>IF(ISNA(VLOOKUP(Table1[[#This Row],[Name]],'Elec 22-23'!$A$4:$B$680, 2, FALSE)), "", VLOOKUP(Table1[[#This Row],[Name]], 'Elec 22-23'!$A$4:$B$680, 2, FALSE))</f>
        <v/>
      </c>
      <c r="R871" s="7" t="str">
        <f>IF(ISNA(VLOOKUP(Table1[[#This Row],[Name]], 'Gas 22-23'!$A$4:$B$427, 2, FALSE)), "", (VLOOKUP(Table1[[#This Row],[Name]], 'Gas 22-23'!$A$4:$B$427, 2, FALSE)))</f>
        <v/>
      </c>
      <c r="S871" s="7" t="str">
        <f>IFERROR((Table1[[#This Row],[Electricity 22-23]]*'Emissions Factors'!$C$5)+('Emissions Factors'!$B$5*Table1[[#This Row],[Gas 22-23]]), "")</f>
        <v/>
      </c>
      <c r="T871" s="12" t="str">
        <f>IFERROR(Table1[[#This Row],[Total Emissions 22-23]]/Table1[[#This Row],[Total Emissions 21-22]], "")</f>
        <v/>
      </c>
      <c r="U871" s="7" t="e">
        <f>VLOOKUP(Table1[[#This Row],[Name]],'Electricity 23-24'!A355:D430,4,FALSE)</f>
        <v>#N/A</v>
      </c>
      <c r="V871" s="7" t="str">
        <f>IF(ISNA(VLOOKUP(Table1[[#This Row],[Name]],Table2[#All],2,FALSE)),"",(VLOOKUP(Table1[[#This Row],[Name]],Table2[#All],2,FALSE)))</f>
        <v/>
      </c>
      <c r="W871" s="7" t="str">
        <f>IFERROR((Table1[[#This Row],[Electricity 23-24 ]]*'Emissions Factors'!$C$6)+(Table1[[#This Row],[Gas 23-24 ]]*'Emissions Factors'!$B$6),"")</f>
        <v/>
      </c>
      <c r="X871" s="74" t="str">
        <f>IFERROR(Table1[[#This Row],[Total Emissions 23-24 ]]/Table1[[#This Row],[Total Emissions 22-23]],"")</f>
        <v/>
      </c>
      <c r="Y871" s="21"/>
    </row>
    <row r="872" spans="1:25" x14ac:dyDescent="0.25">
      <c r="A872" s="32"/>
      <c r="B872" s="21" t="e">
        <f>VLOOKUP(Table1[[#This Row],[Name]], 'Site Information'!$A$2:$D$46, 4, FALSE)</f>
        <v>#N/A</v>
      </c>
      <c r="C872" s="8" t="str">
        <f>IF(ISNA(VLOOKUP(Table1[[#This Row],[Name]], 'Elec 17-18'!$A$4:$B$630, 2, FALSE)), "0", VLOOKUP(Table1[[#This Row],[Name]], 'Elec 17-18'!$A$4:$B$630, 2, FALSE))</f>
        <v>0</v>
      </c>
      <c r="D872" s="13" t="str">
        <f>IF(ISNA(VLOOKUP(Table1[[#This Row],[Name]], 'Gas 17-18'!$A$4:$B$395, 2, FALSE)), "0", (VLOOKUP(Table1[[#This Row],[Name]], 'Gas 17-18'!$A$4:$B$395, 2, FALSE)))</f>
        <v>0</v>
      </c>
      <c r="E872" s="8" t="str">
        <f>IF(ISNA(VLOOKUP(Table1[[#This Row],[Name]], 'Elec 18-19'!$A$4:$B$630, 2, FALSE)), "0", VLOOKUP(Table1[[#This Row],[Name]], 'Elec 18-19'!$A$4:$B$630, 2, FALSE))</f>
        <v>0</v>
      </c>
      <c r="F872" s="13" t="str">
        <f>IF(ISNA(VLOOKUP(Table1[[#This Row],[Name]], 'Gas 18-19'!$A$4:$B$395, 2, FALSE)), "0", (VLOOKUP(Table1[[#This Row],[Name]], 'Gas 18-19'!$A$4:$B$395, 2, FALSE)))</f>
        <v>0</v>
      </c>
      <c r="G872" s="7" t="str">
        <f>IF(ISNA(VLOOKUP(Table1[[#This Row],[Name]], 'Elec 19-20'!$A$4:$B$631, 2, FALSE)), "0", VLOOKUP(Table1[[#This Row],[Name]], 'Elec 19-20'!$A$4:$B$631, 2, FALSE))</f>
        <v>0</v>
      </c>
      <c r="H872" s="7" t="str">
        <f>IF(ISNA(VLOOKUP(Table1[[#This Row],[Name]], 'Gas 19-20'!$A$4:$B$395, 2, FALSE)), "0", (VLOOKUP(Table1[[#This Row],[Name]], 'Gas 19-20'!$A$4:$B$395, 2, FALSE)))</f>
        <v>0</v>
      </c>
      <c r="I872" s="13">
        <f>IFERROR((Table1[[#This Row],[Electricity 19-20]]*'Emissions Factors'!$C$2)+(Table1[[#This Row],[Gas 19-20]]*'Emissions Factors'!$B$2), "")</f>
        <v>0</v>
      </c>
      <c r="J872" s="7" t="str">
        <f>IF(ISNA(VLOOKUP(Table1[[#This Row],[Name]],'Elec 20-21'!$A$4:$B$641, 2, FALSE)), "0", VLOOKUP(Table1[[#This Row],[Name]], 'Elec 20-21'!$A$4:$B$641, 2, FALSE))</f>
        <v>0</v>
      </c>
      <c r="K872" s="7" t="str">
        <f>IF(ISNA(VLOOKUP(Table1[[#This Row],[Name]], 'Gas 20-21'!$A$4:$B$400, 2, FALSE)), "0", VLOOKUP(Table1[[#This Row],[Name]], 'Gas 20-21'!$A$4:$B$400, 2, FALSE))</f>
        <v>0</v>
      </c>
      <c r="L872" s="13">
        <f>IFERROR((Table1[[#This Row],[Electricity 20-21]]*'Emissions Factors'!$C$3)+(Table1[[#This Row],[Gas 20-21]]*'Emissions Factors'!$B$2), "0")</f>
        <v>0</v>
      </c>
      <c r="M872" s="11" t="str">
        <f>IF(ISNA(VLOOKUP(Table1[[#This Row],[Name]], 'Elec 21-22'!$A$4:$B$656, 2, FALSE)), "0", VLOOKUP(Table1[[#This Row],[Name]], 'Elec 21-22'!$A$4:$B$656, 2, FALSE))</f>
        <v>0</v>
      </c>
      <c r="N872" s="11" t="str">
        <f>IF(ISNA(VLOOKUP(Table1[[#This Row],[Name]], 'Gas 21-22'!$A$4:$B$408, 2, FALSE)), "0", VLOOKUP(Table1[[#This Row],[Name]], 'Gas 21-22'!$A$4:$B$408, 2, FALSE))</f>
        <v>0</v>
      </c>
      <c r="O872" s="8">
        <f>IFERROR((Table1[[#This Row],[Electricity 21-22]]*'Emissions Factors'!$C$4)+(Table1[[#This Row],[Gas 21-22]]*'Emissions Factors'!$B$4), "")</f>
        <v>0</v>
      </c>
      <c r="P872" s="12" t="str">
        <f>IFERROR(Table1[[#This Row],[Total Emissions 21-22]]/Table1[[#This Row],[Total Emissions 20-21]], "")</f>
        <v/>
      </c>
      <c r="Q872" s="11" t="str">
        <f>IF(ISNA(VLOOKUP(Table1[[#This Row],[Name]],'Elec 22-23'!$A$4:$B$680, 2, FALSE)), "", VLOOKUP(Table1[[#This Row],[Name]], 'Elec 22-23'!$A$4:$B$680, 2, FALSE))</f>
        <v/>
      </c>
      <c r="R872" s="7" t="str">
        <f>IF(ISNA(VLOOKUP(Table1[[#This Row],[Name]], 'Gas 22-23'!$A$4:$B$427, 2, FALSE)), "", (VLOOKUP(Table1[[#This Row],[Name]], 'Gas 22-23'!$A$4:$B$427, 2, FALSE)))</f>
        <v/>
      </c>
      <c r="S872" s="7" t="str">
        <f>IFERROR((Table1[[#This Row],[Electricity 22-23]]*'Emissions Factors'!$C$5)+('Emissions Factors'!$B$5*Table1[[#This Row],[Gas 22-23]]), "")</f>
        <v/>
      </c>
      <c r="T872" s="12" t="str">
        <f>IFERROR(Table1[[#This Row],[Total Emissions 22-23]]/Table1[[#This Row],[Total Emissions 21-22]], "")</f>
        <v/>
      </c>
      <c r="U872" s="7" t="str">
        <f>IF(ISNA(VLOOKUP(Table1[[#This Row],[Name]],'Electricity 23-24'!A873:D1769,4,FALSE)),"",(VLOOKUP(Table1[[#This Row],[Name]],'Electricity 23-24'!A873:D1769,4,FALSE)))</f>
        <v/>
      </c>
      <c r="V872" s="7" t="str">
        <f>IF(ISNA(VLOOKUP(Table1[[#This Row],[Name]],Table2[#All],2,FALSE)),"",(VLOOKUP(Table1[[#This Row],[Name]],Table2[#All],2,FALSE)))</f>
        <v/>
      </c>
      <c r="W872" s="7" t="str">
        <f>IFERROR((Table1[[#This Row],[Electricity 23-24 ]]*'Emissions Factors'!$C$6)+(Table1[[#This Row],[Gas 23-24 ]]*'Emissions Factors'!$B$6),"")</f>
        <v/>
      </c>
      <c r="X872" s="74" t="str">
        <f>IFERROR(Table1[[#This Row],[Total Emissions 23-24 ]]/Table1[[#This Row],[Total Emissions 22-23]],"")</f>
        <v/>
      </c>
      <c r="Y872" s="21" t="s">
        <v>896</v>
      </c>
    </row>
    <row r="873" spans="1:25" x14ac:dyDescent="0.25">
      <c r="A873" s="32"/>
      <c r="B873" s="21" t="e">
        <f>VLOOKUP(Table1[[#This Row],[Name]], 'Site Information'!$A$2:$D$46, 4, FALSE)</f>
        <v>#N/A</v>
      </c>
      <c r="C873" s="8" t="str">
        <f>IF(ISNA(VLOOKUP(Table1[[#This Row],[Name]], 'Elec 17-18'!$A$4:$B$630, 2, FALSE)), "0", VLOOKUP(Table1[[#This Row],[Name]], 'Elec 17-18'!$A$4:$B$630, 2, FALSE))</f>
        <v>0</v>
      </c>
      <c r="D873" s="13" t="str">
        <f>IF(ISNA(VLOOKUP(Table1[[#This Row],[Name]], 'Gas 17-18'!$A$4:$B$395, 2, FALSE)), "0", (VLOOKUP(Table1[[#This Row],[Name]], 'Gas 17-18'!$A$4:$B$395, 2, FALSE)))</f>
        <v>0</v>
      </c>
      <c r="E873" s="8" t="str">
        <f>IF(ISNA(VLOOKUP(Table1[[#This Row],[Name]], 'Elec 18-19'!$A$4:$B$630, 2, FALSE)), "0", VLOOKUP(Table1[[#This Row],[Name]], 'Elec 18-19'!$A$4:$B$630, 2, FALSE))</f>
        <v>0</v>
      </c>
      <c r="F873" s="13" t="str">
        <f>IF(ISNA(VLOOKUP(Table1[[#This Row],[Name]], 'Gas 18-19'!$A$4:$B$395, 2, FALSE)), "0", (VLOOKUP(Table1[[#This Row],[Name]], 'Gas 18-19'!$A$4:$B$395, 2, FALSE)))</f>
        <v>0</v>
      </c>
      <c r="G873" s="7" t="str">
        <f>IF(ISNA(VLOOKUP(Table1[[#This Row],[Name]], 'Elec 19-20'!$A$4:$B$631, 2, FALSE)), "0", VLOOKUP(Table1[[#This Row],[Name]], 'Elec 19-20'!$A$4:$B$631, 2, FALSE))</f>
        <v>0</v>
      </c>
      <c r="H873" s="7" t="str">
        <f>IF(ISNA(VLOOKUP(Table1[[#This Row],[Name]], 'Gas 19-20'!$A$4:$B$395, 2, FALSE)), "0", (VLOOKUP(Table1[[#This Row],[Name]], 'Gas 19-20'!$A$4:$B$395, 2, FALSE)))</f>
        <v>0</v>
      </c>
      <c r="I873" s="13">
        <f>IFERROR((Table1[[#This Row],[Electricity 19-20]]*'Emissions Factors'!$C$2)+(Table1[[#This Row],[Gas 19-20]]*'Emissions Factors'!$B$2), "")</f>
        <v>0</v>
      </c>
      <c r="J873" s="7" t="str">
        <f>IF(ISNA(VLOOKUP(Table1[[#This Row],[Name]],'Elec 20-21'!$A$4:$B$641, 2, FALSE)), "0", VLOOKUP(Table1[[#This Row],[Name]], 'Elec 20-21'!$A$4:$B$641, 2, FALSE))</f>
        <v>0</v>
      </c>
      <c r="K873" s="7" t="str">
        <f>IF(ISNA(VLOOKUP(Table1[[#This Row],[Name]], 'Gas 20-21'!$A$4:$B$400, 2, FALSE)), "0", VLOOKUP(Table1[[#This Row],[Name]], 'Gas 20-21'!$A$4:$B$400, 2, FALSE))</f>
        <v>0</v>
      </c>
      <c r="L873" s="13">
        <f>IFERROR((Table1[[#This Row],[Electricity 20-21]]*'Emissions Factors'!$C$3)+(Table1[[#This Row],[Gas 20-21]]*'Emissions Factors'!$B$2), "0")</f>
        <v>0</v>
      </c>
      <c r="M873" s="11" t="str">
        <f>IF(ISNA(VLOOKUP(Table1[[#This Row],[Name]], 'Elec 21-22'!$A$4:$B$656, 2, FALSE)), "0", VLOOKUP(Table1[[#This Row],[Name]], 'Elec 21-22'!$A$4:$B$656, 2, FALSE))</f>
        <v>0</v>
      </c>
      <c r="N873" s="11" t="str">
        <f>IF(ISNA(VLOOKUP(Table1[[#This Row],[Name]], 'Gas 21-22'!$A$4:$B$408, 2, FALSE)), "0", VLOOKUP(Table1[[#This Row],[Name]], 'Gas 21-22'!$A$4:$B$408, 2, FALSE))</f>
        <v>0</v>
      </c>
      <c r="O873" s="8">
        <f>IFERROR((Table1[[#This Row],[Electricity 21-22]]*'Emissions Factors'!$C$4)+(Table1[[#This Row],[Gas 21-22]]*'Emissions Factors'!$B$4), "")</f>
        <v>0</v>
      </c>
      <c r="P873" s="12" t="str">
        <f>IFERROR(Table1[[#This Row],[Total Emissions 21-22]]/Table1[[#This Row],[Total Emissions 20-21]], "")</f>
        <v/>
      </c>
      <c r="Q873" s="11" t="str">
        <f>IF(ISNA(VLOOKUP(Table1[[#This Row],[Name]],'Elec 22-23'!$A$4:$B$680, 2, FALSE)), "", VLOOKUP(Table1[[#This Row],[Name]], 'Elec 22-23'!$A$4:$B$680, 2, FALSE))</f>
        <v/>
      </c>
      <c r="R873" s="7" t="str">
        <f>IF(ISNA(VLOOKUP(Table1[[#This Row],[Name]], 'Gas 22-23'!$A$4:$B$427, 2, FALSE)), "", (VLOOKUP(Table1[[#This Row],[Name]], 'Gas 22-23'!$A$4:$B$427, 2, FALSE)))</f>
        <v/>
      </c>
      <c r="S873" s="7" t="str">
        <f>IFERROR((Table1[[#This Row],[Electricity 22-23]]*'Emissions Factors'!$C$5)+('Emissions Factors'!$B$5*Table1[[#This Row],[Gas 22-23]]), "")</f>
        <v/>
      </c>
      <c r="T873" s="12" t="str">
        <f>IFERROR(Table1[[#This Row],[Total Emissions 22-23]]/Table1[[#This Row],[Total Emissions 21-22]], "")</f>
        <v/>
      </c>
      <c r="U873" s="7" t="str">
        <f>IF(ISNA(VLOOKUP(Table1[[#This Row],[Name]],'Electricity 23-24'!A874:D1770,4,FALSE)),"",(VLOOKUP(Table1[[#This Row],[Name]],'Electricity 23-24'!A874:D1770,4,FALSE)))</f>
        <v/>
      </c>
      <c r="V873" s="7" t="str">
        <f>IF(ISNA(VLOOKUP(Table1[[#This Row],[Name]],Table2[#All],2,FALSE)),"",(VLOOKUP(Table1[[#This Row],[Name]],Table2[#All],2,FALSE)))</f>
        <v/>
      </c>
      <c r="W873" s="7" t="str">
        <f>IFERROR((Table1[[#This Row],[Electricity 23-24 ]]*'Emissions Factors'!$C$6)+(Table1[[#This Row],[Gas 23-24 ]]*'Emissions Factors'!$B$6),"")</f>
        <v/>
      </c>
      <c r="X873" s="74" t="str">
        <f>IFERROR(Table1[[#This Row],[Total Emissions 23-24 ]]/Table1[[#This Row],[Total Emissions 22-23]],"")</f>
        <v/>
      </c>
      <c r="Y873" s="21" t="s">
        <v>897</v>
      </c>
    </row>
    <row r="874" spans="1:25" x14ac:dyDescent="0.25">
      <c r="A874" s="32"/>
      <c r="B874" s="21" t="e">
        <f>VLOOKUP(Table1[[#This Row],[Name]], 'Site Information'!$A$2:$D$46, 4, FALSE)</f>
        <v>#N/A</v>
      </c>
      <c r="C874" s="8" t="str">
        <f>IF(ISNA(VLOOKUP(Table1[[#This Row],[Name]], 'Elec 17-18'!$A$4:$B$630, 2, FALSE)), "0", VLOOKUP(Table1[[#This Row],[Name]], 'Elec 17-18'!$A$4:$B$630, 2, FALSE))</f>
        <v>0</v>
      </c>
      <c r="D874" s="13" t="str">
        <f>IF(ISNA(VLOOKUP(Table1[[#This Row],[Name]], 'Gas 17-18'!$A$4:$B$395, 2, FALSE)), "0", (VLOOKUP(Table1[[#This Row],[Name]], 'Gas 17-18'!$A$4:$B$395, 2, FALSE)))</f>
        <v>0</v>
      </c>
      <c r="E874" s="8" t="str">
        <f>IF(ISNA(VLOOKUP(Table1[[#This Row],[Name]], 'Elec 18-19'!$A$4:$B$630, 2, FALSE)), "0", VLOOKUP(Table1[[#This Row],[Name]], 'Elec 18-19'!$A$4:$B$630, 2, FALSE))</f>
        <v>0</v>
      </c>
      <c r="F874" s="13" t="str">
        <f>IF(ISNA(VLOOKUP(Table1[[#This Row],[Name]], 'Gas 18-19'!$A$4:$B$395, 2, FALSE)), "0", (VLOOKUP(Table1[[#This Row],[Name]], 'Gas 18-19'!$A$4:$B$395, 2, FALSE)))</f>
        <v>0</v>
      </c>
      <c r="G874" s="7" t="str">
        <f>IF(ISNA(VLOOKUP(Table1[[#This Row],[Name]], 'Elec 19-20'!$A$4:$B$631, 2, FALSE)), "0", VLOOKUP(Table1[[#This Row],[Name]], 'Elec 19-20'!$A$4:$B$631, 2, FALSE))</f>
        <v>0</v>
      </c>
      <c r="H874" s="7" t="str">
        <f>IF(ISNA(VLOOKUP(Table1[[#This Row],[Name]], 'Gas 19-20'!$A$4:$B$395, 2, FALSE)), "0", (VLOOKUP(Table1[[#This Row],[Name]], 'Gas 19-20'!$A$4:$B$395, 2, FALSE)))</f>
        <v>0</v>
      </c>
      <c r="I874" s="13">
        <f>IFERROR((Table1[[#This Row],[Electricity 19-20]]*'Emissions Factors'!$C$2)+(Table1[[#This Row],[Gas 19-20]]*'Emissions Factors'!$B$2), "")</f>
        <v>0</v>
      </c>
      <c r="J874" s="7" t="str">
        <f>IF(ISNA(VLOOKUP(Table1[[#This Row],[Name]],'Elec 20-21'!$A$4:$B$641, 2, FALSE)), "0", VLOOKUP(Table1[[#This Row],[Name]], 'Elec 20-21'!$A$4:$B$641, 2, FALSE))</f>
        <v>0</v>
      </c>
      <c r="K874" s="7" t="str">
        <f>IF(ISNA(VLOOKUP(Table1[[#This Row],[Name]], 'Gas 20-21'!$A$4:$B$400, 2, FALSE)), "0", VLOOKUP(Table1[[#This Row],[Name]], 'Gas 20-21'!$A$4:$B$400, 2, FALSE))</f>
        <v>0</v>
      </c>
      <c r="L874" s="13">
        <f>IFERROR((Table1[[#This Row],[Electricity 20-21]]*'Emissions Factors'!$C$3)+(Table1[[#This Row],[Gas 20-21]]*'Emissions Factors'!$B$2), "0")</f>
        <v>0</v>
      </c>
      <c r="M874" s="11" t="str">
        <f>IF(ISNA(VLOOKUP(Table1[[#This Row],[Name]], 'Elec 21-22'!$A$4:$B$656, 2, FALSE)), "0", VLOOKUP(Table1[[#This Row],[Name]], 'Elec 21-22'!$A$4:$B$656, 2, FALSE))</f>
        <v>0</v>
      </c>
      <c r="N874" s="11" t="str">
        <f>IF(ISNA(VLOOKUP(Table1[[#This Row],[Name]], 'Gas 21-22'!$A$4:$B$408, 2, FALSE)), "0", VLOOKUP(Table1[[#This Row],[Name]], 'Gas 21-22'!$A$4:$B$408, 2, FALSE))</f>
        <v>0</v>
      </c>
      <c r="O874" s="8">
        <f>IFERROR((Table1[[#This Row],[Electricity 21-22]]*'Emissions Factors'!$C$4)+(Table1[[#This Row],[Gas 21-22]]*'Emissions Factors'!$B$4), "")</f>
        <v>0</v>
      </c>
      <c r="P874" s="12" t="str">
        <f>IFERROR(Table1[[#This Row],[Total Emissions 21-22]]/Table1[[#This Row],[Total Emissions 20-21]], "")</f>
        <v/>
      </c>
      <c r="Q874" s="11" t="str">
        <f>IF(ISNA(VLOOKUP(Table1[[#This Row],[Name]],'Elec 22-23'!$A$4:$B$680, 2, FALSE)), "", VLOOKUP(Table1[[#This Row],[Name]], 'Elec 22-23'!$A$4:$B$680, 2, FALSE))</f>
        <v/>
      </c>
      <c r="R874" s="7" t="str">
        <f>IF(ISNA(VLOOKUP(Table1[[#This Row],[Name]], 'Gas 22-23'!$A$4:$B$427, 2, FALSE)), "", (VLOOKUP(Table1[[#This Row],[Name]], 'Gas 22-23'!$A$4:$B$427, 2, FALSE)))</f>
        <v/>
      </c>
      <c r="S874" s="7" t="str">
        <f>IFERROR((Table1[[#This Row],[Electricity 22-23]]*'Emissions Factors'!$C$5)+('Emissions Factors'!$B$5*Table1[[#This Row],[Gas 22-23]]), "")</f>
        <v/>
      </c>
      <c r="T874" s="12" t="str">
        <f>IFERROR(Table1[[#This Row],[Total Emissions 22-23]]/Table1[[#This Row],[Total Emissions 21-22]], "")</f>
        <v/>
      </c>
      <c r="U874" s="7" t="str">
        <f>IF(ISNA(VLOOKUP(Table1[[#This Row],[Name]],'Electricity 23-24'!A875:D1771,4,FALSE)),"",(VLOOKUP(Table1[[#This Row],[Name]],'Electricity 23-24'!A875:D1771,4,FALSE)))</f>
        <v/>
      </c>
      <c r="V874" s="7" t="str">
        <f>IF(ISNA(VLOOKUP(Table1[[#This Row],[Name]],Table2[#All],2,FALSE)),"",(VLOOKUP(Table1[[#This Row],[Name]],Table2[#All],2,FALSE)))</f>
        <v/>
      </c>
      <c r="W874" s="7" t="str">
        <f>IFERROR((Table1[[#This Row],[Electricity 23-24 ]]*'Emissions Factors'!$C$6)+(Table1[[#This Row],[Gas 23-24 ]]*'Emissions Factors'!$B$6),"")</f>
        <v/>
      </c>
      <c r="X874" s="74" t="str">
        <f>IFERROR(Table1[[#This Row],[Total Emissions 23-24 ]]/Table1[[#This Row],[Total Emissions 22-23]],"")</f>
        <v/>
      </c>
      <c r="Y874" s="21"/>
    </row>
    <row r="875" spans="1:25" x14ac:dyDescent="0.25">
      <c r="A875" s="30"/>
      <c r="B875" s="21" t="e">
        <f>VLOOKUP(Table1[[#This Row],[Name]], 'Site Information'!$A$2:$D$46, 4, FALSE)</f>
        <v>#N/A</v>
      </c>
      <c r="C875" s="11" t="str">
        <f>IF(ISNA(VLOOKUP(Table1[[#This Row],[Name]], 'Elec 17-18'!$A$4:$B$630, 2, FALSE)), "0", VLOOKUP(Table1[[#This Row],[Name]], 'Elec 17-18'!$A$4:$B$630, 2, FALSE))</f>
        <v>0</v>
      </c>
      <c r="D875" s="47" t="str">
        <f>IF(ISNA(VLOOKUP(Table1[[#This Row],[Name]], 'Gas 17-18'!$A$4:$B$395, 2, FALSE)), "0", (VLOOKUP(Table1[[#This Row],[Name]], 'Gas 17-18'!$A$4:$B$395, 2, FALSE)))</f>
        <v>0</v>
      </c>
      <c r="E875" s="11" t="str">
        <f>IF(ISNA(VLOOKUP(Table1[[#This Row],[Name]], 'Elec 18-19'!$A$4:$B$630, 2, FALSE)), "0", VLOOKUP(Table1[[#This Row],[Name]], 'Elec 18-19'!$A$4:$B$630, 2, FALSE))</f>
        <v>0</v>
      </c>
      <c r="F875" s="47" t="str">
        <f>IF(ISNA(VLOOKUP(Table1[[#This Row],[Name]], 'Gas 18-19'!$A$4:$B$395, 2, FALSE)), "0", (VLOOKUP(Table1[[#This Row],[Name]], 'Gas 18-19'!$A$4:$B$395, 2, FALSE)))</f>
        <v>0</v>
      </c>
      <c r="G875" s="7" t="str">
        <f>IF(ISNA(VLOOKUP(Table1[[#This Row],[Name]], 'Elec 19-20'!$A$4:$B$631, 2, FALSE)), "0", VLOOKUP(Table1[[#This Row],[Name]], 'Elec 19-20'!$A$4:$B$631, 2, FALSE))</f>
        <v>0</v>
      </c>
      <c r="H875" s="7" t="str">
        <f>IF(ISNA(VLOOKUP(Table1[[#This Row],[Name]], 'Gas 19-20'!$A$4:$B$395, 2, FALSE)), "0", (VLOOKUP(Table1[[#This Row],[Name]], 'Gas 19-20'!$A$4:$B$395, 2, FALSE)))</f>
        <v>0</v>
      </c>
      <c r="I875" s="13">
        <f>IFERROR((Table1[[#This Row],[Electricity 19-20]]*'Emissions Factors'!$C$2)+(Table1[[#This Row],[Gas 19-20]]*'Emissions Factors'!$B$2), "")</f>
        <v>0</v>
      </c>
      <c r="J875" s="7" t="str">
        <f>IF(ISNA(VLOOKUP(Table1[[#This Row],[Name]],'Elec 20-21'!$A$4:$B$641, 2, FALSE)), "0", VLOOKUP(Table1[[#This Row],[Name]], 'Elec 20-21'!$A$4:$B$641, 2, FALSE))</f>
        <v>0</v>
      </c>
      <c r="K875" s="7" t="str">
        <f>IF(ISNA(VLOOKUP(Table1[[#This Row],[Name]], 'Gas 20-21'!$A$4:$B$400, 2, FALSE)), "0", VLOOKUP(Table1[[#This Row],[Name]], 'Gas 20-21'!$A$4:$B$400, 2, FALSE))</f>
        <v>0</v>
      </c>
      <c r="L875" s="13">
        <f>IFERROR((Table1[[#This Row],[Electricity 20-21]]*'Emissions Factors'!$C$3)+(Table1[[#This Row],[Gas 20-21]]*'Emissions Factors'!$B$2), "0")</f>
        <v>0</v>
      </c>
      <c r="M875" s="65" t="str">
        <f>IF(ISNA(VLOOKUP(Table1[[#This Row],[Name]], 'Elec 21-22'!$A$4:$B$656, 2, FALSE)), "0", VLOOKUP(Table1[[#This Row],[Name]], 'Elec 21-22'!$A$4:$B$656, 2, FALSE))</f>
        <v>0</v>
      </c>
      <c r="N875" s="11" t="str">
        <f>IF(ISNA(VLOOKUP(Table1[[#This Row],[Name]], 'Gas 21-22'!$A$4:$B$408, 2, FALSE)), "0", VLOOKUP(Table1[[#This Row],[Name]], 'Gas 21-22'!$A$4:$B$408, 2, FALSE))</f>
        <v>0</v>
      </c>
      <c r="O875" s="8">
        <f>IFERROR((Table1[[#This Row],[Electricity 21-22]]*'Emissions Factors'!$C$4)+(Table1[[#This Row],[Gas 21-22]]*'Emissions Factors'!$B$4), "")</f>
        <v>0</v>
      </c>
      <c r="P875" s="12" t="str">
        <f>IFERROR(Table1[[#This Row],[Total Emissions 21-22]]/Table1[[#This Row],[Total Emissions 20-21]], "")</f>
        <v/>
      </c>
      <c r="Q875" s="11" t="str">
        <f>IF(ISNA(VLOOKUP(Table1[[#This Row],[Name]],'Elec 22-23'!$A$4:$B$680, 2, FALSE)), "", VLOOKUP(Table1[[#This Row],[Name]], 'Elec 22-23'!$A$4:$B$680, 2, FALSE))</f>
        <v/>
      </c>
      <c r="R875" s="7" t="str">
        <f>IF(ISNA(VLOOKUP(Table1[[#This Row],[Name]], 'Gas 22-23'!$A$4:$B$427, 2, FALSE)), "", (VLOOKUP(Table1[[#This Row],[Name]], 'Gas 22-23'!$A$4:$B$427, 2, FALSE)))</f>
        <v/>
      </c>
      <c r="S875" s="7" t="str">
        <f>IFERROR((Table1[[#This Row],[Electricity 22-23]]*'Emissions Factors'!$C$5)+('Emissions Factors'!$B$5*Table1[[#This Row],[Gas 22-23]]), "")</f>
        <v/>
      </c>
      <c r="T875" s="12" t="str">
        <f>IFERROR(Table1[[#This Row],[Total Emissions 22-23]]/Table1[[#This Row],[Total Emissions 21-22]], "")</f>
        <v/>
      </c>
      <c r="U875" s="7" t="str">
        <f>IF(ISNA(VLOOKUP(Table1[[#This Row],[Name]],'Electricity 23-24'!A352:D385,4,FALSE)),"",(VLOOKUP(Table1[[#This Row],[Name]],'Electricity 23-24'!A352:D385,4,FALSE)))</f>
        <v/>
      </c>
      <c r="V875" s="7" t="str">
        <f>IF(ISNA(VLOOKUP(Table1[[#This Row],[Name]],Table2[#All],2,FALSE)),"",(VLOOKUP(Table1[[#This Row],[Name]],Table2[#All],2,FALSE)))</f>
        <v/>
      </c>
      <c r="W875" s="7" t="str">
        <f>IFERROR((Table1[[#This Row],[Electricity 23-24 ]]*'Emissions Factors'!$C$6)+(Table1[[#This Row],[Gas 23-24 ]]*'Emissions Factors'!$B$6),"")</f>
        <v/>
      </c>
      <c r="X875" s="74" t="str">
        <f>IFERROR(Table1[[#This Row],[Total Emissions 23-24 ]]/Table1[[#This Row],[Total Emissions 22-23]],"")</f>
        <v/>
      </c>
      <c r="Y875" s="21"/>
    </row>
    <row r="876" spans="1:25" x14ac:dyDescent="0.25">
      <c r="A876" s="32"/>
      <c r="B876" s="21" t="e">
        <f>VLOOKUP(Table1[[#This Row],[Name]], 'Site Information'!$A$2:$D$46, 4, FALSE)</f>
        <v>#N/A</v>
      </c>
      <c r="C876" s="8" t="str">
        <f>IF(ISNA(VLOOKUP(Table1[[#This Row],[Name]], 'Elec 17-18'!$A$4:$B$630, 2, FALSE)), "0", VLOOKUP(Table1[[#This Row],[Name]], 'Elec 17-18'!$A$4:$B$630, 2, FALSE))</f>
        <v>0</v>
      </c>
      <c r="D876" s="13" t="str">
        <f>IF(ISNA(VLOOKUP(Table1[[#This Row],[Name]], 'Gas 17-18'!$A$4:$B$395, 2, FALSE)), "0", (VLOOKUP(Table1[[#This Row],[Name]], 'Gas 17-18'!$A$4:$B$395, 2, FALSE)))</f>
        <v>0</v>
      </c>
      <c r="E876" s="8" t="str">
        <f>IF(ISNA(VLOOKUP(Table1[[#This Row],[Name]], 'Elec 18-19'!$A$4:$B$630, 2, FALSE)), "0", VLOOKUP(Table1[[#This Row],[Name]], 'Elec 18-19'!$A$4:$B$630, 2, FALSE))</f>
        <v>0</v>
      </c>
      <c r="F876" s="13" t="str">
        <f>IF(ISNA(VLOOKUP(Table1[[#This Row],[Name]], 'Gas 18-19'!$A$4:$B$395, 2, FALSE)), "0", (VLOOKUP(Table1[[#This Row],[Name]], 'Gas 18-19'!$A$4:$B$395, 2, FALSE)))</f>
        <v>0</v>
      </c>
      <c r="G876" s="7" t="str">
        <f>IF(ISNA(VLOOKUP(Table1[[#This Row],[Name]], 'Elec 19-20'!$A$4:$B$631, 2, FALSE)), "0", VLOOKUP(Table1[[#This Row],[Name]], 'Elec 19-20'!$A$4:$B$631, 2, FALSE))</f>
        <v>0</v>
      </c>
      <c r="H876" s="7" t="str">
        <f>IF(ISNA(VLOOKUP(Table1[[#This Row],[Name]], 'Gas 19-20'!$A$4:$B$395, 2, FALSE)), "0", (VLOOKUP(Table1[[#This Row],[Name]], 'Gas 19-20'!$A$4:$B$395, 2, FALSE)))</f>
        <v>0</v>
      </c>
      <c r="I876" s="13">
        <f>IFERROR((Table1[[#This Row],[Electricity 19-20]]*'Emissions Factors'!$C$2)+(Table1[[#This Row],[Gas 19-20]]*'Emissions Factors'!$B$2), "")</f>
        <v>0</v>
      </c>
      <c r="J876" s="7" t="str">
        <f>IF(ISNA(VLOOKUP(Table1[[#This Row],[Name]],'Elec 20-21'!$A$4:$B$641, 2, FALSE)), "0", VLOOKUP(Table1[[#This Row],[Name]], 'Elec 20-21'!$A$4:$B$641, 2, FALSE))</f>
        <v>0</v>
      </c>
      <c r="K876" s="7" t="str">
        <f>IF(ISNA(VLOOKUP(Table1[[#This Row],[Name]], 'Gas 20-21'!$A$4:$B$400, 2, FALSE)), "0", VLOOKUP(Table1[[#This Row],[Name]], 'Gas 20-21'!$A$4:$B$400, 2, FALSE))</f>
        <v>0</v>
      </c>
      <c r="L876" s="13">
        <f>IFERROR((Table1[[#This Row],[Electricity 20-21]]*'Emissions Factors'!$C$3)+(Table1[[#This Row],[Gas 20-21]]*'Emissions Factors'!$B$2), "0")</f>
        <v>0</v>
      </c>
      <c r="M876" s="65" t="str">
        <f>IF(ISNA(VLOOKUP(Table1[[#This Row],[Name]], 'Elec 21-22'!$A$4:$B$656, 2, FALSE)), "0", VLOOKUP(Table1[[#This Row],[Name]], 'Elec 21-22'!$A$4:$B$656, 2, FALSE))</f>
        <v>0</v>
      </c>
      <c r="N876" s="11" t="str">
        <f>IF(ISNA(VLOOKUP(Table1[[#This Row],[Name]], 'Gas 21-22'!$A$4:$B$408, 2, FALSE)), "0", VLOOKUP(Table1[[#This Row],[Name]], 'Gas 21-22'!$A$4:$B$408, 2, FALSE))</f>
        <v>0</v>
      </c>
      <c r="O876" s="8">
        <f>IFERROR((Table1[[#This Row],[Electricity 21-22]]*'Emissions Factors'!$C$4)+(Table1[[#This Row],[Gas 21-22]]*'Emissions Factors'!$B$4), "")</f>
        <v>0</v>
      </c>
      <c r="P876" s="12" t="str">
        <f>IFERROR(Table1[[#This Row],[Total Emissions 21-22]]/Table1[[#This Row],[Total Emissions 20-21]], "")</f>
        <v/>
      </c>
      <c r="Q876" s="11" t="str">
        <f>IF(ISNA(VLOOKUP(Table1[[#This Row],[Name]],'Elec 22-23'!$A$4:$B$680, 2, FALSE)), "", VLOOKUP(Table1[[#This Row],[Name]], 'Elec 22-23'!$A$4:$B$680, 2, FALSE))</f>
        <v/>
      </c>
      <c r="R876" s="7" t="str">
        <f>IF(ISNA(VLOOKUP(Table1[[#This Row],[Name]], 'Gas 22-23'!$A$4:$B$427, 2, FALSE)), "", (VLOOKUP(Table1[[#This Row],[Name]], 'Gas 22-23'!$A$4:$B$427, 2, FALSE)))</f>
        <v/>
      </c>
      <c r="S876" s="7" t="str">
        <f>IFERROR((Table1[[#This Row],[Electricity 22-23]]*'Emissions Factors'!$C$5)+('Emissions Factors'!$B$5*Table1[[#This Row],[Gas 22-23]]), "")</f>
        <v/>
      </c>
      <c r="T876" s="12" t="str">
        <f>IFERROR(Table1[[#This Row],[Total Emissions 22-23]]/Table1[[#This Row],[Total Emissions 21-22]], "")</f>
        <v/>
      </c>
      <c r="U876" s="7" t="str">
        <f>IF(ISNA(VLOOKUP(Table1[[#This Row],[Name]],'Electricity 23-24'!A877:D1773,4,FALSE)),"",(VLOOKUP(Table1[[#This Row],[Name]],'Electricity 23-24'!A877:D1773,4,FALSE)))</f>
        <v/>
      </c>
      <c r="V876" s="7" t="str">
        <f>IF(ISNA(VLOOKUP(Table1[[#This Row],[Name]],Table2[#All],2,FALSE)),"",(VLOOKUP(Table1[[#This Row],[Name]],Table2[#All],2,FALSE)))</f>
        <v/>
      </c>
      <c r="W876" s="7" t="str">
        <f>IFERROR((Table1[[#This Row],[Electricity 23-24 ]]*'Emissions Factors'!$C$6)+(Table1[[#This Row],[Gas 23-24 ]]*'Emissions Factors'!$B$6),"")</f>
        <v/>
      </c>
      <c r="X876" s="74" t="str">
        <f>IFERROR(Table1[[#This Row],[Total Emissions 23-24 ]]/Table1[[#This Row],[Total Emissions 22-23]],"")</f>
        <v/>
      </c>
      <c r="Y876" s="21"/>
    </row>
    <row r="877" spans="1:25" x14ac:dyDescent="0.25">
      <c r="A877" s="32"/>
      <c r="B877" s="21" t="e">
        <f>VLOOKUP(Table1[[#This Row],[Name]], 'Site Information'!$A$2:$D$46, 4, FALSE)</f>
        <v>#N/A</v>
      </c>
      <c r="C877" s="8" t="str">
        <f>IF(ISNA(VLOOKUP(Table1[[#This Row],[Name]], 'Elec 17-18'!$A$4:$B$630, 2, FALSE)), "0", VLOOKUP(Table1[[#This Row],[Name]], 'Elec 17-18'!$A$4:$B$630, 2, FALSE))</f>
        <v>0</v>
      </c>
      <c r="D877" s="13" t="str">
        <f>IF(ISNA(VLOOKUP(Table1[[#This Row],[Name]], 'Gas 17-18'!$A$4:$B$395, 2, FALSE)), "0", (VLOOKUP(Table1[[#This Row],[Name]], 'Gas 17-18'!$A$4:$B$395, 2, FALSE)))</f>
        <v>0</v>
      </c>
      <c r="E877" s="8" t="str">
        <f>IF(ISNA(VLOOKUP(Table1[[#This Row],[Name]], 'Elec 18-19'!$A$4:$B$630, 2, FALSE)), "0", VLOOKUP(Table1[[#This Row],[Name]], 'Elec 18-19'!$A$4:$B$630, 2, FALSE))</f>
        <v>0</v>
      </c>
      <c r="F877" s="13" t="str">
        <f>IF(ISNA(VLOOKUP(Table1[[#This Row],[Name]], 'Gas 18-19'!$A$4:$B$395, 2, FALSE)), "0", (VLOOKUP(Table1[[#This Row],[Name]], 'Gas 18-19'!$A$4:$B$395, 2, FALSE)))</f>
        <v>0</v>
      </c>
      <c r="G877" s="7" t="str">
        <f>IF(ISNA(VLOOKUP(Table1[[#This Row],[Name]], 'Elec 19-20'!$A$4:$B$631, 2, FALSE)), "0", VLOOKUP(Table1[[#This Row],[Name]], 'Elec 19-20'!$A$4:$B$631, 2, FALSE))</f>
        <v>0</v>
      </c>
      <c r="H877" s="7" t="str">
        <f>IF(ISNA(VLOOKUP(Table1[[#This Row],[Name]], 'Gas 19-20'!$A$4:$B$395, 2, FALSE)), "0", (VLOOKUP(Table1[[#This Row],[Name]], 'Gas 19-20'!$A$4:$B$395, 2, FALSE)))</f>
        <v>0</v>
      </c>
      <c r="I877" s="13">
        <f>IFERROR((Table1[[#This Row],[Electricity 19-20]]*'Emissions Factors'!$C$2)+(Table1[[#This Row],[Gas 19-20]]*'Emissions Factors'!$B$2), "")</f>
        <v>0</v>
      </c>
      <c r="J877" s="7" t="str">
        <f>IF(ISNA(VLOOKUP(Table1[[#This Row],[Name]],'Elec 20-21'!$A$4:$B$641, 2, FALSE)), "0", VLOOKUP(Table1[[#This Row],[Name]], 'Elec 20-21'!$A$4:$B$641, 2, FALSE))</f>
        <v>0</v>
      </c>
      <c r="K877" s="7" t="str">
        <f>IF(ISNA(VLOOKUP(Table1[[#This Row],[Name]], 'Gas 20-21'!$A$4:$B$400, 2, FALSE)), "0", VLOOKUP(Table1[[#This Row],[Name]], 'Gas 20-21'!$A$4:$B$400, 2, FALSE))</f>
        <v>0</v>
      </c>
      <c r="L877" s="13">
        <f>IFERROR((Table1[[#This Row],[Electricity 20-21]]*'Emissions Factors'!$C$3)+(Table1[[#This Row],[Gas 20-21]]*'Emissions Factors'!$B$2), "0")</f>
        <v>0</v>
      </c>
      <c r="M877" s="65" t="str">
        <f>IF(ISNA(VLOOKUP(Table1[[#This Row],[Name]], 'Elec 21-22'!$A$4:$B$656, 2, FALSE)), "0", VLOOKUP(Table1[[#This Row],[Name]], 'Elec 21-22'!$A$4:$B$656, 2, FALSE))</f>
        <v>0</v>
      </c>
      <c r="N877" s="11" t="str">
        <f>IF(ISNA(VLOOKUP(Table1[[#This Row],[Name]], 'Gas 21-22'!$A$4:$B$408, 2, FALSE)), "0", VLOOKUP(Table1[[#This Row],[Name]], 'Gas 21-22'!$A$4:$B$408, 2, FALSE))</f>
        <v>0</v>
      </c>
      <c r="O877" s="8">
        <f>IFERROR((Table1[[#This Row],[Electricity 21-22]]*'Emissions Factors'!$C$4)+(Table1[[#This Row],[Gas 21-22]]*'Emissions Factors'!$B$4), "")</f>
        <v>0</v>
      </c>
      <c r="P877" s="13" t="str">
        <f>IFERROR(Table1[[#This Row],[Total Emissions 21-22]]/Table1[[#This Row],[Total Emissions 20-21]], "")</f>
        <v/>
      </c>
      <c r="Q877" s="11" t="str">
        <f>IF(ISNA(VLOOKUP(Table1[[#This Row],[Name]],'Elec 22-23'!$A$4:$B$680, 2, FALSE)), "", VLOOKUP(Table1[[#This Row],[Name]], 'Elec 22-23'!$A$4:$B$680, 2, FALSE))</f>
        <v/>
      </c>
      <c r="R877" s="7" t="str">
        <f>IF(ISNA(VLOOKUP(Table1[[#This Row],[Name]], 'Gas 22-23'!$A$4:$B$427, 2, FALSE)), "", (VLOOKUP(Table1[[#This Row],[Name]], 'Gas 22-23'!$A$4:$B$427, 2, FALSE)))</f>
        <v/>
      </c>
      <c r="S877" s="7" t="str">
        <f>IFERROR((Table1[[#This Row],[Electricity 22-23]]*'Emissions Factors'!$C$5)+('Emissions Factors'!$B$5*Table1[[#This Row],[Gas 22-23]]), "")</f>
        <v/>
      </c>
      <c r="T877" s="12" t="str">
        <f>IFERROR(Table1[[#This Row],[Total Emissions 22-23]]/Table1[[#This Row],[Total Emissions 21-22]], "")</f>
        <v/>
      </c>
      <c r="U877" s="7" t="str">
        <f>IF(ISNA(VLOOKUP(Table1[[#This Row],[Name]],'Electricity 23-24'!A878:D1774,4,FALSE)),"",(VLOOKUP(Table1[[#This Row],[Name]],'Electricity 23-24'!A878:D1774,4,FALSE)))</f>
        <v/>
      </c>
      <c r="V877" s="7" t="str">
        <f>IF(ISNA(VLOOKUP(Table1[[#This Row],[Name]],Table2[#All],2,FALSE)),"",(VLOOKUP(Table1[[#This Row],[Name]],Table2[#All],2,FALSE)))</f>
        <v/>
      </c>
      <c r="W877" s="7" t="str">
        <f>IFERROR((Table1[[#This Row],[Electricity 23-24 ]]*'Emissions Factors'!$C$6)+(Table1[[#This Row],[Gas 23-24 ]]*'Emissions Factors'!$B$6),"")</f>
        <v/>
      </c>
      <c r="X877" s="74" t="str">
        <f>IFERROR(Table1[[#This Row],[Total Emissions 23-24 ]]/Table1[[#This Row],[Total Emissions 22-23]],"")</f>
        <v/>
      </c>
      <c r="Y877" s="21"/>
    </row>
    <row r="878" spans="1:25" x14ac:dyDescent="0.25">
      <c r="A878" s="30"/>
      <c r="B878" s="21" t="e">
        <f>VLOOKUP(Table1[[#This Row],[Name]], 'Site Information'!$A$2:$D$46, 4, FALSE)</f>
        <v>#N/A</v>
      </c>
      <c r="C878" s="11" t="str">
        <f>IF(ISNA(VLOOKUP(Table1[[#This Row],[Name]], 'Elec 17-18'!$A$4:$B$630, 2, FALSE)), "0", VLOOKUP(Table1[[#This Row],[Name]], 'Elec 17-18'!$A$4:$B$630, 2, FALSE))</f>
        <v>0</v>
      </c>
      <c r="D878" s="47" t="str">
        <f>IF(ISNA(VLOOKUP(Table1[[#This Row],[Name]], 'Gas 17-18'!$A$4:$B$395, 2, FALSE)), "0", (VLOOKUP(Table1[[#This Row],[Name]], 'Gas 17-18'!$A$4:$B$395, 2, FALSE)))</f>
        <v>0</v>
      </c>
      <c r="E878" s="11" t="str">
        <f>IF(ISNA(VLOOKUP(Table1[[#This Row],[Name]], 'Elec 18-19'!$A$4:$B$630, 2, FALSE)), "0", VLOOKUP(Table1[[#This Row],[Name]], 'Elec 18-19'!$A$4:$B$630, 2, FALSE))</f>
        <v>0</v>
      </c>
      <c r="F878" s="47" t="str">
        <f>IF(ISNA(VLOOKUP(Table1[[#This Row],[Name]], 'Gas 18-19'!$A$4:$B$395, 2, FALSE)), "0", (VLOOKUP(Table1[[#This Row],[Name]], 'Gas 18-19'!$A$4:$B$395, 2, FALSE)))</f>
        <v>0</v>
      </c>
      <c r="G878" s="7" t="str">
        <f>IF(ISNA(VLOOKUP(Table1[[#This Row],[Name]], 'Elec 19-20'!$A$4:$B$631, 2, FALSE)), "0", VLOOKUP(Table1[[#This Row],[Name]], 'Elec 19-20'!$A$4:$B$631, 2, FALSE))</f>
        <v>0</v>
      </c>
      <c r="H878" s="7" t="str">
        <f>IF(ISNA(VLOOKUP(Table1[[#This Row],[Name]], 'Gas 19-20'!$A$4:$B$395, 2, FALSE)), "0", (VLOOKUP(Table1[[#This Row],[Name]], 'Gas 19-20'!$A$4:$B$395, 2, FALSE)))</f>
        <v>0</v>
      </c>
      <c r="I878" s="13">
        <f>IFERROR((Table1[[#This Row],[Electricity 19-20]]*'Emissions Factors'!$C$2)+(Table1[[#This Row],[Gas 19-20]]*'Emissions Factors'!$B$2), "")</f>
        <v>0</v>
      </c>
      <c r="J878" s="7" t="str">
        <f>IF(ISNA(VLOOKUP(Table1[[#This Row],[Name]],'Elec 20-21'!$A$4:$B$641, 2, FALSE)), "0", VLOOKUP(Table1[[#This Row],[Name]], 'Elec 20-21'!$A$4:$B$641, 2, FALSE))</f>
        <v>0</v>
      </c>
      <c r="K878" s="7" t="str">
        <f>IF(ISNA(VLOOKUP(Table1[[#This Row],[Name]], 'Gas 20-21'!$A$4:$B$400, 2, FALSE)), "0", VLOOKUP(Table1[[#This Row],[Name]], 'Gas 20-21'!$A$4:$B$400, 2, FALSE))</f>
        <v>0</v>
      </c>
      <c r="L878" s="13">
        <f>IFERROR((Table1[[#This Row],[Electricity 20-21]]*'Emissions Factors'!$C$3)+(Table1[[#This Row],[Gas 20-21]]*'Emissions Factors'!$B$2), "0")</f>
        <v>0</v>
      </c>
      <c r="M878" s="65" t="str">
        <f>IF(ISNA(VLOOKUP(Table1[[#This Row],[Name]], 'Elec 21-22'!$A$4:$B$656, 2, FALSE)), "0", VLOOKUP(Table1[[#This Row],[Name]], 'Elec 21-22'!$A$4:$B$656, 2, FALSE))</f>
        <v>0</v>
      </c>
      <c r="N878" s="7" t="str">
        <f>IF(ISNA(VLOOKUP(Table1[[#This Row],[Name]], 'Gas 21-22'!$A$4:$B$408, 2, FALSE)), "0", VLOOKUP(Table1[[#This Row],[Name]], 'Gas 21-22'!$A$4:$B$408, 2, FALSE))</f>
        <v>0</v>
      </c>
      <c r="O878" s="8">
        <f>IFERROR((Table1[[#This Row],[Electricity 21-22]]*'Emissions Factors'!$C$4)+(Table1[[#This Row],[Gas 21-22]]*'Emissions Factors'!$B$4), "")</f>
        <v>0</v>
      </c>
      <c r="P878" s="12" t="str">
        <f>IFERROR(Table1[[#This Row],[Total Emissions 21-22]]/Table1[[#This Row],[Total Emissions 20-21]], "")</f>
        <v/>
      </c>
      <c r="Q878" s="11" t="str">
        <f>IF(ISNA(VLOOKUP(Table1[[#This Row],[Name]],'Elec 22-23'!$A$4:$B$680, 2, FALSE)), "", VLOOKUP(Table1[[#This Row],[Name]], 'Elec 22-23'!$A$4:$B$680, 2, FALSE))</f>
        <v/>
      </c>
      <c r="R878" s="7" t="str">
        <f>IF(ISNA(VLOOKUP(Table1[[#This Row],[Name]], 'Gas 22-23'!$A$4:$B$427, 2, FALSE)), "", (VLOOKUP(Table1[[#This Row],[Name]], 'Gas 22-23'!$A$4:$B$427, 2, FALSE)))</f>
        <v/>
      </c>
      <c r="S878" s="7" t="str">
        <f>IFERROR((Table1[[#This Row],[Electricity 22-23]]*'Emissions Factors'!$C$5)+('Emissions Factors'!$B$5*Table1[[#This Row],[Gas 22-23]]), "")</f>
        <v/>
      </c>
      <c r="T878" s="12" t="str">
        <f>IFERROR(Table1[[#This Row],[Total Emissions 22-23]]/Table1[[#This Row],[Total Emissions 21-22]], "")</f>
        <v/>
      </c>
      <c r="U878" s="7" t="str">
        <f>IF(ISNA(VLOOKUP(Table1[[#This Row],[Name]],'Electricity 23-24'!A430:D1326,4,FALSE)),"",(VLOOKUP(Table1[[#This Row],[Name]],'Electricity 23-24'!A430:D1326,4,FALSE)))</f>
        <v/>
      </c>
      <c r="V878" s="7" t="str">
        <f>IF(ISNA(VLOOKUP(Table1[[#This Row],[Name]],Table2[#All],2,FALSE)),"",(VLOOKUP(Table1[[#This Row],[Name]],Table2[#All],2,FALSE)))</f>
        <v/>
      </c>
      <c r="W878" s="7" t="str">
        <f>IFERROR((Table1[[#This Row],[Electricity 23-24 ]]*'Emissions Factors'!$C$6)+(Table1[[#This Row],[Gas 23-24 ]]*'Emissions Factors'!$B$6),"")</f>
        <v/>
      </c>
      <c r="X878" s="74" t="str">
        <f>IFERROR(Table1[[#This Row],[Total Emissions 23-24 ]]/Table1[[#This Row],[Total Emissions 22-23]],"")</f>
        <v/>
      </c>
      <c r="Y878" s="21"/>
    </row>
    <row r="879" spans="1:25" x14ac:dyDescent="0.25">
      <c r="A879" s="30"/>
      <c r="B879" s="21" t="e">
        <f>VLOOKUP(Table1[[#This Row],[Name]], 'Site Information'!$A$2:$D$46, 4, FALSE)</f>
        <v>#N/A</v>
      </c>
      <c r="C879" s="11" t="str">
        <f>IF(ISNA(VLOOKUP(Table1[[#This Row],[Name]], 'Elec 17-18'!$A$4:$B$630, 2, FALSE)), "0", VLOOKUP(Table1[[#This Row],[Name]], 'Elec 17-18'!$A$4:$B$630, 2, FALSE))</f>
        <v>0</v>
      </c>
      <c r="D879" s="47" t="str">
        <f>IF(ISNA(VLOOKUP(Table1[[#This Row],[Name]], 'Gas 17-18'!$A$4:$B$395, 2, FALSE)), "0", (VLOOKUP(Table1[[#This Row],[Name]], 'Gas 17-18'!$A$4:$B$395, 2, FALSE)))</f>
        <v>0</v>
      </c>
      <c r="E879" s="11" t="str">
        <f>IF(ISNA(VLOOKUP(Table1[[#This Row],[Name]], 'Elec 18-19'!$A$4:$B$630, 2, FALSE)), "0", VLOOKUP(Table1[[#This Row],[Name]], 'Elec 18-19'!$A$4:$B$630, 2, FALSE))</f>
        <v>0</v>
      </c>
      <c r="F879" s="47" t="str">
        <f>IF(ISNA(VLOOKUP(Table1[[#This Row],[Name]], 'Gas 18-19'!$A$4:$B$395, 2, FALSE)), "0", (VLOOKUP(Table1[[#This Row],[Name]], 'Gas 18-19'!$A$4:$B$395, 2, FALSE)))</f>
        <v>0</v>
      </c>
      <c r="G879" s="7" t="str">
        <f>IF(ISNA(VLOOKUP(Table1[[#This Row],[Name]], 'Elec 19-20'!$A$4:$B$631, 2, FALSE)), "0", VLOOKUP(Table1[[#This Row],[Name]], 'Elec 19-20'!$A$4:$B$631, 2, FALSE))</f>
        <v>0</v>
      </c>
      <c r="H879" s="7" t="str">
        <f>IF(ISNA(VLOOKUP(Table1[[#This Row],[Name]], 'Gas 19-20'!$A$4:$B$395, 2, FALSE)), "0", (VLOOKUP(Table1[[#This Row],[Name]], 'Gas 19-20'!$A$4:$B$395, 2, FALSE)))</f>
        <v>0</v>
      </c>
      <c r="I879" s="13">
        <f>IFERROR((Table1[[#This Row],[Electricity 19-20]]*'Emissions Factors'!$C$2)+(Table1[[#This Row],[Gas 19-20]]*'Emissions Factors'!$B$2), "")</f>
        <v>0</v>
      </c>
      <c r="J879" s="7" t="str">
        <f>IF(ISNA(VLOOKUP(Table1[[#This Row],[Name]],'Elec 20-21'!$A$4:$B$641, 2, FALSE)), "0", VLOOKUP(Table1[[#This Row],[Name]], 'Elec 20-21'!$A$4:$B$641, 2, FALSE))</f>
        <v>0</v>
      </c>
      <c r="K879" s="7" t="str">
        <f>IF(ISNA(VLOOKUP(Table1[[#This Row],[Name]], 'Gas 20-21'!$A$4:$B$400, 2, FALSE)), "0", VLOOKUP(Table1[[#This Row],[Name]], 'Gas 20-21'!$A$4:$B$400, 2, FALSE))</f>
        <v>0</v>
      </c>
      <c r="L879" s="13">
        <f>IFERROR((Table1[[#This Row],[Electricity 20-21]]*'Emissions Factors'!$C$3)+(Table1[[#This Row],[Gas 20-21]]*'Emissions Factors'!$B$2), "0")</f>
        <v>0</v>
      </c>
      <c r="M879" s="65" t="str">
        <f>IF(ISNA(VLOOKUP(Table1[[#This Row],[Name]], 'Elec 21-22'!$A$4:$B$656, 2, FALSE)), "0", VLOOKUP(Table1[[#This Row],[Name]], 'Elec 21-22'!$A$4:$B$656, 2, FALSE))</f>
        <v>0</v>
      </c>
      <c r="N879" s="11" t="str">
        <f>IF(ISNA(VLOOKUP(Table1[[#This Row],[Name]], 'Gas 21-22'!$A$4:$B$408, 2, FALSE)), "0", VLOOKUP(Table1[[#This Row],[Name]], 'Gas 21-22'!$A$4:$B$408, 2, FALSE))</f>
        <v>0</v>
      </c>
      <c r="O879" s="8">
        <f>IFERROR((Table1[[#This Row],[Electricity 21-22]]*'Emissions Factors'!$C$4)+(Table1[[#This Row],[Gas 21-22]]*'Emissions Factors'!$B$4), "")</f>
        <v>0</v>
      </c>
      <c r="P879" s="12" t="str">
        <f>IFERROR(Table1[[#This Row],[Total Emissions 21-22]]/Table1[[#This Row],[Total Emissions 20-21]], "")</f>
        <v/>
      </c>
      <c r="Q879" s="11" t="str">
        <f>IF(ISNA(VLOOKUP(Table1[[#This Row],[Name]],'Elec 22-23'!$A$4:$B$680, 2, FALSE)), "", VLOOKUP(Table1[[#This Row],[Name]], 'Elec 22-23'!$A$4:$B$680, 2, FALSE))</f>
        <v/>
      </c>
      <c r="R879" s="7" t="str">
        <f>IF(ISNA(VLOOKUP(Table1[[#This Row],[Name]], 'Gas 22-23'!$A$4:$B$427, 2, FALSE)), "", (VLOOKUP(Table1[[#This Row],[Name]], 'Gas 22-23'!$A$4:$B$427, 2, FALSE)))</f>
        <v/>
      </c>
      <c r="S879" s="7" t="str">
        <f>IFERROR((Table1[[#This Row],[Electricity 22-23]]*'Emissions Factors'!$C$5)+('Emissions Factors'!$B$5*Table1[[#This Row],[Gas 22-23]]), "")</f>
        <v/>
      </c>
      <c r="T879" s="12" t="str">
        <f>IFERROR(Table1[[#This Row],[Total Emissions 22-23]]/Table1[[#This Row],[Total Emissions 21-22]], "")</f>
        <v/>
      </c>
      <c r="U879" s="7" t="e">
        <f>VLOOKUP(Table1[[#This Row],[Name]],'Electricity 23-24'!A271:D347,4,FALSE)</f>
        <v>#N/A</v>
      </c>
      <c r="V879" s="7" t="str">
        <f>IF(ISNA(VLOOKUP(Table1[[#This Row],[Name]],Table2[#All],2,FALSE)),"",(VLOOKUP(Table1[[#This Row],[Name]],Table2[#All],2,FALSE)))</f>
        <v/>
      </c>
      <c r="W879" s="7" t="str">
        <f>IFERROR((Table1[[#This Row],[Electricity 23-24 ]]*'Emissions Factors'!$C$6)+(Table1[[#This Row],[Gas 23-24 ]]*'Emissions Factors'!$B$6),"")</f>
        <v/>
      </c>
      <c r="X879" s="74" t="str">
        <f>IFERROR(Table1[[#This Row],[Total Emissions 23-24 ]]/Table1[[#This Row],[Total Emissions 22-23]],"")</f>
        <v/>
      </c>
      <c r="Y879" s="21" t="s">
        <v>967</v>
      </c>
    </row>
    <row r="880" spans="1:25" x14ac:dyDescent="0.25">
      <c r="A880" s="32"/>
      <c r="B880" s="21" t="e">
        <f>VLOOKUP(Table1[[#This Row],[Name]], 'Site Information'!$A$2:$D$46, 4, FALSE)</f>
        <v>#N/A</v>
      </c>
      <c r="C880" s="8" t="str">
        <f>IF(ISNA(VLOOKUP(Table1[[#This Row],[Name]], 'Elec 17-18'!$A$4:$B$630, 2, FALSE)), "0", VLOOKUP(Table1[[#This Row],[Name]], 'Elec 17-18'!$A$4:$B$630, 2, FALSE))</f>
        <v>0</v>
      </c>
      <c r="D880" s="13" t="str">
        <f>IF(ISNA(VLOOKUP(Table1[[#This Row],[Name]], 'Gas 17-18'!$A$4:$B$395, 2, FALSE)), "0", (VLOOKUP(Table1[[#This Row],[Name]], 'Gas 17-18'!$A$4:$B$395, 2, FALSE)))</f>
        <v>0</v>
      </c>
      <c r="E880" s="8" t="str">
        <f>IF(ISNA(VLOOKUP(Table1[[#This Row],[Name]], 'Elec 18-19'!$A$4:$B$630, 2, FALSE)), "0", VLOOKUP(Table1[[#This Row],[Name]], 'Elec 18-19'!$A$4:$B$630, 2, FALSE))</f>
        <v>0</v>
      </c>
      <c r="F880" s="13" t="str">
        <f>IF(ISNA(VLOOKUP(Table1[[#This Row],[Name]], 'Gas 18-19'!$A$4:$B$395, 2, FALSE)), "0", (VLOOKUP(Table1[[#This Row],[Name]], 'Gas 18-19'!$A$4:$B$395, 2, FALSE)))</f>
        <v>0</v>
      </c>
      <c r="G880" s="7" t="str">
        <f>IF(ISNA(VLOOKUP(Table1[[#This Row],[Name]], 'Elec 19-20'!$A$4:$B$631, 2, FALSE)), "0", VLOOKUP(Table1[[#This Row],[Name]], 'Elec 19-20'!$A$4:$B$631, 2, FALSE))</f>
        <v>0</v>
      </c>
      <c r="H880" s="7" t="str">
        <f>IF(ISNA(VLOOKUP(Table1[[#This Row],[Name]], 'Gas 19-20'!$A$4:$B$395, 2, FALSE)), "0", (VLOOKUP(Table1[[#This Row],[Name]], 'Gas 19-20'!$A$4:$B$395, 2, FALSE)))</f>
        <v>0</v>
      </c>
      <c r="I880" s="13">
        <f>IFERROR((Table1[[#This Row],[Electricity 19-20]]*'Emissions Factors'!$C$2)+(Table1[[#This Row],[Gas 19-20]]*'Emissions Factors'!$B$2), "")</f>
        <v>0</v>
      </c>
      <c r="J880" s="7" t="str">
        <f>IF(ISNA(VLOOKUP(Table1[[#This Row],[Name]],'Elec 20-21'!$A$4:$B$641, 2, FALSE)), "0", VLOOKUP(Table1[[#This Row],[Name]], 'Elec 20-21'!$A$4:$B$641, 2, FALSE))</f>
        <v>0</v>
      </c>
      <c r="K880" s="7" t="str">
        <f>IF(ISNA(VLOOKUP(Table1[[#This Row],[Name]], 'Gas 20-21'!$A$4:$B$400, 2, FALSE)), "0", VLOOKUP(Table1[[#This Row],[Name]], 'Gas 20-21'!$A$4:$B$400, 2, FALSE))</f>
        <v>0</v>
      </c>
      <c r="L880" s="13">
        <f>IFERROR((Table1[[#This Row],[Electricity 20-21]]*'Emissions Factors'!$C$3)+(Table1[[#This Row],[Gas 20-21]]*'Emissions Factors'!$B$2), "0")</f>
        <v>0</v>
      </c>
      <c r="M880" s="11" t="str">
        <f>IF(ISNA(VLOOKUP(Table1[[#This Row],[Name]], 'Elec 21-22'!$A$4:$B$656, 2, FALSE)), "0", VLOOKUP(Table1[[#This Row],[Name]], 'Elec 21-22'!$A$4:$B$656, 2, FALSE))</f>
        <v>0</v>
      </c>
      <c r="N880" s="11" t="str">
        <f>IF(ISNA(VLOOKUP(Table1[[#This Row],[Name]], 'Gas 21-22'!$A$4:$B$408, 2, FALSE)), "0", VLOOKUP(Table1[[#This Row],[Name]], 'Gas 21-22'!$A$4:$B$408, 2, FALSE))</f>
        <v>0</v>
      </c>
      <c r="O880" s="8">
        <f>IFERROR((Table1[[#This Row],[Electricity 21-22]]*'Emissions Factors'!$C$4)+(Table1[[#This Row],[Gas 21-22]]*'Emissions Factors'!$B$4), "")</f>
        <v>0</v>
      </c>
      <c r="P880" s="12" t="str">
        <f>IFERROR(Table1[[#This Row],[Total Emissions 21-22]]/Table1[[#This Row],[Total Emissions 20-21]], "")</f>
        <v/>
      </c>
      <c r="Q880" s="11" t="str">
        <f>IF(ISNA(VLOOKUP(Table1[[#This Row],[Name]],'Elec 22-23'!$A$4:$B$680, 2, FALSE)), "", VLOOKUP(Table1[[#This Row],[Name]], 'Elec 22-23'!$A$4:$B$680, 2, FALSE))</f>
        <v/>
      </c>
      <c r="R880" s="7" t="str">
        <f>IF(ISNA(VLOOKUP(Table1[[#This Row],[Name]], 'Gas 22-23'!$A$4:$B$427, 2, FALSE)), "", (VLOOKUP(Table1[[#This Row],[Name]], 'Gas 22-23'!$A$4:$B$427, 2, FALSE)))</f>
        <v/>
      </c>
      <c r="S880" s="7" t="str">
        <f>IFERROR((Table1[[#This Row],[Electricity 22-23]]*'Emissions Factors'!$C$5)+('Emissions Factors'!$B$5*Table1[[#This Row],[Gas 22-23]]), "")</f>
        <v/>
      </c>
      <c r="T880" s="12" t="str">
        <f>IFERROR(Table1[[#This Row],[Total Emissions 22-23]]/Table1[[#This Row],[Total Emissions 21-22]], "")</f>
        <v/>
      </c>
      <c r="U880" s="7" t="str">
        <f>IF(ISNA(VLOOKUP(Table1[[#This Row],[Name]],'Electricity 23-24'!A881:D1777,4,FALSE)),"",(VLOOKUP(Table1[[#This Row],[Name]],'Electricity 23-24'!A881:D1777,4,FALSE)))</f>
        <v/>
      </c>
      <c r="V880" s="7" t="str">
        <f>IF(ISNA(VLOOKUP(Table1[[#This Row],[Name]],Table2[#All],2,FALSE)),"",(VLOOKUP(Table1[[#This Row],[Name]],Table2[#All],2,FALSE)))</f>
        <v/>
      </c>
      <c r="W880" s="7" t="str">
        <f>IFERROR((Table1[[#This Row],[Electricity 23-24 ]]*'Emissions Factors'!$C$6)+(Table1[[#This Row],[Gas 23-24 ]]*'Emissions Factors'!$B$6),"")</f>
        <v/>
      </c>
      <c r="X880" s="74" t="str">
        <f>IFERROR(Table1[[#This Row],[Total Emissions 23-24 ]]/Table1[[#This Row],[Total Emissions 22-23]],"")</f>
        <v/>
      </c>
      <c r="Y880" s="21"/>
    </row>
    <row r="881" spans="1:25" x14ac:dyDescent="0.25">
      <c r="A881" s="30"/>
      <c r="B881" s="21" t="e">
        <f>VLOOKUP(Table1[[#This Row],[Name]], 'Site Information'!$A$2:$D$46, 4, FALSE)</f>
        <v>#N/A</v>
      </c>
      <c r="C881" s="11" t="str">
        <f>IF(ISNA(VLOOKUP(Table1[[#This Row],[Name]], 'Elec 17-18'!$A$4:$B$630, 2, FALSE)), "0", VLOOKUP(Table1[[#This Row],[Name]], 'Elec 17-18'!$A$4:$B$630, 2, FALSE))</f>
        <v>0</v>
      </c>
      <c r="D881" s="47" t="str">
        <f>IF(ISNA(VLOOKUP(Table1[[#This Row],[Name]], 'Gas 17-18'!$A$4:$B$395, 2, FALSE)), "0", (VLOOKUP(Table1[[#This Row],[Name]], 'Gas 17-18'!$A$4:$B$395, 2, FALSE)))</f>
        <v>0</v>
      </c>
      <c r="E881" s="11" t="str">
        <f>IF(ISNA(VLOOKUP(Table1[[#This Row],[Name]], 'Elec 18-19'!$A$4:$B$630, 2, FALSE)), "0", VLOOKUP(Table1[[#This Row],[Name]], 'Elec 18-19'!$A$4:$B$630, 2, FALSE))</f>
        <v>0</v>
      </c>
      <c r="F881" s="47" t="str">
        <f>IF(ISNA(VLOOKUP(Table1[[#This Row],[Name]], 'Gas 18-19'!$A$4:$B$395, 2, FALSE)), "0", (VLOOKUP(Table1[[#This Row],[Name]], 'Gas 18-19'!$A$4:$B$395, 2, FALSE)))</f>
        <v>0</v>
      </c>
      <c r="G881" s="7" t="str">
        <f>IF(ISNA(VLOOKUP(Table1[[#This Row],[Name]], 'Elec 19-20'!$A$4:$B$631, 2, FALSE)), "0", VLOOKUP(Table1[[#This Row],[Name]], 'Elec 19-20'!$A$4:$B$631, 2, FALSE))</f>
        <v>0</v>
      </c>
      <c r="H881" s="7" t="str">
        <f>IF(ISNA(VLOOKUP(Table1[[#This Row],[Name]], 'Gas 19-20'!$A$4:$B$395, 2, FALSE)), "0", (VLOOKUP(Table1[[#This Row],[Name]], 'Gas 19-20'!$A$4:$B$395, 2, FALSE)))</f>
        <v>0</v>
      </c>
      <c r="I881" s="13">
        <f>IFERROR((Table1[[#This Row],[Electricity 19-20]]*'Emissions Factors'!$C$2)+(Table1[[#This Row],[Gas 19-20]]*'Emissions Factors'!$B$2), "")</f>
        <v>0</v>
      </c>
      <c r="J881" s="7" t="str">
        <f>IF(ISNA(VLOOKUP(Table1[[#This Row],[Name]],'Elec 20-21'!$A$4:$B$641, 2, FALSE)), "0", VLOOKUP(Table1[[#This Row],[Name]], 'Elec 20-21'!$A$4:$B$641, 2, FALSE))</f>
        <v>0</v>
      </c>
      <c r="K881" s="7" t="str">
        <f>IF(ISNA(VLOOKUP(Table1[[#This Row],[Name]], 'Gas 20-21'!$A$4:$B$400, 2, FALSE)), "0", VLOOKUP(Table1[[#This Row],[Name]], 'Gas 20-21'!$A$4:$B$400, 2, FALSE))</f>
        <v>0</v>
      </c>
      <c r="L881" s="13">
        <f>IFERROR((Table1[[#This Row],[Electricity 20-21]]*'Emissions Factors'!$C$3)+(Table1[[#This Row],[Gas 20-21]]*'Emissions Factors'!$B$2), "0")</f>
        <v>0</v>
      </c>
      <c r="M881" s="65" t="str">
        <f>IF(ISNA(VLOOKUP(Table1[[#This Row],[Name]], 'Elec 21-22'!$A$4:$B$656, 2, FALSE)), "0", VLOOKUP(Table1[[#This Row],[Name]], 'Elec 21-22'!$A$4:$B$656, 2, FALSE))</f>
        <v>0</v>
      </c>
      <c r="N881" s="7" t="str">
        <f>IF(ISNA(VLOOKUP(Table1[[#This Row],[Name]], 'Gas 21-22'!$A$4:$B$408, 2, FALSE)), "0", VLOOKUP(Table1[[#This Row],[Name]], 'Gas 21-22'!$A$4:$B$408, 2, FALSE))</f>
        <v>0</v>
      </c>
      <c r="O881" s="8">
        <f>IFERROR((Table1[[#This Row],[Electricity 21-22]]*'Emissions Factors'!$C$4)+(Table1[[#This Row],[Gas 21-22]]*'Emissions Factors'!$B$4), "")</f>
        <v>0</v>
      </c>
      <c r="P881" s="12" t="str">
        <f>IFERROR(Table1[[#This Row],[Total Emissions 21-22]]/Table1[[#This Row],[Total Emissions 20-21]], "")</f>
        <v/>
      </c>
      <c r="Q881" s="11" t="str">
        <f>IF(ISNA(VLOOKUP(Table1[[#This Row],[Name]],'Elec 22-23'!$A$4:$B$680, 2, FALSE)), "", VLOOKUP(Table1[[#This Row],[Name]], 'Elec 22-23'!$A$4:$B$680, 2, FALSE))</f>
        <v/>
      </c>
      <c r="R881" s="11" t="str">
        <f>IF(ISNA(VLOOKUP(Table1[[#This Row],[Name]], 'Gas 22-23'!$A$4:$B$427, 2, FALSE)), "", (VLOOKUP(Table1[[#This Row],[Name]], 'Gas 22-23'!$A$4:$B$427, 2, FALSE)))</f>
        <v/>
      </c>
      <c r="S881" s="11" t="str">
        <f>IFERROR((Table1[[#This Row],[Electricity 22-23]]*'Emissions Factors'!$C$5)+('Emissions Factors'!$B$5*Table1[[#This Row],[Gas 22-23]]), "")</f>
        <v/>
      </c>
      <c r="T881" s="12" t="str">
        <f>IFERROR(Table1[[#This Row],[Total Emissions 22-23]]/Table1[[#This Row],[Total Emissions 21-22]], "")</f>
        <v/>
      </c>
      <c r="U881" s="11" t="str">
        <f>IF(ISNA(VLOOKUP(Table1[[#This Row],[Name]],'Electricity 23-24'!A438:D1334,4,FALSE)),"",(VLOOKUP(Table1[[#This Row],[Name]],'Electricity 23-24'!A438:D1334,4,FALSE)))</f>
        <v/>
      </c>
      <c r="V881" s="11" t="str">
        <f>IF(ISNA(VLOOKUP(Table1[[#This Row],[Name]],Table2[#All],2,FALSE)),"",(VLOOKUP(Table1[[#This Row],[Name]],Table2[#All],2,FALSE)))</f>
        <v/>
      </c>
      <c r="W881" s="11" t="str">
        <f>IFERROR((Table1[[#This Row],[Electricity 23-24 ]]*'Emissions Factors'!$C$6)+(Table1[[#This Row],[Gas 23-24 ]]*'Emissions Factors'!$B$6),"")</f>
        <v/>
      </c>
      <c r="X881" s="74" t="str">
        <f>IFERROR(Table1[[#This Row],[Total Emissions 23-24 ]]/Table1[[#This Row],[Total Emissions 22-23]],"")</f>
        <v/>
      </c>
      <c r="Y881" s="21"/>
    </row>
    <row r="882" spans="1:25" x14ac:dyDescent="0.25">
      <c r="A882" s="32"/>
      <c r="B882" s="21" t="e">
        <f>VLOOKUP(Table1[[#This Row],[Name]], 'Site Information'!$A$2:$D$46, 4, FALSE)</f>
        <v>#N/A</v>
      </c>
      <c r="C882" s="8" t="str">
        <f>IF(ISNA(VLOOKUP(Table1[[#This Row],[Name]], 'Elec 17-18'!$A$4:$B$630, 2, FALSE)), "0", VLOOKUP(Table1[[#This Row],[Name]], 'Elec 17-18'!$A$4:$B$630, 2, FALSE))</f>
        <v>0</v>
      </c>
      <c r="D882" s="13" t="str">
        <f>IF(ISNA(VLOOKUP(Table1[[#This Row],[Name]], 'Gas 17-18'!$A$4:$B$395, 2, FALSE)), "0", (VLOOKUP(Table1[[#This Row],[Name]], 'Gas 17-18'!$A$4:$B$395, 2, FALSE)))</f>
        <v>0</v>
      </c>
      <c r="E882" s="8" t="str">
        <f>IF(ISNA(VLOOKUP(Table1[[#This Row],[Name]], 'Elec 18-19'!$A$4:$B$630, 2, FALSE)), "0", VLOOKUP(Table1[[#This Row],[Name]], 'Elec 18-19'!$A$4:$B$630, 2, FALSE))</f>
        <v>0</v>
      </c>
      <c r="F882" s="13" t="str">
        <f>IF(ISNA(VLOOKUP(Table1[[#This Row],[Name]], 'Gas 18-19'!$A$4:$B$395, 2, FALSE)), "0", (VLOOKUP(Table1[[#This Row],[Name]], 'Gas 18-19'!$A$4:$B$395, 2, FALSE)))</f>
        <v>0</v>
      </c>
      <c r="G882" s="7" t="str">
        <f>IF(ISNA(VLOOKUP(Table1[[#This Row],[Name]], 'Elec 19-20'!$A$4:$B$631, 2, FALSE)), "0", VLOOKUP(Table1[[#This Row],[Name]], 'Elec 19-20'!$A$4:$B$631, 2, FALSE))</f>
        <v>0</v>
      </c>
      <c r="H882" s="7" t="str">
        <f>IF(ISNA(VLOOKUP(Table1[[#This Row],[Name]], 'Gas 19-20'!$A$4:$B$395, 2, FALSE)), "0", (VLOOKUP(Table1[[#This Row],[Name]], 'Gas 19-20'!$A$4:$B$395, 2, FALSE)))</f>
        <v>0</v>
      </c>
      <c r="I882" s="13">
        <f>IFERROR((Table1[[#This Row],[Electricity 19-20]]*'Emissions Factors'!$C$2)+(Table1[[#This Row],[Gas 19-20]]*'Emissions Factors'!$B$2), "")</f>
        <v>0</v>
      </c>
      <c r="J882" s="7" t="str">
        <f>IF(ISNA(VLOOKUP(Table1[[#This Row],[Name]],'Elec 20-21'!$A$4:$B$641, 2, FALSE)), "0", VLOOKUP(Table1[[#This Row],[Name]], 'Elec 20-21'!$A$4:$B$641, 2, FALSE))</f>
        <v>0</v>
      </c>
      <c r="K882" s="7" t="str">
        <f>IF(ISNA(VLOOKUP(Table1[[#This Row],[Name]], 'Gas 20-21'!$A$4:$B$400, 2, FALSE)), "0", VLOOKUP(Table1[[#This Row],[Name]], 'Gas 20-21'!$A$4:$B$400, 2, FALSE))</f>
        <v>0</v>
      </c>
      <c r="L882" s="13">
        <f>IFERROR((Table1[[#This Row],[Electricity 20-21]]*'Emissions Factors'!$C$3)+(Table1[[#This Row],[Gas 20-21]]*'Emissions Factors'!$B$2), "0")</f>
        <v>0</v>
      </c>
      <c r="M882" s="11" t="str">
        <f>IF(ISNA(VLOOKUP(Table1[[#This Row],[Name]], 'Elec 21-22'!$A$4:$B$656, 2, FALSE)), "0", VLOOKUP(Table1[[#This Row],[Name]], 'Elec 21-22'!$A$4:$B$656, 2, FALSE))</f>
        <v>0</v>
      </c>
      <c r="N882" s="11" t="str">
        <f>IF(ISNA(VLOOKUP(Table1[[#This Row],[Name]], 'Gas 21-22'!$A$4:$B$408, 2, FALSE)), "0", VLOOKUP(Table1[[#This Row],[Name]], 'Gas 21-22'!$A$4:$B$408, 2, FALSE))</f>
        <v>0</v>
      </c>
      <c r="O882" s="8">
        <f>IFERROR((Table1[[#This Row],[Electricity 21-22]]*'Emissions Factors'!$C$4)+(Table1[[#This Row],[Gas 21-22]]*'Emissions Factors'!$B$4), "")</f>
        <v>0</v>
      </c>
      <c r="P882" s="12" t="str">
        <f>IFERROR(Table1[[#This Row],[Total Emissions 21-22]]/Table1[[#This Row],[Total Emissions 20-21]], "")</f>
        <v/>
      </c>
      <c r="Q882" s="11" t="str">
        <f>IF(ISNA(VLOOKUP(Table1[[#This Row],[Name]],'Elec 22-23'!$A$4:$B$680, 2, FALSE)), "", VLOOKUP(Table1[[#This Row],[Name]], 'Elec 22-23'!$A$4:$B$680, 2, FALSE))</f>
        <v/>
      </c>
      <c r="R882" s="7" t="str">
        <f>IF(ISNA(VLOOKUP(Table1[[#This Row],[Name]], 'Gas 22-23'!$A$4:$B$427, 2, FALSE)), "", (VLOOKUP(Table1[[#This Row],[Name]], 'Gas 22-23'!$A$4:$B$427, 2, FALSE)))</f>
        <v/>
      </c>
      <c r="S882" s="7" t="str">
        <f>IFERROR((Table1[[#This Row],[Electricity 22-23]]*'Emissions Factors'!$C$5)+('Emissions Factors'!$B$5*Table1[[#This Row],[Gas 22-23]]), "")</f>
        <v/>
      </c>
      <c r="T882" s="12" t="str">
        <f>IFERROR(Table1[[#This Row],[Total Emissions 22-23]]/Table1[[#This Row],[Total Emissions 21-22]], "")</f>
        <v/>
      </c>
      <c r="U882" s="7" t="str">
        <f>IF(ISNA(VLOOKUP(Table1[[#This Row],[Name]],'Electricity 23-24'!A883:D1779,4,FALSE)),"",(VLOOKUP(Table1[[#This Row],[Name]],'Electricity 23-24'!A883:D1779,4,FALSE)))</f>
        <v/>
      </c>
      <c r="V882" s="7" t="str">
        <f>IF(ISNA(VLOOKUP(Table1[[#This Row],[Name]],Table2[#All],2,FALSE)),"",(VLOOKUP(Table1[[#This Row],[Name]],Table2[#All],2,FALSE)))</f>
        <v/>
      </c>
      <c r="W882" s="7" t="str">
        <f>IFERROR((Table1[[#This Row],[Electricity 23-24 ]]*'Emissions Factors'!$C$6)+(Table1[[#This Row],[Gas 23-24 ]]*'Emissions Factors'!$B$6),"")</f>
        <v/>
      </c>
      <c r="X882" s="74" t="str">
        <f>IFERROR(Table1[[#This Row],[Total Emissions 23-24 ]]/Table1[[#This Row],[Total Emissions 22-23]],"")</f>
        <v/>
      </c>
      <c r="Y882" s="21"/>
    </row>
    <row r="883" spans="1:25" x14ac:dyDescent="0.25">
      <c r="A883" s="32"/>
      <c r="B883" s="21" t="e">
        <f>VLOOKUP(Table1[[#This Row],[Name]], 'Site Information'!$A$2:$D$46, 4, FALSE)</f>
        <v>#N/A</v>
      </c>
      <c r="C883" s="8" t="str">
        <f>IF(ISNA(VLOOKUP(Table1[[#This Row],[Name]], 'Elec 17-18'!$A$4:$B$630, 2, FALSE)), "0", VLOOKUP(Table1[[#This Row],[Name]], 'Elec 17-18'!$A$4:$B$630, 2, FALSE))</f>
        <v>0</v>
      </c>
      <c r="D883" s="13" t="str">
        <f>IF(ISNA(VLOOKUP(Table1[[#This Row],[Name]], 'Gas 17-18'!$A$4:$B$395, 2, FALSE)), "0", (VLOOKUP(Table1[[#This Row],[Name]], 'Gas 17-18'!$A$4:$B$395, 2, FALSE)))</f>
        <v>0</v>
      </c>
      <c r="E883" s="8" t="str">
        <f>IF(ISNA(VLOOKUP(Table1[[#This Row],[Name]], 'Elec 18-19'!$A$4:$B$630, 2, FALSE)), "0", VLOOKUP(Table1[[#This Row],[Name]], 'Elec 18-19'!$A$4:$B$630, 2, FALSE))</f>
        <v>0</v>
      </c>
      <c r="F883" s="13" t="str">
        <f>IF(ISNA(VLOOKUP(Table1[[#This Row],[Name]], 'Gas 18-19'!$A$4:$B$395, 2, FALSE)), "0", (VLOOKUP(Table1[[#This Row],[Name]], 'Gas 18-19'!$A$4:$B$395, 2, FALSE)))</f>
        <v>0</v>
      </c>
      <c r="G883" s="7" t="str">
        <f>IF(ISNA(VLOOKUP(Table1[[#This Row],[Name]], 'Elec 19-20'!$A$4:$B$631, 2, FALSE)), "0", VLOOKUP(Table1[[#This Row],[Name]], 'Elec 19-20'!$A$4:$B$631, 2, FALSE))</f>
        <v>0</v>
      </c>
      <c r="H883" s="7" t="str">
        <f>IF(ISNA(VLOOKUP(Table1[[#This Row],[Name]], 'Gas 19-20'!$A$4:$B$395, 2, FALSE)), "0", (VLOOKUP(Table1[[#This Row],[Name]], 'Gas 19-20'!$A$4:$B$395, 2, FALSE)))</f>
        <v>0</v>
      </c>
      <c r="I883" s="13">
        <f>IFERROR((Table1[[#This Row],[Electricity 19-20]]*'Emissions Factors'!$C$2)+(Table1[[#This Row],[Gas 19-20]]*'Emissions Factors'!$B$2), "")</f>
        <v>0</v>
      </c>
      <c r="J883" s="7" t="str">
        <f>IF(ISNA(VLOOKUP(Table1[[#This Row],[Name]],'Elec 20-21'!$A$4:$B$641, 2, FALSE)), "0", VLOOKUP(Table1[[#This Row],[Name]], 'Elec 20-21'!$A$4:$B$641, 2, FALSE))</f>
        <v>0</v>
      </c>
      <c r="K883" s="7" t="str">
        <f>IF(ISNA(VLOOKUP(Table1[[#This Row],[Name]], 'Gas 20-21'!$A$4:$B$400, 2, FALSE)), "0", VLOOKUP(Table1[[#This Row],[Name]], 'Gas 20-21'!$A$4:$B$400, 2, FALSE))</f>
        <v>0</v>
      </c>
      <c r="L883" s="13">
        <f>IFERROR((Table1[[#This Row],[Electricity 20-21]]*'Emissions Factors'!$C$3)+(Table1[[#This Row],[Gas 20-21]]*'Emissions Factors'!$B$2), "0")</f>
        <v>0</v>
      </c>
      <c r="M883" s="11" t="str">
        <f>IF(ISNA(VLOOKUP(Table1[[#This Row],[Name]], 'Elec 21-22'!$A$4:$B$656, 2, FALSE)), "0", VLOOKUP(Table1[[#This Row],[Name]], 'Elec 21-22'!$A$4:$B$656, 2, FALSE))</f>
        <v>0</v>
      </c>
      <c r="N883" s="7" t="str">
        <f>IF(ISNA(VLOOKUP(Table1[[#This Row],[Name]], 'Gas 21-22'!$A$4:$B$408, 2, FALSE)), "0", VLOOKUP(Table1[[#This Row],[Name]], 'Gas 21-22'!$A$4:$B$408, 2, FALSE))</f>
        <v>0</v>
      </c>
      <c r="O883" s="8">
        <f>IFERROR((Table1[[#This Row],[Electricity 21-22]]*'Emissions Factors'!$C$4)+(Table1[[#This Row],[Gas 21-22]]*'Emissions Factors'!$B$4), "")</f>
        <v>0</v>
      </c>
      <c r="P883" s="74" t="str">
        <f>IFERROR(Table1[[#This Row],[Total Emissions 21-22]]/Table1[[#This Row],[Total Emissions 20-21]], "")</f>
        <v/>
      </c>
      <c r="Q883" s="11" t="str">
        <f>IF(ISNA(VLOOKUP(Table1[[#This Row],[Name]],'Elec 22-23'!$A$4:$B$680, 2, FALSE)), "", VLOOKUP(Table1[[#This Row],[Name]], 'Elec 22-23'!$A$4:$B$680, 2, FALSE))</f>
        <v/>
      </c>
      <c r="R883" s="11" t="str">
        <f>IF(ISNA(VLOOKUP(Table1[[#This Row],[Name]], 'Gas 22-23'!$A$4:$B$427, 2, FALSE)), "", (VLOOKUP(Table1[[#This Row],[Name]], 'Gas 22-23'!$A$4:$B$427, 2, FALSE)))</f>
        <v/>
      </c>
      <c r="S883" s="11" t="str">
        <f>IFERROR((Table1[[#This Row],[Electricity 22-23]]*'Emissions Factors'!$C$5)+('Emissions Factors'!$B$5*Table1[[#This Row],[Gas 22-23]]), "")</f>
        <v/>
      </c>
      <c r="T883" s="12" t="str">
        <f>IFERROR(Table1[[#This Row],[Total Emissions 22-23]]/Table1[[#This Row],[Total Emissions 21-22]], "")</f>
        <v/>
      </c>
      <c r="U883" s="11" t="str">
        <f>IF(ISNA(VLOOKUP(Table1[[#This Row],[Name]],'Electricity 23-24'!A884:D1780,4,FALSE)),"",(VLOOKUP(Table1[[#This Row],[Name]],'Electricity 23-24'!A884:D1780,4,FALSE)))</f>
        <v/>
      </c>
      <c r="V883" s="11" t="str">
        <f>IF(ISNA(VLOOKUP(Table1[[#This Row],[Name]],Table2[#All],2,FALSE)),"",(VLOOKUP(Table1[[#This Row],[Name]],Table2[#All],2,FALSE)))</f>
        <v/>
      </c>
      <c r="W883" s="11" t="str">
        <f>IFERROR((Table1[[#This Row],[Electricity 23-24 ]]*'Emissions Factors'!$C$6)+(Table1[[#This Row],[Gas 23-24 ]]*'Emissions Factors'!$B$6),"")</f>
        <v/>
      </c>
      <c r="X883" s="74" t="str">
        <f>IFERROR(Table1[[#This Row],[Total Emissions 23-24 ]]/Table1[[#This Row],[Total Emissions 22-23]],"")</f>
        <v/>
      </c>
      <c r="Y883" s="21"/>
    </row>
    <row r="884" spans="1:25" x14ac:dyDescent="0.25">
      <c r="A884" s="30"/>
      <c r="B884" s="21" t="e">
        <f>VLOOKUP(Table1[[#This Row],[Name]], 'Site Information'!$A$2:$D$46, 4, FALSE)</f>
        <v>#N/A</v>
      </c>
      <c r="C884" s="11" t="str">
        <f>IF(ISNA(VLOOKUP(Table1[[#This Row],[Name]], 'Elec 17-18'!$A$4:$B$630, 2, FALSE)), "0", VLOOKUP(Table1[[#This Row],[Name]], 'Elec 17-18'!$A$4:$B$630, 2, FALSE))</f>
        <v>0</v>
      </c>
      <c r="D884" s="47" t="str">
        <f>IF(ISNA(VLOOKUP(Table1[[#This Row],[Name]], 'Gas 17-18'!$A$4:$B$395, 2, FALSE)), "0", (VLOOKUP(Table1[[#This Row],[Name]], 'Gas 17-18'!$A$4:$B$395, 2, FALSE)))</f>
        <v>0</v>
      </c>
      <c r="E884" s="11" t="str">
        <f>IF(ISNA(VLOOKUP(Table1[[#This Row],[Name]], 'Elec 18-19'!$A$4:$B$630, 2, FALSE)), "0", VLOOKUP(Table1[[#This Row],[Name]], 'Elec 18-19'!$A$4:$B$630, 2, FALSE))</f>
        <v>0</v>
      </c>
      <c r="F884" s="47" t="str">
        <f>IF(ISNA(VLOOKUP(Table1[[#This Row],[Name]], 'Gas 18-19'!$A$4:$B$395, 2, FALSE)), "0", (VLOOKUP(Table1[[#This Row],[Name]], 'Gas 18-19'!$A$4:$B$395, 2, FALSE)))</f>
        <v>0</v>
      </c>
      <c r="G884" s="7" t="str">
        <f>IF(ISNA(VLOOKUP(Table1[[#This Row],[Name]], 'Elec 19-20'!$A$4:$B$631, 2, FALSE)), "0", VLOOKUP(Table1[[#This Row],[Name]], 'Elec 19-20'!$A$4:$B$631, 2, FALSE))</f>
        <v>0</v>
      </c>
      <c r="H884" s="7" t="str">
        <f>IF(ISNA(VLOOKUP(Table1[[#This Row],[Name]], 'Gas 19-20'!$A$4:$B$395, 2, FALSE)), "0", (VLOOKUP(Table1[[#This Row],[Name]], 'Gas 19-20'!$A$4:$B$395, 2, FALSE)))</f>
        <v>0</v>
      </c>
      <c r="I884" s="13">
        <f>IFERROR((Table1[[#This Row],[Electricity 19-20]]*'Emissions Factors'!$C$2)+(Table1[[#This Row],[Gas 19-20]]*'Emissions Factors'!$B$2), "")</f>
        <v>0</v>
      </c>
      <c r="J884" s="7" t="str">
        <f>IF(ISNA(VLOOKUP(Table1[[#This Row],[Name]],'Elec 20-21'!$A$4:$B$641, 2, FALSE)), "0", VLOOKUP(Table1[[#This Row],[Name]], 'Elec 20-21'!$A$4:$B$641, 2, FALSE))</f>
        <v>0</v>
      </c>
      <c r="K884" s="7" t="str">
        <f>IF(ISNA(VLOOKUP(Table1[[#This Row],[Name]], 'Gas 20-21'!$A$4:$B$400, 2, FALSE)), "0", VLOOKUP(Table1[[#This Row],[Name]], 'Gas 20-21'!$A$4:$B$400, 2, FALSE))</f>
        <v>0</v>
      </c>
      <c r="L884" s="13">
        <f>IFERROR((Table1[[#This Row],[Electricity 20-21]]*'Emissions Factors'!$C$3)+(Table1[[#This Row],[Gas 20-21]]*'Emissions Factors'!$B$2), "0")</f>
        <v>0</v>
      </c>
      <c r="M884" s="65" t="str">
        <f>IF(ISNA(VLOOKUP(Table1[[#This Row],[Name]], 'Elec 21-22'!$A$4:$B$656, 2, FALSE)), "0", VLOOKUP(Table1[[#This Row],[Name]], 'Elec 21-22'!$A$4:$B$656, 2, FALSE))</f>
        <v>0</v>
      </c>
      <c r="N884" s="7" t="str">
        <f>IF(ISNA(VLOOKUP(Table1[[#This Row],[Name]], 'Gas 21-22'!$A$4:$B$408, 2, FALSE)), "0", VLOOKUP(Table1[[#This Row],[Name]], 'Gas 21-22'!$A$4:$B$408, 2, FALSE))</f>
        <v>0</v>
      </c>
      <c r="O884" s="8">
        <f>IFERROR((Table1[[#This Row],[Electricity 21-22]]*'Emissions Factors'!$C$4)+(Table1[[#This Row],[Gas 21-22]]*'Emissions Factors'!$B$4), "")</f>
        <v>0</v>
      </c>
      <c r="P884" s="12" t="str">
        <f>IFERROR(Table1[[#This Row],[Total Emissions 21-22]]/Table1[[#This Row],[Total Emissions 20-21]], "")</f>
        <v/>
      </c>
      <c r="Q884" s="11" t="str">
        <f>IF(ISNA(VLOOKUP(Table1[[#This Row],[Name]],'Elec 22-23'!$A$4:$B$680, 2, FALSE)), "", VLOOKUP(Table1[[#This Row],[Name]], 'Elec 22-23'!$A$4:$B$680, 2, FALSE))</f>
        <v/>
      </c>
      <c r="R884" s="11" t="str">
        <f>IF(ISNA(VLOOKUP(Table1[[#This Row],[Name]], 'Gas 22-23'!$A$4:$B$427, 2, FALSE)), "", (VLOOKUP(Table1[[#This Row],[Name]], 'Gas 22-23'!$A$4:$B$427, 2, FALSE)))</f>
        <v/>
      </c>
      <c r="S884" s="11" t="str">
        <f>IFERROR((Table1[[#This Row],[Electricity 22-23]]*'Emissions Factors'!$C$5)+('Emissions Factors'!$B$5*Table1[[#This Row],[Gas 22-23]]), "")</f>
        <v/>
      </c>
      <c r="T884" s="12" t="str">
        <f>IFERROR(Table1[[#This Row],[Total Emissions 22-23]]/Table1[[#This Row],[Total Emissions 21-22]], "")</f>
        <v/>
      </c>
      <c r="U884" s="11" t="str">
        <f>IF(ISNA(VLOOKUP(Table1[[#This Row],[Name]],'Electricity 23-24'!A885:D1781,4,FALSE)),"",(VLOOKUP(Table1[[#This Row],[Name]],'Electricity 23-24'!A885:D1781,4,FALSE)))</f>
        <v/>
      </c>
      <c r="V884" s="11" t="str">
        <f>IF(ISNA(VLOOKUP(Table1[[#This Row],[Name]],Table2[#All],2,FALSE)),"",(VLOOKUP(Table1[[#This Row],[Name]],Table2[#All],2,FALSE)))</f>
        <v/>
      </c>
      <c r="W884" s="11" t="str">
        <f>IFERROR((Table1[[#This Row],[Electricity 23-24 ]]*'Emissions Factors'!$C$6)+(Table1[[#This Row],[Gas 23-24 ]]*'Emissions Factors'!$B$6),"")</f>
        <v/>
      </c>
      <c r="X884" s="74" t="str">
        <f>IFERROR(Table1[[#This Row],[Total Emissions 23-24 ]]/Table1[[#This Row],[Total Emissions 22-23]],"")</f>
        <v/>
      </c>
      <c r="Y884" s="21"/>
    </row>
    <row r="885" spans="1:25" x14ac:dyDescent="0.25">
      <c r="A885" s="30"/>
      <c r="B885" s="21" t="e">
        <f>VLOOKUP(Table1[[#This Row],[Name]], 'Site Information'!$A$2:$D$46, 4, FALSE)</f>
        <v>#N/A</v>
      </c>
      <c r="C885" s="11" t="str">
        <f>IF(ISNA(VLOOKUP(Table1[[#This Row],[Name]], 'Elec 17-18'!$A$4:$B$630, 2, FALSE)), "0", VLOOKUP(Table1[[#This Row],[Name]], 'Elec 17-18'!$A$4:$B$630, 2, FALSE))</f>
        <v>0</v>
      </c>
      <c r="D885" s="47" t="str">
        <f>IF(ISNA(VLOOKUP(Table1[[#This Row],[Name]], 'Gas 17-18'!$A$4:$B$395, 2, FALSE)), "0", (VLOOKUP(Table1[[#This Row],[Name]], 'Gas 17-18'!$A$4:$B$395, 2, FALSE)))</f>
        <v>0</v>
      </c>
      <c r="E885" s="11" t="str">
        <f>IF(ISNA(VLOOKUP(Table1[[#This Row],[Name]], 'Elec 18-19'!$A$4:$B$630, 2, FALSE)), "0", VLOOKUP(Table1[[#This Row],[Name]], 'Elec 18-19'!$A$4:$B$630, 2, FALSE))</f>
        <v>0</v>
      </c>
      <c r="F885" s="47" t="str">
        <f>IF(ISNA(VLOOKUP(Table1[[#This Row],[Name]], 'Gas 18-19'!$A$4:$B$395, 2, FALSE)), "0", (VLOOKUP(Table1[[#This Row],[Name]], 'Gas 18-19'!$A$4:$B$395, 2, FALSE)))</f>
        <v>0</v>
      </c>
      <c r="G885" s="7" t="str">
        <f>IF(ISNA(VLOOKUP(Table1[[#This Row],[Name]], 'Elec 19-20'!$A$4:$B$631, 2, FALSE)), "0", VLOOKUP(Table1[[#This Row],[Name]], 'Elec 19-20'!$A$4:$B$631, 2, FALSE))</f>
        <v>0</v>
      </c>
      <c r="H885" s="7" t="str">
        <f>IF(ISNA(VLOOKUP(Table1[[#This Row],[Name]], 'Gas 19-20'!$A$4:$B$395, 2, FALSE)), "0", (VLOOKUP(Table1[[#This Row],[Name]], 'Gas 19-20'!$A$4:$B$395, 2, FALSE)))</f>
        <v>0</v>
      </c>
      <c r="I885" s="13">
        <f>IFERROR((Table1[[#This Row],[Electricity 19-20]]*'Emissions Factors'!$C$2)+(Table1[[#This Row],[Gas 19-20]]*'Emissions Factors'!$B$2), "")</f>
        <v>0</v>
      </c>
      <c r="J885" s="7" t="str">
        <f>IF(ISNA(VLOOKUP(Table1[[#This Row],[Name]],'Elec 20-21'!$A$4:$B$641, 2, FALSE)), "0", VLOOKUP(Table1[[#This Row],[Name]], 'Elec 20-21'!$A$4:$B$641, 2, FALSE))</f>
        <v>0</v>
      </c>
      <c r="K885" s="7" t="str">
        <f>IF(ISNA(VLOOKUP(Table1[[#This Row],[Name]], 'Gas 20-21'!$A$4:$B$400, 2, FALSE)), "0", VLOOKUP(Table1[[#This Row],[Name]], 'Gas 20-21'!$A$4:$B$400, 2, FALSE))</f>
        <v>0</v>
      </c>
      <c r="L885" s="13">
        <f>IFERROR((Table1[[#This Row],[Electricity 20-21]]*'Emissions Factors'!$C$3)+(Table1[[#This Row],[Gas 20-21]]*'Emissions Factors'!$B$2), "0")</f>
        <v>0</v>
      </c>
      <c r="M885" s="65" t="str">
        <f>IF(ISNA(VLOOKUP(Table1[[#This Row],[Name]], 'Elec 21-22'!$A$4:$B$656, 2, FALSE)), "0", VLOOKUP(Table1[[#This Row],[Name]], 'Elec 21-22'!$A$4:$B$656, 2, FALSE))</f>
        <v>0</v>
      </c>
      <c r="N885" s="7" t="str">
        <f>IF(ISNA(VLOOKUP(Table1[[#This Row],[Name]], 'Gas 21-22'!$A$4:$B$408, 2, FALSE)), "0", VLOOKUP(Table1[[#This Row],[Name]], 'Gas 21-22'!$A$4:$B$408, 2, FALSE))</f>
        <v>0</v>
      </c>
      <c r="O885" s="8">
        <f>IFERROR((Table1[[#This Row],[Electricity 21-22]]*'Emissions Factors'!$C$4)+(Table1[[#This Row],[Gas 21-22]]*'Emissions Factors'!$B$4), "")</f>
        <v>0</v>
      </c>
      <c r="P885" s="12" t="str">
        <f>IFERROR(Table1[[#This Row],[Total Emissions 21-22]]/Table1[[#This Row],[Total Emissions 20-21]], "")</f>
        <v/>
      </c>
      <c r="Q885" s="11" t="str">
        <f>IF(ISNA(VLOOKUP(Table1[[#This Row],[Name]],'Elec 22-23'!$A$4:$B$680, 2, FALSE)), "", VLOOKUP(Table1[[#This Row],[Name]], 'Elec 22-23'!$A$4:$B$680, 2, FALSE))</f>
        <v/>
      </c>
      <c r="R885" s="11" t="str">
        <f>IF(ISNA(VLOOKUP(Table1[[#This Row],[Name]], 'Gas 22-23'!$A$4:$B$427, 2, FALSE)), "", (VLOOKUP(Table1[[#This Row],[Name]], 'Gas 22-23'!$A$4:$B$427, 2, FALSE)))</f>
        <v/>
      </c>
      <c r="S885" s="11" t="str">
        <f>IFERROR((Table1[[#This Row],[Electricity 22-23]]*'Emissions Factors'!$C$5)+('Emissions Factors'!$B$5*Table1[[#This Row],[Gas 22-23]]), "")</f>
        <v/>
      </c>
      <c r="T885" s="12" t="str">
        <f>IFERROR(Table1[[#This Row],[Total Emissions 22-23]]/Table1[[#This Row],[Total Emissions 21-22]], "")</f>
        <v/>
      </c>
      <c r="U885" s="11" t="str">
        <f>IF(ISNA(VLOOKUP(Table1[[#This Row],[Name]],'Electricity 23-24'!A886:D1782,4,FALSE)),"",(VLOOKUP(Table1[[#This Row],[Name]],'Electricity 23-24'!A886:D1782,4,FALSE)))</f>
        <v/>
      </c>
      <c r="V885" s="11" t="str">
        <f>IF(ISNA(VLOOKUP(Table1[[#This Row],[Name]],Table2[#All],2,FALSE)),"",(VLOOKUP(Table1[[#This Row],[Name]],Table2[#All],2,FALSE)))</f>
        <v/>
      </c>
      <c r="W885" s="11" t="str">
        <f>IFERROR((Table1[[#This Row],[Electricity 23-24 ]]*'Emissions Factors'!$C$6)+(Table1[[#This Row],[Gas 23-24 ]]*'Emissions Factors'!$B$6),"")</f>
        <v/>
      </c>
      <c r="X885" s="74" t="str">
        <f>IFERROR(Table1[[#This Row],[Total Emissions 23-24 ]]/Table1[[#This Row],[Total Emissions 22-23]],"")</f>
        <v/>
      </c>
      <c r="Y885" s="21"/>
    </row>
    <row r="886" spans="1:25" x14ac:dyDescent="0.25">
      <c r="A886" s="30"/>
      <c r="B886" s="21" t="e">
        <f>VLOOKUP(Table1[[#This Row],[Name]], 'Site Information'!$A$2:$D$46, 4, FALSE)</f>
        <v>#N/A</v>
      </c>
      <c r="C886" s="11" t="str">
        <f>IF(ISNA(VLOOKUP(Table1[[#This Row],[Name]], 'Elec 17-18'!$A$4:$B$630, 2, FALSE)), "0", VLOOKUP(Table1[[#This Row],[Name]], 'Elec 17-18'!$A$4:$B$630, 2, FALSE))</f>
        <v>0</v>
      </c>
      <c r="D886" s="47" t="str">
        <f>IF(ISNA(VLOOKUP(Table1[[#This Row],[Name]], 'Gas 17-18'!$A$4:$B$395, 2, FALSE)), "0", (VLOOKUP(Table1[[#This Row],[Name]], 'Gas 17-18'!$A$4:$B$395, 2, FALSE)))</f>
        <v>0</v>
      </c>
      <c r="E886" s="11" t="str">
        <f>IF(ISNA(VLOOKUP(Table1[[#This Row],[Name]], 'Elec 18-19'!$A$4:$B$630, 2, FALSE)), "0", VLOOKUP(Table1[[#This Row],[Name]], 'Elec 18-19'!$A$4:$B$630, 2, FALSE))</f>
        <v>0</v>
      </c>
      <c r="F886" s="47" t="str">
        <f>IF(ISNA(VLOOKUP(Table1[[#This Row],[Name]], 'Gas 18-19'!$A$4:$B$395, 2, FALSE)), "0", (VLOOKUP(Table1[[#This Row],[Name]], 'Gas 18-19'!$A$4:$B$395, 2, FALSE)))</f>
        <v>0</v>
      </c>
      <c r="G886" s="7" t="str">
        <f>IF(ISNA(VLOOKUP(Table1[[#This Row],[Name]], 'Elec 19-20'!$A$4:$B$631, 2, FALSE)), "0", VLOOKUP(Table1[[#This Row],[Name]], 'Elec 19-20'!$A$4:$B$631, 2, FALSE))</f>
        <v>0</v>
      </c>
      <c r="H886" s="7" t="str">
        <f>IF(ISNA(VLOOKUP(Table1[[#This Row],[Name]], 'Gas 19-20'!$A$4:$B$395, 2, FALSE)), "0", (VLOOKUP(Table1[[#This Row],[Name]], 'Gas 19-20'!$A$4:$B$395, 2, FALSE)))</f>
        <v>0</v>
      </c>
      <c r="I886" s="13">
        <f>IFERROR((Table1[[#This Row],[Electricity 19-20]]*'Emissions Factors'!$C$2)+(Table1[[#This Row],[Gas 19-20]]*'Emissions Factors'!$B$2), "")</f>
        <v>0</v>
      </c>
      <c r="J886" s="7" t="str">
        <f>IF(ISNA(VLOOKUP(Table1[[#This Row],[Name]],'Elec 20-21'!$A$4:$B$641, 2, FALSE)), "0", VLOOKUP(Table1[[#This Row],[Name]], 'Elec 20-21'!$A$4:$B$641, 2, FALSE))</f>
        <v>0</v>
      </c>
      <c r="K886" s="7" t="str">
        <f>IF(ISNA(VLOOKUP(Table1[[#This Row],[Name]], 'Gas 20-21'!$A$4:$B$400, 2, FALSE)), "0", VLOOKUP(Table1[[#This Row],[Name]], 'Gas 20-21'!$A$4:$B$400, 2, FALSE))</f>
        <v>0</v>
      </c>
      <c r="L886" s="13">
        <f>IFERROR((Table1[[#This Row],[Electricity 20-21]]*'Emissions Factors'!$C$3)+(Table1[[#This Row],[Gas 20-21]]*'Emissions Factors'!$B$2), "0")</f>
        <v>0</v>
      </c>
      <c r="M886" s="65" t="str">
        <f>IF(ISNA(VLOOKUP(Table1[[#This Row],[Name]], 'Elec 21-22'!$A$4:$B$656, 2, FALSE)), "0", VLOOKUP(Table1[[#This Row],[Name]], 'Elec 21-22'!$A$4:$B$656, 2, FALSE))</f>
        <v>0</v>
      </c>
      <c r="N886" s="7" t="str">
        <f>IF(ISNA(VLOOKUP(Table1[[#This Row],[Name]], 'Gas 21-22'!$A$4:$B$408, 2, FALSE)), "0", VLOOKUP(Table1[[#This Row],[Name]], 'Gas 21-22'!$A$4:$B$408, 2, FALSE))</f>
        <v>0</v>
      </c>
      <c r="O886" s="8">
        <f>IFERROR((Table1[[#This Row],[Electricity 21-22]]*'Emissions Factors'!$C$4)+(Table1[[#This Row],[Gas 21-22]]*'Emissions Factors'!$B$4), "")</f>
        <v>0</v>
      </c>
      <c r="P886" s="12" t="str">
        <f>IFERROR(Table1[[#This Row],[Total Emissions 21-22]]/Table1[[#This Row],[Total Emissions 20-21]], "")</f>
        <v/>
      </c>
      <c r="Q886" s="11" t="str">
        <f>IF(ISNA(VLOOKUP(Table1[[#This Row],[Name]],'Elec 22-23'!$A$4:$B$680, 2, FALSE)), "", VLOOKUP(Table1[[#This Row],[Name]], 'Elec 22-23'!$A$4:$B$680, 2, FALSE))</f>
        <v/>
      </c>
      <c r="R886" s="11" t="str">
        <f>IF(ISNA(VLOOKUP(Table1[[#This Row],[Name]], 'Gas 22-23'!$A$4:$B$427, 2, FALSE)), "", (VLOOKUP(Table1[[#This Row],[Name]], 'Gas 22-23'!$A$4:$B$427, 2, FALSE)))</f>
        <v/>
      </c>
      <c r="S886" s="11" t="str">
        <f>IFERROR((Table1[[#This Row],[Electricity 22-23]]*'Emissions Factors'!$C$5)+('Emissions Factors'!$B$5*Table1[[#This Row],[Gas 22-23]]), "")</f>
        <v/>
      </c>
      <c r="T886" s="12" t="str">
        <f>IFERROR(Table1[[#This Row],[Total Emissions 22-23]]/Table1[[#This Row],[Total Emissions 21-22]], "")</f>
        <v/>
      </c>
      <c r="U886" s="11" t="str">
        <f>IF(ISNA(VLOOKUP(Table1[[#This Row],[Name]],'Electricity 23-24'!A887:D1783,4,FALSE)),"",(VLOOKUP(Table1[[#This Row],[Name]],'Electricity 23-24'!A887:D1783,4,FALSE)))</f>
        <v/>
      </c>
      <c r="V886" s="11" t="str">
        <f>IF(ISNA(VLOOKUP(Table1[[#This Row],[Name]],Table2[#All],2,FALSE)),"",(VLOOKUP(Table1[[#This Row],[Name]],Table2[#All],2,FALSE)))</f>
        <v/>
      </c>
      <c r="W886" s="11" t="str">
        <f>IFERROR((Table1[[#This Row],[Electricity 23-24 ]]*'Emissions Factors'!$C$6)+(Table1[[#This Row],[Gas 23-24 ]]*'Emissions Factors'!$B$6),"")</f>
        <v/>
      </c>
      <c r="X886" s="74" t="str">
        <f>IFERROR(Table1[[#This Row],[Total Emissions 23-24 ]]/Table1[[#This Row],[Total Emissions 22-23]],"")</f>
        <v/>
      </c>
      <c r="Y886" s="21"/>
    </row>
    <row r="887" spans="1:25" x14ac:dyDescent="0.25">
      <c r="A887" s="30"/>
      <c r="B887" s="21" t="e">
        <f>VLOOKUP(Table1[[#This Row],[Name]], 'Site Information'!$A$2:$D$46, 4, FALSE)</f>
        <v>#N/A</v>
      </c>
      <c r="C887" s="11" t="str">
        <f>IF(ISNA(VLOOKUP(Table1[[#This Row],[Name]], 'Elec 17-18'!$A$4:$B$630, 2, FALSE)), "0", VLOOKUP(Table1[[#This Row],[Name]], 'Elec 17-18'!$A$4:$B$630, 2, FALSE))</f>
        <v>0</v>
      </c>
      <c r="D887" s="47" t="str">
        <f>IF(ISNA(VLOOKUP(Table1[[#This Row],[Name]], 'Gas 17-18'!$A$4:$B$395, 2, FALSE)), "0", (VLOOKUP(Table1[[#This Row],[Name]], 'Gas 17-18'!$A$4:$B$395, 2, FALSE)))</f>
        <v>0</v>
      </c>
      <c r="E887" s="11" t="str">
        <f>IF(ISNA(VLOOKUP(Table1[[#This Row],[Name]], 'Elec 18-19'!$A$4:$B$630, 2, FALSE)), "0", VLOOKUP(Table1[[#This Row],[Name]], 'Elec 18-19'!$A$4:$B$630, 2, FALSE))</f>
        <v>0</v>
      </c>
      <c r="F887" s="47" t="str">
        <f>IF(ISNA(VLOOKUP(Table1[[#This Row],[Name]], 'Gas 18-19'!$A$4:$B$395, 2, FALSE)), "0", (VLOOKUP(Table1[[#This Row],[Name]], 'Gas 18-19'!$A$4:$B$395, 2, FALSE)))</f>
        <v>0</v>
      </c>
      <c r="G887" s="7" t="str">
        <f>IF(ISNA(VLOOKUP(Table1[[#This Row],[Name]], 'Elec 19-20'!$A$4:$B$631, 2, FALSE)), "0", VLOOKUP(Table1[[#This Row],[Name]], 'Elec 19-20'!$A$4:$B$631, 2, FALSE))</f>
        <v>0</v>
      </c>
      <c r="H887" s="7" t="str">
        <f>IF(ISNA(VLOOKUP(Table1[[#This Row],[Name]], 'Gas 19-20'!$A$4:$B$395, 2, FALSE)), "0", (VLOOKUP(Table1[[#This Row],[Name]], 'Gas 19-20'!$A$4:$B$395, 2, FALSE)))</f>
        <v>0</v>
      </c>
      <c r="I887" s="13">
        <f>IFERROR((Table1[[#This Row],[Electricity 19-20]]*'Emissions Factors'!$C$2)+(Table1[[#This Row],[Gas 19-20]]*'Emissions Factors'!$B$2), "")</f>
        <v>0</v>
      </c>
      <c r="J887" s="7" t="str">
        <f>IF(ISNA(VLOOKUP(Table1[[#This Row],[Name]],'Elec 20-21'!$A$4:$B$641, 2, FALSE)), "0", VLOOKUP(Table1[[#This Row],[Name]], 'Elec 20-21'!$A$4:$B$641, 2, FALSE))</f>
        <v>0</v>
      </c>
      <c r="K887" s="7" t="str">
        <f>IF(ISNA(VLOOKUP(Table1[[#This Row],[Name]], 'Gas 20-21'!$A$4:$B$400, 2, FALSE)), "0", VLOOKUP(Table1[[#This Row],[Name]], 'Gas 20-21'!$A$4:$B$400, 2, FALSE))</f>
        <v>0</v>
      </c>
      <c r="L887" s="13">
        <f>IFERROR((Table1[[#This Row],[Electricity 20-21]]*'Emissions Factors'!$C$3)+(Table1[[#This Row],[Gas 20-21]]*'Emissions Factors'!$B$2), "0")</f>
        <v>0</v>
      </c>
      <c r="M887" s="65" t="str">
        <f>IF(ISNA(VLOOKUP(Table1[[#This Row],[Name]], 'Elec 21-22'!$A$4:$B$656, 2, FALSE)), "0", VLOOKUP(Table1[[#This Row],[Name]], 'Elec 21-22'!$A$4:$B$656, 2, FALSE))</f>
        <v>0</v>
      </c>
      <c r="N887" s="11" t="str">
        <f>IF(ISNA(VLOOKUP(Table1[[#This Row],[Name]], 'Gas 21-22'!$A$4:$B$408, 2, FALSE)), "0", VLOOKUP(Table1[[#This Row],[Name]], 'Gas 21-22'!$A$4:$B$408, 2, FALSE))</f>
        <v>0</v>
      </c>
      <c r="O887" s="8">
        <f>IFERROR((Table1[[#This Row],[Electricity 21-22]]*'Emissions Factors'!$C$4)+(Table1[[#This Row],[Gas 21-22]]*'Emissions Factors'!$B$4), "")</f>
        <v>0</v>
      </c>
      <c r="P887" s="12" t="str">
        <f>IFERROR(Table1[[#This Row],[Total Emissions 21-22]]/Table1[[#This Row],[Total Emissions 20-21]], "")</f>
        <v/>
      </c>
      <c r="Q887" s="11" t="str">
        <f>IF(ISNA(VLOOKUP(Table1[[#This Row],[Name]],'Elec 22-23'!$A$4:$B$680, 2, FALSE)), "", VLOOKUP(Table1[[#This Row],[Name]], 'Elec 22-23'!$A$4:$B$680, 2, FALSE))</f>
        <v/>
      </c>
      <c r="R887" s="7" t="str">
        <f>IF(ISNA(VLOOKUP(Table1[[#This Row],[Name]], 'Gas 22-23'!$A$4:$B$427, 2, FALSE)), "", (VLOOKUP(Table1[[#This Row],[Name]], 'Gas 22-23'!$A$4:$B$427, 2, FALSE)))</f>
        <v/>
      </c>
      <c r="S887" s="7" t="str">
        <f>IFERROR((Table1[[#This Row],[Electricity 22-23]]*'Emissions Factors'!$C$5)+('Emissions Factors'!$B$5*Table1[[#This Row],[Gas 22-23]]), "")</f>
        <v/>
      </c>
      <c r="T887" s="12" t="str">
        <f>IFERROR(Table1[[#This Row],[Total Emissions 22-23]]/Table1[[#This Row],[Total Emissions 21-22]], "")</f>
        <v/>
      </c>
      <c r="U887" s="7" t="e">
        <f>VLOOKUP(Table1[[#This Row],[Name]],'Electricity 23-24'!A276:D352,4,FALSE)</f>
        <v>#N/A</v>
      </c>
      <c r="V887" s="7" t="str">
        <f>IF(ISNA(VLOOKUP(Table1[[#This Row],[Name]],Table2[#All],2,FALSE)),"",(VLOOKUP(Table1[[#This Row],[Name]],Table2[#All],2,FALSE)))</f>
        <v/>
      </c>
      <c r="W887" s="7" t="str">
        <f>IFERROR((Table1[[#This Row],[Electricity 23-24 ]]*'Emissions Factors'!$C$6)+(Table1[[#This Row],[Gas 23-24 ]]*'Emissions Factors'!$B$6),"")</f>
        <v/>
      </c>
      <c r="X887" s="74" t="str">
        <f>IFERROR(Table1[[#This Row],[Total Emissions 23-24 ]]/Table1[[#This Row],[Total Emissions 22-23]],"")</f>
        <v/>
      </c>
      <c r="Y887" s="21"/>
    </row>
    <row r="888" spans="1:25" x14ac:dyDescent="0.25">
      <c r="A888" s="32"/>
      <c r="B888" s="21" t="e">
        <f>VLOOKUP(Table1[[#This Row],[Name]], 'Site Information'!$A$2:$D$46, 4, FALSE)</f>
        <v>#N/A</v>
      </c>
      <c r="C888" s="8" t="str">
        <f>IF(ISNA(VLOOKUP(Table1[[#This Row],[Name]], 'Elec 17-18'!$A$4:$B$630, 2, FALSE)), "0", VLOOKUP(Table1[[#This Row],[Name]], 'Elec 17-18'!$A$4:$B$630, 2, FALSE))</f>
        <v>0</v>
      </c>
      <c r="D888" s="13" t="str">
        <f>IF(ISNA(VLOOKUP(Table1[[#This Row],[Name]], 'Gas 17-18'!$A$4:$B$395, 2, FALSE)), "0", (VLOOKUP(Table1[[#This Row],[Name]], 'Gas 17-18'!$A$4:$B$395, 2, FALSE)))</f>
        <v>0</v>
      </c>
      <c r="E888" s="8" t="str">
        <f>IF(ISNA(VLOOKUP(Table1[[#This Row],[Name]], 'Elec 18-19'!$A$4:$B$630, 2, FALSE)), "0", VLOOKUP(Table1[[#This Row],[Name]], 'Elec 18-19'!$A$4:$B$630, 2, FALSE))</f>
        <v>0</v>
      </c>
      <c r="F888" s="13" t="str">
        <f>IF(ISNA(VLOOKUP(Table1[[#This Row],[Name]], 'Gas 18-19'!$A$4:$B$395, 2, FALSE)), "0", (VLOOKUP(Table1[[#This Row],[Name]], 'Gas 18-19'!$A$4:$B$395, 2, FALSE)))</f>
        <v>0</v>
      </c>
      <c r="G888" s="7" t="str">
        <f>IF(ISNA(VLOOKUP(Table1[[#This Row],[Name]], 'Elec 19-20'!$A$4:$B$631, 2, FALSE)), "0", VLOOKUP(Table1[[#This Row],[Name]], 'Elec 19-20'!$A$4:$B$631, 2, FALSE))</f>
        <v>0</v>
      </c>
      <c r="H888" s="7" t="str">
        <f>IF(ISNA(VLOOKUP(Table1[[#This Row],[Name]], 'Gas 19-20'!$A$4:$B$395, 2, FALSE)), "0", (VLOOKUP(Table1[[#This Row],[Name]], 'Gas 19-20'!$A$4:$B$395, 2, FALSE)))</f>
        <v>0</v>
      </c>
      <c r="I888" s="13">
        <f>IFERROR((Table1[[#This Row],[Electricity 19-20]]*'Emissions Factors'!$C$2)+(Table1[[#This Row],[Gas 19-20]]*'Emissions Factors'!$B$2), "")</f>
        <v>0</v>
      </c>
      <c r="J888" s="7" t="str">
        <f>IF(ISNA(VLOOKUP(Table1[[#This Row],[Name]],'Elec 20-21'!$A$4:$B$641, 2, FALSE)), "0", VLOOKUP(Table1[[#This Row],[Name]], 'Elec 20-21'!$A$4:$B$641, 2, FALSE))</f>
        <v>0</v>
      </c>
      <c r="K888" s="7" t="str">
        <f>IF(ISNA(VLOOKUP(Table1[[#This Row],[Name]], 'Gas 20-21'!$A$4:$B$400, 2, FALSE)), "0", VLOOKUP(Table1[[#This Row],[Name]], 'Gas 20-21'!$A$4:$B$400, 2, FALSE))</f>
        <v>0</v>
      </c>
      <c r="L888" s="13">
        <f>IFERROR((Table1[[#This Row],[Electricity 20-21]]*'Emissions Factors'!$C$3)+(Table1[[#This Row],[Gas 20-21]]*'Emissions Factors'!$B$2), "0")</f>
        <v>0</v>
      </c>
      <c r="M888" s="11" t="str">
        <f>IF(ISNA(VLOOKUP(Table1[[#This Row],[Name]], 'Elec 21-22'!$A$4:$B$656, 2, FALSE)), "0", VLOOKUP(Table1[[#This Row],[Name]], 'Elec 21-22'!$A$4:$B$656, 2, FALSE))</f>
        <v>0</v>
      </c>
      <c r="N888" s="7" t="str">
        <f>IF(ISNA(VLOOKUP(Table1[[#This Row],[Name]], 'Gas 21-22'!$A$4:$B$408, 2, FALSE)), "0", VLOOKUP(Table1[[#This Row],[Name]], 'Gas 21-22'!$A$4:$B$408, 2, FALSE))</f>
        <v>0</v>
      </c>
      <c r="O888" s="8">
        <f>IFERROR((Table1[[#This Row],[Electricity 21-22]]*'Emissions Factors'!$C$4)+(Table1[[#This Row],[Gas 21-22]]*'Emissions Factors'!$B$4), "")</f>
        <v>0</v>
      </c>
      <c r="P888" s="74" t="str">
        <f>IFERROR(Table1[[#This Row],[Total Emissions 21-22]]/Table1[[#This Row],[Total Emissions 20-21]], "")</f>
        <v/>
      </c>
      <c r="Q888" s="11" t="str">
        <f>IF(ISNA(VLOOKUP(Table1[[#This Row],[Name]],'Elec 22-23'!$A$4:$B$680, 2, FALSE)), "", VLOOKUP(Table1[[#This Row],[Name]], 'Elec 22-23'!$A$4:$B$680, 2, FALSE))</f>
        <v/>
      </c>
      <c r="R888" s="11" t="str">
        <f>IF(ISNA(VLOOKUP(Table1[[#This Row],[Name]], 'Gas 22-23'!$A$4:$B$427, 2, FALSE)), "", (VLOOKUP(Table1[[#This Row],[Name]], 'Gas 22-23'!$A$4:$B$427, 2, FALSE)))</f>
        <v/>
      </c>
      <c r="S888" s="11" t="str">
        <f>IFERROR((Table1[[#This Row],[Electricity 22-23]]*'Emissions Factors'!$C$5)+('Emissions Factors'!$B$5*Table1[[#This Row],[Gas 22-23]]), "")</f>
        <v/>
      </c>
      <c r="T888" s="12" t="str">
        <f>IFERROR(Table1[[#This Row],[Total Emissions 22-23]]/Table1[[#This Row],[Total Emissions 21-22]], "")</f>
        <v/>
      </c>
      <c r="U888" s="11" t="str">
        <f>IF(ISNA(VLOOKUP(Table1[[#This Row],[Name]],'Electricity 23-24'!A889:D1785,4,FALSE)),"",(VLOOKUP(Table1[[#This Row],[Name]],'Electricity 23-24'!A889:D1785,4,FALSE)))</f>
        <v/>
      </c>
      <c r="V888" s="11" t="str">
        <f>IF(ISNA(VLOOKUP(Table1[[#This Row],[Name]],Table2[#All],2,FALSE)),"",(VLOOKUP(Table1[[#This Row],[Name]],Table2[#All],2,FALSE)))</f>
        <v/>
      </c>
      <c r="W888" s="11" t="str">
        <f>IFERROR((Table1[[#This Row],[Electricity 23-24 ]]*'Emissions Factors'!$C$6)+(Table1[[#This Row],[Gas 23-24 ]]*'Emissions Factors'!$B$6),"")</f>
        <v/>
      </c>
      <c r="X888" s="74" t="str">
        <f>IFERROR(Table1[[#This Row],[Total Emissions 23-24 ]]/Table1[[#This Row],[Total Emissions 22-23]],"")</f>
        <v/>
      </c>
      <c r="Y888" s="21"/>
    </row>
    <row r="889" spans="1:25" x14ac:dyDescent="0.25">
      <c r="A889" s="32"/>
      <c r="B889" s="21" t="e">
        <f>VLOOKUP(Table1[[#This Row],[Name]], 'Site Information'!$A$2:$D$46, 4, FALSE)</f>
        <v>#N/A</v>
      </c>
      <c r="C889" s="8" t="str">
        <f>IF(ISNA(VLOOKUP(Table1[[#This Row],[Name]], 'Elec 17-18'!$A$4:$B$630, 2, FALSE)), "0", VLOOKUP(Table1[[#This Row],[Name]], 'Elec 17-18'!$A$4:$B$630, 2, FALSE))</f>
        <v>0</v>
      </c>
      <c r="D889" s="13" t="str">
        <f>IF(ISNA(VLOOKUP(Table1[[#This Row],[Name]], 'Gas 17-18'!$A$4:$B$395, 2, FALSE)), "0", (VLOOKUP(Table1[[#This Row],[Name]], 'Gas 17-18'!$A$4:$B$395, 2, FALSE)))</f>
        <v>0</v>
      </c>
      <c r="E889" s="8" t="str">
        <f>IF(ISNA(VLOOKUP(Table1[[#This Row],[Name]], 'Elec 18-19'!$A$4:$B$630, 2, FALSE)), "0", VLOOKUP(Table1[[#This Row],[Name]], 'Elec 18-19'!$A$4:$B$630, 2, FALSE))</f>
        <v>0</v>
      </c>
      <c r="F889" s="13" t="str">
        <f>IF(ISNA(VLOOKUP(Table1[[#This Row],[Name]], 'Gas 18-19'!$A$4:$B$395, 2, FALSE)), "0", (VLOOKUP(Table1[[#This Row],[Name]], 'Gas 18-19'!$A$4:$B$395, 2, FALSE)))</f>
        <v>0</v>
      </c>
      <c r="G889" s="7" t="str">
        <f>IF(ISNA(VLOOKUP(Table1[[#This Row],[Name]], 'Elec 19-20'!$A$4:$B$631, 2, FALSE)), "0", VLOOKUP(Table1[[#This Row],[Name]], 'Elec 19-20'!$A$4:$B$631, 2, FALSE))</f>
        <v>0</v>
      </c>
      <c r="H889" s="7" t="str">
        <f>IF(ISNA(VLOOKUP(Table1[[#This Row],[Name]], 'Gas 19-20'!$A$4:$B$395, 2, FALSE)), "0", (VLOOKUP(Table1[[#This Row],[Name]], 'Gas 19-20'!$A$4:$B$395, 2, FALSE)))</f>
        <v>0</v>
      </c>
      <c r="I889" s="13">
        <f>IFERROR((Table1[[#This Row],[Electricity 19-20]]*'Emissions Factors'!$C$2)+(Table1[[#This Row],[Gas 19-20]]*'Emissions Factors'!$B$2), "")</f>
        <v>0</v>
      </c>
      <c r="J889" s="7" t="str">
        <f>IF(ISNA(VLOOKUP(Table1[[#This Row],[Name]],'Elec 20-21'!$A$4:$B$641, 2, FALSE)), "0", VLOOKUP(Table1[[#This Row],[Name]], 'Elec 20-21'!$A$4:$B$641, 2, FALSE))</f>
        <v>0</v>
      </c>
      <c r="K889" s="7" t="str">
        <f>IF(ISNA(VLOOKUP(Table1[[#This Row],[Name]], 'Gas 20-21'!$A$4:$B$400, 2, FALSE)), "0", VLOOKUP(Table1[[#This Row],[Name]], 'Gas 20-21'!$A$4:$B$400, 2, FALSE))</f>
        <v>0</v>
      </c>
      <c r="L889" s="13">
        <f>IFERROR((Table1[[#This Row],[Electricity 20-21]]*'Emissions Factors'!$C$3)+(Table1[[#This Row],[Gas 20-21]]*'Emissions Factors'!$B$2), "0")</f>
        <v>0</v>
      </c>
      <c r="M889" s="11" t="str">
        <f>IF(ISNA(VLOOKUP(Table1[[#This Row],[Name]], 'Elec 21-22'!$A$4:$B$656, 2, FALSE)), "0", VLOOKUP(Table1[[#This Row],[Name]], 'Elec 21-22'!$A$4:$B$656, 2, FALSE))</f>
        <v>0</v>
      </c>
      <c r="N889" s="7" t="str">
        <f>IF(ISNA(VLOOKUP(Table1[[#This Row],[Name]], 'Gas 21-22'!$A$4:$B$408, 2, FALSE)), "0", VLOOKUP(Table1[[#This Row],[Name]], 'Gas 21-22'!$A$4:$B$408, 2, FALSE))</f>
        <v>0</v>
      </c>
      <c r="O889" s="8">
        <f>IFERROR((Table1[[#This Row],[Electricity 21-22]]*'Emissions Factors'!$C$4)+(Table1[[#This Row],[Gas 21-22]]*'Emissions Factors'!$B$4), "")</f>
        <v>0</v>
      </c>
      <c r="P889" s="74" t="str">
        <f>IFERROR(Table1[[#This Row],[Total Emissions 21-22]]/Table1[[#This Row],[Total Emissions 20-21]], "")</f>
        <v/>
      </c>
      <c r="Q889" s="11" t="str">
        <f>IF(ISNA(VLOOKUP(Table1[[#This Row],[Name]],'Elec 22-23'!$A$4:$B$680, 2, FALSE)), "", VLOOKUP(Table1[[#This Row],[Name]], 'Elec 22-23'!$A$4:$B$680, 2, FALSE))</f>
        <v/>
      </c>
      <c r="R889" s="11" t="str">
        <f>IF(ISNA(VLOOKUP(Table1[[#This Row],[Name]], 'Gas 22-23'!$A$4:$B$427, 2, FALSE)), "", (VLOOKUP(Table1[[#This Row],[Name]], 'Gas 22-23'!$A$4:$B$427, 2, FALSE)))</f>
        <v/>
      </c>
      <c r="S889" s="11" t="str">
        <f>IFERROR((Table1[[#This Row],[Electricity 22-23]]*'Emissions Factors'!$C$5)+('Emissions Factors'!$B$5*Table1[[#This Row],[Gas 22-23]]), "")</f>
        <v/>
      </c>
      <c r="T889" s="12" t="str">
        <f>IFERROR(Table1[[#This Row],[Total Emissions 22-23]]/Table1[[#This Row],[Total Emissions 21-22]], "")</f>
        <v/>
      </c>
      <c r="U889" s="11" t="str">
        <f>IF(ISNA(VLOOKUP(Table1[[#This Row],[Name]],'Electricity 23-24'!A890:D1786,4,FALSE)),"",(VLOOKUP(Table1[[#This Row],[Name]],'Electricity 23-24'!A890:D1786,4,FALSE)))</f>
        <v/>
      </c>
      <c r="V889" s="11" t="str">
        <f>IF(ISNA(VLOOKUP(Table1[[#This Row],[Name]],Table2[#All],2,FALSE)),"",(VLOOKUP(Table1[[#This Row],[Name]],Table2[#All],2,FALSE)))</f>
        <v/>
      </c>
      <c r="W889" s="11" t="str">
        <f>IFERROR((Table1[[#This Row],[Electricity 23-24 ]]*'Emissions Factors'!$C$6)+(Table1[[#This Row],[Gas 23-24 ]]*'Emissions Factors'!$B$6),"")</f>
        <v/>
      </c>
      <c r="X889" s="74" t="str">
        <f>IFERROR(Table1[[#This Row],[Total Emissions 23-24 ]]/Table1[[#This Row],[Total Emissions 22-23]],"")</f>
        <v/>
      </c>
      <c r="Y889" s="21"/>
    </row>
    <row r="890" spans="1:25" x14ac:dyDescent="0.25">
      <c r="A890" s="32"/>
      <c r="B890" s="21" t="e">
        <f>VLOOKUP(Table1[[#This Row],[Name]], 'Site Information'!$A$2:$D$46, 4, FALSE)</f>
        <v>#N/A</v>
      </c>
      <c r="C890" s="8" t="str">
        <f>IF(ISNA(VLOOKUP(Table1[[#This Row],[Name]], 'Elec 17-18'!$A$4:$B$630, 2, FALSE)), "0", VLOOKUP(Table1[[#This Row],[Name]], 'Elec 17-18'!$A$4:$B$630, 2, FALSE))</f>
        <v>0</v>
      </c>
      <c r="D890" s="13" t="str">
        <f>IF(ISNA(VLOOKUP(Table1[[#This Row],[Name]], 'Gas 17-18'!$A$4:$B$395, 2, FALSE)), "0", (VLOOKUP(Table1[[#This Row],[Name]], 'Gas 17-18'!$A$4:$B$395, 2, FALSE)))</f>
        <v>0</v>
      </c>
      <c r="E890" s="8" t="str">
        <f>IF(ISNA(VLOOKUP(Table1[[#This Row],[Name]], 'Elec 18-19'!$A$4:$B$630, 2, FALSE)), "0", VLOOKUP(Table1[[#This Row],[Name]], 'Elec 18-19'!$A$4:$B$630, 2, FALSE))</f>
        <v>0</v>
      </c>
      <c r="F890" s="13" t="str">
        <f>IF(ISNA(VLOOKUP(Table1[[#This Row],[Name]], 'Gas 18-19'!$A$4:$B$395, 2, FALSE)), "0", (VLOOKUP(Table1[[#This Row],[Name]], 'Gas 18-19'!$A$4:$B$395, 2, FALSE)))</f>
        <v>0</v>
      </c>
      <c r="G890" s="7" t="str">
        <f>IF(ISNA(VLOOKUP(Table1[[#This Row],[Name]], 'Elec 19-20'!$A$4:$B$631, 2, FALSE)), "0", VLOOKUP(Table1[[#This Row],[Name]], 'Elec 19-20'!$A$4:$B$631, 2, FALSE))</f>
        <v>0</v>
      </c>
      <c r="H890" s="7" t="str">
        <f>IF(ISNA(VLOOKUP(Table1[[#This Row],[Name]], 'Gas 19-20'!$A$4:$B$395, 2, FALSE)), "0", (VLOOKUP(Table1[[#This Row],[Name]], 'Gas 19-20'!$A$4:$B$395, 2, FALSE)))</f>
        <v>0</v>
      </c>
      <c r="I890" s="13">
        <f>IFERROR((Table1[[#This Row],[Electricity 19-20]]*'Emissions Factors'!$C$2)+(Table1[[#This Row],[Gas 19-20]]*'Emissions Factors'!$B$2), "")</f>
        <v>0</v>
      </c>
      <c r="J890" s="7" t="str">
        <f>IF(ISNA(VLOOKUP(Table1[[#This Row],[Name]],'Elec 20-21'!$A$4:$B$641, 2, FALSE)), "0", VLOOKUP(Table1[[#This Row],[Name]], 'Elec 20-21'!$A$4:$B$641, 2, FALSE))</f>
        <v>0</v>
      </c>
      <c r="K890" s="7" t="str">
        <f>IF(ISNA(VLOOKUP(Table1[[#This Row],[Name]], 'Gas 20-21'!$A$4:$B$400, 2, FALSE)), "0", VLOOKUP(Table1[[#This Row],[Name]], 'Gas 20-21'!$A$4:$B$400, 2, FALSE))</f>
        <v>0</v>
      </c>
      <c r="L890" s="13">
        <f>IFERROR((Table1[[#This Row],[Electricity 20-21]]*'Emissions Factors'!$C$3)+(Table1[[#This Row],[Gas 20-21]]*'Emissions Factors'!$B$2), "0")</f>
        <v>0</v>
      </c>
      <c r="M890" s="11" t="str">
        <f>IF(ISNA(VLOOKUP(Table1[[#This Row],[Name]], 'Elec 21-22'!$A$4:$B$656, 2, FALSE)), "0", VLOOKUP(Table1[[#This Row],[Name]], 'Elec 21-22'!$A$4:$B$656, 2, FALSE))</f>
        <v>0</v>
      </c>
      <c r="N890" s="7" t="str">
        <f>IF(ISNA(VLOOKUP(Table1[[#This Row],[Name]], 'Gas 21-22'!$A$4:$B$408, 2, FALSE)), "0", VLOOKUP(Table1[[#This Row],[Name]], 'Gas 21-22'!$A$4:$B$408, 2, FALSE))</f>
        <v>0</v>
      </c>
      <c r="O890" s="8">
        <f>IFERROR((Table1[[#This Row],[Electricity 21-22]]*'Emissions Factors'!$C$4)+(Table1[[#This Row],[Gas 21-22]]*'Emissions Factors'!$B$4), "")</f>
        <v>0</v>
      </c>
      <c r="P890" s="74" t="str">
        <f>IFERROR(Table1[[#This Row],[Total Emissions 21-22]]/Table1[[#This Row],[Total Emissions 20-21]], "")</f>
        <v/>
      </c>
      <c r="Q890" s="11" t="str">
        <f>IF(ISNA(VLOOKUP(Table1[[#This Row],[Name]],'Elec 22-23'!$A$4:$B$680, 2, FALSE)), "", VLOOKUP(Table1[[#This Row],[Name]], 'Elec 22-23'!$A$4:$B$680, 2, FALSE))</f>
        <v/>
      </c>
      <c r="R890" s="11" t="str">
        <f>IF(ISNA(VLOOKUP(Table1[[#This Row],[Name]], 'Gas 22-23'!$A$4:$B$427, 2, FALSE)), "", (VLOOKUP(Table1[[#This Row],[Name]], 'Gas 22-23'!$A$4:$B$427, 2, FALSE)))</f>
        <v/>
      </c>
      <c r="S890" s="11" t="str">
        <f>IFERROR((Table1[[#This Row],[Electricity 22-23]]*'Emissions Factors'!$C$5)+('Emissions Factors'!$B$5*Table1[[#This Row],[Gas 22-23]]), "")</f>
        <v/>
      </c>
      <c r="T890" s="12" t="str">
        <f>IFERROR(Table1[[#This Row],[Total Emissions 22-23]]/Table1[[#This Row],[Total Emissions 21-22]], "")</f>
        <v/>
      </c>
      <c r="U890" s="11" t="str">
        <f>IF(ISNA(VLOOKUP(Table1[[#This Row],[Name]],'Electricity 23-24'!A891:D1787,4,FALSE)),"",(VLOOKUP(Table1[[#This Row],[Name]],'Electricity 23-24'!A891:D1787,4,FALSE)))</f>
        <v/>
      </c>
      <c r="V890" s="11" t="str">
        <f>IF(ISNA(VLOOKUP(Table1[[#This Row],[Name]],Table2[#All],2,FALSE)),"",(VLOOKUP(Table1[[#This Row],[Name]],Table2[#All],2,FALSE)))</f>
        <v/>
      </c>
      <c r="W890" s="11" t="str">
        <f>IFERROR((Table1[[#This Row],[Electricity 23-24 ]]*'Emissions Factors'!$C$6)+(Table1[[#This Row],[Gas 23-24 ]]*'Emissions Factors'!$B$6),"")</f>
        <v/>
      </c>
      <c r="X890" s="74" t="str">
        <f>IFERROR(Table1[[#This Row],[Total Emissions 23-24 ]]/Table1[[#This Row],[Total Emissions 22-23]],"")</f>
        <v/>
      </c>
      <c r="Y890" s="21"/>
    </row>
    <row r="891" spans="1:25" x14ac:dyDescent="0.25">
      <c r="A891" s="30"/>
      <c r="B891" s="21" t="e">
        <f>VLOOKUP(Table1[[#This Row],[Name]], 'Site Information'!$A$2:$D$46, 4, FALSE)</f>
        <v>#N/A</v>
      </c>
      <c r="C891" s="11" t="str">
        <f>IF(ISNA(VLOOKUP(Table1[[#This Row],[Name]], 'Elec 17-18'!$A$4:$B$630, 2, FALSE)), "0", VLOOKUP(Table1[[#This Row],[Name]], 'Elec 17-18'!$A$4:$B$630, 2, FALSE))</f>
        <v>0</v>
      </c>
      <c r="D891" s="47" t="str">
        <f>IF(ISNA(VLOOKUP(Table1[[#This Row],[Name]], 'Gas 17-18'!$A$4:$B$395, 2, FALSE)), "0", (VLOOKUP(Table1[[#This Row],[Name]], 'Gas 17-18'!$A$4:$B$395, 2, FALSE)))</f>
        <v>0</v>
      </c>
      <c r="E891" s="11" t="str">
        <f>IF(ISNA(VLOOKUP(Table1[[#This Row],[Name]], 'Elec 18-19'!$A$4:$B$630, 2, FALSE)), "0", VLOOKUP(Table1[[#This Row],[Name]], 'Elec 18-19'!$A$4:$B$630, 2, FALSE))</f>
        <v>0</v>
      </c>
      <c r="F891" s="47" t="str">
        <f>IF(ISNA(VLOOKUP(Table1[[#This Row],[Name]], 'Gas 18-19'!$A$4:$B$395, 2, FALSE)), "0", (VLOOKUP(Table1[[#This Row],[Name]], 'Gas 18-19'!$A$4:$B$395, 2, FALSE)))</f>
        <v>0</v>
      </c>
      <c r="G891" s="7" t="str">
        <f>IF(ISNA(VLOOKUP(Table1[[#This Row],[Name]], 'Elec 19-20'!$A$4:$B$631, 2, FALSE)), "0", VLOOKUP(Table1[[#This Row],[Name]], 'Elec 19-20'!$A$4:$B$631, 2, FALSE))</f>
        <v>0</v>
      </c>
      <c r="H891" s="7" t="str">
        <f>IF(ISNA(VLOOKUP(Table1[[#This Row],[Name]], 'Gas 19-20'!$A$4:$B$395, 2, FALSE)), "0", (VLOOKUP(Table1[[#This Row],[Name]], 'Gas 19-20'!$A$4:$B$395, 2, FALSE)))</f>
        <v>0</v>
      </c>
      <c r="I891" s="13">
        <f>IFERROR((Table1[[#This Row],[Electricity 19-20]]*'Emissions Factors'!$C$2)+(Table1[[#This Row],[Gas 19-20]]*'Emissions Factors'!$B$2), "")</f>
        <v>0</v>
      </c>
      <c r="J891" s="7" t="str">
        <f>IF(ISNA(VLOOKUP(Table1[[#This Row],[Name]],'Elec 20-21'!$A$4:$B$641, 2, FALSE)), "0", VLOOKUP(Table1[[#This Row],[Name]], 'Elec 20-21'!$A$4:$B$641, 2, FALSE))</f>
        <v>0</v>
      </c>
      <c r="K891" s="7" t="str">
        <f>IF(ISNA(VLOOKUP(Table1[[#This Row],[Name]], 'Gas 20-21'!$A$4:$B$400, 2, FALSE)), "0", VLOOKUP(Table1[[#This Row],[Name]], 'Gas 20-21'!$A$4:$B$400, 2, FALSE))</f>
        <v>0</v>
      </c>
      <c r="L891" s="13">
        <f>IFERROR((Table1[[#This Row],[Electricity 20-21]]*'Emissions Factors'!$C$3)+(Table1[[#This Row],[Gas 20-21]]*'Emissions Factors'!$B$2), "0")</f>
        <v>0</v>
      </c>
      <c r="M891" s="65" t="str">
        <f>IF(ISNA(VLOOKUP(Table1[[#This Row],[Name]], 'Elec 21-22'!$A$4:$B$656, 2, FALSE)), "0", VLOOKUP(Table1[[#This Row],[Name]], 'Elec 21-22'!$A$4:$B$656, 2, FALSE))</f>
        <v>0</v>
      </c>
      <c r="N891" s="11" t="str">
        <f>IF(ISNA(VLOOKUP(Table1[[#This Row],[Name]], 'Gas 21-22'!$A$4:$B$408, 2, FALSE)), "0", VLOOKUP(Table1[[#This Row],[Name]], 'Gas 21-22'!$A$4:$B$408, 2, FALSE))</f>
        <v>0</v>
      </c>
      <c r="O891" s="8">
        <f>IFERROR((Table1[[#This Row],[Electricity 21-22]]*'Emissions Factors'!$C$4)+(Table1[[#This Row],[Gas 21-22]]*'Emissions Factors'!$B$4), "")</f>
        <v>0</v>
      </c>
      <c r="P891" s="12" t="str">
        <f>IFERROR(Table1[[#This Row],[Total Emissions 21-22]]/Table1[[#This Row],[Total Emissions 20-21]], "")</f>
        <v/>
      </c>
      <c r="Q891" s="11" t="str">
        <f>IF(ISNA(VLOOKUP(Table1[[#This Row],[Name]],'Elec 22-23'!$A$4:$B$680, 2, FALSE)), "", VLOOKUP(Table1[[#This Row],[Name]], 'Elec 22-23'!$A$4:$B$680, 2, FALSE))</f>
        <v/>
      </c>
      <c r="R891" s="7" t="str">
        <f>IF(ISNA(VLOOKUP(Table1[[#This Row],[Name]], 'Gas 22-23'!$A$4:$B$427, 2, FALSE)), "", (VLOOKUP(Table1[[#This Row],[Name]], 'Gas 22-23'!$A$4:$B$427, 2, FALSE)))</f>
        <v/>
      </c>
      <c r="S891" s="7" t="str">
        <f>IFERROR((Table1[[#This Row],[Electricity 22-23]]*'Emissions Factors'!$C$5)+('Emissions Factors'!$B$5*Table1[[#This Row],[Gas 22-23]]), "")</f>
        <v/>
      </c>
      <c r="T891" s="12" t="str">
        <f>IFERROR(Table1[[#This Row],[Total Emissions 22-23]]/Table1[[#This Row],[Total Emissions 21-22]], "")</f>
        <v/>
      </c>
      <c r="U891" s="7" t="e">
        <f>VLOOKUP(Table1[[#This Row],[Name]],'Electricity 23-24'!A185:D842,4,FALSE)</f>
        <v>#N/A</v>
      </c>
      <c r="V891" s="7" t="str">
        <f>IF(ISNA(VLOOKUP(Table1[[#This Row],[Name]],Table2[#All],2,FALSE)),"",(VLOOKUP(Table1[[#This Row],[Name]],Table2[#All],2,FALSE)))</f>
        <v/>
      </c>
      <c r="W891" s="7" t="str">
        <f>IFERROR((Table1[[#This Row],[Electricity 23-24 ]]*'Emissions Factors'!$C$6)+(Table1[[#This Row],[Gas 23-24 ]]*'Emissions Factors'!$B$6),"")</f>
        <v/>
      </c>
      <c r="X891" s="74" t="str">
        <f>IFERROR(Table1[[#This Row],[Total Emissions 23-24 ]]/Table1[[#This Row],[Total Emissions 22-23]],"")</f>
        <v/>
      </c>
      <c r="Y891" s="21"/>
    </row>
    <row r="892" spans="1:25" x14ac:dyDescent="0.25">
      <c r="A892" s="32"/>
      <c r="B892" s="21" t="e">
        <f>VLOOKUP(Table1[[#This Row],[Name]], 'Site Information'!$A$2:$D$46, 4, FALSE)</f>
        <v>#N/A</v>
      </c>
      <c r="C892" s="8" t="str">
        <f>IF(ISNA(VLOOKUP(Table1[[#This Row],[Name]], 'Elec 17-18'!$A$4:$B$630, 2, FALSE)), "0", VLOOKUP(Table1[[#This Row],[Name]], 'Elec 17-18'!$A$4:$B$630, 2, FALSE))</f>
        <v>0</v>
      </c>
      <c r="D892" s="13" t="str">
        <f>IF(ISNA(VLOOKUP(Table1[[#This Row],[Name]], 'Gas 17-18'!$A$4:$B$395, 2, FALSE)), "0", (VLOOKUP(Table1[[#This Row],[Name]], 'Gas 17-18'!$A$4:$B$395, 2, FALSE)))</f>
        <v>0</v>
      </c>
      <c r="E892" s="8" t="str">
        <f>IF(ISNA(VLOOKUP(Table1[[#This Row],[Name]], 'Elec 18-19'!$A$4:$B$630, 2, FALSE)), "0", VLOOKUP(Table1[[#This Row],[Name]], 'Elec 18-19'!$A$4:$B$630, 2, FALSE))</f>
        <v>0</v>
      </c>
      <c r="F892" s="13" t="str">
        <f>IF(ISNA(VLOOKUP(Table1[[#This Row],[Name]], 'Gas 18-19'!$A$4:$B$395, 2, FALSE)), "0", (VLOOKUP(Table1[[#This Row],[Name]], 'Gas 18-19'!$A$4:$B$395, 2, FALSE)))</f>
        <v>0</v>
      </c>
      <c r="G892" s="7" t="str">
        <f>IF(ISNA(VLOOKUP(Table1[[#This Row],[Name]], 'Elec 19-20'!$A$4:$B$631, 2, FALSE)), "0", VLOOKUP(Table1[[#This Row],[Name]], 'Elec 19-20'!$A$4:$B$631, 2, FALSE))</f>
        <v>0</v>
      </c>
      <c r="H892" s="7" t="str">
        <f>IF(ISNA(VLOOKUP(Table1[[#This Row],[Name]], 'Gas 19-20'!$A$4:$B$395, 2, FALSE)), "0", (VLOOKUP(Table1[[#This Row],[Name]], 'Gas 19-20'!$A$4:$B$395, 2, FALSE)))</f>
        <v>0</v>
      </c>
      <c r="I892" s="13">
        <f>IFERROR((Table1[[#This Row],[Electricity 19-20]]*'Emissions Factors'!$C$2)+(Table1[[#This Row],[Gas 19-20]]*'Emissions Factors'!$B$2), "")</f>
        <v>0</v>
      </c>
      <c r="J892" s="7" t="str">
        <f>IF(ISNA(VLOOKUP(Table1[[#This Row],[Name]],'Elec 20-21'!$A$4:$B$641, 2, FALSE)), "0", VLOOKUP(Table1[[#This Row],[Name]], 'Elec 20-21'!$A$4:$B$641, 2, FALSE))</f>
        <v>0</v>
      </c>
      <c r="K892" s="7" t="str">
        <f>IF(ISNA(VLOOKUP(Table1[[#This Row],[Name]], 'Gas 20-21'!$A$4:$B$400, 2, FALSE)), "0", VLOOKUP(Table1[[#This Row],[Name]], 'Gas 20-21'!$A$4:$B$400, 2, FALSE))</f>
        <v>0</v>
      </c>
      <c r="L892" s="13">
        <f>IFERROR((Table1[[#This Row],[Electricity 20-21]]*'Emissions Factors'!$C$3)+(Table1[[#This Row],[Gas 20-21]]*'Emissions Factors'!$B$2), "0")</f>
        <v>0</v>
      </c>
      <c r="M892" s="11" t="str">
        <f>IF(ISNA(VLOOKUP(Table1[[#This Row],[Name]], 'Elec 21-22'!$A$4:$B$656, 2, FALSE)), "0", VLOOKUP(Table1[[#This Row],[Name]], 'Elec 21-22'!$A$4:$B$656, 2, FALSE))</f>
        <v>0</v>
      </c>
      <c r="N892" s="7" t="str">
        <f>IF(ISNA(VLOOKUP(Table1[[#This Row],[Name]], 'Gas 21-22'!$A$4:$B$408, 2, FALSE)), "0", VLOOKUP(Table1[[#This Row],[Name]], 'Gas 21-22'!$A$4:$B$408, 2, FALSE))</f>
        <v>0</v>
      </c>
      <c r="O892" s="8">
        <f>IFERROR((Table1[[#This Row],[Electricity 21-22]]*'Emissions Factors'!$C$4)+(Table1[[#This Row],[Gas 21-22]]*'Emissions Factors'!$B$4), "")</f>
        <v>0</v>
      </c>
      <c r="P892" s="74" t="str">
        <f>IFERROR(Table1[[#This Row],[Total Emissions 21-22]]/Table1[[#This Row],[Total Emissions 20-21]], "")</f>
        <v/>
      </c>
      <c r="Q892" s="11" t="str">
        <f>IF(ISNA(VLOOKUP(Table1[[#This Row],[Name]],'Elec 22-23'!$A$4:$B$680, 2, FALSE)), "", VLOOKUP(Table1[[#This Row],[Name]], 'Elec 22-23'!$A$4:$B$680, 2, FALSE))</f>
        <v/>
      </c>
      <c r="R892" s="11" t="str">
        <f>IF(ISNA(VLOOKUP(Table1[[#This Row],[Name]], 'Gas 22-23'!$A$4:$B$427, 2, FALSE)), "", (VLOOKUP(Table1[[#This Row],[Name]], 'Gas 22-23'!$A$4:$B$427, 2, FALSE)))</f>
        <v/>
      </c>
      <c r="S892" s="11" t="str">
        <f>IFERROR((Table1[[#This Row],[Electricity 22-23]]*'Emissions Factors'!$C$5)+('Emissions Factors'!$B$5*Table1[[#This Row],[Gas 22-23]]), "")</f>
        <v/>
      </c>
      <c r="T892" s="12" t="str">
        <f>IFERROR(Table1[[#This Row],[Total Emissions 22-23]]/Table1[[#This Row],[Total Emissions 21-22]], "")</f>
        <v/>
      </c>
      <c r="U892" s="11" t="str">
        <f>IF(ISNA(VLOOKUP(Table1[[#This Row],[Name]],'Electricity 23-24'!A893:D1789,4,FALSE)),"",(VLOOKUP(Table1[[#This Row],[Name]],'Electricity 23-24'!A893:D1789,4,FALSE)))</f>
        <v/>
      </c>
      <c r="V892" s="11" t="str">
        <f>IF(ISNA(VLOOKUP(Table1[[#This Row],[Name]],Table2[#All],2,FALSE)),"",(VLOOKUP(Table1[[#This Row],[Name]],Table2[#All],2,FALSE)))</f>
        <v/>
      </c>
      <c r="W892" s="11" t="str">
        <f>IFERROR((Table1[[#This Row],[Electricity 23-24 ]]*'Emissions Factors'!$C$6)+(Table1[[#This Row],[Gas 23-24 ]]*'Emissions Factors'!$B$6),"")</f>
        <v/>
      </c>
      <c r="X892" s="74" t="str">
        <f>IFERROR(Table1[[#This Row],[Total Emissions 23-24 ]]/Table1[[#This Row],[Total Emissions 22-23]],"")</f>
        <v/>
      </c>
      <c r="Y892" s="21"/>
    </row>
    <row r="893" spans="1:25" x14ac:dyDescent="0.25">
      <c r="A893" s="30"/>
      <c r="B893" s="21" t="e">
        <f>VLOOKUP(Table1[[#This Row],[Name]], 'Site Information'!$A$2:$D$46, 4, FALSE)</f>
        <v>#N/A</v>
      </c>
      <c r="C893" s="11" t="str">
        <f>IF(ISNA(VLOOKUP(Table1[[#This Row],[Name]], 'Elec 17-18'!$A$4:$B$630, 2, FALSE)), "0", VLOOKUP(Table1[[#This Row],[Name]], 'Elec 17-18'!$A$4:$B$630, 2, FALSE))</f>
        <v>0</v>
      </c>
      <c r="D893" s="47" t="str">
        <f>IF(ISNA(VLOOKUP(Table1[[#This Row],[Name]], 'Gas 17-18'!$A$4:$B$395, 2, FALSE)), "0", (VLOOKUP(Table1[[#This Row],[Name]], 'Gas 17-18'!$A$4:$B$395, 2, FALSE)))</f>
        <v>0</v>
      </c>
      <c r="E893" s="11" t="str">
        <f>IF(ISNA(VLOOKUP(Table1[[#This Row],[Name]], 'Elec 18-19'!$A$4:$B$630, 2, FALSE)), "0", VLOOKUP(Table1[[#This Row],[Name]], 'Elec 18-19'!$A$4:$B$630, 2, FALSE))</f>
        <v>0</v>
      </c>
      <c r="F893" s="47" t="str">
        <f>IF(ISNA(VLOOKUP(Table1[[#This Row],[Name]], 'Gas 18-19'!$A$4:$B$395, 2, FALSE)), "0", (VLOOKUP(Table1[[#This Row],[Name]], 'Gas 18-19'!$A$4:$B$395, 2, FALSE)))</f>
        <v>0</v>
      </c>
      <c r="G893" s="7" t="str">
        <f>IF(ISNA(VLOOKUP(Table1[[#This Row],[Name]], 'Elec 19-20'!$A$4:$B$631, 2, FALSE)), "0", VLOOKUP(Table1[[#This Row],[Name]], 'Elec 19-20'!$A$4:$B$631, 2, FALSE))</f>
        <v>0</v>
      </c>
      <c r="H893" s="7" t="str">
        <f>IF(ISNA(VLOOKUP(Table1[[#This Row],[Name]], 'Gas 19-20'!$A$4:$B$395, 2, FALSE)), "0", (VLOOKUP(Table1[[#This Row],[Name]], 'Gas 19-20'!$A$4:$B$395, 2, FALSE)))</f>
        <v>0</v>
      </c>
      <c r="I893" s="13">
        <f>IFERROR((Table1[[#This Row],[Electricity 19-20]]*'Emissions Factors'!$C$2)+(Table1[[#This Row],[Gas 19-20]]*'Emissions Factors'!$B$2), "")</f>
        <v>0</v>
      </c>
      <c r="J893" s="7" t="str">
        <f>IF(ISNA(VLOOKUP(Table1[[#This Row],[Name]],'Elec 20-21'!$A$4:$B$641, 2, FALSE)), "0", VLOOKUP(Table1[[#This Row],[Name]], 'Elec 20-21'!$A$4:$B$641, 2, FALSE))</f>
        <v>0</v>
      </c>
      <c r="K893" s="7" t="str">
        <f>IF(ISNA(VLOOKUP(Table1[[#This Row],[Name]], 'Gas 20-21'!$A$4:$B$400, 2, FALSE)), "0", VLOOKUP(Table1[[#This Row],[Name]], 'Gas 20-21'!$A$4:$B$400, 2, FALSE))</f>
        <v>0</v>
      </c>
      <c r="L893" s="13">
        <f>IFERROR((Table1[[#This Row],[Electricity 20-21]]*'Emissions Factors'!$C$3)+(Table1[[#This Row],[Gas 20-21]]*'Emissions Factors'!$B$2), "0")</f>
        <v>0</v>
      </c>
      <c r="M893" s="65" t="str">
        <f>IF(ISNA(VLOOKUP(Table1[[#This Row],[Name]], 'Elec 21-22'!$A$4:$B$656, 2, FALSE)), "0", VLOOKUP(Table1[[#This Row],[Name]], 'Elec 21-22'!$A$4:$B$656, 2, FALSE))</f>
        <v>0</v>
      </c>
      <c r="N893" s="11" t="str">
        <f>IF(ISNA(VLOOKUP(Table1[[#This Row],[Name]], 'Gas 21-22'!$A$4:$B$408, 2, FALSE)), "0", VLOOKUP(Table1[[#This Row],[Name]], 'Gas 21-22'!$A$4:$B$408, 2, FALSE))</f>
        <v>0</v>
      </c>
      <c r="O893" s="8">
        <f>IFERROR((Table1[[#This Row],[Electricity 21-22]]*'Emissions Factors'!$C$4)+(Table1[[#This Row],[Gas 21-22]]*'Emissions Factors'!$B$4), "")</f>
        <v>0</v>
      </c>
      <c r="P893" s="12" t="str">
        <f>IFERROR(Table1[[#This Row],[Total Emissions 21-22]]/Table1[[#This Row],[Total Emissions 20-21]], "")</f>
        <v/>
      </c>
      <c r="Q893" s="11" t="str">
        <f>IF(ISNA(VLOOKUP(Table1[[#This Row],[Name]],'Elec 22-23'!$A$4:$B$680, 2, FALSE)), "", VLOOKUP(Table1[[#This Row],[Name]], 'Elec 22-23'!$A$4:$B$680, 2, FALSE))</f>
        <v/>
      </c>
      <c r="R893" s="7" t="str">
        <f>IF(ISNA(VLOOKUP(Table1[[#This Row],[Name]], 'Gas 22-23'!$A$4:$B$427, 2, FALSE)), "", (VLOOKUP(Table1[[#This Row],[Name]], 'Gas 22-23'!$A$4:$B$427, 2, FALSE)))</f>
        <v/>
      </c>
      <c r="S893" s="7" t="str">
        <f>IFERROR((Table1[[#This Row],[Electricity 22-23]]*'Emissions Factors'!$C$5)+('Emissions Factors'!$B$5*Table1[[#This Row],[Gas 22-23]]), "")</f>
        <v/>
      </c>
      <c r="T893" s="12" t="str">
        <f>IFERROR(Table1[[#This Row],[Total Emissions 22-23]]/Table1[[#This Row],[Total Emissions 21-22]], "")</f>
        <v/>
      </c>
      <c r="U893" s="7" t="str">
        <f>IF(ISNA(VLOOKUP(Table1[[#This Row],[Name]],'Electricity 23-24'!A371:D1267,4,FALSE)),"",(VLOOKUP(Table1[[#This Row],[Name]],'Electricity 23-24'!A371:D1267,4,FALSE)))</f>
        <v/>
      </c>
      <c r="V893" s="7" t="str">
        <f>IF(ISNA(VLOOKUP(Table1[[#This Row],[Name]],Table2[#All],2,FALSE)),"",(VLOOKUP(Table1[[#This Row],[Name]],Table2[#All],2,FALSE)))</f>
        <v/>
      </c>
      <c r="W893" s="7" t="str">
        <f>IFERROR((Table1[[#This Row],[Electricity 23-24 ]]*'Emissions Factors'!$C$6)+(Table1[[#This Row],[Gas 23-24 ]]*'Emissions Factors'!$B$6),"")</f>
        <v/>
      </c>
      <c r="X893" s="74" t="str">
        <f>IFERROR(Table1[[#This Row],[Total Emissions 23-24 ]]/Table1[[#This Row],[Total Emissions 22-23]],"")</f>
        <v/>
      </c>
      <c r="Y893" s="21"/>
    </row>
    <row r="894" spans="1:25" x14ac:dyDescent="0.25">
      <c r="A894" s="30"/>
      <c r="B894" s="21" t="e">
        <f>VLOOKUP(Table1[[#This Row],[Name]], 'Site Information'!$A$2:$D$46, 4, FALSE)</f>
        <v>#N/A</v>
      </c>
      <c r="C894" s="11" t="str">
        <f>IF(ISNA(VLOOKUP(Table1[[#This Row],[Name]], 'Elec 17-18'!$A$4:$B$630, 2, FALSE)), "0", VLOOKUP(Table1[[#This Row],[Name]], 'Elec 17-18'!$A$4:$B$630, 2, FALSE))</f>
        <v>0</v>
      </c>
      <c r="D894" s="47" t="str">
        <f>IF(ISNA(VLOOKUP(Table1[[#This Row],[Name]], 'Gas 17-18'!$A$4:$B$395, 2, FALSE)), "0", (VLOOKUP(Table1[[#This Row],[Name]], 'Gas 17-18'!$A$4:$B$395, 2, FALSE)))</f>
        <v>0</v>
      </c>
      <c r="E894" s="11" t="str">
        <f>IF(ISNA(VLOOKUP(Table1[[#This Row],[Name]], 'Elec 18-19'!$A$4:$B$630, 2, FALSE)), "0", VLOOKUP(Table1[[#This Row],[Name]], 'Elec 18-19'!$A$4:$B$630, 2, FALSE))</f>
        <v>0</v>
      </c>
      <c r="F894" s="47" t="str">
        <f>IF(ISNA(VLOOKUP(Table1[[#This Row],[Name]], 'Gas 18-19'!$A$4:$B$395, 2, FALSE)), "0", (VLOOKUP(Table1[[#This Row],[Name]], 'Gas 18-19'!$A$4:$B$395, 2, FALSE)))</f>
        <v>0</v>
      </c>
      <c r="G894" s="7" t="str">
        <f>IF(ISNA(VLOOKUP(Table1[[#This Row],[Name]], 'Elec 19-20'!$A$4:$B$631, 2, FALSE)), "0", VLOOKUP(Table1[[#This Row],[Name]], 'Elec 19-20'!$A$4:$B$631, 2, FALSE))</f>
        <v>0</v>
      </c>
      <c r="H894" s="7" t="str">
        <f>IF(ISNA(VLOOKUP(Table1[[#This Row],[Name]], 'Gas 19-20'!$A$4:$B$395, 2, FALSE)), "0", (VLOOKUP(Table1[[#This Row],[Name]], 'Gas 19-20'!$A$4:$B$395, 2, FALSE)))</f>
        <v>0</v>
      </c>
      <c r="I894" s="13">
        <f>IFERROR((Table1[[#This Row],[Electricity 19-20]]*'Emissions Factors'!$C$2)+(Table1[[#This Row],[Gas 19-20]]*'Emissions Factors'!$B$2), "")</f>
        <v>0</v>
      </c>
      <c r="J894" s="7" t="str">
        <f>IF(ISNA(VLOOKUP(Table1[[#This Row],[Name]],'Elec 20-21'!$A$4:$B$641, 2, FALSE)), "0", VLOOKUP(Table1[[#This Row],[Name]], 'Elec 20-21'!$A$4:$B$641, 2, FALSE))</f>
        <v>0</v>
      </c>
      <c r="K894" s="7" t="str">
        <f>IF(ISNA(VLOOKUP(Table1[[#This Row],[Name]], 'Gas 20-21'!$A$4:$B$400, 2, FALSE)), "0", VLOOKUP(Table1[[#This Row],[Name]], 'Gas 20-21'!$A$4:$B$400, 2, FALSE))</f>
        <v>0</v>
      </c>
      <c r="L894" s="13">
        <f>IFERROR((Table1[[#This Row],[Electricity 20-21]]*'Emissions Factors'!$C$3)+(Table1[[#This Row],[Gas 20-21]]*'Emissions Factors'!$B$2), "0")</f>
        <v>0</v>
      </c>
      <c r="M894" s="65" t="str">
        <f>IF(ISNA(VLOOKUP(Table1[[#This Row],[Name]], 'Elec 21-22'!$A$4:$B$656, 2, FALSE)), "0", VLOOKUP(Table1[[#This Row],[Name]], 'Elec 21-22'!$A$4:$B$656, 2, FALSE))</f>
        <v>0</v>
      </c>
      <c r="N894" s="11" t="str">
        <f>IF(ISNA(VLOOKUP(Table1[[#This Row],[Name]], 'Gas 21-22'!$A$4:$B$408, 2, FALSE)), "0", VLOOKUP(Table1[[#This Row],[Name]], 'Gas 21-22'!$A$4:$B$408, 2, FALSE))</f>
        <v>0</v>
      </c>
      <c r="O894" s="8">
        <f>IFERROR((Table1[[#This Row],[Electricity 21-22]]*'Emissions Factors'!$C$4)+(Table1[[#This Row],[Gas 21-22]]*'Emissions Factors'!$B$4), "")</f>
        <v>0</v>
      </c>
      <c r="P894" s="12" t="str">
        <f>IFERROR(Table1[[#This Row],[Total Emissions 21-22]]/Table1[[#This Row],[Total Emissions 20-21]], "")</f>
        <v/>
      </c>
      <c r="Q894" s="11" t="str">
        <f>IF(ISNA(VLOOKUP(Table1[[#This Row],[Name]],'Elec 22-23'!$A$4:$B$680, 2, FALSE)), "", VLOOKUP(Table1[[#This Row],[Name]], 'Elec 22-23'!$A$4:$B$680, 2, FALSE))</f>
        <v/>
      </c>
      <c r="R894" s="7" t="str">
        <f>IF(ISNA(VLOOKUP(Table1[[#This Row],[Name]], 'Gas 22-23'!$A$4:$B$427, 2, FALSE)), "", (VLOOKUP(Table1[[#This Row],[Name]], 'Gas 22-23'!$A$4:$B$427, 2, FALSE)))</f>
        <v/>
      </c>
      <c r="S894" s="7" t="str">
        <f>IFERROR((Table1[[#This Row],[Electricity 22-23]]*'Emissions Factors'!$C$5)+('Emissions Factors'!$B$5*Table1[[#This Row],[Gas 22-23]]), "")</f>
        <v/>
      </c>
      <c r="T894" s="12" t="str">
        <f>IFERROR(Table1[[#This Row],[Total Emissions 22-23]]/Table1[[#This Row],[Total Emissions 21-22]], "")</f>
        <v/>
      </c>
      <c r="U894" s="7" t="str">
        <f>IF(ISNA(VLOOKUP(Table1[[#This Row],[Name]],'Electricity 23-24'!A416:D1312,4,FALSE)),"",(VLOOKUP(Table1[[#This Row],[Name]],'Electricity 23-24'!A416:D1312,4,FALSE)))</f>
        <v/>
      </c>
      <c r="V894" s="7" t="str">
        <f>IF(ISNA(VLOOKUP(Table1[[#This Row],[Name]],Table2[#All],2,FALSE)),"",(VLOOKUP(Table1[[#This Row],[Name]],Table2[#All],2,FALSE)))</f>
        <v/>
      </c>
      <c r="W894" s="7" t="str">
        <f>IFERROR((Table1[[#This Row],[Electricity 23-24 ]]*'Emissions Factors'!$C$6)+(Table1[[#This Row],[Gas 23-24 ]]*'Emissions Factors'!$B$6),"")</f>
        <v/>
      </c>
      <c r="X894" s="74" t="str">
        <f>IFERROR(Table1[[#This Row],[Total Emissions 23-24 ]]/Table1[[#This Row],[Total Emissions 22-23]],"")</f>
        <v/>
      </c>
      <c r="Y894" s="21" t="s">
        <v>967</v>
      </c>
    </row>
    <row r="895" spans="1:25" x14ac:dyDescent="0.25">
      <c r="A895" s="30"/>
      <c r="B895" s="21" t="e">
        <f>VLOOKUP(Table1[[#This Row],[Name]], 'Site Information'!$A$2:$D$46, 4, FALSE)</f>
        <v>#N/A</v>
      </c>
      <c r="C895" s="11" t="str">
        <f>IF(ISNA(VLOOKUP(Table1[[#This Row],[Name]], 'Elec 17-18'!$A$4:$B$630, 2, FALSE)), "0", VLOOKUP(Table1[[#This Row],[Name]], 'Elec 17-18'!$A$4:$B$630, 2, FALSE))</f>
        <v>0</v>
      </c>
      <c r="D895" s="47" t="str">
        <f>IF(ISNA(VLOOKUP(Table1[[#This Row],[Name]], 'Gas 17-18'!$A$4:$B$395, 2, FALSE)), "0", (VLOOKUP(Table1[[#This Row],[Name]], 'Gas 17-18'!$A$4:$B$395, 2, FALSE)))</f>
        <v>0</v>
      </c>
      <c r="E895" s="11" t="str">
        <f>IF(ISNA(VLOOKUP(Table1[[#This Row],[Name]], 'Elec 18-19'!$A$4:$B$630, 2, FALSE)), "0", VLOOKUP(Table1[[#This Row],[Name]], 'Elec 18-19'!$A$4:$B$630, 2, FALSE))</f>
        <v>0</v>
      </c>
      <c r="F895" s="47" t="str">
        <f>IF(ISNA(VLOOKUP(Table1[[#This Row],[Name]], 'Gas 18-19'!$A$4:$B$395, 2, FALSE)), "0", (VLOOKUP(Table1[[#This Row],[Name]], 'Gas 18-19'!$A$4:$B$395, 2, FALSE)))</f>
        <v>0</v>
      </c>
      <c r="G895" s="7" t="str">
        <f>IF(ISNA(VLOOKUP(Table1[[#This Row],[Name]], 'Elec 19-20'!$A$4:$B$631, 2, FALSE)), "0", VLOOKUP(Table1[[#This Row],[Name]], 'Elec 19-20'!$A$4:$B$631, 2, FALSE))</f>
        <v>0</v>
      </c>
      <c r="H895" s="7" t="str">
        <f>IF(ISNA(VLOOKUP(Table1[[#This Row],[Name]], 'Gas 19-20'!$A$4:$B$395, 2, FALSE)), "0", (VLOOKUP(Table1[[#This Row],[Name]], 'Gas 19-20'!$A$4:$B$395, 2, FALSE)))</f>
        <v>0</v>
      </c>
      <c r="I895" s="13">
        <f>IFERROR((Table1[[#This Row],[Electricity 19-20]]*'Emissions Factors'!$C$2)+(Table1[[#This Row],[Gas 19-20]]*'Emissions Factors'!$B$2), "")</f>
        <v>0</v>
      </c>
      <c r="J895" s="7" t="str">
        <f>IF(ISNA(VLOOKUP(Table1[[#This Row],[Name]],'Elec 20-21'!$A$4:$B$641, 2, FALSE)), "0", VLOOKUP(Table1[[#This Row],[Name]], 'Elec 20-21'!$A$4:$B$641, 2, FALSE))</f>
        <v>0</v>
      </c>
      <c r="K895" s="7" t="str">
        <f>IF(ISNA(VLOOKUP(Table1[[#This Row],[Name]], 'Gas 20-21'!$A$4:$B$400, 2, FALSE)), "0", VLOOKUP(Table1[[#This Row],[Name]], 'Gas 20-21'!$A$4:$B$400, 2, FALSE))</f>
        <v>0</v>
      </c>
      <c r="L895" s="13">
        <f>IFERROR((Table1[[#This Row],[Electricity 20-21]]*'Emissions Factors'!$C$3)+(Table1[[#This Row],[Gas 20-21]]*'Emissions Factors'!$B$2), "0")</f>
        <v>0</v>
      </c>
      <c r="M895" s="65" t="str">
        <f>IF(ISNA(VLOOKUP(Table1[[#This Row],[Name]], 'Elec 21-22'!$A$4:$B$656, 2, FALSE)), "0", VLOOKUP(Table1[[#This Row],[Name]], 'Elec 21-22'!$A$4:$B$656, 2, FALSE))</f>
        <v>0</v>
      </c>
      <c r="N895" s="11" t="str">
        <f>IF(ISNA(VLOOKUP(Table1[[#This Row],[Name]], 'Gas 21-22'!$A$4:$B$408, 2, FALSE)), "0", VLOOKUP(Table1[[#This Row],[Name]], 'Gas 21-22'!$A$4:$B$408, 2, FALSE))</f>
        <v>0</v>
      </c>
      <c r="O895" s="8">
        <f>IFERROR((Table1[[#This Row],[Electricity 21-22]]*'Emissions Factors'!$C$4)+(Table1[[#This Row],[Gas 21-22]]*'Emissions Factors'!$B$4), "")</f>
        <v>0</v>
      </c>
      <c r="P895" s="12" t="str">
        <f>IFERROR(Table1[[#This Row],[Total Emissions 21-22]]/Table1[[#This Row],[Total Emissions 20-21]], "")</f>
        <v/>
      </c>
      <c r="Q895" s="11" t="str">
        <f>IF(ISNA(VLOOKUP(Table1[[#This Row],[Name]],'Elec 22-23'!$A$4:$B$680, 2, FALSE)), "", VLOOKUP(Table1[[#This Row],[Name]], 'Elec 22-23'!$A$4:$B$680, 2, FALSE))</f>
        <v/>
      </c>
      <c r="R895" s="7" t="str">
        <f>IF(ISNA(VLOOKUP(Table1[[#This Row],[Name]], 'Gas 22-23'!$A$4:$B$427, 2, FALSE)), "", (VLOOKUP(Table1[[#This Row],[Name]], 'Gas 22-23'!$A$4:$B$427, 2, FALSE)))</f>
        <v/>
      </c>
      <c r="S895" s="7" t="str">
        <f>IFERROR((Table1[[#This Row],[Electricity 22-23]]*'Emissions Factors'!$C$5)+('Emissions Factors'!$B$5*Table1[[#This Row],[Gas 22-23]]), "")</f>
        <v/>
      </c>
      <c r="T895" s="12" t="str">
        <f>IFERROR(Table1[[#This Row],[Total Emissions 22-23]]/Table1[[#This Row],[Total Emissions 21-22]], "")</f>
        <v/>
      </c>
      <c r="U895" s="7" t="e">
        <f>VLOOKUP(Table1[[#This Row],[Name]],'Electricity 23-24'!A147:D169,4,FALSE)</f>
        <v>#N/A</v>
      </c>
      <c r="V895" s="7" t="str">
        <f>IF(ISNA(VLOOKUP(Table1[[#This Row],[Name]],Table2[#All],2,FALSE)),"",(VLOOKUP(Table1[[#This Row],[Name]],Table2[#All],2,FALSE)))</f>
        <v/>
      </c>
      <c r="W895" s="7" t="str">
        <f>IFERROR((Table1[[#This Row],[Electricity 23-24 ]]*'Emissions Factors'!$C$6)+(Table1[[#This Row],[Gas 23-24 ]]*'Emissions Factors'!$B$6),"")</f>
        <v/>
      </c>
      <c r="X895" s="74" t="str">
        <f>IFERROR(Table1[[#This Row],[Total Emissions 23-24 ]]/Table1[[#This Row],[Total Emissions 22-23]],"")</f>
        <v/>
      </c>
      <c r="Y895" s="21"/>
    </row>
    <row r="896" spans="1:25" x14ac:dyDescent="0.25">
      <c r="A896" s="32"/>
      <c r="B896" s="21" t="e">
        <f>VLOOKUP(Table1[[#This Row],[Name]], 'Site Information'!$A$2:$D$46, 4, FALSE)</f>
        <v>#N/A</v>
      </c>
      <c r="C896" s="8" t="str">
        <f>IF(ISNA(VLOOKUP(Table1[[#This Row],[Name]], 'Elec 17-18'!$A$4:$B$630, 2, FALSE)), "0", VLOOKUP(Table1[[#This Row],[Name]], 'Elec 17-18'!$A$4:$B$630, 2, FALSE))</f>
        <v>0</v>
      </c>
      <c r="D896" s="13" t="str">
        <f>IF(ISNA(VLOOKUP(Table1[[#This Row],[Name]], 'Gas 17-18'!$A$4:$B$395, 2, FALSE)), "0", (VLOOKUP(Table1[[#This Row],[Name]], 'Gas 17-18'!$A$4:$B$395, 2, FALSE)))</f>
        <v>0</v>
      </c>
      <c r="E896" s="8" t="str">
        <f>IF(ISNA(VLOOKUP(Table1[[#This Row],[Name]], 'Elec 18-19'!$A$4:$B$630, 2, FALSE)), "0", VLOOKUP(Table1[[#This Row],[Name]], 'Elec 18-19'!$A$4:$B$630, 2, FALSE))</f>
        <v>0</v>
      </c>
      <c r="F896" s="13" t="str">
        <f>IF(ISNA(VLOOKUP(Table1[[#This Row],[Name]], 'Gas 18-19'!$A$4:$B$395, 2, FALSE)), "0", (VLOOKUP(Table1[[#This Row],[Name]], 'Gas 18-19'!$A$4:$B$395, 2, FALSE)))</f>
        <v>0</v>
      </c>
      <c r="G896" s="7" t="str">
        <f>IF(ISNA(VLOOKUP(Table1[[#This Row],[Name]], 'Elec 19-20'!$A$4:$B$631, 2, FALSE)), "0", VLOOKUP(Table1[[#This Row],[Name]], 'Elec 19-20'!$A$4:$B$631, 2, FALSE))</f>
        <v>0</v>
      </c>
      <c r="H896" s="7" t="str">
        <f>IF(ISNA(VLOOKUP(Table1[[#This Row],[Name]], 'Gas 19-20'!$A$4:$B$395, 2, FALSE)), "0", (VLOOKUP(Table1[[#This Row],[Name]], 'Gas 19-20'!$A$4:$B$395, 2, FALSE)))</f>
        <v>0</v>
      </c>
      <c r="I896" s="13">
        <f>IFERROR((Table1[[#This Row],[Electricity 19-20]]*'Emissions Factors'!$C$2)+(Table1[[#This Row],[Gas 19-20]]*'Emissions Factors'!$B$2), "")</f>
        <v>0</v>
      </c>
      <c r="J896" s="7" t="str">
        <f>IF(ISNA(VLOOKUP(Table1[[#This Row],[Name]],'Elec 20-21'!$A$4:$B$641, 2, FALSE)), "0", VLOOKUP(Table1[[#This Row],[Name]], 'Elec 20-21'!$A$4:$B$641, 2, FALSE))</f>
        <v>0</v>
      </c>
      <c r="K896" s="7" t="str">
        <f>IF(ISNA(VLOOKUP(Table1[[#This Row],[Name]], 'Gas 20-21'!$A$4:$B$400, 2, FALSE)), "0", VLOOKUP(Table1[[#This Row],[Name]], 'Gas 20-21'!$A$4:$B$400, 2, FALSE))</f>
        <v>0</v>
      </c>
      <c r="L896" s="13">
        <f>IFERROR((Table1[[#This Row],[Electricity 20-21]]*'Emissions Factors'!$C$3)+(Table1[[#This Row],[Gas 20-21]]*'Emissions Factors'!$B$2), "0")</f>
        <v>0</v>
      </c>
      <c r="M896" s="65" t="str">
        <f>IF(ISNA(VLOOKUP(Table1[[#This Row],[Name]], 'Elec 21-22'!$A$4:$B$656, 2, FALSE)), "0", VLOOKUP(Table1[[#This Row],[Name]], 'Elec 21-22'!$A$4:$B$656, 2, FALSE))</f>
        <v>0</v>
      </c>
      <c r="N896" s="7" t="str">
        <f>IF(ISNA(VLOOKUP(Table1[[#This Row],[Name]], 'Gas 21-22'!$A$4:$B$408, 2, FALSE)), "0", VLOOKUP(Table1[[#This Row],[Name]], 'Gas 21-22'!$A$4:$B$408, 2, FALSE))</f>
        <v>0</v>
      </c>
      <c r="O896" s="8">
        <f>IFERROR((Table1[[#This Row],[Electricity 21-22]]*'Emissions Factors'!$C$4)+(Table1[[#This Row],[Gas 21-22]]*'Emissions Factors'!$B$4), "")</f>
        <v>0</v>
      </c>
      <c r="P896" s="74" t="str">
        <f>IFERROR(Table1[[#This Row],[Total Emissions 21-22]]/Table1[[#This Row],[Total Emissions 20-21]], "")</f>
        <v/>
      </c>
      <c r="Q896" s="11" t="str">
        <f>IF(ISNA(VLOOKUP(Table1[[#This Row],[Name]],'Elec 22-23'!$A$4:$B$680, 2, FALSE)), "", VLOOKUP(Table1[[#This Row],[Name]], 'Elec 22-23'!$A$4:$B$680, 2, FALSE))</f>
        <v/>
      </c>
      <c r="R896" s="11" t="str">
        <f>IF(ISNA(VLOOKUP(Table1[[#This Row],[Name]], 'Gas 22-23'!$A$4:$B$427, 2, FALSE)), "", (VLOOKUP(Table1[[#This Row],[Name]], 'Gas 22-23'!$A$4:$B$427, 2, FALSE)))</f>
        <v/>
      </c>
      <c r="S896" s="11" t="str">
        <f>IFERROR((Table1[[#This Row],[Electricity 22-23]]*'Emissions Factors'!$C$5)+('Emissions Factors'!$B$5*Table1[[#This Row],[Gas 22-23]]), "")</f>
        <v/>
      </c>
      <c r="T896" s="12" t="str">
        <f>IFERROR(Table1[[#This Row],[Total Emissions 22-23]]/Table1[[#This Row],[Total Emissions 21-22]], "")</f>
        <v/>
      </c>
      <c r="U896" s="11" t="str">
        <f>IF(ISNA(VLOOKUP(Table1[[#This Row],[Name]],'Electricity 23-24'!A897:D1793,4,FALSE)),"",(VLOOKUP(Table1[[#This Row],[Name]],'Electricity 23-24'!A897:D1793,4,FALSE)))</f>
        <v/>
      </c>
      <c r="V896" s="11" t="str">
        <f>IF(ISNA(VLOOKUP(Table1[[#This Row],[Name]],Table2[#All],2,FALSE)),"",(VLOOKUP(Table1[[#This Row],[Name]],Table2[#All],2,FALSE)))</f>
        <v/>
      </c>
      <c r="W896" s="11" t="str">
        <f>IFERROR((Table1[[#This Row],[Electricity 23-24 ]]*'Emissions Factors'!$C$6)+(Table1[[#This Row],[Gas 23-24 ]]*'Emissions Factors'!$B$6),"")</f>
        <v/>
      </c>
      <c r="X896" s="74" t="str">
        <f>IFERROR(Table1[[#This Row],[Total Emissions 23-24 ]]/Table1[[#This Row],[Total Emissions 22-23]],"")</f>
        <v/>
      </c>
      <c r="Y896" s="21"/>
    </row>
    <row r="897" spans="1:25" x14ac:dyDescent="0.25">
      <c r="A897" s="30"/>
      <c r="B897" s="21" t="e">
        <f>VLOOKUP(Table1[[#This Row],[Name]], 'Site Information'!$A$2:$D$46, 4, FALSE)</f>
        <v>#N/A</v>
      </c>
      <c r="C897" s="11" t="str">
        <f>IF(ISNA(VLOOKUP(Table1[[#This Row],[Name]], 'Elec 17-18'!$A$4:$B$630, 2, FALSE)), "0", VLOOKUP(Table1[[#This Row],[Name]], 'Elec 17-18'!$A$4:$B$630, 2, FALSE))</f>
        <v>0</v>
      </c>
      <c r="D897" s="47" t="str">
        <f>IF(ISNA(VLOOKUP(Table1[[#This Row],[Name]], 'Gas 17-18'!$A$4:$B$395, 2, FALSE)), "0", (VLOOKUP(Table1[[#This Row],[Name]], 'Gas 17-18'!$A$4:$B$395, 2, FALSE)))</f>
        <v>0</v>
      </c>
      <c r="E897" s="11" t="str">
        <f>IF(ISNA(VLOOKUP(Table1[[#This Row],[Name]], 'Elec 18-19'!$A$4:$B$630, 2, FALSE)), "0", VLOOKUP(Table1[[#This Row],[Name]], 'Elec 18-19'!$A$4:$B$630, 2, FALSE))</f>
        <v>0</v>
      </c>
      <c r="F897" s="47" t="str">
        <f>IF(ISNA(VLOOKUP(Table1[[#This Row],[Name]], 'Gas 18-19'!$A$4:$B$395, 2, FALSE)), "0", (VLOOKUP(Table1[[#This Row],[Name]], 'Gas 18-19'!$A$4:$B$395, 2, FALSE)))</f>
        <v>0</v>
      </c>
      <c r="G897" s="7" t="str">
        <f>IF(ISNA(VLOOKUP(Table1[[#This Row],[Name]], 'Elec 19-20'!$A$4:$B$631, 2, FALSE)), "0", VLOOKUP(Table1[[#This Row],[Name]], 'Elec 19-20'!$A$4:$B$631, 2, FALSE))</f>
        <v>0</v>
      </c>
      <c r="H897" s="7" t="str">
        <f>IF(ISNA(VLOOKUP(Table1[[#This Row],[Name]], 'Gas 19-20'!$A$4:$B$395, 2, FALSE)), "0", (VLOOKUP(Table1[[#This Row],[Name]], 'Gas 19-20'!$A$4:$B$395, 2, FALSE)))</f>
        <v>0</v>
      </c>
      <c r="I897" s="13">
        <f>IFERROR((Table1[[#This Row],[Electricity 19-20]]*'Emissions Factors'!$C$2)+(Table1[[#This Row],[Gas 19-20]]*'Emissions Factors'!$B$2), "")</f>
        <v>0</v>
      </c>
      <c r="J897" s="7" t="str">
        <f>IF(ISNA(VLOOKUP(Table1[[#This Row],[Name]],'Elec 20-21'!$A$4:$B$641, 2, FALSE)), "0", VLOOKUP(Table1[[#This Row],[Name]], 'Elec 20-21'!$A$4:$B$641, 2, FALSE))</f>
        <v>0</v>
      </c>
      <c r="K897" s="7" t="str">
        <f>IF(ISNA(VLOOKUP(Table1[[#This Row],[Name]], 'Gas 20-21'!$A$4:$B$400, 2, FALSE)), "0", VLOOKUP(Table1[[#This Row],[Name]], 'Gas 20-21'!$A$4:$B$400, 2, FALSE))</f>
        <v>0</v>
      </c>
      <c r="L897" s="13">
        <f>IFERROR((Table1[[#This Row],[Electricity 20-21]]*'Emissions Factors'!$C$3)+(Table1[[#This Row],[Gas 20-21]]*'Emissions Factors'!$B$2), "0")</f>
        <v>0</v>
      </c>
      <c r="M897" s="65" t="str">
        <f>IF(ISNA(VLOOKUP(Table1[[#This Row],[Name]], 'Elec 21-22'!$A$4:$B$656, 2, FALSE)), "0", VLOOKUP(Table1[[#This Row],[Name]], 'Elec 21-22'!$A$4:$B$656, 2, FALSE))</f>
        <v>0</v>
      </c>
      <c r="N897" s="11" t="str">
        <f>IF(ISNA(VLOOKUP(Table1[[#This Row],[Name]], 'Gas 21-22'!$A$4:$B$408, 2, FALSE)), "0", VLOOKUP(Table1[[#This Row],[Name]], 'Gas 21-22'!$A$4:$B$408, 2, FALSE))</f>
        <v>0</v>
      </c>
      <c r="O897" s="8">
        <f>IFERROR((Table1[[#This Row],[Electricity 21-22]]*'Emissions Factors'!$C$4)+(Table1[[#This Row],[Gas 21-22]]*'Emissions Factors'!$B$4), "")</f>
        <v>0</v>
      </c>
      <c r="P897" s="12" t="str">
        <f>IFERROR(Table1[[#This Row],[Total Emissions 21-22]]/Table1[[#This Row],[Total Emissions 20-21]], "")</f>
        <v/>
      </c>
      <c r="Q897" s="11" t="str">
        <f>IF(ISNA(VLOOKUP(Table1[[#This Row],[Name]],'Elec 22-23'!$A$4:$B$680, 2, FALSE)), "", VLOOKUP(Table1[[#This Row],[Name]], 'Elec 22-23'!$A$4:$B$680, 2, FALSE))</f>
        <v/>
      </c>
      <c r="R897" s="7" t="str">
        <f>IF(ISNA(VLOOKUP(Table1[[#This Row],[Name]], 'Gas 22-23'!$A$4:$B$427, 2, FALSE)), "", (VLOOKUP(Table1[[#This Row],[Name]], 'Gas 22-23'!$A$4:$B$427, 2, FALSE)))</f>
        <v/>
      </c>
      <c r="S897" s="7" t="str">
        <f>IFERROR((Table1[[#This Row],[Electricity 22-23]]*'Emissions Factors'!$C$5)+('Emissions Factors'!$B$5*Table1[[#This Row],[Gas 22-23]]), "")</f>
        <v/>
      </c>
      <c r="T897" s="12" t="str">
        <f>IFERROR(Table1[[#This Row],[Total Emissions 22-23]]/Table1[[#This Row],[Total Emissions 21-22]], "")</f>
        <v/>
      </c>
      <c r="U897" s="7" t="str">
        <f>IF(ISNA(VLOOKUP(Table1[[#This Row],[Name]],'Electricity 23-24'!A51:D173,4,FALSE)),"",(VLOOKUP(Table1[[#This Row],[Name]],'Electricity 23-24'!A51:D173,4,FALSE)))</f>
        <v/>
      </c>
      <c r="V897" s="7" t="str">
        <f>IF(ISNA(VLOOKUP(Table1[[#This Row],[Name]],Table2[#All],2,FALSE)),"",(VLOOKUP(Table1[[#This Row],[Name]],Table2[#All],2,FALSE)))</f>
        <v/>
      </c>
      <c r="W897" s="7" t="str">
        <f>IFERROR((Table1[[#This Row],[Electricity 23-24 ]]*'Emissions Factors'!$C$6)+(Table1[[#This Row],[Gas 23-24 ]]*'Emissions Factors'!$B$6),"")</f>
        <v/>
      </c>
      <c r="X897" s="74" t="str">
        <f>IFERROR(Table1[[#This Row],[Total Emissions 23-24 ]]/Table1[[#This Row],[Total Emissions 22-23]],"")</f>
        <v/>
      </c>
      <c r="Y897" s="21" t="s">
        <v>967</v>
      </c>
    </row>
    <row r="898" spans="1:25" x14ac:dyDescent="0.25">
      <c r="A898" s="30"/>
      <c r="B898" s="21" t="e">
        <f>VLOOKUP(Table1[[#This Row],[Name]], 'Site Information'!$A$2:$D$46, 4, FALSE)</f>
        <v>#N/A</v>
      </c>
      <c r="C898" s="11" t="str">
        <f>IF(ISNA(VLOOKUP(Table1[[#This Row],[Name]], 'Elec 17-18'!$A$4:$B$630, 2, FALSE)), "0", VLOOKUP(Table1[[#This Row],[Name]], 'Elec 17-18'!$A$4:$B$630, 2, FALSE))</f>
        <v>0</v>
      </c>
      <c r="D898" s="47" t="str">
        <f>IF(ISNA(VLOOKUP(Table1[[#This Row],[Name]], 'Gas 17-18'!$A$4:$B$395, 2, FALSE)), "0", (VLOOKUP(Table1[[#This Row],[Name]], 'Gas 17-18'!$A$4:$B$395, 2, FALSE)))</f>
        <v>0</v>
      </c>
      <c r="E898" s="11" t="str">
        <f>IF(ISNA(VLOOKUP(Table1[[#This Row],[Name]], 'Elec 18-19'!$A$4:$B$630, 2, FALSE)), "0", VLOOKUP(Table1[[#This Row],[Name]], 'Elec 18-19'!$A$4:$B$630, 2, FALSE))</f>
        <v>0</v>
      </c>
      <c r="F898" s="47" t="str">
        <f>IF(ISNA(VLOOKUP(Table1[[#This Row],[Name]], 'Gas 18-19'!$A$4:$B$395, 2, FALSE)), "0", (VLOOKUP(Table1[[#This Row],[Name]], 'Gas 18-19'!$A$4:$B$395, 2, FALSE)))</f>
        <v>0</v>
      </c>
      <c r="G898" s="7" t="str">
        <f>IF(ISNA(VLOOKUP(Table1[[#This Row],[Name]], 'Elec 19-20'!$A$4:$B$631, 2, FALSE)), "0", VLOOKUP(Table1[[#This Row],[Name]], 'Elec 19-20'!$A$4:$B$631, 2, FALSE))</f>
        <v>0</v>
      </c>
      <c r="H898" s="7" t="str">
        <f>IF(ISNA(VLOOKUP(Table1[[#This Row],[Name]], 'Gas 19-20'!$A$4:$B$395, 2, FALSE)), "0", (VLOOKUP(Table1[[#This Row],[Name]], 'Gas 19-20'!$A$4:$B$395, 2, FALSE)))</f>
        <v>0</v>
      </c>
      <c r="I898" s="13">
        <f>IFERROR((Table1[[#This Row],[Electricity 19-20]]*'Emissions Factors'!$C$2)+(Table1[[#This Row],[Gas 19-20]]*'Emissions Factors'!$B$2), "")</f>
        <v>0</v>
      </c>
      <c r="J898" s="7" t="str">
        <f>IF(ISNA(VLOOKUP(Table1[[#This Row],[Name]],'Elec 20-21'!$A$4:$B$641, 2, FALSE)), "0", VLOOKUP(Table1[[#This Row],[Name]], 'Elec 20-21'!$A$4:$B$641, 2, FALSE))</f>
        <v>0</v>
      </c>
      <c r="K898" s="7" t="str">
        <f>IF(ISNA(VLOOKUP(Table1[[#This Row],[Name]], 'Gas 20-21'!$A$4:$B$400, 2, FALSE)), "0", VLOOKUP(Table1[[#This Row],[Name]], 'Gas 20-21'!$A$4:$B$400, 2, FALSE))</f>
        <v>0</v>
      </c>
      <c r="L898" s="13">
        <f>IFERROR((Table1[[#This Row],[Electricity 20-21]]*'Emissions Factors'!$C$3)+(Table1[[#This Row],[Gas 20-21]]*'Emissions Factors'!$B$2), "0")</f>
        <v>0</v>
      </c>
      <c r="M898" s="65" t="str">
        <f>IF(ISNA(VLOOKUP(Table1[[#This Row],[Name]], 'Elec 21-22'!$A$4:$B$656, 2, FALSE)), "0", VLOOKUP(Table1[[#This Row],[Name]], 'Elec 21-22'!$A$4:$B$656, 2, FALSE))</f>
        <v>0</v>
      </c>
      <c r="N898" s="7" t="str">
        <f>IF(ISNA(VLOOKUP(Table1[[#This Row],[Name]], 'Gas 21-22'!$A$4:$B$408, 2, FALSE)), "0", VLOOKUP(Table1[[#This Row],[Name]], 'Gas 21-22'!$A$4:$B$408, 2, FALSE))</f>
        <v>0</v>
      </c>
      <c r="O898" s="8">
        <f>IFERROR((Table1[[#This Row],[Electricity 21-22]]*'Emissions Factors'!$C$4)+(Table1[[#This Row],[Gas 21-22]]*'Emissions Factors'!$B$4), "")</f>
        <v>0</v>
      </c>
      <c r="P898" s="12" t="str">
        <f>IFERROR(Table1[[#This Row],[Total Emissions 21-22]]/Table1[[#This Row],[Total Emissions 20-21]], "")</f>
        <v/>
      </c>
      <c r="Q898" s="11" t="str">
        <f>IF(ISNA(VLOOKUP(Table1[[#This Row],[Name]],'Elec 22-23'!$A$4:$B$680, 2, FALSE)), "", VLOOKUP(Table1[[#This Row],[Name]], 'Elec 22-23'!$A$4:$B$680, 2, FALSE))</f>
        <v/>
      </c>
      <c r="R898" s="7" t="str">
        <f>IF(ISNA(VLOOKUP(Table1[[#This Row],[Name]], 'Gas 22-23'!$A$4:$B$427, 2, FALSE)), "", (VLOOKUP(Table1[[#This Row],[Name]], 'Gas 22-23'!$A$4:$B$427, 2, FALSE)))</f>
        <v/>
      </c>
      <c r="S898" s="7" t="str">
        <f>IFERROR((Table1[[#This Row],[Electricity 22-23]]*'Emissions Factors'!$C$5)+('Emissions Factors'!$B$5*Table1[[#This Row],[Gas 22-23]]), "")</f>
        <v/>
      </c>
      <c r="T898" s="12" t="str">
        <f>IFERROR(Table1[[#This Row],[Total Emissions 22-23]]/Table1[[#This Row],[Total Emissions 21-22]], "")</f>
        <v/>
      </c>
      <c r="U898" s="7" t="str">
        <f>IF(ISNA(VLOOKUP(Table1[[#This Row],[Name]],'Electricity 23-24'!A423:D1319,4,FALSE)),"",(VLOOKUP(Table1[[#This Row],[Name]],'Electricity 23-24'!A423:D1319,4,FALSE)))</f>
        <v/>
      </c>
      <c r="V898" s="7" t="str">
        <f>IF(ISNA(VLOOKUP(Table1[[#This Row],[Name]],Table2[#All],2,FALSE)),"",(VLOOKUP(Table1[[#This Row],[Name]],Table2[#All],2,FALSE)))</f>
        <v/>
      </c>
      <c r="W898" s="7" t="str">
        <f>IFERROR((Table1[[#This Row],[Electricity 23-24 ]]*'Emissions Factors'!$C$6)+(Table1[[#This Row],[Gas 23-24 ]]*'Emissions Factors'!$B$6),"")</f>
        <v/>
      </c>
      <c r="X898" s="74" t="str">
        <f>IFERROR(Table1[[#This Row],[Total Emissions 23-24 ]]/Table1[[#This Row],[Total Emissions 22-23]],"")</f>
        <v/>
      </c>
      <c r="Y898" s="21"/>
    </row>
    <row r="899" spans="1:25" x14ac:dyDescent="0.25">
      <c r="A899" s="30"/>
      <c r="B899" s="21" t="e">
        <f>VLOOKUP(Table1[[#This Row],[Name]], 'Site Information'!$A$2:$D$46, 4, FALSE)</f>
        <v>#N/A</v>
      </c>
      <c r="C899" s="11" t="str">
        <f>IF(ISNA(VLOOKUP(Table1[[#This Row],[Name]], 'Elec 17-18'!$A$4:$B$630, 2, FALSE)), "0", VLOOKUP(Table1[[#This Row],[Name]], 'Elec 17-18'!$A$4:$B$630, 2, FALSE))</f>
        <v>0</v>
      </c>
      <c r="D899" s="47" t="str">
        <f>IF(ISNA(VLOOKUP(Table1[[#This Row],[Name]], 'Gas 17-18'!$A$4:$B$395, 2, FALSE)), "0", (VLOOKUP(Table1[[#This Row],[Name]], 'Gas 17-18'!$A$4:$B$395, 2, FALSE)))</f>
        <v>0</v>
      </c>
      <c r="E899" s="11" t="str">
        <f>IF(ISNA(VLOOKUP(Table1[[#This Row],[Name]], 'Elec 18-19'!$A$4:$B$630, 2, FALSE)), "0", VLOOKUP(Table1[[#This Row],[Name]], 'Elec 18-19'!$A$4:$B$630, 2, FALSE))</f>
        <v>0</v>
      </c>
      <c r="F899" s="47" t="str">
        <f>IF(ISNA(VLOOKUP(Table1[[#This Row],[Name]], 'Gas 18-19'!$A$4:$B$395, 2, FALSE)), "0", (VLOOKUP(Table1[[#This Row],[Name]], 'Gas 18-19'!$A$4:$B$395, 2, FALSE)))</f>
        <v>0</v>
      </c>
      <c r="G899" s="7" t="str">
        <f>IF(ISNA(VLOOKUP(Table1[[#This Row],[Name]], 'Elec 19-20'!$A$4:$B$631, 2, FALSE)), "0", VLOOKUP(Table1[[#This Row],[Name]], 'Elec 19-20'!$A$4:$B$631, 2, FALSE))</f>
        <v>0</v>
      </c>
      <c r="H899" s="7" t="str">
        <f>IF(ISNA(VLOOKUP(Table1[[#This Row],[Name]], 'Gas 19-20'!$A$4:$B$395, 2, FALSE)), "0", (VLOOKUP(Table1[[#This Row],[Name]], 'Gas 19-20'!$A$4:$B$395, 2, FALSE)))</f>
        <v>0</v>
      </c>
      <c r="I899" s="13">
        <f>IFERROR((Table1[[#This Row],[Electricity 19-20]]*'Emissions Factors'!$C$2)+(Table1[[#This Row],[Gas 19-20]]*'Emissions Factors'!$B$2), "")</f>
        <v>0</v>
      </c>
      <c r="J899" s="7" t="str">
        <f>IF(ISNA(VLOOKUP(Table1[[#This Row],[Name]],'Elec 20-21'!$A$4:$B$641, 2, FALSE)), "0", VLOOKUP(Table1[[#This Row],[Name]], 'Elec 20-21'!$A$4:$B$641, 2, FALSE))</f>
        <v>0</v>
      </c>
      <c r="K899" s="7" t="str">
        <f>IF(ISNA(VLOOKUP(Table1[[#This Row],[Name]], 'Gas 20-21'!$A$4:$B$400, 2, FALSE)), "0", VLOOKUP(Table1[[#This Row],[Name]], 'Gas 20-21'!$A$4:$B$400, 2, FALSE))</f>
        <v>0</v>
      </c>
      <c r="L899" s="13">
        <f>IFERROR((Table1[[#This Row],[Electricity 20-21]]*'Emissions Factors'!$C$3)+(Table1[[#This Row],[Gas 20-21]]*'Emissions Factors'!$B$2), "0")</f>
        <v>0</v>
      </c>
      <c r="M899" s="65" t="str">
        <f>IF(ISNA(VLOOKUP(Table1[[#This Row],[Name]], 'Elec 21-22'!$A$4:$B$656, 2, FALSE)), "0", VLOOKUP(Table1[[#This Row],[Name]], 'Elec 21-22'!$A$4:$B$656, 2, FALSE))</f>
        <v>0</v>
      </c>
      <c r="N899" s="11" t="str">
        <f>IF(ISNA(VLOOKUP(Table1[[#This Row],[Name]], 'Gas 21-22'!$A$4:$B$408, 2, FALSE)), "0", VLOOKUP(Table1[[#This Row],[Name]], 'Gas 21-22'!$A$4:$B$408, 2, FALSE))</f>
        <v>0</v>
      </c>
      <c r="O899" s="8">
        <f>IFERROR((Table1[[#This Row],[Electricity 21-22]]*'Emissions Factors'!$C$4)+(Table1[[#This Row],[Gas 21-22]]*'Emissions Factors'!$B$4), "")</f>
        <v>0</v>
      </c>
      <c r="P899" s="12" t="str">
        <f>IFERROR(Table1[[#This Row],[Total Emissions 21-22]]/Table1[[#This Row],[Total Emissions 20-21]], "")</f>
        <v/>
      </c>
      <c r="Q899" s="11" t="str">
        <f>IF(ISNA(VLOOKUP(Table1[[#This Row],[Name]],'Elec 22-23'!$A$4:$B$680, 2, FALSE)), "", VLOOKUP(Table1[[#This Row],[Name]], 'Elec 22-23'!$A$4:$B$680, 2, FALSE))</f>
        <v/>
      </c>
      <c r="R899" s="7" t="str">
        <f>IF(ISNA(VLOOKUP(Table1[[#This Row],[Name]], 'Gas 22-23'!$A$4:$B$427, 2, FALSE)), "", (VLOOKUP(Table1[[#This Row],[Name]], 'Gas 22-23'!$A$4:$B$427, 2, FALSE)))</f>
        <v/>
      </c>
      <c r="S899" s="7" t="str">
        <f>IFERROR((Table1[[#This Row],[Electricity 22-23]]*'Emissions Factors'!$C$5)+('Emissions Factors'!$B$5*Table1[[#This Row],[Gas 22-23]]), "")</f>
        <v/>
      </c>
      <c r="T899" s="12" t="str">
        <f>IFERROR(Table1[[#This Row],[Total Emissions 22-23]]/Table1[[#This Row],[Total Emissions 21-22]], "")</f>
        <v/>
      </c>
      <c r="U899" s="7" t="e">
        <f>VLOOKUP(Table1[[#This Row],[Name]],'Electricity 23-24'!A284:D360,4,FALSE)</f>
        <v>#N/A</v>
      </c>
      <c r="V899" s="7" t="str">
        <f>IF(ISNA(VLOOKUP(Table1[[#This Row],[Name]],Table2[#All],2,FALSE)),"",(VLOOKUP(Table1[[#This Row],[Name]],Table2[#All],2,FALSE)))</f>
        <v/>
      </c>
      <c r="W899" s="7" t="str">
        <f>IFERROR((Table1[[#This Row],[Electricity 23-24 ]]*'Emissions Factors'!$C$6)+(Table1[[#This Row],[Gas 23-24 ]]*'Emissions Factors'!$B$6),"")</f>
        <v/>
      </c>
      <c r="X899" s="74" t="str">
        <f>IFERROR(Table1[[#This Row],[Total Emissions 23-24 ]]/Table1[[#This Row],[Total Emissions 22-23]],"")</f>
        <v/>
      </c>
      <c r="Y899" s="21"/>
    </row>
    <row r="900" spans="1:25" x14ac:dyDescent="0.25">
      <c r="A900" s="30"/>
      <c r="B900" s="21" t="e">
        <f>VLOOKUP(Table1[[#This Row],[Name]], 'Site Information'!$A$2:$D$46, 4, FALSE)</f>
        <v>#N/A</v>
      </c>
      <c r="C900" s="11" t="str">
        <f>IF(ISNA(VLOOKUP(Table1[[#This Row],[Name]], 'Elec 17-18'!$A$4:$B$630, 2, FALSE)), "0", VLOOKUP(Table1[[#This Row],[Name]], 'Elec 17-18'!$A$4:$B$630, 2, FALSE))</f>
        <v>0</v>
      </c>
      <c r="D900" s="47" t="str">
        <f>IF(ISNA(VLOOKUP(Table1[[#This Row],[Name]], 'Gas 17-18'!$A$4:$B$395, 2, FALSE)), "0", (VLOOKUP(Table1[[#This Row],[Name]], 'Gas 17-18'!$A$4:$B$395, 2, FALSE)))</f>
        <v>0</v>
      </c>
      <c r="E900" s="11" t="str">
        <f>IF(ISNA(VLOOKUP(Table1[[#This Row],[Name]], 'Elec 18-19'!$A$4:$B$630, 2, FALSE)), "0", VLOOKUP(Table1[[#This Row],[Name]], 'Elec 18-19'!$A$4:$B$630, 2, FALSE))</f>
        <v>0</v>
      </c>
      <c r="F900" s="47" t="str">
        <f>IF(ISNA(VLOOKUP(Table1[[#This Row],[Name]], 'Gas 18-19'!$A$4:$B$395, 2, FALSE)), "0", (VLOOKUP(Table1[[#This Row],[Name]], 'Gas 18-19'!$A$4:$B$395, 2, FALSE)))</f>
        <v>0</v>
      </c>
      <c r="G900" s="7" t="str">
        <f>IF(ISNA(VLOOKUP(Table1[[#This Row],[Name]], 'Elec 19-20'!$A$4:$B$631, 2, FALSE)), "0", VLOOKUP(Table1[[#This Row],[Name]], 'Elec 19-20'!$A$4:$B$631, 2, FALSE))</f>
        <v>0</v>
      </c>
      <c r="H900" s="7" t="str">
        <f>IF(ISNA(VLOOKUP(Table1[[#This Row],[Name]], 'Gas 19-20'!$A$4:$B$395, 2, FALSE)), "0", (VLOOKUP(Table1[[#This Row],[Name]], 'Gas 19-20'!$A$4:$B$395, 2, FALSE)))</f>
        <v>0</v>
      </c>
      <c r="I900" s="13">
        <f>IFERROR((Table1[[#This Row],[Electricity 19-20]]*'Emissions Factors'!$C$2)+(Table1[[#This Row],[Gas 19-20]]*'Emissions Factors'!$B$2), "")</f>
        <v>0</v>
      </c>
      <c r="J900" s="7" t="str">
        <f>IF(ISNA(VLOOKUP(Table1[[#This Row],[Name]],'Elec 20-21'!$A$4:$B$641, 2, FALSE)), "0", VLOOKUP(Table1[[#This Row],[Name]], 'Elec 20-21'!$A$4:$B$641, 2, FALSE))</f>
        <v>0</v>
      </c>
      <c r="K900" s="7" t="str">
        <f>IF(ISNA(VLOOKUP(Table1[[#This Row],[Name]], 'Gas 20-21'!$A$4:$B$400, 2, FALSE)), "0", VLOOKUP(Table1[[#This Row],[Name]], 'Gas 20-21'!$A$4:$B$400, 2, FALSE))</f>
        <v>0</v>
      </c>
      <c r="L900" s="13">
        <f>IFERROR((Table1[[#This Row],[Electricity 20-21]]*'Emissions Factors'!$C$3)+(Table1[[#This Row],[Gas 20-21]]*'Emissions Factors'!$B$2), "0")</f>
        <v>0</v>
      </c>
      <c r="M900" s="65" t="str">
        <f>IF(ISNA(VLOOKUP(Table1[[#This Row],[Name]], 'Elec 21-22'!$A$4:$B$656, 2, FALSE)), "0", VLOOKUP(Table1[[#This Row],[Name]], 'Elec 21-22'!$A$4:$B$656, 2, FALSE))</f>
        <v>0</v>
      </c>
      <c r="N900" s="11" t="str">
        <f>IF(ISNA(VLOOKUP(Table1[[#This Row],[Name]], 'Gas 21-22'!$A$4:$B$408, 2, FALSE)), "0", VLOOKUP(Table1[[#This Row],[Name]], 'Gas 21-22'!$A$4:$B$408, 2, FALSE))</f>
        <v>0</v>
      </c>
      <c r="O900" s="8">
        <f>IFERROR((Table1[[#This Row],[Electricity 21-22]]*'Emissions Factors'!$C$4)+(Table1[[#This Row],[Gas 21-22]]*'Emissions Factors'!$B$4), "")</f>
        <v>0</v>
      </c>
      <c r="P900" s="12" t="str">
        <f>IFERROR(Table1[[#This Row],[Total Emissions 21-22]]/Table1[[#This Row],[Total Emissions 20-21]], "")</f>
        <v/>
      </c>
      <c r="Q900" s="11" t="str">
        <f>IF(ISNA(VLOOKUP(Table1[[#This Row],[Name]],'Elec 22-23'!$A$4:$B$680, 2, FALSE)), "", VLOOKUP(Table1[[#This Row],[Name]], 'Elec 22-23'!$A$4:$B$680, 2, FALSE))</f>
        <v/>
      </c>
      <c r="R900" s="7" t="str">
        <f>IF(ISNA(VLOOKUP(Table1[[#This Row],[Name]], 'Gas 22-23'!$A$4:$B$427, 2, FALSE)), "", (VLOOKUP(Table1[[#This Row],[Name]], 'Gas 22-23'!$A$4:$B$427, 2, FALSE)))</f>
        <v/>
      </c>
      <c r="S900" s="7" t="str">
        <f>IFERROR((Table1[[#This Row],[Electricity 22-23]]*'Emissions Factors'!$C$5)+('Emissions Factors'!$B$5*Table1[[#This Row],[Gas 22-23]]), "")</f>
        <v/>
      </c>
      <c r="T900" s="12" t="str">
        <f>IFERROR(Table1[[#This Row],[Total Emissions 22-23]]/Table1[[#This Row],[Total Emissions 21-22]], "")</f>
        <v/>
      </c>
      <c r="U900" s="7" t="str">
        <f>IF(ISNA(VLOOKUP(Table1[[#This Row],[Name]],'Electricity 23-24'!A415:D422,4,FALSE)),"",(VLOOKUP(Table1[[#This Row],[Name]],'Electricity 23-24'!A415:D422,4,FALSE)))</f>
        <v/>
      </c>
      <c r="V900" s="7" t="str">
        <f>IF(ISNA(VLOOKUP(Table1[[#This Row],[Name]],Table2[#All],2,FALSE)),"",(VLOOKUP(Table1[[#This Row],[Name]],Table2[#All],2,FALSE)))</f>
        <v/>
      </c>
      <c r="W900" s="7" t="str">
        <f>IFERROR((Table1[[#This Row],[Electricity 23-24 ]]*'Emissions Factors'!$C$6)+(Table1[[#This Row],[Gas 23-24 ]]*'Emissions Factors'!$B$6),"")</f>
        <v/>
      </c>
      <c r="X900" s="74" t="str">
        <f>IFERROR(Table1[[#This Row],[Total Emissions 23-24 ]]/Table1[[#This Row],[Total Emissions 22-23]],"")</f>
        <v/>
      </c>
      <c r="Y900" s="21"/>
    </row>
    <row r="901" spans="1:25" x14ac:dyDescent="0.25">
      <c r="A901" s="32"/>
      <c r="B901" s="21" t="e">
        <f>VLOOKUP(Table1[[#This Row],[Name]], 'Site Information'!$A$2:$D$46, 4, FALSE)</f>
        <v>#N/A</v>
      </c>
      <c r="C901" s="8" t="str">
        <f>IF(ISNA(VLOOKUP(Table1[[#This Row],[Name]], 'Elec 17-18'!$A$4:$B$630, 2, FALSE)), "0", VLOOKUP(Table1[[#This Row],[Name]], 'Elec 17-18'!$A$4:$B$630, 2, FALSE))</f>
        <v>0</v>
      </c>
      <c r="D901" s="13" t="str">
        <f>IF(ISNA(VLOOKUP(Table1[[#This Row],[Name]], 'Gas 17-18'!$A$4:$B$395, 2, FALSE)), "0", (VLOOKUP(Table1[[#This Row],[Name]], 'Gas 17-18'!$A$4:$B$395, 2, FALSE)))</f>
        <v>0</v>
      </c>
      <c r="E901" s="8" t="str">
        <f>IF(ISNA(VLOOKUP(Table1[[#This Row],[Name]], 'Elec 18-19'!$A$4:$B$630, 2, FALSE)), "0", VLOOKUP(Table1[[#This Row],[Name]], 'Elec 18-19'!$A$4:$B$630, 2, FALSE))</f>
        <v>0</v>
      </c>
      <c r="F901" s="13" t="str">
        <f>IF(ISNA(VLOOKUP(Table1[[#This Row],[Name]], 'Gas 18-19'!$A$4:$B$395, 2, FALSE)), "0", (VLOOKUP(Table1[[#This Row],[Name]], 'Gas 18-19'!$A$4:$B$395, 2, FALSE)))</f>
        <v>0</v>
      </c>
      <c r="G901" s="7" t="str">
        <f>IF(ISNA(VLOOKUP(Table1[[#This Row],[Name]], 'Elec 19-20'!$A$4:$B$631, 2, FALSE)), "0", VLOOKUP(Table1[[#This Row],[Name]], 'Elec 19-20'!$A$4:$B$631, 2, FALSE))</f>
        <v>0</v>
      </c>
      <c r="H901" s="7" t="str">
        <f>IF(ISNA(VLOOKUP(Table1[[#This Row],[Name]], 'Gas 19-20'!$A$4:$B$395, 2, FALSE)), "0", (VLOOKUP(Table1[[#This Row],[Name]], 'Gas 19-20'!$A$4:$B$395, 2, FALSE)))</f>
        <v>0</v>
      </c>
      <c r="I901" s="13">
        <f>IFERROR((Table1[[#This Row],[Electricity 19-20]]*'Emissions Factors'!$C$2)+(Table1[[#This Row],[Gas 19-20]]*'Emissions Factors'!$B$2), "")</f>
        <v>0</v>
      </c>
      <c r="J901" s="7" t="str">
        <f>IF(ISNA(VLOOKUP(Table1[[#This Row],[Name]],'Elec 20-21'!$A$4:$B$641, 2, FALSE)), "0", VLOOKUP(Table1[[#This Row],[Name]], 'Elec 20-21'!$A$4:$B$641, 2, FALSE))</f>
        <v>0</v>
      </c>
      <c r="K901" s="7" t="str">
        <f>IF(ISNA(VLOOKUP(Table1[[#This Row],[Name]], 'Gas 20-21'!$A$4:$B$400, 2, FALSE)), "0", VLOOKUP(Table1[[#This Row],[Name]], 'Gas 20-21'!$A$4:$B$400, 2, FALSE))</f>
        <v>0</v>
      </c>
      <c r="L901" s="13">
        <f>IFERROR((Table1[[#This Row],[Electricity 20-21]]*'Emissions Factors'!$C$3)+(Table1[[#This Row],[Gas 20-21]]*'Emissions Factors'!$B$2), "0")</f>
        <v>0</v>
      </c>
      <c r="M901" s="11" t="str">
        <f>IF(ISNA(VLOOKUP(Table1[[#This Row],[Name]], 'Elec 21-22'!$A$4:$B$656, 2, FALSE)), "0", VLOOKUP(Table1[[#This Row],[Name]], 'Elec 21-22'!$A$4:$B$656, 2, FALSE))</f>
        <v>0</v>
      </c>
      <c r="N901" s="7" t="str">
        <f>IF(ISNA(VLOOKUP(Table1[[#This Row],[Name]], 'Gas 21-22'!$A$4:$B$408, 2, FALSE)), "0", VLOOKUP(Table1[[#This Row],[Name]], 'Gas 21-22'!$A$4:$B$408, 2, FALSE))</f>
        <v>0</v>
      </c>
      <c r="O901" s="8">
        <f>IFERROR((Table1[[#This Row],[Electricity 21-22]]*'Emissions Factors'!$C$4)+(Table1[[#This Row],[Gas 21-22]]*'Emissions Factors'!$B$4), "")</f>
        <v>0</v>
      </c>
      <c r="P901" s="74" t="str">
        <f>IFERROR(Table1[[#This Row],[Total Emissions 21-22]]/Table1[[#This Row],[Total Emissions 20-21]], "")</f>
        <v/>
      </c>
      <c r="Q901" s="11" t="str">
        <f>IF(ISNA(VLOOKUP(Table1[[#This Row],[Name]],'Elec 22-23'!$A$4:$B$680, 2, FALSE)), "", VLOOKUP(Table1[[#This Row],[Name]], 'Elec 22-23'!$A$4:$B$680, 2, FALSE))</f>
        <v/>
      </c>
      <c r="R901" s="7" t="str">
        <f>IF(ISNA(VLOOKUP(Table1[[#This Row],[Name]], 'Gas 22-23'!$A$4:$B$427, 2, FALSE)), "", (VLOOKUP(Table1[[#This Row],[Name]], 'Gas 22-23'!$A$4:$B$427, 2, FALSE)))</f>
        <v/>
      </c>
      <c r="S901" s="7" t="str">
        <f>IFERROR((Table1[[#This Row],[Electricity 22-23]]*'Emissions Factors'!$C$5)+('Emissions Factors'!$B$5*Table1[[#This Row],[Gas 22-23]]), "")</f>
        <v/>
      </c>
      <c r="T901" s="12" t="str">
        <f>IFERROR(Table1[[#This Row],[Total Emissions 22-23]]/Table1[[#This Row],[Total Emissions 21-22]], "")</f>
        <v/>
      </c>
      <c r="U901" s="7" t="str">
        <f>IF(ISNA(VLOOKUP(Table1[[#This Row],[Name]],'Electricity 23-24'!A902:D1798,4,FALSE)),"",(VLOOKUP(Table1[[#This Row],[Name]],'Electricity 23-24'!A902:D1798,4,FALSE)))</f>
        <v/>
      </c>
      <c r="V901" s="7" t="str">
        <f>IF(ISNA(VLOOKUP(Table1[[#This Row],[Name]],Table2[#All],2,FALSE)),"",(VLOOKUP(Table1[[#This Row],[Name]],Table2[#All],2,FALSE)))</f>
        <v/>
      </c>
      <c r="W901" s="7" t="str">
        <f>IFERROR((Table1[[#This Row],[Electricity 23-24 ]]*'Emissions Factors'!$C$6)+(Table1[[#This Row],[Gas 23-24 ]]*'Emissions Factors'!$B$6),"")</f>
        <v/>
      </c>
      <c r="X901" s="74" t="str">
        <f>IFERROR(Table1[[#This Row],[Total Emissions 23-24 ]]/Table1[[#This Row],[Total Emissions 22-23]],"")</f>
        <v/>
      </c>
      <c r="Y901" s="21"/>
    </row>
    <row r="902" spans="1:25" x14ac:dyDescent="0.25">
      <c r="A902" s="30"/>
      <c r="B902" s="21" t="e">
        <f>VLOOKUP(Table1[[#This Row],[Name]], 'Site Information'!$A$2:$D$46, 4, FALSE)</f>
        <v>#N/A</v>
      </c>
      <c r="C902" s="11" t="str">
        <f>IF(ISNA(VLOOKUP(Table1[[#This Row],[Name]], 'Elec 17-18'!$A$4:$B$630, 2, FALSE)), "0", VLOOKUP(Table1[[#This Row],[Name]], 'Elec 17-18'!$A$4:$B$630, 2, FALSE))</f>
        <v>0</v>
      </c>
      <c r="D902" s="47" t="str">
        <f>IF(ISNA(VLOOKUP(Table1[[#This Row],[Name]], 'Gas 17-18'!$A$4:$B$395, 2, FALSE)), "0", (VLOOKUP(Table1[[#This Row],[Name]], 'Gas 17-18'!$A$4:$B$395, 2, FALSE)))</f>
        <v>0</v>
      </c>
      <c r="E902" s="11" t="str">
        <f>IF(ISNA(VLOOKUP(Table1[[#This Row],[Name]], 'Elec 18-19'!$A$4:$B$630, 2, FALSE)), "0", VLOOKUP(Table1[[#This Row],[Name]], 'Elec 18-19'!$A$4:$B$630, 2, FALSE))</f>
        <v>0</v>
      </c>
      <c r="F902" s="47" t="str">
        <f>IF(ISNA(VLOOKUP(Table1[[#This Row],[Name]], 'Gas 18-19'!$A$4:$B$395, 2, FALSE)), "0", (VLOOKUP(Table1[[#This Row],[Name]], 'Gas 18-19'!$A$4:$B$395, 2, FALSE)))</f>
        <v>0</v>
      </c>
      <c r="G902" s="7" t="str">
        <f>IF(ISNA(VLOOKUP(Table1[[#This Row],[Name]], 'Elec 19-20'!$A$4:$B$631, 2, FALSE)), "0", VLOOKUP(Table1[[#This Row],[Name]], 'Elec 19-20'!$A$4:$B$631, 2, FALSE))</f>
        <v>0</v>
      </c>
      <c r="H902" s="7" t="str">
        <f>IF(ISNA(VLOOKUP(Table1[[#This Row],[Name]], 'Gas 19-20'!$A$4:$B$395, 2, FALSE)), "0", (VLOOKUP(Table1[[#This Row],[Name]], 'Gas 19-20'!$A$4:$B$395, 2, FALSE)))</f>
        <v>0</v>
      </c>
      <c r="I902" s="13">
        <f>IFERROR((Table1[[#This Row],[Electricity 19-20]]*'Emissions Factors'!$C$2)+(Table1[[#This Row],[Gas 19-20]]*'Emissions Factors'!$B$2), "")</f>
        <v>0</v>
      </c>
      <c r="J902" s="7" t="str">
        <f>IF(ISNA(VLOOKUP(Table1[[#This Row],[Name]],'Elec 20-21'!$A$4:$B$641, 2, FALSE)), "0", VLOOKUP(Table1[[#This Row],[Name]], 'Elec 20-21'!$A$4:$B$641, 2, FALSE))</f>
        <v>0</v>
      </c>
      <c r="K902" s="7" t="str">
        <f>IF(ISNA(VLOOKUP(Table1[[#This Row],[Name]], 'Gas 20-21'!$A$4:$B$400, 2, FALSE)), "0", VLOOKUP(Table1[[#This Row],[Name]], 'Gas 20-21'!$A$4:$B$400, 2, FALSE))</f>
        <v>0</v>
      </c>
      <c r="L902" s="13">
        <f>IFERROR((Table1[[#This Row],[Electricity 20-21]]*'Emissions Factors'!$C$3)+(Table1[[#This Row],[Gas 20-21]]*'Emissions Factors'!$B$2), "0")</f>
        <v>0</v>
      </c>
      <c r="M902" s="65" t="str">
        <f>IF(ISNA(VLOOKUP(Table1[[#This Row],[Name]], 'Elec 21-22'!$A$4:$B$656, 2, FALSE)), "0", VLOOKUP(Table1[[#This Row],[Name]], 'Elec 21-22'!$A$4:$B$656, 2, FALSE))</f>
        <v>0</v>
      </c>
      <c r="N902" s="11" t="str">
        <f>IF(ISNA(VLOOKUP(Table1[[#This Row],[Name]], 'Gas 21-22'!$A$4:$B$408, 2, FALSE)), "0", VLOOKUP(Table1[[#This Row],[Name]], 'Gas 21-22'!$A$4:$B$408, 2, FALSE))</f>
        <v>0</v>
      </c>
      <c r="O902" s="8">
        <f>IFERROR((Table1[[#This Row],[Electricity 21-22]]*'Emissions Factors'!$C$4)+(Table1[[#This Row],[Gas 21-22]]*'Emissions Factors'!$B$4), "")</f>
        <v>0</v>
      </c>
      <c r="P902" s="12" t="str">
        <f>IFERROR(Table1[[#This Row],[Total Emissions 21-22]]/Table1[[#This Row],[Total Emissions 20-21]], "")</f>
        <v/>
      </c>
      <c r="Q902" s="11" t="str">
        <f>IF(ISNA(VLOOKUP(Table1[[#This Row],[Name]],'Elec 22-23'!$A$4:$B$680, 2, FALSE)), "", VLOOKUP(Table1[[#This Row],[Name]], 'Elec 22-23'!$A$4:$B$680, 2, FALSE))</f>
        <v/>
      </c>
      <c r="R902" s="7" t="str">
        <f>IF(ISNA(VLOOKUP(Table1[[#This Row],[Name]], 'Gas 22-23'!$A$4:$B$427, 2, FALSE)), "", (VLOOKUP(Table1[[#This Row],[Name]], 'Gas 22-23'!$A$4:$B$427, 2, FALSE)))</f>
        <v/>
      </c>
      <c r="S902" s="7" t="str">
        <f>IFERROR((Table1[[#This Row],[Electricity 22-23]]*'Emissions Factors'!$C$5)+('Emissions Factors'!$B$5*Table1[[#This Row],[Gas 22-23]]), "")</f>
        <v/>
      </c>
      <c r="T902" s="12" t="str">
        <f>IFERROR(Table1[[#This Row],[Total Emissions 22-23]]/Table1[[#This Row],[Total Emissions 21-22]], "")</f>
        <v/>
      </c>
      <c r="U902" s="7" t="str">
        <f>IF(ISNA(VLOOKUP(Table1[[#This Row],[Name]],'Electricity 23-24'!A459:D1355,4,FALSE)),"",(VLOOKUP(Table1[[#This Row],[Name]],'Electricity 23-24'!A459:D1355,4,FALSE)))</f>
        <v/>
      </c>
      <c r="V902" s="7" t="str">
        <f>IF(ISNA(VLOOKUP(Table1[[#This Row],[Name]],Table2[#All],2,FALSE)),"",(VLOOKUP(Table1[[#This Row],[Name]],Table2[#All],2,FALSE)))</f>
        <v/>
      </c>
      <c r="W902" s="7" t="str">
        <f>IFERROR((Table1[[#This Row],[Electricity 23-24 ]]*'Emissions Factors'!$C$6)+(Table1[[#This Row],[Gas 23-24 ]]*'Emissions Factors'!$B$6),"")</f>
        <v/>
      </c>
      <c r="X902" s="74" t="str">
        <f>IFERROR(Table1[[#This Row],[Total Emissions 23-24 ]]/Table1[[#This Row],[Total Emissions 22-23]],"")</f>
        <v/>
      </c>
      <c r="Y902" s="21"/>
    </row>
    <row r="903" spans="1:25" x14ac:dyDescent="0.25">
      <c r="A903" s="32"/>
      <c r="B903" s="21" t="e">
        <f>VLOOKUP(Table1[[#This Row],[Name]], 'Site Information'!$A$2:$D$46, 4, FALSE)</f>
        <v>#N/A</v>
      </c>
      <c r="C903" s="8" t="str">
        <f>IF(ISNA(VLOOKUP(Table1[[#This Row],[Name]], 'Elec 17-18'!$A$4:$B$630, 2, FALSE)), "0", VLOOKUP(Table1[[#This Row],[Name]], 'Elec 17-18'!$A$4:$B$630, 2, FALSE))</f>
        <v>0</v>
      </c>
      <c r="D903" s="13" t="str">
        <f>IF(ISNA(VLOOKUP(Table1[[#This Row],[Name]], 'Gas 17-18'!$A$4:$B$395, 2, FALSE)), "0", (VLOOKUP(Table1[[#This Row],[Name]], 'Gas 17-18'!$A$4:$B$395, 2, FALSE)))</f>
        <v>0</v>
      </c>
      <c r="E903" s="8" t="str">
        <f>IF(ISNA(VLOOKUP(Table1[[#This Row],[Name]], 'Elec 18-19'!$A$4:$B$630, 2, FALSE)), "0", VLOOKUP(Table1[[#This Row],[Name]], 'Elec 18-19'!$A$4:$B$630, 2, FALSE))</f>
        <v>0</v>
      </c>
      <c r="F903" s="13" t="str">
        <f>IF(ISNA(VLOOKUP(Table1[[#This Row],[Name]], 'Gas 18-19'!$A$4:$B$395, 2, FALSE)), "0", (VLOOKUP(Table1[[#This Row],[Name]], 'Gas 18-19'!$A$4:$B$395, 2, FALSE)))</f>
        <v>0</v>
      </c>
      <c r="G903" s="7" t="str">
        <f>IF(ISNA(VLOOKUP(Table1[[#This Row],[Name]], 'Elec 19-20'!$A$4:$B$631, 2, FALSE)), "0", VLOOKUP(Table1[[#This Row],[Name]], 'Elec 19-20'!$A$4:$B$631, 2, FALSE))</f>
        <v>0</v>
      </c>
      <c r="H903" s="7" t="str">
        <f>IF(ISNA(VLOOKUP(Table1[[#This Row],[Name]], 'Gas 19-20'!$A$4:$B$395, 2, FALSE)), "0", (VLOOKUP(Table1[[#This Row],[Name]], 'Gas 19-20'!$A$4:$B$395, 2, FALSE)))</f>
        <v>0</v>
      </c>
      <c r="I903" s="13">
        <f>IFERROR((Table1[[#This Row],[Electricity 19-20]]*'Emissions Factors'!$C$2)+(Table1[[#This Row],[Gas 19-20]]*'Emissions Factors'!$B$2), "")</f>
        <v>0</v>
      </c>
      <c r="J903" s="7" t="str">
        <f>IF(ISNA(VLOOKUP(Table1[[#This Row],[Name]],'Elec 20-21'!$A$4:$B$641, 2, FALSE)), "0", VLOOKUP(Table1[[#This Row],[Name]], 'Elec 20-21'!$A$4:$B$641, 2, FALSE))</f>
        <v>0</v>
      </c>
      <c r="K903" s="7" t="str">
        <f>IF(ISNA(VLOOKUP(Table1[[#This Row],[Name]], 'Gas 20-21'!$A$4:$B$400, 2, FALSE)), "0", VLOOKUP(Table1[[#This Row],[Name]], 'Gas 20-21'!$A$4:$B$400, 2, FALSE))</f>
        <v>0</v>
      </c>
      <c r="L903" s="13">
        <f>IFERROR((Table1[[#This Row],[Electricity 20-21]]*'Emissions Factors'!$C$3)+(Table1[[#This Row],[Gas 20-21]]*'Emissions Factors'!$B$2), "0")</f>
        <v>0</v>
      </c>
      <c r="M903" s="11" t="str">
        <f>IF(ISNA(VLOOKUP(Table1[[#This Row],[Name]], 'Elec 21-22'!$A$4:$B$656, 2, FALSE)), "0", VLOOKUP(Table1[[#This Row],[Name]], 'Elec 21-22'!$A$4:$B$656, 2, FALSE))</f>
        <v>0</v>
      </c>
      <c r="N903" s="7" t="str">
        <f>IF(ISNA(VLOOKUP(Table1[[#This Row],[Name]], 'Gas 21-22'!$A$4:$B$408, 2, FALSE)), "0", VLOOKUP(Table1[[#This Row],[Name]], 'Gas 21-22'!$A$4:$B$408, 2, FALSE))</f>
        <v>0</v>
      </c>
      <c r="O903" s="8">
        <f>IFERROR((Table1[[#This Row],[Electricity 21-22]]*'Emissions Factors'!$C$4)+(Table1[[#This Row],[Gas 21-22]]*'Emissions Factors'!$B$4), "")</f>
        <v>0</v>
      </c>
      <c r="P903" s="74" t="str">
        <f>IFERROR(Table1[[#This Row],[Total Emissions 21-22]]/Table1[[#This Row],[Total Emissions 20-21]], "")</f>
        <v/>
      </c>
      <c r="Q903" s="11" t="str">
        <f>IF(ISNA(VLOOKUP(Table1[[#This Row],[Name]],'Elec 22-23'!$A$4:$B$680, 2, FALSE)), "", VLOOKUP(Table1[[#This Row],[Name]], 'Elec 22-23'!$A$4:$B$680, 2, FALSE))</f>
        <v/>
      </c>
      <c r="R903" s="7" t="str">
        <f>IF(ISNA(VLOOKUP(Table1[[#This Row],[Name]], 'Gas 22-23'!$A$4:$B$427, 2, FALSE)), "", (VLOOKUP(Table1[[#This Row],[Name]], 'Gas 22-23'!$A$4:$B$427, 2, FALSE)))</f>
        <v/>
      </c>
      <c r="S903" s="7" t="str">
        <f>IFERROR((Table1[[#This Row],[Electricity 22-23]]*'Emissions Factors'!$C$5)+('Emissions Factors'!$B$5*Table1[[#This Row],[Gas 22-23]]), "")</f>
        <v/>
      </c>
      <c r="T903" s="12" t="str">
        <f>IFERROR(Table1[[#This Row],[Total Emissions 22-23]]/Table1[[#This Row],[Total Emissions 21-22]], "")</f>
        <v/>
      </c>
      <c r="U903" s="7" t="str">
        <f>IF(ISNA(VLOOKUP(Table1[[#This Row],[Name]],'Electricity 23-24'!A904:D1800,4,FALSE)),"",(VLOOKUP(Table1[[#This Row],[Name]],'Electricity 23-24'!A904:D1800,4,FALSE)))</f>
        <v/>
      </c>
      <c r="V903" s="7" t="str">
        <f>IF(ISNA(VLOOKUP(Table1[[#This Row],[Name]],Table2[#All],2,FALSE)),"",(VLOOKUP(Table1[[#This Row],[Name]],Table2[#All],2,FALSE)))</f>
        <v/>
      </c>
      <c r="W903" s="7" t="str">
        <f>IFERROR((Table1[[#This Row],[Electricity 23-24 ]]*'Emissions Factors'!$C$6)+(Table1[[#This Row],[Gas 23-24 ]]*'Emissions Factors'!$B$6),"")</f>
        <v/>
      </c>
      <c r="X903" s="74" t="str">
        <f>IFERROR(Table1[[#This Row],[Total Emissions 23-24 ]]/Table1[[#This Row],[Total Emissions 22-23]],"")</f>
        <v/>
      </c>
      <c r="Y903" s="21"/>
    </row>
    <row r="904" spans="1:25" x14ac:dyDescent="0.25">
      <c r="A904" s="30"/>
      <c r="B904" s="21" t="e">
        <f>VLOOKUP(Table1[[#This Row],[Name]], 'Site Information'!$A$2:$D$46, 4, FALSE)</f>
        <v>#N/A</v>
      </c>
      <c r="C904" s="11" t="str">
        <f>IF(ISNA(VLOOKUP(Table1[[#This Row],[Name]], 'Elec 17-18'!$A$4:$B$630, 2, FALSE)), "0", VLOOKUP(Table1[[#This Row],[Name]], 'Elec 17-18'!$A$4:$B$630, 2, FALSE))</f>
        <v>0</v>
      </c>
      <c r="D904" s="47" t="str">
        <f>IF(ISNA(VLOOKUP(Table1[[#This Row],[Name]], 'Gas 17-18'!$A$4:$B$395, 2, FALSE)), "0", (VLOOKUP(Table1[[#This Row],[Name]], 'Gas 17-18'!$A$4:$B$395, 2, FALSE)))</f>
        <v>0</v>
      </c>
      <c r="E904" s="11" t="str">
        <f>IF(ISNA(VLOOKUP(Table1[[#This Row],[Name]], 'Elec 18-19'!$A$4:$B$630, 2, FALSE)), "0", VLOOKUP(Table1[[#This Row],[Name]], 'Elec 18-19'!$A$4:$B$630, 2, FALSE))</f>
        <v>0</v>
      </c>
      <c r="F904" s="47" t="str">
        <f>IF(ISNA(VLOOKUP(Table1[[#This Row],[Name]], 'Gas 18-19'!$A$4:$B$395, 2, FALSE)), "0", (VLOOKUP(Table1[[#This Row],[Name]], 'Gas 18-19'!$A$4:$B$395, 2, FALSE)))</f>
        <v>0</v>
      </c>
      <c r="G904" s="7" t="str">
        <f>IF(ISNA(VLOOKUP(Table1[[#This Row],[Name]], 'Elec 19-20'!$A$4:$B$631, 2, FALSE)), "0", VLOOKUP(Table1[[#This Row],[Name]], 'Elec 19-20'!$A$4:$B$631, 2, FALSE))</f>
        <v>0</v>
      </c>
      <c r="H904" s="7" t="str">
        <f>IF(ISNA(VLOOKUP(Table1[[#This Row],[Name]], 'Gas 19-20'!$A$4:$B$395, 2, FALSE)), "0", (VLOOKUP(Table1[[#This Row],[Name]], 'Gas 19-20'!$A$4:$B$395, 2, FALSE)))</f>
        <v>0</v>
      </c>
      <c r="I904" s="13">
        <f>IFERROR((Table1[[#This Row],[Electricity 19-20]]*'Emissions Factors'!$C$2)+(Table1[[#This Row],[Gas 19-20]]*'Emissions Factors'!$B$2), "")</f>
        <v>0</v>
      </c>
      <c r="J904" s="7" t="str">
        <f>IF(ISNA(VLOOKUP(Table1[[#This Row],[Name]],'Elec 20-21'!$A$4:$B$641, 2, FALSE)), "0", VLOOKUP(Table1[[#This Row],[Name]], 'Elec 20-21'!$A$4:$B$641, 2, FALSE))</f>
        <v>0</v>
      </c>
      <c r="K904" s="7" t="str">
        <f>IF(ISNA(VLOOKUP(Table1[[#This Row],[Name]], 'Gas 20-21'!$A$4:$B$400, 2, FALSE)), "0", VLOOKUP(Table1[[#This Row],[Name]], 'Gas 20-21'!$A$4:$B$400, 2, FALSE))</f>
        <v>0</v>
      </c>
      <c r="L904" s="13">
        <f>IFERROR((Table1[[#This Row],[Electricity 20-21]]*'Emissions Factors'!$C$3)+(Table1[[#This Row],[Gas 20-21]]*'Emissions Factors'!$B$2), "0")</f>
        <v>0</v>
      </c>
      <c r="M904" s="65" t="str">
        <f>IF(ISNA(VLOOKUP(Table1[[#This Row],[Name]], 'Elec 21-22'!$A$4:$B$656, 2, FALSE)), "0", VLOOKUP(Table1[[#This Row],[Name]], 'Elec 21-22'!$A$4:$B$656, 2, FALSE))</f>
        <v>0</v>
      </c>
      <c r="N904" s="11" t="str">
        <f>IF(ISNA(VLOOKUP(Table1[[#This Row],[Name]], 'Gas 21-22'!$A$4:$B$408, 2, FALSE)), "0", VLOOKUP(Table1[[#This Row],[Name]], 'Gas 21-22'!$A$4:$B$408, 2, FALSE))</f>
        <v>0</v>
      </c>
      <c r="O904" s="8">
        <f>IFERROR((Table1[[#This Row],[Electricity 21-22]]*'Emissions Factors'!$C$4)+(Table1[[#This Row],[Gas 21-22]]*'Emissions Factors'!$B$4), "")</f>
        <v>0</v>
      </c>
      <c r="P904" s="12" t="str">
        <f>IFERROR(Table1[[#This Row],[Total Emissions 21-22]]/Table1[[#This Row],[Total Emissions 20-21]], "")</f>
        <v/>
      </c>
      <c r="Q904" s="11" t="str">
        <f>IF(ISNA(VLOOKUP(Table1[[#This Row],[Name]],'Elec 22-23'!$A$4:$B$680, 2, FALSE)), "", VLOOKUP(Table1[[#This Row],[Name]], 'Elec 22-23'!$A$4:$B$680, 2, FALSE))</f>
        <v/>
      </c>
      <c r="R904" s="7" t="str">
        <f>IF(ISNA(VLOOKUP(Table1[[#This Row],[Name]], 'Gas 22-23'!$A$4:$B$427, 2, FALSE)), "", (VLOOKUP(Table1[[#This Row],[Name]], 'Gas 22-23'!$A$4:$B$427, 2, FALSE)))</f>
        <v/>
      </c>
      <c r="S904" s="7" t="str">
        <f>IFERROR((Table1[[#This Row],[Electricity 22-23]]*'Emissions Factors'!$C$5)+('Emissions Factors'!$B$5*Table1[[#This Row],[Gas 22-23]]), "")</f>
        <v/>
      </c>
      <c r="T904" s="12" t="str">
        <f>IFERROR(Table1[[#This Row],[Total Emissions 22-23]]/Table1[[#This Row],[Total Emissions 21-22]], "")</f>
        <v/>
      </c>
      <c r="U904" s="7" t="str">
        <f>IF(ISNA(VLOOKUP(Table1[[#This Row],[Name]],'Electricity 23-24'!A3:D648,4,FALSE)),"",(VLOOKUP(Table1[[#This Row],[Name]],'Electricity 23-24'!A3:D648,4,FALSE)))</f>
        <v/>
      </c>
      <c r="V904" s="7" t="str">
        <f>IF(ISNA(VLOOKUP(Table1[[#This Row],[Name]],Table2[#All],2,FALSE)),"",(VLOOKUP(Table1[[#This Row],[Name]],Table2[#All],2,FALSE)))</f>
        <v/>
      </c>
      <c r="W904" s="7" t="str">
        <f>IFERROR((Table1[[#This Row],[Electricity 23-24 ]]*'Emissions Factors'!$C$6)+(Table1[[#This Row],[Gas 23-24 ]]*'Emissions Factors'!$B$6),"")</f>
        <v/>
      </c>
      <c r="X904" s="74" t="str">
        <f>IFERROR(Table1[[#This Row],[Total Emissions 23-24 ]]/Table1[[#This Row],[Total Emissions 22-23]],"")</f>
        <v/>
      </c>
      <c r="Y904" s="21"/>
    </row>
    <row r="905" spans="1:25" x14ac:dyDescent="0.25">
      <c r="A905" s="30"/>
      <c r="B905" s="21" t="e">
        <f>VLOOKUP(Table1[[#This Row],[Name]], 'Site Information'!$A$2:$D$46, 4, FALSE)</f>
        <v>#N/A</v>
      </c>
      <c r="C905" s="11" t="str">
        <f>IF(ISNA(VLOOKUP(Table1[[#This Row],[Name]], 'Elec 17-18'!$A$4:$B$630, 2, FALSE)), "0", VLOOKUP(Table1[[#This Row],[Name]], 'Elec 17-18'!$A$4:$B$630, 2, FALSE))</f>
        <v>0</v>
      </c>
      <c r="D905" s="47" t="str">
        <f>IF(ISNA(VLOOKUP(Table1[[#This Row],[Name]], 'Gas 17-18'!$A$4:$B$395, 2, FALSE)), "0", (VLOOKUP(Table1[[#This Row],[Name]], 'Gas 17-18'!$A$4:$B$395, 2, FALSE)))</f>
        <v>0</v>
      </c>
      <c r="E905" s="11" t="str">
        <f>IF(ISNA(VLOOKUP(Table1[[#This Row],[Name]], 'Elec 18-19'!$A$4:$B$630, 2, FALSE)), "0", VLOOKUP(Table1[[#This Row],[Name]], 'Elec 18-19'!$A$4:$B$630, 2, FALSE))</f>
        <v>0</v>
      </c>
      <c r="F905" s="47" t="str">
        <f>IF(ISNA(VLOOKUP(Table1[[#This Row],[Name]], 'Gas 18-19'!$A$4:$B$395, 2, FALSE)), "0", (VLOOKUP(Table1[[#This Row],[Name]], 'Gas 18-19'!$A$4:$B$395, 2, FALSE)))</f>
        <v>0</v>
      </c>
      <c r="G905" s="7" t="str">
        <f>IF(ISNA(VLOOKUP(Table1[[#This Row],[Name]], 'Elec 19-20'!$A$4:$B$631, 2, FALSE)), "0", VLOOKUP(Table1[[#This Row],[Name]], 'Elec 19-20'!$A$4:$B$631, 2, FALSE))</f>
        <v>0</v>
      </c>
      <c r="H905" s="7" t="str">
        <f>IF(ISNA(VLOOKUP(Table1[[#This Row],[Name]], 'Gas 19-20'!$A$4:$B$395, 2, FALSE)), "0", (VLOOKUP(Table1[[#This Row],[Name]], 'Gas 19-20'!$A$4:$B$395, 2, FALSE)))</f>
        <v>0</v>
      </c>
      <c r="I905" s="13">
        <f>IFERROR((Table1[[#This Row],[Electricity 19-20]]*'Emissions Factors'!$C$2)+(Table1[[#This Row],[Gas 19-20]]*'Emissions Factors'!$B$2), "")</f>
        <v>0</v>
      </c>
      <c r="J905" s="7" t="str">
        <f>IF(ISNA(VLOOKUP(Table1[[#This Row],[Name]],'Elec 20-21'!$A$4:$B$641, 2, FALSE)), "0", VLOOKUP(Table1[[#This Row],[Name]], 'Elec 20-21'!$A$4:$B$641, 2, FALSE))</f>
        <v>0</v>
      </c>
      <c r="K905" s="7" t="str">
        <f>IF(ISNA(VLOOKUP(Table1[[#This Row],[Name]], 'Gas 20-21'!$A$4:$B$400, 2, FALSE)), "0", VLOOKUP(Table1[[#This Row],[Name]], 'Gas 20-21'!$A$4:$B$400, 2, FALSE))</f>
        <v>0</v>
      </c>
      <c r="L905" s="13">
        <f>IFERROR((Table1[[#This Row],[Electricity 20-21]]*'Emissions Factors'!$C$3)+(Table1[[#This Row],[Gas 20-21]]*'Emissions Factors'!$B$2), "0")</f>
        <v>0</v>
      </c>
      <c r="M905" s="65" t="str">
        <f>IF(ISNA(VLOOKUP(Table1[[#This Row],[Name]], 'Elec 21-22'!$A$4:$B$656, 2, FALSE)), "0", VLOOKUP(Table1[[#This Row],[Name]], 'Elec 21-22'!$A$4:$B$656, 2, FALSE))</f>
        <v>0</v>
      </c>
      <c r="N905" s="11" t="str">
        <f>IF(ISNA(VLOOKUP(Table1[[#This Row],[Name]], 'Gas 21-22'!$A$4:$B$408, 2, FALSE)), "0", VLOOKUP(Table1[[#This Row],[Name]], 'Gas 21-22'!$A$4:$B$408, 2, FALSE))</f>
        <v>0</v>
      </c>
      <c r="O905" s="8">
        <f>IFERROR((Table1[[#This Row],[Electricity 21-22]]*'Emissions Factors'!$C$4)+(Table1[[#This Row],[Gas 21-22]]*'Emissions Factors'!$B$4), "")</f>
        <v>0</v>
      </c>
      <c r="P905" s="12" t="str">
        <f>IFERROR(Table1[[#This Row],[Total Emissions 21-22]]/Table1[[#This Row],[Total Emissions 20-21]], "")</f>
        <v/>
      </c>
      <c r="Q905" s="11" t="str">
        <f>IF(ISNA(VLOOKUP(Table1[[#This Row],[Name]],'Elec 22-23'!$A$4:$B$680, 2, FALSE)), "", VLOOKUP(Table1[[#This Row],[Name]], 'Elec 22-23'!$A$4:$B$680, 2, FALSE))</f>
        <v/>
      </c>
      <c r="R905" s="7" t="str">
        <f>IF(ISNA(VLOOKUP(Table1[[#This Row],[Name]], 'Gas 22-23'!$A$4:$B$427, 2, FALSE)), "", (VLOOKUP(Table1[[#This Row],[Name]], 'Gas 22-23'!$A$4:$B$427, 2, FALSE)))</f>
        <v/>
      </c>
      <c r="S905" s="7" t="str">
        <f>IFERROR((Table1[[#This Row],[Electricity 22-23]]*'Emissions Factors'!$C$5)+('Emissions Factors'!$B$5*Table1[[#This Row],[Gas 22-23]]), "")</f>
        <v/>
      </c>
      <c r="T905" s="12" t="str">
        <f>IFERROR(Table1[[#This Row],[Total Emissions 22-23]]/Table1[[#This Row],[Total Emissions 21-22]], "")</f>
        <v/>
      </c>
      <c r="U905" s="7" t="str">
        <f>IF(ISNA(VLOOKUP(Table1[[#This Row],[Name]],'Electricity 23-24'!A7:D731,4,FALSE)),"",(VLOOKUP(Table1[[#This Row],[Name]],'Electricity 23-24'!A7:D731,4,FALSE)))</f>
        <v/>
      </c>
      <c r="V905" s="7" t="str">
        <f>IF(ISNA(VLOOKUP(Table1[[#This Row],[Name]],Table2[#All],2,FALSE)),"",(VLOOKUP(Table1[[#This Row],[Name]],Table2[#All],2,FALSE)))</f>
        <v/>
      </c>
      <c r="W905" s="7" t="str">
        <f>IFERROR((Table1[[#This Row],[Electricity 23-24 ]]*'Emissions Factors'!$C$6)+(Table1[[#This Row],[Gas 23-24 ]]*'Emissions Factors'!$B$6),"")</f>
        <v/>
      </c>
      <c r="X905" s="74" t="str">
        <f>IFERROR(Table1[[#This Row],[Total Emissions 23-24 ]]/Table1[[#This Row],[Total Emissions 22-23]],"")</f>
        <v/>
      </c>
      <c r="Y905" s="21"/>
    </row>
    <row r="906" spans="1:25" x14ac:dyDescent="0.25">
      <c r="A906" s="30"/>
      <c r="B906" s="21" t="e">
        <f>VLOOKUP(Table1[[#This Row],[Name]], 'Site Information'!$A$2:$D$46, 4, FALSE)</f>
        <v>#N/A</v>
      </c>
      <c r="C906" s="11" t="str">
        <f>IF(ISNA(VLOOKUP(Table1[[#This Row],[Name]], 'Elec 17-18'!$A$4:$B$630, 2, FALSE)), "0", VLOOKUP(Table1[[#This Row],[Name]], 'Elec 17-18'!$A$4:$B$630, 2, FALSE))</f>
        <v>0</v>
      </c>
      <c r="D906" s="47" t="str">
        <f>IF(ISNA(VLOOKUP(Table1[[#This Row],[Name]], 'Gas 17-18'!$A$4:$B$395, 2, FALSE)), "0", (VLOOKUP(Table1[[#This Row],[Name]], 'Gas 17-18'!$A$4:$B$395, 2, FALSE)))</f>
        <v>0</v>
      </c>
      <c r="E906" s="11" t="str">
        <f>IF(ISNA(VLOOKUP(Table1[[#This Row],[Name]], 'Elec 18-19'!$A$4:$B$630, 2, FALSE)), "0", VLOOKUP(Table1[[#This Row],[Name]], 'Elec 18-19'!$A$4:$B$630, 2, FALSE))</f>
        <v>0</v>
      </c>
      <c r="F906" s="47" t="str">
        <f>IF(ISNA(VLOOKUP(Table1[[#This Row],[Name]], 'Gas 18-19'!$A$4:$B$395, 2, FALSE)), "0", (VLOOKUP(Table1[[#This Row],[Name]], 'Gas 18-19'!$A$4:$B$395, 2, FALSE)))</f>
        <v>0</v>
      </c>
      <c r="G906" s="7" t="str">
        <f>IF(ISNA(VLOOKUP(Table1[[#This Row],[Name]], 'Elec 19-20'!$A$4:$B$631, 2, FALSE)), "0", VLOOKUP(Table1[[#This Row],[Name]], 'Elec 19-20'!$A$4:$B$631, 2, FALSE))</f>
        <v>0</v>
      </c>
      <c r="H906" s="7" t="str">
        <f>IF(ISNA(VLOOKUP(Table1[[#This Row],[Name]], 'Gas 19-20'!$A$4:$B$395, 2, FALSE)), "0", (VLOOKUP(Table1[[#This Row],[Name]], 'Gas 19-20'!$A$4:$B$395, 2, FALSE)))</f>
        <v>0</v>
      </c>
      <c r="I906" s="13">
        <f>IFERROR((Table1[[#This Row],[Electricity 19-20]]*'Emissions Factors'!$C$2)+(Table1[[#This Row],[Gas 19-20]]*'Emissions Factors'!$B$2), "")</f>
        <v>0</v>
      </c>
      <c r="J906" s="7" t="str">
        <f>IF(ISNA(VLOOKUP(Table1[[#This Row],[Name]],'Elec 20-21'!$A$4:$B$641, 2, FALSE)), "0", VLOOKUP(Table1[[#This Row],[Name]], 'Elec 20-21'!$A$4:$B$641, 2, FALSE))</f>
        <v>0</v>
      </c>
      <c r="K906" s="7" t="str">
        <f>IF(ISNA(VLOOKUP(Table1[[#This Row],[Name]], 'Gas 20-21'!$A$4:$B$400, 2, FALSE)), "0", VLOOKUP(Table1[[#This Row],[Name]], 'Gas 20-21'!$A$4:$B$400, 2, FALSE))</f>
        <v>0</v>
      </c>
      <c r="L906" s="13">
        <f>IFERROR((Table1[[#This Row],[Electricity 20-21]]*'Emissions Factors'!$C$3)+(Table1[[#This Row],[Gas 20-21]]*'Emissions Factors'!$B$2), "0")</f>
        <v>0</v>
      </c>
      <c r="M906" s="65" t="str">
        <f>IF(ISNA(VLOOKUP(Table1[[#This Row],[Name]], 'Elec 21-22'!$A$4:$B$656, 2, FALSE)), "0", VLOOKUP(Table1[[#This Row],[Name]], 'Elec 21-22'!$A$4:$B$656, 2, FALSE))</f>
        <v>0</v>
      </c>
      <c r="N906" s="11" t="str">
        <f>IF(ISNA(VLOOKUP(Table1[[#This Row],[Name]], 'Gas 21-22'!$A$4:$B$408, 2, FALSE)), "0", VLOOKUP(Table1[[#This Row],[Name]], 'Gas 21-22'!$A$4:$B$408, 2, FALSE))</f>
        <v>0</v>
      </c>
      <c r="O906" s="8">
        <f>IFERROR((Table1[[#This Row],[Electricity 21-22]]*'Emissions Factors'!$C$4)+(Table1[[#This Row],[Gas 21-22]]*'Emissions Factors'!$B$4), "")</f>
        <v>0</v>
      </c>
      <c r="P906" s="12" t="str">
        <f>IFERROR(Table1[[#This Row],[Total Emissions 21-22]]/Table1[[#This Row],[Total Emissions 20-21]], "")</f>
        <v/>
      </c>
      <c r="Q906" s="11" t="str">
        <f>IF(ISNA(VLOOKUP(Table1[[#This Row],[Name]],'Elec 22-23'!$A$4:$B$680, 2, FALSE)), "", VLOOKUP(Table1[[#This Row],[Name]], 'Elec 22-23'!$A$4:$B$680, 2, FALSE))</f>
        <v/>
      </c>
      <c r="R906" s="7" t="str">
        <f>IF(ISNA(VLOOKUP(Table1[[#This Row],[Name]], 'Gas 22-23'!$A$4:$B$427, 2, FALSE)), "", (VLOOKUP(Table1[[#This Row],[Name]], 'Gas 22-23'!$A$4:$B$427, 2, FALSE)))</f>
        <v/>
      </c>
      <c r="S906" s="7" t="str">
        <f>IFERROR((Table1[[#This Row],[Electricity 22-23]]*'Emissions Factors'!$C$5)+('Emissions Factors'!$B$5*Table1[[#This Row],[Gas 22-23]]), "")</f>
        <v/>
      </c>
      <c r="T906" s="12" t="str">
        <f>IFERROR(Table1[[#This Row],[Total Emissions 22-23]]/Table1[[#This Row],[Total Emissions 21-22]], "")</f>
        <v/>
      </c>
      <c r="U906" s="7" t="str">
        <f>IF(ISNA(VLOOKUP(Table1[[#This Row],[Name]],'Electricity 23-24'!A3:D125,4,FALSE)),"",(VLOOKUP(Table1[[#This Row],[Name]],'Electricity 23-24'!A3:D125,4,FALSE)))</f>
        <v/>
      </c>
      <c r="V906" s="7" t="str">
        <f>IF(ISNA(VLOOKUP(Table1[[#This Row],[Name]],Table2[#All],2,FALSE)),"",(VLOOKUP(Table1[[#This Row],[Name]],Table2[#All],2,FALSE)))</f>
        <v/>
      </c>
      <c r="W906" s="7" t="str">
        <f>IFERROR((Table1[[#This Row],[Electricity 23-24 ]]*'Emissions Factors'!$C$6)+(Table1[[#This Row],[Gas 23-24 ]]*'Emissions Factors'!$B$6),"")</f>
        <v/>
      </c>
      <c r="X906" s="74" t="str">
        <f>IFERROR(Table1[[#This Row],[Total Emissions 23-24 ]]/Table1[[#This Row],[Total Emissions 22-23]],"")</f>
        <v/>
      </c>
      <c r="Y906" s="21" t="s">
        <v>967</v>
      </c>
    </row>
    <row r="907" spans="1:25" x14ac:dyDescent="0.25">
      <c r="A907" s="30"/>
      <c r="B907" s="21" t="e">
        <f>VLOOKUP(Table1[[#This Row],[Name]], 'Site Information'!$A$2:$D$46, 4, FALSE)</f>
        <v>#N/A</v>
      </c>
      <c r="C907" s="11" t="str">
        <f>IF(ISNA(VLOOKUP(Table1[[#This Row],[Name]], 'Elec 17-18'!$A$4:$B$630, 2, FALSE)), "0", VLOOKUP(Table1[[#This Row],[Name]], 'Elec 17-18'!$A$4:$B$630, 2, FALSE))</f>
        <v>0</v>
      </c>
      <c r="D907" s="47" t="str">
        <f>IF(ISNA(VLOOKUP(Table1[[#This Row],[Name]], 'Gas 17-18'!$A$4:$B$395, 2, FALSE)), "0", (VLOOKUP(Table1[[#This Row],[Name]], 'Gas 17-18'!$A$4:$B$395, 2, FALSE)))</f>
        <v>0</v>
      </c>
      <c r="E907" s="11" t="str">
        <f>IF(ISNA(VLOOKUP(Table1[[#This Row],[Name]], 'Elec 18-19'!$A$4:$B$630, 2, FALSE)), "0", VLOOKUP(Table1[[#This Row],[Name]], 'Elec 18-19'!$A$4:$B$630, 2, FALSE))</f>
        <v>0</v>
      </c>
      <c r="F907" s="47" t="str">
        <f>IF(ISNA(VLOOKUP(Table1[[#This Row],[Name]], 'Gas 18-19'!$A$4:$B$395, 2, FALSE)), "0", (VLOOKUP(Table1[[#This Row],[Name]], 'Gas 18-19'!$A$4:$B$395, 2, FALSE)))</f>
        <v>0</v>
      </c>
      <c r="G907" s="7" t="str">
        <f>IF(ISNA(VLOOKUP(Table1[[#This Row],[Name]], 'Elec 19-20'!$A$4:$B$631, 2, FALSE)), "0", VLOOKUP(Table1[[#This Row],[Name]], 'Elec 19-20'!$A$4:$B$631, 2, FALSE))</f>
        <v>0</v>
      </c>
      <c r="H907" s="7" t="str">
        <f>IF(ISNA(VLOOKUP(Table1[[#This Row],[Name]], 'Gas 19-20'!$A$4:$B$395, 2, FALSE)), "0", (VLOOKUP(Table1[[#This Row],[Name]], 'Gas 19-20'!$A$4:$B$395, 2, FALSE)))</f>
        <v>0</v>
      </c>
      <c r="I907" s="13">
        <f>IFERROR((Table1[[#This Row],[Electricity 19-20]]*'Emissions Factors'!$C$2)+(Table1[[#This Row],[Gas 19-20]]*'Emissions Factors'!$B$2), "")</f>
        <v>0</v>
      </c>
      <c r="J907" s="7" t="str">
        <f>IF(ISNA(VLOOKUP(Table1[[#This Row],[Name]],'Elec 20-21'!$A$4:$B$641, 2, FALSE)), "0", VLOOKUP(Table1[[#This Row],[Name]], 'Elec 20-21'!$A$4:$B$641, 2, FALSE))</f>
        <v>0</v>
      </c>
      <c r="K907" s="7" t="str">
        <f>IF(ISNA(VLOOKUP(Table1[[#This Row],[Name]], 'Gas 20-21'!$A$4:$B$400, 2, FALSE)), "0", VLOOKUP(Table1[[#This Row],[Name]], 'Gas 20-21'!$A$4:$B$400, 2, FALSE))</f>
        <v>0</v>
      </c>
      <c r="L907" s="13">
        <f>IFERROR((Table1[[#This Row],[Electricity 20-21]]*'Emissions Factors'!$C$3)+(Table1[[#This Row],[Gas 20-21]]*'Emissions Factors'!$B$2), "0")</f>
        <v>0</v>
      </c>
      <c r="M907" s="65" t="str">
        <f>IF(ISNA(VLOOKUP(Table1[[#This Row],[Name]], 'Elec 21-22'!$A$4:$B$656, 2, FALSE)), "0", VLOOKUP(Table1[[#This Row],[Name]], 'Elec 21-22'!$A$4:$B$656, 2, FALSE))</f>
        <v>0</v>
      </c>
      <c r="N907" s="7" t="str">
        <f>IF(ISNA(VLOOKUP(Table1[[#This Row],[Name]], 'Gas 21-22'!$A$4:$B$408, 2, FALSE)), "0", VLOOKUP(Table1[[#This Row],[Name]], 'Gas 21-22'!$A$4:$B$408, 2, FALSE))</f>
        <v>0</v>
      </c>
      <c r="O907" s="8">
        <f>IFERROR((Table1[[#This Row],[Electricity 21-22]]*'Emissions Factors'!$C$4)+(Table1[[#This Row],[Gas 21-22]]*'Emissions Factors'!$B$4), "")</f>
        <v>0</v>
      </c>
      <c r="P907" s="12" t="str">
        <f>IFERROR(Table1[[#This Row],[Total Emissions 21-22]]/Table1[[#This Row],[Total Emissions 20-21]], "")</f>
        <v/>
      </c>
      <c r="Q907" s="11" t="str">
        <f>IF(ISNA(VLOOKUP(Table1[[#This Row],[Name]],'Elec 22-23'!$A$4:$B$680, 2, FALSE)), "", VLOOKUP(Table1[[#This Row],[Name]], 'Elec 22-23'!$A$4:$B$680, 2, FALSE))</f>
        <v/>
      </c>
      <c r="R907" s="7" t="str">
        <f>IF(ISNA(VLOOKUP(Table1[[#This Row],[Name]], 'Gas 22-23'!$A$4:$B$427, 2, FALSE)), "", (VLOOKUP(Table1[[#This Row],[Name]], 'Gas 22-23'!$A$4:$B$427, 2, FALSE)))</f>
        <v/>
      </c>
      <c r="S907" s="7" t="str">
        <f>IFERROR((Table1[[#This Row],[Electricity 22-23]]*'Emissions Factors'!$C$5)+('Emissions Factors'!$B$5*Table1[[#This Row],[Gas 22-23]]), "")</f>
        <v/>
      </c>
      <c r="T907" s="12" t="str">
        <f>IFERROR(Table1[[#This Row],[Total Emissions 22-23]]/Table1[[#This Row],[Total Emissions 21-22]], "")</f>
        <v/>
      </c>
      <c r="U907" s="7" t="str">
        <f>IF(ISNA(VLOOKUP(Table1[[#This Row],[Name]],'Electricity 23-24'!A485:D1381,4,FALSE)),"",(VLOOKUP(Table1[[#This Row],[Name]],'Electricity 23-24'!A485:D1381,4,FALSE)))</f>
        <v/>
      </c>
      <c r="V907" s="7" t="str">
        <f>IF(ISNA(VLOOKUP(Table1[[#This Row],[Name]],Table2[#All],2,FALSE)),"",(VLOOKUP(Table1[[#This Row],[Name]],Table2[#All],2,FALSE)))</f>
        <v/>
      </c>
      <c r="W907" s="7" t="str">
        <f>IFERROR((Table1[[#This Row],[Electricity 23-24 ]]*'Emissions Factors'!$C$6)+(Table1[[#This Row],[Gas 23-24 ]]*'Emissions Factors'!$B$6),"")</f>
        <v/>
      </c>
      <c r="X907" s="74" t="str">
        <f>IFERROR(Table1[[#This Row],[Total Emissions 23-24 ]]/Table1[[#This Row],[Total Emissions 22-23]],"")</f>
        <v/>
      </c>
      <c r="Y907" s="21"/>
    </row>
    <row r="908" spans="1:25" x14ac:dyDescent="0.25">
      <c r="A908" s="30"/>
      <c r="B908" s="21" t="e">
        <f>VLOOKUP(Table1[[#This Row],[Name]], 'Site Information'!$A$2:$D$46, 4, FALSE)</f>
        <v>#N/A</v>
      </c>
      <c r="C908" s="11" t="str">
        <f>IF(ISNA(VLOOKUP(Table1[[#This Row],[Name]], 'Elec 17-18'!$A$4:$B$630, 2, FALSE)), "0", VLOOKUP(Table1[[#This Row],[Name]], 'Elec 17-18'!$A$4:$B$630, 2, FALSE))</f>
        <v>0</v>
      </c>
      <c r="D908" s="47" t="str">
        <f>IF(ISNA(VLOOKUP(Table1[[#This Row],[Name]], 'Gas 17-18'!$A$4:$B$395, 2, FALSE)), "0", (VLOOKUP(Table1[[#This Row],[Name]], 'Gas 17-18'!$A$4:$B$395, 2, FALSE)))</f>
        <v>0</v>
      </c>
      <c r="E908" s="11" t="str">
        <f>IF(ISNA(VLOOKUP(Table1[[#This Row],[Name]], 'Elec 18-19'!$A$4:$B$630, 2, FALSE)), "0", VLOOKUP(Table1[[#This Row],[Name]], 'Elec 18-19'!$A$4:$B$630, 2, FALSE))</f>
        <v>0</v>
      </c>
      <c r="F908" s="47" t="str">
        <f>IF(ISNA(VLOOKUP(Table1[[#This Row],[Name]], 'Gas 18-19'!$A$4:$B$395, 2, FALSE)), "0", (VLOOKUP(Table1[[#This Row],[Name]], 'Gas 18-19'!$A$4:$B$395, 2, FALSE)))</f>
        <v>0</v>
      </c>
      <c r="G908" s="7" t="str">
        <f>IF(ISNA(VLOOKUP(Table1[[#This Row],[Name]], 'Elec 19-20'!$A$4:$B$631, 2, FALSE)), "0", VLOOKUP(Table1[[#This Row],[Name]], 'Elec 19-20'!$A$4:$B$631, 2, FALSE))</f>
        <v>0</v>
      </c>
      <c r="H908" s="7" t="str">
        <f>IF(ISNA(VLOOKUP(Table1[[#This Row],[Name]], 'Gas 19-20'!$A$4:$B$395, 2, FALSE)), "0", (VLOOKUP(Table1[[#This Row],[Name]], 'Gas 19-20'!$A$4:$B$395, 2, FALSE)))</f>
        <v>0</v>
      </c>
      <c r="I908" s="13">
        <f>IFERROR((Table1[[#This Row],[Electricity 19-20]]*'Emissions Factors'!$C$2)+(Table1[[#This Row],[Gas 19-20]]*'Emissions Factors'!$B$2), "")</f>
        <v>0</v>
      </c>
      <c r="J908" s="7" t="str">
        <f>IF(ISNA(VLOOKUP(Table1[[#This Row],[Name]],'Elec 20-21'!$A$4:$B$641, 2, FALSE)), "0", VLOOKUP(Table1[[#This Row],[Name]], 'Elec 20-21'!$A$4:$B$641, 2, FALSE))</f>
        <v>0</v>
      </c>
      <c r="K908" s="7" t="str">
        <f>IF(ISNA(VLOOKUP(Table1[[#This Row],[Name]], 'Gas 20-21'!$A$4:$B$400, 2, FALSE)), "0", VLOOKUP(Table1[[#This Row],[Name]], 'Gas 20-21'!$A$4:$B$400, 2, FALSE))</f>
        <v>0</v>
      </c>
      <c r="L908" s="13">
        <f>IFERROR((Table1[[#This Row],[Electricity 20-21]]*'Emissions Factors'!$C$3)+(Table1[[#This Row],[Gas 20-21]]*'Emissions Factors'!$B$2), "0")</f>
        <v>0</v>
      </c>
      <c r="M908" s="65" t="str">
        <f>IF(ISNA(VLOOKUP(Table1[[#This Row],[Name]], 'Elec 21-22'!$A$4:$B$656, 2, FALSE)), "0", VLOOKUP(Table1[[#This Row],[Name]], 'Elec 21-22'!$A$4:$B$656, 2, FALSE))</f>
        <v>0</v>
      </c>
      <c r="N908" s="11" t="str">
        <f>IF(ISNA(VLOOKUP(Table1[[#This Row],[Name]], 'Gas 21-22'!$A$4:$B$408, 2, FALSE)), "0", VLOOKUP(Table1[[#This Row],[Name]], 'Gas 21-22'!$A$4:$B$408, 2, FALSE))</f>
        <v>0</v>
      </c>
      <c r="O908" s="8">
        <f>IFERROR((Table1[[#This Row],[Electricity 21-22]]*'Emissions Factors'!$C$4)+(Table1[[#This Row],[Gas 21-22]]*'Emissions Factors'!$B$4), "")</f>
        <v>0</v>
      </c>
      <c r="P908" s="12" t="str">
        <f>IFERROR(Table1[[#This Row],[Total Emissions 21-22]]/Table1[[#This Row],[Total Emissions 20-21]], "")</f>
        <v/>
      </c>
      <c r="Q908" s="11" t="str">
        <f>IF(ISNA(VLOOKUP(Table1[[#This Row],[Name]],'Elec 22-23'!$A$4:$B$680, 2, FALSE)), "", VLOOKUP(Table1[[#This Row],[Name]], 'Elec 22-23'!$A$4:$B$680, 2, FALSE))</f>
        <v/>
      </c>
      <c r="R908" s="7" t="str">
        <f>IF(ISNA(VLOOKUP(Table1[[#This Row],[Name]], 'Gas 22-23'!$A$4:$B$427, 2, FALSE)), "", (VLOOKUP(Table1[[#This Row],[Name]], 'Gas 22-23'!$A$4:$B$427, 2, FALSE)))</f>
        <v/>
      </c>
      <c r="S908" s="7" t="str">
        <f>IFERROR((Table1[[#This Row],[Electricity 22-23]]*'Emissions Factors'!$C$5)+('Emissions Factors'!$B$5*Table1[[#This Row],[Gas 22-23]]), "")</f>
        <v/>
      </c>
      <c r="T908" s="12" t="str">
        <f>IFERROR(Table1[[#This Row],[Total Emissions 22-23]]/Table1[[#This Row],[Total Emissions 21-22]], "")</f>
        <v/>
      </c>
      <c r="U908" s="7" t="str">
        <f>IF(ISNA(VLOOKUP(Table1[[#This Row],[Name]],'Electricity 23-24'!A453:D1349,4,FALSE)),"",(VLOOKUP(Table1[[#This Row],[Name]],'Electricity 23-24'!A453:D1349,4,FALSE)))</f>
        <v/>
      </c>
      <c r="V908" s="7" t="str">
        <f>IF(ISNA(VLOOKUP(Table1[[#This Row],[Name]],Table2[#All],2,FALSE)),"",(VLOOKUP(Table1[[#This Row],[Name]],Table2[#All],2,FALSE)))</f>
        <v/>
      </c>
      <c r="W908" s="7" t="str">
        <f>IFERROR((Table1[[#This Row],[Electricity 23-24 ]]*'Emissions Factors'!$C$6)+(Table1[[#This Row],[Gas 23-24 ]]*'Emissions Factors'!$B$6),"")</f>
        <v/>
      </c>
      <c r="X908" s="74" t="str">
        <f>IFERROR(Table1[[#This Row],[Total Emissions 23-24 ]]/Table1[[#This Row],[Total Emissions 22-23]],"")</f>
        <v/>
      </c>
      <c r="Y908" s="21"/>
    </row>
    <row r="909" spans="1:25" x14ac:dyDescent="0.25">
      <c r="A909" s="30"/>
      <c r="B909" s="21" t="e">
        <f>VLOOKUP(Table1[[#This Row],[Name]], 'Site Information'!$A$2:$D$46, 4, FALSE)</f>
        <v>#N/A</v>
      </c>
      <c r="C909" s="11" t="str">
        <f>IF(ISNA(VLOOKUP(Table1[[#This Row],[Name]], 'Elec 17-18'!$A$4:$B$630, 2, FALSE)), "0", VLOOKUP(Table1[[#This Row],[Name]], 'Elec 17-18'!$A$4:$B$630, 2, FALSE))</f>
        <v>0</v>
      </c>
      <c r="D909" s="47" t="str">
        <f>IF(ISNA(VLOOKUP(Table1[[#This Row],[Name]], 'Gas 17-18'!$A$4:$B$395, 2, FALSE)), "0", (VLOOKUP(Table1[[#This Row],[Name]], 'Gas 17-18'!$A$4:$B$395, 2, FALSE)))</f>
        <v>0</v>
      </c>
      <c r="E909" s="11" t="str">
        <f>IF(ISNA(VLOOKUP(Table1[[#This Row],[Name]], 'Elec 18-19'!$A$4:$B$630, 2, FALSE)), "0", VLOOKUP(Table1[[#This Row],[Name]], 'Elec 18-19'!$A$4:$B$630, 2, FALSE))</f>
        <v>0</v>
      </c>
      <c r="F909" s="47" t="str">
        <f>IF(ISNA(VLOOKUP(Table1[[#This Row],[Name]], 'Gas 18-19'!$A$4:$B$395, 2, FALSE)), "0", (VLOOKUP(Table1[[#This Row],[Name]], 'Gas 18-19'!$A$4:$B$395, 2, FALSE)))</f>
        <v>0</v>
      </c>
      <c r="G909" s="7" t="str">
        <f>IF(ISNA(VLOOKUP(Table1[[#This Row],[Name]], 'Elec 19-20'!$A$4:$B$631, 2, FALSE)), "0", VLOOKUP(Table1[[#This Row],[Name]], 'Elec 19-20'!$A$4:$B$631, 2, FALSE))</f>
        <v>0</v>
      </c>
      <c r="H909" s="7" t="str">
        <f>IF(ISNA(VLOOKUP(Table1[[#This Row],[Name]], 'Gas 19-20'!$A$4:$B$395, 2, FALSE)), "0", (VLOOKUP(Table1[[#This Row],[Name]], 'Gas 19-20'!$A$4:$B$395, 2, FALSE)))</f>
        <v>0</v>
      </c>
      <c r="I909" s="13">
        <f>IFERROR((Table1[[#This Row],[Electricity 19-20]]*'Emissions Factors'!$C$2)+(Table1[[#This Row],[Gas 19-20]]*'Emissions Factors'!$B$2), "")</f>
        <v>0</v>
      </c>
      <c r="J909" s="7" t="str">
        <f>IF(ISNA(VLOOKUP(Table1[[#This Row],[Name]],'Elec 20-21'!$A$4:$B$641, 2, FALSE)), "0", VLOOKUP(Table1[[#This Row],[Name]], 'Elec 20-21'!$A$4:$B$641, 2, FALSE))</f>
        <v>0</v>
      </c>
      <c r="K909" s="7" t="str">
        <f>IF(ISNA(VLOOKUP(Table1[[#This Row],[Name]], 'Gas 20-21'!$A$4:$B$400, 2, FALSE)), "0", VLOOKUP(Table1[[#This Row],[Name]], 'Gas 20-21'!$A$4:$B$400, 2, FALSE))</f>
        <v>0</v>
      </c>
      <c r="L909" s="13">
        <f>IFERROR((Table1[[#This Row],[Electricity 20-21]]*'Emissions Factors'!$C$3)+(Table1[[#This Row],[Gas 20-21]]*'Emissions Factors'!$B$2), "0")</f>
        <v>0</v>
      </c>
      <c r="M909" s="65" t="str">
        <f>IF(ISNA(VLOOKUP(Table1[[#This Row],[Name]], 'Elec 21-22'!$A$4:$B$656, 2, FALSE)), "0", VLOOKUP(Table1[[#This Row],[Name]], 'Elec 21-22'!$A$4:$B$656, 2, FALSE))</f>
        <v>0</v>
      </c>
      <c r="N909" s="11" t="str">
        <f>IF(ISNA(VLOOKUP(Table1[[#This Row],[Name]], 'Gas 21-22'!$A$4:$B$408, 2, FALSE)), "0", VLOOKUP(Table1[[#This Row],[Name]], 'Gas 21-22'!$A$4:$B$408, 2, FALSE))</f>
        <v>0</v>
      </c>
      <c r="O909" s="8">
        <f>IFERROR((Table1[[#This Row],[Electricity 21-22]]*'Emissions Factors'!$C$4)+(Table1[[#This Row],[Gas 21-22]]*'Emissions Factors'!$B$4), "")</f>
        <v>0</v>
      </c>
      <c r="P909" s="12" t="str">
        <f>IFERROR(Table1[[#This Row],[Total Emissions 21-22]]/Table1[[#This Row],[Total Emissions 20-21]], "")</f>
        <v/>
      </c>
      <c r="Q909" s="11" t="str">
        <f>IF(ISNA(VLOOKUP(Table1[[#This Row],[Name]],'Elec 22-23'!$A$4:$B$680, 2, FALSE)), "", VLOOKUP(Table1[[#This Row],[Name]], 'Elec 22-23'!$A$4:$B$680, 2, FALSE))</f>
        <v/>
      </c>
      <c r="R909" s="7" t="str">
        <f>IF(ISNA(VLOOKUP(Table1[[#This Row],[Name]], 'Gas 22-23'!$A$4:$B$427, 2, FALSE)), "", (VLOOKUP(Table1[[#This Row],[Name]], 'Gas 22-23'!$A$4:$B$427, 2, FALSE)))</f>
        <v/>
      </c>
      <c r="S909" s="7" t="str">
        <f>IFERROR((Table1[[#This Row],[Electricity 22-23]]*'Emissions Factors'!$C$5)+('Emissions Factors'!$B$5*Table1[[#This Row],[Gas 22-23]]), "")</f>
        <v/>
      </c>
      <c r="T909" s="12" t="str">
        <f>IFERROR(Table1[[#This Row],[Total Emissions 22-23]]/Table1[[#This Row],[Total Emissions 21-22]], "")</f>
        <v/>
      </c>
      <c r="U909" s="7" t="str">
        <f>IF(ISNA(VLOOKUP(Table1[[#This Row],[Name]],'Electricity 23-24'!A3:D635,4,FALSE)),"",(VLOOKUP(Table1[[#This Row],[Name]],'Electricity 23-24'!A3:D635,4,FALSE)))</f>
        <v/>
      </c>
      <c r="V909" s="7" t="str">
        <f>IF(ISNA(VLOOKUP(Table1[[#This Row],[Name]],Table2[#All],2,FALSE)),"",(VLOOKUP(Table1[[#This Row],[Name]],Table2[#All],2,FALSE)))</f>
        <v/>
      </c>
      <c r="W909" s="7" t="str">
        <f>IFERROR((Table1[[#This Row],[Electricity 23-24 ]]*'Emissions Factors'!$C$6)+(Table1[[#This Row],[Gas 23-24 ]]*'Emissions Factors'!$B$6),"")</f>
        <v/>
      </c>
      <c r="X909" s="74" t="str">
        <f>IFERROR(Table1[[#This Row],[Total Emissions 23-24 ]]/Table1[[#This Row],[Total Emissions 22-23]],"")</f>
        <v/>
      </c>
      <c r="Y909" s="21"/>
    </row>
    <row r="910" spans="1:25" x14ac:dyDescent="0.25">
      <c r="A910" s="30"/>
      <c r="B910" s="21" t="e">
        <f>VLOOKUP(Table1[[#This Row],[Name]], 'Site Information'!$A$2:$D$46, 4, FALSE)</f>
        <v>#N/A</v>
      </c>
      <c r="C910" s="11" t="str">
        <f>IF(ISNA(VLOOKUP(Table1[[#This Row],[Name]], 'Elec 17-18'!$A$4:$B$630, 2, FALSE)), "0", VLOOKUP(Table1[[#This Row],[Name]], 'Elec 17-18'!$A$4:$B$630, 2, FALSE))</f>
        <v>0</v>
      </c>
      <c r="D910" s="47" t="str">
        <f>IF(ISNA(VLOOKUP(Table1[[#This Row],[Name]], 'Gas 17-18'!$A$4:$B$395, 2, FALSE)), "0", (VLOOKUP(Table1[[#This Row],[Name]], 'Gas 17-18'!$A$4:$B$395, 2, FALSE)))</f>
        <v>0</v>
      </c>
      <c r="E910" s="11" t="str">
        <f>IF(ISNA(VLOOKUP(Table1[[#This Row],[Name]], 'Elec 18-19'!$A$4:$B$630, 2, FALSE)), "0", VLOOKUP(Table1[[#This Row],[Name]], 'Elec 18-19'!$A$4:$B$630, 2, FALSE))</f>
        <v>0</v>
      </c>
      <c r="F910" s="47" t="str">
        <f>IF(ISNA(VLOOKUP(Table1[[#This Row],[Name]], 'Gas 18-19'!$A$4:$B$395, 2, FALSE)), "0", (VLOOKUP(Table1[[#This Row],[Name]], 'Gas 18-19'!$A$4:$B$395, 2, FALSE)))</f>
        <v>0</v>
      </c>
      <c r="G910" s="7" t="str">
        <f>IF(ISNA(VLOOKUP(Table1[[#This Row],[Name]], 'Elec 19-20'!$A$4:$B$631, 2, FALSE)), "0", VLOOKUP(Table1[[#This Row],[Name]], 'Elec 19-20'!$A$4:$B$631, 2, FALSE))</f>
        <v>0</v>
      </c>
      <c r="H910" s="7" t="str">
        <f>IF(ISNA(VLOOKUP(Table1[[#This Row],[Name]], 'Gas 19-20'!$A$4:$B$395, 2, FALSE)), "0", (VLOOKUP(Table1[[#This Row],[Name]], 'Gas 19-20'!$A$4:$B$395, 2, FALSE)))</f>
        <v>0</v>
      </c>
      <c r="I910" s="13">
        <f>IFERROR((Table1[[#This Row],[Electricity 19-20]]*'Emissions Factors'!$C$2)+(Table1[[#This Row],[Gas 19-20]]*'Emissions Factors'!$B$2), "")</f>
        <v>0</v>
      </c>
      <c r="J910" s="7" t="str">
        <f>IF(ISNA(VLOOKUP(Table1[[#This Row],[Name]],'Elec 20-21'!$A$4:$B$641, 2, FALSE)), "0", VLOOKUP(Table1[[#This Row],[Name]], 'Elec 20-21'!$A$4:$B$641, 2, FALSE))</f>
        <v>0</v>
      </c>
      <c r="K910" s="7" t="str">
        <f>IF(ISNA(VLOOKUP(Table1[[#This Row],[Name]], 'Gas 20-21'!$A$4:$B$400, 2, FALSE)), "0", VLOOKUP(Table1[[#This Row],[Name]], 'Gas 20-21'!$A$4:$B$400, 2, FALSE))</f>
        <v>0</v>
      </c>
      <c r="L910" s="13">
        <f>IFERROR((Table1[[#This Row],[Electricity 20-21]]*'Emissions Factors'!$C$3)+(Table1[[#This Row],[Gas 20-21]]*'Emissions Factors'!$B$2), "0")</f>
        <v>0</v>
      </c>
      <c r="M910" s="65" t="str">
        <f>IF(ISNA(VLOOKUP(Table1[[#This Row],[Name]], 'Elec 21-22'!$A$4:$B$656, 2, FALSE)), "0", VLOOKUP(Table1[[#This Row],[Name]], 'Elec 21-22'!$A$4:$B$656, 2, FALSE))</f>
        <v>0</v>
      </c>
      <c r="N910" s="7" t="str">
        <f>IF(ISNA(VLOOKUP(Table1[[#This Row],[Name]], 'Gas 21-22'!$A$4:$B$408, 2, FALSE)), "0", VLOOKUP(Table1[[#This Row],[Name]], 'Gas 21-22'!$A$4:$B$408, 2, FALSE))</f>
        <v>0</v>
      </c>
      <c r="O910" s="8">
        <f>IFERROR((Table1[[#This Row],[Electricity 21-22]]*'Emissions Factors'!$C$4)+(Table1[[#This Row],[Gas 21-22]]*'Emissions Factors'!$B$4), "")</f>
        <v>0</v>
      </c>
      <c r="P910" s="12" t="str">
        <f>IFERROR(Table1[[#This Row],[Total Emissions 21-22]]/Table1[[#This Row],[Total Emissions 20-21]], "")</f>
        <v/>
      </c>
      <c r="Q910" s="11" t="str">
        <f>IF(ISNA(VLOOKUP(Table1[[#This Row],[Name]],'Elec 22-23'!$A$4:$B$680, 2, FALSE)), "", VLOOKUP(Table1[[#This Row],[Name]], 'Elec 22-23'!$A$4:$B$680, 2, FALSE))</f>
        <v/>
      </c>
      <c r="R910" s="11" t="str">
        <f>IF(ISNA(VLOOKUP(Table1[[#This Row],[Name]], 'Gas 22-23'!$A$4:$B$427, 2, FALSE)), "", (VLOOKUP(Table1[[#This Row],[Name]], 'Gas 22-23'!$A$4:$B$427, 2, FALSE)))</f>
        <v/>
      </c>
      <c r="S910" s="11" t="str">
        <f>IFERROR((Table1[[#This Row],[Electricity 22-23]]*'Emissions Factors'!$C$5)+('Emissions Factors'!$B$5*Table1[[#This Row],[Gas 22-23]]), "")</f>
        <v/>
      </c>
      <c r="T910" s="12" t="str">
        <f>IFERROR(Table1[[#This Row],[Total Emissions 22-23]]/Table1[[#This Row],[Total Emissions 21-22]], "")</f>
        <v/>
      </c>
      <c r="U910" s="11" t="str">
        <f>IF(ISNA(VLOOKUP(Table1[[#This Row],[Name]],'Electricity 23-24'!A342:D1238,4,FALSE)),"",(VLOOKUP(Table1[[#This Row],[Name]],'Electricity 23-24'!A342:D1238,4,FALSE)))</f>
        <v/>
      </c>
      <c r="V910" s="11" t="str">
        <f>IF(ISNA(VLOOKUP(Table1[[#This Row],[Name]],Table2[#All],2,FALSE)),"",(VLOOKUP(Table1[[#This Row],[Name]],Table2[#All],2,FALSE)))</f>
        <v/>
      </c>
      <c r="W910" s="11" t="str">
        <f>IFERROR((Table1[[#This Row],[Electricity 23-24 ]]*'Emissions Factors'!$C$6)+(Table1[[#This Row],[Gas 23-24 ]]*'Emissions Factors'!$B$6),"")</f>
        <v/>
      </c>
      <c r="X910" s="74" t="str">
        <f>IFERROR(Table1[[#This Row],[Total Emissions 23-24 ]]/Table1[[#This Row],[Total Emissions 22-23]],"")</f>
        <v/>
      </c>
      <c r="Y910" s="21" t="s">
        <v>967</v>
      </c>
    </row>
    <row r="911" spans="1:25" x14ac:dyDescent="0.25">
      <c r="A911" s="30"/>
      <c r="B911" s="21" t="e">
        <f>VLOOKUP(Table1[[#This Row],[Name]], 'Site Information'!$A$2:$D$46, 4, FALSE)</f>
        <v>#N/A</v>
      </c>
      <c r="C911" s="11" t="str">
        <f>IF(ISNA(VLOOKUP(Table1[[#This Row],[Name]], 'Elec 17-18'!$A$4:$B$630, 2, FALSE)), "0", VLOOKUP(Table1[[#This Row],[Name]], 'Elec 17-18'!$A$4:$B$630, 2, FALSE))</f>
        <v>0</v>
      </c>
      <c r="D911" s="47" t="str">
        <f>IF(ISNA(VLOOKUP(Table1[[#This Row],[Name]], 'Gas 17-18'!$A$4:$B$395, 2, FALSE)), "0", (VLOOKUP(Table1[[#This Row],[Name]], 'Gas 17-18'!$A$4:$B$395, 2, FALSE)))</f>
        <v>0</v>
      </c>
      <c r="E911" s="11" t="str">
        <f>IF(ISNA(VLOOKUP(Table1[[#This Row],[Name]], 'Elec 18-19'!$A$4:$B$630, 2, FALSE)), "0", VLOOKUP(Table1[[#This Row],[Name]], 'Elec 18-19'!$A$4:$B$630, 2, FALSE))</f>
        <v>0</v>
      </c>
      <c r="F911" s="47" t="str">
        <f>IF(ISNA(VLOOKUP(Table1[[#This Row],[Name]], 'Gas 18-19'!$A$4:$B$395, 2, FALSE)), "0", (VLOOKUP(Table1[[#This Row],[Name]], 'Gas 18-19'!$A$4:$B$395, 2, FALSE)))</f>
        <v>0</v>
      </c>
      <c r="G911" s="7" t="str">
        <f>IF(ISNA(VLOOKUP(Table1[[#This Row],[Name]], 'Elec 19-20'!$A$4:$B$631, 2, FALSE)), "0", VLOOKUP(Table1[[#This Row],[Name]], 'Elec 19-20'!$A$4:$B$631, 2, FALSE))</f>
        <v>0</v>
      </c>
      <c r="H911" s="7" t="str">
        <f>IF(ISNA(VLOOKUP(Table1[[#This Row],[Name]], 'Gas 19-20'!$A$4:$B$395, 2, FALSE)), "0", (VLOOKUP(Table1[[#This Row],[Name]], 'Gas 19-20'!$A$4:$B$395, 2, FALSE)))</f>
        <v>0</v>
      </c>
      <c r="I911" s="13">
        <f>IFERROR((Table1[[#This Row],[Electricity 19-20]]*'Emissions Factors'!$C$2)+(Table1[[#This Row],[Gas 19-20]]*'Emissions Factors'!$B$2), "")</f>
        <v>0</v>
      </c>
      <c r="J911" s="7" t="str">
        <f>IF(ISNA(VLOOKUP(Table1[[#This Row],[Name]],'Elec 20-21'!$A$4:$B$641, 2, FALSE)), "0", VLOOKUP(Table1[[#This Row],[Name]], 'Elec 20-21'!$A$4:$B$641, 2, FALSE))</f>
        <v>0</v>
      </c>
      <c r="K911" s="7" t="str">
        <f>IF(ISNA(VLOOKUP(Table1[[#This Row],[Name]], 'Gas 20-21'!$A$4:$B$400, 2, FALSE)), "0", VLOOKUP(Table1[[#This Row],[Name]], 'Gas 20-21'!$A$4:$B$400, 2, FALSE))</f>
        <v>0</v>
      </c>
      <c r="L911" s="13">
        <f>IFERROR((Table1[[#This Row],[Electricity 20-21]]*'Emissions Factors'!$C$3)+(Table1[[#This Row],[Gas 20-21]]*'Emissions Factors'!$B$2), "0")</f>
        <v>0</v>
      </c>
      <c r="M911" s="65" t="str">
        <f>IF(ISNA(VLOOKUP(Table1[[#This Row],[Name]], 'Elec 21-22'!$A$4:$B$656, 2, FALSE)), "0", VLOOKUP(Table1[[#This Row],[Name]], 'Elec 21-22'!$A$4:$B$656, 2, FALSE))</f>
        <v>0</v>
      </c>
      <c r="N911" s="11" t="str">
        <f>IF(ISNA(VLOOKUP(Table1[[#This Row],[Name]], 'Gas 21-22'!$A$4:$B$408, 2, FALSE)), "0", VLOOKUP(Table1[[#This Row],[Name]], 'Gas 21-22'!$A$4:$B$408, 2, FALSE))</f>
        <v>0</v>
      </c>
      <c r="O911" s="8">
        <f>IFERROR((Table1[[#This Row],[Electricity 21-22]]*'Emissions Factors'!$C$4)+(Table1[[#This Row],[Gas 21-22]]*'Emissions Factors'!$B$4), "")</f>
        <v>0</v>
      </c>
      <c r="P911" s="12" t="str">
        <f>IFERROR(Table1[[#This Row],[Total Emissions 21-22]]/Table1[[#This Row],[Total Emissions 20-21]], "")</f>
        <v/>
      </c>
      <c r="Q911" s="11" t="str">
        <f>IF(ISNA(VLOOKUP(Table1[[#This Row],[Name]],'Elec 22-23'!$A$4:$B$680, 2, FALSE)), "", VLOOKUP(Table1[[#This Row],[Name]], 'Elec 22-23'!$A$4:$B$680, 2, FALSE))</f>
        <v/>
      </c>
      <c r="R911" s="7" t="str">
        <f>IF(ISNA(VLOOKUP(Table1[[#This Row],[Name]], 'Gas 22-23'!$A$4:$B$427, 2, FALSE)), "", (VLOOKUP(Table1[[#This Row],[Name]], 'Gas 22-23'!$A$4:$B$427, 2, FALSE)))</f>
        <v/>
      </c>
      <c r="S911" s="7" t="str">
        <f>IFERROR((Table1[[#This Row],[Electricity 22-23]]*'Emissions Factors'!$C$5)+('Emissions Factors'!$B$5*Table1[[#This Row],[Gas 22-23]]), "")</f>
        <v/>
      </c>
      <c r="T911" s="12" t="str">
        <f>IFERROR(Table1[[#This Row],[Total Emissions 22-23]]/Table1[[#This Row],[Total Emissions 21-22]], "")</f>
        <v/>
      </c>
      <c r="U911" s="7" t="e">
        <f>VLOOKUP(Table1[[#This Row],[Name]],'Electricity 23-24'!A273:D298,4,FALSE)</f>
        <v>#N/A</v>
      </c>
      <c r="V911" s="7" t="str">
        <f>IF(ISNA(VLOOKUP(Table1[[#This Row],[Name]],Table2[#All],2,FALSE)),"",(VLOOKUP(Table1[[#This Row],[Name]],Table2[#All],2,FALSE)))</f>
        <v/>
      </c>
      <c r="W911" s="7" t="str">
        <f>IFERROR((Table1[[#This Row],[Electricity 23-24 ]]*'Emissions Factors'!$C$6)+(Table1[[#This Row],[Gas 23-24 ]]*'Emissions Factors'!$B$6),"")</f>
        <v/>
      </c>
      <c r="X911" s="74" t="str">
        <f>IFERROR(Table1[[#This Row],[Total Emissions 23-24 ]]/Table1[[#This Row],[Total Emissions 22-23]],"")</f>
        <v/>
      </c>
      <c r="Y911" s="21"/>
    </row>
    <row r="912" spans="1:25" x14ac:dyDescent="0.25">
      <c r="A912" s="30"/>
      <c r="B912" s="21" t="e">
        <f>VLOOKUP(Table1[[#This Row],[Name]], 'Site Information'!$A$2:$D$46, 4, FALSE)</f>
        <v>#N/A</v>
      </c>
      <c r="C912" s="11" t="str">
        <f>IF(ISNA(VLOOKUP(Table1[[#This Row],[Name]], 'Elec 17-18'!$A$4:$B$630, 2, FALSE)), "0", VLOOKUP(Table1[[#This Row],[Name]], 'Elec 17-18'!$A$4:$B$630, 2, FALSE))</f>
        <v>0</v>
      </c>
      <c r="D912" s="47" t="str">
        <f>IF(ISNA(VLOOKUP(Table1[[#This Row],[Name]], 'Gas 17-18'!$A$4:$B$395, 2, FALSE)), "0", (VLOOKUP(Table1[[#This Row],[Name]], 'Gas 17-18'!$A$4:$B$395, 2, FALSE)))</f>
        <v>0</v>
      </c>
      <c r="E912" s="11" t="str">
        <f>IF(ISNA(VLOOKUP(Table1[[#This Row],[Name]], 'Elec 18-19'!$A$4:$B$630, 2, FALSE)), "0", VLOOKUP(Table1[[#This Row],[Name]], 'Elec 18-19'!$A$4:$B$630, 2, FALSE))</f>
        <v>0</v>
      </c>
      <c r="F912" s="47" t="str">
        <f>IF(ISNA(VLOOKUP(Table1[[#This Row],[Name]], 'Gas 18-19'!$A$4:$B$395, 2, FALSE)), "0", (VLOOKUP(Table1[[#This Row],[Name]], 'Gas 18-19'!$A$4:$B$395, 2, FALSE)))</f>
        <v>0</v>
      </c>
      <c r="G912" s="7" t="str">
        <f>IF(ISNA(VLOOKUP(Table1[[#This Row],[Name]], 'Elec 19-20'!$A$4:$B$631, 2, FALSE)), "0", VLOOKUP(Table1[[#This Row],[Name]], 'Elec 19-20'!$A$4:$B$631, 2, FALSE))</f>
        <v>0</v>
      </c>
      <c r="H912" s="7" t="str">
        <f>IF(ISNA(VLOOKUP(Table1[[#This Row],[Name]], 'Gas 19-20'!$A$4:$B$395, 2, FALSE)), "0", (VLOOKUP(Table1[[#This Row],[Name]], 'Gas 19-20'!$A$4:$B$395, 2, FALSE)))</f>
        <v>0</v>
      </c>
      <c r="I912" s="13">
        <f>IFERROR((Table1[[#This Row],[Electricity 19-20]]*'Emissions Factors'!$C$2)+(Table1[[#This Row],[Gas 19-20]]*'Emissions Factors'!$B$2), "")</f>
        <v>0</v>
      </c>
      <c r="J912" s="7" t="str">
        <f>IF(ISNA(VLOOKUP(Table1[[#This Row],[Name]],'Elec 20-21'!$A$4:$B$641, 2, FALSE)), "0", VLOOKUP(Table1[[#This Row],[Name]], 'Elec 20-21'!$A$4:$B$641, 2, FALSE))</f>
        <v>0</v>
      </c>
      <c r="K912" s="7" t="str">
        <f>IF(ISNA(VLOOKUP(Table1[[#This Row],[Name]], 'Gas 20-21'!$A$4:$B$400, 2, FALSE)), "0", VLOOKUP(Table1[[#This Row],[Name]], 'Gas 20-21'!$A$4:$B$400, 2, FALSE))</f>
        <v>0</v>
      </c>
      <c r="L912" s="13">
        <f>IFERROR((Table1[[#This Row],[Electricity 20-21]]*'Emissions Factors'!$C$3)+(Table1[[#This Row],[Gas 20-21]]*'Emissions Factors'!$B$2), "0")</f>
        <v>0</v>
      </c>
      <c r="M912" s="65" t="str">
        <f>IF(ISNA(VLOOKUP(Table1[[#This Row],[Name]], 'Elec 21-22'!$A$4:$B$656, 2, FALSE)), "0", VLOOKUP(Table1[[#This Row],[Name]], 'Elec 21-22'!$A$4:$B$656, 2, FALSE))</f>
        <v>0</v>
      </c>
      <c r="N912" s="11" t="str">
        <f>IF(ISNA(VLOOKUP(Table1[[#This Row],[Name]], 'Gas 21-22'!$A$4:$B$408, 2, FALSE)), "0", VLOOKUP(Table1[[#This Row],[Name]], 'Gas 21-22'!$A$4:$B$408, 2, FALSE))</f>
        <v>0</v>
      </c>
      <c r="O912" s="8">
        <f>IFERROR((Table1[[#This Row],[Electricity 21-22]]*'Emissions Factors'!$C$4)+(Table1[[#This Row],[Gas 21-22]]*'Emissions Factors'!$B$4), "")</f>
        <v>0</v>
      </c>
      <c r="P912" s="12" t="str">
        <f>IFERROR(Table1[[#This Row],[Total Emissions 21-22]]/Table1[[#This Row],[Total Emissions 20-21]], "")</f>
        <v/>
      </c>
      <c r="Q912" s="11" t="str">
        <f>IF(ISNA(VLOOKUP(Table1[[#This Row],[Name]],'Elec 22-23'!$A$4:$B$680, 2, FALSE)), "", VLOOKUP(Table1[[#This Row],[Name]], 'Elec 22-23'!$A$4:$B$680, 2, FALSE))</f>
        <v/>
      </c>
      <c r="R912" s="7" t="str">
        <f>IF(ISNA(VLOOKUP(Table1[[#This Row],[Name]], 'Gas 22-23'!$A$4:$B$427, 2, FALSE)), "", (VLOOKUP(Table1[[#This Row],[Name]], 'Gas 22-23'!$A$4:$B$427, 2, FALSE)))</f>
        <v/>
      </c>
      <c r="S912" s="7" t="str">
        <f>IFERROR((Table1[[#This Row],[Electricity 22-23]]*'Emissions Factors'!$C$5)+('Emissions Factors'!$B$5*Table1[[#This Row],[Gas 22-23]]), "")</f>
        <v/>
      </c>
      <c r="T912" s="12" t="str">
        <f>IFERROR(Table1[[#This Row],[Total Emissions 22-23]]/Table1[[#This Row],[Total Emissions 21-22]], "")</f>
        <v/>
      </c>
      <c r="U912" s="7" t="e">
        <f>VLOOKUP(Table1[[#This Row],[Name]],'Electricity 23-24'!A317:D393,4,FALSE)</f>
        <v>#N/A</v>
      </c>
      <c r="V912" s="7" t="str">
        <f>IF(ISNA(VLOOKUP(Table1[[#This Row],[Name]],Table2[#All],2,FALSE)),"",(VLOOKUP(Table1[[#This Row],[Name]],Table2[#All],2,FALSE)))</f>
        <v/>
      </c>
      <c r="W912" s="7" t="str">
        <f>IFERROR((Table1[[#This Row],[Electricity 23-24 ]]*'Emissions Factors'!$C$6)+(Table1[[#This Row],[Gas 23-24 ]]*'Emissions Factors'!$B$6),"")</f>
        <v/>
      </c>
      <c r="X912" s="74" t="str">
        <f>IFERROR(Table1[[#This Row],[Total Emissions 23-24 ]]/Table1[[#This Row],[Total Emissions 22-23]],"")</f>
        <v/>
      </c>
      <c r="Y912" s="21"/>
    </row>
    <row r="913" spans="1:25" x14ac:dyDescent="0.25">
      <c r="A913" s="30"/>
      <c r="B913" s="21" t="e">
        <f>VLOOKUP(Table1[[#This Row],[Name]], 'Site Information'!$A$2:$D$46, 4, FALSE)</f>
        <v>#N/A</v>
      </c>
      <c r="C913" s="11" t="str">
        <f>IF(ISNA(VLOOKUP(Table1[[#This Row],[Name]], 'Elec 17-18'!$A$4:$B$630, 2, FALSE)), "0", VLOOKUP(Table1[[#This Row],[Name]], 'Elec 17-18'!$A$4:$B$630, 2, FALSE))</f>
        <v>0</v>
      </c>
      <c r="D913" s="47" t="str">
        <f>IF(ISNA(VLOOKUP(Table1[[#This Row],[Name]], 'Gas 17-18'!$A$4:$B$395, 2, FALSE)), "0", (VLOOKUP(Table1[[#This Row],[Name]], 'Gas 17-18'!$A$4:$B$395, 2, FALSE)))</f>
        <v>0</v>
      </c>
      <c r="E913" s="11" t="str">
        <f>IF(ISNA(VLOOKUP(Table1[[#This Row],[Name]], 'Elec 18-19'!$A$4:$B$630, 2, FALSE)), "0", VLOOKUP(Table1[[#This Row],[Name]], 'Elec 18-19'!$A$4:$B$630, 2, FALSE))</f>
        <v>0</v>
      </c>
      <c r="F913" s="47" t="str">
        <f>IF(ISNA(VLOOKUP(Table1[[#This Row],[Name]], 'Gas 18-19'!$A$4:$B$395, 2, FALSE)), "0", (VLOOKUP(Table1[[#This Row],[Name]], 'Gas 18-19'!$A$4:$B$395, 2, FALSE)))</f>
        <v>0</v>
      </c>
      <c r="G913" s="7" t="str">
        <f>IF(ISNA(VLOOKUP(Table1[[#This Row],[Name]], 'Elec 19-20'!$A$4:$B$631, 2, FALSE)), "0", VLOOKUP(Table1[[#This Row],[Name]], 'Elec 19-20'!$A$4:$B$631, 2, FALSE))</f>
        <v>0</v>
      </c>
      <c r="H913" s="7" t="str">
        <f>IF(ISNA(VLOOKUP(Table1[[#This Row],[Name]], 'Gas 19-20'!$A$4:$B$395, 2, FALSE)), "0", (VLOOKUP(Table1[[#This Row],[Name]], 'Gas 19-20'!$A$4:$B$395, 2, FALSE)))</f>
        <v>0</v>
      </c>
      <c r="I913" s="13">
        <f>IFERROR((Table1[[#This Row],[Electricity 19-20]]*'Emissions Factors'!$C$2)+(Table1[[#This Row],[Gas 19-20]]*'Emissions Factors'!$B$2), "")</f>
        <v>0</v>
      </c>
      <c r="J913" s="7" t="str">
        <f>IF(ISNA(VLOOKUP(Table1[[#This Row],[Name]],'Elec 20-21'!$A$4:$B$641, 2, FALSE)), "0", VLOOKUP(Table1[[#This Row],[Name]], 'Elec 20-21'!$A$4:$B$641, 2, FALSE))</f>
        <v>0</v>
      </c>
      <c r="K913" s="7" t="str">
        <f>IF(ISNA(VLOOKUP(Table1[[#This Row],[Name]], 'Gas 20-21'!$A$4:$B$400, 2, FALSE)), "0", VLOOKUP(Table1[[#This Row],[Name]], 'Gas 20-21'!$A$4:$B$400, 2, FALSE))</f>
        <v>0</v>
      </c>
      <c r="L913" s="13">
        <f>IFERROR((Table1[[#This Row],[Electricity 20-21]]*'Emissions Factors'!$C$3)+(Table1[[#This Row],[Gas 20-21]]*'Emissions Factors'!$B$2), "0")</f>
        <v>0</v>
      </c>
      <c r="M913" s="65" t="str">
        <f>IF(ISNA(VLOOKUP(Table1[[#This Row],[Name]], 'Elec 21-22'!$A$4:$B$656, 2, FALSE)), "0", VLOOKUP(Table1[[#This Row],[Name]], 'Elec 21-22'!$A$4:$B$656, 2, FALSE))</f>
        <v>0</v>
      </c>
      <c r="N913" s="11" t="str">
        <f>IF(ISNA(VLOOKUP(Table1[[#This Row],[Name]], 'Gas 21-22'!$A$4:$B$408, 2, FALSE)), "0", VLOOKUP(Table1[[#This Row],[Name]], 'Gas 21-22'!$A$4:$B$408, 2, FALSE))</f>
        <v>0</v>
      </c>
      <c r="O913" s="8">
        <f>IFERROR((Table1[[#This Row],[Electricity 21-22]]*'Emissions Factors'!$C$4)+(Table1[[#This Row],[Gas 21-22]]*'Emissions Factors'!$B$4), "")</f>
        <v>0</v>
      </c>
      <c r="P913" s="12" t="str">
        <f>IFERROR(Table1[[#This Row],[Total Emissions 21-22]]/Table1[[#This Row],[Total Emissions 20-21]], "")</f>
        <v/>
      </c>
      <c r="Q913" s="11" t="str">
        <f>IF(ISNA(VLOOKUP(Table1[[#This Row],[Name]],'Elec 22-23'!$A$4:$B$680, 2, FALSE)), "", VLOOKUP(Table1[[#This Row],[Name]], 'Elec 22-23'!$A$4:$B$680, 2, FALSE))</f>
        <v/>
      </c>
      <c r="R913" s="7" t="str">
        <f>IF(ISNA(VLOOKUP(Table1[[#This Row],[Name]], 'Gas 22-23'!$A$4:$B$427, 2, FALSE)), "", (VLOOKUP(Table1[[#This Row],[Name]], 'Gas 22-23'!$A$4:$B$427, 2, FALSE)))</f>
        <v/>
      </c>
      <c r="S913" s="7" t="str">
        <f>IFERROR((Table1[[#This Row],[Electricity 22-23]]*'Emissions Factors'!$C$5)+('Emissions Factors'!$B$5*Table1[[#This Row],[Gas 22-23]]), "")</f>
        <v/>
      </c>
      <c r="T913" s="12" t="str">
        <f>IFERROR(Table1[[#This Row],[Total Emissions 22-23]]/Table1[[#This Row],[Total Emissions 21-22]], "")</f>
        <v/>
      </c>
      <c r="U913" s="7" t="str">
        <f>IF(ISNA(VLOOKUP(Table1[[#This Row],[Name]],'Electricity 23-24'!A54:D176,4,FALSE)),"",(VLOOKUP(Table1[[#This Row],[Name]],'Electricity 23-24'!A54:D176,4,FALSE)))</f>
        <v/>
      </c>
      <c r="V913" s="7" t="str">
        <f>IF(ISNA(VLOOKUP(Table1[[#This Row],[Name]],Table2[#All],2,FALSE)),"",(VLOOKUP(Table1[[#This Row],[Name]],Table2[#All],2,FALSE)))</f>
        <v/>
      </c>
      <c r="W913" s="7" t="str">
        <f>IFERROR((Table1[[#This Row],[Electricity 23-24 ]]*'Emissions Factors'!$C$6)+(Table1[[#This Row],[Gas 23-24 ]]*'Emissions Factors'!$B$6),"")</f>
        <v/>
      </c>
      <c r="X913" s="74" t="str">
        <f>IFERROR(Table1[[#This Row],[Total Emissions 23-24 ]]/Table1[[#This Row],[Total Emissions 22-23]],"")</f>
        <v/>
      </c>
      <c r="Y913" s="21"/>
    </row>
    <row r="914" spans="1:25" x14ac:dyDescent="0.25">
      <c r="A914" s="30"/>
      <c r="B914" s="21" t="e">
        <f>VLOOKUP(Table1[[#This Row],[Name]], 'Site Information'!$A$2:$D$46, 4, FALSE)</f>
        <v>#N/A</v>
      </c>
      <c r="C914" s="11" t="str">
        <f>IF(ISNA(VLOOKUP(Table1[[#This Row],[Name]], 'Elec 17-18'!$A$4:$B$630, 2, FALSE)), "0", VLOOKUP(Table1[[#This Row],[Name]], 'Elec 17-18'!$A$4:$B$630, 2, FALSE))</f>
        <v>0</v>
      </c>
      <c r="D914" s="47" t="str">
        <f>IF(ISNA(VLOOKUP(Table1[[#This Row],[Name]], 'Gas 17-18'!$A$4:$B$395, 2, FALSE)), "0", (VLOOKUP(Table1[[#This Row],[Name]], 'Gas 17-18'!$A$4:$B$395, 2, FALSE)))</f>
        <v>0</v>
      </c>
      <c r="E914" s="11" t="str">
        <f>IF(ISNA(VLOOKUP(Table1[[#This Row],[Name]], 'Elec 18-19'!$A$4:$B$630, 2, FALSE)), "0", VLOOKUP(Table1[[#This Row],[Name]], 'Elec 18-19'!$A$4:$B$630, 2, FALSE))</f>
        <v>0</v>
      </c>
      <c r="F914" s="47" t="str">
        <f>IF(ISNA(VLOOKUP(Table1[[#This Row],[Name]], 'Gas 18-19'!$A$4:$B$395, 2, FALSE)), "0", (VLOOKUP(Table1[[#This Row],[Name]], 'Gas 18-19'!$A$4:$B$395, 2, FALSE)))</f>
        <v>0</v>
      </c>
      <c r="G914" s="7" t="str">
        <f>IF(ISNA(VLOOKUP(Table1[[#This Row],[Name]], 'Elec 19-20'!$A$4:$B$631, 2, FALSE)), "0", VLOOKUP(Table1[[#This Row],[Name]], 'Elec 19-20'!$A$4:$B$631, 2, FALSE))</f>
        <v>0</v>
      </c>
      <c r="H914" s="7" t="str">
        <f>IF(ISNA(VLOOKUP(Table1[[#This Row],[Name]], 'Gas 19-20'!$A$4:$B$395, 2, FALSE)), "0", (VLOOKUP(Table1[[#This Row],[Name]], 'Gas 19-20'!$A$4:$B$395, 2, FALSE)))</f>
        <v>0</v>
      </c>
      <c r="I914" s="13">
        <f>IFERROR((Table1[[#This Row],[Electricity 19-20]]*'Emissions Factors'!$C$2)+(Table1[[#This Row],[Gas 19-20]]*'Emissions Factors'!$B$2), "")</f>
        <v>0</v>
      </c>
      <c r="J914" s="7" t="str">
        <f>IF(ISNA(VLOOKUP(Table1[[#This Row],[Name]],'Elec 20-21'!$A$4:$B$641, 2, FALSE)), "0", VLOOKUP(Table1[[#This Row],[Name]], 'Elec 20-21'!$A$4:$B$641, 2, FALSE))</f>
        <v>0</v>
      </c>
      <c r="K914" s="7" t="str">
        <f>IF(ISNA(VLOOKUP(Table1[[#This Row],[Name]], 'Gas 20-21'!$A$4:$B$400, 2, FALSE)), "0", VLOOKUP(Table1[[#This Row],[Name]], 'Gas 20-21'!$A$4:$B$400, 2, FALSE))</f>
        <v>0</v>
      </c>
      <c r="L914" s="13">
        <f>IFERROR((Table1[[#This Row],[Electricity 20-21]]*'Emissions Factors'!$C$3)+(Table1[[#This Row],[Gas 20-21]]*'Emissions Factors'!$B$2), "0")</f>
        <v>0</v>
      </c>
      <c r="M914" s="65" t="str">
        <f>IF(ISNA(VLOOKUP(Table1[[#This Row],[Name]], 'Elec 21-22'!$A$4:$B$656, 2, FALSE)), "0", VLOOKUP(Table1[[#This Row],[Name]], 'Elec 21-22'!$A$4:$B$656, 2, FALSE))</f>
        <v>0</v>
      </c>
      <c r="N914" s="11" t="str">
        <f>IF(ISNA(VLOOKUP(Table1[[#This Row],[Name]], 'Gas 21-22'!$A$4:$B$408, 2, FALSE)), "0", VLOOKUP(Table1[[#This Row],[Name]], 'Gas 21-22'!$A$4:$B$408, 2, FALSE))</f>
        <v>0</v>
      </c>
      <c r="O914" s="8">
        <f>IFERROR((Table1[[#This Row],[Electricity 21-22]]*'Emissions Factors'!$C$4)+(Table1[[#This Row],[Gas 21-22]]*'Emissions Factors'!$B$4), "")</f>
        <v>0</v>
      </c>
      <c r="P914" s="12" t="str">
        <f>IFERROR(Table1[[#This Row],[Total Emissions 21-22]]/Table1[[#This Row],[Total Emissions 20-21]], "")</f>
        <v/>
      </c>
      <c r="Q914" s="11" t="str">
        <f>IF(ISNA(VLOOKUP(Table1[[#This Row],[Name]],'Elec 22-23'!$A$4:$B$680, 2, FALSE)), "", VLOOKUP(Table1[[#This Row],[Name]], 'Elec 22-23'!$A$4:$B$680, 2, FALSE))</f>
        <v/>
      </c>
      <c r="R914" s="7" t="str">
        <f>IF(ISNA(VLOOKUP(Table1[[#This Row],[Name]], 'Gas 22-23'!$A$4:$B$427, 2, FALSE)), "", (VLOOKUP(Table1[[#This Row],[Name]], 'Gas 22-23'!$A$4:$B$427, 2, FALSE)))</f>
        <v/>
      </c>
      <c r="S914" s="7" t="str">
        <f>IFERROR((Table1[[#This Row],[Electricity 22-23]]*'Emissions Factors'!$C$5)+('Emissions Factors'!$B$5*Table1[[#This Row],[Gas 22-23]]), "")</f>
        <v/>
      </c>
      <c r="T914" s="12" t="str">
        <f>IFERROR(Table1[[#This Row],[Total Emissions 22-23]]/Table1[[#This Row],[Total Emissions 21-22]], "")</f>
        <v/>
      </c>
      <c r="U914" s="7" t="str">
        <f>IF(ISNA(VLOOKUP(Table1[[#This Row],[Name]],'Electricity 23-24'!A464:D1360,4,FALSE)),"",(VLOOKUP(Table1[[#This Row],[Name]],'Electricity 23-24'!A464:D1360,4,FALSE)))</f>
        <v/>
      </c>
      <c r="V914" s="7" t="str">
        <f>IF(ISNA(VLOOKUP(Table1[[#This Row],[Name]],Table2[#All],2,FALSE)),"",(VLOOKUP(Table1[[#This Row],[Name]],Table2[#All],2,FALSE)))</f>
        <v/>
      </c>
      <c r="W914" s="7" t="str">
        <f>IFERROR((Table1[[#This Row],[Electricity 23-24 ]]*'Emissions Factors'!$C$6)+(Table1[[#This Row],[Gas 23-24 ]]*'Emissions Factors'!$B$6),"")</f>
        <v/>
      </c>
      <c r="X914" s="74" t="str">
        <f>IFERROR(Table1[[#This Row],[Total Emissions 23-24 ]]/Table1[[#This Row],[Total Emissions 22-23]],"")</f>
        <v/>
      </c>
      <c r="Y914" s="21"/>
    </row>
    <row r="915" spans="1:25" x14ac:dyDescent="0.25">
      <c r="A915" s="30"/>
      <c r="B915" s="21" t="e">
        <f>VLOOKUP(Table1[[#This Row],[Name]], 'Site Information'!$A$2:$D$46, 4, FALSE)</f>
        <v>#N/A</v>
      </c>
      <c r="C915" s="11" t="str">
        <f>IF(ISNA(VLOOKUP(Table1[[#This Row],[Name]], 'Elec 17-18'!$A$4:$B$630, 2, FALSE)), "0", VLOOKUP(Table1[[#This Row],[Name]], 'Elec 17-18'!$A$4:$B$630, 2, FALSE))</f>
        <v>0</v>
      </c>
      <c r="D915" s="47" t="str">
        <f>IF(ISNA(VLOOKUP(Table1[[#This Row],[Name]], 'Gas 17-18'!$A$4:$B$395, 2, FALSE)), "0", (VLOOKUP(Table1[[#This Row],[Name]], 'Gas 17-18'!$A$4:$B$395, 2, FALSE)))</f>
        <v>0</v>
      </c>
      <c r="E915" s="11" t="str">
        <f>IF(ISNA(VLOOKUP(Table1[[#This Row],[Name]], 'Elec 18-19'!$A$4:$B$630, 2, FALSE)), "0", VLOOKUP(Table1[[#This Row],[Name]], 'Elec 18-19'!$A$4:$B$630, 2, FALSE))</f>
        <v>0</v>
      </c>
      <c r="F915" s="47" t="str">
        <f>IF(ISNA(VLOOKUP(Table1[[#This Row],[Name]], 'Gas 18-19'!$A$4:$B$395, 2, FALSE)), "0", (VLOOKUP(Table1[[#This Row],[Name]], 'Gas 18-19'!$A$4:$B$395, 2, FALSE)))</f>
        <v>0</v>
      </c>
      <c r="G915" s="7" t="str">
        <f>IF(ISNA(VLOOKUP(Table1[[#This Row],[Name]], 'Elec 19-20'!$A$4:$B$631, 2, FALSE)), "0", VLOOKUP(Table1[[#This Row],[Name]], 'Elec 19-20'!$A$4:$B$631, 2, FALSE))</f>
        <v>0</v>
      </c>
      <c r="H915" s="7" t="str">
        <f>IF(ISNA(VLOOKUP(Table1[[#This Row],[Name]], 'Gas 19-20'!$A$4:$B$395, 2, FALSE)), "0", (VLOOKUP(Table1[[#This Row],[Name]], 'Gas 19-20'!$A$4:$B$395, 2, FALSE)))</f>
        <v>0</v>
      </c>
      <c r="I915" s="13">
        <f>IFERROR((Table1[[#This Row],[Electricity 19-20]]*'Emissions Factors'!$C$2)+(Table1[[#This Row],[Gas 19-20]]*'Emissions Factors'!$B$2), "")</f>
        <v>0</v>
      </c>
      <c r="J915" s="7" t="str">
        <f>IF(ISNA(VLOOKUP(Table1[[#This Row],[Name]],'Elec 20-21'!$A$4:$B$641, 2, FALSE)), "0", VLOOKUP(Table1[[#This Row],[Name]], 'Elec 20-21'!$A$4:$B$641, 2, FALSE))</f>
        <v>0</v>
      </c>
      <c r="K915" s="7" t="str">
        <f>IF(ISNA(VLOOKUP(Table1[[#This Row],[Name]], 'Gas 20-21'!$A$4:$B$400, 2, FALSE)), "0", VLOOKUP(Table1[[#This Row],[Name]], 'Gas 20-21'!$A$4:$B$400, 2, FALSE))</f>
        <v>0</v>
      </c>
      <c r="L915" s="13">
        <f>IFERROR((Table1[[#This Row],[Electricity 20-21]]*'Emissions Factors'!$C$3)+(Table1[[#This Row],[Gas 20-21]]*'Emissions Factors'!$B$2), "0")</f>
        <v>0</v>
      </c>
      <c r="M915" s="65" t="str">
        <f>IF(ISNA(VLOOKUP(Table1[[#This Row],[Name]], 'Elec 21-22'!$A$4:$B$656, 2, FALSE)), "0", VLOOKUP(Table1[[#This Row],[Name]], 'Elec 21-22'!$A$4:$B$656, 2, FALSE))</f>
        <v>0</v>
      </c>
      <c r="N915" s="11" t="str">
        <f>IF(ISNA(VLOOKUP(Table1[[#This Row],[Name]], 'Gas 21-22'!$A$4:$B$408, 2, FALSE)), "0", VLOOKUP(Table1[[#This Row],[Name]], 'Gas 21-22'!$A$4:$B$408, 2, FALSE))</f>
        <v>0</v>
      </c>
      <c r="O915" s="8">
        <f>IFERROR((Table1[[#This Row],[Electricity 21-22]]*'Emissions Factors'!$C$4)+(Table1[[#This Row],[Gas 21-22]]*'Emissions Factors'!$B$4), "")</f>
        <v>0</v>
      </c>
      <c r="P915" s="12" t="str">
        <f>IFERROR(Table1[[#This Row],[Total Emissions 21-22]]/Table1[[#This Row],[Total Emissions 20-21]], "")</f>
        <v/>
      </c>
      <c r="Q915" s="11" t="str">
        <f>IF(ISNA(VLOOKUP(Table1[[#This Row],[Name]],'Elec 22-23'!$A$4:$B$680, 2, FALSE)), "", VLOOKUP(Table1[[#This Row],[Name]], 'Elec 22-23'!$A$4:$B$680, 2, FALSE))</f>
        <v/>
      </c>
      <c r="R915" s="7" t="str">
        <f>IF(ISNA(VLOOKUP(Table1[[#This Row],[Name]], 'Gas 22-23'!$A$4:$B$427, 2, FALSE)), "", (VLOOKUP(Table1[[#This Row],[Name]], 'Gas 22-23'!$A$4:$B$427, 2, FALSE)))</f>
        <v/>
      </c>
      <c r="S915" s="7" t="str">
        <f>IFERROR((Table1[[#This Row],[Electricity 22-23]]*'Emissions Factors'!$C$5)+('Emissions Factors'!$B$5*Table1[[#This Row],[Gas 22-23]]), "")</f>
        <v/>
      </c>
      <c r="T915" s="12" t="str">
        <f>IFERROR(Table1[[#This Row],[Total Emissions 22-23]]/Table1[[#This Row],[Total Emissions 21-22]], "")</f>
        <v/>
      </c>
      <c r="U915" s="7" t="e">
        <f>VLOOKUP(Table1[[#This Row],[Name]],'Electricity 23-24'!A340:D365,4,FALSE)</f>
        <v>#N/A</v>
      </c>
      <c r="V915" s="7" t="str">
        <f>IF(ISNA(VLOOKUP(Table1[[#This Row],[Name]],Table2[#All],2,FALSE)),"",(VLOOKUP(Table1[[#This Row],[Name]],Table2[#All],2,FALSE)))</f>
        <v/>
      </c>
      <c r="W915" s="7" t="str">
        <f>IFERROR((Table1[[#This Row],[Electricity 23-24 ]]*'Emissions Factors'!$C$6)+(Table1[[#This Row],[Gas 23-24 ]]*'Emissions Factors'!$B$6),"")</f>
        <v/>
      </c>
      <c r="X915" s="74" t="str">
        <f>IFERROR(Table1[[#This Row],[Total Emissions 23-24 ]]/Table1[[#This Row],[Total Emissions 22-23]],"")</f>
        <v/>
      </c>
      <c r="Y915" s="21"/>
    </row>
    <row r="916" spans="1:25" x14ac:dyDescent="0.25">
      <c r="A916" s="30"/>
      <c r="B916" s="21" t="e">
        <f>VLOOKUP(Table1[[#This Row],[Name]], 'Site Information'!$A$2:$D$46, 4, FALSE)</f>
        <v>#N/A</v>
      </c>
      <c r="C916" s="11" t="str">
        <f>IF(ISNA(VLOOKUP(Table1[[#This Row],[Name]], 'Elec 17-18'!$A$4:$B$630, 2, FALSE)), "0", VLOOKUP(Table1[[#This Row],[Name]], 'Elec 17-18'!$A$4:$B$630, 2, FALSE))</f>
        <v>0</v>
      </c>
      <c r="D916" s="47" t="str">
        <f>IF(ISNA(VLOOKUP(Table1[[#This Row],[Name]], 'Gas 17-18'!$A$4:$B$395, 2, FALSE)), "0", (VLOOKUP(Table1[[#This Row],[Name]], 'Gas 17-18'!$A$4:$B$395, 2, FALSE)))</f>
        <v>0</v>
      </c>
      <c r="E916" s="11" t="str">
        <f>IF(ISNA(VLOOKUP(Table1[[#This Row],[Name]], 'Elec 18-19'!$A$4:$B$630, 2, FALSE)), "0", VLOOKUP(Table1[[#This Row],[Name]], 'Elec 18-19'!$A$4:$B$630, 2, FALSE))</f>
        <v>0</v>
      </c>
      <c r="F916" s="47" t="str">
        <f>IF(ISNA(VLOOKUP(Table1[[#This Row],[Name]], 'Gas 18-19'!$A$4:$B$395, 2, FALSE)), "0", (VLOOKUP(Table1[[#This Row],[Name]], 'Gas 18-19'!$A$4:$B$395, 2, FALSE)))</f>
        <v>0</v>
      </c>
      <c r="G916" s="7" t="str">
        <f>IF(ISNA(VLOOKUP(Table1[[#This Row],[Name]], 'Elec 19-20'!$A$4:$B$631, 2, FALSE)), "0", VLOOKUP(Table1[[#This Row],[Name]], 'Elec 19-20'!$A$4:$B$631, 2, FALSE))</f>
        <v>0</v>
      </c>
      <c r="H916" s="7" t="str">
        <f>IF(ISNA(VLOOKUP(Table1[[#This Row],[Name]], 'Gas 19-20'!$A$4:$B$395, 2, FALSE)), "0", (VLOOKUP(Table1[[#This Row],[Name]], 'Gas 19-20'!$A$4:$B$395, 2, FALSE)))</f>
        <v>0</v>
      </c>
      <c r="I916" s="13">
        <f>IFERROR((Table1[[#This Row],[Electricity 19-20]]*'Emissions Factors'!$C$2)+(Table1[[#This Row],[Gas 19-20]]*'Emissions Factors'!$B$2), "")</f>
        <v>0</v>
      </c>
      <c r="J916" s="7" t="str">
        <f>IF(ISNA(VLOOKUP(Table1[[#This Row],[Name]],'Elec 20-21'!$A$4:$B$641, 2, FALSE)), "0", VLOOKUP(Table1[[#This Row],[Name]], 'Elec 20-21'!$A$4:$B$641, 2, FALSE))</f>
        <v>0</v>
      </c>
      <c r="K916" s="7" t="str">
        <f>IF(ISNA(VLOOKUP(Table1[[#This Row],[Name]], 'Gas 20-21'!$A$4:$B$400, 2, FALSE)), "0", VLOOKUP(Table1[[#This Row],[Name]], 'Gas 20-21'!$A$4:$B$400, 2, FALSE))</f>
        <v>0</v>
      </c>
      <c r="L916" s="13">
        <f>IFERROR((Table1[[#This Row],[Electricity 20-21]]*'Emissions Factors'!$C$3)+(Table1[[#This Row],[Gas 20-21]]*'Emissions Factors'!$B$2), "0")</f>
        <v>0</v>
      </c>
      <c r="M916" s="65" t="str">
        <f>IF(ISNA(VLOOKUP(Table1[[#This Row],[Name]], 'Elec 21-22'!$A$4:$B$656, 2, FALSE)), "0", VLOOKUP(Table1[[#This Row],[Name]], 'Elec 21-22'!$A$4:$B$656, 2, FALSE))</f>
        <v>0</v>
      </c>
      <c r="N916" s="11" t="str">
        <f>IF(ISNA(VLOOKUP(Table1[[#This Row],[Name]], 'Gas 21-22'!$A$4:$B$408, 2, FALSE)), "0", VLOOKUP(Table1[[#This Row],[Name]], 'Gas 21-22'!$A$4:$B$408, 2, FALSE))</f>
        <v>0</v>
      </c>
      <c r="O916" s="8">
        <f>IFERROR((Table1[[#This Row],[Electricity 21-22]]*'Emissions Factors'!$C$4)+(Table1[[#This Row],[Gas 21-22]]*'Emissions Factors'!$B$4), "")</f>
        <v>0</v>
      </c>
      <c r="P916" s="12" t="str">
        <f>IFERROR(Table1[[#This Row],[Total Emissions 21-22]]/Table1[[#This Row],[Total Emissions 20-21]], "")</f>
        <v/>
      </c>
      <c r="Q916" s="11" t="str">
        <f>IF(ISNA(VLOOKUP(Table1[[#This Row],[Name]],'Elec 22-23'!$A$4:$B$680, 2, FALSE)), "", VLOOKUP(Table1[[#This Row],[Name]], 'Elec 22-23'!$A$4:$B$680, 2, FALSE))</f>
        <v/>
      </c>
      <c r="R916" s="7" t="str">
        <f>IF(ISNA(VLOOKUP(Table1[[#This Row],[Name]], 'Gas 22-23'!$A$4:$B$427, 2, FALSE)), "", (VLOOKUP(Table1[[#This Row],[Name]], 'Gas 22-23'!$A$4:$B$427, 2, FALSE)))</f>
        <v/>
      </c>
      <c r="S916" s="7" t="str">
        <f>IFERROR((Table1[[#This Row],[Electricity 22-23]]*'Emissions Factors'!$C$5)+('Emissions Factors'!$B$5*Table1[[#This Row],[Gas 22-23]]), "")</f>
        <v/>
      </c>
      <c r="T916" s="12" t="str">
        <f>IFERROR(Table1[[#This Row],[Total Emissions 22-23]]/Table1[[#This Row],[Total Emissions 21-22]], "")</f>
        <v/>
      </c>
      <c r="U916" s="7" t="str">
        <f>IF(ISNA(VLOOKUP(Table1[[#This Row],[Name]],'Electricity 23-24'!A123:D245,4,FALSE)),"",(VLOOKUP(Table1[[#This Row],[Name]],'Electricity 23-24'!A123:D245,4,FALSE)))</f>
        <v/>
      </c>
      <c r="V916" s="7" t="str">
        <f>IF(ISNA(VLOOKUP(Table1[[#This Row],[Name]],Table2[#All],2,FALSE)),"",(VLOOKUP(Table1[[#This Row],[Name]],Table2[#All],2,FALSE)))</f>
        <v/>
      </c>
      <c r="W916" s="7" t="str">
        <f>IFERROR((Table1[[#This Row],[Electricity 23-24 ]]*'Emissions Factors'!$C$6)+(Table1[[#This Row],[Gas 23-24 ]]*'Emissions Factors'!$B$6),"")</f>
        <v/>
      </c>
      <c r="X916" s="74" t="str">
        <f>IFERROR(Table1[[#This Row],[Total Emissions 23-24 ]]/Table1[[#This Row],[Total Emissions 22-23]],"")</f>
        <v/>
      </c>
      <c r="Y916" s="21"/>
    </row>
    <row r="917" spans="1:25" x14ac:dyDescent="0.25">
      <c r="A917" s="32"/>
      <c r="B917" s="21" t="e">
        <f>VLOOKUP(Table1[[#This Row],[Name]], 'Site Information'!$A$2:$D$46, 4, FALSE)</f>
        <v>#N/A</v>
      </c>
      <c r="C917" s="8" t="str">
        <f>IF(ISNA(VLOOKUP(Table1[[#This Row],[Name]], 'Elec 17-18'!$A$4:$B$630, 2, FALSE)), "0", VLOOKUP(Table1[[#This Row],[Name]], 'Elec 17-18'!$A$4:$B$630, 2, FALSE))</f>
        <v>0</v>
      </c>
      <c r="D917" s="13" t="str">
        <f>IF(ISNA(VLOOKUP(Table1[[#This Row],[Name]], 'Gas 17-18'!$A$4:$B$395, 2, FALSE)), "0", (VLOOKUP(Table1[[#This Row],[Name]], 'Gas 17-18'!$A$4:$B$395, 2, FALSE)))</f>
        <v>0</v>
      </c>
      <c r="E917" s="8" t="str">
        <f>IF(ISNA(VLOOKUP(Table1[[#This Row],[Name]], 'Elec 18-19'!$A$4:$B$630, 2, FALSE)), "0", VLOOKUP(Table1[[#This Row],[Name]], 'Elec 18-19'!$A$4:$B$630, 2, FALSE))</f>
        <v>0</v>
      </c>
      <c r="F917" s="13" t="str">
        <f>IF(ISNA(VLOOKUP(Table1[[#This Row],[Name]], 'Gas 18-19'!$A$4:$B$395, 2, FALSE)), "0", (VLOOKUP(Table1[[#This Row],[Name]], 'Gas 18-19'!$A$4:$B$395, 2, FALSE)))</f>
        <v>0</v>
      </c>
      <c r="G917" s="7" t="str">
        <f>IF(ISNA(VLOOKUP(Table1[[#This Row],[Name]], 'Elec 19-20'!$A$4:$B$631, 2, FALSE)), "0", VLOOKUP(Table1[[#This Row],[Name]], 'Elec 19-20'!$A$4:$B$631, 2, FALSE))</f>
        <v>0</v>
      </c>
      <c r="H917" s="7" t="str">
        <f>IF(ISNA(VLOOKUP(Table1[[#This Row],[Name]], 'Gas 19-20'!$A$4:$B$395, 2, FALSE)), "0", (VLOOKUP(Table1[[#This Row],[Name]], 'Gas 19-20'!$A$4:$B$395, 2, FALSE)))</f>
        <v>0</v>
      </c>
      <c r="I917" s="13">
        <f>IFERROR((Table1[[#This Row],[Electricity 19-20]]*'Emissions Factors'!$C$2)+(Table1[[#This Row],[Gas 19-20]]*'Emissions Factors'!$B$2), "")</f>
        <v>0</v>
      </c>
      <c r="J917" s="7" t="str">
        <f>IF(ISNA(VLOOKUP(Table1[[#This Row],[Name]],'Elec 20-21'!$A$4:$B$641, 2, FALSE)), "0", VLOOKUP(Table1[[#This Row],[Name]], 'Elec 20-21'!$A$4:$B$641, 2, FALSE))</f>
        <v>0</v>
      </c>
      <c r="K917" s="7" t="str">
        <f>IF(ISNA(VLOOKUP(Table1[[#This Row],[Name]], 'Gas 20-21'!$A$4:$B$400, 2, FALSE)), "0", VLOOKUP(Table1[[#This Row],[Name]], 'Gas 20-21'!$A$4:$B$400, 2, FALSE))</f>
        <v>0</v>
      </c>
      <c r="L917" s="13">
        <f>IFERROR((Table1[[#This Row],[Electricity 20-21]]*'Emissions Factors'!$C$3)+(Table1[[#This Row],[Gas 20-21]]*'Emissions Factors'!$B$2), "0")</f>
        <v>0</v>
      </c>
      <c r="M917" s="11" t="str">
        <f>IF(ISNA(VLOOKUP(Table1[[#This Row],[Name]], 'Elec 21-22'!$A$4:$B$656, 2, FALSE)), "0", VLOOKUP(Table1[[#This Row],[Name]], 'Elec 21-22'!$A$4:$B$656, 2, FALSE))</f>
        <v>0</v>
      </c>
      <c r="N917" s="7" t="str">
        <f>IF(ISNA(VLOOKUP(Table1[[#This Row],[Name]], 'Gas 21-22'!$A$4:$B$408, 2, FALSE)), "0", VLOOKUP(Table1[[#This Row],[Name]], 'Gas 21-22'!$A$4:$B$408, 2, FALSE))</f>
        <v>0</v>
      </c>
      <c r="O917" s="8">
        <f>IFERROR((Table1[[#This Row],[Electricity 21-22]]*'Emissions Factors'!$C$4)+(Table1[[#This Row],[Gas 21-22]]*'Emissions Factors'!$B$4), "")</f>
        <v>0</v>
      </c>
      <c r="P917" s="74" t="str">
        <f>IFERROR(Table1[[#This Row],[Total Emissions 21-22]]/Table1[[#This Row],[Total Emissions 20-21]], "")</f>
        <v/>
      </c>
      <c r="Q917" s="11" t="str">
        <f>IF(ISNA(VLOOKUP(Table1[[#This Row],[Name]],'Elec 22-23'!$A$4:$B$680, 2, FALSE)), "", VLOOKUP(Table1[[#This Row],[Name]], 'Elec 22-23'!$A$4:$B$680, 2, FALSE))</f>
        <v/>
      </c>
      <c r="R917" s="7" t="str">
        <f>IF(ISNA(VLOOKUP(Table1[[#This Row],[Name]], 'Gas 22-23'!$A$4:$B$427, 2, FALSE)), "", (VLOOKUP(Table1[[#This Row],[Name]], 'Gas 22-23'!$A$4:$B$427, 2, FALSE)))</f>
        <v/>
      </c>
      <c r="S917" s="7" t="str">
        <f>IFERROR((Table1[[#This Row],[Electricity 22-23]]*'Emissions Factors'!$C$5)+('Emissions Factors'!$B$5*Table1[[#This Row],[Gas 22-23]]), "")</f>
        <v/>
      </c>
      <c r="T917" s="12" t="str">
        <f>IFERROR(Table1[[#This Row],[Total Emissions 22-23]]/Table1[[#This Row],[Total Emissions 21-22]], "")</f>
        <v/>
      </c>
      <c r="U917" s="7" t="str">
        <f>IF(ISNA(VLOOKUP(Table1[[#This Row],[Name]],'Electricity 23-24'!A918:D1814,4,FALSE)),"",(VLOOKUP(Table1[[#This Row],[Name]],'Electricity 23-24'!A918:D1814,4,FALSE)))</f>
        <v/>
      </c>
      <c r="V917" s="7" t="str">
        <f>IF(ISNA(VLOOKUP(Table1[[#This Row],[Name]],Table2[#All],2,FALSE)),"",(VLOOKUP(Table1[[#This Row],[Name]],Table2[#All],2,FALSE)))</f>
        <v/>
      </c>
      <c r="W917" s="7" t="str">
        <f>IFERROR((Table1[[#This Row],[Electricity 23-24 ]]*'Emissions Factors'!$C$6)+(Table1[[#This Row],[Gas 23-24 ]]*'Emissions Factors'!$B$6),"")</f>
        <v/>
      </c>
      <c r="X917" s="74" t="str">
        <f>IFERROR(Table1[[#This Row],[Total Emissions 23-24 ]]/Table1[[#This Row],[Total Emissions 22-23]],"")</f>
        <v/>
      </c>
      <c r="Y917" s="21"/>
    </row>
    <row r="918" spans="1:25" x14ac:dyDescent="0.25">
      <c r="A918" s="32"/>
      <c r="B918" s="21" t="e">
        <f>VLOOKUP(Table1[[#This Row],[Name]], 'Site Information'!$A$2:$D$46, 4, FALSE)</f>
        <v>#N/A</v>
      </c>
      <c r="C918" s="8" t="str">
        <f>IF(ISNA(VLOOKUP(Table1[[#This Row],[Name]], 'Elec 17-18'!$A$4:$B$630, 2, FALSE)), "0", VLOOKUP(Table1[[#This Row],[Name]], 'Elec 17-18'!$A$4:$B$630, 2, FALSE))</f>
        <v>0</v>
      </c>
      <c r="D918" s="13" t="str">
        <f>IF(ISNA(VLOOKUP(Table1[[#This Row],[Name]], 'Gas 17-18'!$A$4:$B$395, 2, FALSE)), "0", (VLOOKUP(Table1[[#This Row],[Name]], 'Gas 17-18'!$A$4:$B$395, 2, FALSE)))</f>
        <v>0</v>
      </c>
      <c r="E918" s="8" t="str">
        <f>IF(ISNA(VLOOKUP(Table1[[#This Row],[Name]], 'Elec 18-19'!$A$4:$B$630, 2, FALSE)), "0", VLOOKUP(Table1[[#This Row],[Name]], 'Elec 18-19'!$A$4:$B$630, 2, FALSE))</f>
        <v>0</v>
      </c>
      <c r="F918" s="13" t="str">
        <f>IF(ISNA(VLOOKUP(Table1[[#This Row],[Name]], 'Gas 18-19'!$A$4:$B$395, 2, FALSE)), "0", (VLOOKUP(Table1[[#This Row],[Name]], 'Gas 18-19'!$A$4:$B$395, 2, FALSE)))</f>
        <v>0</v>
      </c>
      <c r="G918" s="7" t="str">
        <f>IF(ISNA(VLOOKUP(Table1[[#This Row],[Name]], 'Elec 19-20'!$A$4:$B$631, 2, FALSE)), "0", VLOOKUP(Table1[[#This Row],[Name]], 'Elec 19-20'!$A$4:$B$631, 2, FALSE))</f>
        <v>0</v>
      </c>
      <c r="H918" s="7" t="str">
        <f>IF(ISNA(VLOOKUP(Table1[[#This Row],[Name]], 'Gas 19-20'!$A$4:$B$395, 2, FALSE)), "0", (VLOOKUP(Table1[[#This Row],[Name]], 'Gas 19-20'!$A$4:$B$395, 2, FALSE)))</f>
        <v>0</v>
      </c>
      <c r="I918" s="13">
        <f>IFERROR((Table1[[#This Row],[Electricity 19-20]]*'Emissions Factors'!$C$2)+(Table1[[#This Row],[Gas 19-20]]*'Emissions Factors'!$B$2), "")</f>
        <v>0</v>
      </c>
      <c r="J918" s="7" t="str">
        <f>IF(ISNA(VLOOKUP(Table1[[#This Row],[Name]],'Elec 20-21'!$A$4:$B$641, 2, FALSE)), "0", VLOOKUP(Table1[[#This Row],[Name]], 'Elec 20-21'!$A$4:$B$641, 2, FALSE))</f>
        <v>0</v>
      </c>
      <c r="K918" s="7" t="str">
        <f>IF(ISNA(VLOOKUP(Table1[[#This Row],[Name]], 'Gas 20-21'!$A$4:$B$400, 2, FALSE)), "0", VLOOKUP(Table1[[#This Row],[Name]], 'Gas 20-21'!$A$4:$B$400, 2, FALSE))</f>
        <v>0</v>
      </c>
      <c r="L918" s="13">
        <f>IFERROR((Table1[[#This Row],[Electricity 20-21]]*'Emissions Factors'!$C$3)+(Table1[[#This Row],[Gas 20-21]]*'Emissions Factors'!$B$2), "0")</f>
        <v>0</v>
      </c>
      <c r="M918" s="11" t="str">
        <f>IF(ISNA(VLOOKUP(Table1[[#This Row],[Name]], 'Elec 21-22'!$A$4:$B$656, 2, FALSE)), "0", VLOOKUP(Table1[[#This Row],[Name]], 'Elec 21-22'!$A$4:$B$656, 2, FALSE))</f>
        <v>0</v>
      </c>
      <c r="N918" s="7" t="str">
        <f>IF(ISNA(VLOOKUP(Table1[[#This Row],[Name]], 'Gas 21-22'!$A$4:$B$408, 2, FALSE)), "0", VLOOKUP(Table1[[#This Row],[Name]], 'Gas 21-22'!$A$4:$B$408, 2, FALSE))</f>
        <v>0</v>
      </c>
      <c r="O918" s="8">
        <f>IFERROR((Table1[[#This Row],[Electricity 21-22]]*'Emissions Factors'!$C$4)+(Table1[[#This Row],[Gas 21-22]]*'Emissions Factors'!$B$4), "")</f>
        <v>0</v>
      </c>
      <c r="P918" s="74" t="str">
        <f>IFERROR(Table1[[#This Row],[Total Emissions 21-22]]/Table1[[#This Row],[Total Emissions 20-21]], "")</f>
        <v/>
      </c>
      <c r="Q918" s="11" t="str">
        <f>IF(ISNA(VLOOKUP(Table1[[#This Row],[Name]],'Elec 22-23'!$A$4:$B$680, 2, FALSE)), "", VLOOKUP(Table1[[#This Row],[Name]], 'Elec 22-23'!$A$4:$B$680, 2, FALSE))</f>
        <v/>
      </c>
      <c r="R918" s="7" t="str">
        <f>IF(ISNA(VLOOKUP(Table1[[#This Row],[Name]], 'Gas 22-23'!$A$4:$B$427, 2, FALSE)), "", (VLOOKUP(Table1[[#This Row],[Name]], 'Gas 22-23'!$A$4:$B$427, 2, FALSE)))</f>
        <v/>
      </c>
      <c r="S918" s="7" t="str">
        <f>IFERROR((Table1[[#This Row],[Electricity 22-23]]*'Emissions Factors'!$C$5)+('Emissions Factors'!$B$5*Table1[[#This Row],[Gas 22-23]]), "")</f>
        <v/>
      </c>
      <c r="T918" s="12" t="str">
        <f>IFERROR(Table1[[#This Row],[Total Emissions 22-23]]/Table1[[#This Row],[Total Emissions 21-22]], "")</f>
        <v/>
      </c>
      <c r="U918" s="7" t="str">
        <f>IF(ISNA(VLOOKUP(Table1[[#This Row],[Name]],'Electricity 23-24'!A919:D1815,4,FALSE)),"",(VLOOKUP(Table1[[#This Row],[Name]],'Electricity 23-24'!A919:D1815,4,FALSE)))</f>
        <v/>
      </c>
      <c r="V918" s="7" t="str">
        <f>IF(ISNA(VLOOKUP(Table1[[#This Row],[Name]],Table2[#All],2,FALSE)),"",(VLOOKUP(Table1[[#This Row],[Name]],Table2[#All],2,FALSE)))</f>
        <v/>
      </c>
      <c r="W918" s="7" t="str">
        <f>IFERROR((Table1[[#This Row],[Electricity 23-24 ]]*'Emissions Factors'!$C$6)+(Table1[[#This Row],[Gas 23-24 ]]*'Emissions Factors'!$B$6),"")</f>
        <v/>
      </c>
      <c r="X918" s="74" t="str">
        <f>IFERROR(Table1[[#This Row],[Total Emissions 23-24 ]]/Table1[[#This Row],[Total Emissions 22-23]],"")</f>
        <v/>
      </c>
      <c r="Y918" s="21"/>
    </row>
    <row r="919" spans="1:25" x14ac:dyDescent="0.25">
      <c r="A919" s="32"/>
      <c r="B919" s="21" t="e">
        <f>VLOOKUP(Table1[[#This Row],[Name]], 'Site Information'!$A$2:$D$46, 4, FALSE)</f>
        <v>#N/A</v>
      </c>
      <c r="C919" s="8" t="str">
        <f>IF(ISNA(VLOOKUP(Table1[[#This Row],[Name]], 'Elec 17-18'!$A$4:$B$630, 2, FALSE)), "0", VLOOKUP(Table1[[#This Row],[Name]], 'Elec 17-18'!$A$4:$B$630, 2, FALSE))</f>
        <v>0</v>
      </c>
      <c r="D919" s="13" t="str">
        <f>IF(ISNA(VLOOKUP(Table1[[#This Row],[Name]], 'Gas 17-18'!$A$4:$B$395, 2, FALSE)), "0", (VLOOKUP(Table1[[#This Row],[Name]], 'Gas 17-18'!$A$4:$B$395, 2, FALSE)))</f>
        <v>0</v>
      </c>
      <c r="E919" s="8" t="str">
        <f>IF(ISNA(VLOOKUP(Table1[[#This Row],[Name]], 'Elec 18-19'!$A$4:$B$630, 2, FALSE)), "0", VLOOKUP(Table1[[#This Row],[Name]], 'Elec 18-19'!$A$4:$B$630, 2, FALSE))</f>
        <v>0</v>
      </c>
      <c r="F919" s="13" t="str">
        <f>IF(ISNA(VLOOKUP(Table1[[#This Row],[Name]], 'Gas 18-19'!$A$4:$B$395, 2, FALSE)), "0", (VLOOKUP(Table1[[#This Row],[Name]], 'Gas 18-19'!$A$4:$B$395, 2, FALSE)))</f>
        <v>0</v>
      </c>
      <c r="G919" s="7" t="str">
        <f>IF(ISNA(VLOOKUP(Table1[[#This Row],[Name]], 'Elec 19-20'!$A$4:$B$631, 2, FALSE)), "0", VLOOKUP(Table1[[#This Row],[Name]], 'Elec 19-20'!$A$4:$B$631, 2, FALSE))</f>
        <v>0</v>
      </c>
      <c r="H919" s="7" t="str">
        <f>IF(ISNA(VLOOKUP(Table1[[#This Row],[Name]], 'Gas 19-20'!$A$4:$B$395, 2, FALSE)), "0", (VLOOKUP(Table1[[#This Row],[Name]], 'Gas 19-20'!$A$4:$B$395, 2, FALSE)))</f>
        <v>0</v>
      </c>
      <c r="I919" s="13">
        <f>IFERROR((Table1[[#This Row],[Electricity 19-20]]*'Emissions Factors'!$C$2)+(Table1[[#This Row],[Gas 19-20]]*'Emissions Factors'!$B$2), "")</f>
        <v>0</v>
      </c>
      <c r="J919" s="7" t="str">
        <f>IF(ISNA(VLOOKUP(Table1[[#This Row],[Name]],'Elec 20-21'!$A$4:$B$641, 2, FALSE)), "0", VLOOKUP(Table1[[#This Row],[Name]], 'Elec 20-21'!$A$4:$B$641, 2, FALSE))</f>
        <v>0</v>
      </c>
      <c r="K919" s="7" t="str">
        <f>IF(ISNA(VLOOKUP(Table1[[#This Row],[Name]], 'Gas 20-21'!$A$4:$B$400, 2, FALSE)), "0", VLOOKUP(Table1[[#This Row],[Name]], 'Gas 20-21'!$A$4:$B$400, 2, FALSE))</f>
        <v>0</v>
      </c>
      <c r="L919" s="13">
        <f>IFERROR((Table1[[#This Row],[Electricity 20-21]]*'Emissions Factors'!$C$3)+(Table1[[#This Row],[Gas 20-21]]*'Emissions Factors'!$B$2), "0")</f>
        <v>0</v>
      </c>
      <c r="M919" s="11" t="str">
        <f>IF(ISNA(VLOOKUP(Table1[[#This Row],[Name]], 'Elec 21-22'!$A$4:$B$656, 2, FALSE)), "0", VLOOKUP(Table1[[#This Row],[Name]], 'Elec 21-22'!$A$4:$B$656, 2, FALSE))</f>
        <v>0</v>
      </c>
      <c r="N919" s="7" t="str">
        <f>IF(ISNA(VLOOKUP(Table1[[#This Row],[Name]], 'Gas 21-22'!$A$4:$B$408, 2, FALSE)), "0", VLOOKUP(Table1[[#This Row],[Name]], 'Gas 21-22'!$A$4:$B$408, 2, FALSE))</f>
        <v>0</v>
      </c>
      <c r="O919" s="8">
        <f>IFERROR((Table1[[#This Row],[Electricity 21-22]]*'Emissions Factors'!$C$4)+(Table1[[#This Row],[Gas 21-22]]*'Emissions Factors'!$B$4), "")</f>
        <v>0</v>
      </c>
      <c r="P919" s="74" t="str">
        <f>IFERROR(Table1[[#This Row],[Total Emissions 21-22]]/Table1[[#This Row],[Total Emissions 20-21]], "")</f>
        <v/>
      </c>
      <c r="Q919" s="11" t="str">
        <f>IF(ISNA(VLOOKUP(Table1[[#This Row],[Name]],'Elec 22-23'!$A$4:$B$680, 2, FALSE)), "", VLOOKUP(Table1[[#This Row],[Name]], 'Elec 22-23'!$A$4:$B$680, 2, FALSE))</f>
        <v/>
      </c>
      <c r="R919" s="7" t="str">
        <f>IF(ISNA(VLOOKUP(Table1[[#This Row],[Name]], 'Gas 22-23'!$A$4:$B$427, 2, FALSE)), "", (VLOOKUP(Table1[[#This Row],[Name]], 'Gas 22-23'!$A$4:$B$427, 2, FALSE)))</f>
        <v/>
      </c>
      <c r="S919" s="7" t="str">
        <f>IFERROR((Table1[[#This Row],[Electricity 22-23]]*'Emissions Factors'!$C$5)+('Emissions Factors'!$B$5*Table1[[#This Row],[Gas 22-23]]), "")</f>
        <v/>
      </c>
      <c r="T919" s="12" t="str">
        <f>IFERROR(Table1[[#This Row],[Total Emissions 22-23]]/Table1[[#This Row],[Total Emissions 21-22]], "")</f>
        <v/>
      </c>
      <c r="U919" s="7" t="str">
        <f>IF(ISNA(VLOOKUP(Table1[[#This Row],[Name]],'Electricity 23-24'!A920:D1816,4,FALSE)),"",(VLOOKUP(Table1[[#This Row],[Name]],'Electricity 23-24'!A920:D1816,4,FALSE)))</f>
        <v/>
      </c>
      <c r="V919" s="7" t="str">
        <f>IF(ISNA(VLOOKUP(Table1[[#This Row],[Name]],Table2[#All],2,FALSE)),"",(VLOOKUP(Table1[[#This Row],[Name]],Table2[#All],2,FALSE)))</f>
        <v/>
      </c>
      <c r="W919" s="7" t="str">
        <f>IFERROR((Table1[[#This Row],[Electricity 23-24 ]]*'Emissions Factors'!$C$6)+(Table1[[#This Row],[Gas 23-24 ]]*'Emissions Factors'!$B$6),"")</f>
        <v/>
      </c>
      <c r="X919" s="74" t="str">
        <f>IFERROR(Table1[[#This Row],[Total Emissions 23-24 ]]/Table1[[#This Row],[Total Emissions 22-23]],"")</f>
        <v/>
      </c>
      <c r="Y919" s="21"/>
    </row>
    <row r="920" spans="1:25" x14ac:dyDescent="0.25">
      <c r="A920" s="32"/>
      <c r="B920" s="21" t="e">
        <f>VLOOKUP(Table1[[#This Row],[Name]], 'Site Information'!$A$2:$D$46, 4, FALSE)</f>
        <v>#N/A</v>
      </c>
      <c r="C920" s="8" t="str">
        <f>IF(ISNA(VLOOKUP(Table1[[#This Row],[Name]], 'Elec 17-18'!$A$4:$B$630, 2, FALSE)), "0", VLOOKUP(Table1[[#This Row],[Name]], 'Elec 17-18'!$A$4:$B$630, 2, FALSE))</f>
        <v>0</v>
      </c>
      <c r="D920" s="13" t="str">
        <f>IF(ISNA(VLOOKUP(Table1[[#This Row],[Name]], 'Gas 17-18'!$A$4:$B$395, 2, FALSE)), "0", (VLOOKUP(Table1[[#This Row],[Name]], 'Gas 17-18'!$A$4:$B$395, 2, FALSE)))</f>
        <v>0</v>
      </c>
      <c r="E920" s="8" t="str">
        <f>IF(ISNA(VLOOKUP(Table1[[#This Row],[Name]], 'Elec 18-19'!$A$4:$B$630, 2, FALSE)), "0", VLOOKUP(Table1[[#This Row],[Name]], 'Elec 18-19'!$A$4:$B$630, 2, FALSE))</f>
        <v>0</v>
      </c>
      <c r="F920" s="13" t="str">
        <f>IF(ISNA(VLOOKUP(Table1[[#This Row],[Name]], 'Gas 18-19'!$A$4:$B$395, 2, FALSE)), "0", (VLOOKUP(Table1[[#This Row],[Name]], 'Gas 18-19'!$A$4:$B$395, 2, FALSE)))</f>
        <v>0</v>
      </c>
      <c r="G920" s="7" t="str">
        <f>IF(ISNA(VLOOKUP(Table1[[#This Row],[Name]], 'Elec 19-20'!$A$4:$B$631, 2, FALSE)), "0", VLOOKUP(Table1[[#This Row],[Name]], 'Elec 19-20'!$A$4:$B$631, 2, FALSE))</f>
        <v>0</v>
      </c>
      <c r="H920" s="7" t="str">
        <f>IF(ISNA(VLOOKUP(Table1[[#This Row],[Name]], 'Gas 19-20'!$A$4:$B$395, 2, FALSE)), "0", (VLOOKUP(Table1[[#This Row],[Name]], 'Gas 19-20'!$A$4:$B$395, 2, FALSE)))</f>
        <v>0</v>
      </c>
      <c r="I920" s="13">
        <f>IFERROR((Table1[[#This Row],[Electricity 19-20]]*'Emissions Factors'!$C$2)+(Table1[[#This Row],[Gas 19-20]]*'Emissions Factors'!$B$2), "")</f>
        <v>0</v>
      </c>
      <c r="J920" s="7" t="str">
        <f>IF(ISNA(VLOOKUP(Table1[[#This Row],[Name]],'Elec 20-21'!$A$4:$B$641, 2, FALSE)), "0", VLOOKUP(Table1[[#This Row],[Name]], 'Elec 20-21'!$A$4:$B$641, 2, FALSE))</f>
        <v>0</v>
      </c>
      <c r="K920" s="7" t="str">
        <f>IF(ISNA(VLOOKUP(Table1[[#This Row],[Name]], 'Gas 20-21'!$A$4:$B$400, 2, FALSE)), "0", VLOOKUP(Table1[[#This Row],[Name]], 'Gas 20-21'!$A$4:$B$400, 2, FALSE))</f>
        <v>0</v>
      </c>
      <c r="L920" s="13">
        <f>IFERROR((Table1[[#This Row],[Electricity 20-21]]*'Emissions Factors'!$C$3)+(Table1[[#This Row],[Gas 20-21]]*'Emissions Factors'!$B$2), "0")</f>
        <v>0</v>
      </c>
      <c r="M920" s="11" t="str">
        <f>IF(ISNA(VLOOKUP(Table1[[#This Row],[Name]], 'Elec 21-22'!$A$4:$B$656, 2, FALSE)), "0", VLOOKUP(Table1[[#This Row],[Name]], 'Elec 21-22'!$A$4:$B$656, 2, FALSE))</f>
        <v>0</v>
      </c>
      <c r="N920" s="7" t="str">
        <f>IF(ISNA(VLOOKUP(Table1[[#This Row],[Name]], 'Gas 21-22'!$A$4:$B$408, 2, FALSE)), "0", VLOOKUP(Table1[[#This Row],[Name]], 'Gas 21-22'!$A$4:$B$408, 2, FALSE))</f>
        <v>0</v>
      </c>
      <c r="O920" s="8">
        <f>IFERROR((Table1[[#This Row],[Electricity 21-22]]*'Emissions Factors'!$C$4)+(Table1[[#This Row],[Gas 21-22]]*'Emissions Factors'!$B$4), "")</f>
        <v>0</v>
      </c>
      <c r="P920" s="74" t="str">
        <f>IFERROR(Table1[[#This Row],[Total Emissions 21-22]]/Table1[[#This Row],[Total Emissions 20-21]], "")</f>
        <v/>
      </c>
      <c r="Q920" s="11" t="str">
        <f>IF(ISNA(VLOOKUP(Table1[[#This Row],[Name]],'Elec 22-23'!$A$4:$B$680, 2, FALSE)), "", VLOOKUP(Table1[[#This Row],[Name]], 'Elec 22-23'!$A$4:$B$680, 2, FALSE))</f>
        <v/>
      </c>
      <c r="R920" s="7" t="str">
        <f>IF(ISNA(VLOOKUP(Table1[[#This Row],[Name]], 'Gas 22-23'!$A$4:$B$427, 2, FALSE)), "", (VLOOKUP(Table1[[#This Row],[Name]], 'Gas 22-23'!$A$4:$B$427, 2, FALSE)))</f>
        <v/>
      </c>
      <c r="S920" s="7" t="str">
        <f>IFERROR((Table1[[#This Row],[Electricity 22-23]]*'Emissions Factors'!$C$5)+('Emissions Factors'!$B$5*Table1[[#This Row],[Gas 22-23]]), "")</f>
        <v/>
      </c>
      <c r="T920" s="12" t="str">
        <f>IFERROR(Table1[[#This Row],[Total Emissions 22-23]]/Table1[[#This Row],[Total Emissions 21-22]], "")</f>
        <v/>
      </c>
      <c r="U920" s="7" t="str">
        <f>IF(ISNA(VLOOKUP(Table1[[#This Row],[Name]],'Electricity 23-24'!A921:D1817,4,FALSE)),"",(VLOOKUP(Table1[[#This Row],[Name]],'Electricity 23-24'!A921:D1817,4,FALSE)))</f>
        <v/>
      </c>
      <c r="V920" s="7" t="str">
        <f>IF(ISNA(VLOOKUP(Table1[[#This Row],[Name]],Table2[#All],2,FALSE)),"",(VLOOKUP(Table1[[#This Row],[Name]],Table2[#All],2,FALSE)))</f>
        <v/>
      </c>
      <c r="W920" s="7" t="str">
        <f>IFERROR((Table1[[#This Row],[Electricity 23-24 ]]*'Emissions Factors'!$C$6)+(Table1[[#This Row],[Gas 23-24 ]]*'Emissions Factors'!$B$6),"")</f>
        <v/>
      </c>
      <c r="X920" s="74" t="str">
        <f>IFERROR(Table1[[#This Row],[Total Emissions 23-24 ]]/Table1[[#This Row],[Total Emissions 22-23]],"")</f>
        <v/>
      </c>
      <c r="Y920" s="21"/>
    </row>
    <row r="921" spans="1:25" x14ac:dyDescent="0.25">
      <c r="A921" s="32"/>
      <c r="B921" s="21" t="e">
        <f>VLOOKUP(Table1[[#This Row],[Name]], 'Site Information'!$A$2:$D$46, 4, FALSE)</f>
        <v>#N/A</v>
      </c>
      <c r="C921" s="8" t="str">
        <f>IF(ISNA(VLOOKUP(Table1[[#This Row],[Name]], 'Elec 17-18'!$A$4:$B$630, 2, FALSE)), "0", VLOOKUP(Table1[[#This Row],[Name]], 'Elec 17-18'!$A$4:$B$630, 2, FALSE))</f>
        <v>0</v>
      </c>
      <c r="D921" s="13" t="str">
        <f>IF(ISNA(VLOOKUP(Table1[[#This Row],[Name]], 'Gas 17-18'!$A$4:$B$395, 2, FALSE)), "0", (VLOOKUP(Table1[[#This Row],[Name]], 'Gas 17-18'!$A$4:$B$395, 2, FALSE)))</f>
        <v>0</v>
      </c>
      <c r="E921" s="8" t="str">
        <f>IF(ISNA(VLOOKUP(Table1[[#This Row],[Name]], 'Elec 18-19'!$A$4:$B$630, 2, FALSE)), "0", VLOOKUP(Table1[[#This Row],[Name]], 'Elec 18-19'!$A$4:$B$630, 2, FALSE))</f>
        <v>0</v>
      </c>
      <c r="F921" s="13" t="str">
        <f>IF(ISNA(VLOOKUP(Table1[[#This Row],[Name]], 'Gas 18-19'!$A$4:$B$395, 2, FALSE)), "0", (VLOOKUP(Table1[[#This Row],[Name]], 'Gas 18-19'!$A$4:$B$395, 2, FALSE)))</f>
        <v>0</v>
      </c>
      <c r="G921" s="7" t="str">
        <f>IF(ISNA(VLOOKUP(Table1[[#This Row],[Name]], 'Elec 19-20'!$A$4:$B$631, 2, FALSE)), "0", VLOOKUP(Table1[[#This Row],[Name]], 'Elec 19-20'!$A$4:$B$631, 2, FALSE))</f>
        <v>0</v>
      </c>
      <c r="H921" s="7" t="str">
        <f>IF(ISNA(VLOOKUP(Table1[[#This Row],[Name]], 'Gas 19-20'!$A$4:$B$395, 2, FALSE)), "0", (VLOOKUP(Table1[[#This Row],[Name]], 'Gas 19-20'!$A$4:$B$395, 2, FALSE)))</f>
        <v>0</v>
      </c>
      <c r="I921" s="13">
        <f>IFERROR((Table1[[#This Row],[Electricity 19-20]]*'Emissions Factors'!$C$2)+(Table1[[#This Row],[Gas 19-20]]*'Emissions Factors'!$B$2), "")</f>
        <v>0</v>
      </c>
      <c r="J921" s="7" t="str">
        <f>IF(ISNA(VLOOKUP(Table1[[#This Row],[Name]],'Elec 20-21'!$A$4:$B$641, 2, FALSE)), "0", VLOOKUP(Table1[[#This Row],[Name]], 'Elec 20-21'!$A$4:$B$641, 2, FALSE))</f>
        <v>0</v>
      </c>
      <c r="K921" s="7" t="str">
        <f>IF(ISNA(VLOOKUP(Table1[[#This Row],[Name]], 'Gas 20-21'!$A$4:$B$400, 2, FALSE)), "0", VLOOKUP(Table1[[#This Row],[Name]], 'Gas 20-21'!$A$4:$B$400, 2, FALSE))</f>
        <v>0</v>
      </c>
      <c r="L921" s="13">
        <f>IFERROR((Table1[[#This Row],[Electricity 20-21]]*'Emissions Factors'!$C$3)+(Table1[[#This Row],[Gas 20-21]]*'Emissions Factors'!$B$2), "0")</f>
        <v>0</v>
      </c>
      <c r="M921" s="11" t="str">
        <f>IF(ISNA(VLOOKUP(Table1[[#This Row],[Name]], 'Elec 21-22'!$A$4:$B$656, 2, FALSE)), "0", VLOOKUP(Table1[[#This Row],[Name]], 'Elec 21-22'!$A$4:$B$656, 2, FALSE))</f>
        <v>0</v>
      </c>
      <c r="N921" s="7" t="str">
        <f>IF(ISNA(VLOOKUP(Table1[[#This Row],[Name]], 'Gas 21-22'!$A$4:$B$408, 2, FALSE)), "0", VLOOKUP(Table1[[#This Row],[Name]], 'Gas 21-22'!$A$4:$B$408, 2, FALSE))</f>
        <v>0</v>
      </c>
      <c r="O921" s="8">
        <f>IFERROR((Table1[[#This Row],[Electricity 21-22]]*'Emissions Factors'!$C$4)+(Table1[[#This Row],[Gas 21-22]]*'Emissions Factors'!$B$4), "")</f>
        <v>0</v>
      </c>
      <c r="P921" s="74" t="str">
        <f>IFERROR(Table1[[#This Row],[Total Emissions 21-22]]/Table1[[#This Row],[Total Emissions 20-21]], "")</f>
        <v/>
      </c>
      <c r="Q921" s="11" t="str">
        <f>IF(ISNA(VLOOKUP(Table1[[#This Row],[Name]],'Elec 22-23'!$A$4:$B$680, 2, FALSE)), "", VLOOKUP(Table1[[#This Row],[Name]], 'Elec 22-23'!$A$4:$B$680, 2, FALSE))</f>
        <v/>
      </c>
      <c r="R921" s="7" t="str">
        <f>IF(ISNA(VLOOKUP(Table1[[#This Row],[Name]], 'Gas 22-23'!$A$4:$B$427, 2, FALSE)), "", (VLOOKUP(Table1[[#This Row],[Name]], 'Gas 22-23'!$A$4:$B$427, 2, FALSE)))</f>
        <v/>
      </c>
      <c r="S921" s="7" t="str">
        <f>IFERROR((Table1[[#This Row],[Electricity 22-23]]*'Emissions Factors'!$C$5)+('Emissions Factors'!$B$5*Table1[[#This Row],[Gas 22-23]]), "")</f>
        <v/>
      </c>
      <c r="T921" s="12" t="str">
        <f>IFERROR(Table1[[#This Row],[Total Emissions 22-23]]/Table1[[#This Row],[Total Emissions 21-22]], "")</f>
        <v/>
      </c>
      <c r="U921" s="7" t="str">
        <f>IF(ISNA(VLOOKUP(Table1[[#This Row],[Name]],'Electricity 23-24'!A922:D1818,4,FALSE)),"",(VLOOKUP(Table1[[#This Row],[Name]],'Electricity 23-24'!A922:D1818,4,FALSE)))</f>
        <v/>
      </c>
      <c r="V921" s="7" t="str">
        <f>IF(ISNA(VLOOKUP(Table1[[#This Row],[Name]],Table2[#All],2,FALSE)),"",(VLOOKUP(Table1[[#This Row],[Name]],Table2[#All],2,FALSE)))</f>
        <v/>
      </c>
      <c r="W921" s="7" t="str">
        <f>IFERROR((Table1[[#This Row],[Electricity 23-24 ]]*'Emissions Factors'!$C$6)+(Table1[[#This Row],[Gas 23-24 ]]*'Emissions Factors'!$B$6),"")</f>
        <v/>
      </c>
      <c r="X921" s="74" t="str">
        <f>IFERROR(Table1[[#This Row],[Total Emissions 23-24 ]]/Table1[[#This Row],[Total Emissions 22-23]],"")</f>
        <v/>
      </c>
      <c r="Y921" s="21"/>
    </row>
    <row r="922" spans="1:25" x14ac:dyDescent="0.25">
      <c r="A922" s="32"/>
      <c r="B922" s="21" t="e">
        <f>VLOOKUP(Table1[[#This Row],[Name]], 'Site Information'!$A$2:$D$46, 4, FALSE)</f>
        <v>#N/A</v>
      </c>
      <c r="C922" s="8" t="str">
        <f>IF(ISNA(VLOOKUP(Table1[[#This Row],[Name]], 'Elec 17-18'!$A$4:$B$630, 2, FALSE)), "0", VLOOKUP(Table1[[#This Row],[Name]], 'Elec 17-18'!$A$4:$B$630, 2, FALSE))</f>
        <v>0</v>
      </c>
      <c r="D922" s="13" t="str">
        <f>IF(ISNA(VLOOKUP(Table1[[#This Row],[Name]], 'Gas 17-18'!$A$4:$B$395, 2, FALSE)), "0", (VLOOKUP(Table1[[#This Row],[Name]], 'Gas 17-18'!$A$4:$B$395, 2, FALSE)))</f>
        <v>0</v>
      </c>
      <c r="E922" s="8" t="str">
        <f>IF(ISNA(VLOOKUP(Table1[[#This Row],[Name]], 'Elec 18-19'!$A$4:$B$630, 2, FALSE)), "0", VLOOKUP(Table1[[#This Row],[Name]], 'Elec 18-19'!$A$4:$B$630, 2, FALSE))</f>
        <v>0</v>
      </c>
      <c r="F922" s="13" t="str">
        <f>IF(ISNA(VLOOKUP(Table1[[#This Row],[Name]], 'Gas 18-19'!$A$4:$B$395, 2, FALSE)), "0", (VLOOKUP(Table1[[#This Row],[Name]], 'Gas 18-19'!$A$4:$B$395, 2, FALSE)))</f>
        <v>0</v>
      </c>
      <c r="G922" s="7" t="str">
        <f>IF(ISNA(VLOOKUP(Table1[[#This Row],[Name]], 'Elec 19-20'!$A$4:$B$631, 2, FALSE)), "0", VLOOKUP(Table1[[#This Row],[Name]], 'Elec 19-20'!$A$4:$B$631, 2, FALSE))</f>
        <v>0</v>
      </c>
      <c r="H922" s="7" t="str">
        <f>IF(ISNA(VLOOKUP(Table1[[#This Row],[Name]], 'Gas 19-20'!$A$4:$B$395, 2, FALSE)), "0", (VLOOKUP(Table1[[#This Row],[Name]], 'Gas 19-20'!$A$4:$B$395, 2, FALSE)))</f>
        <v>0</v>
      </c>
      <c r="I922" s="13">
        <f>IFERROR((Table1[[#This Row],[Electricity 19-20]]*'Emissions Factors'!$C$2)+(Table1[[#This Row],[Gas 19-20]]*'Emissions Factors'!$B$2), "")</f>
        <v>0</v>
      </c>
      <c r="J922" s="7" t="str">
        <f>IF(ISNA(VLOOKUP(Table1[[#This Row],[Name]],'Elec 20-21'!$A$4:$B$641, 2, FALSE)), "0", VLOOKUP(Table1[[#This Row],[Name]], 'Elec 20-21'!$A$4:$B$641, 2, FALSE))</f>
        <v>0</v>
      </c>
      <c r="K922" s="7" t="str">
        <f>IF(ISNA(VLOOKUP(Table1[[#This Row],[Name]], 'Gas 20-21'!$A$4:$B$400, 2, FALSE)), "0", VLOOKUP(Table1[[#This Row],[Name]], 'Gas 20-21'!$A$4:$B$400, 2, FALSE))</f>
        <v>0</v>
      </c>
      <c r="L922" s="13">
        <f>IFERROR((Table1[[#This Row],[Electricity 20-21]]*'Emissions Factors'!$C$3)+(Table1[[#This Row],[Gas 20-21]]*'Emissions Factors'!$B$2), "0")</f>
        <v>0</v>
      </c>
      <c r="M922" s="11" t="str">
        <f>IF(ISNA(VLOOKUP(Table1[[#This Row],[Name]], 'Elec 21-22'!$A$4:$B$656, 2, FALSE)), "0", VLOOKUP(Table1[[#This Row],[Name]], 'Elec 21-22'!$A$4:$B$656, 2, FALSE))</f>
        <v>0</v>
      </c>
      <c r="N922" s="7" t="str">
        <f>IF(ISNA(VLOOKUP(Table1[[#This Row],[Name]], 'Gas 21-22'!$A$4:$B$408, 2, FALSE)), "0", VLOOKUP(Table1[[#This Row],[Name]], 'Gas 21-22'!$A$4:$B$408, 2, FALSE))</f>
        <v>0</v>
      </c>
      <c r="O922" s="8">
        <f>IFERROR((Table1[[#This Row],[Electricity 21-22]]*'Emissions Factors'!$C$4)+(Table1[[#This Row],[Gas 21-22]]*'Emissions Factors'!$B$4), "")</f>
        <v>0</v>
      </c>
      <c r="P922" s="74" t="str">
        <f>IFERROR(Table1[[#This Row],[Total Emissions 21-22]]/Table1[[#This Row],[Total Emissions 20-21]], "")</f>
        <v/>
      </c>
      <c r="Q922" s="11" t="str">
        <f>IF(ISNA(VLOOKUP(Table1[[#This Row],[Name]],'Elec 22-23'!$A$4:$B$680, 2, FALSE)), "", VLOOKUP(Table1[[#This Row],[Name]], 'Elec 22-23'!$A$4:$B$680, 2, FALSE))</f>
        <v/>
      </c>
      <c r="R922" s="7" t="str">
        <f>IF(ISNA(VLOOKUP(Table1[[#This Row],[Name]], 'Gas 22-23'!$A$4:$B$427, 2, FALSE)), "", (VLOOKUP(Table1[[#This Row],[Name]], 'Gas 22-23'!$A$4:$B$427, 2, FALSE)))</f>
        <v/>
      </c>
      <c r="S922" s="7" t="str">
        <f>IFERROR((Table1[[#This Row],[Electricity 22-23]]*'Emissions Factors'!$C$5)+('Emissions Factors'!$B$5*Table1[[#This Row],[Gas 22-23]]), "")</f>
        <v/>
      </c>
      <c r="T922" s="12" t="str">
        <f>IFERROR(Table1[[#This Row],[Total Emissions 22-23]]/Table1[[#This Row],[Total Emissions 21-22]], "")</f>
        <v/>
      </c>
      <c r="U922" s="7" t="str">
        <f>IF(ISNA(VLOOKUP(Table1[[#This Row],[Name]],'Electricity 23-24'!A923:D1819,4,FALSE)),"",(VLOOKUP(Table1[[#This Row],[Name]],'Electricity 23-24'!A923:D1819,4,FALSE)))</f>
        <v/>
      </c>
      <c r="V922" s="7" t="str">
        <f>IF(ISNA(VLOOKUP(Table1[[#This Row],[Name]],Table2[#All],2,FALSE)),"",(VLOOKUP(Table1[[#This Row],[Name]],Table2[#All],2,FALSE)))</f>
        <v/>
      </c>
      <c r="W922" s="7" t="str">
        <f>IFERROR((Table1[[#This Row],[Electricity 23-24 ]]*'Emissions Factors'!$C$6)+(Table1[[#This Row],[Gas 23-24 ]]*'Emissions Factors'!$B$6),"")</f>
        <v/>
      </c>
      <c r="X922" s="74" t="str">
        <f>IFERROR(Table1[[#This Row],[Total Emissions 23-24 ]]/Table1[[#This Row],[Total Emissions 22-23]],"")</f>
        <v/>
      </c>
      <c r="Y922" s="21"/>
    </row>
    <row r="923" spans="1:25" x14ac:dyDescent="0.25">
      <c r="A923" s="32"/>
      <c r="B923" s="21" t="e">
        <f>VLOOKUP(Table1[[#This Row],[Name]], 'Site Information'!$A$2:$D$46, 4, FALSE)</f>
        <v>#N/A</v>
      </c>
      <c r="C923" s="8" t="str">
        <f>IF(ISNA(VLOOKUP(Table1[[#This Row],[Name]], 'Elec 17-18'!$A$4:$B$630, 2, FALSE)), "0", VLOOKUP(Table1[[#This Row],[Name]], 'Elec 17-18'!$A$4:$B$630, 2, FALSE))</f>
        <v>0</v>
      </c>
      <c r="D923" s="13" t="str">
        <f>IF(ISNA(VLOOKUP(Table1[[#This Row],[Name]], 'Gas 17-18'!$A$4:$B$395, 2, FALSE)), "0", (VLOOKUP(Table1[[#This Row],[Name]], 'Gas 17-18'!$A$4:$B$395, 2, FALSE)))</f>
        <v>0</v>
      </c>
      <c r="E923" s="8" t="str">
        <f>IF(ISNA(VLOOKUP(Table1[[#This Row],[Name]], 'Elec 18-19'!$A$4:$B$630, 2, FALSE)), "0", VLOOKUP(Table1[[#This Row],[Name]], 'Elec 18-19'!$A$4:$B$630, 2, FALSE))</f>
        <v>0</v>
      </c>
      <c r="F923" s="13" t="str">
        <f>IF(ISNA(VLOOKUP(Table1[[#This Row],[Name]], 'Gas 18-19'!$A$4:$B$395, 2, FALSE)), "0", (VLOOKUP(Table1[[#This Row],[Name]], 'Gas 18-19'!$A$4:$B$395, 2, FALSE)))</f>
        <v>0</v>
      </c>
      <c r="G923" s="7" t="str">
        <f>IF(ISNA(VLOOKUP(Table1[[#This Row],[Name]], 'Elec 19-20'!$A$4:$B$631, 2, FALSE)), "0", VLOOKUP(Table1[[#This Row],[Name]], 'Elec 19-20'!$A$4:$B$631, 2, FALSE))</f>
        <v>0</v>
      </c>
      <c r="H923" s="7" t="str">
        <f>IF(ISNA(VLOOKUP(Table1[[#This Row],[Name]], 'Gas 19-20'!$A$4:$B$395, 2, FALSE)), "0", (VLOOKUP(Table1[[#This Row],[Name]], 'Gas 19-20'!$A$4:$B$395, 2, FALSE)))</f>
        <v>0</v>
      </c>
      <c r="I923" s="13">
        <f>IFERROR((Table1[[#This Row],[Electricity 19-20]]*'Emissions Factors'!$C$2)+(Table1[[#This Row],[Gas 19-20]]*'Emissions Factors'!$B$2), "")</f>
        <v>0</v>
      </c>
      <c r="J923" s="7" t="str">
        <f>IF(ISNA(VLOOKUP(Table1[[#This Row],[Name]],'Elec 20-21'!$A$4:$B$641, 2, FALSE)), "0", VLOOKUP(Table1[[#This Row],[Name]], 'Elec 20-21'!$A$4:$B$641, 2, FALSE))</f>
        <v>0</v>
      </c>
      <c r="K923" s="7" t="str">
        <f>IF(ISNA(VLOOKUP(Table1[[#This Row],[Name]], 'Gas 20-21'!$A$4:$B$400, 2, FALSE)), "0", VLOOKUP(Table1[[#This Row],[Name]], 'Gas 20-21'!$A$4:$B$400, 2, FALSE))</f>
        <v>0</v>
      </c>
      <c r="L923" s="13">
        <f>IFERROR((Table1[[#This Row],[Electricity 20-21]]*'Emissions Factors'!$C$3)+(Table1[[#This Row],[Gas 20-21]]*'Emissions Factors'!$B$2), "0")</f>
        <v>0</v>
      </c>
      <c r="M923" s="11" t="str">
        <f>IF(ISNA(VLOOKUP(Table1[[#This Row],[Name]], 'Elec 21-22'!$A$4:$B$656, 2, FALSE)), "0", VLOOKUP(Table1[[#This Row],[Name]], 'Elec 21-22'!$A$4:$B$656, 2, FALSE))</f>
        <v>0</v>
      </c>
      <c r="N923" s="7" t="str">
        <f>IF(ISNA(VLOOKUP(Table1[[#This Row],[Name]], 'Gas 21-22'!$A$4:$B$408, 2, FALSE)), "0", VLOOKUP(Table1[[#This Row],[Name]], 'Gas 21-22'!$A$4:$B$408, 2, FALSE))</f>
        <v>0</v>
      </c>
      <c r="O923" s="8">
        <f>IFERROR((Table1[[#This Row],[Electricity 21-22]]*'Emissions Factors'!$C$4)+(Table1[[#This Row],[Gas 21-22]]*'Emissions Factors'!$B$4), "")</f>
        <v>0</v>
      </c>
      <c r="P923" s="74" t="str">
        <f>IFERROR(Table1[[#This Row],[Total Emissions 21-22]]/Table1[[#This Row],[Total Emissions 20-21]], "")</f>
        <v/>
      </c>
      <c r="Q923" s="11" t="str">
        <f>IF(ISNA(VLOOKUP(Table1[[#This Row],[Name]],'Elec 22-23'!$A$4:$B$680, 2, FALSE)), "", VLOOKUP(Table1[[#This Row],[Name]], 'Elec 22-23'!$A$4:$B$680, 2, FALSE))</f>
        <v/>
      </c>
      <c r="R923" s="7" t="str">
        <f>IF(ISNA(VLOOKUP(Table1[[#This Row],[Name]], 'Gas 22-23'!$A$4:$B$427, 2, FALSE)), "", (VLOOKUP(Table1[[#This Row],[Name]], 'Gas 22-23'!$A$4:$B$427, 2, FALSE)))</f>
        <v/>
      </c>
      <c r="S923" s="7" t="str">
        <f>IFERROR((Table1[[#This Row],[Electricity 22-23]]*'Emissions Factors'!$C$5)+('Emissions Factors'!$B$5*Table1[[#This Row],[Gas 22-23]]), "")</f>
        <v/>
      </c>
      <c r="T923" s="12" t="str">
        <f>IFERROR(Table1[[#This Row],[Total Emissions 22-23]]/Table1[[#This Row],[Total Emissions 21-22]], "")</f>
        <v/>
      </c>
      <c r="U923" s="7" t="str">
        <f>IF(ISNA(VLOOKUP(Table1[[#This Row],[Name]],'Electricity 23-24'!A924:D1820,4,FALSE)),"",(VLOOKUP(Table1[[#This Row],[Name]],'Electricity 23-24'!A924:D1820,4,FALSE)))</f>
        <v/>
      </c>
      <c r="V923" s="7" t="str">
        <f>IF(ISNA(VLOOKUP(Table1[[#This Row],[Name]],Table2[#All],2,FALSE)),"",(VLOOKUP(Table1[[#This Row],[Name]],Table2[#All],2,FALSE)))</f>
        <v/>
      </c>
      <c r="W923" s="7" t="str">
        <f>IFERROR((Table1[[#This Row],[Electricity 23-24 ]]*'Emissions Factors'!$C$6)+(Table1[[#This Row],[Gas 23-24 ]]*'Emissions Factors'!$B$6),"")</f>
        <v/>
      </c>
      <c r="X923" s="74" t="str">
        <f>IFERROR(Table1[[#This Row],[Total Emissions 23-24 ]]/Table1[[#This Row],[Total Emissions 22-23]],"")</f>
        <v/>
      </c>
      <c r="Y923" s="21"/>
    </row>
    <row r="924" spans="1:25" x14ac:dyDescent="0.25">
      <c r="A924" s="32"/>
      <c r="B924" s="21" t="e">
        <f>VLOOKUP(Table1[[#This Row],[Name]], 'Site Information'!$A$2:$D$46, 4, FALSE)</f>
        <v>#N/A</v>
      </c>
      <c r="C924" s="8" t="str">
        <f>IF(ISNA(VLOOKUP(Table1[[#This Row],[Name]], 'Elec 17-18'!$A$4:$B$630, 2, FALSE)), "0", VLOOKUP(Table1[[#This Row],[Name]], 'Elec 17-18'!$A$4:$B$630, 2, FALSE))</f>
        <v>0</v>
      </c>
      <c r="D924" s="13" t="str">
        <f>IF(ISNA(VLOOKUP(Table1[[#This Row],[Name]], 'Gas 17-18'!$A$4:$B$395, 2, FALSE)), "0", (VLOOKUP(Table1[[#This Row],[Name]], 'Gas 17-18'!$A$4:$B$395, 2, FALSE)))</f>
        <v>0</v>
      </c>
      <c r="E924" s="8" t="str">
        <f>IF(ISNA(VLOOKUP(Table1[[#This Row],[Name]], 'Elec 18-19'!$A$4:$B$630, 2, FALSE)), "0", VLOOKUP(Table1[[#This Row],[Name]], 'Elec 18-19'!$A$4:$B$630, 2, FALSE))</f>
        <v>0</v>
      </c>
      <c r="F924" s="13" t="str">
        <f>IF(ISNA(VLOOKUP(Table1[[#This Row],[Name]], 'Gas 18-19'!$A$4:$B$395, 2, FALSE)), "0", (VLOOKUP(Table1[[#This Row],[Name]], 'Gas 18-19'!$A$4:$B$395, 2, FALSE)))</f>
        <v>0</v>
      </c>
      <c r="G924" s="7" t="str">
        <f>IF(ISNA(VLOOKUP(Table1[[#This Row],[Name]], 'Elec 19-20'!$A$4:$B$631, 2, FALSE)), "0", VLOOKUP(Table1[[#This Row],[Name]], 'Elec 19-20'!$A$4:$B$631, 2, FALSE))</f>
        <v>0</v>
      </c>
      <c r="H924" s="7" t="str">
        <f>IF(ISNA(VLOOKUP(Table1[[#This Row],[Name]], 'Gas 19-20'!$A$4:$B$395, 2, FALSE)), "0", (VLOOKUP(Table1[[#This Row],[Name]], 'Gas 19-20'!$A$4:$B$395, 2, FALSE)))</f>
        <v>0</v>
      </c>
      <c r="I924" s="13">
        <f>IFERROR((Table1[[#This Row],[Electricity 19-20]]*'Emissions Factors'!$C$2)+(Table1[[#This Row],[Gas 19-20]]*'Emissions Factors'!$B$2), "")</f>
        <v>0</v>
      </c>
      <c r="J924" s="7" t="str">
        <f>IF(ISNA(VLOOKUP(Table1[[#This Row],[Name]],'Elec 20-21'!$A$4:$B$641, 2, FALSE)), "0", VLOOKUP(Table1[[#This Row],[Name]], 'Elec 20-21'!$A$4:$B$641, 2, FALSE))</f>
        <v>0</v>
      </c>
      <c r="K924" s="7" t="str">
        <f>IF(ISNA(VLOOKUP(Table1[[#This Row],[Name]], 'Gas 20-21'!$A$4:$B$400, 2, FALSE)), "0", VLOOKUP(Table1[[#This Row],[Name]], 'Gas 20-21'!$A$4:$B$400, 2, FALSE))</f>
        <v>0</v>
      </c>
      <c r="L924" s="13">
        <f>IFERROR((Table1[[#This Row],[Electricity 20-21]]*'Emissions Factors'!$C$3)+(Table1[[#This Row],[Gas 20-21]]*'Emissions Factors'!$B$2), "0")</f>
        <v>0</v>
      </c>
      <c r="M924" s="11" t="str">
        <f>IF(ISNA(VLOOKUP(Table1[[#This Row],[Name]], 'Elec 21-22'!$A$4:$B$656, 2, FALSE)), "0", VLOOKUP(Table1[[#This Row],[Name]], 'Elec 21-22'!$A$4:$B$656, 2, FALSE))</f>
        <v>0</v>
      </c>
      <c r="N924" s="7" t="str">
        <f>IF(ISNA(VLOOKUP(Table1[[#This Row],[Name]], 'Gas 21-22'!$A$4:$B$408, 2, FALSE)), "0", VLOOKUP(Table1[[#This Row],[Name]], 'Gas 21-22'!$A$4:$B$408, 2, FALSE))</f>
        <v>0</v>
      </c>
      <c r="O924" s="8">
        <f>IFERROR((Table1[[#This Row],[Electricity 21-22]]*'Emissions Factors'!$C$4)+(Table1[[#This Row],[Gas 21-22]]*'Emissions Factors'!$B$4), "")</f>
        <v>0</v>
      </c>
      <c r="P924" s="74" t="str">
        <f>IFERROR(Table1[[#This Row],[Total Emissions 21-22]]/Table1[[#This Row],[Total Emissions 20-21]], "")</f>
        <v/>
      </c>
      <c r="Q924" s="11" t="str">
        <f>IF(ISNA(VLOOKUP(Table1[[#This Row],[Name]],'Elec 22-23'!$A$4:$B$680, 2, FALSE)), "", VLOOKUP(Table1[[#This Row],[Name]], 'Elec 22-23'!$A$4:$B$680, 2, FALSE))</f>
        <v/>
      </c>
      <c r="R924" s="7" t="str">
        <f>IF(ISNA(VLOOKUP(Table1[[#This Row],[Name]], 'Gas 22-23'!$A$4:$B$427, 2, FALSE)), "", (VLOOKUP(Table1[[#This Row],[Name]], 'Gas 22-23'!$A$4:$B$427, 2, FALSE)))</f>
        <v/>
      </c>
      <c r="S924" s="7" t="str">
        <f>IFERROR((Table1[[#This Row],[Electricity 22-23]]*'Emissions Factors'!$C$5)+('Emissions Factors'!$B$5*Table1[[#This Row],[Gas 22-23]]), "")</f>
        <v/>
      </c>
      <c r="T924" s="12" t="str">
        <f>IFERROR(Table1[[#This Row],[Total Emissions 22-23]]/Table1[[#This Row],[Total Emissions 21-22]], "")</f>
        <v/>
      </c>
      <c r="U924" s="7" t="str">
        <f>IF(ISNA(VLOOKUP(Table1[[#This Row],[Name]],'Electricity 23-24'!A925:D1821,4,FALSE)),"",(VLOOKUP(Table1[[#This Row],[Name]],'Electricity 23-24'!A925:D1821,4,FALSE)))</f>
        <v/>
      </c>
      <c r="V924" s="7" t="str">
        <f>IF(ISNA(VLOOKUP(Table1[[#This Row],[Name]],Table2[#All],2,FALSE)),"",(VLOOKUP(Table1[[#This Row],[Name]],Table2[#All],2,FALSE)))</f>
        <v/>
      </c>
      <c r="W924" s="7" t="str">
        <f>IFERROR((Table1[[#This Row],[Electricity 23-24 ]]*'Emissions Factors'!$C$6)+(Table1[[#This Row],[Gas 23-24 ]]*'Emissions Factors'!$B$6),"")</f>
        <v/>
      </c>
      <c r="X924" s="74" t="str">
        <f>IFERROR(Table1[[#This Row],[Total Emissions 23-24 ]]/Table1[[#This Row],[Total Emissions 22-23]],"")</f>
        <v/>
      </c>
      <c r="Y924" s="21"/>
    </row>
    <row r="925" spans="1:25" x14ac:dyDescent="0.25">
      <c r="A925" s="32"/>
      <c r="B925" s="21" t="e">
        <f>VLOOKUP(Table1[[#This Row],[Name]], 'Site Information'!$A$2:$D$46, 4, FALSE)</f>
        <v>#N/A</v>
      </c>
      <c r="C925" s="8" t="str">
        <f>IF(ISNA(VLOOKUP(Table1[[#This Row],[Name]], 'Elec 17-18'!$A$4:$B$630, 2, FALSE)), "0", VLOOKUP(Table1[[#This Row],[Name]], 'Elec 17-18'!$A$4:$B$630, 2, FALSE))</f>
        <v>0</v>
      </c>
      <c r="D925" s="13" t="str">
        <f>IF(ISNA(VLOOKUP(Table1[[#This Row],[Name]], 'Gas 17-18'!$A$4:$B$395, 2, FALSE)), "0", (VLOOKUP(Table1[[#This Row],[Name]], 'Gas 17-18'!$A$4:$B$395, 2, FALSE)))</f>
        <v>0</v>
      </c>
      <c r="E925" s="8" t="str">
        <f>IF(ISNA(VLOOKUP(Table1[[#This Row],[Name]], 'Elec 18-19'!$A$4:$B$630, 2, FALSE)), "0", VLOOKUP(Table1[[#This Row],[Name]], 'Elec 18-19'!$A$4:$B$630, 2, FALSE))</f>
        <v>0</v>
      </c>
      <c r="F925" s="13" t="str">
        <f>IF(ISNA(VLOOKUP(Table1[[#This Row],[Name]], 'Gas 18-19'!$A$4:$B$395, 2, FALSE)), "0", (VLOOKUP(Table1[[#This Row],[Name]], 'Gas 18-19'!$A$4:$B$395, 2, FALSE)))</f>
        <v>0</v>
      </c>
      <c r="G925" s="7" t="str">
        <f>IF(ISNA(VLOOKUP(Table1[[#This Row],[Name]], 'Elec 19-20'!$A$4:$B$631, 2, FALSE)), "0", VLOOKUP(Table1[[#This Row],[Name]], 'Elec 19-20'!$A$4:$B$631, 2, FALSE))</f>
        <v>0</v>
      </c>
      <c r="H925" s="7" t="str">
        <f>IF(ISNA(VLOOKUP(Table1[[#This Row],[Name]], 'Gas 19-20'!$A$4:$B$395, 2, FALSE)), "0", (VLOOKUP(Table1[[#This Row],[Name]], 'Gas 19-20'!$A$4:$B$395, 2, FALSE)))</f>
        <v>0</v>
      </c>
      <c r="I925" s="13">
        <f>IFERROR((Table1[[#This Row],[Electricity 19-20]]*'Emissions Factors'!$C$2)+(Table1[[#This Row],[Gas 19-20]]*'Emissions Factors'!$B$2), "")</f>
        <v>0</v>
      </c>
      <c r="J925" s="7" t="str">
        <f>IF(ISNA(VLOOKUP(Table1[[#This Row],[Name]],'Elec 20-21'!$A$4:$B$641, 2, FALSE)), "0", VLOOKUP(Table1[[#This Row],[Name]], 'Elec 20-21'!$A$4:$B$641, 2, FALSE))</f>
        <v>0</v>
      </c>
      <c r="K925" s="7" t="str">
        <f>IF(ISNA(VLOOKUP(Table1[[#This Row],[Name]], 'Gas 20-21'!$A$4:$B$400, 2, FALSE)), "0", VLOOKUP(Table1[[#This Row],[Name]], 'Gas 20-21'!$A$4:$B$400, 2, FALSE))</f>
        <v>0</v>
      </c>
      <c r="L925" s="13">
        <f>IFERROR((Table1[[#This Row],[Electricity 20-21]]*'Emissions Factors'!$C$3)+(Table1[[#This Row],[Gas 20-21]]*'Emissions Factors'!$B$2), "0")</f>
        <v>0</v>
      </c>
      <c r="M925" s="11" t="str">
        <f>IF(ISNA(VLOOKUP(Table1[[#This Row],[Name]], 'Elec 21-22'!$A$4:$B$656, 2, FALSE)), "0", VLOOKUP(Table1[[#This Row],[Name]], 'Elec 21-22'!$A$4:$B$656, 2, FALSE))</f>
        <v>0</v>
      </c>
      <c r="N925" s="7" t="str">
        <f>IF(ISNA(VLOOKUP(Table1[[#This Row],[Name]], 'Gas 21-22'!$A$4:$B$408, 2, FALSE)), "0", VLOOKUP(Table1[[#This Row],[Name]], 'Gas 21-22'!$A$4:$B$408, 2, FALSE))</f>
        <v>0</v>
      </c>
      <c r="O925" s="8">
        <f>IFERROR((Table1[[#This Row],[Electricity 21-22]]*'Emissions Factors'!$C$4)+(Table1[[#This Row],[Gas 21-22]]*'Emissions Factors'!$B$4), "")</f>
        <v>0</v>
      </c>
      <c r="P925" s="74" t="str">
        <f>IFERROR(Table1[[#This Row],[Total Emissions 21-22]]/Table1[[#This Row],[Total Emissions 20-21]], "")</f>
        <v/>
      </c>
      <c r="Q925" s="11" t="str">
        <f>IF(ISNA(VLOOKUP(Table1[[#This Row],[Name]],'Elec 22-23'!$A$4:$B$680, 2, FALSE)), "", VLOOKUP(Table1[[#This Row],[Name]], 'Elec 22-23'!$A$4:$B$680, 2, FALSE))</f>
        <v/>
      </c>
      <c r="R925" s="7" t="str">
        <f>IF(ISNA(VLOOKUP(Table1[[#This Row],[Name]], 'Gas 22-23'!$A$4:$B$427, 2, FALSE)), "", (VLOOKUP(Table1[[#This Row],[Name]], 'Gas 22-23'!$A$4:$B$427, 2, FALSE)))</f>
        <v/>
      </c>
      <c r="S925" s="7" t="str">
        <f>IFERROR((Table1[[#This Row],[Electricity 22-23]]*'Emissions Factors'!$C$5)+('Emissions Factors'!$B$5*Table1[[#This Row],[Gas 22-23]]), "")</f>
        <v/>
      </c>
      <c r="T925" s="12" t="str">
        <f>IFERROR(Table1[[#This Row],[Total Emissions 22-23]]/Table1[[#This Row],[Total Emissions 21-22]], "")</f>
        <v/>
      </c>
      <c r="U925" s="7" t="str">
        <f>IF(ISNA(VLOOKUP(Table1[[#This Row],[Name]],'Electricity 23-24'!A926:D1822,4,FALSE)),"",(VLOOKUP(Table1[[#This Row],[Name]],'Electricity 23-24'!A926:D1822,4,FALSE)))</f>
        <v/>
      </c>
      <c r="V925" s="7" t="str">
        <f>IF(ISNA(VLOOKUP(Table1[[#This Row],[Name]],Table2[#All],2,FALSE)),"",(VLOOKUP(Table1[[#This Row],[Name]],Table2[#All],2,FALSE)))</f>
        <v/>
      </c>
      <c r="W925" s="7" t="str">
        <f>IFERROR((Table1[[#This Row],[Electricity 23-24 ]]*'Emissions Factors'!$C$6)+(Table1[[#This Row],[Gas 23-24 ]]*'Emissions Factors'!$B$6),"")</f>
        <v/>
      </c>
      <c r="X925" s="74" t="str">
        <f>IFERROR(Table1[[#This Row],[Total Emissions 23-24 ]]/Table1[[#This Row],[Total Emissions 22-23]],"")</f>
        <v/>
      </c>
      <c r="Y925" s="21"/>
    </row>
    <row r="926" spans="1:25" x14ac:dyDescent="0.25">
      <c r="A926" s="32"/>
      <c r="B926" s="21" t="e">
        <f>VLOOKUP(Table1[[#This Row],[Name]], 'Site Information'!$A$2:$D$46, 4, FALSE)</f>
        <v>#N/A</v>
      </c>
      <c r="C926" s="8" t="str">
        <f>IF(ISNA(VLOOKUP(Table1[[#This Row],[Name]], 'Elec 17-18'!$A$4:$B$630, 2, FALSE)), "0", VLOOKUP(Table1[[#This Row],[Name]], 'Elec 17-18'!$A$4:$B$630, 2, FALSE))</f>
        <v>0</v>
      </c>
      <c r="D926" s="13" t="str">
        <f>IF(ISNA(VLOOKUP(Table1[[#This Row],[Name]], 'Gas 17-18'!$A$4:$B$395, 2, FALSE)), "0", (VLOOKUP(Table1[[#This Row],[Name]], 'Gas 17-18'!$A$4:$B$395, 2, FALSE)))</f>
        <v>0</v>
      </c>
      <c r="E926" s="8" t="str">
        <f>IF(ISNA(VLOOKUP(Table1[[#This Row],[Name]], 'Elec 18-19'!$A$4:$B$630, 2, FALSE)), "0", VLOOKUP(Table1[[#This Row],[Name]], 'Elec 18-19'!$A$4:$B$630, 2, FALSE))</f>
        <v>0</v>
      </c>
      <c r="F926" s="13" t="str">
        <f>IF(ISNA(VLOOKUP(Table1[[#This Row],[Name]], 'Gas 18-19'!$A$4:$B$395, 2, FALSE)), "0", (VLOOKUP(Table1[[#This Row],[Name]], 'Gas 18-19'!$A$4:$B$395, 2, FALSE)))</f>
        <v>0</v>
      </c>
      <c r="G926" s="7" t="str">
        <f>IF(ISNA(VLOOKUP(Table1[[#This Row],[Name]], 'Elec 19-20'!$A$4:$B$631, 2, FALSE)), "0", VLOOKUP(Table1[[#This Row],[Name]], 'Elec 19-20'!$A$4:$B$631, 2, FALSE))</f>
        <v>0</v>
      </c>
      <c r="H926" s="7" t="str">
        <f>IF(ISNA(VLOOKUP(Table1[[#This Row],[Name]], 'Gas 19-20'!$A$4:$B$395, 2, FALSE)), "0", (VLOOKUP(Table1[[#This Row],[Name]], 'Gas 19-20'!$A$4:$B$395, 2, FALSE)))</f>
        <v>0</v>
      </c>
      <c r="I926" s="13">
        <f>IFERROR((Table1[[#This Row],[Electricity 19-20]]*'Emissions Factors'!$C$2)+(Table1[[#This Row],[Gas 19-20]]*'Emissions Factors'!$B$2), "")</f>
        <v>0</v>
      </c>
      <c r="J926" s="7" t="str">
        <f>IF(ISNA(VLOOKUP(Table1[[#This Row],[Name]],'Elec 20-21'!$A$4:$B$641, 2, FALSE)), "0", VLOOKUP(Table1[[#This Row],[Name]], 'Elec 20-21'!$A$4:$B$641, 2, FALSE))</f>
        <v>0</v>
      </c>
      <c r="K926" s="7" t="str">
        <f>IF(ISNA(VLOOKUP(Table1[[#This Row],[Name]], 'Gas 20-21'!$A$4:$B$400, 2, FALSE)), "0", VLOOKUP(Table1[[#This Row],[Name]], 'Gas 20-21'!$A$4:$B$400, 2, FALSE))</f>
        <v>0</v>
      </c>
      <c r="L926" s="13">
        <f>IFERROR((Table1[[#This Row],[Electricity 20-21]]*'Emissions Factors'!$C$3)+(Table1[[#This Row],[Gas 20-21]]*'Emissions Factors'!$B$2), "0")</f>
        <v>0</v>
      </c>
      <c r="M926" s="11" t="str">
        <f>IF(ISNA(VLOOKUP(Table1[[#This Row],[Name]], 'Elec 21-22'!$A$4:$B$656, 2, FALSE)), "0", VLOOKUP(Table1[[#This Row],[Name]], 'Elec 21-22'!$A$4:$B$656, 2, FALSE))</f>
        <v>0</v>
      </c>
      <c r="N926" s="7" t="str">
        <f>IF(ISNA(VLOOKUP(Table1[[#This Row],[Name]], 'Gas 21-22'!$A$4:$B$408, 2, FALSE)), "0", VLOOKUP(Table1[[#This Row],[Name]], 'Gas 21-22'!$A$4:$B$408, 2, FALSE))</f>
        <v>0</v>
      </c>
      <c r="O926" s="8">
        <f>IFERROR((Table1[[#This Row],[Electricity 21-22]]*'Emissions Factors'!$C$4)+(Table1[[#This Row],[Gas 21-22]]*'Emissions Factors'!$B$4), "")</f>
        <v>0</v>
      </c>
      <c r="P926" s="74" t="str">
        <f>IFERROR(Table1[[#This Row],[Total Emissions 21-22]]/Table1[[#This Row],[Total Emissions 20-21]], "")</f>
        <v/>
      </c>
      <c r="Q926" s="11" t="str">
        <f>IF(ISNA(VLOOKUP(Table1[[#This Row],[Name]],'Elec 22-23'!$A$4:$B$680, 2, FALSE)), "", VLOOKUP(Table1[[#This Row],[Name]], 'Elec 22-23'!$A$4:$B$680, 2, FALSE))</f>
        <v/>
      </c>
      <c r="R926" s="7" t="str">
        <f>IF(ISNA(VLOOKUP(Table1[[#This Row],[Name]], 'Gas 22-23'!$A$4:$B$427, 2, FALSE)), "", (VLOOKUP(Table1[[#This Row],[Name]], 'Gas 22-23'!$A$4:$B$427, 2, FALSE)))</f>
        <v/>
      </c>
      <c r="S926" s="7" t="str">
        <f>IFERROR((Table1[[#This Row],[Electricity 22-23]]*'Emissions Factors'!$C$5)+('Emissions Factors'!$B$5*Table1[[#This Row],[Gas 22-23]]), "")</f>
        <v/>
      </c>
      <c r="T926" s="12" t="str">
        <f>IFERROR(Table1[[#This Row],[Total Emissions 22-23]]/Table1[[#This Row],[Total Emissions 21-22]], "")</f>
        <v/>
      </c>
      <c r="U926" s="7" t="str">
        <f>IF(ISNA(VLOOKUP(Table1[[#This Row],[Name]],'Electricity 23-24'!A927:D1823,4,FALSE)),"",(VLOOKUP(Table1[[#This Row],[Name]],'Electricity 23-24'!A927:D1823,4,FALSE)))</f>
        <v/>
      </c>
      <c r="V926" s="7" t="str">
        <f>IF(ISNA(VLOOKUP(Table1[[#This Row],[Name]],Table2[#All],2,FALSE)),"",(VLOOKUP(Table1[[#This Row],[Name]],Table2[#All],2,FALSE)))</f>
        <v/>
      </c>
      <c r="W926" s="7" t="str">
        <f>IFERROR((Table1[[#This Row],[Electricity 23-24 ]]*'Emissions Factors'!$C$6)+(Table1[[#This Row],[Gas 23-24 ]]*'Emissions Factors'!$B$6),"")</f>
        <v/>
      </c>
      <c r="X926" s="74" t="str">
        <f>IFERROR(Table1[[#This Row],[Total Emissions 23-24 ]]/Table1[[#This Row],[Total Emissions 22-23]],"")</f>
        <v/>
      </c>
      <c r="Y926" s="21"/>
    </row>
    <row r="927" spans="1:25" x14ac:dyDescent="0.25">
      <c r="A927" s="32"/>
      <c r="B927" s="21" t="e">
        <f>VLOOKUP(Table1[[#This Row],[Name]], 'Site Information'!$A$2:$D$46, 4, FALSE)</f>
        <v>#N/A</v>
      </c>
      <c r="C927" s="8" t="str">
        <f>IF(ISNA(VLOOKUP(Table1[[#This Row],[Name]], 'Elec 17-18'!$A$4:$B$630, 2, FALSE)), "0", VLOOKUP(Table1[[#This Row],[Name]], 'Elec 17-18'!$A$4:$B$630, 2, FALSE))</f>
        <v>0</v>
      </c>
      <c r="D927" s="13" t="str">
        <f>IF(ISNA(VLOOKUP(Table1[[#This Row],[Name]], 'Gas 17-18'!$A$4:$B$395, 2, FALSE)), "0", (VLOOKUP(Table1[[#This Row],[Name]], 'Gas 17-18'!$A$4:$B$395, 2, FALSE)))</f>
        <v>0</v>
      </c>
      <c r="E927" s="8" t="str">
        <f>IF(ISNA(VLOOKUP(Table1[[#This Row],[Name]], 'Elec 18-19'!$A$4:$B$630, 2, FALSE)), "0", VLOOKUP(Table1[[#This Row],[Name]], 'Elec 18-19'!$A$4:$B$630, 2, FALSE))</f>
        <v>0</v>
      </c>
      <c r="F927" s="13" t="str">
        <f>IF(ISNA(VLOOKUP(Table1[[#This Row],[Name]], 'Gas 18-19'!$A$4:$B$395, 2, FALSE)), "0", (VLOOKUP(Table1[[#This Row],[Name]], 'Gas 18-19'!$A$4:$B$395, 2, FALSE)))</f>
        <v>0</v>
      </c>
      <c r="G927" s="7" t="str">
        <f>IF(ISNA(VLOOKUP(Table1[[#This Row],[Name]], 'Elec 19-20'!$A$4:$B$631, 2, FALSE)), "0", VLOOKUP(Table1[[#This Row],[Name]], 'Elec 19-20'!$A$4:$B$631, 2, FALSE))</f>
        <v>0</v>
      </c>
      <c r="H927" s="7" t="str">
        <f>IF(ISNA(VLOOKUP(Table1[[#This Row],[Name]], 'Gas 19-20'!$A$4:$B$395, 2, FALSE)), "0", (VLOOKUP(Table1[[#This Row],[Name]], 'Gas 19-20'!$A$4:$B$395, 2, FALSE)))</f>
        <v>0</v>
      </c>
      <c r="I927" s="13">
        <f>IFERROR((Table1[[#This Row],[Electricity 19-20]]*'Emissions Factors'!$C$2)+(Table1[[#This Row],[Gas 19-20]]*'Emissions Factors'!$B$2), "")</f>
        <v>0</v>
      </c>
      <c r="J927" s="7" t="str">
        <f>IF(ISNA(VLOOKUP(Table1[[#This Row],[Name]],'Elec 20-21'!$A$4:$B$641, 2, FALSE)), "0", VLOOKUP(Table1[[#This Row],[Name]], 'Elec 20-21'!$A$4:$B$641, 2, FALSE))</f>
        <v>0</v>
      </c>
      <c r="K927" s="7" t="str">
        <f>IF(ISNA(VLOOKUP(Table1[[#This Row],[Name]], 'Gas 20-21'!$A$4:$B$400, 2, FALSE)), "0", VLOOKUP(Table1[[#This Row],[Name]], 'Gas 20-21'!$A$4:$B$400, 2, FALSE))</f>
        <v>0</v>
      </c>
      <c r="L927" s="13">
        <f>IFERROR((Table1[[#This Row],[Electricity 20-21]]*'Emissions Factors'!$C$3)+(Table1[[#This Row],[Gas 20-21]]*'Emissions Factors'!$B$2), "0")</f>
        <v>0</v>
      </c>
      <c r="M927" s="11" t="str">
        <f>IF(ISNA(VLOOKUP(Table1[[#This Row],[Name]], 'Elec 21-22'!$A$4:$B$656, 2, FALSE)), "0", VLOOKUP(Table1[[#This Row],[Name]], 'Elec 21-22'!$A$4:$B$656, 2, FALSE))</f>
        <v>0</v>
      </c>
      <c r="N927" s="7" t="str">
        <f>IF(ISNA(VLOOKUP(Table1[[#This Row],[Name]], 'Gas 21-22'!$A$4:$B$408, 2, FALSE)), "0", VLOOKUP(Table1[[#This Row],[Name]], 'Gas 21-22'!$A$4:$B$408, 2, FALSE))</f>
        <v>0</v>
      </c>
      <c r="O927" s="8">
        <f>IFERROR((Table1[[#This Row],[Electricity 21-22]]*'Emissions Factors'!$C$4)+(Table1[[#This Row],[Gas 21-22]]*'Emissions Factors'!$B$4), "")</f>
        <v>0</v>
      </c>
      <c r="P927" s="74" t="str">
        <f>IFERROR(Table1[[#This Row],[Total Emissions 21-22]]/Table1[[#This Row],[Total Emissions 20-21]], "")</f>
        <v/>
      </c>
      <c r="Q927" s="11" t="str">
        <f>IF(ISNA(VLOOKUP(Table1[[#This Row],[Name]],'Elec 22-23'!$A$4:$B$680, 2, FALSE)), "", VLOOKUP(Table1[[#This Row],[Name]], 'Elec 22-23'!$A$4:$B$680, 2, FALSE))</f>
        <v/>
      </c>
      <c r="R927" s="7" t="str">
        <f>IF(ISNA(VLOOKUP(Table1[[#This Row],[Name]], 'Gas 22-23'!$A$4:$B$427, 2, FALSE)), "", (VLOOKUP(Table1[[#This Row],[Name]], 'Gas 22-23'!$A$4:$B$427, 2, FALSE)))</f>
        <v/>
      </c>
      <c r="S927" s="7" t="str">
        <f>IFERROR((Table1[[#This Row],[Electricity 22-23]]*'Emissions Factors'!$C$5)+('Emissions Factors'!$B$5*Table1[[#This Row],[Gas 22-23]]), "")</f>
        <v/>
      </c>
      <c r="T927" s="12" t="str">
        <f>IFERROR(Table1[[#This Row],[Total Emissions 22-23]]/Table1[[#This Row],[Total Emissions 21-22]], "")</f>
        <v/>
      </c>
      <c r="U927" s="7" t="str">
        <f>IF(ISNA(VLOOKUP(Table1[[#This Row],[Name]],'Electricity 23-24'!A928:D1824,4,FALSE)),"",(VLOOKUP(Table1[[#This Row],[Name]],'Electricity 23-24'!A928:D1824,4,FALSE)))</f>
        <v/>
      </c>
      <c r="V927" s="7" t="str">
        <f>IF(ISNA(VLOOKUP(Table1[[#This Row],[Name]],Table2[#All],2,FALSE)),"",(VLOOKUP(Table1[[#This Row],[Name]],Table2[#All],2,FALSE)))</f>
        <v/>
      </c>
      <c r="W927" s="7" t="str">
        <f>IFERROR((Table1[[#This Row],[Electricity 23-24 ]]*'Emissions Factors'!$C$6)+(Table1[[#This Row],[Gas 23-24 ]]*'Emissions Factors'!$B$6),"")</f>
        <v/>
      </c>
      <c r="X927" s="74" t="str">
        <f>IFERROR(Table1[[#This Row],[Total Emissions 23-24 ]]/Table1[[#This Row],[Total Emissions 22-23]],"")</f>
        <v/>
      </c>
      <c r="Y927" s="21"/>
    </row>
    <row r="928" spans="1:25" x14ac:dyDescent="0.25">
      <c r="A928" s="32"/>
      <c r="B928" s="21" t="e">
        <f>VLOOKUP(Table1[[#This Row],[Name]], 'Site Information'!$A$2:$D$46, 4, FALSE)</f>
        <v>#N/A</v>
      </c>
      <c r="C928" s="8" t="str">
        <f>IF(ISNA(VLOOKUP(Table1[[#This Row],[Name]], 'Elec 17-18'!$A$4:$B$630, 2, FALSE)), "0", VLOOKUP(Table1[[#This Row],[Name]], 'Elec 17-18'!$A$4:$B$630, 2, FALSE))</f>
        <v>0</v>
      </c>
      <c r="D928" s="13" t="str">
        <f>IF(ISNA(VLOOKUP(Table1[[#This Row],[Name]], 'Gas 17-18'!$A$4:$B$395, 2, FALSE)), "0", (VLOOKUP(Table1[[#This Row],[Name]], 'Gas 17-18'!$A$4:$B$395, 2, FALSE)))</f>
        <v>0</v>
      </c>
      <c r="E928" s="8" t="str">
        <f>IF(ISNA(VLOOKUP(Table1[[#This Row],[Name]], 'Elec 18-19'!$A$4:$B$630, 2, FALSE)), "0", VLOOKUP(Table1[[#This Row],[Name]], 'Elec 18-19'!$A$4:$B$630, 2, FALSE))</f>
        <v>0</v>
      </c>
      <c r="F928" s="13" t="str">
        <f>IF(ISNA(VLOOKUP(Table1[[#This Row],[Name]], 'Gas 18-19'!$A$4:$B$395, 2, FALSE)), "0", (VLOOKUP(Table1[[#This Row],[Name]], 'Gas 18-19'!$A$4:$B$395, 2, FALSE)))</f>
        <v>0</v>
      </c>
      <c r="G928" s="7" t="str">
        <f>IF(ISNA(VLOOKUP(Table1[[#This Row],[Name]], 'Elec 19-20'!$A$4:$B$631, 2, FALSE)), "0", VLOOKUP(Table1[[#This Row],[Name]], 'Elec 19-20'!$A$4:$B$631, 2, FALSE))</f>
        <v>0</v>
      </c>
      <c r="H928" s="7" t="str">
        <f>IF(ISNA(VLOOKUP(Table1[[#This Row],[Name]], 'Gas 19-20'!$A$4:$B$395, 2, FALSE)), "0", (VLOOKUP(Table1[[#This Row],[Name]], 'Gas 19-20'!$A$4:$B$395, 2, FALSE)))</f>
        <v>0</v>
      </c>
      <c r="I928" s="13">
        <f>IFERROR((Table1[[#This Row],[Electricity 19-20]]*'Emissions Factors'!$C$2)+(Table1[[#This Row],[Gas 19-20]]*'Emissions Factors'!$B$2), "")</f>
        <v>0</v>
      </c>
      <c r="J928" s="7" t="str">
        <f>IF(ISNA(VLOOKUP(Table1[[#This Row],[Name]],'Elec 20-21'!$A$4:$B$641, 2, FALSE)), "0", VLOOKUP(Table1[[#This Row],[Name]], 'Elec 20-21'!$A$4:$B$641, 2, FALSE))</f>
        <v>0</v>
      </c>
      <c r="K928" s="7" t="str">
        <f>IF(ISNA(VLOOKUP(Table1[[#This Row],[Name]], 'Gas 20-21'!$A$4:$B$400, 2, FALSE)), "0", VLOOKUP(Table1[[#This Row],[Name]], 'Gas 20-21'!$A$4:$B$400, 2, FALSE))</f>
        <v>0</v>
      </c>
      <c r="L928" s="13">
        <f>IFERROR((Table1[[#This Row],[Electricity 20-21]]*'Emissions Factors'!$C$3)+(Table1[[#This Row],[Gas 20-21]]*'Emissions Factors'!$B$2), "0")</f>
        <v>0</v>
      </c>
      <c r="M928" s="11" t="str">
        <f>IF(ISNA(VLOOKUP(Table1[[#This Row],[Name]], 'Elec 21-22'!$A$4:$B$656, 2, FALSE)), "0", VLOOKUP(Table1[[#This Row],[Name]], 'Elec 21-22'!$A$4:$B$656, 2, FALSE))</f>
        <v>0</v>
      </c>
      <c r="N928" s="7" t="str">
        <f>IF(ISNA(VLOOKUP(Table1[[#This Row],[Name]], 'Gas 21-22'!$A$4:$B$408, 2, FALSE)), "0", VLOOKUP(Table1[[#This Row],[Name]], 'Gas 21-22'!$A$4:$B$408, 2, FALSE))</f>
        <v>0</v>
      </c>
      <c r="O928" s="8">
        <f>IFERROR((Table1[[#This Row],[Electricity 21-22]]*'Emissions Factors'!$C$4)+(Table1[[#This Row],[Gas 21-22]]*'Emissions Factors'!$B$4), "")</f>
        <v>0</v>
      </c>
      <c r="P928" s="74" t="str">
        <f>IFERROR(Table1[[#This Row],[Total Emissions 21-22]]/Table1[[#This Row],[Total Emissions 20-21]], "")</f>
        <v/>
      </c>
      <c r="Q928" s="11" t="str">
        <f>IF(ISNA(VLOOKUP(Table1[[#This Row],[Name]],'Elec 22-23'!$A$4:$B$680, 2, FALSE)), "", VLOOKUP(Table1[[#This Row],[Name]], 'Elec 22-23'!$A$4:$B$680, 2, FALSE))</f>
        <v/>
      </c>
      <c r="R928" s="7" t="str">
        <f>IF(ISNA(VLOOKUP(Table1[[#This Row],[Name]], 'Gas 22-23'!$A$4:$B$427, 2, FALSE)), "", (VLOOKUP(Table1[[#This Row],[Name]], 'Gas 22-23'!$A$4:$B$427, 2, FALSE)))</f>
        <v/>
      </c>
      <c r="S928" s="7" t="str">
        <f>IFERROR((Table1[[#This Row],[Electricity 22-23]]*'Emissions Factors'!$C$5)+('Emissions Factors'!$B$5*Table1[[#This Row],[Gas 22-23]]), "")</f>
        <v/>
      </c>
      <c r="T928" s="12" t="str">
        <f>IFERROR(Table1[[#This Row],[Total Emissions 22-23]]/Table1[[#This Row],[Total Emissions 21-22]], "")</f>
        <v/>
      </c>
      <c r="U928" s="7" t="str">
        <f>IF(ISNA(VLOOKUP(Table1[[#This Row],[Name]],'Electricity 23-24'!A929:D1825,4,FALSE)),"",(VLOOKUP(Table1[[#This Row],[Name]],'Electricity 23-24'!A929:D1825,4,FALSE)))</f>
        <v/>
      </c>
      <c r="V928" s="7" t="str">
        <f>IF(ISNA(VLOOKUP(Table1[[#This Row],[Name]],Table2[#All],2,FALSE)),"",(VLOOKUP(Table1[[#This Row],[Name]],Table2[#All],2,FALSE)))</f>
        <v/>
      </c>
      <c r="W928" s="7" t="str">
        <f>IFERROR((Table1[[#This Row],[Electricity 23-24 ]]*'Emissions Factors'!$C$6)+(Table1[[#This Row],[Gas 23-24 ]]*'Emissions Factors'!$B$6),"")</f>
        <v/>
      </c>
      <c r="X928" s="74" t="str">
        <f>IFERROR(Table1[[#This Row],[Total Emissions 23-24 ]]/Table1[[#This Row],[Total Emissions 22-23]],"")</f>
        <v/>
      </c>
      <c r="Y928" s="21"/>
    </row>
    <row r="929" spans="1:25" x14ac:dyDescent="0.25">
      <c r="A929" s="32"/>
      <c r="B929" s="21" t="e">
        <f>VLOOKUP(Table1[[#This Row],[Name]], 'Site Information'!$A$2:$D$46, 4, FALSE)</f>
        <v>#N/A</v>
      </c>
      <c r="C929" s="8" t="str">
        <f>IF(ISNA(VLOOKUP(Table1[[#This Row],[Name]], 'Elec 17-18'!$A$4:$B$630, 2, FALSE)), "0", VLOOKUP(Table1[[#This Row],[Name]], 'Elec 17-18'!$A$4:$B$630, 2, FALSE))</f>
        <v>0</v>
      </c>
      <c r="D929" s="13" t="str">
        <f>IF(ISNA(VLOOKUP(Table1[[#This Row],[Name]], 'Gas 17-18'!$A$4:$B$395, 2, FALSE)), "0", (VLOOKUP(Table1[[#This Row],[Name]], 'Gas 17-18'!$A$4:$B$395, 2, FALSE)))</f>
        <v>0</v>
      </c>
      <c r="E929" s="8" t="str">
        <f>IF(ISNA(VLOOKUP(Table1[[#This Row],[Name]], 'Elec 18-19'!$A$4:$B$630, 2, FALSE)), "0", VLOOKUP(Table1[[#This Row],[Name]], 'Elec 18-19'!$A$4:$B$630, 2, FALSE))</f>
        <v>0</v>
      </c>
      <c r="F929" s="13" t="str">
        <f>IF(ISNA(VLOOKUP(Table1[[#This Row],[Name]], 'Gas 18-19'!$A$4:$B$395, 2, FALSE)), "0", (VLOOKUP(Table1[[#This Row],[Name]], 'Gas 18-19'!$A$4:$B$395, 2, FALSE)))</f>
        <v>0</v>
      </c>
      <c r="G929" s="7" t="str">
        <f>IF(ISNA(VLOOKUP(Table1[[#This Row],[Name]], 'Elec 19-20'!$A$4:$B$631, 2, FALSE)), "0", VLOOKUP(Table1[[#This Row],[Name]], 'Elec 19-20'!$A$4:$B$631, 2, FALSE))</f>
        <v>0</v>
      </c>
      <c r="H929" s="7" t="str">
        <f>IF(ISNA(VLOOKUP(Table1[[#This Row],[Name]], 'Gas 19-20'!$A$4:$B$395, 2, FALSE)), "0", (VLOOKUP(Table1[[#This Row],[Name]], 'Gas 19-20'!$A$4:$B$395, 2, FALSE)))</f>
        <v>0</v>
      </c>
      <c r="I929" s="13">
        <f>IFERROR((Table1[[#This Row],[Electricity 19-20]]*'Emissions Factors'!$C$2)+(Table1[[#This Row],[Gas 19-20]]*'Emissions Factors'!$B$2), "")</f>
        <v>0</v>
      </c>
      <c r="J929" s="7" t="str">
        <f>IF(ISNA(VLOOKUP(Table1[[#This Row],[Name]],'Elec 20-21'!$A$4:$B$641, 2, FALSE)), "0", VLOOKUP(Table1[[#This Row],[Name]], 'Elec 20-21'!$A$4:$B$641, 2, FALSE))</f>
        <v>0</v>
      </c>
      <c r="K929" s="7" t="str">
        <f>IF(ISNA(VLOOKUP(Table1[[#This Row],[Name]], 'Gas 20-21'!$A$4:$B$400, 2, FALSE)), "0", VLOOKUP(Table1[[#This Row],[Name]], 'Gas 20-21'!$A$4:$B$400, 2, FALSE))</f>
        <v>0</v>
      </c>
      <c r="L929" s="13">
        <f>IFERROR((Table1[[#This Row],[Electricity 20-21]]*'Emissions Factors'!$C$3)+(Table1[[#This Row],[Gas 20-21]]*'Emissions Factors'!$B$2), "0")</f>
        <v>0</v>
      </c>
      <c r="M929" s="11" t="str">
        <f>IF(ISNA(VLOOKUP(Table1[[#This Row],[Name]], 'Elec 21-22'!$A$4:$B$656, 2, FALSE)), "0", VLOOKUP(Table1[[#This Row],[Name]], 'Elec 21-22'!$A$4:$B$656, 2, FALSE))</f>
        <v>0</v>
      </c>
      <c r="N929" s="7" t="str">
        <f>IF(ISNA(VLOOKUP(Table1[[#This Row],[Name]], 'Gas 21-22'!$A$4:$B$408, 2, FALSE)), "0", VLOOKUP(Table1[[#This Row],[Name]], 'Gas 21-22'!$A$4:$B$408, 2, FALSE))</f>
        <v>0</v>
      </c>
      <c r="O929" s="8">
        <f>IFERROR((Table1[[#This Row],[Electricity 21-22]]*'Emissions Factors'!$C$4)+(Table1[[#This Row],[Gas 21-22]]*'Emissions Factors'!$B$4), "")</f>
        <v>0</v>
      </c>
      <c r="P929" s="74" t="str">
        <f>IFERROR(Table1[[#This Row],[Total Emissions 21-22]]/Table1[[#This Row],[Total Emissions 20-21]], "")</f>
        <v/>
      </c>
      <c r="Q929" s="11" t="str">
        <f>IF(ISNA(VLOOKUP(Table1[[#This Row],[Name]],'Elec 22-23'!$A$4:$B$680, 2, FALSE)), "", VLOOKUP(Table1[[#This Row],[Name]], 'Elec 22-23'!$A$4:$B$680, 2, FALSE))</f>
        <v/>
      </c>
      <c r="R929" s="7" t="str">
        <f>IF(ISNA(VLOOKUP(Table1[[#This Row],[Name]], 'Gas 22-23'!$A$4:$B$427, 2, FALSE)), "", (VLOOKUP(Table1[[#This Row],[Name]], 'Gas 22-23'!$A$4:$B$427, 2, FALSE)))</f>
        <v/>
      </c>
      <c r="S929" s="7" t="str">
        <f>IFERROR((Table1[[#This Row],[Electricity 22-23]]*'Emissions Factors'!$C$5)+('Emissions Factors'!$B$5*Table1[[#This Row],[Gas 22-23]]), "")</f>
        <v/>
      </c>
      <c r="T929" s="12" t="str">
        <f>IFERROR(Table1[[#This Row],[Total Emissions 22-23]]/Table1[[#This Row],[Total Emissions 21-22]], "")</f>
        <v/>
      </c>
      <c r="U929" s="7" t="str">
        <f>IF(ISNA(VLOOKUP(Table1[[#This Row],[Name]],'Electricity 23-24'!A930:D1826,4,FALSE)),"",(VLOOKUP(Table1[[#This Row],[Name]],'Electricity 23-24'!A930:D1826,4,FALSE)))</f>
        <v/>
      </c>
      <c r="V929" s="7" t="str">
        <f>IF(ISNA(VLOOKUP(Table1[[#This Row],[Name]],Table2[#All],2,FALSE)),"",(VLOOKUP(Table1[[#This Row],[Name]],Table2[#All],2,FALSE)))</f>
        <v/>
      </c>
      <c r="W929" s="7" t="str">
        <f>IFERROR((Table1[[#This Row],[Electricity 23-24 ]]*'Emissions Factors'!$C$6)+(Table1[[#This Row],[Gas 23-24 ]]*'Emissions Factors'!$B$6),"")</f>
        <v/>
      </c>
      <c r="X929" s="74" t="str">
        <f>IFERROR(Table1[[#This Row],[Total Emissions 23-24 ]]/Table1[[#This Row],[Total Emissions 22-23]],"")</f>
        <v/>
      </c>
      <c r="Y929" s="21"/>
    </row>
    <row r="930" spans="1:25" x14ac:dyDescent="0.25">
      <c r="A930" s="32"/>
      <c r="B930" s="21" t="e">
        <f>VLOOKUP(Table1[[#This Row],[Name]], 'Site Information'!$A$2:$D$46, 4, FALSE)</f>
        <v>#N/A</v>
      </c>
      <c r="C930" s="8" t="str">
        <f>IF(ISNA(VLOOKUP(Table1[[#This Row],[Name]], 'Elec 17-18'!$A$4:$B$630, 2, FALSE)), "0", VLOOKUP(Table1[[#This Row],[Name]], 'Elec 17-18'!$A$4:$B$630, 2, FALSE))</f>
        <v>0</v>
      </c>
      <c r="D930" s="13" t="str">
        <f>IF(ISNA(VLOOKUP(Table1[[#This Row],[Name]], 'Gas 17-18'!$A$4:$B$395, 2, FALSE)), "0", (VLOOKUP(Table1[[#This Row],[Name]], 'Gas 17-18'!$A$4:$B$395, 2, FALSE)))</f>
        <v>0</v>
      </c>
      <c r="E930" s="8" t="str">
        <f>IF(ISNA(VLOOKUP(Table1[[#This Row],[Name]], 'Elec 18-19'!$A$4:$B$630, 2, FALSE)), "0", VLOOKUP(Table1[[#This Row],[Name]], 'Elec 18-19'!$A$4:$B$630, 2, FALSE))</f>
        <v>0</v>
      </c>
      <c r="F930" s="13" t="str">
        <f>IF(ISNA(VLOOKUP(Table1[[#This Row],[Name]], 'Gas 18-19'!$A$4:$B$395, 2, FALSE)), "0", (VLOOKUP(Table1[[#This Row],[Name]], 'Gas 18-19'!$A$4:$B$395, 2, FALSE)))</f>
        <v>0</v>
      </c>
      <c r="G930" s="7" t="str">
        <f>IF(ISNA(VLOOKUP(Table1[[#This Row],[Name]], 'Elec 19-20'!$A$4:$B$631, 2, FALSE)), "0", VLOOKUP(Table1[[#This Row],[Name]], 'Elec 19-20'!$A$4:$B$631, 2, FALSE))</f>
        <v>0</v>
      </c>
      <c r="H930" s="7" t="str">
        <f>IF(ISNA(VLOOKUP(Table1[[#This Row],[Name]], 'Gas 19-20'!$A$4:$B$395, 2, FALSE)), "0", (VLOOKUP(Table1[[#This Row],[Name]], 'Gas 19-20'!$A$4:$B$395, 2, FALSE)))</f>
        <v>0</v>
      </c>
      <c r="I930" s="13">
        <f>IFERROR((Table1[[#This Row],[Electricity 19-20]]*'Emissions Factors'!$C$2)+(Table1[[#This Row],[Gas 19-20]]*'Emissions Factors'!$B$2), "")</f>
        <v>0</v>
      </c>
      <c r="J930" s="7" t="str">
        <f>IF(ISNA(VLOOKUP(Table1[[#This Row],[Name]],'Elec 20-21'!$A$4:$B$641, 2, FALSE)), "0", VLOOKUP(Table1[[#This Row],[Name]], 'Elec 20-21'!$A$4:$B$641, 2, FALSE))</f>
        <v>0</v>
      </c>
      <c r="K930" s="7" t="str">
        <f>IF(ISNA(VLOOKUP(Table1[[#This Row],[Name]], 'Gas 20-21'!$A$4:$B$400, 2, FALSE)), "0", VLOOKUP(Table1[[#This Row],[Name]], 'Gas 20-21'!$A$4:$B$400, 2, FALSE))</f>
        <v>0</v>
      </c>
      <c r="L930" s="13">
        <f>IFERROR((Table1[[#This Row],[Electricity 20-21]]*'Emissions Factors'!$C$3)+(Table1[[#This Row],[Gas 20-21]]*'Emissions Factors'!$B$2), "0")</f>
        <v>0</v>
      </c>
      <c r="M930" s="11" t="str">
        <f>IF(ISNA(VLOOKUP(Table1[[#This Row],[Name]], 'Elec 21-22'!$A$4:$B$656, 2, FALSE)), "0", VLOOKUP(Table1[[#This Row],[Name]], 'Elec 21-22'!$A$4:$B$656, 2, FALSE))</f>
        <v>0</v>
      </c>
      <c r="N930" s="7" t="str">
        <f>IF(ISNA(VLOOKUP(Table1[[#This Row],[Name]], 'Gas 21-22'!$A$4:$B$408, 2, FALSE)), "0", VLOOKUP(Table1[[#This Row],[Name]], 'Gas 21-22'!$A$4:$B$408, 2, FALSE))</f>
        <v>0</v>
      </c>
      <c r="O930" s="8">
        <f>IFERROR((Table1[[#This Row],[Electricity 21-22]]*'Emissions Factors'!$C$4)+(Table1[[#This Row],[Gas 21-22]]*'Emissions Factors'!$B$4), "")</f>
        <v>0</v>
      </c>
      <c r="P930" s="74" t="str">
        <f>IFERROR(Table1[[#This Row],[Total Emissions 21-22]]/Table1[[#This Row],[Total Emissions 20-21]], "")</f>
        <v/>
      </c>
      <c r="Q930" s="11" t="str">
        <f>IF(ISNA(VLOOKUP(Table1[[#This Row],[Name]],'Elec 22-23'!$A$4:$B$680, 2, FALSE)), "", VLOOKUP(Table1[[#This Row],[Name]], 'Elec 22-23'!$A$4:$B$680, 2, FALSE))</f>
        <v/>
      </c>
      <c r="R930" s="7" t="str">
        <f>IF(ISNA(VLOOKUP(Table1[[#This Row],[Name]], 'Gas 22-23'!$A$4:$B$427, 2, FALSE)), "", (VLOOKUP(Table1[[#This Row],[Name]], 'Gas 22-23'!$A$4:$B$427, 2, FALSE)))</f>
        <v/>
      </c>
      <c r="S930" s="7" t="str">
        <f>IFERROR((Table1[[#This Row],[Electricity 22-23]]*'Emissions Factors'!$C$5)+('Emissions Factors'!$B$5*Table1[[#This Row],[Gas 22-23]]), "")</f>
        <v/>
      </c>
      <c r="T930" s="12" t="str">
        <f>IFERROR(Table1[[#This Row],[Total Emissions 22-23]]/Table1[[#This Row],[Total Emissions 21-22]], "")</f>
        <v/>
      </c>
      <c r="U930" s="7" t="str">
        <f>IF(ISNA(VLOOKUP(Table1[[#This Row],[Name]],'Electricity 23-24'!A931:D1827,4,FALSE)),"",(VLOOKUP(Table1[[#This Row],[Name]],'Electricity 23-24'!A931:D1827,4,FALSE)))</f>
        <v/>
      </c>
      <c r="V930" s="7" t="str">
        <f>IF(ISNA(VLOOKUP(Table1[[#This Row],[Name]],Table2[#All],2,FALSE)),"",(VLOOKUP(Table1[[#This Row],[Name]],Table2[#All],2,FALSE)))</f>
        <v/>
      </c>
      <c r="W930" s="7" t="str">
        <f>IFERROR((Table1[[#This Row],[Electricity 23-24 ]]*'Emissions Factors'!$C$6)+(Table1[[#This Row],[Gas 23-24 ]]*'Emissions Factors'!$B$6),"")</f>
        <v/>
      </c>
      <c r="X930" s="74" t="str">
        <f>IFERROR(Table1[[#This Row],[Total Emissions 23-24 ]]/Table1[[#This Row],[Total Emissions 22-23]],"")</f>
        <v/>
      </c>
      <c r="Y930" s="21"/>
    </row>
    <row r="931" spans="1:25" x14ac:dyDescent="0.25">
      <c r="A931" s="32"/>
      <c r="B931" s="21" t="e">
        <f>VLOOKUP(Table1[[#This Row],[Name]], 'Site Information'!$A$2:$D$46, 4, FALSE)</f>
        <v>#N/A</v>
      </c>
      <c r="C931" s="8" t="str">
        <f>IF(ISNA(VLOOKUP(Table1[[#This Row],[Name]], 'Elec 17-18'!$A$4:$B$630, 2, FALSE)), "0", VLOOKUP(Table1[[#This Row],[Name]], 'Elec 17-18'!$A$4:$B$630, 2, FALSE))</f>
        <v>0</v>
      </c>
      <c r="D931" s="13" t="str">
        <f>IF(ISNA(VLOOKUP(Table1[[#This Row],[Name]], 'Gas 17-18'!$A$4:$B$395, 2, FALSE)), "0", (VLOOKUP(Table1[[#This Row],[Name]], 'Gas 17-18'!$A$4:$B$395, 2, FALSE)))</f>
        <v>0</v>
      </c>
      <c r="E931" s="8" t="str">
        <f>IF(ISNA(VLOOKUP(Table1[[#This Row],[Name]], 'Elec 18-19'!$A$4:$B$630, 2, FALSE)), "0", VLOOKUP(Table1[[#This Row],[Name]], 'Elec 18-19'!$A$4:$B$630, 2, FALSE))</f>
        <v>0</v>
      </c>
      <c r="F931" s="13" t="str">
        <f>IF(ISNA(VLOOKUP(Table1[[#This Row],[Name]], 'Gas 18-19'!$A$4:$B$395, 2, FALSE)), "0", (VLOOKUP(Table1[[#This Row],[Name]], 'Gas 18-19'!$A$4:$B$395, 2, FALSE)))</f>
        <v>0</v>
      </c>
      <c r="G931" s="7" t="str">
        <f>IF(ISNA(VLOOKUP(Table1[[#This Row],[Name]], 'Elec 19-20'!$A$4:$B$631, 2, FALSE)), "0", VLOOKUP(Table1[[#This Row],[Name]], 'Elec 19-20'!$A$4:$B$631, 2, FALSE))</f>
        <v>0</v>
      </c>
      <c r="H931" s="7" t="str">
        <f>IF(ISNA(VLOOKUP(Table1[[#This Row],[Name]], 'Gas 19-20'!$A$4:$B$395, 2, FALSE)), "0", (VLOOKUP(Table1[[#This Row],[Name]], 'Gas 19-20'!$A$4:$B$395, 2, FALSE)))</f>
        <v>0</v>
      </c>
      <c r="I931" s="13">
        <f>IFERROR((Table1[[#This Row],[Electricity 19-20]]*'Emissions Factors'!$C$2)+(Table1[[#This Row],[Gas 19-20]]*'Emissions Factors'!$B$2), "")</f>
        <v>0</v>
      </c>
      <c r="J931" s="7" t="str">
        <f>IF(ISNA(VLOOKUP(Table1[[#This Row],[Name]],'Elec 20-21'!$A$4:$B$641, 2, FALSE)), "0", VLOOKUP(Table1[[#This Row],[Name]], 'Elec 20-21'!$A$4:$B$641, 2, FALSE))</f>
        <v>0</v>
      </c>
      <c r="K931" s="7" t="str">
        <f>IF(ISNA(VLOOKUP(Table1[[#This Row],[Name]], 'Gas 20-21'!$A$4:$B$400, 2, FALSE)), "0", VLOOKUP(Table1[[#This Row],[Name]], 'Gas 20-21'!$A$4:$B$400, 2, FALSE))</f>
        <v>0</v>
      </c>
      <c r="L931" s="13">
        <f>IFERROR((Table1[[#This Row],[Electricity 20-21]]*'Emissions Factors'!$C$3)+(Table1[[#This Row],[Gas 20-21]]*'Emissions Factors'!$B$2), "0")</f>
        <v>0</v>
      </c>
      <c r="M931" s="11" t="str">
        <f>IF(ISNA(VLOOKUP(Table1[[#This Row],[Name]], 'Elec 21-22'!$A$4:$B$656, 2, FALSE)), "0", VLOOKUP(Table1[[#This Row],[Name]], 'Elec 21-22'!$A$4:$B$656, 2, FALSE))</f>
        <v>0</v>
      </c>
      <c r="N931" s="7" t="str">
        <f>IF(ISNA(VLOOKUP(Table1[[#This Row],[Name]], 'Gas 21-22'!$A$4:$B$408, 2, FALSE)), "0", VLOOKUP(Table1[[#This Row],[Name]], 'Gas 21-22'!$A$4:$B$408, 2, FALSE))</f>
        <v>0</v>
      </c>
      <c r="O931" s="8">
        <f>IFERROR((Table1[[#This Row],[Electricity 21-22]]*'Emissions Factors'!$C$4)+(Table1[[#This Row],[Gas 21-22]]*'Emissions Factors'!$B$4), "")</f>
        <v>0</v>
      </c>
      <c r="P931" s="74" t="str">
        <f>IFERROR(Table1[[#This Row],[Total Emissions 21-22]]/Table1[[#This Row],[Total Emissions 20-21]], "")</f>
        <v/>
      </c>
      <c r="Q931" s="11" t="str">
        <f>IF(ISNA(VLOOKUP(Table1[[#This Row],[Name]],'Elec 22-23'!$A$4:$B$680, 2, FALSE)), "", VLOOKUP(Table1[[#This Row],[Name]], 'Elec 22-23'!$A$4:$B$680, 2, FALSE))</f>
        <v/>
      </c>
      <c r="R931" s="7" t="str">
        <f>IF(ISNA(VLOOKUP(Table1[[#This Row],[Name]], 'Gas 22-23'!$A$4:$B$427, 2, FALSE)), "", (VLOOKUP(Table1[[#This Row],[Name]], 'Gas 22-23'!$A$4:$B$427, 2, FALSE)))</f>
        <v/>
      </c>
      <c r="S931" s="7" t="str">
        <f>IFERROR((Table1[[#This Row],[Electricity 22-23]]*'Emissions Factors'!$C$5)+('Emissions Factors'!$B$5*Table1[[#This Row],[Gas 22-23]]), "")</f>
        <v/>
      </c>
      <c r="T931" s="12" t="str">
        <f>IFERROR(Table1[[#This Row],[Total Emissions 22-23]]/Table1[[#This Row],[Total Emissions 21-22]], "")</f>
        <v/>
      </c>
      <c r="U931" s="7" t="str">
        <f>IF(ISNA(VLOOKUP(Table1[[#This Row],[Name]],'Electricity 23-24'!A932:D1828,4,FALSE)),"",(VLOOKUP(Table1[[#This Row],[Name]],'Electricity 23-24'!A932:D1828,4,FALSE)))</f>
        <v/>
      </c>
      <c r="V931" s="7" t="str">
        <f>IF(ISNA(VLOOKUP(Table1[[#This Row],[Name]],Table2[#All],2,FALSE)),"",(VLOOKUP(Table1[[#This Row],[Name]],Table2[#All],2,FALSE)))</f>
        <v/>
      </c>
      <c r="W931" s="7" t="str">
        <f>IFERROR((Table1[[#This Row],[Electricity 23-24 ]]*'Emissions Factors'!$C$6)+(Table1[[#This Row],[Gas 23-24 ]]*'Emissions Factors'!$B$6),"")</f>
        <v/>
      </c>
      <c r="X931" s="74" t="str">
        <f>IFERROR(Table1[[#This Row],[Total Emissions 23-24 ]]/Table1[[#This Row],[Total Emissions 22-23]],"")</f>
        <v/>
      </c>
      <c r="Y931" s="21"/>
    </row>
    <row r="932" spans="1:25" x14ac:dyDescent="0.25">
      <c r="A932" s="32"/>
      <c r="B932" s="21" t="e">
        <f>VLOOKUP(Table1[[#This Row],[Name]], 'Site Information'!$A$2:$D$46, 4, FALSE)</f>
        <v>#N/A</v>
      </c>
      <c r="C932" s="8" t="str">
        <f>IF(ISNA(VLOOKUP(Table1[[#This Row],[Name]], 'Elec 17-18'!$A$4:$B$630, 2, FALSE)), "0", VLOOKUP(Table1[[#This Row],[Name]], 'Elec 17-18'!$A$4:$B$630, 2, FALSE))</f>
        <v>0</v>
      </c>
      <c r="D932" s="13" t="str">
        <f>IF(ISNA(VLOOKUP(Table1[[#This Row],[Name]], 'Gas 17-18'!$A$4:$B$395, 2, FALSE)), "0", (VLOOKUP(Table1[[#This Row],[Name]], 'Gas 17-18'!$A$4:$B$395, 2, FALSE)))</f>
        <v>0</v>
      </c>
      <c r="E932" s="8" t="str">
        <f>IF(ISNA(VLOOKUP(Table1[[#This Row],[Name]], 'Elec 18-19'!$A$4:$B$630, 2, FALSE)), "0", VLOOKUP(Table1[[#This Row],[Name]], 'Elec 18-19'!$A$4:$B$630, 2, FALSE))</f>
        <v>0</v>
      </c>
      <c r="F932" s="13" t="str">
        <f>IF(ISNA(VLOOKUP(Table1[[#This Row],[Name]], 'Gas 18-19'!$A$4:$B$395, 2, FALSE)), "0", (VLOOKUP(Table1[[#This Row],[Name]], 'Gas 18-19'!$A$4:$B$395, 2, FALSE)))</f>
        <v>0</v>
      </c>
      <c r="G932" s="7" t="str">
        <f>IF(ISNA(VLOOKUP(Table1[[#This Row],[Name]], 'Elec 19-20'!$A$4:$B$631, 2, FALSE)), "0", VLOOKUP(Table1[[#This Row],[Name]], 'Elec 19-20'!$A$4:$B$631, 2, FALSE))</f>
        <v>0</v>
      </c>
      <c r="H932" s="7" t="str">
        <f>IF(ISNA(VLOOKUP(Table1[[#This Row],[Name]], 'Gas 19-20'!$A$4:$B$395, 2, FALSE)), "0", (VLOOKUP(Table1[[#This Row],[Name]], 'Gas 19-20'!$A$4:$B$395, 2, FALSE)))</f>
        <v>0</v>
      </c>
      <c r="I932" s="13">
        <f>IFERROR((Table1[[#This Row],[Electricity 19-20]]*'Emissions Factors'!$C$2)+(Table1[[#This Row],[Gas 19-20]]*'Emissions Factors'!$B$2), "")</f>
        <v>0</v>
      </c>
      <c r="J932" s="7" t="str">
        <f>IF(ISNA(VLOOKUP(Table1[[#This Row],[Name]],'Elec 20-21'!$A$4:$B$641, 2, FALSE)), "0", VLOOKUP(Table1[[#This Row],[Name]], 'Elec 20-21'!$A$4:$B$641, 2, FALSE))</f>
        <v>0</v>
      </c>
      <c r="K932" s="7" t="str">
        <f>IF(ISNA(VLOOKUP(Table1[[#This Row],[Name]], 'Gas 20-21'!$A$4:$B$400, 2, FALSE)), "0", VLOOKUP(Table1[[#This Row],[Name]], 'Gas 20-21'!$A$4:$B$400, 2, FALSE))</f>
        <v>0</v>
      </c>
      <c r="L932" s="13">
        <f>IFERROR((Table1[[#This Row],[Electricity 20-21]]*'Emissions Factors'!$C$3)+(Table1[[#This Row],[Gas 20-21]]*'Emissions Factors'!$B$2), "0")</f>
        <v>0</v>
      </c>
      <c r="M932" s="11" t="str">
        <f>IF(ISNA(VLOOKUP(Table1[[#This Row],[Name]], 'Elec 21-22'!$A$4:$B$656, 2, FALSE)), "0", VLOOKUP(Table1[[#This Row],[Name]], 'Elec 21-22'!$A$4:$B$656, 2, FALSE))</f>
        <v>0</v>
      </c>
      <c r="N932" s="7" t="str">
        <f>IF(ISNA(VLOOKUP(Table1[[#This Row],[Name]], 'Gas 21-22'!$A$4:$B$408, 2, FALSE)), "0", VLOOKUP(Table1[[#This Row],[Name]], 'Gas 21-22'!$A$4:$B$408, 2, FALSE))</f>
        <v>0</v>
      </c>
      <c r="O932" s="8">
        <f>IFERROR((Table1[[#This Row],[Electricity 21-22]]*'Emissions Factors'!$C$4)+(Table1[[#This Row],[Gas 21-22]]*'Emissions Factors'!$B$4), "")</f>
        <v>0</v>
      </c>
      <c r="P932" s="74" t="str">
        <f>IFERROR(Table1[[#This Row],[Total Emissions 21-22]]/Table1[[#This Row],[Total Emissions 20-21]], "")</f>
        <v/>
      </c>
      <c r="Q932" s="11" t="str">
        <f>IF(ISNA(VLOOKUP(Table1[[#This Row],[Name]],'Elec 22-23'!$A$4:$B$680, 2, FALSE)), "", VLOOKUP(Table1[[#This Row],[Name]], 'Elec 22-23'!$A$4:$B$680, 2, FALSE))</f>
        <v/>
      </c>
      <c r="R932" s="7" t="str">
        <f>IF(ISNA(VLOOKUP(Table1[[#This Row],[Name]], 'Gas 22-23'!$A$4:$B$427, 2, FALSE)), "", (VLOOKUP(Table1[[#This Row],[Name]], 'Gas 22-23'!$A$4:$B$427, 2, FALSE)))</f>
        <v/>
      </c>
      <c r="S932" s="7" t="str">
        <f>IFERROR((Table1[[#This Row],[Electricity 22-23]]*'Emissions Factors'!$C$5)+('Emissions Factors'!$B$5*Table1[[#This Row],[Gas 22-23]]), "")</f>
        <v/>
      </c>
      <c r="T932" s="12" t="str">
        <f>IFERROR(Table1[[#This Row],[Total Emissions 22-23]]/Table1[[#This Row],[Total Emissions 21-22]], "")</f>
        <v/>
      </c>
      <c r="U932" s="7" t="str">
        <f>IF(ISNA(VLOOKUP(Table1[[#This Row],[Name]],'Electricity 23-24'!A933:D1829,4,FALSE)),"",(VLOOKUP(Table1[[#This Row],[Name]],'Electricity 23-24'!A933:D1829,4,FALSE)))</f>
        <v/>
      </c>
      <c r="V932" s="7" t="str">
        <f>IF(ISNA(VLOOKUP(Table1[[#This Row],[Name]],Table2[#All],2,FALSE)),"",(VLOOKUP(Table1[[#This Row],[Name]],Table2[#All],2,FALSE)))</f>
        <v/>
      </c>
      <c r="W932" s="7" t="str">
        <f>IFERROR((Table1[[#This Row],[Electricity 23-24 ]]*'Emissions Factors'!$C$6)+(Table1[[#This Row],[Gas 23-24 ]]*'Emissions Factors'!$B$6),"")</f>
        <v/>
      </c>
      <c r="X932" s="74" t="str">
        <f>IFERROR(Table1[[#This Row],[Total Emissions 23-24 ]]/Table1[[#This Row],[Total Emissions 22-23]],"")</f>
        <v/>
      </c>
      <c r="Y932" s="21"/>
    </row>
    <row r="933" spans="1:25" x14ac:dyDescent="0.25">
      <c r="A933" s="32"/>
      <c r="B933" s="21" t="e">
        <f>VLOOKUP(Table1[[#This Row],[Name]], 'Site Information'!$A$2:$D$46, 4, FALSE)</f>
        <v>#N/A</v>
      </c>
      <c r="C933" s="8" t="str">
        <f>IF(ISNA(VLOOKUP(Table1[[#This Row],[Name]], 'Elec 17-18'!$A$4:$B$630, 2, FALSE)), "0", VLOOKUP(Table1[[#This Row],[Name]], 'Elec 17-18'!$A$4:$B$630, 2, FALSE))</f>
        <v>0</v>
      </c>
      <c r="D933" s="13" t="str">
        <f>IF(ISNA(VLOOKUP(Table1[[#This Row],[Name]], 'Gas 17-18'!$A$4:$B$395, 2, FALSE)), "0", (VLOOKUP(Table1[[#This Row],[Name]], 'Gas 17-18'!$A$4:$B$395, 2, FALSE)))</f>
        <v>0</v>
      </c>
      <c r="E933" s="8" t="str">
        <f>IF(ISNA(VLOOKUP(Table1[[#This Row],[Name]], 'Elec 18-19'!$A$4:$B$630, 2, FALSE)), "0", VLOOKUP(Table1[[#This Row],[Name]], 'Elec 18-19'!$A$4:$B$630, 2, FALSE))</f>
        <v>0</v>
      </c>
      <c r="F933" s="13" t="str">
        <f>IF(ISNA(VLOOKUP(Table1[[#This Row],[Name]], 'Gas 18-19'!$A$4:$B$395, 2, FALSE)), "0", (VLOOKUP(Table1[[#This Row],[Name]], 'Gas 18-19'!$A$4:$B$395, 2, FALSE)))</f>
        <v>0</v>
      </c>
      <c r="G933" s="7" t="str">
        <f>IF(ISNA(VLOOKUP(Table1[[#This Row],[Name]], 'Elec 19-20'!$A$4:$B$631, 2, FALSE)), "0", VLOOKUP(Table1[[#This Row],[Name]], 'Elec 19-20'!$A$4:$B$631, 2, FALSE))</f>
        <v>0</v>
      </c>
      <c r="H933" s="7" t="str">
        <f>IF(ISNA(VLOOKUP(Table1[[#This Row],[Name]], 'Gas 19-20'!$A$4:$B$395, 2, FALSE)), "0", (VLOOKUP(Table1[[#This Row],[Name]], 'Gas 19-20'!$A$4:$B$395, 2, FALSE)))</f>
        <v>0</v>
      </c>
      <c r="I933" s="13">
        <f>IFERROR((Table1[[#This Row],[Electricity 19-20]]*'Emissions Factors'!$C$2)+(Table1[[#This Row],[Gas 19-20]]*'Emissions Factors'!$B$2), "")</f>
        <v>0</v>
      </c>
      <c r="J933" s="7" t="str">
        <f>IF(ISNA(VLOOKUP(Table1[[#This Row],[Name]],'Elec 20-21'!$A$4:$B$641, 2, FALSE)), "0", VLOOKUP(Table1[[#This Row],[Name]], 'Elec 20-21'!$A$4:$B$641, 2, FALSE))</f>
        <v>0</v>
      </c>
      <c r="K933" s="7" t="str">
        <f>IF(ISNA(VLOOKUP(Table1[[#This Row],[Name]], 'Gas 20-21'!$A$4:$B$400, 2, FALSE)), "0", VLOOKUP(Table1[[#This Row],[Name]], 'Gas 20-21'!$A$4:$B$400, 2, FALSE))</f>
        <v>0</v>
      </c>
      <c r="L933" s="13">
        <f>IFERROR((Table1[[#This Row],[Electricity 20-21]]*'Emissions Factors'!$C$3)+(Table1[[#This Row],[Gas 20-21]]*'Emissions Factors'!$B$2), "0")</f>
        <v>0</v>
      </c>
      <c r="M933" s="11" t="str">
        <f>IF(ISNA(VLOOKUP(Table1[[#This Row],[Name]], 'Elec 21-22'!$A$4:$B$656, 2, FALSE)), "0", VLOOKUP(Table1[[#This Row],[Name]], 'Elec 21-22'!$A$4:$B$656, 2, FALSE))</f>
        <v>0</v>
      </c>
      <c r="N933" s="7" t="str">
        <f>IF(ISNA(VLOOKUP(Table1[[#This Row],[Name]], 'Gas 21-22'!$A$4:$B$408, 2, FALSE)), "0", VLOOKUP(Table1[[#This Row],[Name]], 'Gas 21-22'!$A$4:$B$408, 2, FALSE))</f>
        <v>0</v>
      </c>
      <c r="O933" s="8">
        <f>IFERROR((Table1[[#This Row],[Electricity 21-22]]*'Emissions Factors'!$C$4)+(Table1[[#This Row],[Gas 21-22]]*'Emissions Factors'!$B$4), "")</f>
        <v>0</v>
      </c>
      <c r="P933" s="74" t="str">
        <f>IFERROR(Table1[[#This Row],[Total Emissions 21-22]]/Table1[[#This Row],[Total Emissions 20-21]], "")</f>
        <v/>
      </c>
      <c r="Q933" s="11" t="str">
        <f>IF(ISNA(VLOOKUP(Table1[[#This Row],[Name]],'Elec 22-23'!$A$4:$B$680, 2, FALSE)), "", VLOOKUP(Table1[[#This Row],[Name]], 'Elec 22-23'!$A$4:$B$680, 2, FALSE))</f>
        <v/>
      </c>
      <c r="R933" s="7" t="str">
        <f>IF(ISNA(VLOOKUP(Table1[[#This Row],[Name]], 'Gas 22-23'!$A$4:$B$427, 2, FALSE)), "", (VLOOKUP(Table1[[#This Row],[Name]], 'Gas 22-23'!$A$4:$B$427, 2, FALSE)))</f>
        <v/>
      </c>
      <c r="S933" s="7" t="str">
        <f>IFERROR((Table1[[#This Row],[Electricity 22-23]]*'Emissions Factors'!$C$5)+('Emissions Factors'!$B$5*Table1[[#This Row],[Gas 22-23]]), "")</f>
        <v/>
      </c>
      <c r="T933" s="12" t="str">
        <f>IFERROR(Table1[[#This Row],[Total Emissions 22-23]]/Table1[[#This Row],[Total Emissions 21-22]], "")</f>
        <v/>
      </c>
      <c r="U933" s="7" t="str">
        <f>IF(ISNA(VLOOKUP(Table1[[#This Row],[Name]],'Electricity 23-24'!A934:D1830,4,FALSE)),"",(VLOOKUP(Table1[[#This Row],[Name]],'Electricity 23-24'!A934:D1830,4,FALSE)))</f>
        <v/>
      </c>
      <c r="V933" s="7" t="str">
        <f>IF(ISNA(VLOOKUP(Table1[[#This Row],[Name]],Table2[#All],2,FALSE)),"",(VLOOKUP(Table1[[#This Row],[Name]],Table2[#All],2,FALSE)))</f>
        <v/>
      </c>
      <c r="W933" s="7" t="str">
        <f>IFERROR((Table1[[#This Row],[Electricity 23-24 ]]*'Emissions Factors'!$C$6)+(Table1[[#This Row],[Gas 23-24 ]]*'Emissions Factors'!$B$6),"")</f>
        <v/>
      </c>
      <c r="X933" s="74" t="str">
        <f>IFERROR(Table1[[#This Row],[Total Emissions 23-24 ]]/Table1[[#This Row],[Total Emissions 22-23]],"")</f>
        <v/>
      </c>
      <c r="Y933" s="21"/>
    </row>
    <row r="934" spans="1:25" x14ac:dyDescent="0.25">
      <c r="A934" s="32"/>
      <c r="B934" s="21" t="e">
        <f>VLOOKUP(Table1[[#This Row],[Name]], 'Site Information'!$A$2:$D$46, 4, FALSE)</f>
        <v>#N/A</v>
      </c>
      <c r="C934" s="8" t="str">
        <f>IF(ISNA(VLOOKUP(Table1[[#This Row],[Name]], 'Elec 17-18'!$A$4:$B$630, 2, FALSE)), "0", VLOOKUP(Table1[[#This Row],[Name]], 'Elec 17-18'!$A$4:$B$630, 2, FALSE))</f>
        <v>0</v>
      </c>
      <c r="D934" s="13" t="str">
        <f>IF(ISNA(VLOOKUP(Table1[[#This Row],[Name]], 'Gas 17-18'!$A$4:$B$395, 2, FALSE)), "0", (VLOOKUP(Table1[[#This Row],[Name]], 'Gas 17-18'!$A$4:$B$395, 2, FALSE)))</f>
        <v>0</v>
      </c>
      <c r="E934" s="8" t="str">
        <f>IF(ISNA(VLOOKUP(Table1[[#This Row],[Name]], 'Elec 18-19'!$A$4:$B$630, 2, FALSE)), "0", VLOOKUP(Table1[[#This Row],[Name]], 'Elec 18-19'!$A$4:$B$630, 2, FALSE))</f>
        <v>0</v>
      </c>
      <c r="F934" s="13" t="str">
        <f>IF(ISNA(VLOOKUP(Table1[[#This Row],[Name]], 'Gas 18-19'!$A$4:$B$395, 2, FALSE)), "0", (VLOOKUP(Table1[[#This Row],[Name]], 'Gas 18-19'!$A$4:$B$395, 2, FALSE)))</f>
        <v>0</v>
      </c>
      <c r="G934" s="7" t="str">
        <f>IF(ISNA(VLOOKUP(Table1[[#This Row],[Name]], 'Elec 19-20'!$A$4:$B$631, 2, FALSE)), "0", VLOOKUP(Table1[[#This Row],[Name]], 'Elec 19-20'!$A$4:$B$631, 2, FALSE))</f>
        <v>0</v>
      </c>
      <c r="H934" s="7" t="str">
        <f>IF(ISNA(VLOOKUP(Table1[[#This Row],[Name]], 'Gas 19-20'!$A$4:$B$395, 2, FALSE)), "0", (VLOOKUP(Table1[[#This Row],[Name]], 'Gas 19-20'!$A$4:$B$395, 2, FALSE)))</f>
        <v>0</v>
      </c>
      <c r="I934" s="13">
        <f>IFERROR((Table1[[#This Row],[Electricity 19-20]]*'Emissions Factors'!$C$2)+(Table1[[#This Row],[Gas 19-20]]*'Emissions Factors'!$B$2), "")</f>
        <v>0</v>
      </c>
      <c r="J934" s="7" t="str">
        <f>IF(ISNA(VLOOKUP(Table1[[#This Row],[Name]],'Elec 20-21'!$A$4:$B$641, 2, FALSE)), "0", VLOOKUP(Table1[[#This Row],[Name]], 'Elec 20-21'!$A$4:$B$641, 2, FALSE))</f>
        <v>0</v>
      </c>
      <c r="K934" s="7" t="str">
        <f>IF(ISNA(VLOOKUP(Table1[[#This Row],[Name]], 'Gas 20-21'!$A$4:$B$400, 2, FALSE)), "0", VLOOKUP(Table1[[#This Row],[Name]], 'Gas 20-21'!$A$4:$B$400, 2, FALSE))</f>
        <v>0</v>
      </c>
      <c r="L934" s="13">
        <f>IFERROR((Table1[[#This Row],[Electricity 20-21]]*'Emissions Factors'!$C$3)+(Table1[[#This Row],[Gas 20-21]]*'Emissions Factors'!$B$2), "0")</f>
        <v>0</v>
      </c>
      <c r="M934" s="11" t="str">
        <f>IF(ISNA(VLOOKUP(Table1[[#This Row],[Name]], 'Elec 21-22'!$A$4:$B$656, 2, FALSE)), "0", VLOOKUP(Table1[[#This Row],[Name]], 'Elec 21-22'!$A$4:$B$656, 2, FALSE))</f>
        <v>0</v>
      </c>
      <c r="N934" s="7" t="str">
        <f>IF(ISNA(VLOOKUP(Table1[[#This Row],[Name]], 'Gas 21-22'!$A$4:$B$408, 2, FALSE)), "0", VLOOKUP(Table1[[#This Row],[Name]], 'Gas 21-22'!$A$4:$B$408, 2, FALSE))</f>
        <v>0</v>
      </c>
      <c r="O934" s="8">
        <f>IFERROR((Table1[[#This Row],[Electricity 21-22]]*'Emissions Factors'!$C$4)+(Table1[[#This Row],[Gas 21-22]]*'Emissions Factors'!$B$4), "")</f>
        <v>0</v>
      </c>
      <c r="P934" s="74" t="str">
        <f>IFERROR(Table1[[#This Row],[Total Emissions 21-22]]/Table1[[#This Row],[Total Emissions 20-21]], "")</f>
        <v/>
      </c>
      <c r="Q934" s="11" t="str">
        <f>IF(ISNA(VLOOKUP(Table1[[#This Row],[Name]],'Elec 22-23'!$A$4:$B$680, 2, FALSE)), "", VLOOKUP(Table1[[#This Row],[Name]], 'Elec 22-23'!$A$4:$B$680, 2, FALSE))</f>
        <v/>
      </c>
      <c r="R934" s="7" t="str">
        <f>IF(ISNA(VLOOKUP(Table1[[#This Row],[Name]], 'Gas 22-23'!$A$4:$B$427, 2, FALSE)), "", (VLOOKUP(Table1[[#This Row],[Name]], 'Gas 22-23'!$A$4:$B$427, 2, FALSE)))</f>
        <v/>
      </c>
      <c r="S934" s="7" t="str">
        <f>IFERROR((Table1[[#This Row],[Electricity 22-23]]*'Emissions Factors'!$C$5)+('Emissions Factors'!$B$5*Table1[[#This Row],[Gas 22-23]]), "")</f>
        <v/>
      </c>
      <c r="T934" s="12" t="str">
        <f>IFERROR(Table1[[#This Row],[Total Emissions 22-23]]/Table1[[#This Row],[Total Emissions 21-22]], "")</f>
        <v/>
      </c>
      <c r="U934" s="7" t="str">
        <f>IF(ISNA(VLOOKUP(Table1[[#This Row],[Name]],'Electricity 23-24'!A935:D1831,4,FALSE)),"",(VLOOKUP(Table1[[#This Row],[Name]],'Electricity 23-24'!A935:D1831,4,FALSE)))</f>
        <v/>
      </c>
      <c r="V934" s="7" t="str">
        <f>IF(ISNA(VLOOKUP(Table1[[#This Row],[Name]],Table2[#All],2,FALSE)),"",(VLOOKUP(Table1[[#This Row],[Name]],Table2[#All],2,FALSE)))</f>
        <v/>
      </c>
      <c r="W934" s="7" t="str">
        <f>IFERROR((Table1[[#This Row],[Electricity 23-24 ]]*'Emissions Factors'!$C$6)+(Table1[[#This Row],[Gas 23-24 ]]*'Emissions Factors'!$B$6),"")</f>
        <v/>
      </c>
      <c r="X934" s="74" t="str">
        <f>IFERROR(Table1[[#This Row],[Total Emissions 23-24 ]]/Table1[[#This Row],[Total Emissions 22-23]],"")</f>
        <v/>
      </c>
      <c r="Y934" s="21"/>
    </row>
    <row r="935" spans="1:25" x14ac:dyDescent="0.25">
      <c r="A935" s="32"/>
      <c r="B935" s="21" t="e">
        <f>VLOOKUP(Table1[[#This Row],[Name]], 'Site Information'!$A$2:$D$46, 4, FALSE)</f>
        <v>#N/A</v>
      </c>
      <c r="C935" s="8" t="str">
        <f>IF(ISNA(VLOOKUP(Table1[[#This Row],[Name]], 'Elec 17-18'!$A$4:$B$630, 2, FALSE)), "0", VLOOKUP(Table1[[#This Row],[Name]], 'Elec 17-18'!$A$4:$B$630, 2, FALSE))</f>
        <v>0</v>
      </c>
      <c r="D935" s="13" t="str">
        <f>IF(ISNA(VLOOKUP(Table1[[#This Row],[Name]], 'Gas 17-18'!$A$4:$B$395, 2, FALSE)), "0", (VLOOKUP(Table1[[#This Row],[Name]], 'Gas 17-18'!$A$4:$B$395, 2, FALSE)))</f>
        <v>0</v>
      </c>
      <c r="E935" s="8" t="str">
        <f>IF(ISNA(VLOOKUP(Table1[[#This Row],[Name]], 'Elec 18-19'!$A$4:$B$630, 2, FALSE)), "0", VLOOKUP(Table1[[#This Row],[Name]], 'Elec 18-19'!$A$4:$B$630, 2, FALSE))</f>
        <v>0</v>
      </c>
      <c r="F935" s="13" t="str">
        <f>IF(ISNA(VLOOKUP(Table1[[#This Row],[Name]], 'Gas 18-19'!$A$4:$B$395, 2, FALSE)), "0", (VLOOKUP(Table1[[#This Row],[Name]], 'Gas 18-19'!$A$4:$B$395, 2, FALSE)))</f>
        <v>0</v>
      </c>
      <c r="G935" s="7" t="str">
        <f>IF(ISNA(VLOOKUP(Table1[[#This Row],[Name]], 'Elec 19-20'!$A$4:$B$631, 2, FALSE)), "0", VLOOKUP(Table1[[#This Row],[Name]], 'Elec 19-20'!$A$4:$B$631, 2, FALSE))</f>
        <v>0</v>
      </c>
      <c r="H935" s="7" t="str">
        <f>IF(ISNA(VLOOKUP(Table1[[#This Row],[Name]], 'Gas 19-20'!$A$4:$B$395, 2, FALSE)), "0", (VLOOKUP(Table1[[#This Row],[Name]], 'Gas 19-20'!$A$4:$B$395, 2, FALSE)))</f>
        <v>0</v>
      </c>
      <c r="I935" s="13">
        <f>IFERROR((Table1[[#This Row],[Electricity 19-20]]*'Emissions Factors'!$C$2)+(Table1[[#This Row],[Gas 19-20]]*'Emissions Factors'!$B$2), "")</f>
        <v>0</v>
      </c>
      <c r="J935" s="7" t="str">
        <f>IF(ISNA(VLOOKUP(Table1[[#This Row],[Name]],'Elec 20-21'!$A$4:$B$641, 2, FALSE)), "0", VLOOKUP(Table1[[#This Row],[Name]], 'Elec 20-21'!$A$4:$B$641, 2, FALSE))</f>
        <v>0</v>
      </c>
      <c r="K935" s="7" t="str">
        <f>IF(ISNA(VLOOKUP(Table1[[#This Row],[Name]], 'Gas 20-21'!$A$4:$B$400, 2, FALSE)), "0", VLOOKUP(Table1[[#This Row],[Name]], 'Gas 20-21'!$A$4:$B$400, 2, FALSE))</f>
        <v>0</v>
      </c>
      <c r="L935" s="13">
        <f>IFERROR((Table1[[#This Row],[Electricity 20-21]]*'Emissions Factors'!$C$3)+(Table1[[#This Row],[Gas 20-21]]*'Emissions Factors'!$B$2), "0")</f>
        <v>0</v>
      </c>
      <c r="M935" s="11" t="str">
        <f>IF(ISNA(VLOOKUP(Table1[[#This Row],[Name]], 'Elec 21-22'!$A$4:$B$656, 2, FALSE)), "0", VLOOKUP(Table1[[#This Row],[Name]], 'Elec 21-22'!$A$4:$B$656, 2, FALSE))</f>
        <v>0</v>
      </c>
      <c r="N935" s="7" t="str">
        <f>IF(ISNA(VLOOKUP(Table1[[#This Row],[Name]], 'Gas 21-22'!$A$4:$B$408, 2, FALSE)), "0", VLOOKUP(Table1[[#This Row],[Name]], 'Gas 21-22'!$A$4:$B$408, 2, FALSE))</f>
        <v>0</v>
      </c>
      <c r="O935" s="8">
        <f>IFERROR((Table1[[#This Row],[Electricity 21-22]]*'Emissions Factors'!$C$4)+(Table1[[#This Row],[Gas 21-22]]*'Emissions Factors'!$B$4), "")</f>
        <v>0</v>
      </c>
      <c r="P935" s="74" t="str">
        <f>IFERROR(Table1[[#This Row],[Total Emissions 21-22]]/Table1[[#This Row],[Total Emissions 20-21]], "")</f>
        <v/>
      </c>
      <c r="Q935" s="11" t="str">
        <f>IF(ISNA(VLOOKUP(Table1[[#This Row],[Name]],'Elec 22-23'!$A$4:$B$680, 2, FALSE)), "", VLOOKUP(Table1[[#This Row],[Name]], 'Elec 22-23'!$A$4:$B$680, 2, FALSE))</f>
        <v/>
      </c>
      <c r="R935" s="7" t="str">
        <f>IF(ISNA(VLOOKUP(Table1[[#This Row],[Name]], 'Gas 22-23'!$A$4:$B$427, 2, FALSE)), "", (VLOOKUP(Table1[[#This Row],[Name]], 'Gas 22-23'!$A$4:$B$427, 2, FALSE)))</f>
        <v/>
      </c>
      <c r="S935" s="7" t="str">
        <f>IFERROR((Table1[[#This Row],[Electricity 22-23]]*'Emissions Factors'!$C$5)+('Emissions Factors'!$B$5*Table1[[#This Row],[Gas 22-23]]), "")</f>
        <v/>
      </c>
      <c r="T935" s="12" t="str">
        <f>IFERROR(Table1[[#This Row],[Total Emissions 22-23]]/Table1[[#This Row],[Total Emissions 21-22]], "")</f>
        <v/>
      </c>
      <c r="U935" s="7" t="str">
        <f>IF(ISNA(VLOOKUP(Table1[[#This Row],[Name]],'Electricity 23-24'!A936:D1832,4,FALSE)),"",(VLOOKUP(Table1[[#This Row],[Name]],'Electricity 23-24'!A936:D1832,4,FALSE)))</f>
        <v/>
      </c>
      <c r="V935" s="7" t="str">
        <f>IF(ISNA(VLOOKUP(Table1[[#This Row],[Name]],Table2[#All],2,FALSE)),"",(VLOOKUP(Table1[[#This Row],[Name]],Table2[#All],2,FALSE)))</f>
        <v/>
      </c>
      <c r="W935" s="7" t="str">
        <f>IFERROR((Table1[[#This Row],[Electricity 23-24 ]]*'Emissions Factors'!$C$6)+(Table1[[#This Row],[Gas 23-24 ]]*'Emissions Factors'!$B$6),"")</f>
        <v/>
      </c>
      <c r="X935" s="74" t="str">
        <f>IFERROR(Table1[[#This Row],[Total Emissions 23-24 ]]/Table1[[#This Row],[Total Emissions 22-23]],"")</f>
        <v/>
      </c>
      <c r="Y935" s="21"/>
    </row>
    <row r="936" spans="1:25" x14ac:dyDescent="0.25">
      <c r="A936" s="30"/>
      <c r="B936" s="21" t="e">
        <f>VLOOKUP(Table1[[#This Row],[Name]], 'Site Information'!$A$2:$D$46, 4, FALSE)</f>
        <v>#N/A</v>
      </c>
      <c r="C936" s="11" t="str">
        <f>IF(ISNA(VLOOKUP(Table1[[#This Row],[Name]], 'Elec 17-18'!$A$4:$B$630, 2, FALSE)), "0", VLOOKUP(Table1[[#This Row],[Name]], 'Elec 17-18'!$A$4:$B$630, 2, FALSE))</f>
        <v>0</v>
      </c>
      <c r="D936" s="47" t="str">
        <f>IF(ISNA(VLOOKUP(Table1[[#This Row],[Name]], 'Gas 17-18'!$A$4:$B$395, 2, FALSE)), "0", (VLOOKUP(Table1[[#This Row],[Name]], 'Gas 17-18'!$A$4:$B$395, 2, FALSE)))</f>
        <v>0</v>
      </c>
      <c r="E936" s="11" t="str">
        <f>IF(ISNA(VLOOKUP(Table1[[#This Row],[Name]], 'Elec 18-19'!$A$4:$B$630, 2, FALSE)), "0", VLOOKUP(Table1[[#This Row],[Name]], 'Elec 18-19'!$A$4:$B$630, 2, FALSE))</f>
        <v>0</v>
      </c>
      <c r="F936" s="47" t="str">
        <f>IF(ISNA(VLOOKUP(Table1[[#This Row],[Name]], 'Gas 18-19'!$A$4:$B$395, 2, FALSE)), "0", (VLOOKUP(Table1[[#This Row],[Name]], 'Gas 18-19'!$A$4:$B$395, 2, FALSE)))</f>
        <v>0</v>
      </c>
      <c r="G936" s="7" t="str">
        <f>IF(ISNA(VLOOKUP(Table1[[#This Row],[Name]], 'Elec 19-20'!$A$4:$B$631, 2, FALSE)), "0", VLOOKUP(Table1[[#This Row],[Name]], 'Elec 19-20'!$A$4:$B$631, 2, FALSE))</f>
        <v>0</v>
      </c>
      <c r="H936" s="7" t="str">
        <f>IF(ISNA(VLOOKUP(Table1[[#This Row],[Name]], 'Gas 19-20'!$A$4:$B$395, 2, FALSE)), "0", (VLOOKUP(Table1[[#This Row],[Name]], 'Gas 19-20'!$A$4:$B$395, 2, FALSE)))</f>
        <v>0</v>
      </c>
      <c r="I936" s="13">
        <f>IFERROR((Table1[[#This Row],[Electricity 19-20]]*'Emissions Factors'!$C$2)+(Table1[[#This Row],[Gas 19-20]]*'Emissions Factors'!$B$2), "")</f>
        <v>0</v>
      </c>
      <c r="J936" s="7" t="str">
        <f>IF(ISNA(VLOOKUP(Table1[[#This Row],[Name]],'Elec 20-21'!$A$4:$B$641, 2, FALSE)), "0", VLOOKUP(Table1[[#This Row],[Name]], 'Elec 20-21'!$A$4:$B$641, 2, FALSE))</f>
        <v>0</v>
      </c>
      <c r="K936" s="7" t="str">
        <f>IF(ISNA(VLOOKUP(Table1[[#This Row],[Name]], 'Gas 20-21'!$A$4:$B$400, 2, FALSE)), "0", VLOOKUP(Table1[[#This Row],[Name]], 'Gas 20-21'!$A$4:$B$400, 2, FALSE))</f>
        <v>0</v>
      </c>
      <c r="L936" s="13">
        <f>IFERROR((Table1[[#This Row],[Electricity 20-21]]*'Emissions Factors'!$C$3)+(Table1[[#This Row],[Gas 20-21]]*'Emissions Factors'!$B$2), "0")</f>
        <v>0</v>
      </c>
      <c r="M936" s="65" t="str">
        <f>IF(ISNA(VLOOKUP(Table1[[#This Row],[Name]], 'Elec 21-22'!$A$4:$B$656, 2, FALSE)), "0", VLOOKUP(Table1[[#This Row],[Name]], 'Elec 21-22'!$A$4:$B$656, 2, FALSE))</f>
        <v>0</v>
      </c>
      <c r="N936" s="11" t="str">
        <f>IF(ISNA(VLOOKUP(Table1[[#This Row],[Name]], 'Gas 21-22'!$A$4:$B$408, 2, FALSE)), "0", VLOOKUP(Table1[[#This Row],[Name]], 'Gas 21-22'!$A$4:$B$408, 2, FALSE))</f>
        <v>0</v>
      </c>
      <c r="O936" s="8">
        <f>IFERROR((Table1[[#This Row],[Electricity 21-22]]*'Emissions Factors'!$C$4)+(Table1[[#This Row],[Gas 21-22]]*'Emissions Factors'!$B$4), "")</f>
        <v>0</v>
      </c>
      <c r="P936" s="12" t="str">
        <f>IFERROR(Table1[[#This Row],[Total Emissions 21-22]]/Table1[[#This Row],[Total Emissions 20-21]], "")</f>
        <v/>
      </c>
      <c r="Q936" s="11" t="str">
        <f>IF(ISNA(VLOOKUP(Table1[[#This Row],[Name]],'Elec 22-23'!$A$4:$B$680, 2, FALSE)), "", VLOOKUP(Table1[[#This Row],[Name]], 'Elec 22-23'!$A$4:$B$680, 2, FALSE))</f>
        <v/>
      </c>
      <c r="R936" s="7" t="str">
        <f>IF(ISNA(VLOOKUP(Table1[[#This Row],[Name]], 'Gas 22-23'!$A$4:$B$427, 2, FALSE)), "", (VLOOKUP(Table1[[#This Row],[Name]], 'Gas 22-23'!$A$4:$B$427, 2, FALSE)))</f>
        <v/>
      </c>
      <c r="S936" s="7" t="str">
        <f>IFERROR((Table1[[#This Row],[Electricity 22-23]]*'Emissions Factors'!$C$5)+('Emissions Factors'!$B$5*Table1[[#This Row],[Gas 22-23]]), "")</f>
        <v/>
      </c>
      <c r="T936" s="12" t="str">
        <f>IFERROR(Table1[[#This Row],[Total Emissions 22-23]]/Table1[[#This Row],[Total Emissions 21-22]], "")</f>
        <v/>
      </c>
      <c r="U936" s="7" t="str">
        <f>IF(ISNA(VLOOKUP(Table1[[#This Row],[Name]],'Electricity 23-24'!A188:D310,4,FALSE)),"",(VLOOKUP(Table1[[#This Row],[Name]],'Electricity 23-24'!A188:D310,4,FALSE)))</f>
        <v/>
      </c>
      <c r="V936" s="7" t="str">
        <f>IF(ISNA(VLOOKUP(Table1[[#This Row],[Name]],Table2[#All],2,FALSE)),"",(VLOOKUP(Table1[[#This Row],[Name]],Table2[#All],2,FALSE)))</f>
        <v/>
      </c>
      <c r="W936" s="7" t="str">
        <f>IFERROR((Table1[[#This Row],[Electricity 23-24 ]]*'Emissions Factors'!$C$6)+(Table1[[#This Row],[Gas 23-24 ]]*'Emissions Factors'!$B$6),"")</f>
        <v/>
      </c>
      <c r="X936" s="74" t="str">
        <f>IFERROR(Table1[[#This Row],[Total Emissions 23-24 ]]/Table1[[#This Row],[Total Emissions 22-23]],"")</f>
        <v/>
      </c>
      <c r="Y936" s="21"/>
    </row>
    <row r="937" spans="1:25" x14ac:dyDescent="0.25">
      <c r="A937" s="30"/>
      <c r="B937" s="21" t="e">
        <f>VLOOKUP(Table1[[#This Row],[Name]], 'Site Information'!$A$2:$D$46, 4, FALSE)</f>
        <v>#N/A</v>
      </c>
      <c r="C937" s="11" t="str">
        <f>IF(ISNA(VLOOKUP(Table1[[#This Row],[Name]], 'Elec 17-18'!$A$4:$B$630, 2, FALSE)), "0", VLOOKUP(Table1[[#This Row],[Name]], 'Elec 17-18'!$A$4:$B$630, 2, FALSE))</f>
        <v>0</v>
      </c>
      <c r="D937" s="47" t="str">
        <f>IF(ISNA(VLOOKUP(Table1[[#This Row],[Name]], 'Gas 17-18'!$A$4:$B$395, 2, FALSE)), "0", (VLOOKUP(Table1[[#This Row],[Name]], 'Gas 17-18'!$A$4:$B$395, 2, FALSE)))</f>
        <v>0</v>
      </c>
      <c r="E937" s="11" t="str">
        <f>IF(ISNA(VLOOKUP(Table1[[#This Row],[Name]], 'Elec 18-19'!$A$4:$B$630, 2, FALSE)), "0", VLOOKUP(Table1[[#This Row],[Name]], 'Elec 18-19'!$A$4:$B$630, 2, FALSE))</f>
        <v>0</v>
      </c>
      <c r="F937" s="47" t="str">
        <f>IF(ISNA(VLOOKUP(Table1[[#This Row],[Name]], 'Gas 18-19'!$A$4:$B$395, 2, FALSE)), "0", (VLOOKUP(Table1[[#This Row],[Name]], 'Gas 18-19'!$A$4:$B$395, 2, FALSE)))</f>
        <v>0</v>
      </c>
      <c r="G937" s="7" t="str">
        <f>IF(ISNA(VLOOKUP(Table1[[#This Row],[Name]], 'Elec 19-20'!$A$4:$B$631, 2, FALSE)), "0", VLOOKUP(Table1[[#This Row],[Name]], 'Elec 19-20'!$A$4:$B$631, 2, FALSE))</f>
        <v>0</v>
      </c>
      <c r="H937" s="7" t="str">
        <f>IF(ISNA(VLOOKUP(Table1[[#This Row],[Name]], 'Gas 19-20'!$A$4:$B$395, 2, FALSE)), "0", (VLOOKUP(Table1[[#This Row],[Name]], 'Gas 19-20'!$A$4:$B$395, 2, FALSE)))</f>
        <v>0</v>
      </c>
      <c r="I937" s="13">
        <f>IFERROR((Table1[[#This Row],[Electricity 19-20]]*'Emissions Factors'!$C$2)+(Table1[[#This Row],[Gas 19-20]]*'Emissions Factors'!$B$2), "")</f>
        <v>0</v>
      </c>
      <c r="J937" s="7" t="str">
        <f>IF(ISNA(VLOOKUP(Table1[[#This Row],[Name]],'Elec 20-21'!$A$4:$B$641, 2, FALSE)), "0", VLOOKUP(Table1[[#This Row],[Name]], 'Elec 20-21'!$A$4:$B$641, 2, FALSE))</f>
        <v>0</v>
      </c>
      <c r="K937" s="7" t="str">
        <f>IF(ISNA(VLOOKUP(Table1[[#This Row],[Name]], 'Gas 20-21'!$A$4:$B$400, 2, FALSE)), "0", VLOOKUP(Table1[[#This Row],[Name]], 'Gas 20-21'!$A$4:$B$400, 2, FALSE))</f>
        <v>0</v>
      </c>
      <c r="L937" s="13">
        <f>IFERROR((Table1[[#This Row],[Electricity 20-21]]*'Emissions Factors'!$C$3)+(Table1[[#This Row],[Gas 20-21]]*'Emissions Factors'!$B$2), "0")</f>
        <v>0</v>
      </c>
      <c r="M937" s="65" t="str">
        <f>IF(ISNA(VLOOKUP(Table1[[#This Row],[Name]], 'Elec 21-22'!$A$4:$B$656, 2, FALSE)), "0", VLOOKUP(Table1[[#This Row],[Name]], 'Elec 21-22'!$A$4:$B$656, 2, FALSE))</f>
        <v>0</v>
      </c>
      <c r="N937" s="11" t="str">
        <f>IF(ISNA(VLOOKUP(Table1[[#This Row],[Name]], 'Gas 21-22'!$A$4:$B$408, 2, FALSE)), "0", VLOOKUP(Table1[[#This Row],[Name]], 'Gas 21-22'!$A$4:$B$408, 2, FALSE))</f>
        <v>0</v>
      </c>
      <c r="O937" s="8">
        <f>IFERROR((Table1[[#This Row],[Electricity 21-22]]*'Emissions Factors'!$C$4)+(Table1[[#This Row],[Gas 21-22]]*'Emissions Factors'!$B$4), "")</f>
        <v>0</v>
      </c>
      <c r="P937" s="12" t="str">
        <f>IFERROR(Table1[[#This Row],[Total Emissions 21-22]]/Table1[[#This Row],[Total Emissions 20-21]], "")</f>
        <v/>
      </c>
      <c r="Q937" s="11" t="str">
        <f>IF(ISNA(VLOOKUP(Table1[[#This Row],[Name]],'Elec 22-23'!$A$4:$B$680, 2, FALSE)), "", VLOOKUP(Table1[[#This Row],[Name]], 'Elec 22-23'!$A$4:$B$680, 2, FALSE))</f>
        <v/>
      </c>
      <c r="R937" s="7" t="str">
        <f>IF(ISNA(VLOOKUP(Table1[[#This Row],[Name]], 'Gas 22-23'!$A$4:$B$427, 2, FALSE)), "", (VLOOKUP(Table1[[#This Row],[Name]], 'Gas 22-23'!$A$4:$B$427, 2, FALSE)))</f>
        <v/>
      </c>
      <c r="S937" s="7" t="str">
        <f>IFERROR((Table1[[#This Row],[Electricity 22-23]]*'Emissions Factors'!$C$5)+('Emissions Factors'!$B$5*Table1[[#This Row],[Gas 22-23]]), "")</f>
        <v/>
      </c>
      <c r="T937" s="12" t="str">
        <f>IFERROR(Table1[[#This Row],[Total Emissions 22-23]]/Table1[[#This Row],[Total Emissions 21-22]], "")</f>
        <v/>
      </c>
      <c r="U937" s="7" t="e">
        <f>VLOOKUP(Table1[[#This Row],[Name]],'Electricity 23-24'!A351:D426,4,FALSE)</f>
        <v>#N/A</v>
      </c>
      <c r="V937" s="7" t="str">
        <f>IF(ISNA(VLOOKUP(Table1[[#This Row],[Name]],Table2[#All],2,FALSE)),"",(VLOOKUP(Table1[[#This Row],[Name]],Table2[#All],2,FALSE)))</f>
        <v/>
      </c>
      <c r="W937" s="7" t="str">
        <f>IFERROR((Table1[[#This Row],[Electricity 23-24 ]]*'Emissions Factors'!$C$6)+(Table1[[#This Row],[Gas 23-24 ]]*'Emissions Factors'!$B$6),"")</f>
        <v/>
      </c>
      <c r="X937" s="74" t="str">
        <f>IFERROR(Table1[[#This Row],[Total Emissions 23-24 ]]/Table1[[#This Row],[Total Emissions 22-23]],"")</f>
        <v/>
      </c>
      <c r="Y937" s="21"/>
    </row>
    <row r="938" spans="1:25" x14ac:dyDescent="0.25">
      <c r="A938" s="30"/>
      <c r="B938" s="21" t="e">
        <f>VLOOKUP(Table1[[#This Row],[Name]], 'Site Information'!$A$2:$D$46, 4, FALSE)</f>
        <v>#N/A</v>
      </c>
      <c r="C938" s="11" t="str">
        <f>IF(ISNA(VLOOKUP(Table1[[#This Row],[Name]], 'Elec 17-18'!$A$4:$B$630, 2, FALSE)), "0", VLOOKUP(Table1[[#This Row],[Name]], 'Elec 17-18'!$A$4:$B$630, 2, FALSE))</f>
        <v>0</v>
      </c>
      <c r="D938" s="47" t="str">
        <f>IF(ISNA(VLOOKUP(Table1[[#This Row],[Name]], 'Gas 17-18'!$A$4:$B$395, 2, FALSE)), "0", (VLOOKUP(Table1[[#This Row],[Name]], 'Gas 17-18'!$A$4:$B$395, 2, FALSE)))</f>
        <v>0</v>
      </c>
      <c r="E938" s="11" t="str">
        <f>IF(ISNA(VLOOKUP(Table1[[#This Row],[Name]], 'Elec 18-19'!$A$4:$B$630, 2, FALSE)), "0", VLOOKUP(Table1[[#This Row],[Name]], 'Elec 18-19'!$A$4:$B$630, 2, FALSE))</f>
        <v>0</v>
      </c>
      <c r="F938" s="47" t="str">
        <f>IF(ISNA(VLOOKUP(Table1[[#This Row],[Name]], 'Gas 18-19'!$A$4:$B$395, 2, FALSE)), "0", (VLOOKUP(Table1[[#This Row],[Name]], 'Gas 18-19'!$A$4:$B$395, 2, FALSE)))</f>
        <v>0</v>
      </c>
      <c r="G938" s="7" t="str">
        <f>IF(ISNA(VLOOKUP(Table1[[#This Row],[Name]], 'Elec 19-20'!$A$4:$B$631, 2, FALSE)), "0", VLOOKUP(Table1[[#This Row],[Name]], 'Elec 19-20'!$A$4:$B$631, 2, FALSE))</f>
        <v>0</v>
      </c>
      <c r="H938" s="7" t="str">
        <f>IF(ISNA(VLOOKUP(Table1[[#This Row],[Name]], 'Gas 19-20'!$A$4:$B$395, 2, FALSE)), "0", (VLOOKUP(Table1[[#This Row],[Name]], 'Gas 19-20'!$A$4:$B$395, 2, FALSE)))</f>
        <v>0</v>
      </c>
      <c r="I938" s="13">
        <f>IFERROR((Table1[[#This Row],[Electricity 19-20]]*'Emissions Factors'!$C$2)+(Table1[[#This Row],[Gas 19-20]]*'Emissions Factors'!$B$2), "")</f>
        <v>0</v>
      </c>
      <c r="J938" s="7" t="str">
        <f>IF(ISNA(VLOOKUP(Table1[[#This Row],[Name]],'Elec 20-21'!$A$4:$B$641, 2, FALSE)), "0", VLOOKUP(Table1[[#This Row],[Name]], 'Elec 20-21'!$A$4:$B$641, 2, FALSE))</f>
        <v>0</v>
      </c>
      <c r="K938" s="7" t="str">
        <f>IF(ISNA(VLOOKUP(Table1[[#This Row],[Name]], 'Gas 20-21'!$A$4:$B$400, 2, FALSE)), "0", VLOOKUP(Table1[[#This Row],[Name]], 'Gas 20-21'!$A$4:$B$400, 2, FALSE))</f>
        <v>0</v>
      </c>
      <c r="L938" s="13">
        <f>IFERROR((Table1[[#This Row],[Electricity 20-21]]*'Emissions Factors'!$C$3)+(Table1[[#This Row],[Gas 20-21]]*'Emissions Factors'!$B$2), "0")</f>
        <v>0</v>
      </c>
      <c r="M938" s="65" t="str">
        <f>IF(ISNA(VLOOKUP(Table1[[#This Row],[Name]], 'Elec 21-22'!$A$4:$B$656, 2, FALSE)), "0", VLOOKUP(Table1[[#This Row],[Name]], 'Elec 21-22'!$A$4:$B$656, 2, FALSE))</f>
        <v>0</v>
      </c>
      <c r="N938" s="11" t="str">
        <f>IF(ISNA(VLOOKUP(Table1[[#This Row],[Name]], 'Gas 21-22'!$A$4:$B$408, 2, FALSE)), "0", VLOOKUP(Table1[[#This Row],[Name]], 'Gas 21-22'!$A$4:$B$408, 2, FALSE))</f>
        <v>0</v>
      </c>
      <c r="O938" s="8">
        <f>IFERROR((Table1[[#This Row],[Electricity 21-22]]*'Emissions Factors'!$C$4)+(Table1[[#This Row],[Gas 21-22]]*'Emissions Factors'!$B$4), "")</f>
        <v>0</v>
      </c>
      <c r="P938" s="12" t="str">
        <f>IFERROR(Table1[[#This Row],[Total Emissions 21-22]]/Table1[[#This Row],[Total Emissions 20-21]], "")</f>
        <v/>
      </c>
      <c r="Q938" s="11" t="str">
        <f>IF(ISNA(VLOOKUP(Table1[[#This Row],[Name]],'Elec 22-23'!$A$4:$B$680, 2, FALSE)), "", VLOOKUP(Table1[[#This Row],[Name]], 'Elec 22-23'!$A$4:$B$680, 2, FALSE))</f>
        <v/>
      </c>
      <c r="R938" s="7" t="str">
        <f>IF(ISNA(VLOOKUP(Table1[[#This Row],[Name]], 'Gas 22-23'!$A$4:$B$427, 2, FALSE)), "", (VLOOKUP(Table1[[#This Row],[Name]], 'Gas 22-23'!$A$4:$B$427, 2, FALSE)))</f>
        <v/>
      </c>
      <c r="S938" s="7" t="str">
        <f>IFERROR((Table1[[#This Row],[Electricity 22-23]]*'Emissions Factors'!$C$5)+('Emissions Factors'!$B$5*Table1[[#This Row],[Gas 22-23]]), "")</f>
        <v/>
      </c>
      <c r="T938" s="12" t="str">
        <f>IFERROR(Table1[[#This Row],[Total Emissions 22-23]]/Table1[[#This Row],[Total Emissions 21-22]], "")</f>
        <v/>
      </c>
      <c r="U938" s="7" t="str">
        <f>IF(ISNA(VLOOKUP(Table1[[#This Row],[Name]],'Electricity 23-24'!A166:D288,4,FALSE)),"",(VLOOKUP(Table1[[#This Row],[Name]],'Electricity 23-24'!A166:D288,4,FALSE)))</f>
        <v/>
      </c>
      <c r="V938" s="7" t="str">
        <f>IF(ISNA(VLOOKUP(Table1[[#This Row],[Name]],Table2[#All],2,FALSE)),"",(VLOOKUP(Table1[[#This Row],[Name]],Table2[#All],2,FALSE)))</f>
        <v/>
      </c>
      <c r="W938" s="7" t="str">
        <f>IFERROR((Table1[[#This Row],[Electricity 23-24 ]]*'Emissions Factors'!$C$6)+(Table1[[#This Row],[Gas 23-24 ]]*'Emissions Factors'!$B$6),"")</f>
        <v/>
      </c>
      <c r="X938" s="74" t="str">
        <f>IFERROR(Table1[[#This Row],[Total Emissions 23-24 ]]/Table1[[#This Row],[Total Emissions 22-23]],"")</f>
        <v/>
      </c>
      <c r="Y938" s="21"/>
    </row>
    <row r="939" spans="1:25" x14ac:dyDescent="0.25">
      <c r="A939" s="30"/>
      <c r="B939" s="21" t="e">
        <f>VLOOKUP(Table1[[#This Row],[Name]], 'Site Information'!$A$2:$D$46, 4, FALSE)</f>
        <v>#N/A</v>
      </c>
      <c r="C939" s="11" t="str">
        <f>IF(ISNA(VLOOKUP(Table1[[#This Row],[Name]], 'Elec 17-18'!$A$4:$B$630, 2, FALSE)), "0", VLOOKUP(Table1[[#This Row],[Name]], 'Elec 17-18'!$A$4:$B$630, 2, FALSE))</f>
        <v>0</v>
      </c>
      <c r="D939" s="47" t="str">
        <f>IF(ISNA(VLOOKUP(Table1[[#This Row],[Name]], 'Gas 17-18'!$A$4:$B$395, 2, FALSE)), "0", (VLOOKUP(Table1[[#This Row],[Name]], 'Gas 17-18'!$A$4:$B$395, 2, FALSE)))</f>
        <v>0</v>
      </c>
      <c r="E939" s="11" t="str">
        <f>IF(ISNA(VLOOKUP(Table1[[#This Row],[Name]], 'Elec 18-19'!$A$4:$B$630, 2, FALSE)), "0", VLOOKUP(Table1[[#This Row],[Name]], 'Elec 18-19'!$A$4:$B$630, 2, FALSE))</f>
        <v>0</v>
      </c>
      <c r="F939" s="47" t="str">
        <f>IF(ISNA(VLOOKUP(Table1[[#This Row],[Name]], 'Gas 18-19'!$A$4:$B$395, 2, FALSE)), "0", (VLOOKUP(Table1[[#This Row],[Name]], 'Gas 18-19'!$A$4:$B$395, 2, FALSE)))</f>
        <v>0</v>
      </c>
      <c r="G939" s="7" t="str">
        <f>IF(ISNA(VLOOKUP(Table1[[#This Row],[Name]], 'Elec 19-20'!$A$4:$B$631, 2, FALSE)), "0", VLOOKUP(Table1[[#This Row],[Name]], 'Elec 19-20'!$A$4:$B$631, 2, FALSE))</f>
        <v>0</v>
      </c>
      <c r="H939" s="7" t="str">
        <f>IF(ISNA(VLOOKUP(Table1[[#This Row],[Name]], 'Gas 19-20'!$A$4:$B$395, 2, FALSE)), "0", (VLOOKUP(Table1[[#This Row],[Name]], 'Gas 19-20'!$A$4:$B$395, 2, FALSE)))</f>
        <v>0</v>
      </c>
      <c r="I939" s="13">
        <f>IFERROR((Table1[[#This Row],[Electricity 19-20]]*'Emissions Factors'!$C$2)+(Table1[[#This Row],[Gas 19-20]]*'Emissions Factors'!$B$2), "")</f>
        <v>0</v>
      </c>
      <c r="J939" s="7" t="str">
        <f>IF(ISNA(VLOOKUP(Table1[[#This Row],[Name]],'Elec 20-21'!$A$4:$B$641, 2, FALSE)), "0", VLOOKUP(Table1[[#This Row],[Name]], 'Elec 20-21'!$A$4:$B$641, 2, FALSE))</f>
        <v>0</v>
      </c>
      <c r="K939" s="7" t="str">
        <f>IF(ISNA(VLOOKUP(Table1[[#This Row],[Name]], 'Gas 20-21'!$A$4:$B$400, 2, FALSE)), "0", VLOOKUP(Table1[[#This Row],[Name]], 'Gas 20-21'!$A$4:$B$400, 2, FALSE))</f>
        <v>0</v>
      </c>
      <c r="L939" s="13">
        <f>IFERROR((Table1[[#This Row],[Electricity 20-21]]*'Emissions Factors'!$C$3)+(Table1[[#This Row],[Gas 20-21]]*'Emissions Factors'!$B$2), "0")</f>
        <v>0</v>
      </c>
      <c r="M939" s="65" t="str">
        <f>IF(ISNA(VLOOKUP(Table1[[#This Row],[Name]], 'Elec 21-22'!$A$4:$B$656, 2, FALSE)), "0", VLOOKUP(Table1[[#This Row],[Name]], 'Elec 21-22'!$A$4:$B$656, 2, FALSE))</f>
        <v>0</v>
      </c>
      <c r="N939" s="7" t="str">
        <f>IF(ISNA(VLOOKUP(Table1[[#This Row],[Name]], 'Gas 21-22'!$A$4:$B$408, 2, FALSE)), "0", VLOOKUP(Table1[[#This Row],[Name]], 'Gas 21-22'!$A$4:$B$408, 2, FALSE))</f>
        <v>0</v>
      </c>
      <c r="O939" s="8">
        <f>IFERROR((Table1[[#This Row],[Electricity 21-22]]*'Emissions Factors'!$C$4)+(Table1[[#This Row],[Gas 21-22]]*'Emissions Factors'!$B$4), "")</f>
        <v>0</v>
      </c>
      <c r="P939" s="12" t="str">
        <f>IFERROR(Table1[[#This Row],[Total Emissions 21-22]]/Table1[[#This Row],[Total Emissions 20-21]], "")</f>
        <v/>
      </c>
      <c r="Q939" s="11" t="str">
        <f>IF(ISNA(VLOOKUP(Table1[[#This Row],[Name]],'Elec 22-23'!$A$4:$B$680, 2, FALSE)), "", VLOOKUP(Table1[[#This Row],[Name]], 'Elec 22-23'!$A$4:$B$680, 2, FALSE))</f>
        <v/>
      </c>
      <c r="R939" s="7" t="str">
        <f>IF(ISNA(VLOOKUP(Table1[[#This Row],[Name]], 'Gas 22-23'!$A$4:$B$427, 2, FALSE)), "", (VLOOKUP(Table1[[#This Row],[Name]], 'Gas 22-23'!$A$4:$B$427, 2, FALSE)))</f>
        <v/>
      </c>
      <c r="S939" s="7" t="str">
        <f>IFERROR((Table1[[#This Row],[Electricity 22-23]]*'Emissions Factors'!$C$5)+('Emissions Factors'!$B$5*Table1[[#This Row],[Gas 22-23]]), "")</f>
        <v/>
      </c>
      <c r="T939" s="12" t="str">
        <f>IFERROR(Table1[[#This Row],[Total Emissions 22-23]]/Table1[[#This Row],[Total Emissions 21-22]], "")</f>
        <v/>
      </c>
      <c r="U939" s="7" t="str">
        <f>IF(ISNA(VLOOKUP(Table1[[#This Row],[Name]],'Electricity 23-24'!A562:D1458,4,FALSE)),"",(VLOOKUP(Table1[[#This Row],[Name]],'Electricity 23-24'!A562:D1458,4,FALSE)))</f>
        <v/>
      </c>
      <c r="V939" s="7" t="str">
        <f>IF(ISNA(VLOOKUP(Table1[[#This Row],[Name]],Table2[#All],2,FALSE)),"",(VLOOKUP(Table1[[#This Row],[Name]],Table2[#All],2,FALSE)))</f>
        <v/>
      </c>
      <c r="W939" s="7" t="str">
        <f>IFERROR((Table1[[#This Row],[Electricity 23-24 ]]*'Emissions Factors'!$C$6)+(Table1[[#This Row],[Gas 23-24 ]]*'Emissions Factors'!$B$6),"")</f>
        <v/>
      </c>
      <c r="X939" s="74" t="str">
        <f>IFERROR(Table1[[#This Row],[Total Emissions 23-24 ]]/Table1[[#This Row],[Total Emissions 22-23]],"")</f>
        <v/>
      </c>
      <c r="Y939" s="21"/>
    </row>
    <row r="940" spans="1:25" x14ac:dyDescent="0.25">
      <c r="A940" s="30"/>
      <c r="B940" s="21" t="e">
        <f>VLOOKUP(Table1[[#This Row],[Name]], 'Site Information'!$A$2:$D$46, 4, FALSE)</f>
        <v>#N/A</v>
      </c>
      <c r="C940" s="11" t="str">
        <f>IF(ISNA(VLOOKUP(Table1[[#This Row],[Name]], 'Elec 17-18'!$A$4:$B$630, 2, FALSE)), "0", VLOOKUP(Table1[[#This Row],[Name]], 'Elec 17-18'!$A$4:$B$630, 2, FALSE))</f>
        <v>0</v>
      </c>
      <c r="D940" s="47" t="str">
        <f>IF(ISNA(VLOOKUP(Table1[[#This Row],[Name]], 'Gas 17-18'!$A$4:$B$395, 2, FALSE)), "0", (VLOOKUP(Table1[[#This Row],[Name]], 'Gas 17-18'!$A$4:$B$395, 2, FALSE)))</f>
        <v>0</v>
      </c>
      <c r="E940" s="11" t="str">
        <f>IF(ISNA(VLOOKUP(Table1[[#This Row],[Name]], 'Elec 18-19'!$A$4:$B$630, 2, FALSE)), "0", VLOOKUP(Table1[[#This Row],[Name]], 'Elec 18-19'!$A$4:$B$630, 2, FALSE))</f>
        <v>0</v>
      </c>
      <c r="F940" s="47" t="str">
        <f>IF(ISNA(VLOOKUP(Table1[[#This Row],[Name]], 'Gas 18-19'!$A$4:$B$395, 2, FALSE)), "0", (VLOOKUP(Table1[[#This Row],[Name]], 'Gas 18-19'!$A$4:$B$395, 2, FALSE)))</f>
        <v>0</v>
      </c>
      <c r="G940" s="7" t="str">
        <f>IF(ISNA(VLOOKUP(Table1[[#This Row],[Name]], 'Elec 19-20'!$A$4:$B$631, 2, FALSE)), "0", VLOOKUP(Table1[[#This Row],[Name]], 'Elec 19-20'!$A$4:$B$631, 2, FALSE))</f>
        <v>0</v>
      </c>
      <c r="H940" s="7" t="str">
        <f>IF(ISNA(VLOOKUP(Table1[[#This Row],[Name]], 'Gas 19-20'!$A$4:$B$395, 2, FALSE)), "0", (VLOOKUP(Table1[[#This Row],[Name]], 'Gas 19-20'!$A$4:$B$395, 2, FALSE)))</f>
        <v>0</v>
      </c>
      <c r="I940" s="13">
        <f>IFERROR((Table1[[#This Row],[Electricity 19-20]]*'Emissions Factors'!$C$2)+(Table1[[#This Row],[Gas 19-20]]*'Emissions Factors'!$B$2), "")</f>
        <v>0</v>
      </c>
      <c r="J940" s="7" t="str">
        <f>IF(ISNA(VLOOKUP(Table1[[#This Row],[Name]],'Elec 20-21'!$A$4:$B$641, 2, FALSE)), "0", VLOOKUP(Table1[[#This Row],[Name]], 'Elec 20-21'!$A$4:$B$641, 2, FALSE))</f>
        <v>0</v>
      </c>
      <c r="K940" s="7" t="str">
        <f>IF(ISNA(VLOOKUP(Table1[[#This Row],[Name]], 'Gas 20-21'!$A$4:$B$400, 2, FALSE)), "0", VLOOKUP(Table1[[#This Row],[Name]], 'Gas 20-21'!$A$4:$B$400, 2, FALSE))</f>
        <v>0</v>
      </c>
      <c r="L940" s="13">
        <f>IFERROR((Table1[[#This Row],[Electricity 20-21]]*'Emissions Factors'!$C$3)+(Table1[[#This Row],[Gas 20-21]]*'Emissions Factors'!$B$2), "0")</f>
        <v>0</v>
      </c>
      <c r="M940" s="65" t="str">
        <f>IF(ISNA(VLOOKUP(Table1[[#This Row],[Name]], 'Elec 21-22'!$A$4:$B$656, 2, FALSE)), "0", VLOOKUP(Table1[[#This Row],[Name]], 'Elec 21-22'!$A$4:$B$656, 2, FALSE))</f>
        <v>0</v>
      </c>
      <c r="N940" s="7" t="str">
        <f>IF(ISNA(VLOOKUP(Table1[[#This Row],[Name]], 'Gas 21-22'!$A$4:$B$408, 2, FALSE)), "0", VLOOKUP(Table1[[#This Row],[Name]], 'Gas 21-22'!$A$4:$B$408, 2, FALSE))</f>
        <v>0</v>
      </c>
      <c r="O940" s="8">
        <f>IFERROR((Table1[[#This Row],[Electricity 21-22]]*'Emissions Factors'!$C$4)+(Table1[[#This Row],[Gas 21-22]]*'Emissions Factors'!$B$4), "")</f>
        <v>0</v>
      </c>
      <c r="P940" s="12" t="str">
        <f>IFERROR(Table1[[#This Row],[Total Emissions 21-22]]/Table1[[#This Row],[Total Emissions 20-21]], "")</f>
        <v/>
      </c>
      <c r="Q940" s="11" t="str">
        <f>IF(ISNA(VLOOKUP(Table1[[#This Row],[Name]],'Elec 22-23'!$A$4:$B$680, 2, FALSE)), "", VLOOKUP(Table1[[#This Row],[Name]], 'Elec 22-23'!$A$4:$B$680, 2, FALSE))</f>
        <v/>
      </c>
      <c r="R940" s="7" t="str">
        <f>IF(ISNA(VLOOKUP(Table1[[#This Row],[Name]], 'Gas 22-23'!$A$4:$B$427, 2, FALSE)), "", (VLOOKUP(Table1[[#This Row],[Name]], 'Gas 22-23'!$A$4:$B$427, 2, FALSE)))</f>
        <v/>
      </c>
      <c r="S940" s="7" t="str">
        <f>IFERROR((Table1[[#This Row],[Electricity 22-23]]*'Emissions Factors'!$C$5)+('Emissions Factors'!$B$5*Table1[[#This Row],[Gas 22-23]]), "")</f>
        <v/>
      </c>
      <c r="T940" s="12" t="str">
        <f>IFERROR(Table1[[#This Row],[Total Emissions 22-23]]/Table1[[#This Row],[Total Emissions 21-22]], "")</f>
        <v/>
      </c>
      <c r="U940" s="7" t="str">
        <f>IF(ISNA(VLOOKUP(Table1[[#This Row],[Name]],'Electricity 23-24'!A425:D1321,4,FALSE)),"",(VLOOKUP(Table1[[#This Row],[Name]],'Electricity 23-24'!A425:D1321,4,FALSE)))</f>
        <v/>
      </c>
      <c r="V940" s="7" t="str">
        <f>IF(ISNA(VLOOKUP(Table1[[#This Row],[Name]],Table2[#All],2,FALSE)),"",(VLOOKUP(Table1[[#This Row],[Name]],Table2[#All],2,FALSE)))</f>
        <v/>
      </c>
      <c r="W940" s="7" t="str">
        <f>IFERROR((Table1[[#This Row],[Electricity 23-24 ]]*'Emissions Factors'!$C$6)+(Table1[[#This Row],[Gas 23-24 ]]*'Emissions Factors'!$B$6),"")</f>
        <v/>
      </c>
      <c r="X940" s="74" t="str">
        <f>IFERROR(Table1[[#This Row],[Total Emissions 23-24 ]]/Table1[[#This Row],[Total Emissions 22-23]],"")</f>
        <v/>
      </c>
      <c r="Y940" s="21" t="s">
        <v>967</v>
      </c>
    </row>
    <row r="941" spans="1:25" x14ac:dyDescent="0.25">
      <c r="A941" s="35"/>
      <c r="B941" s="21" t="e">
        <f>VLOOKUP(Table1[[#This Row],[Name]], 'Site Information'!$A$2:$D$46, 4, FALSE)</f>
        <v>#N/A</v>
      </c>
      <c r="C941" s="8" t="str">
        <f>IF(ISNA(VLOOKUP(Table1[[#This Row],[Name]], 'Elec 17-18'!$A$4:$B$630, 2, FALSE)), "0", VLOOKUP(Table1[[#This Row],[Name]], 'Elec 17-18'!$A$4:$B$630, 2, FALSE))</f>
        <v>0</v>
      </c>
      <c r="D941" s="13" t="str">
        <f>IF(ISNA(VLOOKUP(Table1[[#This Row],[Name]], 'Gas 17-18'!$A$4:$B$395, 2, FALSE)), "0", (VLOOKUP(Table1[[#This Row],[Name]], 'Gas 17-18'!$A$4:$B$395, 2, FALSE)))</f>
        <v>0</v>
      </c>
      <c r="E941" s="8" t="str">
        <f>IF(ISNA(VLOOKUP(Table1[[#This Row],[Name]], 'Elec 18-19'!$A$4:$B$630, 2, FALSE)), "0", VLOOKUP(Table1[[#This Row],[Name]], 'Elec 18-19'!$A$4:$B$630, 2, FALSE))</f>
        <v>0</v>
      </c>
      <c r="F941" s="13" t="str">
        <f>IF(ISNA(VLOOKUP(Table1[[#This Row],[Name]], 'Gas 18-19'!$A$4:$B$395, 2, FALSE)), "0", (VLOOKUP(Table1[[#This Row],[Name]], 'Gas 18-19'!$A$4:$B$395, 2, FALSE)))</f>
        <v>0</v>
      </c>
      <c r="G941" s="7" t="str">
        <f>IF(ISNA(VLOOKUP(Table1[[#This Row],[Name]], 'Elec 19-20'!$A$4:$B$631, 2, FALSE)), "0", VLOOKUP(Table1[[#This Row],[Name]], 'Elec 19-20'!$A$4:$B$631, 2, FALSE))</f>
        <v>0</v>
      </c>
      <c r="H941" s="7" t="str">
        <f>IF(ISNA(VLOOKUP(Table1[[#This Row],[Name]], 'Gas 19-20'!$A$4:$B$395, 2, FALSE)), "0", (VLOOKUP(Table1[[#This Row],[Name]], 'Gas 19-20'!$A$4:$B$395, 2, FALSE)))</f>
        <v>0</v>
      </c>
      <c r="I941" s="13">
        <f>IFERROR((Table1[[#This Row],[Electricity 19-20]]*'Emissions Factors'!$C$2)+(Table1[[#This Row],[Gas 19-20]]*'Emissions Factors'!$B$2), "")</f>
        <v>0</v>
      </c>
      <c r="J941" s="7" t="str">
        <f>IF(ISNA(VLOOKUP(Table1[[#This Row],[Name]],'Elec 20-21'!$A$4:$B$641, 2, FALSE)), "0", VLOOKUP(Table1[[#This Row],[Name]], 'Elec 20-21'!$A$4:$B$641, 2, FALSE))</f>
        <v>0</v>
      </c>
      <c r="K941" s="7" t="str">
        <f>IF(ISNA(VLOOKUP(Table1[[#This Row],[Name]], 'Gas 20-21'!$A$4:$B$400, 2, FALSE)), "0", VLOOKUP(Table1[[#This Row],[Name]], 'Gas 20-21'!$A$4:$B$400, 2, FALSE))</f>
        <v>0</v>
      </c>
      <c r="L941" s="13">
        <f>IFERROR((Table1[[#This Row],[Electricity 20-21]]*'Emissions Factors'!$C$3)+(Table1[[#This Row],[Gas 20-21]]*'Emissions Factors'!$B$2), "0")</f>
        <v>0</v>
      </c>
      <c r="M941" s="65" t="str">
        <f>IF(ISNA(VLOOKUP(Table1[[#This Row],[Name]], 'Elec 21-22'!$A$4:$B$656, 2, FALSE)), "0", VLOOKUP(Table1[[#This Row],[Name]], 'Elec 21-22'!$A$4:$B$656, 2, FALSE))</f>
        <v>0</v>
      </c>
      <c r="N941" s="7" t="str">
        <f>IF(ISNA(VLOOKUP(Table1[[#This Row],[Name]], 'Gas 21-22'!$A$4:$B$408, 2, FALSE)), "0", VLOOKUP(Table1[[#This Row],[Name]], 'Gas 21-22'!$A$4:$B$408, 2, FALSE))</f>
        <v>0</v>
      </c>
      <c r="O941" s="8">
        <f>IFERROR((Table1[[#This Row],[Electricity 21-22]]*'Emissions Factors'!$C$4)+(Table1[[#This Row],[Gas 21-22]]*'Emissions Factors'!$B$4), "")</f>
        <v>0</v>
      </c>
      <c r="P941" s="74" t="str">
        <f>IFERROR(Table1[[#This Row],[Total Emissions 21-22]]/Table1[[#This Row],[Total Emissions 20-21]], "")</f>
        <v/>
      </c>
      <c r="Q941" s="11" t="str">
        <f>IF(ISNA(VLOOKUP(Table1[[#This Row],[Name]],'Elec 22-23'!$A$4:$B$680, 2, FALSE)), "", VLOOKUP(Table1[[#This Row],[Name]], 'Elec 22-23'!$A$4:$B$680, 2, FALSE))</f>
        <v/>
      </c>
      <c r="R941" s="7" t="str">
        <f>IF(ISNA(VLOOKUP(Table1[[#This Row],[Name]], 'Gas 22-23'!$A$4:$B$427, 2, FALSE)), "", (VLOOKUP(Table1[[#This Row],[Name]], 'Gas 22-23'!$A$4:$B$427, 2, FALSE)))</f>
        <v/>
      </c>
      <c r="S941" s="7" t="str">
        <f>IFERROR((Table1[[#This Row],[Electricity 22-23]]*'Emissions Factors'!$C$5)+('Emissions Factors'!$B$5*Table1[[#This Row],[Gas 22-23]]), "")</f>
        <v/>
      </c>
      <c r="T941" s="12" t="str">
        <f>IFERROR(Table1[[#This Row],[Total Emissions 22-23]]/Table1[[#This Row],[Total Emissions 21-22]], "")</f>
        <v/>
      </c>
      <c r="U941" s="7" t="str">
        <f>IF(ISNA(VLOOKUP(Table1[[#This Row],[Name]],'Electricity 23-24'!A942:D1838,4,FALSE)),"",(VLOOKUP(Table1[[#This Row],[Name]],'Electricity 23-24'!A942:D1838,4,FALSE)))</f>
        <v/>
      </c>
      <c r="V941" s="7" t="str">
        <f>IF(ISNA(VLOOKUP(Table1[[#This Row],[Name]],Table2[#All],2,FALSE)),"",(VLOOKUP(Table1[[#This Row],[Name]],Table2[#All],2,FALSE)))</f>
        <v/>
      </c>
      <c r="W941" s="7" t="str">
        <f>IFERROR((Table1[[#This Row],[Electricity 23-24 ]]*'Emissions Factors'!$C$6)+(Table1[[#This Row],[Gas 23-24 ]]*'Emissions Factors'!$B$6),"")</f>
        <v/>
      </c>
      <c r="X941" s="74" t="str">
        <f>IFERROR(Table1[[#This Row],[Total Emissions 23-24 ]]/Table1[[#This Row],[Total Emissions 22-23]],"")</f>
        <v/>
      </c>
      <c r="Y941" s="21"/>
    </row>
    <row r="942" spans="1:25" x14ac:dyDescent="0.25">
      <c r="X942" s="21"/>
      <c r="Y942" s="21"/>
    </row>
    <row r="943" spans="1:25" x14ac:dyDescent="0.25">
      <c r="X943" s="21"/>
      <c r="Y943" s="21"/>
    </row>
    <row r="944" spans="1:25" x14ac:dyDescent="0.25">
      <c r="X944" s="21"/>
      <c r="Y944" s="21"/>
    </row>
    <row r="945" spans="24:25" x14ac:dyDescent="0.25">
      <c r="X945" s="21"/>
      <c r="Y945" s="21"/>
    </row>
    <row r="946" spans="24:25" x14ac:dyDescent="0.25">
      <c r="X946" s="21"/>
      <c r="Y946" s="21"/>
    </row>
    <row r="947" spans="24:25" x14ac:dyDescent="0.25">
      <c r="X947" s="21"/>
      <c r="Y947" s="21"/>
    </row>
    <row r="948" spans="24:25" x14ac:dyDescent="0.25">
      <c r="X948" s="21"/>
      <c r="Y948" s="21"/>
    </row>
    <row r="949" spans="24:25" x14ac:dyDescent="0.25">
      <c r="X949" s="21"/>
      <c r="Y949" s="21"/>
    </row>
    <row r="950" spans="24:25" x14ac:dyDescent="0.25">
      <c r="X950" s="21"/>
      <c r="Y950" s="21"/>
    </row>
    <row r="951" spans="24:25" x14ac:dyDescent="0.25">
      <c r="X951" s="21"/>
      <c r="Y951" s="21"/>
    </row>
    <row r="952" spans="24:25" x14ac:dyDescent="0.25">
      <c r="X952" s="21"/>
      <c r="Y952" s="21"/>
    </row>
    <row r="953" spans="24:25" x14ac:dyDescent="0.25">
      <c r="X953" s="21"/>
      <c r="Y953" s="21"/>
    </row>
    <row r="954" spans="24:25" x14ac:dyDescent="0.25">
      <c r="X954" s="21"/>
      <c r="Y954" s="21"/>
    </row>
    <row r="955" spans="24:25" x14ac:dyDescent="0.25">
      <c r="X955" s="21"/>
      <c r="Y955" s="21"/>
    </row>
    <row r="956" spans="24:25" x14ac:dyDescent="0.25">
      <c r="X956" s="21"/>
      <c r="Y956" s="21"/>
    </row>
    <row r="957" spans="24:25" x14ac:dyDescent="0.25">
      <c r="X957" s="21"/>
      <c r="Y957" s="21"/>
    </row>
    <row r="958" spans="24:25" x14ac:dyDescent="0.25">
      <c r="X958" s="21"/>
      <c r="Y958" s="21"/>
    </row>
    <row r="959" spans="24:25" x14ac:dyDescent="0.25">
      <c r="X959" s="21"/>
      <c r="Y959" s="21"/>
    </row>
    <row r="960" spans="24:25" x14ac:dyDescent="0.25">
      <c r="X960" s="21"/>
      <c r="Y960" s="21"/>
    </row>
    <row r="961" spans="24:25" x14ac:dyDescent="0.25">
      <c r="X961" s="21"/>
      <c r="Y961" s="21"/>
    </row>
    <row r="962" spans="24:25" x14ac:dyDescent="0.25">
      <c r="X962" s="21"/>
      <c r="Y962" s="21"/>
    </row>
    <row r="963" spans="24:25" x14ac:dyDescent="0.25">
      <c r="X963" s="21"/>
      <c r="Y963" s="21"/>
    </row>
    <row r="964" spans="24:25" x14ac:dyDescent="0.25">
      <c r="X964" s="21"/>
      <c r="Y964" s="21"/>
    </row>
    <row r="965" spans="24:25" x14ac:dyDescent="0.25">
      <c r="X965" s="21"/>
      <c r="Y965" s="21"/>
    </row>
    <row r="966" spans="24:25" x14ac:dyDescent="0.25">
      <c r="X966" s="21"/>
      <c r="Y966" s="21"/>
    </row>
    <row r="967" spans="24:25" x14ac:dyDescent="0.25">
      <c r="X967" s="21"/>
      <c r="Y967" s="21"/>
    </row>
    <row r="968" spans="24:25" x14ac:dyDescent="0.25">
      <c r="X968" s="21"/>
      <c r="Y968" s="21"/>
    </row>
    <row r="969" spans="24:25" x14ac:dyDescent="0.25">
      <c r="X969" s="21"/>
      <c r="Y969" s="21"/>
    </row>
    <row r="970" spans="24:25" x14ac:dyDescent="0.25">
      <c r="X970" s="21"/>
      <c r="Y970" s="21"/>
    </row>
    <row r="971" spans="24:25" x14ac:dyDescent="0.25">
      <c r="X971" s="21"/>
      <c r="Y971" s="21"/>
    </row>
    <row r="972" spans="24:25" x14ac:dyDescent="0.25">
      <c r="X972" s="21"/>
      <c r="Y972" s="21"/>
    </row>
    <row r="973" spans="24:25" x14ac:dyDescent="0.25">
      <c r="X973" s="21"/>
      <c r="Y973" s="21"/>
    </row>
    <row r="974" spans="24:25" x14ac:dyDescent="0.25">
      <c r="X974" s="21"/>
      <c r="Y974" s="21"/>
    </row>
    <row r="975" spans="24:25" x14ac:dyDescent="0.25">
      <c r="X975" s="21"/>
      <c r="Y975" s="21"/>
    </row>
    <row r="976" spans="24:25" x14ac:dyDescent="0.25">
      <c r="X976" s="21"/>
      <c r="Y976" s="21"/>
    </row>
    <row r="977" spans="24:25" x14ac:dyDescent="0.25">
      <c r="X977" s="21"/>
      <c r="Y977" s="21"/>
    </row>
    <row r="978" spans="24:25" x14ac:dyDescent="0.25">
      <c r="X978" s="21"/>
      <c r="Y978" s="21"/>
    </row>
    <row r="979" spans="24:25" x14ac:dyDescent="0.25">
      <c r="X979" s="21"/>
      <c r="Y979" s="21"/>
    </row>
    <row r="980" spans="24:25" x14ac:dyDescent="0.25">
      <c r="X980" s="21"/>
      <c r="Y980" s="21"/>
    </row>
    <row r="981" spans="24:25" x14ac:dyDescent="0.25">
      <c r="X981" s="21"/>
      <c r="Y981" s="21"/>
    </row>
    <row r="982" spans="24:25" x14ac:dyDescent="0.25">
      <c r="X982" s="21"/>
      <c r="Y982" s="21"/>
    </row>
    <row r="983" spans="24:25" x14ac:dyDescent="0.25">
      <c r="X983" s="21"/>
      <c r="Y983" s="21"/>
    </row>
    <row r="984" spans="24:25" x14ac:dyDescent="0.25">
      <c r="X984" s="21"/>
      <c r="Y984" s="21"/>
    </row>
    <row r="985" spans="24:25" x14ac:dyDescent="0.25">
      <c r="X985" s="21"/>
      <c r="Y985" s="21"/>
    </row>
    <row r="986" spans="24:25" x14ac:dyDescent="0.25">
      <c r="X986" s="21"/>
      <c r="Y986" s="21"/>
    </row>
    <row r="987" spans="24:25" x14ac:dyDescent="0.25">
      <c r="X987" s="21"/>
      <c r="Y987" s="21"/>
    </row>
    <row r="988" spans="24:25" x14ac:dyDescent="0.25">
      <c r="X988" s="21"/>
      <c r="Y988" s="21"/>
    </row>
    <row r="989" spans="24:25" x14ac:dyDescent="0.25">
      <c r="X989" s="21"/>
      <c r="Y989" s="21"/>
    </row>
    <row r="990" spans="24:25" x14ac:dyDescent="0.25">
      <c r="X990" s="21"/>
      <c r="Y990" s="21"/>
    </row>
    <row r="991" spans="24:25" x14ac:dyDescent="0.25">
      <c r="X991" s="21"/>
      <c r="Y991" s="21"/>
    </row>
    <row r="992" spans="24:25" x14ac:dyDescent="0.25">
      <c r="X992" s="21"/>
      <c r="Y992" s="21"/>
    </row>
    <row r="993" spans="24:25" x14ac:dyDescent="0.25">
      <c r="X993" s="21"/>
      <c r="Y993" s="21"/>
    </row>
    <row r="994" spans="24:25" x14ac:dyDescent="0.25">
      <c r="X994" s="21"/>
      <c r="Y994" s="21"/>
    </row>
    <row r="995" spans="24:25" x14ac:dyDescent="0.25">
      <c r="X995" s="21"/>
      <c r="Y995" s="21"/>
    </row>
    <row r="996" spans="24:25" x14ac:dyDescent="0.25">
      <c r="X996" s="21"/>
      <c r="Y996" s="21"/>
    </row>
    <row r="997" spans="24:25" x14ac:dyDescent="0.25">
      <c r="X997" s="21"/>
      <c r="Y997" s="21"/>
    </row>
    <row r="998" spans="24:25" x14ac:dyDescent="0.25">
      <c r="X998" s="21"/>
      <c r="Y998" s="21"/>
    </row>
    <row r="999" spans="24:25" x14ac:dyDescent="0.25">
      <c r="X999" s="21"/>
      <c r="Y999" s="21"/>
    </row>
    <row r="1000" spans="24:25" x14ac:dyDescent="0.25">
      <c r="X1000" s="21"/>
      <c r="Y1000" s="21"/>
    </row>
    <row r="1001" spans="24:25" x14ac:dyDescent="0.25">
      <c r="X1001" s="21"/>
      <c r="Y1001" s="21"/>
    </row>
    <row r="1002" spans="24:25" x14ac:dyDescent="0.25">
      <c r="X1002" s="21"/>
      <c r="Y1002" s="21"/>
    </row>
    <row r="1003" spans="24:25" x14ac:dyDescent="0.25">
      <c r="X1003" s="21"/>
      <c r="Y1003" s="21"/>
    </row>
    <row r="1004" spans="24:25" x14ac:dyDescent="0.25">
      <c r="X1004" s="21"/>
      <c r="Y1004" s="21"/>
    </row>
    <row r="1005" spans="24:25" x14ac:dyDescent="0.25">
      <c r="X1005" s="21"/>
      <c r="Y1005" s="21"/>
    </row>
    <row r="1006" spans="24:25" x14ac:dyDescent="0.25">
      <c r="X1006" s="21"/>
      <c r="Y1006" s="21"/>
    </row>
    <row r="1007" spans="24:25" x14ac:dyDescent="0.25">
      <c r="X1007" s="21"/>
      <c r="Y1007" s="21"/>
    </row>
    <row r="1008" spans="24:25" x14ac:dyDescent="0.25">
      <c r="X1008" s="21"/>
      <c r="Y1008" s="21"/>
    </row>
    <row r="1009" spans="24:25" x14ac:dyDescent="0.25">
      <c r="X1009" s="21"/>
      <c r="Y1009" s="21"/>
    </row>
    <row r="1010" spans="24:25" x14ac:dyDescent="0.25">
      <c r="X1010" s="21"/>
      <c r="Y1010" s="21"/>
    </row>
    <row r="1011" spans="24:25" x14ac:dyDescent="0.25">
      <c r="X1011" s="21"/>
      <c r="Y1011" s="21"/>
    </row>
    <row r="1012" spans="24:25" x14ac:dyDescent="0.25">
      <c r="X1012" s="21"/>
      <c r="Y1012" s="21"/>
    </row>
    <row r="1013" spans="24:25" x14ac:dyDescent="0.25">
      <c r="X1013" s="21"/>
      <c r="Y1013" s="21"/>
    </row>
    <row r="1014" spans="24:25" x14ac:dyDescent="0.25">
      <c r="X1014" s="21"/>
      <c r="Y1014" s="21"/>
    </row>
    <row r="1015" spans="24:25" x14ac:dyDescent="0.25">
      <c r="X1015" s="21"/>
      <c r="Y1015" s="21"/>
    </row>
    <row r="1016" spans="24:25" x14ac:dyDescent="0.25">
      <c r="X1016" s="21"/>
      <c r="Y1016" s="21"/>
    </row>
    <row r="1017" spans="24:25" x14ac:dyDescent="0.25">
      <c r="X1017" s="21"/>
      <c r="Y1017" s="21"/>
    </row>
    <row r="1018" spans="24:25" x14ac:dyDescent="0.25">
      <c r="X1018" s="21"/>
      <c r="Y1018" s="21"/>
    </row>
    <row r="1019" spans="24:25" x14ac:dyDescent="0.25">
      <c r="X1019" s="21"/>
      <c r="Y1019" s="21"/>
    </row>
    <row r="1020" spans="24:25" x14ac:dyDescent="0.25">
      <c r="X1020" s="21"/>
      <c r="Y1020" s="21"/>
    </row>
    <row r="1021" spans="24:25" x14ac:dyDescent="0.25">
      <c r="X1021" s="21"/>
      <c r="Y1021" s="21"/>
    </row>
    <row r="1022" spans="24:25" x14ac:dyDescent="0.25">
      <c r="X1022" s="21"/>
      <c r="Y1022" s="21"/>
    </row>
    <row r="1023" spans="24:25" x14ac:dyDescent="0.25">
      <c r="X1023" s="21"/>
      <c r="Y1023" s="21"/>
    </row>
    <row r="1024" spans="24:25" x14ac:dyDescent="0.25">
      <c r="X1024" s="21"/>
      <c r="Y1024" s="21"/>
    </row>
    <row r="1025" spans="24:25" x14ac:dyDescent="0.25">
      <c r="X1025" s="21"/>
      <c r="Y1025" s="21"/>
    </row>
    <row r="1026" spans="24:25" x14ac:dyDescent="0.25">
      <c r="X1026" s="21"/>
      <c r="Y1026" s="21"/>
    </row>
    <row r="1027" spans="24:25" x14ac:dyDescent="0.25">
      <c r="X1027" s="21"/>
      <c r="Y1027" s="21"/>
    </row>
    <row r="1028" spans="24:25" x14ac:dyDescent="0.25">
      <c r="X1028" s="21"/>
      <c r="Y1028" s="21"/>
    </row>
    <row r="1029" spans="24:25" x14ac:dyDescent="0.25">
      <c r="X1029" s="21"/>
      <c r="Y1029" s="21"/>
    </row>
    <row r="1030" spans="24:25" x14ac:dyDescent="0.25">
      <c r="X1030" s="21"/>
      <c r="Y1030" s="21"/>
    </row>
    <row r="1031" spans="24:25" x14ac:dyDescent="0.25">
      <c r="X1031" s="21"/>
      <c r="Y1031" s="21"/>
    </row>
    <row r="1032" spans="24:25" x14ac:dyDescent="0.25">
      <c r="X1032" s="21"/>
      <c r="Y1032" s="21"/>
    </row>
    <row r="1033" spans="24:25" x14ac:dyDescent="0.25">
      <c r="X1033" s="21"/>
      <c r="Y1033" s="21"/>
    </row>
    <row r="1034" spans="24:25" x14ac:dyDescent="0.25">
      <c r="X1034" s="21"/>
      <c r="Y1034" s="21"/>
    </row>
    <row r="1035" spans="24:25" x14ac:dyDescent="0.25">
      <c r="X1035" s="21"/>
      <c r="Y1035" s="21"/>
    </row>
    <row r="1036" spans="24:25" x14ac:dyDescent="0.25">
      <c r="X1036" s="21"/>
      <c r="Y1036" s="21"/>
    </row>
    <row r="1037" spans="24:25" x14ac:dyDescent="0.25">
      <c r="X1037" s="21"/>
      <c r="Y1037" s="21"/>
    </row>
    <row r="1038" spans="24:25" x14ac:dyDescent="0.25">
      <c r="X1038" s="21"/>
      <c r="Y1038" s="21"/>
    </row>
    <row r="1039" spans="24:25" x14ac:dyDescent="0.25">
      <c r="X1039" s="21"/>
      <c r="Y1039" s="21"/>
    </row>
    <row r="1040" spans="24:25" x14ac:dyDescent="0.25">
      <c r="X1040" s="21"/>
      <c r="Y1040" s="21"/>
    </row>
    <row r="1041" spans="24:25" x14ac:dyDescent="0.25">
      <c r="X1041" s="21"/>
      <c r="Y1041" s="21"/>
    </row>
    <row r="1042" spans="24:25" x14ac:dyDescent="0.25">
      <c r="X1042" s="21"/>
      <c r="Y1042" s="21"/>
    </row>
    <row r="1043" spans="24:25" x14ac:dyDescent="0.25">
      <c r="X1043" s="21"/>
      <c r="Y1043" s="21"/>
    </row>
    <row r="1044" spans="24:25" x14ac:dyDescent="0.25">
      <c r="X1044" s="21"/>
      <c r="Y1044" s="21"/>
    </row>
    <row r="1045" spans="24:25" x14ac:dyDescent="0.25">
      <c r="X1045" s="21"/>
      <c r="Y1045" s="21"/>
    </row>
    <row r="1046" spans="24:25" x14ac:dyDescent="0.25">
      <c r="X1046" s="21"/>
      <c r="Y1046" s="21"/>
    </row>
    <row r="1047" spans="24:25" x14ac:dyDescent="0.25">
      <c r="X1047" s="21"/>
      <c r="Y1047" s="21"/>
    </row>
    <row r="1048" spans="24:25" x14ac:dyDescent="0.25">
      <c r="X1048" s="21"/>
      <c r="Y1048" s="21"/>
    </row>
    <row r="1049" spans="24:25" x14ac:dyDescent="0.25">
      <c r="X1049" s="21"/>
      <c r="Y1049" s="21"/>
    </row>
    <row r="1050" spans="24:25" x14ac:dyDescent="0.25">
      <c r="X1050" s="21"/>
      <c r="Y1050" s="21"/>
    </row>
    <row r="1051" spans="24:25" x14ac:dyDescent="0.25">
      <c r="X1051" s="21"/>
      <c r="Y1051" s="21"/>
    </row>
    <row r="1052" spans="24:25" x14ac:dyDescent="0.25">
      <c r="X1052" s="21"/>
      <c r="Y1052" s="21"/>
    </row>
    <row r="1053" spans="24:25" x14ac:dyDescent="0.25">
      <c r="X1053" s="21"/>
      <c r="Y1053" s="21"/>
    </row>
    <row r="1054" spans="24:25" x14ac:dyDescent="0.25">
      <c r="X1054" s="21"/>
      <c r="Y1054" s="21"/>
    </row>
    <row r="1055" spans="24:25" x14ac:dyDescent="0.25">
      <c r="X1055" s="21"/>
      <c r="Y1055" s="21"/>
    </row>
    <row r="1056" spans="24:25" x14ac:dyDescent="0.25">
      <c r="X1056" s="21"/>
      <c r="Y1056" s="21"/>
    </row>
    <row r="1057" spans="24:25" x14ac:dyDescent="0.25">
      <c r="X1057" s="21"/>
      <c r="Y1057" s="21"/>
    </row>
    <row r="1058" spans="24:25" x14ac:dyDescent="0.25">
      <c r="X1058" s="21"/>
      <c r="Y1058" s="21"/>
    </row>
    <row r="1059" spans="24:25" x14ac:dyDescent="0.25">
      <c r="X1059" s="21"/>
      <c r="Y1059" s="21"/>
    </row>
    <row r="1060" spans="24:25" x14ac:dyDescent="0.25">
      <c r="X1060" s="21"/>
      <c r="Y1060" s="21"/>
    </row>
    <row r="1061" spans="24:25" x14ac:dyDescent="0.25">
      <c r="X1061" s="21"/>
      <c r="Y1061" s="21"/>
    </row>
    <row r="1062" spans="24:25" x14ac:dyDescent="0.25">
      <c r="X1062" s="21"/>
      <c r="Y1062" s="21"/>
    </row>
    <row r="1063" spans="24:25" x14ac:dyDescent="0.25">
      <c r="X1063" s="21"/>
      <c r="Y1063" s="21"/>
    </row>
    <row r="1064" spans="24:25" x14ac:dyDescent="0.25">
      <c r="X1064" s="21"/>
      <c r="Y1064" s="21"/>
    </row>
    <row r="1065" spans="24:25" x14ac:dyDescent="0.25">
      <c r="X1065" s="21"/>
      <c r="Y1065" s="21"/>
    </row>
    <row r="1066" spans="24:25" x14ac:dyDescent="0.25">
      <c r="X1066" s="21"/>
      <c r="Y1066" s="21"/>
    </row>
    <row r="1067" spans="24:25" x14ac:dyDescent="0.25">
      <c r="X1067" s="21"/>
      <c r="Y1067" s="21"/>
    </row>
    <row r="1068" spans="24:25" x14ac:dyDescent="0.25">
      <c r="X1068" s="21"/>
      <c r="Y1068" s="21"/>
    </row>
    <row r="1069" spans="24:25" x14ac:dyDescent="0.25">
      <c r="X1069" s="21"/>
      <c r="Y1069" s="21"/>
    </row>
    <row r="1070" spans="24:25" x14ac:dyDescent="0.25">
      <c r="X1070" s="21"/>
      <c r="Y1070" s="21"/>
    </row>
    <row r="1071" spans="24:25" x14ac:dyDescent="0.25">
      <c r="X1071" s="21"/>
      <c r="Y1071" s="21"/>
    </row>
    <row r="1072" spans="24:25" x14ac:dyDescent="0.25">
      <c r="X1072" s="21"/>
      <c r="Y1072" s="21"/>
    </row>
    <row r="1073" spans="24:25" x14ac:dyDescent="0.25">
      <c r="X1073" s="21"/>
      <c r="Y1073" s="21"/>
    </row>
    <row r="1074" spans="24:25" x14ac:dyDescent="0.25">
      <c r="X1074" s="21"/>
      <c r="Y1074" s="21"/>
    </row>
    <row r="1075" spans="24:25" x14ac:dyDescent="0.25">
      <c r="X1075" s="21"/>
      <c r="Y1075" s="21"/>
    </row>
    <row r="1076" spans="24:25" x14ac:dyDescent="0.25">
      <c r="X1076" s="21"/>
      <c r="Y1076" s="21"/>
    </row>
    <row r="1077" spans="24:25" x14ac:dyDescent="0.25">
      <c r="X1077" s="21"/>
      <c r="Y1077" s="21"/>
    </row>
    <row r="1078" spans="24:25" x14ac:dyDescent="0.25">
      <c r="X1078" s="21"/>
      <c r="Y1078" s="21"/>
    </row>
    <row r="1079" spans="24:25" x14ac:dyDescent="0.25">
      <c r="X1079" s="21"/>
      <c r="Y1079" s="21"/>
    </row>
    <row r="1080" spans="24:25" x14ac:dyDescent="0.25">
      <c r="X1080" s="21"/>
      <c r="Y1080" s="21"/>
    </row>
    <row r="1081" spans="24:25" x14ac:dyDescent="0.25">
      <c r="X1081" s="21"/>
      <c r="Y1081" s="21"/>
    </row>
    <row r="1082" spans="24:25" x14ac:dyDescent="0.25">
      <c r="X1082" s="21"/>
      <c r="Y1082" s="21"/>
    </row>
    <row r="1083" spans="24:25" x14ac:dyDescent="0.25">
      <c r="X1083" s="21"/>
      <c r="Y1083" s="21"/>
    </row>
    <row r="1084" spans="24:25" x14ac:dyDescent="0.25">
      <c r="X1084" s="21"/>
      <c r="Y1084" s="21"/>
    </row>
    <row r="1085" spans="24:25" x14ac:dyDescent="0.25">
      <c r="X1085" s="21"/>
      <c r="Y1085" s="21"/>
    </row>
    <row r="1086" spans="24:25" x14ac:dyDescent="0.25">
      <c r="X1086" s="21"/>
      <c r="Y1086" s="21"/>
    </row>
    <row r="1087" spans="24:25" x14ac:dyDescent="0.25">
      <c r="X1087" s="21"/>
      <c r="Y1087" s="21"/>
    </row>
    <row r="1088" spans="24:25" x14ac:dyDescent="0.25">
      <c r="X1088" s="21"/>
      <c r="Y1088" s="21"/>
    </row>
    <row r="1089" spans="24:25" x14ac:dyDescent="0.25">
      <c r="X1089" s="21"/>
      <c r="Y1089" s="21"/>
    </row>
    <row r="1090" spans="24:25" x14ac:dyDescent="0.25">
      <c r="X1090" s="21"/>
      <c r="Y1090" s="21"/>
    </row>
    <row r="1091" spans="24:25" x14ac:dyDescent="0.25">
      <c r="X1091" s="21"/>
      <c r="Y1091" s="21"/>
    </row>
    <row r="1092" spans="24:25" x14ac:dyDescent="0.25">
      <c r="X1092" s="21"/>
      <c r="Y1092" s="21"/>
    </row>
    <row r="1093" spans="24:25" x14ac:dyDescent="0.25">
      <c r="X1093" s="21"/>
      <c r="Y1093" s="21"/>
    </row>
    <row r="1094" spans="24:25" x14ac:dyDescent="0.25">
      <c r="X1094" s="21"/>
      <c r="Y1094" s="21"/>
    </row>
    <row r="1095" spans="24:25" x14ac:dyDescent="0.25">
      <c r="X1095" s="21"/>
      <c r="Y1095" s="21"/>
    </row>
    <row r="1096" spans="24:25" x14ac:dyDescent="0.25">
      <c r="X1096" s="21"/>
      <c r="Y1096" s="21"/>
    </row>
    <row r="1097" spans="24:25" x14ac:dyDescent="0.25">
      <c r="X1097" s="21"/>
      <c r="Y1097" s="21"/>
    </row>
    <row r="1098" spans="24:25" x14ac:dyDescent="0.25">
      <c r="X1098" s="21"/>
      <c r="Y1098" s="21"/>
    </row>
    <row r="1099" spans="24:25" x14ac:dyDescent="0.25">
      <c r="X1099" s="21"/>
      <c r="Y1099" s="21"/>
    </row>
    <row r="1100" spans="24:25" x14ac:dyDescent="0.25">
      <c r="X1100" s="21"/>
      <c r="Y1100" s="21"/>
    </row>
    <row r="1101" spans="24:25" x14ac:dyDescent="0.25">
      <c r="X1101" s="21"/>
      <c r="Y1101" s="21"/>
    </row>
    <row r="1102" spans="24:25" x14ac:dyDescent="0.25">
      <c r="X1102" s="21"/>
      <c r="Y1102" s="21"/>
    </row>
    <row r="1103" spans="24:25" x14ac:dyDescent="0.25">
      <c r="X1103" s="21"/>
      <c r="Y1103" s="21"/>
    </row>
    <row r="1104" spans="24:25" x14ac:dyDescent="0.25">
      <c r="X1104" s="21"/>
      <c r="Y1104" s="21"/>
    </row>
    <row r="1105" spans="24:25" x14ac:dyDescent="0.25">
      <c r="X1105" s="21"/>
      <c r="Y1105" s="21"/>
    </row>
    <row r="1106" spans="24:25" x14ac:dyDescent="0.25">
      <c r="X1106" s="21"/>
      <c r="Y1106" s="21"/>
    </row>
    <row r="1107" spans="24:25" x14ac:dyDescent="0.25">
      <c r="X1107" s="21"/>
      <c r="Y1107" s="21"/>
    </row>
    <row r="1108" spans="24:25" x14ac:dyDescent="0.25">
      <c r="X1108" s="21"/>
      <c r="Y1108" s="21"/>
    </row>
    <row r="1109" spans="24:25" x14ac:dyDescent="0.25">
      <c r="X1109" s="21"/>
      <c r="Y1109" s="21"/>
    </row>
    <row r="1110" spans="24:25" x14ac:dyDescent="0.25">
      <c r="X1110" s="21"/>
      <c r="Y1110" s="21"/>
    </row>
    <row r="1111" spans="24:25" x14ac:dyDescent="0.25">
      <c r="X1111" s="21"/>
      <c r="Y1111" s="21"/>
    </row>
    <row r="1112" spans="24:25" x14ac:dyDescent="0.25">
      <c r="X1112" s="21"/>
      <c r="Y1112" s="21"/>
    </row>
    <row r="1113" spans="24:25" x14ac:dyDescent="0.25">
      <c r="X1113" s="21"/>
      <c r="Y1113" s="21"/>
    </row>
    <row r="1114" spans="24:25" x14ac:dyDescent="0.25">
      <c r="X1114" s="21"/>
      <c r="Y1114" s="21"/>
    </row>
    <row r="1115" spans="24:25" x14ac:dyDescent="0.25">
      <c r="X1115" s="21"/>
      <c r="Y1115" s="21"/>
    </row>
    <row r="1116" spans="24:25" x14ac:dyDescent="0.25">
      <c r="X1116" s="21"/>
      <c r="Y1116" s="21"/>
    </row>
    <row r="1117" spans="24:25" x14ac:dyDescent="0.25">
      <c r="X1117" s="21"/>
      <c r="Y1117" s="21"/>
    </row>
    <row r="1118" spans="24:25" x14ac:dyDescent="0.25">
      <c r="X1118" s="21"/>
      <c r="Y1118" s="21"/>
    </row>
    <row r="1119" spans="24:25" x14ac:dyDescent="0.25">
      <c r="X1119" s="21"/>
      <c r="Y1119" s="21"/>
    </row>
    <row r="1120" spans="24:25" x14ac:dyDescent="0.25">
      <c r="X1120" s="21"/>
      <c r="Y1120" s="21"/>
    </row>
    <row r="1121" spans="24:25" x14ac:dyDescent="0.25">
      <c r="X1121" s="21"/>
      <c r="Y1121" s="21"/>
    </row>
    <row r="1122" spans="24:25" x14ac:dyDescent="0.25">
      <c r="X1122" s="21"/>
      <c r="Y1122" s="21"/>
    </row>
    <row r="1123" spans="24:25" x14ac:dyDescent="0.25">
      <c r="X1123" s="21"/>
      <c r="Y1123" s="21"/>
    </row>
    <row r="1124" spans="24:25" x14ac:dyDescent="0.25">
      <c r="X1124" s="21"/>
      <c r="Y1124" s="21"/>
    </row>
    <row r="1125" spans="24:25" x14ac:dyDescent="0.25">
      <c r="X1125" s="21"/>
      <c r="Y1125" s="21"/>
    </row>
    <row r="1126" spans="24:25" x14ac:dyDescent="0.25">
      <c r="X1126" s="21"/>
      <c r="Y1126" s="21"/>
    </row>
    <row r="1127" spans="24:25" x14ac:dyDescent="0.25">
      <c r="X1127" s="21"/>
      <c r="Y1127" s="21"/>
    </row>
    <row r="1128" spans="24:25" x14ac:dyDescent="0.25">
      <c r="X1128" s="21"/>
      <c r="Y1128" s="21"/>
    </row>
    <row r="1129" spans="24:25" x14ac:dyDescent="0.25">
      <c r="X1129" s="21"/>
      <c r="Y1129" s="21"/>
    </row>
    <row r="1130" spans="24:25" x14ac:dyDescent="0.25">
      <c r="X1130" s="21"/>
      <c r="Y1130" s="21"/>
    </row>
    <row r="1131" spans="24:25" x14ac:dyDescent="0.25">
      <c r="X1131" s="21"/>
      <c r="Y1131" s="21"/>
    </row>
    <row r="1132" spans="24:25" x14ac:dyDescent="0.25">
      <c r="X1132" s="21"/>
      <c r="Y1132" s="21"/>
    </row>
    <row r="1133" spans="24:25" x14ac:dyDescent="0.25">
      <c r="X1133" s="21"/>
      <c r="Y1133" s="21"/>
    </row>
    <row r="1134" spans="24:25" x14ac:dyDescent="0.25">
      <c r="X1134" s="21"/>
      <c r="Y1134" s="21"/>
    </row>
    <row r="1135" spans="24:25" x14ac:dyDescent="0.25">
      <c r="X1135" s="21"/>
      <c r="Y1135" s="21"/>
    </row>
    <row r="1136" spans="24:25" x14ac:dyDescent="0.25">
      <c r="X1136" s="21"/>
      <c r="Y1136" s="21"/>
    </row>
    <row r="1137" spans="24:25" x14ac:dyDescent="0.25">
      <c r="X1137" s="21"/>
      <c r="Y1137" s="21"/>
    </row>
    <row r="1138" spans="24:25" x14ac:dyDescent="0.25">
      <c r="X1138" s="21"/>
      <c r="Y1138" s="21"/>
    </row>
    <row r="1139" spans="24:25" x14ac:dyDescent="0.25">
      <c r="X1139" s="21"/>
      <c r="Y1139" s="21"/>
    </row>
    <row r="1140" spans="24:25" x14ac:dyDescent="0.25">
      <c r="X1140" s="21"/>
      <c r="Y1140" s="21"/>
    </row>
    <row r="1141" spans="24:25" x14ac:dyDescent="0.25">
      <c r="X1141" s="21"/>
      <c r="Y1141" s="21"/>
    </row>
    <row r="1142" spans="24:25" x14ac:dyDescent="0.25">
      <c r="X1142" s="21"/>
      <c r="Y1142" s="21"/>
    </row>
    <row r="1143" spans="24:25" x14ac:dyDescent="0.25">
      <c r="X1143" s="21"/>
      <c r="Y1143" s="21"/>
    </row>
    <row r="1144" spans="24:25" x14ac:dyDescent="0.25">
      <c r="X1144" s="21"/>
      <c r="Y1144" s="21"/>
    </row>
    <row r="1145" spans="24:25" x14ac:dyDescent="0.25">
      <c r="X1145" s="21"/>
      <c r="Y1145" s="21"/>
    </row>
    <row r="1146" spans="24:25" x14ac:dyDescent="0.25">
      <c r="X1146" s="21"/>
      <c r="Y1146" s="21"/>
    </row>
    <row r="1147" spans="24:25" x14ac:dyDescent="0.25">
      <c r="X1147" s="21"/>
      <c r="Y1147" s="21"/>
    </row>
    <row r="1148" spans="24:25" x14ac:dyDescent="0.25">
      <c r="X1148" s="21"/>
      <c r="Y1148" s="21"/>
    </row>
    <row r="1149" spans="24:25" x14ac:dyDescent="0.25">
      <c r="X1149" s="21"/>
      <c r="Y1149" s="21"/>
    </row>
    <row r="1150" spans="24:25" x14ac:dyDescent="0.25">
      <c r="X1150" s="21"/>
      <c r="Y1150" s="21"/>
    </row>
    <row r="1151" spans="24:25" x14ac:dyDescent="0.25">
      <c r="X1151" s="21"/>
      <c r="Y1151" s="21"/>
    </row>
    <row r="1152" spans="24:25" x14ac:dyDescent="0.25">
      <c r="X1152" s="21"/>
      <c r="Y1152" s="21"/>
    </row>
    <row r="1153" spans="24:25" x14ac:dyDescent="0.25">
      <c r="X1153" s="21"/>
      <c r="Y1153" s="21"/>
    </row>
    <row r="1154" spans="24:25" x14ac:dyDescent="0.25">
      <c r="X1154" s="21"/>
      <c r="Y1154" s="21"/>
    </row>
    <row r="1155" spans="24:25" x14ac:dyDescent="0.25">
      <c r="X1155" s="21"/>
      <c r="Y1155" s="21"/>
    </row>
    <row r="1156" spans="24:25" x14ac:dyDescent="0.25">
      <c r="X1156" s="21"/>
      <c r="Y1156" s="21"/>
    </row>
    <row r="1157" spans="24:25" x14ac:dyDescent="0.25">
      <c r="X1157" s="21"/>
      <c r="Y1157" s="21"/>
    </row>
    <row r="1158" spans="24:25" x14ac:dyDescent="0.25">
      <c r="X1158" s="21"/>
      <c r="Y1158" s="21"/>
    </row>
    <row r="1159" spans="24:25" x14ac:dyDescent="0.25">
      <c r="X1159" s="21"/>
      <c r="Y1159" s="21"/>
    </row>
    <row r="1160" spans="24:25" x14ac:dyDescent="0.25">
      <c r="X1160" s="21"/>
      <c r="Y1160" s="21"/>
    </row>
    <row r="1161" spans="24:25" x14ac:dyDescent="0.25">
      <c r="X1161" s="21"/>
      <c r="Y1161" s="21"/>
    </row>
    <row r="1162" spans="24:25" x14ac:dyDescent="0.25">
      <c r="X1162" s="21"/>
      <c r="Y1162" s="21"/>
    </row>
    <row r="1163" spans="24:25" x14ac:dyDescent="0.25">
      <c r="X1163" s="21"/>
      <c r="Y1163" s="21"/>
    </row>
    <row r="1164" spans="24:25" x14ac:dyDescent="0.25">
      <c r="X1164" s="21"/>
      <c r="Y1164" s="21"/>
    </row>
    <row r="1165" spans="24:25" x14ac:dyDescent="0.25">
      <c r="X1165" s="21"/>
      <c r="Y1165" s="21"/>
    </row>
    <row r="1166" spans="24:25" x14ac:dyDescent="0.25">
      <c r="X1166" s="21"/>
      <c r="Y1166" s="21"/>
    </row>
    <row r="1167" spans="24:25" x14ac:dyDescent="0.25">
      <c r="X1167" s="21"/>
      <c r="Y1167" s="21"/>
    </row>
    <row r="1168" spans="24:25" x14ac:dyDescent="0.25">
      <c r="X1168" s="21"/>
      <c r="Y1168" s="21"/>
    </row>
    <row r="1169" spans="24:25" x14ac:dyDescent="0.25">
      <c r="X1169" s="21"/>
      <c r="Y1169" s="21"/>
    </row>
    <row r="1170" spans="24:25" x14ac:dyDescent="0.25">
      <c r="X1170" s="21"/>
      <c r="Y1170" s="21"/>
    </row>
    <row r="1171" spans="24:25" x14ac:dyDescent="0.25">
      <c r="X1171" s="21"/>
      <c r="Y1171" s="21"/>
    </row>
    <row r="1172" spans="24:25" x14ac:dyDescent="0.25">
      <c r="X1172" s="21"/>
      <c r="Y1172" s="21"/>
    </row>
    <row r="1173" spans="24:25" x14ac:dyDescent="0.25">
      <c r="X1173" s="21"/>
      <c r="Y1173" s="21"/>
    </row>
    <row r="1174" spans="24:25" x14ac:dyDescent="0.25">
      <c r="X1174" s="21"/>
      <c r="Y1174" s="21"/>
    </row>
    <row r="1175" spans="24:25" x14ac:dyDescent="0.25">
      <c r="X1175" s="21"/>
      <c r="Y1175" s="21"/>
    </row>
    <row r="1176" spans="24:25" x14ac:dyDescent="0.25">
      <c r="X1176" s="21"/>
      <c r="Y1176" s="21"/>
    </row>
    <row r="1177" spans="24:25" x14ac:dyDescent="0.25">
      <c r="X1177" s="21"/>
      <c r="Y1177" s="21"/>
    </row>
    <row r="1178" spans="24:25" x14ac:dyDescent="0.25">
      <c r="X1178" s="21"/>
      <c r="Y1178" s="21"/>
    </row>
    <row r="1179" spans="24:25" x14ac:dyDescent="0.25">
      <c r="X1179" s="21"/>
      <c r="Y1179" s="21"/>
    </row>
    <row r="1180" spans="24:25" x14ac:dyDescent="0.25">
      <c r="X1180" s="21"/>
      <c r="Y1180" s="21"/>
    </row>
    <row r="1181" spans="24:25" x14ac:dyDescent="0.25">
      <c r="X1181" s="21"/>
      <c r="Y1181" s="21"/>
    </row>
    <row r="1182" spans="24:25" x14ac:dyDescent="0.25">
      <c r="X1182" s="21"/>
      <c r="Y1182" s="21"/>
    </row>
    <row r="1183" spans="24:25" x14ac:dyDescent="0.25">
      <c r="X1183" s="21"/>
      <c r="Y1183" s="21"/>
    </row>
    <row r="1184" spans="24:25" x14ac:dyDescent="0.25">
      <c r="X1184" s="21"/>
      <c r="Y1184" s="21"/>
    </row>
    <row r="1185" spans="24:25" x14ac:dyDescent="0.25">
      <c r="X1185" s="21"/>
      <c r="Y1185" s="21"/>
    </row>
    <row r="1186" spans="24:25" x14ac:dyDescent="0.25">
      <c r="X1186" s="21"/>
      <c r="Y1186" s="21"/>
    </row>
    <row r="1187" spans="24:25" x14ac:dyDescent="0.25">
      <c r="X1187" s="21"/>
      <c r="Y1187" s="21"/>
    </row>
    <row r="1188" spans="24:25" x14ac:dyDescent="0.25">
      <c r="X1188" s="21"/>
      <c r="Y1188" s="21"/>
    </row>
    <row r="1189" spans="24:25" x14ac:dyDescent="0.25">
      <c r="X1189" s="21"/>
      <c r="Y1189" s="21"/>
    </row>
    <row r="1190" spans="24:25" x14ac:dyDescent="0.25">
      <c r="X1190" s="21"/>
      <c r="Y1190" s="21"/>
    </row>
    <row r="1191" spans="24:25" x14ac:dyDescent="0.25">
      <c r="X1191" s="21"/>
      <c r="Y1191" s="21"/>
    </row>
    <row r="1192" spans="24:25" x14ac:dyDescent="0.25">
      <c r="X1192" s="21"/>
      <c r="Y1192" s="21"/>
    </row>
    <row r="1193" spans="24:25" x14ac:dyDescent="0.25">
      <c r="X1193" s="21"/>
      <c r="Y1193" s="21"/>
    </row>
    <row r="1194" spans="24:25" x14ac:dyDescent="0.25">
      <c r="X1194" s="21"/>
      <c r="Y1194" s="21"/>
    </row>
    <row r="1195" spans="24:25" x14ac:dyDescent="0.25">
      <c r="X1195" s="21"/>
      <c r="Y1195" s="21"/>
    </row>
    <row r="1196" spans="24:25" x14ac:dyDescent="0.25">
      <c r="X1196" s="21"/>
      <c r="Y1196" s="21"/>
    </row>
    <row r="1197" spans="24:25" x14ac:dyDescent="0.25">
      <c r="X1197" s="21"/>
      <c r="Y1197" s="21"/>
    </row>
    <row r="1198" spans="24:25" x14ac:dyDescent="0.25">
      <c r="X1198" s="21"/>
      <c r="Y1198" s="21"/>
    </row>
    <row r="1199" spans="24:25" x14ac:dyDescent="0.25">
      <c r="X1199" s="21"/>
      <c r="Y1199" s="21"/>
    </row>
    <row r="1200" spans="24:25" x14ac:dyDescent="0.25">
      <c r="X1200" s="21"/>
      <c r="Y1200" s="21"/>
    </row>
    <row r="1201" spans="24:25" x14ac:dyDescent="0.25">
      <c r="X1201" s="21"/>
      <c r="Y1201" s="21"/>
    </row>
    <row r="1202" spans="24:25" x14ac:dyDescent="0.25">
      <c r="X1202" s="21"/>
      <c r="Y1202" s="21"/>
    </row>
    <row r="1203" spans="24:25" x14ac:dyDescent="0.25">
      <c r="X1203" s="21"/>
      <c r="Y1203" s="21"/>
    </row>
    <row r="1204" spans="24:25" x14ac:dyDescent="0.25">
      <c r="X1204" s="21"/>
      <c r="Y1204" s="21"/>
    </row>
    <row r="1205" spans="24:25" x14ac:dyDescent="0.25">
      <c r="X1205" s="21"/>
      <c r="Y1205" s="21"/>
    </row>
    <row r="1206" spans="24:25" x14ac:dyDescent="0.25">
      <c r="X1206" s="21"/>
      <c r="Y1206" s="21"/>
    </row>
    <row r="1207" spans="24:25" x14ac:dyDescent="0.25">
      <c r="X1207" s="21"/>
      <c r="Y1207" s="21"/>
    </row>
    <row r="1208" spans="24:25" x14ac:dyDescent="0.25">
      <c r="X1208" s="21"/>
      <c r="Y1208" s="21"/>
    </row>
    <row r="1209" spans="24:25" x14ac:dyDescent="0.25">
      <c r="X1209" s="21"/>
      <c r="Y1209" s="21"/>
    </row>
    <row r="1210" spans="24:25" x14ac:dyDescent="0.25">
      <c r="X1210" s="21"/>
      <c r="Y1210" s="21"/>
    </row>
    <row r="1211" spans="24:25" x14ac:dyDescent="0.25">
      <c r="X1211" s="21"/>
      <c r="Y1211" s="21"/>
    </row>
    <row r="1212" spans="24:25" x14ac:dyDescent="0.25">
      <c r="X1212" s="21"/>
      <c r="Y1212" s="21"/>
    </row>
    <row r="1213" spans="24:25" x14ac:dyDescent="0.25">
      <c r="X1213" s="21"/>
      <c r="Y1213" s="21"/>
    </row>
    <row r="1214" spans="24:25" x14ac:dyDescent="0.25">
      <c r="X1214" s="21"/>
      <c r="Y1214" s="21"/>
    </row>
    <row r="1215" spans="24:25" x14ac:dyDescent="0.25">
      <c r="X1215" s="21"/>
      <c r="Y1215" s="21"/>
    </row>
    <row r="1216" spans="24:25" x14ac:dyDescent="0.25">
      <c r="X1216" s="21"/>
      <c r="Y1216" s="21"/>
    </row>
    <row r="1217" spans="24:25" x14ac:dyDescent="0.25">
      <c r="X1217" s="21"/>
      <c r="Y1217" s="21"/>
    </row>
    <row r="1218" spans="24:25" x14ac:dyDescent="0.25">
      <c r="X1218" s="21"/>
      <c r="Y1218" s="21"/>
    </row>
    <row r="1219" spans="24:25" x14ac:dyDescent="0.25">
      <c r="X1219" s="21"/>
      <c r="Y1219" s="21"/>
    </row>
    <row r="1220" spans="24:25" x14ac:dyDescent="0.25">
      <c r="X1220" s="21"/>
      <c r="Y1220" s="21"/>
    </row>
    <row r="1221" spans="24:25" x14ac:dyDescent="0.25">
      <c r="X1221" s="21"/>
      <c r="Y1221" s="21"/>
    </row>
    <row r="1222" spans="24:25" x14ac:dyDescent="0.25">
      <c r="X1222" s="21"/>
      <c r="Y1222" s="21"/>
    </row>
    <row r="1223" spans="24:25" x14ac:dyDescent="0.25">
      <c r="X1223" s="21"/>
      <c r="Y1223" s="21"/>
    </row>
    <row r="1224" spans="24:25" x14ac:dyDescent="0.25">
      <c r="X1224" s="21"/>
      <c r="Y1224" s="21"/>
    </row>
    <row r="1225" spans="24:25" x14ac:dyDescent="0.25">
      <c r="X1225" s="21"/>
      <c r="Y1225" s="21"/>
    </row>
    <row r="1226" spans="24:25" x14ac:dyDescent="0.25">
      <c r="X1226" s="21"/>
      <c r="Y1226" s="21"/>
    </row>
    <row r="1227" spans="24:25" x14ac:dyDescent="0.25">
      <c r="X1227" s="21"/>
      <c r="Y1227" s="21"/>
    </row>
    <row r="1228" spans="24:25" x14ac:dyDescent="0.25">
      <c r="X1228" s="21"/>
      <c r="Y1228" s="21"/>
    </row>
    <row r="1229" spans="24:25" x14ac:dyDescent="0.25">
      <c r="X1229" s="21"/>
      <c r="Y1229" s="21"/>
    </row>
    <row r="1230" spans="24:25" x14ac:dyDescent="0.25">
      <c r="X1230" s="21"/>
    </row>
    <row r="1231" spans="24:25" x14ac:dyDescent="0.25">
      <c r="X1231" s="21"/>
    </row>
    <row r="1232" spans="24:25" x14ac:dyDescent="0.25">
      <c r="X1232" s="21"/>
    </row>
    <row r="1233" spans="24:24" x14ac:dyDescent="0.25">
      <c r="X1233" s="21"/>
    </row>
    <row r="1234" spans="24:24" x14ac:dyDescent="0.25">
      <c r="X1234" s="21"/>
    </row>
    <row r="1235" spans="24:24" x14ac:dyDescent="0.25">
      <c r="X1235" s="21"/>
    </row>
    <row r="1236" spans="24:24" x14ac:dyDescent="0.25">
      <c r="X1236" s="21"/>
    </row>
    <row r="1237" spans="24:24" x14ac:dyDescent="0.25">
      <c r="X1237" s="21"/>
    </row>
    <row r="1238" spans="24:24" x14ac:dyDescent="0.25">
      <c r="X1238" s="21"/>
    </row>
    <row r="1239" spans="24:24" x14ac:dyDescent="0.25">
      <c r="X1239" s="21"/>
    </row>
    <row r="1240" spans="24:24" x14ac:dyDescent="0.25">
      <c r="X1240" s="21"/>
    </row>
    <row r="1241" spans="24:24" x14ac:dyDescent="0.25">
      <c r="X1241" s="21"/>
    </row>
    <row r="1242" spans="24:24" x14ac:dyDescent="0.25">
      <c r="X1242" s="21"/>
    </row>
    <row r="1243" spans="24:24" x14ac:dyDescent="0.25">
      <c r="X1243" s="21"/>
    </row>
    <row r="1244" spans="24:24" x14ac:dyDescent="0.25">
      <c r="X1244" s="21"/>
    </row>
    <row r="1245" spans="24:24" x14ac:dyDescent="0.25">
      <c r="X1245" s="21"/>
    </row>
    <row r="1246" spans="24:24" x14ac:dyDescent="0.25">
      <c r="X1246" s="21"/>
    </row>
    <row r="1247" spans="24:24" x14ac:dyDescent="0.25">
      <c r="X1247" s="21"/>
    </row>
    <row r="1248" spans="24:24" x14ac:dyDescent="0.25">
      <c r="X1248" s="21"/>
    </row>
    <row r="1249" spans="24:24" x14ac:dyDescent="0.25">
      <c r="X1249" s="21"/>
    </row>
    <row r="1250" spans="24:24" x14ac:dyDescent="0.25">
      <c r="X1250" s="21"/>
    </row>
    <row r="1251" spans="24:24" x14ac:dyDescent="0.25">
      <c r="X1251" s="21"/>
    </row>
    <row r="1252" spans="24:24" x14ac:dyDescent="0.25">
      <c r="X1252" s="21"/>
    </row>
    <row r="1253" spans="24:24" x14ac:dyDescent="0.25">
      <c r="X1253" s="21"/>
    </row>
    <row r="1254" spans="24:24" x14ac:dyDescent="0.25">
      <c r="X1254" s="21"/>
    </row>
    <row r="1255" spans="24:24" x14ac:dyDescent="0.25">
      <c r="X1255" s="21"/>
    </row>
    <row r="1256" spans="24:24" x14ac:dyDescent="0.25">
      <c r="X1256" s="21"/>
    </row>
    <row r="1257" spans="24:24" x14ac:dyDescent="0.25">
      <c r="X1257" s="21"/>
    </row>
    <row r="1258" spans="24:24" x14ac:dyDescent="0.25">
      <c r="X1258" s="21"/>
    </row>
    <row r="1259" spans="24:24" x14ac:dyDescent="0.25">
      <c r="X1259" s="21"/>
    </row>
    <row r="1260" spans="24:24" x14ac:dyDescent="0.25">
      <c r="X1260" s="21"/>
    </row>
    <row r="1261" spans="24:24" x14ac:dyDescent="0.25">
      <c r="X1261" s="21"/>
    </row>
    <row r="1262" spans="24:24" x14ac:dyDescent="0.25">
      <c r="X1262" s="21"/>
    </row>
    <row r="1263" spans="24:24" x14ac:dyDescent="0.25">
      <c r="X1263" s="21"/>
    </row>
    <row r="1264" spans="24:24" x14ac:dyDescent="0.25">
      <c r="X1264" s="21"/>
    </row>
    <row r="1265" spans="24:24" x14ac:dyDescent="0.25">
      <c r="X1265" s="21"/>
    </row>
    <row r="1266" spans="24:24" x14ac:dyDescent="0.25">
      <c r="X1266" s="21"/>
    </row>
    <row r="1267" spans="24:24" x14ac:dyDescent="0.25">
      <c r="X1267" s="21"/>
    </row>
    <row r="1268" spans="24:24" x14ac:dyDescent="0.25">
      <c r="X1268" s="21"/>
    </row>
    <row r="1269" spans="24:24" x14ac:dyDescent="0.25">
      <c r="X1269" s="21"/>
    </row>
    <row r="1270" spans="24:24" x14ac:dyDescent="0.25">
      <c r="X1270" s="21"/>
    </row>
    <row r="1271" spans="24:24" x14ac:dyDescent="0.25">
      <c r="X1271" s="21"/>
    </row>
    <row r="1272" spans="24:24" x14ac:dyDescent="0.25">
      <c r="X1272" s="21"/>
    </row>
    <row r="1273" spans="24:24" x14ac:dyDescent="0.25">
      <c r="X1273" s="21"/>
    </row>
    <row r="1274" spans="24:24" x14ac:dyDescent="0.25">
      <c r="X1274" s="21"/>
    </row>
    <row r="1275" spans="24:24" x14ac:dyDescent="0.25">
      <c r="X1275" s="21"/>
    </row>
    <row r="1276" spans="24:24" x14ac:dyDescent="0.25">
      <c r="X1276" s="21"/>
    </row>
    <row r="1277" spans="24:24" x14ac:dyDescent="0.25">
      <c r="X1277" s="21"/>
    </row>
    <row r="1278" spans="24:24" x14ac:dyDescent="0.25">
      <c r="X1278" s="21"/>
    </row>
    <row r="1279" spans="24:24" x14ac:dyDescent="0.25">
      <c r="X1279" s="21"/>
    </row>
    <row r="1280" spans="24:24" x14ac:dyDescent="0.25">
      <c r="X1280" s="21"/>
    </row>
    <row r="1281" spans="24:24" x14ac:dyDescent="0.25">
      <c r="X1281" s="21"/>
    </row>
    <row r="1282" spans="24:24" x14ac:dyDescent="0.25">
      <c r="X1282" s="21"/>
    </row>
    <row r="1283" spans="24:24" x14ac:dyDescent="0.25">
      <c r="X1283" s="21"/>
    </row>
    <row r="1284" spans="24:24" x14ac:dyDescent="0.25">
      <c r="X1284" s="21"/>
    </row>
    <row r="1285" spans="24:24" x14ac:dyDescent="0.25">
      <c r="X1285" s="21"/>
    </row>
    <row r="1286" spans="24:24" x14ac:dyDescent="0.25">
      <c r="X1286" s="21"/>
    </row>
    <row r="1287" spans="24:24" x14ac:dyDescent="0.25">
      <c r="X1287" s="21"/>
    </row>
    <row r="1288" spans="24:24" x14ac:dyDescent="0.25">
      <c r="X1288" s="21"/>
    </row>
    <row r="1289" spans="24:24" x14ac:dyDescent="0.25">
      <c r="X1289" s="21"/>
    </row>
    <row r="1290" spans="24:24" x14ac:dyDescent="0.25">
      <c r="X1290" s="21"/>
    </row>
    <row r="1291" spans="24:24" x14ac:dyDescent="0.25">
      <c r="X1291" s="21"/>
    </row>
    <row r="1292" spans="24:24" x14ac:dyDescent="0.25">
      <c r="X1292" s="21"/>
    </row>
    <row r="1293" spans="24:24" x14ac:dyDescent="0.25">
      <c r="X1293" s="21"/>
    </row>
    <row r="1294" spans="24:24" x14ac:dyDescent="0.25">
      <c r="X1294" s="21"/>
    </row>
    <row r="1295" spans="24:24" x14ac:dyDescent="0.25">
      <c r="X1295" s="21"/>
    </row>
    <row r="1296" spans="24:24" x14ac:dyDescent="0.25">
      <c r="X1296" s="21"/>
    </row>
    <row r="1297" spans="24:24" x14ac:dyDescent="0.25">
      <c r="X1297" s="21"/>
    </row>
    <row r="1298" spans="24:24" x14ac:dyDescent="0.25">
      <c r="X1298" s="21"/>
    </row>
    <row r="1299" spans="24:24" x14ac:dyDescent="0.25">
      <c r="X1299" s="21"/>
    </row>
    <row r="1300" spans="24:24" x14ac:dyDescent="0.25">
      <c r="X1300" s="21"/>
    </row>
    <row r="1301" spans="24:24" x14ac:dyDescent="0.25">
      <c r="X1301" s="21"/>
    </row>
    <row r="1302" spans="24:24" x14ac:dyDescent="0.25">
      <c r="X1302" s="21"/>
    </row>
    <row r="1303" spans="24:24" x14ac:dyDescent="0.25">
      <c r="X1303" s="21"/>
    </row>
    <row r="1304" spans="24:24" x14ac:dyDescent="0.25">
      <c r="X1304" s="21"/>
    </row>
    <row r="1305" spans="24:24" x14ac:dyDescent="0.25">
      <c r="X1305" s="21"/>
    </row>
    <row r="1306" spans="24:24" x14ac:dyDescent="0.25">
      <c r="X1306" s="21"/>
    </row>
    <row r="1307" spans="24:24" x14ac:dyDescent="0.25">
      <c r="X1307" s="21"/>
    </row>
    <row r="1308" spans="24:24" x14ac:dyDescent="0.25">
      <c r="X1308" s="21"/>
    </row>
    <row r="1309" spans="24:24" x14ac:dyDescent="0.25">
      <c r="X1309" s="21"/>
    </row>
    <row r="1310" spans="24:24" x14ac:dyDescent="0.25">
      <c r="X1310" s="21"/>
    </row>
    <row r="1311" spans="24:24" x14ac:dyDescent="0.25">
      <c r="X1311" s="21"/>
    </row>
    <row r="1312" spans="24:24" x14ac:dyDescent="0.25">
      <c r="X1312" s="21"/>
    </row>
    <row r="1313" spans="24:24" x14ac:dyDescent="0.25">
      <c r="X1313" s="21"/>
    </row>
    <row r="1314" spans="24:24" x14ac:dyDescent="0.25">
      <c r="X1314" s="21"/>
    </row>
    <row r="1315" spans="24:24" x14ac:dyDescent="0.25">
      <c r="X1315" s="21"/>
    </row>
    <row r="1316" spans="24:24" x14ac:dyDescent="0.25">
      <c r="X1316" s="21"/>
    </row>
    <row r="1317" spans="24:24" x14ac:dyDescent="0.25">
      <c r="X1317" s="21"/>
    </row>
    <row r="1318" spans="24:24" x14ac:dyDescent="0.25">
      <c r="X1318" s="21"/>
    </row>
    <row r="1319" spans="24:24" x14ac:dyDescent="0.25">
      <c r="X1319" s="21"/>
    </row>
    <row r="1320" spans="24:24" x14ac:dyDescent="0.25">
      <c r="X1320" s="21"/>
    </row>
    <row r="1321" spans="24:24" x14ac:dyDescent="0.25">
      <c r="X1321" s="21"/>
    </row>
    <row r="1322" spans="24:24" x14ac:dyDescent="0.25">
      <c r="X1322" s="21"/>
    </row>
    <row r="1323" spans="24:24" x14ac:dyDescent="0.25">
      <c r="X1323" s="21"/>
    </row>
    <row r="1324" spans="24:24" x14ac:dyDescent="0.25">
      <c r="X1324" s="21"/>
    </row>
    <row r="1325" spans="24:24" x14ac:dyDescent="0.25">
      <c r="X1325" s="21"/>
    </row>
    <row r="1326" spans="24:24" x14ac:dyDescent="0.25">
      <c r="X1326" s="21"/>
    </row>
    <row r="1327" spans="24:24" x14ac:dyDescent="0.25">
      <c r="X1327" s="21"/>
    </row>
    <row r="1328" spans="24:24" x14ac:dyDescent="0.25">
      <c r="X1328" s="21"/>
    </row>
    <row r="1329" spans="24:24" x14ac:dyDescent="0.25">
      <c r="X1329" s="21"/>
    </row>
    <row r="1330" spans="24:24" x14ac:dyDescent="0.25">
      <c r="X1330" s="21"/>
    </row>
    <row r="1331" spans="24:24" x14ac:dyDescent="0.25">
      <c r="X1331" s="21"/>
    </row>
    <row r="1332" spans="24:24" x14ac:dyDescent="0.25">
      <c r="X1332" s="21"/>
    </row>
    <row r="1333" spans="24:24" x14ac:dyDescent="0.25">
      <c r="X1333" s="21"/>
    </row>
    <row r="1334" spans="24:24" x14ac:dyDescent="0.25">
      <c r="X1334" s="21"/>
    </row>
    <row r="1335" spans="24:24" x14ac:dyDescent="0.25">
      <c r="X1335" s="21"/>
    </row>
    <row r="1336" spans="24:24" x14ac:dyDescent="0.25">
      <c r="X1336" s="21"/>
    </row>
    <row r="1337" spans="24:24" x14ac:dyDescent="0.25">
      <c r="X1337" s="21"/>
    </row>
    <row r="1338" spans="24:24" x14ac:dyDescent="0.25">
      <c r="X1338" s="21"/>
    </row>
    <row r="1339" spans="24:24" x14ac:dyDescent="0.25">
      <c r="X1339" s="21"/>
    </row>
    <row r="1340" spans="24:24" x14ac:dyDescent="0.25">
      <c r="X1340" s="21"/>
    </row>
    <row r="1341" spans="24:24" x14ac:dyDescent="0.25">
      <c r="X1341" s="21"/>
    </row>
    <row r="1342" spans="24:24" x14ac:dyDescent="0.25">
      <c r="X1342" s="21"/>
    </row>
    <row r="1343" spans="24:24" x14ac:dyDescent="0.25">
      <c r="X1343" s="21"/>
    </row>
    <row r="1344" spans="24:24" x14ac:dyDescent="0.25">
      <c r="X1344" s="21"/>
    </row>
    <row r="1345" spans="24:24" x14ac:dyDescent="0.25">
      <c r="X1345" s="21"/>
    </row>
    <row r="1346" spans="24:24" x14ac:dyDescent="0.25">
      <c r="X1346" s="21"/>
    </row>
    <row r="1347" spans="24:24" x14ac:dyDescent="0.25">
      <c r="X1347" s="21"/>
    </row>
    <row r="1348" spans="24:24" x14ac:dyDescent="0.25">
      <c r="X1348" s="21"/>
    </row>
    <row r="1349" spans="24:24" x14ac:dyDescent="0.25">
      <c r="X1349" s="21"/>
    </row>
    <row r="1350" spans="24:24" x14ac:dyDescent="0.25">
      <c r="X1350" s="21"/>
    </row>
    <row r="1351" spans="24:24" x14ac:dyDescent="0.25">
      <c r="X1351" s="21"/>
    </row>
    <row r="1352" spans="24:24" x14ac:dyDescent="0.25">
      <c r="X1352" s="21"/>
    </row>
    <row r="1353" spans="24:24" x14ac:dyDescent="0.25">
      <c r="X1353" s="21"/>
    </row>
    <row r="1354" spans="24:24" x14ac:dyDescent="0.25">
      <c r="X1354" s="21"/>
    </row>
    <row r="1355" spans="24:24" x14ac:dyDescent="0.25">
      <c r="X1355" s="21"/>
    </row>
    <row r="1356" spans="24:24" x14ac:dyDescent="0.25">
      <c r="X1356" s="21"/>
    </row>
    <row r="1357" spans="24:24" x14ac:dyDescent="0.25">
      <c r="X1357" s="21"/>
    </row>
    <row r="1358" spans="24:24" x14ac:dyDescent="0.25">
      <c r="X1358" s="21"/>
    </row>
    <row r="1359" spans="24:24" x14ac:dyDescent="0.25">
      <c r="X1359" s="21"/>
    </row>
    <row r="1360" spans="24:24" x14ac:dyDescent="0.25">
      <c r="X1360" s="21"/>
    </row>
    <row r="1361" spans="24:24" x14ac:dyDescent="0.25">
      <c r="X1361" s="21"/>
    </row>
    <row r="1362" spans="24:24" x14ac:dyDescent="0.25">
      <c r="X1362" s="21"/>
    </row>
    <row r="1363" spans="24:24" x14ac:dyDescent="0.25">
      <c r="X1363" s="21"/>
    </row>
    <row r="1364" spans="24:24" x14ac:dyDescent="0.25">
      <c r="X1364" s="21"/>
    </row>
    <row r="1365" spans="24:24" x14ac:dyDescent="0.25">
      <c r="X1365" s="21"/>
    </row>
    <row r="1366" spans="24:24" x14ac:dyDescent="0.25">
      <c r="X1366" s="21"/>
    </row>
    <row r="1367" spans="24:24" x14ac:dyDescent="0.25">
      <c r="X1367" s="21"/>
    </row>
    <row r="1368" spans="24:24" x14ac:dyDescent="0.25">
      <c r="X1368" s="21"/>
    </row>
    <row r="1369" spans="24:24" x14ac:dyDescent="0.25">
      <c r="X1369" s="21"/>
    </row>
    <row r="1370" spans="24:24" x14ac:dyDescent="0.25">
      <c r="X1370" s="21"/>
    </row>
    <row r="1371" spans="24:24" x14ac:dyDescent="0.25">
      <c r="X1371" s="21"/>
    </row>
    <row r="1372" spans="24:24" x14ac:dyDescent="0.25">
      <c r="X1372" s="21"/>
    </row>
    <row r="1373" spans="24:24" x14ac:dyDescent="0.25">
      <c r="X1373" s="21"/>
    </row>
    <row r="1374" spans="24:24" x14ac:dyDescent="0.25">
      <c r="X1374" s="21"/>
    </row>
    <row r="1375" spans="24:24" x14ac:dyDescent="0.25">
      <c r="X1375" s="21"/>
    </row>
    <row r="1376" spans="24:24" x14ac:dyDescent="0.25">
      <c r="X1376" s="21"/>
    </row>
    <row r="1377" spans="24:24" x14ac:dyDescent="0.25">
      <c r="X1377" s="21"/>
    </row>
    <row r="1378" spans="24:24" x14ac:dyDescent="0.25">
      <c r="X1378" s="21"/>
    </row>
    <row r="1379" spans="24:24" x14ac:dyDescent="0.25">
      <c r="X1379" s="21"/>
    </row>
    <row r="1380" spans="24:24" x14ac:dyDescent="0.25">
      <c r="X1380" s="21"/>
    </row>
    <row r="1381" spans="24:24" x14ac:dyDescent="0.25">
      <c r="X1381" s="21"/>
    </row>
    <row r="1382" spans="24:24" x14ac:dyDescent="0.25">
      <c r="X1382" s="21"/>
    </row>
    <row r="1383" spans="24:24" x14ac:dyDescent="0.25">
      <c r="X1383" s="21"/>
    </row>
    <row r="1384" spans="24:24" x14ac:dyDescent="0.25">
      <c r="X1384" s="21"/>
    </row>
    <row r="1385" spans="24:24" x14ac:dyDescent="0.25">
      <c r="X1385" s="21"/>
    </row>
    <row r="1386" spans="24:24" x14ac:dyDescent="0.25">
      <c r="X1386" s="21"/>
    </row>
    <row r="1387" spans="24:24" x14ac:dyDescent="0.25">
      <c r="X1387" s="21"/>
    </row>
    <row r="1388" spans="24:24" x14ac:dyDescent="0.25">
      <c r="X1388" s="21"/>
    </row>
    <row r="1389" spans="24:24" x14ac:dyDescent="0.25">
      <c r="X1389" s="21"/>
    </row>
    <row r="1390" spans="24:24" x14ac:dyDescent="0.25">
      <c r="X1390" s="21"/>
    </row>
    <row r="1391" spans="24:24" x14ac:dyDescent="0.25">
      <c r="X1391" s="21"/>
    </row>
    <row r="1392" spans="24:24" x14ac:dyDescent="0.25">
      <c r="X1392" s="21"/>
    </row>
    <row r="1393" spans="24:24" x14ac:dyDescent="0.25">
      <c r="X1393" s="21"/>
    </row>
    <row r="1394" spans="24:24" x14ac:dyDescent="0.25">
      <c r="X1394" s="21"/>
    </row>
    <row r="1395" spans="24:24" x14ac:dyDescent="0.25">
      <c r="X1395" s="21"/>
    </row>
    <row r="1396" spans="24:24" x14ac:dyDescent="0.25">
      <c r="X1396" s="21"/>
    </row>
    <row r="1397" spans="24:24" x14ac:dyDescent="0.25">
      <c r="X1397" s="21"/>
    </row>
    <row r="1398" spans="24:24" x14ac:dyDescent="0.25">
      <c r="X1398" s="21"/>
    </row>
    <row r="1399" spans="24:24" x14ac:dyDescent="0.25">
      <c r="X1399" s="21"/>
    </row>
    <row r="1400" spans="24:24" x14ac:dyDescent="0.25">
      <c r="X1400" s="21"/>
    </row>
    <row r="1401" spans="24:24" x14ac:dyDescent="0.25">
      <c r="X1401" s="21"/>
    </row>
    <row r="1402" spans="24:24" x14ac:dyDescent="0.25">
      <c r="X1402" s="21"/>
    </row>
    <row r="1403" spans="24:24" x14ac:dyDescent="0.25">
      <c r="X1403" s="21"/>
    </row>
    <row r="1404" spans="24:24" x14ac:dyDescent="0.25">
      <c r="X1404" s="21"/>
    </row>
    <row r="1405" spans="24:24" x14ac:dyDescent="0.25">
      <c r="X1405" s="21"/>
    </row>
    <row r="1406" spans="24:24" x14ac:dyDescent="0.25">
      <c r="X1406" s="21"/>
    </row>
    <row r="1407" spans="24:24" x14ac:dyDescent="0.25">
      <c r="X1407" s="21"/>
    </row>
    <row r="1408" spans="24:24" x14ac:dyDescent="0.25">
      <c r="X1408" s="21"/>
    </row>
    <row r="1409" spans="24:24" x14ac:dyDescent="0.25">
      <c r="X1409" s="21"/>
    </row>
    <row r="1410" spans="24:24" x14ac:dyDescent="0.25">
      <c r="X1410" s="21"/>
    </row>
    <row r="1411" spans="24:24" x14ac:dyDescent="0.25">
      <c r="X1411" s="21"/>
    </row>
    <row r="1412" spans="24:24" x14ac:dyDescent="0.25">
      <c r="X1412" s="21"/>
    </row>
    <row r="1413" spans="24:24" x14ac:dyDescent="0.25">
      <c r="X1413" s="21"/>
    </row>
    <row r="1414" spans="24:24" x14ac:dyDescent="0.25">
      <c r="X1414" s="21"/>
    </row>
    <row r="1415" spans="24:24" x14ac:dyDescent="0.25">
      <c r="X1415" s="21"/>
    </row>
    <row r="1416" spans="24:24" x14ac:dyDescent="0.25">
      <c r="X1416" s="21"/>
    </row>
    <row r="1417" spans="24:24" x14ac:dyDescent="0.25">
      <c r="X1417" s="21"/>
    </row>
    <row r="1418" spans="24:24" x14ac:dyDescent="0.25">
      <c r="X1418" s="21"/>
    </row>
    <row r="1419" spans="24:24" x14ac:dyDescent="0.25">
      <c r="X1419" s="21"/>
    </row>
    <row r="1420" spans="24:24" x14ac:dyDescent="0.25">
      <c r="X1420" s="21"/>
    </row>
    <row r="1421" spans="24:24" x14ac:dyDescent="0.25">
      <c r="X1421" s="21"/>
    </row>
    <row r="1422" spans="24:24" x14ac:dyDescent="0.25">
      <c r="X1422" s="21"/>
    </row>
    <row r="1423" spans="24:24" x14ac:dyDescent="0.25">
      <c r="X1423" s="21"/>
    </row>
    <row r="1424" spans="24:24" x14ac:dyDescent="0.25">
      <c r="X1424" s="21"/>
    </row>
    <row r="1425" spans="24:24" x14ac:dyDescent="0.25">
      <c r="X1425" s="21"/>
    </row>
    <row r="1426" spans="24:24" x14ac:dyDescent="0.25">
      <c r="X1426" s="21"/>
    </row>
    <row r="1427" spans="24:24" x14ac:dyDescent="0.25">
      <c r="X1427" s="21"/>
    </row>
    <row r="1428" spans="24:24" x14ac:dyDescent="0.25">
      <c r="X1428" s="21"/>
    </row>
    <row r="1429" spans="24:24" x14ac:dyDescent="0.25">
      <c r="X1429" s="21"/>
    </row>
    <row r="1430" spans="24:24" x14ac:dyDescent="0.25">
      <c r="X1430" s="21"/>
    </row>
    <row r="1431" spans="24:24" x14ac:dyDescent="0.25">
      <c r="X1431" s="21"/>
    </row>
    <row r="1432" spans="24:24" x14ac:dyDescent="0.25">
      <c r="X1432" s="21"/>
    </row>
    <row r="1433" spans="24:24" x14ac:dyDescent="0.25">
      <c r="X1433" s="21"/>
    </row>
    <row r="1434" spans="24:24" x14ac:dyDescent="0.25">
      <c r="X1434" s="21"/>
    </row>
    <row r="1435" spans="24:24" x14ac:dyDescent="0.25">
      <c r="X1435" s="21"/>
    </row>
  </sheetData>
  <phoneticPr fontId="4" type="noConversion"/>
  <conditionalFormatting sqref="P2:P671 P673 P676:P692 P694:P702 P704 P707:P709 P711:P715 P717 P719 P721 P724:P729 P731:P733 P735:P749 P751:P756 P758:P759 P761:P762 P764:P787 P790:P793 P795:P803 P806:P807 P813 P816:P821 P823:P829 P832:P833 P835 P837:P839 P844:P845 P847:P854 P856 P859:P866 P868:P869 P871 P875 P878:P879 P881 P884:P887 P891 P893:P895 P897:P900 P902 P904:P916 P936:P940">
    <cfRule type="containsBlanks" priority="11" stopIfTrue="1">
      <formula>LEN(TRIM(P2))=0</formula>
    </cfRule>
    <cfRule type="cellIs" dxfId="7" priority="13" operator="lessThan">
      <formula>1</formula>
    </cfRule>
    <cfRule type="cellIs" dxfId="6" priority="14" operator="greaterThan">
      <formula>1</formula>
    </cfRule>
  </conditionalFormatting>
  <conditionalFormatting sqref="T2:T941">
    <cfRule type="containsBlanks" priority="6" stopIfTrue="1">
      <formula>LEN(TRIM(T2))=0</formula>
    </cfRule>
    <cfRule type="cellIs" dxfId="5" priority="8" operator="greaterThan">
      <formula>1</formula>
    </cfRule>
    <cfRule type="cellIs" dxfId="4" priority="9" operator="lessThan">
      <formula>1</formula>
    </cfRule>
  </conditionalFormatting>
  <conditionalFormatting sqref="X2:X941">
    <cfRule type="containsBlanks" priority="1" stopIfTrue="1">
      <formula>LEN(TRIM(X2))=0</formula>
    </cfRule>
    <cfRule type="cellIs" dxfId="3" priority="2" operator="greaterThan">
      <formula>1</formula>
    </cfRule>
    <cfRule type="cellIs" dxfId="2" priority="3" operator="lessThan">
      <formula>1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AA0B1-6FDA-4CA9-977B-DC782287EE3F}">
  <dimension ref="A1:N1106"/>
  <sheetViews>
    <sheetView zoomScale="117" zoomScaleNormal="87" workbookViewId="0">
      <pane xSplit="1" topLeftCell="B1" activePane="topRight" state="frozen"/>
      <selection pane="topRight" activeCell="L1" sqref="L1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4" width="13.5703125" customWidth="1"/>
    <col min="5" max="5" width="13.85546875" customWidth="1"/>
    <col min="6" max="6" width="15.140625" style="11" customWidth="1"/>
    <col min="7" max="7" width="13.85546875" style="68" customWidth="1"/>
    <col min="8" max="8" width="15.42578125" customWidth="1"/>
    <col min="9" max="9" width="14" customWidth="1"/>
    <col min="12" max="12" width="11.5703125" bestFit="1" customWidth="1"/>
    <col min="13" max="13" width="10.85546875" bestFit="1" customWidth="1"/>
    <col min="14" max="14" width="10.85546875" customWidth="1"/>
  </cols>
  <sheetData>
    <row r="1" spans="1:14" ht="52.5" customHeight="1" thickTop="1" thickBot="1" x14ac:dyDescent="0.3">
      <c r="A1" s="15" t="s">
        <v>0</v>
      </c>
      <c r="B1" s="16" t="s">
        <v>737</v>
      </c>
      <c r="C1" s="16" t="s">
        <v>958</v>
      </c>
      <c r="D1" s="73" t="s">
        <v>959</v>
      </c>
      <c r="E1" s="75" t="s">
        <v>960</v>
      </c>
      <c r="F1" s="51" t="s">
        <v>961</v>
      </c>
      <c r="G1" s="66" t="s">
        <v>974</v>
      </c>
      <c r="H1" s="88" t="s">
        <v>973</v>
      </c>
      <c r="I1" s="103" t="s">
        <v>975</v>
      </c>
      <c r="L1" s="58">
        <f>SUBTOTAL(9, F3:F941)</f>
        <v>402.58014099999997</v>
      </c>
      <c r="M1" s="58">
        <f ca="1">SUBTOTAL(9, H3:H941)</f>
        <v>201.76413484500699</v>
      </c>
      <c r="N1" s="105">
        <f ca="1">L1/M1</f>
        <v>1.9953008066039966</v>
      </c>
    </row>
    <row r="2" spans="1:14" ht="15.75" thickTop="1" x14ac:dyDescent="0.25">
      <c r="A2" s="64" t="s">
        <v>14</v>
      </c>
      <c r="B2" s="21" t="str">
        <f>VLOOKUP(Table19[[#This Row],[Name]], 'Site Information'!$A$2:$D$46, 4, FALSE)</f>
        <v>Leisure and Culture - Libraries and Museums</v>
      </c>
      <c r="C2" s="13">
        <f>VLOOKUP(Table19[[#This Row],[Name]], Table1[#All], 9, FALSE)</f>
        <v>19.614062799999999</v>
      </c>
      <c r="D2" s="8">
        <f>VLOOKUP(Table19[[#This Row],[Name]], Table1[#All], 12, FALSE)</f>
        <v>13.543096</v>
      </c>
      <c r="E2" s="8">
        <f>VLOOKUP(Table19[[#This Row],[Name]], Table1[#All], 15, FALSE)</f>
        <v>12.999646000000002</v>
      </c>
      <c r="F2" s="7">
        <f>VLOOKUP(Table19[[#This Row],[Name]], Table1[#All],19, FALSE)</f>
        <v>8.9358509999999995</v>
      </c>
      <c r="G2" s="8">
        <f>Table19[[#This Row],[Emissions 22-23]]/$L$1</f>
        <v>2.2196452556759377E-2</v>
      </c>
      <c r="H2" s="58">
        <f ca="1">VLOOKUP(Table19[[#This Row],[Name]], Table1[#All],23, FALSE)</f>
        <v>9.7845921565570606</v>
      </c>
      <c r="I2" s="89">
        <f ca="1">Table19[[#This Row],[Emissions 23-24]]/$M$1</f>
        <v>4.8495200418416672E-2</v>
      </c>
    </row>
    <row r="3" spans="1:14" x14ac:dyDescent="0.25">
      <c r="A3" s="64" t="s">
        <v>23</v>
      </c>
      <c r="B3" s="21" t="str">
        <f>VLOOKUP(Table19[[#This Row],[Name]], 'Site Information'!$A$2:$D$46, 4, FALSE)</f>
        <v>Leisure and Culture - Libraries and Museums</v>
      </c>
      <c r="C3" s="13">
        <f>VLOOKUP(Table19[[#This Row],[Name]], Table1[#All], 9, FALSE)</f>
        <v>20.127838000000001</v>
      </c>
      <c r="D3" s="13">
        <f>VLOOKUP(Table19[[#This Row],[Name]], Table1[#All], 12, FALSE)</f>
        <v>16.806165</v>
      </c>
      <c r="E3" s="55">
        <f>VLOOKUP(Table19[[#This Row],[Name]], Table1[#All], 15, FALSE)</f>
        <v>16.559816000000001</v>
      </c>
      <c r="F3" s="52">
        <f>VLOOKUP(Table19[[#This Row],[Name]], Table1[#All],19, FALSE)</f>
        <v>15.876994</v>
      </c>
      <c r="G3" s="8">
        <f>Table19[[#This Row],[Emissions 22-23]]/$L$1</f>
        <v>3.9438095382851986E-2</v>
      </c>
      <c r="H3" s="58">
        <f ca="1">VLOOKUP(Table19[[#This Row],[Name]], Table1[#All],23, FALSE)</f>
        <v>16.231667142436265</v>
      </c>
      <c r="I3" s="89">
        <f ca="1">Table19[[#This Row],[Emissions 23-24]]/$M$1</f>
        <v>8.0448723728353683E-2</v>
      </c>
    </row>
    <row r="4" spans="1:14" x14ac:dyDescent="0.25">
      <c r="A4" s="64" t="s">
        <v>869</v>
      </c>
      <c r="B4" s="21" t="str">
        <f>VLOOKUP(Table19[[#This Row],[Name]], 'Site Information'!$A$2:$D$46, 4, FALSE)</f>
        <v>Leisure and Culture - Libraries and Museums</v>
      </c>
      <c r="C4" s="13">
        <f>VLOOKUP(Table19[[#This Row],[Name]], Table1[#All], 9, FALSE)</f>
        <v>0</v>
      </c>
      <c r="D4" s="13">
        <f>VLOOKUP(Table19[[#This Row],[Name]], Table1[#All], 12, FALSE)</f>
        <v>0</v>
      </c>
      <c r="E4" s="55">
        <f>VLOOKUP(Table19[[#This Row],[Name]], Table1[#All], 15, FALSE)</f>
        <v>0</v>
      </c>
      <c r="F4" s="52" t="str">
        <f>VLOOKUP(Table19[[#This Row],[Name]], Table1[#All],19, FALSE)</f>
        <v/>
      </c>
      <c r="G4" s="8" t="e">
        <f>Table19[[#This Row],[Emissions 22-23]]/$L$1</f>
        <v>#VALUE!</v>
      </c>
      <c r="H4" s="58" t="str">
        <f>VLOOKUP(Table19[[#This Row],[Name]], Table1[#All],23, FALSE)</f>
        <v/>
      </c>
      <c r="I4" s="89" t="e">
        <f ca="1">Table19[[#This Row],[Emissions 23-24]]/$M$1</f>
        <v>#VALUE!</v>
      </c>
    </row>
    <row r="5" spans="1:14" x14ac:dyDescent="0.25">
      <c r="A5" s="64" t="s">
        <v>35</v>
      </c>
      <c r="B5" s="21" t="str">
        <f>VLOOKUP(Table19[[#This Row],[Name]], 'Site Information'!$A$2:$D$46, 4, FALSE)</f>
        <v>Leisure and Culture - Libraries and Museums</v>
      </c>
      <c r="C5" s="13">
        <f>VLOOKUP(Table19[[#This Row],[Name]], Table1[#All], 9, FALSE)</f>
        <v>9.1100159999999999</v>
      </c>
      <c r="D5" s="13">
        <f>VLOOKUP(Table19[[#This Row],[Name]], Table1[#All], 12, FALSE)</f>
        <v>5.9620030000000002</v>
      </c>
      <c r="E5" s="55">
        <f>VLOOKUP(Table19[[#This Row],[Name]], Table1[#All], 15, FALSE)</f>
        <v>8.8279060000000005</v>
      </c>
      <c r="F5" s="52">
        <f>VLOOKUP(Table19[[#This Row],[Name]], Table1[#All],19, FALSE)</f>
        <v>7.7048239999999995</v>
      </c>
      <c r="G5" s="8">
        <f>Table19[[#This Row],[Emissions 22-23]]/$L$1</f>
        <v>1.9138609224144516E-2</v>
      </c>
      <c r="H5" s="58" t="str">
        <f>VLOOKUP(Table19[[#This Row],[Name]], Table1[#All],23, FALSE)</f>
        <v/>
      </c>
      <c r="I5" s="89" t="e">
        <f ca="1">Table19[[#This Row],[Emissions 23-24]]/$M$1</f>
        <v>#VALUE!</v>
      </c>
    </row>
    <row r="6" spans="1:14" x14ac:dyDescent="0.25">
      <c r="A6" s="64" t="s">
        <v>39</v>
      </c>
      <c r="B6" s="21" t="str">
        <f>VLOOKUP(Table19[[#This Row],[Name]], 'Site Information'!$A$2:$D$46, 4, FALSE)</f>
        <v>Leisure and Culture - Libraries and Museums</v>
      </c>
      <c r="C6" s="13">
        <f>VLOOKUP(Table19[[#This Row],[Name]], Table1[#All], 9, FALSE)</f>
        <v>0.29215079999999999</v>
      </c>
      <c r="D6" s="13">
        <f>VLOOKUP(Table19[[#This Row],[Name]], Table1[#All], 12, FALSE)</f>
        <v>0.25676599999999999</v>
      </c>
      <c r="E6" s="55">
        <f>VLOOKUP(Table19[[#This Row],[Name]], Table1[#All], 15, FALSE)</f>
        <v>1.5120200000000001</v>
      </c>
      <c r="F6" s="52" t="str">
        <f>VLOOKUP(Table19[[#This Row],[Name]], Table1[#All],19, FALSE)</f>
        <v/>
      </c>
      <c r="G6" s="8" t="e">
        <f>Table19[[#This Row],[Emissions 22-23]]/$L$1</f>
        <v>#VALUE!</v>
      </c>
      <c r="H6" s="58" t="str">
        <f>VLOOKUP(Table19[[#This Row],[Name]], Table1[#All],23, FALSE)</f>
        <v/>
      </c>
      <c r="I6" s="89" t="e">
        <f ca="1">Table19[[#This Row],[Emissions 23-24]]/$M$1</f>
        <v>#VALUE!</v>
      </c>
    </row>
    <row r="7" spans="1:14" x14ac:dyDescent="0.25">
      <c r="A7" s="64" t="s">
        <v>46</v>
      </c>
      <c r="B7" s="21" t="str">
        <f>VLOOKUP(Table19[[#This Row],[Name]], 'Site Information'!$A$2:$D$46, 4, FALSE)</f>
        <v>Leisure and Culture - Libraries and Museums</v>
      </c>
      <c r="C7" s="13">
        <f>VLOOKUP(Table19[[#This Row],[Name]], Table1[#All], 9, FALSE)</f>
        <v>96.431295599999999</v>
      </c>
      <c r="D7" s="13">
        <f>VLOOKUP(Table19[[#This Row],[Name]], Table1[#All], 12, FALSE)</f>
        <v>70.154755000000009</v>
      </c>
      <c r="E7" s="55">
        <f>VLOOKUP(Table19[[#This Row],[Name]], Table1[#All], 15, FALSE)</f>
        <v>128.192938</v>
      </c>
      <c r="F7" s="52">
        <f>VLOOKUP(Table19[[#This Row],[Name]], Table1[#All],19, FALSE)</f>
        <v>127.863152</v>
      </c>
      <c r="G7" s="8">
        <f>Table19[[#This Row],[Emissions 22-23]]/$L$1</f>
        <v>0.3176091887751612</v>
      </c>
      <c r="H7" s="58" t="str">
        <f>VLOOKUP(Table19[[#This Row],[Name]], Table1[#All],23, FALSE)</f>
        <v/>
      </c>
      <c r="I7" s="89" t="e">
        <f ca="1">Table19[[#This Row],[Emissions 23-24]]/$M$1</f>
        <v>#VALUE!</v>
      </c>
    </row>
    <row r="8" spans="1:14" x14ac:dyDescent="0.25">
      <c r="A8" s="64" t="s">
        <v>52</v>
      </c>
      <c r="B8" s="21" t="str">
        <f>VLOOKUP(Table19[[#This Row],[Name]], 'Site Information'!$A$2:$D$46, 4, FALSE)</f>
        <v>Leisure and Culture - Libraries and Museums</v>
      </c>
      <c r="C8" s="13">
        <f>VLOOKUP(Table19[[#This Row],[Name]], Table1[#All], 9, FALSE)</f>
        <v>2.8582608</v>
      </c>
      <c r="D8" s="8">
        <f>VLOOKUP(Table19[[#This Row],[Name]], Table1[#All], 12, FALSE)</f>
        <v>1.591518</v>
      </c>
      <c r="E8" s="8">
        <f>VLOOKUP(Table19[[#This Row],[Name]], Table1[#All], 15, FALSE)</f>
        <v>3.0766640000000001</v>
      </c>
      <c r="F8" s="11">
        <f>VLOOKUP(Table19[[#This Row],[Name]], Table1[#All],19, FALSE)</f>
        <v>2.5845370000000001</v>
      </c>
      <c r="G8" s="8">
        <f>Table19[[#This Row],[Emissions 22-23]]/$L$1</f>
        <v>6.4199316776532211E-3</v>
      </c>
      <c r="H8" s="58" t="str">
        <f>VLOOKUP(Table19[[#This Row],[Name]], Table1[#All],23, FALSE)</f>
        <v/>
      </c>
      <c r="I8" s="89" t="e">
        <f ca="1">Table19[[#This Row],[Emissions 23-24]]/$M$1</f>
        <v>#VALUE!</v>
      </c>
    </row>
    <row r="9" spans="1:14" x14ac:dyDescent="0.25">
      <c r="A9" s="64" t="s">
        <v>65</v>
      </c>
      <c r="B9" s="21" t="str">
        <f>VLOOKUP(Table19[[#This Row],[Name]], 'Site Information'!$A$2:$D$46, 4, FALSE)</f>
        <v>Leisure and Culture - Libraries and Museums</v>
      </c>
      <c r="C9" s="13">
        <f>VLOOKUP(Table19[[#This Row],[Name]], Table1[#All], 9, FALSE)</f>
        <v>5.4640392000000002</v>
      </c>
      <c r="D9" s="13">
        <f>VLOOKUP(Table19[[#This Row],[Name]], Table1[#All], 12, FALSE)</f>
        <v>3.5220960000000003</v>
      </c>
      <c r="E9" s="55">
        <f>VLOOKUP(Table19[[#This Row],[Name]], Table1[#All], 15, FALSE)</f>
        <v>5.0442679999999998</v>
      </c>
      <c r="F9" s="52">
        <f>VLOOKUP(Table19[[#This Row],[Name]], Table1[#All],19, FALSE)</f>
        <v>3.8738220000000001</v>
      </c>
      <c r="G9" s="8">
        <f>Table19[[#This Row],[Emissions 22-23]]/$L$1</f>
        <v>9.6224865696989265E-3</v>
      </c>
      <c r="H9" s="58">
        <f ca="1">VLOOKUP(Table19[[#This Row],[Name]], Table1[#All],23, FALSE)</f>
        <v>4.4509877399194702</v>
      </c>
      <c r="I9" s="89">
        <f ca="1">Table19[[#This Row],[Emissions 23-24]]/$M$1</f>
        <v>2.2060351525501152E-2</v>
      </c>
    </row>
    <row r="10" spans="1:14" x14ac:dyDescent="0.25">
      <c r="A10" s="64" t="s">
        <v>77</v>
      </c>
      <c r="B10" s="21" t="str">
        <f>VLOOKUP(Table19[[#This Row],[Name]], 'Site Information'!$A$2:$D$46, 4, FALSE)</f>
        <v>Leisure and Culture - Libraries and Museums</v>
      </c>
      <c r="C10" s="13">
        <f>VLOOKUP(Table19[[#This Row],[Name]], Table1[#All], 9, FALSE)</f>
        <v>7.9215551999999994</v>
      </c>
      <c r="D10" s="13">
        <f>VLOOKUP(Table19[[#This Row],[Name]], Table1[#All], 12, FALSE)</f>
        <v>5.556584</v>
      </c>
      <c r="E10" s="55">
        <f>VLOOKUP(Table19[[#This Row],[Name]], Table1[#All], 15, FALSE)</f>
        <v>7.0007400000000004</v>
      </c>
      <c r="F10" s="52" t="str">
        <f>VLOOKUP(Table19[[#This Row],[Name]], Table1[#All],19, FALSE)</f>
        <v/>
      </c>
      <c r="G10" s="8" t="e">
        <f>Table19[[#This Row],[Emissions 22-23]]/$L$1</f>
        <v>#VALUE!</v>
      </c>
      <c r="H10" s="58" t="str">
        <f>VLOOKUP(Table19[[#This Row],[Name]], Table1[#All],23, FALSE)</f>
        <v/>
      </c>
      <c r="I10" s="89" t="e">
        <f ca="1">Table19[[#This Row],[Emissions 23-24]]/$M$1</f>
        <v>#VALUE!</v>
      </c>
    </row>
    <row r="11" spans="1:14" x14ac:dyDescent="0.25">
      <c r="A11" s="64" t="s">
        <v>116</v>
      </c>
      <c r="B11" s="21" t="str">
        <f>VLOOKUP(Table19[[#This Row],[Name]], 'Site Information'!$A$2:$D$46, 4, FALSE)</f>
        <v>Leisure and Culture - Libraries and Museums</v>
      </c>
      <c r="C11" s="13">
        <f>VLOOKUP(Table19[[#This Row],[Name]], Table1[#All], 9, FALSE)</f>
        <v>17.766556000000001</v>
      </c>
      <c r="D11" s="13">
        <f>VLOOKUP(Table19[[#This Row],[Name]], Table1[#All], 12, FALSE)</f>
        <v>14.693557</v>
      </c>
      <c r="E11" s="55">
        <f>VLOOKUP(Table19[[#This Row],[Name]], Table1[#All], 15, FALSE)</f>
        <v>27.605335999999998</v>
      </c>
      <c r="F11" s="52">
        <f>VLOOKUP(Table19[[#This Row],[Name]], Table1[#All],19, FALSE)</f>
        <v>19.509954</v>
      </c>
      <c r="G11" s="8">
        <f>Table19[[#This Row],[Emissions 22-23]]/$L$1</f>
        <v>4.8462286171239634E-2</v>
      </c>
      <c r="H11" s="58" t="str">
        <f>VLOOKUP(Table19[[#This Row],[Name]], Table1[#All],23, FALSE)</f>
        <v/>
      </c>
      <c r="I11" s="89" t="e">
        <f ca="1">Table19[[#This Row],[Emissions 23-24]]/$M$1</f>
        <v>#VALUE!</v>
      </c>
    </row>
    <row r="12" spans="1:14" x14ac:dyDescent="0.25">
      <c r="A12" s="64" t="s">
        <v>874</v>
      </c>
      <c r="B12" s="21" t="str">
        <f>VLOOKUP(Table19[[#This Row],[Name]], 'Site Information'!$A$2:$D$46, 4, FALSE)</f>
        <v>Leisure and Culture - Libraries and Museums</v>
      </c>
      <c r="C12" s="13">
        <f>VLOOKUP(Table19[[#This Row],[Name]], Table1[#All], 9, FALSE)</f>
        <v>0</v>
      </c>
      <c r="D12" s="13">
        <f>VLOOKUP(Table19[[#This Row],[Name]], Table1[#All], 12, FALSE)</f>
        <v>0</v>
      </c>
      <c r="E12" s="55">
        <f>VLOOKUP(Table19[[#This Row],[Name]], Table1[#All], 15, FALSE)</f>
        <v>0</v>
      </c>
      <c r="F12" s="52" t="str">
        <f>VLOOKUP(Table19[[#This Row],[Name]], Table1[#All],19, FALSE)</f>
        <v/>
      </c>
      <c r="G12" s="8" t="e">
        <f>Table19[[#This Row],[Emissions 22-23]]/$L$1</f>
        <v>#VALUE!</v>
      </c>
      <c r="H12" s="58" t="str">
        <f>VLOOKUP(Table19[[#This Row],[Name]], Table1[#All],23, FALSE)</f>
        <v/>
      </c>
      <c r="I12" s="89" t="e">
        <f ca="1">Table19[[#This Row],[Emissions 23-24]]/$M$1</f>
        <v>#VALUE!</v>
      </c>
    </row>
    <row r="13" spans="1:14" x14ac:dyDescent="0.25">
      <c r="A13" s="64" t="s">
        <v>124</v>
      </c>
      <c r="B13" s="21" t="str">
        <f>VLOOKUP(Table19[[#This Row],[Name]], 'Site Information'!$A$2:$D$46, 4, FALSE)</f>
        <v>Leisure and Culture - Libraries and Museums</v>
      </c>
      <c r="C13" s="13">
        <f>VLOOKUP(Table19[[#This Row],[Name]], Table1[#All], 9, FALSE)</f>
        <v>4.1809219999999998</v>
      </c>
      <c r="D13" s="13">
        <f>VLOOKUP(Table19[[#This Row],[Name]], Table1[#All], 12, FALSE)</f>
        <v>2.5228660000000001</v>
      </c>
      <c r="E13" s="55">
        <f>VLOOKUP(Table19[[#This Row],[Name]], Table1[#All], 15, FALSE)</f>
        <v>5.1028260000000003</v>
      </c>
      <c r="F13" s="52">
        <f>VLOOKUP(Table19[[#This Row],[Name]], Table1[#All],19, FALSE)</f>
        <v>6.7094210000000007</v>
      </c>
      <c r="G13" s="8">
        <f>Table19[[#This Row],[Emissions 22-23]]/$L$1</f>
        <v>1.6666050598854554E-2</v>
      </c>
      <c r="H13" s="58" t="str">
        <f>VLOOKUP(Table19[[#This Row],[Name]], Table1[#All],23, FALSE)</f>
        <v/>
      </c>
      <c r="I13" s="89" t="e">
        <f ca="1">Table19[[#This Row],[Emissions 23-24]]/$M$1</f>
        <v>#VALUE!</v>
      </c>
    </row>
    <row r="14" spans="1:14" x14ac:dyDescent="0.25">
      <c r="A14" s="64" t="s">
        <v>126</v>
      </c>
      <c r="B14" s="21" t="str">
        <f>VLOOKUP(Table19[[#This Row],[Name]], 'Site Information'!$A$2:$D$46, 4, FALSE)</f>
        <v>Leisure and Culture - Libraries and Museums</v>
      </c>
      <c r="C14" s="13">
        <f>VLOOKUP(Table19[[#This Row],[Name]], Table1[#All], 9, FALSE)</f>
        <v>58.062590799999995</v>
      </c>
      <c r="D14" s="8">
        <f>VLOOKUP(Table19[[#This Row],[Name]], Table1[#All], 12, FALSE)</f>
        <v>36.004607999999998</v>
      </c>
      <c r="E14" s="8">
        <f>VLOOKUP(Table19[[#This Row],[Name]], Table1[#All], 15, FALSE)</f>
        <v>47.566299999999998</v>
      </c>
      <c r="F14" s="7">
        <f>VLOOKUP(Table19[[#This Row],[Name]], Table1[#All],19, FALSE)</f>
        <v>43.506377000000001</v>
      </c>
      <c r="G14" s="8">
        <f>Table19[[#This Row],[Emissions 22-23]]/$L$1</f>
        <v>0.10806886025706867</v>
      </c>
      <c r="H14" s="58">
        <f ca="1">VLOOKUP(Table19[[#This Row],[Name]], Table1[#All],23, FALSE)</f>
        <v>50.687552983120867</v>
      </c>
      <c r="I14" s="89">
        <f ca="1">Table19[[#This Row],[Emissions 23-24]]/$M$1</f>
        <v>0.25122181909118035</v>
      </c>
    </row>
    <row r="15" spans="1:14" x14ac:dyDescent="0.25">
      <c r="A15" s="64" t="s">
        <v>152</v>
      </c>
      <c r="B15" s="21" t="str">
        <f>VLOOKUP(Table19[[#This Row],[Name]], 'Site Information'!$A$2:$D$46, 4, FALSE)</f>
        <v>Leisure and Culture - Libraries and Museums</v>
      </c>
      <c r="C15" s="13">
        <f>VLOOKUP(Table19[[#This Row],[Name]], Table1[#All], 9, FALSE)</f>
        <v>13.564595600000001</v>
      </c>
      <c r="D15" s="8">
        <f>VLOOKUP(Table19[[#This Row],[Name]], Table1[#All], 12, FALSE)</f>
        <v>8.6311499999999999</v>
      </c>
      <c r="E15" s="8">
        <f>VLOOKUP(Table19[[#This Row],[Name]], Table1[#All], 15, FALSE)</f>
        <v>10.659074</v>
      </c>
      <c r="F15" s="11">
        <f>VLOOKUP(Table19[[#This Row],[Name]], Table1[#All],19, FALSE)</f>
        <v>11.001629999999999</v>
      </c>
      <c r="G15" s="8">
        <f>Table19[[#This Row],[Emissions 22-23]]/$L$1</f>
        <v>2.732780105017649E-2</v>
      </c>
      <c r="H15" s="58">
        <f ca="1">VLOOKUP(Table19[[#This Row],[Name]], Table1[#All],23, FALSE)</f>
        <v>10.491489584892635</v>
      </c>
      <c r="I15" s="89">
        <f ca="1">Table19[[#This Row],[Emissions 23-24]]/$M$1</f>
        <v>5.1998783594279938E-2</v>
      </c>
    </row>
    <row r="16" spans="1:14" x14ac:dyDescent="0.25">
      <c r="A16" s="64" t="s">
        <v>183</v>
      </c>
      <c r="B16" s="21" t="str">
        <f>VLOOKUP(Table19[[#This Row],[Name]], 'Site Information'!$A$2:$D$46, 4, FALSE)</f>
        <v>Leisure and Culture - Libraries and Museums</v>
      </c>
      <c r="C16" s="13">
        <f>VLOOKUP(Table19[[#This Row],[Name]], Table1[#All], 9, FALSE)</f>
        <v>2.5143371999999999</v>
      </c>
      <c r="D16" s="8">
        <f>VLOOKUP(Table19[[#This Row],[Name]], Table1[#All], 12, FALSE)</f>
        <v>2.8409689999999999</v>
      </c>
      <c r="E16" s="8">
        <f>VLOOKUP(Table19[[#This Row],[Name]], Table1[#All], 15, FALSE)</f>
        <v>2.7786300000000002</v>
      </c>
      <c r="F16" s="11" t="str">
        <f>VLOOKUP(Table19[[#This Row],[Name]], Table1[#All],19, FALSE)</f>
        <v/>
      </c>
      <c r="G16" s="8" t="e">
        <f>Table19[[#This Row],[Emissions 22-23]]/$L$1</f>
        <v>#VALUE!</v>
      </c>
      <c r="H16" s="58" t="str">
        <f ca="1">VLOOKUP(Table19[[#This Row],[Name]], Table1[#All],23, FALSE)</f>
        <v/>
      </c>
      <c r="I16" s="89" t="e">
        <f ca="1">Table19[[#This Row],[Emissions 23-24]]/$M$1</f>
        <v>#VALUE!</v>
      </c>
    </row>
    <row r="17" spans="1:9" x14ac:dyDescent="0.25">
      <c r="A17" s="64" t="s">
        <v>216</v>
      </c>
      <c r="B17" s="21" t="str">
        <f>VLOOKUP(Table19[[#This Row],[Name]], 'Site Information'!$A$2:$D$46, 4, FALSE)</f>
        <v>Leisure and Culture - Libraries and Museums</v>
      </c>
      <c r="C17" s="13">
        <f>VLOOKUP(Table19[[#This Row],[Name]], Table1[#All], 9, FALSE)</f>
        <v>6.0615531999999996</v>
      </c>
      <c r="D17" s="8">
        <f>VLOOKUP(Table19[[#This Row],[Name]], Table1[#All], 12, FALSE)</f>
        <v>4.6149189999999995</v>
      </c>
      <c r="E17" s="8">
        <f>VLOOKUP(Table19[[#This Row],[Name]], Table1[#All], 15, FALSE)</f>
        <v>4.5608079999999998</v>
      </c>
      <c r="F17" s="11">
        <f>VLOOKUP(Table19[[#This Row],[Name]], Table1[#All],19, FALSE)</f>
        <v>4.5469660000000003</v>
      </c>
      <c r="G17" s="8">
        <f>Table19[[#This Row],[Emissions 22-23]]/$L$1</f>
        <v>1.1294561099574956E-2</v>
      </c>
      <c r="H17" s="58">
        <f ca="1">VLOOKUP(Table19[[#This Row],[Name]], Table1[#All],23, FALSE)</f>
        <v>6.4131127129530299</v>
      </c>
      <c r="I17" s="89">
        <f ca="1">Table19[[#This Row],[Emissions 23-24]]/$M$1</f>
        <v>3.1785196699500202E-2</v>
      </c>
    </row>
    <row r="18" spans="1:9" x14ac:dyDescent="0.25">
      <c r="A18" s="64" t="s">
        <v>256</v>
      </c>
      <c r="B18" s="21" t="str">
        <f>VLOOKUP(Table19[[#This Row],[Name]], 'Site Information'!$A$2:$D$46, 4, FALSE)</f>
        <v>Leisure and Culture - Libraries and Museums</v>
      </c>
      <c r="C18" s="13">
        <f>VLOOKUP(Table19[[#This Row],[Name]], Table1[#All], 9, FALSE)</f>
        <v>6.4482744000000007</v>
      </c>
      <c r="D18" s="8">
        <f>VLOOKUP(Table19[[#This Row],[Name]], Table1[#All], 12, FALSE)</f>
        <v>2.0247070000000003</v>
      </c>
      <c r="E18" s="8">
        <f>VLOOKUP(Table19[[#This Row],[Name]], Table1[#All], 15, FALSE)</f>
        <v>6.5813120000000005</v>
      </c>
      <c r="F18" s="11">
        <f>VLOOKUP(Table19[[#This Row],[Name]], Table1[#All],19, FALSE)</f>
        <v>4.8832870000000002</v>
      </c>
      <c r="G18" s="8">
        <f>Table19[[#This Row],[Emissions 22-23]]/$L$1</f>
        <v>1.2129974886168069E-2</v>
      </c>
      <c r="H18" s="58">
        <f ca="1">VLOOKUP(Table19[[#This Row],[Name]], Table1[#All],23, FALSE)</f>
        <v>5.0901055816510148</v>
      </c>
      <c r="I18" s="89">
        <f ca="1">Table19[[#This Row],[Emissions 23-24]]/$M$1</f>
        <v>2.5227999939440072E-2</v>
      </c>
    </row>
    <row r="19" spans="1:9" x14ac:dyDescent="0.25">
      <c r="A19" s="64" t="s">
        <v>317</v>
      </c>
      <c r="B19" s="21" t="str">
        <f>VLOOKUP(Table19[[#This Row],[Name]], 'Site Information'!$A$2:$D$46, 4, FALSE)</f>
        <v>Leisure and Culture - Libraries and Museums</v>
      </c>
      <c r="C19" s="13">
        <f>VLOOKUP(Table19[[#This Row],[Name]], Table1[#All], 9, FALSE)</f>
        <v>4.0595515999999998</v>
      </c>
      <c r="D19" s="13">
        <f>VLOOKUP(Table19[[#This Row],[Name]], Table1[#All], 12, FALSE)</f>
        <v>0</v>
      </c>
      <c r="E19" s="55">
        <f>VLOOKUP(Table19[[#This Row],[Name]], Table1[#All], 15, FALSE)</f>
        <v>0</v>
      </c>
      <c r="F19" s="52" t="str">
        <f>VLOOKUP(Table19[[#This Row],[Name]], Table1[#All],19, FALSE)</f>
        <v/>
      </c>
      <c r="G19" s="8" t="e">
        <f>Table19[[#This Row],[Emissions 22-23]]/$L$1</f>
        <v>#VALUE!</v>
      </c>
      <c r="H19" s="58" t="str">
        <f>VLOOKUP(Table19[[#This Row],[Name]], Table1[#All],23, FALSE)</f>
        <v/>
      </c>
      <c r="I19" s="89" t="e">
        <f ca="1">Table19[[#This Row],[Emissions 23-24]]/$M$1</f>
        <v>#VALUE!</v>
      </c>
    </row>
    <row r="20" spans="1:9" x14ac:dyDescent="0.25">
      <c r="A20" s="64" t="s">
        <v>879</v>
      </c>
      <c r="B20" s="21" t="str">
        <f>VLOOKUP(Table19[[#This Row],[Name]], 'Site Information'!$A$2:$D$46, 4, FALSE)</f>
        <v>Leisure and Culture - Libraries and Museums</v>
      </c>
      <c r="C20" s="13">
        <f>VLOOKUP(Table19[[#This Row],[Name]], Table1[#All], 9, FALSE)</f>
        <v>0</v>
      </c>
      <c r="D20" s="8">
        <f>VLOOKUP(Table19[[#This Row],[Name]], Table1[#All], 12, FALSE)</f>
        <v>0</v>
      </c>
      <c r="E20" s="8">
        <f>VLOOKUP(Table19[[#This Row],[Name]], Table1[#All], 15, FALSE)</f>
        <v>0</v>
      </c>
      <c r="F20" s="11" t="str">
        <f>VLOOKUP(Table19[[#This Row],[Name]], Table1[#All],19, FALSE)</f>
        <v/>
      </c>
      <c r="G20" s="8" t="e">
        <f>Table19[[#This Row],[Emissions 22-23]]/$L$1</f>
        <v>#VALUE!</v>
      </c>
      <c r="H20" s="58" t="str">
        <f>VLOOKUP(Table19[[#This Row],[Name]], Table1[#All],23, FALSE)</f>
        <v/>
      </c>
      <c r="I20" s="89" t="e">
        <f ca="1">Table19[[#This Row],[Emissions 23-24]]/$M$1</f>
        <v>#VALUE!</v>
      </c>
    </row>
    <row r="21" spans="1:9" x14ac:dyDescent="0.25">
      <c r="A21" s="64" t="s">
        <v>323</v>
      </c>
      <c r="B21" s="21" t="str">
        <f>VLOOKUP(Table19[[#This Row],[Name]], 'Site Information'!$A$2:$D$46, 4, FALSE)</f>
        <v>Leisure and Culture - Libraries and Museums</v>
      </c>
      <c r="C21" s="13">
        <f>VLOOKUP(Table19[[#This Row],[Name]], Table1[#All], 9, FALSE)</f>
        <v>34.584213599999998</v>
      </c>
      <c r="D21" s="8">
        <f>VLOOKUP(Table19[[#This Row],[Name]], Table1[#All], 12, FALSE)</f>
        <v>20.481864999999999</v>
      </c>
      <c r="E21" s="8">
        <f>VLOOKUP(Table19[[#This Row],[Name]], Table1[#All], 15, FALSE)</f>
        <v>25.765060000000002</v>
      </c>
      <c r="F21" s="11" t="str">
        <f>VLOOKUP(Table19[[#This Row],[Name]], Table1[#All],19, FALSE)</f>
        <v/>
      </c>
      <c r="G21" s="8" t="e">
        <f>Table19[[#This Row],[Emissions 22-23]]/$L$1</f>
        <v>#VALUE!</v>
      </c>
      <c r="H21" s="58" t="str">
        <f ca="1">VLOOKUP(Table19[[#This Row],[Name]], Table1[#All],23, FALSE)</f>
        <v/>
      </c>
      <c r="I21" s="89" t="e">
        <f ca="1">Table19[[#This Row],[Emissions 23-24]]/$M$1</f>
        <v>#VALUE!</v>
      </c>
    </row>
    <row r="22" spans="1:9" x14ac:dyDescent="0.25">
      <c r="A22" s="64" t="s">
        <v>336</v>
      </c>
      <c r="B22" s="21" t="str">
        <f>VLOOKUP(Table19[[#This Row],[Name]], 'Site Information'!$A$2:$D$46, 4, FALSE)</f>
        <v>Leisure and Culture - Libraries and Museums</v>
      </c>
      <c r="C22" s="13">
        <f>VLOOKUP(Table19[[#This Row],[Name]], Table1[#All], 9, FALSE)</f>
        <v>6.9428807999999993</v>
      </c>
      <c r="D22" s="8">
        <f>VLOOKUP(Table19[[#This Row],[Name]], Table1[#All], 12, FALSE)</f>
        <v>3.0407999999999999</v>
      </c>
      <c r="E22" s="8">
        <f>VLOOKUP(Table19[[#This Row],[Name]], Table1[#All], 15, FALSE)</f>
        <v>6.5473180000000006</v>
      </c>
      <c r="F22" s="11">
        <f>VLOOKUP(Table19[[#This Row],[Name]], Table1[#All],19, FALSE)</f>
        <v>5.3813620000000002</v>
      </c>
      <c r="G22" s="8">
        <f>Table19[[#This Row],[Emissions 22-23]]/$L$1</f>
        <v>1.3367181964397993E-2</v>
      </c>
      <c r="H22" s="58">
        <f ca="1">VLOOKUP(Table19[[#This Row],[Name]], Table1[#All],23, FALSE)</f>
        <v>5.2052775393154436</v>
      </c>
      <c r="I22" s="89">
        <f ca="1">Table19[[#This Row],[Emissions 23-24]]/$M$1</f>
        <v>2.579882466878507E-2</v>
      </c>
    </row>
    <row r="23" spans="1:9" x14ac:dyDescent="0.25">
      <c r="A23" s="64" t="s">
        <v>351</v>
      </c>
      <c r="B23" s="21" t="str">
        <f>VLOOKUP(Table19[[#This Row],[Name]], 'Site Information'!$A$2:$D$46, 4, FALSE)</f>
        <v>Leisure and Culture - Libraries and Museums</v>
      </c>
      <c r="C23" s="13">
        <f>VLOOKUP(Table19[[#This Row],[Name]], Table1[#All], 9, FALSE)</f>
        <v>20.129777999999998</v>
      </c>
      <c r="D23" s="13">
        <f>VLOOKUP(Table19[[#This Row],[Name]], Table1[#All], 12, FALSE)</f>
        <v>11.145089</v>
      </c>
      <c r="E23" s="55">
        <f>VLOOKUP(Table19[[#This Row],[Name]], Table1[#All], 15, FALSE)</f>
        <v>14.221360000000001</v>
      </c>
      <c r="F23" s="52" t="str">
        <f>VLOOKUP(Table19[[#This Row],[Name]], Table1[#All],19, FALSE)</f>
        <v/>
      </c>
      <c r="G23" s="8" t="e">
        <f>Table19[[#This Row],[Emissions 22-23]]/$L$1</f>
        <v>#VALUE!</v>
      </c>
      <c r="H23" s="58" t="str">
        <f ca="1">VLOOKUP(Table19[[#This Row],[Name]], Table1[#All],23, FALSE)</f>
        <v/>
      </c>
      <c r="I23" s="89" t="e">
        <f ca="1">Table19[[#This Row],[Emissions 23-24]]/$M$1</f>
        <v>#VALUE!</v>
      </c>
    </row>
    <row r="24" spans="1:9" x14ac:dyDescent="0.25">
      <c r="A24" s="64" t="s">
        <v>361</v>
      </c>
      <c r="B24" s="21" t="str">
        <f>VLOOKUP(Table19[[#This Row],[Name]], 'Site Information'!$A$2:$D$46, 4, FALSE)</f>
        <v>Leisure and Culture - Libraries and Museums</v>
      </c>
      <c r="C24" s="13">
        <f>VLOOKUP(Table19[[#This Row],[Name]], Table1[#All], 9, FALSE)</f>
        <v>1.8725255999999999</v>
      </c>
      <c r="D24" s="13">
        <f>VLOOKUP(Table19[[#This Row],[Name]], Table1[#All], 12, FALSE)</f>
        <v>0.56898599999999999</v>
      </c>
      <c r="E24" s="55">
        <f>VLOOKUP(Table19[[#This Row],[Name]], Table1[#All], 15, FALSE)</f>
        <v>1.2210700000000001</v>
      </c>
      <c r="F24" s="52" t="str">
        <f>VLOOKUP(Table19[[#This Row],[Name]], Table1[#All],19, FALSE)</f>
        <v/>
      </c>
      <c r="G24" s="8" t="e">
        <f>Table19[[#This Row],[Emissions 22-23]]/$L$1</f>
        <v>#VALUE!</v>
      </c>
      <c r="H24" s="58" t="str">
        <f ca="1">VLOOKUP(Table19[[#This Row],[Name]], Table1[#All],23, FALSE)</f>
        <v/>
      </c>
      <c r="I24" s="89" t="e">
        <f ca="1">Table19[[#This Row],[Emissions 23-24]]/$M$1</f>
        <v>#VALUE!</v>
      </c>
    </row>
    <row r="25" spans="1:9" x14ac:dyDescent="0.25">
      <c r="A25" s="64" t="s">
        <v>390</v>
      </c>
      <c r="B25" s="21" t="str">
        <f>VLOOKUP(Table19[[#This Row],[Name]], 'Site Information'!$A$2:$D$46, 4, FALSE)</f>
        <v>Leisure and Culture - Libraries and Museums</v>
      </c>
      <c r="C25" s="13">
        <f>VLOOKUP(Table19[[#This Row],[Name]], Table1[#All], 9, FALSE)</f>
        <v>6.2405908000000005</v>
      </c>
      <c r="D25" s="13">
        <f>VLOOKUP(Table19[[#This Row],[Name]], Table1[#All], 12, FALSE)</f>
        <v>3.4624280000000001</v>
      </c>
      <c r="E25" s="55">
        <f>VLOOKUP(Table19[[#This Row],[Name]], Table1[#All], 15, FALSE)</f>
        <v>6.295744</v>
      </c>
      <c r="F25" s="52">
        <f>VLOOKUP(Table19[[#This Row],[Name]], Table1[#All],19, FALSE)</f>
        <v>5.1798279999999997</v>
      </c>
      <c r="G25" s="8">
        <f>Table19[[#This Row],[Emissions 22-23]]/$L$1</f>
        <v>1.2866576049015791E-2</v>
      </c>
      <c r="H25" s="58">
        <f ca="1">VLOOKUP(Table19[[#This Row],[Name]], Table1[#All],23, FALSE)</f>
        <v>5.2491250821543707</v>
      </c>
      <c r="I25" s="89">
        <f ca="1">Table19[[#This Row],[Emissions 23-24]]/$M$1</f>
        <v>2.6016145467016184E-2</v>
      </c>
    </row>
    <row r="26" spans="1:9" x14ac:dyDescent="0.25">
      <c r="A26" s="64" t="s">
        <v>884</v>
      </c>
      <c r="B26" s="21" t="str">
        <f>VLOOKUP(Table19[[#This Row],[Name]], 'Site Information'!$A$2:$D$46, 4, FALSE)</f>
        <v>Leisure and Culture - Libraries and Museums</v>
      </c>
      <c r="C26" s="13">
        <f>VLOOKUP(Table19[[#This Row],[Name]], Table1[#All], 9, FALSE)</f>
        <v>0</v>
      </c>
      <c r="D26" s="13">
        <f>VLOOKUP(Table19[[#This Row],[Name]], Table1[#All], 12, FALSE)</f>
        <v>0</v>
      </c>
      <c r="E26" s="55">
        <f>VLOOKUP(Table19[[#This Row],[Name]], Table1[#All], 15, FALSE)</f>
        <v>0</v>
      </c>
      <c r="F26" s="52" t="str">
        <f>VLOOKUP(Table19[[#This Row],[Name]], Table1[#All],19, FALSE)</f>
        <v/>
      </c>
      <c r="G26" s="8" t="e">
        <f>Table19[[#This Row],[Emissions 22-23]]/$L$1</f>
        <v>#VALUE!</v>
      </c>
      <c r="H26" s="58" t="str">
        <f>VLOOKUP(Table19[[#This Row],[Name]], Table1[#All],23, FALSE)</f>
        <v/>
      </c>
      <c r="I26" s="89" t="e">
        <f ca="1">Table19[[#This Row],[Emissions 23-24]]/$M$1</f>
        <v>#VALUE!</v>
      </c>
    </row>
    <row r="27" spans="1:9" x14ac:dyDescent="0.25">
      <c r="A27" s="64" t="s">
        <v>409</v>
      </c>
      <c r="B27" s="21" t="str">
        <f>VLOOKUP(Table19[[#This Row],[Name]], 'Site Information'!$A$2:$D$46, 4, FALSE)</f>
        <v>Leisure and Culture - Libraries and Museums</v>
      </c>
      <c r="C27" s="13">
        <f>VLOOKUP(Table19[[#This Row],[Name]], Table1[#All], 9, FALSE)</f>
        <v>5.1606892000000002</v>
      </c>
      <c r="D27" s="13">
        <f>VLOOKUP(Table19[[#This Row],[Name]], Table1[#All], 12, FALSE)</f>
        <v>2.1834829999999998</v>
      </c>
      <c r="E27" s="55">
        <f>VLOOKUP(Table19[[#This Row],[Name]], Table1[#All], 15, FALSE)</f>
        <v>5.3812639999999998</v>
      </c>
      <c r="F27" s="52">
        <f>VLOOKUP(Table19[[#This Row],[Name]], Table1[#All],19, FALSE)</f>
        <v>5.9354310000000003</v>
      </c>
      <c r="G27" s="8">
        <f>Table19[[#This Row],[Emissions 22-23]]/$L$1</f>
        <v>1.4743476877067318E-2</v>
      </c>
      <c r="H27" s="58" t="str">
        <f>VLOOKUP(Table19[[#This Row],[Name]], Table1[#All],23, FALSE)</f>
        <v/>
      </c>
      <c r="I27" s="89" t="e">
        <f ca="1">Table19[[#This Row],[Emissions 23-24]]/$M$1</f>
        <v>#VALUE!</v>
      </c>
    </row>
    <row r="28" spans="1:9" x14ac:dyDescent="0.25">
      <c r="A28" s="64" t="s">
        <v>426</v>
      </c>
      <c r="B28" s="21" t="str">
        <f>VLOOKUP(Table19[[#This Row],[Name]], 'Site Information'!$A$2:$D$46, 4, FALSE)</f>
        <v>Leisure and Culture - Libraries and Museums</v>
      </c>
      <c r="C28" s="13">
        <f>VLOOKUP(Table19[[#This Row],[Name]], Table1[#All], 9, FALSE)</f>
        <v>4.9370484000000001</v>
      </c>
      <c r="D28" s="8">
        <f>VLOOKUP(Table19[[#This Row],[Name]], Table1[#All], 12, FALSE)</f>
        <v>4.0572850000000003</v>
      </c>
      <c r="E28" s="8">
        <f>VLOOKUP(Table19[[#This Row],[Name]], Table1[#All], 15, FALSE)</f>
        <v>4.722728</v>
      </c>
      <c r="F28" s="11">
        <f>VLOOKUP(Table19[[#This Row],[Name]], Table1[#All],19, FALSE)</f>
        <v>3.2618179999999999</v>
      </c>
      <c r="G28" s="8">
        <f>Table19[[#This Row],[Emissions 22-23]]/$L$1</f>
        <v>8.1022824223214735E-3</v>
      </c>
      <c r="H28" s="58">
        <f ca="1">VLOOKUP(Table19[[#This Row],[Name]], Table1[#All],23, FALSE)</f>
        <v>3.9138800247114141</v>
      </c>
      <c r="I28" s="89">
        <f ca="1">Table19[[#This Row],[Emissions 23-24]]/$M$1</f>
        <v>1.9398294090860174E-2</v>
      </c>
    </row>
    <row r="29" spans="1:9" x14ac:dyDescent="0.25">
      <c r="A29" s="64" t="s">
        <v>434</v>
      </c>
      <c r="B29" s="21" t="str">
        <f>VLOOKUP(Table19[[#This Row],[Name]], 'Site Information'!$A$2:$D$46, 4, FALSE)</f>
        <v>Leisure and Culture - Libraries and Museums</v>
      </c>
      <c r="C29" s="13">
        <f>VLOOKUP(Table19[[#This Row],[Name]], Table1[#All], 9, FALSE)</f>
        <v>6.1205975999999991</v>
      </c>
      <c r="D29" s="8">
        <f>VLOOKUP(Table19[[#This Row],[Name]], Table1[#All], 12, FALSE)</f>
        <v>3.0296259999999999</v>
      </c>
      <c r="E29" s="8">
        <f>VLOOKUP(Table19[[#This Row],[Name]], Table1[#All], 15, FALSE)</f>
        <v>7.0087440000000001</v>
      </c>
      <c r="F29" s="11">
        <f>VLOOKUP(Table19[[#This Row],[Name]], Table1[#All],19, FALSE)</f>
        <v>7.2984460000000002</v>
      </c>
      <c r="G29" s="8">
        <f>Table19[[#This Row],[Emissions 22-23]]/$L$1</f>
        <v>1.8129175427955353E-2</v>
      </c>
      <c r="H29" s="58">
        <f ca="1">VLOOKUP(Table19[[#This Row],[Name]], Table1[#All],23, FALSE)</f>
        <v>6.149627292208061</v>
      </c>
      <c r="I29" s="89">
        <f ca="1">Table19[[#This Row],[Emissions 23-24]]/$M$1</f>
        <v>3.0479288585814012E-2</v>
      </c>
    </row>
    <row r="30" spans="1:9" x14ac:dyDescent="0.25">
      <c r="A30" s="64" t="s">
        <v>887</v>
      </c>
      <c r="B30" s="21" t="str">
        <f>VLOOKUP(Table19[[#This Row],[Name]], 'Site Information'!$A$2:$D$46, 4, FALSE)</f>
        <v>Leisure and Culture - Libraries and Museums</v>
      </c>
      <c r="C30" s="13">
        <f>VLOOKUP(Table19[[#This Row],[Name]], Table1[#All], 9, FALSE)</f>
        <v>0</v>
      </c>
      <c r="D30" s="8">
        <f>VLOOKUP(Table19[[#This Row],[Name]], Table1[#All], 12, FALSE)</f>
        <v>0</v>
      </c>
      <c r="E30" s="8">
        <f>VLOOKUP(Table19[[#This Row],[Name]], Table1[#All], 15, FALSE)</f>
        <v>0</v>
      </c>
      <c r="F30" s="11" t="str">
        <f>VLOOKUP(Table19[[#This Row],[Name]], Table1[#All],19, FALSE)</f>
        <v/>
      </c>
      <c r="G30" s="8" t="e">
        <f>Table19[[#This Row],[Emissions 22-23]]/$L$1</f>
        <v>#VALUE!</v>
      </c>
      <c r="H30" s="58" t="str">
        <f>VLOOKUP(Table19[[#This Row],[Name]], Table1[#All],23, FALSE)</f>
        <v/>
      </c>
      <c r="I30" s="89" t="e">
        <f ca="1">Table19[[#This Row],[Emissions 23-24]]/$M$1</f>
        <v>#VALUE!</v>
      </c>
    </row>
    <row r="31" spans="1:9" x14ac:dyDescent="0.25">
      <c r="A31" s="64" t="s">
        <v>484</v>
      </c>
      <c r="B31" s="21" t="str">
        <f>VLOOKUP(Table19[[#This Row],[Name]], 'Site Information'!$A$2:$D$46, 4, FALSE)</f>
        <v>Leisure and Culture - Libraries and Museums</v>
      </c>
      <c r="C31" s="13">
        <f>VLOOKUP(Table19[[#This Row],[Name]], Table1[#All], 9, FALSE)</f>
        <v>4.8246547999999994</v>
      </c>
      <c r="D31" s="8">
        <f>VLOOKUP(Table19[[#This Row],[Name]], Table1[#All], 12, FALSE)</f>
        <v>2.725336</v>
      </c>
      <c r="E31" s="8">
        <f>VLOOKUP(Table19[[#This Row],[Name]], Table1[#All], 15, FALSE)</f>
        <v>3.8133080000000001</v>
      </c>
      <c r="F31" s="11">
        <f>VLOOKUP(Table19[[#This Row],[Name]], Table1[#All],19, FALSE)</f>
        <v>3.7464089999999999</v>
      </c>
      <c r="G31" s="8">
        <f>Table19[[#This Row],[Emissions 22-23]]/$L$1</f>
        <v>9.3059955483497138E-3</v>
      </c>
      <c r="H31" s="58">
        <f ca="1">VLOOKUP(Table19[[#This Row],[Name]], Table1[#All],23, FALSE)</f>
        <v>3.2538317574563802</v>
      </c>
      <c r="I31" s="89">
        <f ca="1">Table19[[#This Row],[Emissions 23-24]]/$M$1</f>
        <v>1.6126908580436947E-2</v>
      </c>
    </row>
    <row r="32" spans="1:9" x14ac:dyDescent="0.25">
      <c r="A32" s="64" t="s">
        <v>502</v>
      </c>
      <c r="B32" s="21" t="str">
        <f>VLOOKUP(Table19[[#This Row],[Name]], 'Site Information'!$A$2:$D$46, 4, FALSE)</f>
        <v>Leisure and Culture - Libraries and Museums</v>
      </c>
      <c r="C32" s="13">
        <f>VLOOKUP(Table19[[#This Row],[Name]], Table1[#All], 9, FALSE)</f>
        <v>5.9444459999999992</v>
      </c>
      <c r="D32" s="8">
        <f>VLOOKUP(Table19[[#This Row],[Name]], Table1[#All], 12, FALSE)</f>
        <v>5.6662400000000002</v>
      </c>
      <c r="E32" s="8">
        <f>VLOOKUP(Table19[[#This Row],[Name]], Table1[#All], 15, FALSE)</f>
        <v>6.8033540000000006</v>
      </c>
      <c r="F32" s="11">
        <f>VLOOKUP(Table19[[#This Row],[Name]], Table1[#All],19, FALSE)</f>
        <v>6.1200859999999997</v>
      </c>
      <c r="G32" s="8">
        <f>Table19[[#This Row],[Emissions 22-23]]/$L$1</f>
        <v>1.5202155736738143E-2</v>
      </c>
      <c r="H32" s="58">
        <f ca="1">VLOOKUP(Table19[[#This Row],[Name]], Table1[#All],23, FALSE)</f>
        <v>5.7725200892281956</v>
      </c>
      <c r="I32" s="89">
        <f ca="1">Table19[[#This Row],[Emissions 23-24]]/$M$1</f>
        <v>2.8610238849746922E-2</v>
      </c>
    </row>
    <row r="33" spans="1:9" x14ac:dyDescent="0.25">
      <c r="A33" s="64" t="s">
        <v>504</v>
      </c>
      <c r="B33" s="21" t="str">
        <f>VLOOKUP(Table19[[#This Row],[Name]], 'Site Information'!$A$2:$D$46, 4, FALSE)</f>
        <v>Leisure and Culture - Libraries and Museums</v>
      </c>
      <c r="C33" s="13">
        <f>VLOOKUP(Table19[[#This Row],[Name]], Table1[#All], 9, FALSE)</f>
        <v>0</v>
      </c>
      <c r="D33" s="13">
        <f>VLOOKUP(Table19[[#This Row],[Name]], Table1[#All], 12, FALSE)</f>
        <v>0</v>
      </c>
      <c r="E33" s="55">
        <f>VLOOKUP(Table19[[#This Row],[Name]], Table1[#All], 15, FALSE)</f>
        <v>0</v>
      </c>
      <c r="F33" s="52" t="str">
        <f>VLOOKUP(Table19[[#This Row],[Name]], Table1[#All],19, FALSE)</f>
        <v/>
      </c>
      <c r="G33" s="8" t="e">
        <f>Table19[[#This Row],[Emissions 22-23]]/$L$1</f>
        <v>#VALUE!</v>
      </c>
      <c r="H33" s="58" t="str">
        <f ca="1">VLOOKUP(Table19[[#This Row],[Name]], Table1[#All],23, FALSE)</f>
        <v/>
      </c>
      <c r="I33" s="89" t="e">
        <f ca="1">Table19[[#This Row],[Emissions 23-24]]/$M$1</f>
        <v>#VALUE!</v>
      </c>
    </row>
    <row r="34" spans="1:9" x14ac:dyDescent="0.25">
      <c r="A34" s="64" t="s">
        <v>522</v>
      </c>
      <c r="B34" s="21" t="str">
        <f>VLOOKUP(Table19[[#This Row],[Name]], 'Site Information'!$A$2:$D$46, 4, FALSE)</f>
        <v>Leisure and Culture - Libraries and Museums</v>
      </c>
      <c r="C34" s="13">
        <f>VLOOKUP(Table19[[#This Row],[Name]], Table1[#All], 9, FALSE)</f>
        <v>11.6304316</v>
      </c>
      <c r="D34" s="8">
        <f>VLOOKUP(Table19[[#This Row],[Name]], Table1[#All], 12, FALSE)</f>
        <v>6.0351609999999996</v>
      </c>
      <c r="E34" s="8">
        <f>VLOOKUP(Table19[[#This Row],[Name]], Table1[#All], 15, FALSE)</f>
        <v>11.744812</v>
      </c>
      <c r="F34" s="11">
        <f>VLOOKUP(Table19[[#This Row],[Name]], Table1[#All],19, FALSE)</f>
        <v>8.9969859999999997</v>
      </c>
      <c r="G34" s="8">
        <f>Table19[[#This Row],[Emissions 22-23]]/$L$1</f>
        <v>2.2348310519370602E-2</v>
      </c>
      <c r="H34" s="58">
        <f ca="1">VLOOKUP(Table19[[#This Row],[Name]], Table1[#All],23, FALSE)</f>
        <v>8.5455752543624275</v>
      </c>
      <c r="I34" s="89">
        <f ca="1">Table19[[#This Row],[Emissions 23-24]]/$M$1</f>
        <v>4.235428293996376E-2</v>
      </c>
    </row>
    <row r="35" spans="1:9" x14ac:dyDescent="0.25">
      <c r="A35" s="64" t="s">
        <v>541</v>
      </c>
      <c r="B35" s="21" t="str">
        <f>VLOOKUP(Table19[[#This Row],[Name]], 'Site Information'!$A$2:$D$46, 4, FALSE)</f>
        <v>Leisure and Culture - Libraries and Museums</v>
      </c>
      <c r="C35" s="13">
        <f>VLOOKUP(Table19[[#This Row],[Name]], Table1[#All], 9, FALSE)</f>
        <v>6.4967876000000002</v>
      </c>
      <c r="D35" s="13">
        <f>VLOOKUP(Table19[[#This Row],[Name]], Table1[#All], 12, FALSE)</f>
        <v>4.0654789999999998</v>
      </c>
      <c r="E35" s="55">
        <f>VLOOKUP(Table19[[#This Row],[Name]], Table1[#All], 15, FALSE)</f>
        <v>6.9737840000000002</v>
      </c>
      <c r="F35" s="52">
        <f>VLOOKUP(Table19[[#This Row],[Name]], Table1[#All],19, FALSE)</f>
        <v>5.7877879999999999</v>
      </c>
      <c r="G35" s="8">
        <f>Table19[[#This Row],[Emissions 22-23]]/$L$1</f>
        <v>1.4376734991505704E-2</v>
      </c>
      <c r="H35" s="58">
        <f ca="1">VLOOKUP(Table19[[#This Row],[Name]], Table1[#All],23, FALSE)</f>
        <v>5.9523676480134311</v>
      </c>
      <c r="I35" s="89">
        <f ca="1">Table19[[#This Row],[Emissions 23-24]]/$M$1</f>
        <v>2.950161411286488E-2</v>
      </c>
    </row>
    <row r="36" spans="1:9" x14ac:dyDescent="0.25">
      <c r="A36" s="64" t="s">
        <v>550</v>
      </c>
      <c r="B36" s="21" t="str">
        <f>VLOOKUP(Table19[[#This Row],[Name]], 'Site Information'!$A$2:$D$46, 4, FALSE)</f>
        <v>Leisure and Culture - Libraries and Museums</v>
      </c>
      <c r="C36" s="13">
        <f>VLOOKUP(Table19[[#This Row],[Name]], Table1[#All], 9, FALSE)</f>
        <v>5.8896287999999997</v>
      </c>
      <c r="D36" s="8">
        <f>VLOOKUP(Table19[[#This Row],[Name]], Table1[#All], 12, FALSE)</f>
        <v>3.7276009999999999</v>
      </c>
      <c r="E36" s="8">
        <f>VLOOKUP(Table19[[#This Row],[Name]], Table1[#All], 15, FALSE)</f>
        <v>5.423216</v>
      </c>
      <c r="F36" s="11">
        <f>VLOOKUP(Table19[[#This Row],[Name]], Table1[#All],19, FALSE)</f>
        <v>4.709829</v>
      </c>
      <c r="G36" s="8">
        <f>Table19[[#This Row],[Emissions 22-23]]/$L$1</f>
        <v>1.169910912222568E-2</v>
      </c>
      <c r="H36" s="58">
        <f ca="1">VLOOKUP(Table19[[#This Row],[Name]], Table1[#All],23, FALSE)</f>
        <v>5.0098790178590678</v>
      </c>
      <c r="I36" s="89">
        <f ca="1">Table19[[#This Row],[Emissions 23-24]]/$M$1</f>
        <v>2.4830374445426597E-2</v>
      </c>
    </row>
    <row r="37" spans="1:9" x14ac:dyDescent="0.25">
      <c r="A37" s="64" t="s">
        <v>557</v>
      </c>
      <c r="B37" s="21" t="str">
        <f>VLOOKUP(Table19[[#This Row],[Name]], 'Site Information'!$A$2:$D$46, 4, FALSE)</f>
        <v>Leisure and Culture - Libraries and Museums</v>
      </c>
      <c r="C37" s="13">
        <f>VLOOKUP(Table19[[#This Row],[Name]], Table1[#All], 9, FALSE)</f>
        <v>18.912495199999999</v>
      </c>
      <c r="D37" s="8">
        <f>VLOOKUP(Table19[[#This Row],[Name]], Table1[#All], 12, FALSE)</f>
        <v>12.283487000000001</v>
      </c>
      <c r="E37" s="8">
        <f>VLOOKUP(Table19[[#This Row],[Name]], Table1[#All], 15, FALSE)</f>
        <v>14.224166</v>
      </c>
      <c r="F37" s="11">
        <f>VLOOKUP(Table19[[#This Row],[Name]], Table1[#All],19, FALSE)</f>
        <v>14.278956000000001</v>
      </c>
      <c r="G37" s="8">
        <f>Table19[[#This Row],[Emissions 22-23]]/$L$1</f>
        <v>3.5468604995098359E-2</v>
      </c>
      <c r="H37" s="58">
        <f ca="1">VLOOKUP(Table19[[#This Row],[Name]], Table1[#All],23, FALSE)</f>
        <v>2.6523309088523526</v>
      </c>
      <c r="I37" s="89">
        <f ca="1">Table19[[#This Row],[Emissions 23-24]]/$M$1</f>
        <v>1.3145700601793497E-2</v>
      </c>
    </row>
    <row r="38" spans="1:9" x14ac:dyDescent="0.25">
      <c r="A38" s="64" t="s">
        <v>645</v>
      </c>
      <c r="B38" s="21" t="str">
        <f>VLOOKUP(Table19[[#This Row],[Name]], 'Site Information'!$A$2:$D$46, 4, FALSE)</f>
        <v>Leisure and Culture - Libraries and Museums</v>
      </c>
      <c r="C38" s="13">
        <f>VLOOKUP(Table19[[#This Row],[Name]], Table1[#All], 9, FALSE)</f>
        <v>5.8881712000000004</v>
      </c>
      <c r="D38" s="13">
        <f>VLOOKUP(Table19[[#This Row],[Name]], Table1[#All], 12, FALSE)</f>
        <v>4.1940010000000001</v>
      </c>
      <c r="E38" s="55">
        <f>VLOOKUP(Table19[[#This Row],[Name]], Table1[#All], 15, FALSE)</f>
        <v>5.5617220000000005</v>
      </c>
      <c r="F38" s="52">
        <f>VLOOKUP(Table19[[#This Row],[Name]], Table1[#All],19, FALSE)</f>
        <v>4.5621359999999997</v>
      </c>
      <c r="G38" s="8">
        <f>Table19[[#This Row],[Emissions 22-23]]/$L$1</f>
        <v>1.133224303779058E-2</v>
      </c>
      <c r="H38" s="58">
        <f ca="1">VLOOKUP(Table19[[#This Row],[Name]], Table1[#All],23, FALSE)</f>
        <v>5.4727130142751754</v>
      </c>
      <c r="I38" s="89">
        <f ca="1">Table19[[#This Row],[Emissions 23-24]]/$M$1</f>
        <v>2.7124310366058141E-2</v>
      </c>
    </row>
    <row r="39" spans="1:9" x14ac:dyDescent="0.25">
      <c r="A39" s="64" t="s">
        <v>668</v>
      </c>
      <c r="B39" s="21" t="str">
        <f>VLOOKUP(Table19[[#This Row],[Name]], 'Site Information'!$A$2:$D$46, 4, FALSE)</f>
        <v>Leisure and Culture - Libraries and Museums</v>
      </c>
      <c r="C39" s="13">
        <f>VLOOKUP(Table19[[#This Row],[Name]], Table1[#All], 9, FALSE)</f>
        <v>62.948850399999998</v>
      </c>
      <c r="D39" s="8">
        <f>VLOOKUP(Table19[[#This Row],[Name]], Table1[#All], 12, FALSE)</f>
        <v>44.206147999999999</v>
      </c>
      <c r="E39" s="8">
        <f>VLOOKUP(Table19[[#This Row],[Name]], Table1[#All], 15, FALSE)</f>
        <v>54.267027999999996</v>
      </c>
      <c r="F39" s="11">
        <f>VLOOKUP(Table19[[#This Row],[Name]], Table1[#All],19, FALSE)</f>
        <v>57.09037</v>
      </c>
      <c r="G39" s="8">
        <f>Table19[[#This Row],[Emissions 22-23]]/$L$1</f>
        <v>0.14181119281787921</v>
      </c>
      <c r="H39" s="58">
        <f ca="1">VLOOKUP(Table19[[#This Row],[Name]], Table1[#All],23, FALSE)</f>
        <v>46.958577152563834</v>
      </c>
      <c r="I39" s="89">
        <f ca="1">Table19[[#This Row],[Emissions 23-24]]/$M$1</f>
        <v>0.23273996237555747</v>
      </c>
    </row>
    <row r="40" spans="1:9" x14ac:dyDescent="0.25">
      <c r="A40" s="64" t="s">
        <v>670</v>
      </c>
      <c r="B40" s="21" t="str">
        <f>VLOOKUP(Table19[[#This Row],[Name]], 'Site Information'!$A$2:$D$46, 4, FALSE)</f>
        <v>Leisure and Culture - Libraries and Museums</v>
      </c>
      <c r="C40" s="13">
        <f>VLOOKUP(Table19[[#This Row],[Name]], Table1[#All], 9, FALSE)</f>
        <v>8.5005495999999994</v>
      </c>
      <c r="D40" s="8">
        <f>VLOOKUP(Table19[[#This Row],[Name]], Table1[#All], 12, FALSE)</f>
        <v>5.908023</v>
      </c>
      <c r="E40" s="8">
        <f>VLOOKUP(Table19[[#This Row],[Name]], Table1[#All], 15, FALSE)</f>
        <v>9.8961180000000013</v>
      </c>
      <c r="F40" s="11">
        <f>VLOOKUP(Table19[[#This Row],[Name]], Table1[#All],19, FALSE)</f>
        <v>7.2661380000000007</v>
      </c>
      <c r="G40" s="8">
        <f>Table19[[#This Row],[Emissions 22-23]]/$L$1</f>
        <v>1.8048923083863695E-2</v>
      </c>
      <c r="H40" s="58">
        <f ca="1">VLOOKUP(Table19[[#This Row],[Name]], Table1[#All],23, FALSE)</f>
        <v>6.9086005563154469</v>
      </c>
      <c r="I40" s="89">
        <f ca="1">Table19[[#This Row],[Emissions 23-24]]/$M$1</f>
        <v>3.4240974302110525E-2</v>
      </c>
    </row>
    <row r="41" spans="1:9" x14ac:dyDescent="0.25">
      <c r="A41" s="64" t="s">
        <v>697</v>
      </c>
      <c r="B41" s="21" t="str">
        <f>VLOOKUP(Table19[[#This Row],[Name]], 'Site Information'!$A$2:$D$46, 4, FALSE)</f>
        <v>Leisure and Culture - Libraries and Museums</v>
      </c>
      <c r="C41" s="13">
        <f>VLOOKUP(Table19[[#This Row],[Name]], Table1[#All], 9, FALSE)</f>
        <v>6.8425367999999995</v>
      </c>
      <c r="D41" s="8">
        <f>VLOOKUP(Table19[[#This Row],[Name]], Table1[#All], 12, FALSE)</f>
        <v>4.7130640000000001</v>
      </c>
      <c r="E41" s="8">
        <f>VLOOKUP(Table19[[#This Row],[Name]], Table1[#All], 15, FALSE)</f>
        <v>6.1835500000000003</v>
      </c>
      <c r="F41" s="11">
        <f>VLOOKUP(Table19[[#This Row],[Name]], Table1[#All],19, FALSE)</f>
        <v>5.5372789999999998</v>
      </c>
      <c r="G41" s="8">
        <f>Table19[[#This Row],[Emissions 22-23]]/$L$1</f>
        <v>1.3754476279544053E-2</v>
      </c>
      <c r="H41" s="58">
        <f ca="1">VLOOKUP(Table19[[#This Row],[Name]], Table1[#All],23, FALSE)</f>
        <v>-2.6450862372818875</v>
      </c>
      <c r="I41" s="89">
        <f ca="1">Table19[[#This Row],[Emissions 23-24]]/$M$1</f>
        <v>-1.3109793964689581E-2</v>
      </c>
    </row>
    <row r="42" spans="1:9" x14ac:dyDescent="0.25">
      <c r="A42" s="64" t="s">
        <v>704</v>
      </c>
      <c r="B42" s="21" t="str">
        <f>VLOOKUP(Table19[[#This Row],[Name]], 'Site Information'!$A$2:$D$46, 4, FALSE)</f>
        <v>Leisure and Culture - Libraries and Museums</v>
      </c>
      <c r="C42" s="13">
        <f>VLOOKUP(Table19[[#This Row],[Name]], Table1[#All], 9, FALSE)</f>
        <v>15.602079599999998</v>
      </c>
      <c r="D42" s="8">
        <f>VLOOKUP(Table19[[#This Row],[Name]], Table1[#All], 12, FALSE)</f>
        <v>11.463367</v>
      </c>
      <c r="E42" s="8">
        <f>VLOOKUP(Table19[[#This Row],[Name]], Table1[#All], 15, FALSE)</f>
        <v>13.165430000000001</v>
      </c>
      <c r="F42" s="7" t="str">
        <f>VLOOKUP(Table19[[#This Row],[Name]], Table1[#All],19, FALSE)</f>
        <v/>
      </c>
      <c r="G42" s="8" t="e">
        <f>Table19[[#This Row],[Emissions 22-23]]/$L$1</f>
        <v>#VALUE!</v>
      </c>
      <c r="H42" s="58" t="str">
        <f ca="1">VLOOKUP(Table19[[#This Row],[Name]], Table1[#All],23, FALSE)</f>
        <v/>
      </c>
      <c r="I42" s="89" t="e">
        <f ca="1">Table19[[#This Row],[Emissions 23-24]]/$M$1</f>
        <v>#VALUE!</v>
      </c>
    </row>
    <row r="43" spans="1:9" x14ac:dyDescent="0.25">
      <c r="A43" s="64" t="s">
        <v>713</v>
      </c>
      <c r="B43" s="21" t="str">
        <f>VLOOKUP(Table19[[#This Row],[Name]], 'Site Information'!$A$2:$D$46, 4, FALSE)</f>
        <v>Leisure and Culture - Libraries and Museums</v>
      </c>
      <c r="C43" s="13">
        <f>VLOOKUP(Table19[[#This Row],[Name]], Table1[#All], 9, FALSE)</f>
        <v>10.377110800000001</v>
      </c>
      <c r="D43" s="13">
        <f>VLOOKUP(Table19[[#This Row],[Name]], Table1[#All], 12, FALSE)</f>
        <v>6.7505809999999995</v>
      </c>
      <c r="E43" s="55">
        <f>VLOOKUP(Table19[[#This Row],[Name]], Table1[#All], 15, FALSE)</f>
        <v>10.966078</v>
      </c>
      <c r="F43" s="52">
        <f>VLOOKUP(Table19[[#This Row],[Name]], Table1[#All],19, FALSE)</f>
        <v>9.3663150000000002</v>
      </c>
      <c r="G43" s="8">
        <f>Table19[[#This Row],[Emissions 22-23]]/$L$1</f>
        <v>2.3265715434284177E-2</v>
      </c>
      <c r="H43" s="58" t="str">
        <f>VLOOKUP(Table19[[#This Row],[Name]], Table1[#All],23, FALSE)</f>
        <v/>
      </c>
      <c r="I43" s="89" t="e">
        <f ca="1">Table19[[#This Row],[Emissions 23-24]]/$M$1</f>
        <v>#VALUE!</v>
      </c>
    </row>
    <row r="44" spans="1:9" x14ac:dyDescent="0.25">
      <c r="A44" s="64" t="s">
        <v>716</v>
      </c>
      <c r="B44" s="21"/>
      <c r="C44" s="13"/>
      <c r="D44" s="8"/>
      <c r="E44" s="8"/>
      <c r="G44" s="67"/>
      <c r="H44" s="59"/>
      <c r="I44" s="89"/>
    </row>
    <row r="45" spans="1:9" x14ac:dyDescent="0.25">
      <c r="A45" s="64" t="s">
        <v>724</v>
      </c>
      <c r="B45" s="21"/>
      <c r="C45" s="13"/>
      <c r="D45" s="8"/>
      <c r="E45" s="8"/>
      <c r="G45" s="67"/>
      <c r="H45" s="59"/>
      <c r="I45" s="89"/>
    </row>
    <row r="46" spans="1:9" x14ac:dyDescent="0.25">
      <c r="A46" s="64" t="s">
        <v>731</v>
      </c>
      <c r="B46" s="21"/>
      <c r="C46" s="13"/>
      <c r="D46" s="8"/>
      <c r="E46" s="8"/>
      <c r="G46" s="67"/>
      <c r="H46" s="59"/>
      <c r="I46" s="89"/>
    </row>
    <row r="47" spans="1:9" x14ac:dyDescent="0.25">
      <c r="A47" s="30"/>
      <c r="B47" s="21"/>
      <c r="C47" s="13"/>
      <c r="D47" s="13"/>
      <c r="E47" s="55"/>
      <c r="F47" s="52"/>
      <c r="G47" s="67"/>
      <c r="H47" s="59"/>
      <c r="I47" s="89"/>
    </row>
    <row r="48" spans="1:9" x14ac:dyDescent="0.25">
      <c r="A48" s="30"/>
      <c r="B48" s="21"/>
      <c r="C48" s="13"/>
      <c r="D48" s="8"/>
      <c r="E48" s="8"/>
      <c r="G48" s="67"/>
      <c r="H48" s="59"/>
      <c r="I48" s="89"/>
    </row>
    <row r="49" spans="1:9" x14ac:dyDescent="0.25">
      <c r="A49" s="30"/>
      <c r="B49" s="21"/>
      <c r="C49" s="13"/>
      <c r="D49" s="8"/>
      <c r="E49" s="8"/>
      <c r="G49" s="67"/>
      <c r="H49" s="59"/>
      <c r="I49" s="89"/>
    </row>
    <row r="50" spans="1:9" x14ac:dyDescent="0.25">
      <c r="A50" s="30"/>
      <c r="B50" s="21"/>
      <c r="C50" s="13"/>
      <c r="D50" s="8"/>
      <c r="E50" s="8"/>
      <c r="G50" s="67"/>
      <c r="H50" s="59"/>
      <c r="I50" s="89"/>
    </row>
    <row r="51" spans="1:9" x14ac:dyDescent="0.25">
      <c r="A51" s="30"/>
      <c r="B51" s="21"/>
      <c r="C51" s="13"/>
      <c r="D51" s="8"/>
      <c r="E51" s="8"/>
      <c r="G51" s="67"/>
      <c r="H51" s="59"/>
      <c r="I51" s="89"/>
    </row>
    <row r="52" spans="1:9" x14ac:dyDescent="0.25">
      <c r="A52" s="30"/>
      <c r="B52" s="21"/>
      <c r="C52" s="13"/>
      <c r="D52" s="8"/>
      <c r="E52" s="8"/>
      <c r="G52" s="67"/>
      <c r="H52" s="59"/>
      <c r="I52" s="89"/>
    </row>
    <row r="53" spans="1:9" x14ac:dyDescent="0.25">
      <c r="A53" s="30"/>
      <c r="B53" s="21"/>
      <c r="C53" s="13"/>
      <c r="D53" s="8"/>
      <c r="E53" s="8"/>
      <c r="G53" s="67"/>
      <c r="H53" s="59"/>
      <c r="I53" s="89"/>
    </row>
    <row r="54" spans="1:9" x14ac:dyDescent="0.25">
      <c r="A54" s="30"/>
      <c r="B54" s="21"/>
      <c r="C54" s="13"/>
      <c r="D54" s="13"/>
      <c r="E54" s="55"/>
      <c r="F54" s="52"/>
      <c r="G54" s="67"/>
      <c r="H54" s="59"/>
      <c r="I54" s="89"/>
    </row>
    <row r="55" spans="1:9" x14ac:dyDescent="0.25">
      <c r="A55" s="30"/>
      <c r="B55" s="21"/>
      <c r="C55" s="13"/>
      <c r="D55" s="13"/>
      <c r="E55" s="55"/>
      <c r="F55" s="52"/>
      <c r="G55" s="67"/>
      <c r="H55" s="59"/>
      <c r="I55" s="89"/>
    </row>
    <row r="56" spans="1:9" x14ac:dyDescent="0.25">
      <c r="A56" s="30"/>
      <c r="B56" s="21"/>
      <c r="C56" s="13"/>
      <c r="D56" s="13"/>
      <c r="E56" s="55"/>
      <c r="F56" s="52"/>
      <c r="H56" s="59"/>
      <c r="I56" s="89"/>
    </row>
    <row r="57" spans="1:9" x14ac:dyDescent="0.25">
      <c r="A57" s="30"/>
      <c r="B57" s="21"/>
      <c r="C57" s="13"/>
      <c r="D57" s="8"/>
      <c r="E57" s="8"/>
      <c r="H57" s="59"/>
      <c r="I57" s="89"/>
    </row>
    <row r="58" spans="1:9" x14ac:dyDescent="0.25">
      <c r="A58" s="32"/>
      <c r="B58" s="21"/>
      <c r="C58" s="13"/>
      <c r="D58" s="8"/>
      <c r="E58" s="8"/>
      <c r="F58" s="7"/>
      <c r="G58" s="9"/>
      <c r="H58" s="58"/>
      <c r="I58" s="89"/>
    </row>
    <row r="59" spans="1:9" x14ac:dyDescent="0.25">
      <c r="A59" s="30"/>
      <c r="B59" s="21"/>
      <c r="C59" s="13"/>
      <c r="D59" s="8"/>
      <c r="E59" s="8"/>
      <c r="G59" s="67"/>
      <c r="H59" s="59"/>
      <c r="I59" s="89"/>
    </row>
    <row r="60" spans="1:9" x14ac:dyDescent="0.25">
      <c r="A60" s="30"/>
      <c r="B60" s="21"/>
      <c r="C60" s="13"/>
      <c r="D60" s="8"/>
      <c r="E60" s="8"/>
      <c r="G60" s="67"/>
      <c r="H60" s="59"/>
      <c r="I60" s="89"/>
    </row>
    <row r="61" spans="1:9" x14ac:dyDescent="0.25">
      <c r="A61" s="30"/>
      <c r="B61" s="21"/>
      <c r="C61" s="13"/>
      <c r="D61" s="8"/>
      <c r="E61" s="8"/>
      <c r="G61" s="67"/>
      <c r="H61" s="59"/>
      <c r="I61" s="89"/>
    </row>
    <row r="62" spans="1:9" x14ac:dyDescent="0.25">
      <c r="A62" s="30"/>
      <c r="B62" s="21"/>
      <c r="C62" s="13"/>
      <c r="D62" s="8"/>
      <c r="E62" s="8"/>
      <c r="G62" s="67"/>
      <c r="H62" s="59"/>
      <c r="I62" s="89"/>
    </row>
    <row r="63" spans="1:9" x14ac:dyDescent="0.25">
      <c r="A63" s="30"/>
      <c r="B63" s="21"/>
      <c r="C63" s="13"/>
      <c r="D63" s="8"/>
      <c r="E63" s="8"/>
      <c r="G63" s="67"/>
      <c r="H63" s="59"/>
      <c r="I63" s="89"/>
    </row>
    <row r="64" spans="1:9" x14ac:dyDescent="0.25">
      <c r="A64" s="32"/>
      <c r="B64" s="21"/>
      <c r="C64" s="13"/>
      <c r="D64" s="8"/>
      <c r="E64" s="8"/>
      <c r="F64" s="7"/>
      <c r="G64" s="9"/>
      <c r="H64" s="58"/>
      <c r="I64" s="89"/>
    </row>
    <row r="65" spans="1:9" x14ac:dyDescent="0.25">
      <c r="A65" s="30"/>
      <c r="B65" s="21"/>
      <c r="C65" s="13"/>
      <c r="D65" s="8"/>
      <c r="E65" s="8"/>
      <c r="G65" s="67"/>
      <c r="H65" s="59"/>
      <c r="I65" s="89"/>
    </row>
    <row r="66" spans="1:9" x14ac:dyDescent="0.25">
      <c r="A66" s="30"/>
      <c r="B66" s="21"/>
      <c r="C66" s="13"/>
      <c r="D66" s="13"/>
      <c r="E66" s="55"/>
      <c r="F66" s="52"/>
      <c r="G66" s="67"/>
      <c r="H66" s="59"/>
      <c r="I66" s="89"/>
    </row>
    <row r="67" spans="1:9" x14ac:dyDescent="0.25">
      <c r="A67" s="30"/>
      <c r="B67" s="21"/>
      <c r="C67" s="13"/>
      <c r="D67" s="13"/>
      <c r="E67" s="55"/>
      <c r="F67" s="52"/>
      <c r="G67" s="67"/>
      <c r="H67" s="59"/>
      <c r="I67" s="89"/>
    </row>
    <row r="68" spans="1:9" x14ac:dyDescent="0.25">
      <c r="A68" s="30"/>
      <c r="B68" s="21"/>
      <c r="C68" s="13"/>
      <c r="D68" s="8"/>
      <c r="E68" s="8"/>
      <c r="G68" s="67"/>
      <c r="H68" s="59"/>
      <c r="I68" s="89"/>
    </row>
    <row r="69" spans="1:9" x14ac:dyDescent="0.25">
      <c r="A69" s="30"/>
      <c r="B69" s="21"/>
      <c r="C69" s="13"/>
      <c r="D69" s="13"/>
      <c r="E69" s="55"/>
      <c r="F69" s="52"/>
      <c r="G69" s="67"/>
      <c r="H69" s="59"/>
      <c r="I69" s="89"/>
    </row>
    <row r="70" spans="1:9" x14ac:dyDescent="0.25">
      <c r="A70" s="30"/>
      <c r="B70" s="21"/>
      <c r="C70" s="13"/>
      <c r="D70" s="8"/>
      <c r="E70" s="8"/>
      <c r="G70" s="67"/>
      <c r="H70" s="59"/>
      <c r="I70" s="89"/>
    </row>
    <row r="71" spans="1:9" x14ac:dyDescent="0.25">
      <c r="A71" s="30"/>
      <c r="B71" s="21"/>
      <c r="C71" s="13"/>
      <c r="D71" s="8"/>
      <c r="E71" s="8"/>
      <c r="G71" s="67"/>
      <c r="H71" s="59"/>
      <c r="I71" s="89"/>
    </row>
    <row r="72" spans="1:9" x14ac:dyDescent="0.25">
      <c r="A72" s="30"/>
      <c r="B72" s="21"/>
      <c r="C72" s="13"/>
      <c r="D72" s="8"/>
      <c r="E72" s="8"/>
      <c r="H72" s="59"/>
      <c r="I72" s="89"/>
    </row>
    <row r="73" spans="1:9" x14ac:dyDescent="0.25">
      <c r="A73" s="30"/>
      <c r="B73" s="21"/>
      <c r="C73" s="13"/>
      <c r="D73" s="8"/>
      <c r="E73" s="8"/>
      <c r="G73" s="67"/>
      <c r="H73" s="59"/>
      <c r="I73" s="89"/>
    </row>
    <row r="74" spans="1:9" x14ac:dyDescent="0.25">
      <c r="A74" s="30"/>
      <c r="B74" s="21"/>
      <c r="C74" s="13"/>
      <c r="D74" s="8"/>
      <c r="E74" s="8"/>
      <c r="G74" s="67"/>
      <c r="H74" s="59"/>
      <c r="I74" s="89"/>
    </row>
    <row r="75" spans="1:9" x14ac:dyDescent="0.25">
      <c r="A75" s="30"/>
      <c r="B75" s="21"/>
      <c r="C75" s="13"/>
      <c r="D75" s="13"/>
      <c r="E75" s="55"/>
      <c r="F75" s="52"/>
      <c r="G75" s="67"/>
      <c r="H75" s="59"/>
      <c r="I75" s="89"/>
    </row>
    <row r="76" spans="1:9" x14ac:dyDescent="0.25">
      <c r="A76" s="30"/>
      <c r="B76" s="21"/>
      <c r="C76" s="13"/>
      <c r="D76" s="8"/>
      <c r="E76" s="8"/>
      <c r="G76" s="67"/>
      <c r="H76" s="59"/>
      <c r="I76" s="89"/>
    </row>
    <row r="77" spans="1:9" x14ac:dyDescent="0.25">
      <c r="A77" s="30"/>
      <c r="B77" s="21"/>
      <c r="C77" s="13"/>
      <c r="D77" s="8"/>
      <c r="E77" s="8"/>
      <c r="G77" s="67"/>
      <c r="H77" s="59"/>
      <c r="I77" s="89"/>
    </row>
    <row r="78" spans="1:9" x14ac:dyDescent="0.25">
      <c r="A78" s="30"/>
      <c r="B78" s="21"/>
      <c r="C78" s="13"/>
      <c r="D78" s="8"/>
      <c r="E78" s="8"/>
      <c r="G78" s="67"/>
      <c r="H78" s="59"/>
      <c r="I78" s="89"/>
    </row>
    <row r="79" spans="1:9" x14ac:dyDescent="0.25">
      <c r="A79" s="30"/>
      <c r="B79" s="21"/>
      <c r="C79" s="13"/>
      <c r="D79" s="8"/>
      <c r="E79" s="8"/>
      <c r="G79" s="67"/>
      <c r="H79" s="59"/>
      <c r="I79" s="89"/>
    </row>
    <row r="80" spans="1:9" x14ac:dyDescent="0.25">
      <c r="A80" s="30"/>
      <c r="B80" s="21"/>
      <c r="C80" s="13"/>
      <c r="D80" s="8"/>
      <c r="E80" s="8"/>
      <c r="G80" s="67"/>
      <c r="H80" s="59"/>
      <c r="I80" s="89"/>
    </row>
    <row r="81" spans="1:9" x14ac:dyDescent="0.25">
      <c r="A81" s="30"/>
      <c r="B81" s="21"/>
      <c r="C81" s="13"/>
      <c r="D81" s="8"/>
      <c r="E81" s="8"/>
      <c r="G81" s="67"/>
      <c r="H81" s="59"/>
      <c r="I81" s="89"/>
    </row>
    <row r="82" spans="1:9" x14ac:dyDescent="0.25">
      <c r="A82" s="30"/>
      <c r="B82" s="21"/>
      <c r="C82" s="13"/>
      <c r="D82" s="8"/>
      <c r="E82" s="8"/>
      <c r="H82" s="59"/>
      <c r="I82" s="89"/>
    </row>
    <row r="83" spans="1:9" x14ac:dyDescent="0.25">
      <c r="A83" s="30"/>
      <c r="B83" s="21"/>
      <c r="C83" s="13"/>
      <c r="D83" s="8"/>
      <c r="E83" s="8"/>
      <c r="G83" s="67"/>
      <c r="H83" s="59"/>
      <c r="I83" s="89"/>
    </row>
    <row r="84" spans="1:9" x14ac:dyDescent="0.25">
      <c r="A84" s="30"/>
      <c r="B84" s="21"/>
      <c r="C84" s="13"/>
      <c r="D84" s="8"/>
      <c r="E84" s="8"/>
      <c r="G84" s="67"/>
      <c r="H84" s="59"/>
      <c r="I84" s="89"/>
    </row>
    <row r="85" spans="1:9" x14ac:dyDescent="0.25">
      <c r="A85" s="30"/>
      <c r="B85" s="21"/>
      <c r="C85" s="13"/>
      <c r="D85" s="8"/>
      <c r="E85" s="8"/>
      <c r="G85" s="67"/>
      <c r="H85" s="59"/>
      <c r="I85" s="89"/>
    </row>
    <row r="86" spans="1:9" x14ac:dyDescent="0.25">
      <c r="A86" s="30"/>
      <c r="B86" s="21"/>
      <c r="C86" s="13"/>
      <c r="D86" s="8"/>
      <c r="E86" s="8"/>
      <c r="G86" s="67"/>
      <c r="H86" s="59"/>
      <c r="I86" s="89"/>
    </row>
    <row r="87" spans="1:9" x14ac:dyDescent="0.25">
      <c r="A87" s="30"/>
      <c r="B87" s="21"/>
      <c r="C87" s="13"/>
      <c r="D87" s="8"/>
      <c r="E87" s="8"/>
      <c r="H87" s="59"/>
      <c r="I87" s="89"/>
    </row>
    <row r="88" spans="1:9" x14ac:dyDescent="0.25">
      <c r="A88" s="30"/>
      <c r="B88" s="21"/>
      <c r="C88" s="13"/>
      <c r="D88" s="8"/>
      <c r="E88" s="8"/>
      <c r="G88" s="67"/>
      <c r="H88" s="59"/>
      <c r="I88" s="89"/>
    </row>
    <row r="89" spans="1:9" x14ac:dyDescent="0.25">
      <c r="A89" s="30"/>
      <c r="B89" s="21"/>
      <c r="C89" s="13"/>
      <c r="D89" s="8"/>
      <c r="E89" s="8"/>
      <c r="G89" s="67"/>
      <c r="H89" s="59"/>
      <c r="I89" s="89"/>
    </row>
    <row r="90" spans="1:9" x14ac:dyDescent="0.25">
      <c r="A90" s="30"/>
      <c r="B90" s="21"/>
      <c r="C90" s="13"/>
      <c r="D90" s="8"/>
      <c r="E90" s="8"/>
      <c r="G90" s="67"/>
      <c r="H90" s="59"/>
      <c r="I90" s="89"/>
    </row>
    <row r="91" spans="1:9" x14ac:dyDescent="0.25">
      <c r="A91" s="30"/>
      <c r="B91" s="21"/>
      <c r="C91" s="13"/>
      <c r="D91" s="13"/>
      <c r="E91" s="55"/>
      <c r="F91" s="52"/>
      <c r="G91" s="67"/>
      <c r="H91" s="59"/>
      <c r="I91" s="89"/>
    </row>
    <row r="92" spans="1:9" x14ac:dyDescent="0.25">
      <c r="A92" s="30"/>
      <c r="B92" s="21"/>
      <c r="C92" s="13"/>
      <c r="D92" s="8"/>
      <c r="E92" s="8"/>
      <c r="G92" s="67"/>
      <c r="H92" s="59"/>
      <c r="I92" s="89"/>
    </row>
    <row r="93" spans="1:9" x14ac:dyDescent="0.25">
      <c r="A93" s="30"/>
      <c r="B93" s="21"/>
      <c r="C93" s="13"/>
      <c r="D93" s="13"/>
      <c r="E93" s="55"/>
      <c r="F93" s="52"/>
      <c r="G93" s="67"/>
      <c r="H93" s="59"/>
      <c r="I93" s="89"/>
    </row>
    <row r="94" spans="1:9" x14ac:dyDescent="0.25">
      <c r="A94" s="30"/>
      <c r="B94" s="21"/>
      <c r="C94" s="13"/>
      <c r="D94" s="8"/>
      <c r="E94" s="8"/>
      <c r="G94" s="67"/>
      <c r="H94" s="59"/>
      <c r="I94" s="89"/>
    </row>
    <row r="95" spans="1:9" x14ac:dyDescent="0.25">
      <c r="A95" s="30"/>
      <c r="B95" s="21"/>
      <c r="C95" s="13"/>
      <c r="D95" s="8"/>
      <c r="E95" s="8"/>
      <c r="G95" s="67"/>
      <c r="H95" s="59"/>
      <c r="I95" s="89"/>
    </row>
    <row r="96" spans="1:9" x14ac:dyDescent="0.25">
      <c r="A96" s="32"/>
      <c r="B96" s="21"/>
      <c r="C96" s="13"/>
      <c r="D96" s="13"/>
      <c r="E96" s="55"/>
      <c r="F96" s="52"/>
      <c r="G96" s="9"/>
      <c r="H96" s="59"/>
      <c r="I96" s="89"/>
    </row>
    <row r="97" spans="1:9" x14ac:dyDescent="0.25">
      <c r="A97" s="30"/>
      <c r="B97" s="21"/>
      <c r="C97" s="13"/>
      <c r="D97" s="8"/>
      <c r="E97" s="8"/>
      <c r="G97" s="67"/>
      <c r="H97" s="59"/>
      <c r="I97" s="89"/>
    </row>
    <row r="98" spans="1:9" x14ac:dyDescent="0.25">
      <c r="A98" s="30"/>
      <c r="B98" s="21"/>
      <c r="C98" s="13"/>
      <c r="D98" s="8"/>
      <c r="E98" s="8"/>
      <c r="H98" s="59"/>
      <c r="I98" s="89"/>
    </row>
    <row r="99" spans="1:9" x14ac:dyDescent="0.25">
      <c r="A99" s="30"/>
      <c r="B99" s="21"/>
      <c r="C99" s="13"/>
      <c r="D99" s="8"/>
      <c r="E99" s="8"/>
      <c r="G99" s="67"/>
      <c r="H99" s="59"/>
      <c r="I99" s="89"/>
    </row>
    <row r="100" spans="1:9" x14ac:dyDescent="0.25">
      <c r="A100" s="32"/>
      <c r="B100" s="21"/>
      <c r="C100" s="13"/>
      <c r="D100" s="13"/>
      <c r="E100" s="55"/>
      <c r="F100" s="52"/>
      <c r="G100" s="8"/>
      <c r="H100" s="59"/>
      <c r="I100" s="89"/>
    </row>
    <row r="101" spans="1:9" x14ac:dyDescent="0.25">
      <c r="A101" s="30"/>
      <c r="B101" s="21"/>
      <c r="C101" s="13"/>
      <c r="D101" s="8"/>
      <c r="E101" s="8"/>
      <c r="G101" s="67"/>
      <c r="H101" s="59"/>
      <c r="I101" s="89"/>
    </row>
    <row r="102" spans="1:9" x14ac:dyDescent="0.25">
      <c r="A102" s="32"/>
      <c r="B102" s="21"/>
      <c r="C102" s="13"/>
      <c r="D102" s="8"/>
      <c r="E102" s="8"/>
      <c r="F102" s="7"/>
      <c r="G102" s="9"/>
      <c r="H102" s="58"/>
      <c r="I102" s="89"/>
    </row>
    <row r="103" spans="1:9" x14ac:dyDescent="0.25">
      <c r="A103" s="30"/>
      <c r="B103" s="21"/>
      <c r="C103" s="13"/>
      <c r="D103" s="13"/>
      <c r="E103" s="55"/>
      <c r="F103" s="52"/>
      <c r="G103" s="67"/>
      <c r="H103" s="59"/>
      <c r="I103" s="89"/>
    </row>
    <row r="104" spans="1:9" x14ac:dyDescent="0.25">
      <c r="A104" s="30"/>
      <c r="B104" s="21"/>
      <c r="C104" s="13"/>
      <c r="D104" s="8"/>
      <c r="E104" s="8"/>
      <c r="G104" s="67"/>
      <c r="H104" s="59"/>
      <c r="I104" s="89"/>
    </row>
    <row r="105" spans="1:9" x14ac:dyDescent="0.25">
      <c r="A105" s="30"/>
      <c r="B105" s="21"/>
      <c r="C105" s="13"/>
      <c r="D105" s="8"/>
      <c r="E105" s="8"/>
      <c r="G105" s="67"/>
      <c r="H105" s="59"/>
      <c r="I105" s="89"/>
    </row>
    <row r="106" spans="1:9" x14ac:dyDescent="0.25">
      <c r="A106" s="30"/>
      <c r="B106" s="21"/>
      <c r="C106" s="13"/>
      <c r="D106" s="8"/>
      <c r="E106" s="8"/>
      <c r="H106" s="59"/>
      <c r="I106" s="89"/>
    </row>
    <row r="107" spans="1:9" x14ac:dyDescent="0.25">
      <c r="A107" s="30"/>
      <c r="B107" s="21"/>
      <c r="C107" s="13"/>
      <c r="D107" s="8"/>
      <c r="E107" s="8"/>
      <c r="G107" s="67"/>
      <c r="H107" s="59"/>
      <c r="I107" s="89"/>
    </row>
    <row r="108" spans="1:9" x14ac:dyDescent="0.25">
      <c r="A108" s="30"/>
      <c r="B108" s="21"/>
      <c r="C108" s="13"/>
      <c r="D108" s="8"/>
      <c r="E108" s="8"/>
      <c r="G108" s="67"/>
      <c r="H108" s="59"/>
      <c r="I108" s="89"/>
    </row>
    <row r="109" spans="1:9" x14ac:dyDescent="0.25">
      <c r="A109" s="32"/>
      <c r="B109" s="21"/>
      <c r="C109" s="13"/>
      <c r="D109" s="8"/>
      <c r="E109" s="8"/>
      <c r="F109" s="7"/>
      <c r="G109" s="8"/>
      <c r="H109" s="58"/>
      <c r="I109" s="89"/>
    </row>
    <row r="110" spans="1:9" x14ac:dyDescent="0.25">
      <c r="A110" s="30"/>
      <c r="B110" s="21"/>
      <c r="C110" s="13"/>
      <c r="D110" s="8"/>
      <c r="E110" s="8"/>
      <c r="G110" s="67"/>
      <c r="H110" s="59"/>
      <c r="I110" s="89"/>
    </row>
    <row r="111" spans="1:9" x14ac:dyDescent="0.25">
      <c r="A111" s="30"/>
      <c r="B111" s="21"/>
      <c r="C111" s="13"/>
      <c r="D111" s="8"/>
      <c r="E111" s="8"/>
      <c r="H111" s="59"/>
      <c r="I111" s="89"/>
    </row>
    <row r="112" spans="1:9" x14ac:dyDescent="0.25">
      <c r="A112" s="30"/>
      <c r="B112" s="21"/>
      <c r="C112" s="13"/>
      <c r="D112" s="8"/>
      <c r="E112" s="8"/>
      <c r="G112" s="67"/>
      <c r="H112" s="59"/>
      <c r="I112" s="89"/>
    </row>
    <row r="113" spans="1:9" x14ac:dyDescent="0.25">
      <c r="A113" s="30"/>
      <c r="B113" s="21"/>
      <c r="C113" s="13"/>
      <c r="D113" s="8"/>
      <c r="E113" s="8"/>
      <c r="H113" s="59"/>
      <c r="I113" s="89"/>
    </row>
    <row r="114" spans="1:9" x14ac:dyDescent="0.25">
      <c r="A114" s="30"/>
      <c r="B114" s="21"/>
      <c r="C114" s="13"/>
      <c r="D114" s="8"/>
      <c r="E114" s="8"/>
      <c r="G114" s="67"/>
      <c r="H114" s="59"/>
      <c r="I114" s="89"/>
    </row>
    <row r="115" spans="1:9" x14ac:dyDescent="0.25">
      <c r="A115" s="30"/>
      <c r="B115" s="21"/>
      <c r="C115" s="13"/>
      <c r="D115" s="8"/>
      <c r="E115" s="8"/>
      <c r="G115" s="67"/>
      <c r="H115" s="59"/>
      <c r="I115" s="89"/>
    </row>
    <row r="116" spans="1:9" x14ac:dyDescent="0.25">
      <c r="A116" s="30"/>
      <c r="B116" s="21"/>
      <c r="C116" s="13"/>
      <c r="D116" s="8"/>
      <c r="E116" s="8"/>
      <c r="H116" s="59"/>
      <c r="I116" s="89"/>
    </row>
    <row r="117" spans="1:9" x14ac:dyDescent="0.25">
      <c r="A117" s="30"/>
      <c r="B117" s="21"/>
      <c r="C117" s="13"/>
      <c r="D117" s="8"/>
      <c r="E117" s="8"/>
      <c r="G117" s="67"/>
      <c r="H117" s="59"/>
      <c r="I117" s="89"/>
    </row>
    <row r="118" spans="1:9" x14ac:dyDescent="0.25">
      <c r="A118" s="30"/>
      <c r="B118" s="21"/>
      <c r="C118" s="13"/>
      <c r="D118" s="13"/>
      <c r="E118" s="55"/>
      <c r="F118" s="52"/>
      <c r="G118" s="67"/>
      <c r="H118" s="59"/>
      <c r="I118" s="89"/>
    </row>
    <row r="119" spans="1:9" x14ac:dyDescent="0.25">
      <c r="A119" s="30"/>
      <c r="B119" s="21"/>
      <c r="C119" s="13"/>
      <c r="D119" s="8"/>
      <c r="E119" s="8"/>
      <c r="G119" s="67"/>
      <c r="H119" s="59"/>
      <c r="I119" s="89"/>
    </row>
    <row r="120" spans="1:9" x14ac:dyDescent="0.25">
      <c r="A120" s="30"/>
      <c r="B120" s="21"/>
      <c r="C120" s="13"/>
      <c r="D120" s="8"/>
      <c r="E120" s="8"/>
      <c r="G120" s="67"/>
      <c r="H120" s="59"/>
      <c r="I120" s="89"/>
    </row>
    <row r="121" spans="1:9" x14ac:dyDescent="0.25">
      <c r="A121" s="32"/>
      <c r="B121" s="21"/>
      <c r="C121" s="13"/>
      <c r="D121" s="8"/>
      <c r="E121" s="8"/>
      <c r="F121" s="7"/>
      <c r="G121" s="9"/>
      <c r="H121" s="58"/>
      <c r="I121" s="89"/>
    </row>
    <row r="122" spans="1:9" x14ac:dyDescent="0.25">
      <c r="A122" s="30"/>
      <c r="B122" s="21"/>
      <c r="C122" s="13"/>
      <c r="D122" s="8"/>
      <c r="E122" s="8"/>
      <c r="G122" s="67"/>
      <c r="H122" s="59"/>
      <c r="I122" s="89"/>
    </row>
    <row r="123" spans="1:9" x14ac:dyDescent="0.25">
      <c r="A123" s="30"/>
      <c r="B123" s="21"/>
      <c r="C123" s="13"/>
      <c r="D123" s="13"/>
      <c r="E123" s="55"/>
      <c r="F123" s="52"/>
      <c r="G123" s="67"/>
      <c r="H123" s="59"/>
      <c r="I123" s="89"/>
    </row>
    <row r="124" spans="1:9" x14ac:dyDescent="0.25">
      <c r="A124" s="30"/>
      <c r="B124" s="21"/>
      <c r="C124" s="13"/>
      <c r="D124" s="8"/>
      <c r="E124" s="8"/>
      <c r="G124" s="67"/>
      <c r="H124" s="59"/>
      <c r="I124" s="89"/>
    </row>
    <row r="125" spans="1:9" x14ac:dyDescent="0.25">
      <c r="A125" s="30"/>
      <c r="B125" s="21"/>
      <c r="C125" s="13"/>
      <c r="D125" s="8"/>
      <c r="E125" s="8"/>
      <c r="G125" s="67"/>
      <c r="H125" s="59"/>
      <c r="I125" s="89"/>
    </row>
    <row r="126" spans="1:9" x14ac:dyDescent="0.25">
      <c r="A126" s="30"/>
      <c r="B126" s="21"/>
      <c r="C126" s="13"/>
      <c r="D126" s="8"/>
      <c r="E126" s="8"/>
      <c r="G126" s="67"/>
      <c r="H126" s="59"/>
      <c r="I126" s="89"/>
    </row>
    <row r="127" spans="1:9" x14ac:dyDescent="0.25">
      <c r="A127" s="30"/>
      <c r="B127" s="21"/>
      <c r="C127" s="13"/>
      <c r="D127" s="8"/>
      <c r="E127" s="8"/>
      <c r="G127" s="67"/>
      <c r="H127" s="59"/>
      <c r="I127" s="89"/>
    </row>
    <row r="128" spans="1:9" x14ac:dyDescent="0.25">
      <c r="A128" s="30"/>
      <c r="B128" s="21"/>
      <c r="C128" s="13"/>
      <c r="D128" s="8"/>
      <c r="E128" s="8"/>
      <c r="G128" s="67"/>
      <c r="H128" s="59"/>
      <c r="I128" s="89"/>
    </row>
    <row r="129" spans="1:9" x14ac:dyDescent="0.25">
      <c r="A129" s="32"/>
      <c r="B129" s="21"/>
      <c r="C129" s="13"/>
      <c r="D129" s="8"/>
      <c r="E129" s="8"/>
      <c r="F129" s="7"/>
      <c r="G129" s="9"/>
      <c r="H129" s="58"/>
      <c r="I129" s="89"/>
    </row>
    <row r="130" spans="1:9" x14ac:dyDescent="0.25">
      <c r="A130" s="30"/>
      <c r="B130" s="21"/>
      <c r="C130" s="13"/>
      <c r="D130" s="8"/>
      <c r="E130" s="8"/>
      <c r="G130" s="67"/>
      <c r="H130" s="59"/>
      <c r="I130" s="89"/>
    </row>
    <row r="131" spans="1:9" x14ac:dyDescent="0.25">
      <c r="A131" s="30"/>
      <c r="B131" s="21"/>
      <c r="C131" s="13"/>
      <c r="D131" s="8"/>
      <c r="E131" s="8"/>
      <c r="G131" s="67"/>
      <c r="H131" s="59"/>
      <c r="I131" s="89"/>
    </row>
    <row r="132" spans="1:9" x14ac:dyDescent="0.25">
      <c r="A132" s="30"/>
      <c r="B132" s="21"/>
      <c r="C132" s="13"/>
      <c r="D132" s="8"/>
      <c r="E132" s="8"/>
      <c r="G132" s="67"/>
      <c r="H132" s="59"/>
      <c r="I132" s="89"/>
    </row>
    <row r="133" spans="1:9" x14ac:dyDescent="0.25">
      <c r="A133" s="32"/>
      <c r="B133" s="21"/>
      <c r="C133" s="13"/>
      <c r="D133" s="8"/>
      <c r="E133" s="8"/>
      <c r="F133" s="7"/>
      <c r="G133" s="8"/>
      <c r="H133" s="58"/>
      <c r="I133" s="89"/>
    </row>
    <row r="134" spans="1:9" x14ac:dyDescent="0.25">
      <c r="A134" s="30"/>
      <c r="B134" s="21"/>
      <c r="C134" s="13"/>
      <c r="D134" s="8"/>
      <c r="E134" s="8"/>
      <c r="G134" s="67"/>
      <c r="H134" s="59"/>
      <c r="I134" s="89"/>
    </row>
    <row r="135" spans="1:9" x14ac:dyDescent="0.25">
      <c r="A135" s="30"/>
      <c r="B135" s="21"/>
      <c r="C135" s="13"/>
      <c r="D135" s="8"/>
      <c r="E135" s="8"/>
      <c r="G135" s="67"/>
      <c r="H135" s="59"/>
      <c r="I135" s="89"/>
    </row>
    <row r="136" spans="1:9" x14ac:dyDescent="0.25">
      <c r="A136" s="30"/>
      <c r="B136" s="21"/>
      <c r="C136" s="13"/>
      <c r="D136" s="8"/>
      <c r="E136" s="8"/>
      <c r="G136" s="67"/>
      <c r="H136" s="59"/>
      <c r="I136" s="89"/>
    </row>
    <row r="137" spans="1:9" x14ac:dyDescent="0.25">
      <c r="A137" s="32"/>
      <c r="B137" s="21"/>
      <c r="C137" s="13"/>
      <c r="D137" s="8"/>
      <c r="E137" s="8"/>
      <c r="F137" s="7"/>
      <c r="G137" s="9"/>
      <c r="H137" s="58"/>
      <c r="I137" s="89"/>
    </row>
    <row r="138" spans="1:9" x14ac:dyDescent="0.25">
      <c r="A138" s="32"/>
      <c r="B138" s="21"/>
      <c r="C138" s="13"/>
      <c r="D138" s="8"/>
      <c r="E138" s="8"/>
      <c r="F138" s="7"/>
      <c r="G138" s="9"/>
      <c r="H138" s="58"/>
      <c r="I138" s="89"/>
    </row>
    <row r="139" spans="1:9" x14ac:dyDescent="0.25">
      <c r="A139" s="30"/>
      <c r="B139" s="21"/>
      <c r="C139" s="13"/>
      <c r="D139" s="8"/>
      <c r="E139" s="8"/>
      <c r="G139" s="67"/>
      <c r="H139" s="59"/>
      <c r="I139" s="89"/>
    </row>
    <row r="140" spans="1:9" x14ac:dyDescent="0.25">
      <c r="A140" s="30"/>
      <c r="B140" s="21"/>
      <c r="C140" s="13"/>
      <c r="D140" s="13"/>
      <c r="E140" s="55"/>
      <c r="F140" s="52"/>
      <c r="G140" s="67"/>
      <c r="H140" s="59"/>
      <c r="I140" s="89"/>
    </row>
    <row r="141" spans="1:9" x14ac:dyDescent="0.25">
      <c r="A141" s="30"/>
      <c r="B141" s="21"/>
      <c r="C141" s="13"/>
      <c r="D141" s="8"/>
      <c r="E141" s="8"/>
      <c r="G141" s="67"/>
      <c r="H141" s="59"/>
      <c r="I141" s="89"/>
    </row>
    <row r="142" spans="1:9" x14ac:dyDescent="0.25">
      <c r="A142" s="32"/>
      <c r="B142" s="21"/>
      <c r="C142" s="13"/>
      <c r="D142" s="13"/>
      <c r="E142" s="55"/>
      <c r="F142" s="52"/>
      <c r="G142" s="9"/>
      <c r="H142" s="59"/>
      <c r="I142" s="89"/>
    </row>
    <row r="143" spans="1:9" x14ac:dyDescent="0.25">
      <c r="A143" s="30"/>
      <c r="B143" s="21"/>
      <c r="C143" s="13"/>
      <c r="D143" s="8"/>
      <c r="E143" s="8"/>
      <c r="H143" s="59"/>
      <c r="I143" s="89"/>
    </row>
    <row r="144" spans="1:9" x14ac:dyDescent="0.25">
      <c r="A144" s="30"/>
      <c r="B144" s="21"/>
      <c r="C144" s="13"/>
      <c r="D144" s="8"/>
      <c r="E144" s="8"/>
      <c r="H144" s="59"/>
      <c r="I144" s="89"/>
    </row>
    <row r="145" spans="1:9" x14ac:dyDescent="0.25">
      <c r="A145" s="30"/>
      <c r="B145" s="21"/>
      <c r="C145" s="13"/>
      <c r="D145" s="13"/>
      <c r="E145" s="55"/>
      <c r="F145" s="52"/>
      <c r="G145" s="67"/>
      <c r="H145" s="59"/>
      <c r="I145" s="89"/>
    </row>
    <row r="146" spans="1:9" x14ac:dyDescent="0.25">
      <c r="A146" s="30"/>
      <c r="B146" s="21"/>
      <c r="C146" s="13"/>
      <c r="D146" s="8"/>
      <c r="E146" s="8"/>
      <c r="G146" s="67"/>
      <c r="H146" s="59"/>
      <c r="I146" s="89"/>
    </row>
    <row r="147" spans="1:9" x14ac:dyDescent="0.25">
      <c r="A147" s="30"/>
      <c r="B147" s="21"/>
      <c r="C147" s="13"/>
      <c r="D147" s="8"/>
      <c r="E147" s="8"/>
      <c r="G147" s="67"/>
      <c r="H147" s="59"/>
      <c r="I147" s="89"/>
    </row>
    <row r="148" spans="1:9" x14ac:dyDescent="0.25">
      <c r="A148" s="30"/>
      <c r="B148" s="21"/>
      <c r="C148" s="13"/>
      <c r="D148" s="8"/>
      <c r="E148" s="8"/>
      <c r="G148" s="67"/>
      <c r="H148" s="59"/>
      <c r="I148" s="89"/>
    </row>
    <row r="149" spans="1:9" x14ac:dyDescent="0.25">
      <c r="A149" s="30"/>
      <c r="B149" s="21"/>
      <c r="C149" s="13"/>
      <c r="D149" s="8"/>
      <c r="E149" s="8"/>
      <c r="G149" s="67"/>
      <c r="H149" s="59"/>
      <c r="I149" s="89"/>
    </row>
    <row r="150" spans="1:9" x14ac:dyDescent="0.25">
      <c r="A150" s="32"/>
      <c r="B150" s="21"/>
      <c r="C150" s="13"/>
      <c r="D150" s="8"/>
      <c r="E150" s="8"/>
      <c r="G150" s="18"/>
      <c r="H150" s="59"/>
      <c r="I150" s="89"/>
    </row>
    <row r="151" spans="1:9" x14ac:dyDescent="0.25">
      <c r="A151" s="30"/>
      <c r="B151" s="21"/>
      <c r="C151" s="13"/>
      <c r="D151" s="8"/>
      <c r="E151" s="8"/>
      <c r="G151" s="67"/>
      <c r="H151" s="59"/>
      <c r="I151" s="89"/>
    </row>
    <row r="152" spans="1:9" x14ac:dyDescent="0.25">
      <c r="A152" s="30"/>
      <c r="B152" s="21"/>
      <c r="C152" s="13"/>
      <c r="D152" s="8"/>
      <c r="E152" s="8"/>
      <c r="H152" s="59"/>
      <c r="I152" s="89"/>
    </row>
    <row r="153" spans="1:9" x14ac:dyDescent="0.25">
      <c r="A153" s="30"/>
      <c r="B153" s="21"/>
      <c r="C153" s="13"/>
      <c r="D153" s="8"/>
      <c r="E153" s="8"/>
      <c r="G153" s="67"/>
      <c r="H153" s="59"/>
      <c r="I153" s="89"/>
    </row>
    <row r="154" spans="1:9" x14ac:dyDescent="0.25">
      <c r="A154" s="30"/>
      <c r="B154" s="21"/>
      <c r="C154" s="13"/>
      <c r="D154" s="13"/>
      <c r="E154" s="55"/>
      <c r="F154" s="52"/>
      <c r="G154" s="67"/>
      <c r="H154" s="59"/>
      <c r="I154" s="89"/>
    </row>
    <row r="155" spans="1:9" x14ac:dyDescent="0.25">
      <c r="A155" s="32"/>
      <c r="B155" s="21"/>
      <c r="C155" s="13"/>
      <c r="D155" s="8"/>
      <c r="E155" s="8"/>
      <c r="F155" s="7"/>
      <c r="G155" s="9"/>
      <c r="H155" s="58"/>
      <c r="I155" s="89"/>
    </row>
    <row r="156" spans="1:9" x14ac:dyDescent="0.25">
      <c r="A156" s="30"/>
      <c r="B156" s="21"/>
      <c r="C156" s="13"/>
      <c r="D156" s="8"/>
      <c r="E156" s="8"/>
      <c r="G156" s="67"/>
      <c r="H156" s="59"/>
      <c r="I156" s="89"/>
    </row>
    <row r="157" spans="1:9" x14ac:dyDescent="0.25">
      <c r="A157" s="30"/>
      <c r="B157" s="21"/>
      <c r="C157" s="13"/>
      <c r="D157" s="13"/>
      <c r="E157" s="55"/>
      <c r="F157" s="52"/>
      <c r="G157" s="67"/>
      <c r="H157" s="59"/>
      <c r="I157" s="89"/>
    </row>
    <row r="158" spans="1:9" x14ac:dyDescent="0.25">
      <c r="A158" s="32"/>
      <c r="B158" s="21"/>
      <c r="C158" s="13"/>
      <c r="D158" s="13"/>
      <c r="E158" s="55"/>
      <c r="F158" s="52"/>
      <c r="G158" s="9"/>
      <c r="H158" s="59"/>
      <c r="I158" s="89"/>
    </row>
    <row r="159" spans="1:9" x14ac:dyDescent="0.25">
      <c r="A159" s="30"/>
      <c r="B159" s="21"/>
      <c r="C159" s="13"/>
      <c r="D159" s="8"/>
      <c r="E159" s="8"/>
      <c r="G159" s="67"/>
      <c r="H159" s="59"/>
      <c r="I159" s="89"/>
    </row>
    <row r="160" spans="1:9" x14ac:dyDescent="0.25">
      <c r="A160" s="30"/>
      <c r="B160" s="21"/>
      <c r="C160" s="13"/>
      <c r="D160" s="8"/>
      <c r="E160" s="8"/>
      <c r="G160" s="67"/>
      <c r="H160" s="59"/>
      <c r="I160" s="89"/>
    </row>
    <row r="161" spans="1:9" x14ac:dyDescent="0.25">
      <c r="A161" s="30"/>
      <c r="B161" s="21"/>
      <c r="C161" s="13"/>
      <c r="D161" s="8"/>
      <c r="E161" s="8"/>
      <c r="G161" s="67"/>
      <c r="H161" s="59"/>
      <c r="I161" s="89"/>
    </row>
    <row r="162" spans="1:9" x14ac:dyDescent="0.25">
      <c r="A162" s="30"/>
      <c r="B162" s="21"/>
      <c r="C162" s="13"/>
      <c r="D162" s="8"/>
      <c r="E162" s="8"/>
      <c r="G162" s="67"/>
      <c r="H162" s="59"/>
      <c r="I162" s="89"/>
    </row>
    <row r="163" spans="1:9" x14ac:dyDescent="0.25">
      <c r="A163" s="30"/>
      <c r="B163" s="21"/>
      <c r="C163" s="13"/>
      <c r="D163" s="8"/>
      <c r="E163" s="8"/>
      <c r="G163" s="67"/>
      <c r="H163" s="59"/>
      <c r="I163" s="89"/>
    </row>
    <row r="164" spans="1:9" x14ac:dyDescent="0.25">
      <c r="A164" s="30"/>
      <c r="B164" s="21"/>
      <c r="C164" s="13"/>
      <c r="D164" s="8"/>
      <c r="E164" s="8"/>
      <c r="H164" s="59"/>
      <c r="I164" s="89"/>
    </row>
    <row r="165" spans="1:9" x14ac:dyDescent="0.25">
      <c r="A165" s="30"/>
      <c r="B165" s="21"/>
      <c r="C165" s="13"/>
      <c r="D165" s="8"/>
      <c r="E165" s="8"/>
      <c r="G165" s="67"/>
      <c r="H165" s="59"/>
      <c r="I165" s="89"/>
    </row>
    <row r="166" spans="1:9" x14ac:dyDescent="0.25">
      <c r="A166" s="30"/>
      <c r="B166" s="21"/>
      <c r="C166" s="13"/>
      <c r="D166" s="8"/>
      <c r="E166" s="8"/>
      <c r="G166" s="67"/>
      <c r="H166" s="59"/>
      <c r="I166" s="89"/>
    </row>
    <row r="167" spans="1:9" x14ac:dyDescent="0.25">
      <c r="A167" s="30"/>
      <c r="B167" s="21"/>
      <c r="C167" s="13"/>
      <c r="D167" s="8"/>
      <c r="E167" s="8"/>
      <c r="H167" s="59"/>
      <c r="I167" s="89"/>
    </row>
    <row r="168" spans="1:9" x14ac:dyDescent="0.25">
      <c r="A168" s="30"/>
      <c r="B168" s="21"/>
      <c r="C168" s="13"/>
      <c r="D168" s="13"/>
      <c r="E168" s="55"/>
      <c r="F168" s="52"/>
      <c r="G168" s="67"/>
      <c r="H168" s="59"/>
      <c r="I168" s="89"/>
    </row>
    <row r="169" spans="1:9" x14ac:dyDescent="0.25">
      <c r="A169" s="30"/>
      <c r="B169" s="21"/>
      <c r="C169" s="13"/>
      <c r="D169" s="8"/>
      <c r="E169" s="8"/>
      <c r="G169" s="67"/>
      <c r="H169" s="59"/>
      <c r="I169" s="89"/>
    </row>
    <row r="170" spans="1:9" x14ac:dyDescent="0.25">
      <c r="A170" s="30"/>
      <c r="B170" s="21"/>
      <c r="C170" s="13"/>
      <c r="D170" s="8"/>
      <c r="E170" s="8"/>
      <c r="G170" s="67"/>
      <c r="H170" s="59"/>
      <c r="I170" s="89"/>
    </row>
    <row r="171" spans="1:9" x14ac:dyDescent="0.25">
      <c r="A171" s="32"/>
      <c r="B171" s="21"/>
      <c r="C171" s="13"/>
      <c r="D171" s="8"/>
      <c r="E171" s="8"/>
      <c r="F171" s="7"/>
      <c r="G171" s="9"/>
      <c r="H171" s="58"/>
      <c r="I171" s="89"/>
    </row>
    <row r="172" spans="1:9" x14ac:dyDescent="0.25">
      <c r="A172" s="30"/>
      <c r="B172" s="21"/>
      <c r="C172" s="13"/>
      <c r="D172" s="13"/>
      <c r="E172" s="55"/>
      <c r="F172" s="52"/>
      <c r="G172" s="67"/>
      <c r="H172" s="59"/>
      <c r="I172" s="89"/>
    </row>
    <row r="173" spans="1:9" x14ac:dyDescent="0.25">
      <c r="A173" s="30"/>
      <c r="B173" s="21"/>
      <c r="C173" s="13"/>
      <c r="D173" s="8"/>
      <c r="E173" s="8"/>
      <c r="G173" s="67"/>
      <c r="H173" s="59"/>
      <c r="I173" s="89"/>
    </row>
    <row r="174" spans="1:9" x14ac:dyDescent="0.25">
      <c r="A174" s="30"/>
      <c r="B174" s="21"/>
      <c r="C174" s="13"/>
      <c r="D174" s="8"/>
      <c r="E174" s="8"/>
      <c r="G174" s="67"/>
      <c r="H174" s="59"/>
      <c r="I174" s="89"/>
    </row>
    <row r="175" spans="1:9" x14ac:dyDescent="0.25">
      <c r="A175" s="32"/>
      <c r="B175" s="21"/>
      <c r="C175" s="13"/>
      <c r="D175" s="8"/>
      <c r="E175" s="8"/>
      <c r="F175" s="7"/>
      <c r="G175" s="9"/>
      <c r="H175" s="58"/>
      <c r="I175" s="89"/>
    </row>
    <row r="176" spans="1:9" x14ac:dyDescent="0.25">
      <c r="A176" s="30"/>
      <c r="B176" s="21"/>
      <c r="C176" s="13"/>
      <c r="D176" s="8"/>
      <c r="E176" s="8"/>
      <c r="G176" s="67"/>
      <c r="H176" s="59"/>
      <c r="I176" s="89"/>
    </row>
    <row r="177" spans="1:9" x14ac:dyDescent="0.25">
      <c r="A177" s="30"/>
      <c r="B177" s="21"/>
      <c r="C177" s="13"/>
      <c r="D177" s="8"/>
      <c r="E177" s="8"/>
      <c r="G177" s="67"/>
      <c r="H177" s="59"/>
      <c r="I177" s="89"/>
    </row>
    <row r="178" spans="1:9" x14ac:dyDescent="0.25">
      <c r="A178" s="32"/>
      <c r="B178" s="21"/>
      <c r="C178" s="13"/>
      <c r="D178" s="8"/>
      <c r="E178" s="8"/>
      <c r="G178" s="18"/>
      <c r="H178" s="59"/>
      <c r="I178" s="89"/>
    </row>
    <row r="179" spans="1:9" x14ac:dyDescent="0.25">
      <c r="A179" s="30"/>
      <c r="B179" s="21"/>
      <c r="C179" s="13"/>
      <c r="D179" s="8"/>
      <c r="E179" s="8"/>
      <c r="G179" s="67"/>
      <c r="H179" s="59"/>
      <c r="I179" s="89"/>
    </row>
    <row r="180" spans="1:9" x14ac:dyDescent="0.25">
      <c r="A180" s="30"/>
      <c r="B180" s="21"/>
      <c r="C180" s="13"/>
      <c r="D180" s="8"/>
      <c r="E180" s="8"/>
      <c r="G180" s="67"/>
      <c r="H180" s="59"/>
      <c r="I180" s="89"/>
    </row>
    <row r="181" spans="1:9" x14ac:dyDescent="0.25">
      <c r="A181" s="30"/>
      <c r="B181" s="21"/>
      <c r="C181" s="13"/>
      <c r="D181" s="8"/>
      <c r="E181" s="8"/>
      <c r="G181" s="67"/>
      <c r="H181" s="59"/>
      <c r="I181" s="89"/>
    </row>
    <row r="182" spans="1:9" x14ac:dyDescent="0.25">
      <c r="A182" s="30"/>
      <c r="B182" s="21"/>
      <c r="C182" s="13"/>
      <c r="D182" s="8"/>
      <c r="E182" s="8"/>
      <c r="G182" s="67"/>
      <c r="H182" s="59"/>
      <c r="I182" s="89"/>
    </row>
    <row r="183" spans="1:9" x14ac:dyDescent="0.25">
      <c r="A183" s="30"/>
      <c r="B183" s="21"/>
      <c r="C183" s="13"/>
      <c r="D183" s="8"/>
      <c r="E183" s="8"/>
      <c r="G183" s="67"/>
      <c r="H183" s="59"/>
      <c r="I183" s="89"/>
    </row>
    <row r="184" spans="1:9" x14ac:dyDescent="0.25">
      <c r="A184" s="30"/>
      <c r="B184" s="21"/>
      <c r="C184" s="13"/>
      <c r="D184" s="8"/>
      <c r="E184" s="8"/>
      <c r="G184" s="67"/>
      <c r="H184" s="59"/>
      <c r="I184" s="89"/>
    </row>
    <row r="185" spans="1:9" x14ac:dyDescent="0.25">
      <c r="A185" s="30"/>
      <c r="B185" s="21"/>
      <c r="C185" s="13"/>
      <c r="D185" s="8"/>
      <c r="E185" s="8"/>
      <c r="G185" s="67"/>
      <c r="H185" s="59"/>
      <c r="I185" s="89"/>
    </row>
    <row r="186" spans="1:9" x14ac:dyDescent="0.25">
      <c r="A186" s="30"/>
      <c r="B186" s="21"/>
      <c r="C186" s="13"/>
      <c r="D186" s="8"/>
      <c r="E186" s="8"/>
      <c r="G186" s="67"/>
      <c r="H186" s="59"/>
      <c r="I186" s="89"/>
    </row>
    <row r="187" spans="1:9" x14ac:dyDescent="0.25">
      <c r="A187" s="30"/>
      <c r="B187" s="21"/>
      <c r="C187" s="13"/>
      <c r="D187" s="8"/>
      <c r="E187" s="8"/>
      <c r="G187" s="67"/>
      <c r="H187" s="59"/>
      <c r="I187" s="89"/>
    </row>
    <row r="188" spans="1:9" x14ac:dyDescent="0.25">
      <c r="A188" s="32"/>
      <c r="B188" s="21"/>
      <c r="C188" s="13"/>
      <c r="D188" s="8"/>
      <c r="E188" s="8"/>
      <c r="F188" s="7"/>
      <c r="G188" s="9"/>
      <c r="H188" s="58"/>
      <c r="I188" s="89"/>
    </row>
    <row r="189" spans="1:9" x14ac:dyDescent="0.25">
      <c r="A189" s="30"/>
      <c r="B189" s="21"/>
      <c r="C189" s="13"/>
      <c r="D189" s="8"/>
      <c r="E189" s="8"/>
      <c r="G189" s="67"/>
      <c r="H189" s="59"/>
      <c r="I189" s="89"/>
    </row>
    <row r="190" spans="1:9" x14ac:dyDescent="0.25">
      <c r="A190" s="30"/>
      <c r="B190" s="21"/>
      <c r="C190" s="13"/>
      <c r="D190" s="8"/>
      <c r="E190" s="8"/>
      <c r="G190" s="67"/>
      <c r="H190" s="59"/>
      <c r="I190" s="89"/>
    </row>
    <row r="191" spans="1:9" x14ac:dyDescent="0.25">
      <c r="A191" s="30"/>
      <c r="B191" s="21"/>
      <c r="C191" s="13"/>
      <c r="D191" s="8"/>
      <c r="E191" s="8"/>
      <c r="G191" s="67"/>
      <c r="H191" s="59"/>
      <c r="I191" s="89"/>
    </row>
    <row r="192" spans="1:9" x14ac:dyDescent="0.25">
      <c r="A192" s="30"/>
      <c r="B192" s="21"/>
      <c r="C192" s="13"/>
      <c r="D192" s="8"/>
      <c r="E192" s="8"/>
      <c r="G192" s="67"/>
      <c r="H192" s="59"/>
      <c r="I192" s="89"/>
    </row>
    <row r="193" spans="1:9" x14ac:dyDescent="0.25">
      <c r="A193" s="30"/>
      <c r="B193" s="21"/>
      <c r="C193" s="13"/>
      <c r="D193" s="8"/>
      <c r="E193" s="8"/>
      <c r="G193" s="67"/>
      <c r="H193" s="59"/>
      <c r="I193" s="89"/>
    </row>
    <row r="194" spans="1:9" x14ac:dyDescent="0.25">
      <c r="A194" s="30"/>
      <c r="B194" s="21"/>
      <c r="C194" s="13"/>
      <c r="D194" s="8"/>
      <c r="E194" s="8"/>
      <c r="F194" s="7"/>
      <c r="G194" s="8"/>
      <c r="H194" s="58"/>
      <c r="I194" s="89"/>
    </row>
    <row r="195" spans="1:9" x14ac:dyDescent="0.25">
      <c r="A195" s="32"/>
      <c r="B195" s="21"/>
      <c r="C195" s="13"/>
      <c r="D195" s="8"/>
      <c r="E195" s="8"/>
      <c r="F195" s="7"/>
      <c r="G195" s="9"/>
      <c r="H195" s="58"/>
      <c r="I195" s="89"/>
    </row>
    <row r="196" spans="1:9" x14ac:dyDescent="0.25">
      <c r="A196" s="32"/>
      <c r="B196" s="21"/>
      <c r="C196" s="13"/>
      <c r="D196" s="8"/>
      <c r="E196" s="8"/>
      <c r="F196" s="7"/>
      <c r="G196" s="9"/>
      <c r="H196" s="58"/>
      <c r="I196" s="89"/>
    </row>
    <row r="197" spans="1:9" x14ac:dyDescent="0.25">
      <c r="A197" s="30"/>
      <c r="B197" s="21"/>
      <c r="C197" s="13"/>
      <c r="D197" s="8"/>
      <c r="E197" s="8"/>
      <c r="G197" s="67"/>
      <c r="H197" s="59"/>
      <c r="I197" s="89"/>
    </row>
    <row r="198" spans="1:9" x14ac:dyDescent="0.25">
      <c r="A198" s="30"/>
      <c r="B198" s="21"/>
      <c r="C198" s="13"/>
      <c r="D198" s="8"/>
      <c r="E198" s="8"/>
      <c r="G198" s="67"/>
      <c r="H198" s="59"/>
      <c r="I198" s="89"/>
    </row>
    <row r="199" spans="1:9" x14ac:dyDescent="0.25">
      <c r="A199" s="30"/>
      <c r="B199" s="21"/>
      <c r="C199" s="13"/>
      <c r="D199" s="13"/>
      <c r="E199" s="55"/>
      <c r="F199" s="52"/>
      <c r="G199" s="67"/>
      <c r="H199" s="59"/>
      <c r="I199" s="89"/>
    </row>
    <row r="200" spans="1:9" x14ac:dyDescent="0.25">
      <c r="A200" s="30"/>
      <c r="B200" s="21"/>
      <c r="C200" s="13"/>
      <c r="D200" s="8"/>
      <c r="E200" s="8"/>
      <c r="G200" s="67"/>
      <c r="H200" s="59"/>
      <c r="I200" s="89"/>
    </row>
    <row r="201" spans="1:9" x14ac:dyDescent="0.25">
      <c r="A201" s="30"/>
      <c r="B201" s="21"/>
      <c r="C201" s="13"/>
      <c r="D201" s="8"/>
      <c r="E201" s="8"/>
      <c r="G201" s="93"/>
      <c r="H201" s="59"/>
      <c r="I201" s="104"/>
    </row>
    <row r="202" spans="1:9" x14ac:dyDescent="0.25">
      <c r="A202" s="32"/>
      <c r="B202" s="21"/>
      <c r="C202" s="13"/>
      <c r="D202" s="8"/>
      <c r="E202" s="8"/>
      <c r="F202" s="7"/>
      <c r="G202" s="9"/>
      <c r="H202" s="58"/>
      <c r="I202" s="89"/>
    </row>
    <row r="203" spans="1:9" x14ac:dyDescent="0.25">
      <c r="A203" s="30"/>
      <c r="B203" s="21"/>
      <c r="C203" s="13"/>
      <c r="D203" s="8"/>
      <c r="E203" s="8"/>
      <c r="G203" s="67"/>
      <c r="H203" s="59"/>
      <c r="I203" s="89"/>
    </row>
    <row r="204" spans="1:9" x14ac:dyDescent="0.25">
      <c r="A204" s="32"/>
      <c r="B204" s="21"/>
      <c r="C204" s="13"/>
      <c r="D204" s="8"/>
      <c r="E204" s="8"/>
      <c r="F204" s="7"/>
      <c r="G204" s="8"/>
      <c r="H204" s="58"/>
      <c r="I204" s="89"/>
    </row>
    <row r="205" spans="1:9" x14ac:dyDescent="0.25">
      <c r="A205" s="30"/>
      <c r="B205" s="21"/>
      <c r="C205" s="13"/>
      <c r="D205" s="8"/>
      <c r="E205" s="8"/>
      <c r="G205" s="67"/>
      <c r="H205" s="59"/>
      <c r="I205" s="89"/>
    </row>
    <row r="206" spans="1:9" x14ac:dyDescent="0.25">
      <c r="A206" s="30"/>
      <c r="B206" s="21"/>
      <c r="C206" s="13"/>
      <c r="D206" s="8"/>
      <c r="E206" s="8"/>
      <c r="G206" s="67"/>
      <c r="H206" s="59"/>
      <c r="I206" s="89"/>
    </row>
    <row r="207" spans="1:9" x14ac:dyDescent="0.25">
      <c r="A207" s="30"/>
      <c r="B207" s="21"/>
      <c r="C207" s="13"/>
      <c r="D207" s="13"/>
      <c r="E207" s="55"/>
      <c r="F207" s="52"/>
      <c r="G207" s="67"/>
      <c r="H207" s="59"/>
      <c r="I207" s="89"/>
    </row>
    <row r="208" spans="1:9" x14ac:dyDescent="0.25">
      <c r="A208" s="32"/>
      <c r="B208" s="21"/>
      <c r="C208" s="13"/>
      <c r="D208" s="8"/>
      <c r="E208" s="8"/>
      <c r="F208" s="7"/>
      <c r="G208" s="9"/>
      <c r="H208" s="58"/>
      <c r="I208" s="89"/>
    </row>
    <row r="209" spans="1:9" x14ac:dyDescent="0.25">
      <c r="A209" s="30"/>
      <c r="B209" s="21"/>
      <c r="C209" s="13"/>
      <c r="D209" s="8"/>
      <c r="E209" s="8"/>
      <c r="G209" s="67"/>
      <c r="H209" s="59"/>
      <c r="I209" s="89"/>
    </row>
    <row r="210" spans="1:9" x14ac:dyDescent="0.25">
      <c r="A210" s="30"/>
      <c r="B210" s="21"/>
      <c r="C210" s="13"/>
      <c r="D210" s="8"/>
      <c r="E210" s="8"/>
      <c r="G210" s="67"/>
      <c r="H210" s="59"/>
      <c r="I210" s="89"/>
    </row>
    <row r="211" spans="1:9" x14ac:dyDescent="0.25">
      <c r="A211" s="32"/>
      <c r="B211" s="21"/>
      <c r="C211" s="13"/>
      <c r="D211" s="8"/>
      <c r="E211" s="8"/>
      <c r="G211" s="8"/>
      <c r="H211" s="59"/>
      <c r="I211" s="89"/>
    </row>
    <row r="212" spans="1:9" x14ac:dyDescent="0.25">
      <c r="A212" s="30"/>
      <c r="B212" s="21"/>
      <c r="C212" s="13"/>
      <c r="D212" s="8"/>
      <c r="E212" s="8"/>
      <c r="G212" s="67"/>
      <c r="H212" s="59"/>
      <c r="I212" s="89"/>
    </row>
    <row r="213" spans="1:9" x14ac:dyDescent="0.25">
      <c r="A213" s="30"/>
      <c r="B213" s="21"/>
      <c r="C213" s="13"/>
      <c r="D213" s="8"/>
      <c r="E213" s="8"/>
      <c r="G213" s="67"/>
      <c r="H213" s="59"/>
      <c r="I213" s="89"/>
    </row>
    <row r="214" spans="1:9" x14ac:dyDescent="0.25">
      <c r="A214" s="30"/>
      <c r="B214" s="21"/>
      <c r="C214" s="13"/>
      <c r="D214" s="8"/>
      <c r="E214" s="8"/>
      <c r="G214" s="67"/>
      <c r="H214" s="59"/>
      <c r="I214" s="89"/>
    </row>
    <row r="215" spans="1:9" x14ac:dyDescent="0.25">
      <c r="A215" s="30"/>
      <c r="B215" s="21"/>
      <c r="C215" s="13"/>
      <c r="D215" s="8"/>
      <c r="E215" s="8"/>
      <c r="G215" s="67"/>
      <c r="H215" s="59"/>
      <c r="I215" s="89"/>
    </row>
    <row r="216" spans="1:9" x14ac:dyDescent="0.25">
      <c r="A216" s="30"/>
      <c r="B216" s="21"/>
      <c r="C216" s="13"/>
      <c r="D216" s="8"/>
      <c r="E216" s="8"/>
      <c r="F216" s="7"/>
      <c r="G216" s="8"/>
      <c r="H216" s="58"/>
      <c r="I216" s="89"/>
    </row>
    <row r="217" spans="1:9" x14ac:dyDescent="0.25">
      <c r="A217" s="32"/>
      <c r="B217" s="21"/>
      <c r="C217" s="13"/>
      <c r="D217" s="8"/>
      <c r="E217" s="8"/>
      <c r="F217" s="7"/>
      <c r="G217" s="8"/>
      <c r="H217" s="58"/>
      <c r="I217" s="89"/>
    </row>
    <row r="218" spans="1:9" x14ac:dyDescent="0.25">
      <c r="A218" s="30"/>
      <c r="B218" s="21"/>
      <c r="C218" s="13"/>
      <c r="D218" s="8"/>
      <c r="E218" s="8"/>
      <c r="G218" s="67"/>
      <c r="H218" s="59"/>
      <c r="I218" s="89"/>
    </row>
    <row r="219" spans="1:9" x14ac:dyDescent="0.25">
      <c r="A219" s="30"/>
      <c r="B219" s="21"/>
      <c r="C219" s="13"/>
      <c r="D219" s="13"/>
      <c r="E219" s="55"/>
      <c r="F219" s="52"/>
      <c r="G219" s="67"/>
      <c r="H219" s="59"/>
      <c r="I219" s="89"/>
    </row>
    <row r="220" spans="1:9" x14ac:dyDescent="0.25">
      <c r="A220" s="30"/>
      <c r="B220" s="21"/>
      <c r="C220" s="13"/>
      <c r="D220" s="8"/>
      <c r="E220" s="8"/>
      <c r="F220" s="7"/>
      <c r="G220" s="8"/>
      <c r="H220" s="58"/>
      <c r="I220" s="89"/>
    </row>
    <row r="221" spans="1:9" x14ac:dyDescent="0.25">
      <c r="A221" s="30"/>
      <c r="B221" s="21"/>
      <c r="C221" s="13"/>
      <c r="D221" s="8"/>
      <c r="E221" s="8"/>
      <c r="G221" s="67"/>
      <c r="H221" s="59"/>
      <c r="I221" s="89"/>
    </row>
    <row r="222" spans="1:9" x14ac:dyDescent="0.25">
      <c r="A222" s="30"/>
      <c r="B222" s="21"/>
      <c r="C222" s="13"/>
      <c r="D222" s="8"/>
      <c r="E222" s="8"/>
      <c r="G222" s="67"/>
      <c r="H222" s="59"/>
      <c r="I222" s="89"/>
    </row>
    <row r="223" spans="1:9" x14ac:dyDescent="0.25">
      <c r="A223" s="30"/>
      <c r="B223" s="21"/>
      <c r="C223" s="13"/>
      <c r="D223" s="13"/>
      <c r="E223" s="55"/>
      <c r="F223" s="52"/>
      <c r="G223" s="67"/>
      <c r="H223" s="59"/>
      <c r="I223" s="89"/>
    </row>
    <row r="224" spans="1:9" x14ac:dyDescent="0.25">
      <c r="A224" s="30"/>
      <c r="B224" s="21"/>
      <c r="C224" s="13"/>
      <c r="D224" s="13"/>
      <c r="E224" s="55"/>
      <c r="F224" s="52"/>
      <c r="G224" s="8"/>
      <c r="H224" s="59"/>
      <c r="I224" s="89"/>
    </row>
    <row r="225" spans="1:9" x14ac:dyDescent="0.25">
      <c r="A225" s="30"/>
      <c r="B225" s="21"/>
      <c r="C225" s="13"/>
      <c r="D225" s="8"/>
      <c r="E225" s="8"/>
      <c r="F225" s="7"/>
      <c r="G225" s="8"/>
      <c r="H225" s="58"/>
      <c r="I225" s="89"/>
    </row>
    <row r="226" spans="1:9" x14ac:dyDescent="0.25">
      <c r="A226" s="32"/>
      <c r="B226" s="21"/>
      <c r="C226" s="13"/>
      <c r="D226" s="8"/>
      <c r="E226" s="8"/>
      <c r="F226" s="7"/>
      <c r="G226" s="9"/>
      <c r="H226" s="58"/>
      <c r="I226" s="89"/>
    </row>
    <row r="227" spans="1:9" x14ac:dyDescent="0.25">
      <c r="A227" s="30"/>
      <c r="B227" s="21"/>
      <c r="C227" s="13"/>
      <c r="D227" s="8"/>
      <c r="E227" s="8"/>
      <c r="G227" s="67"/>
      <c r="H227" s="59"/>
      <c r="I227" s="89"/>
    </row>
    <row r="228" spans="1:9" x14ac:dyDescent="0.25">
      <c r="A228" s="30"/>
      <c r="B228" s="21"/>
      <c r="C228" s="13"/>
      <c r="D228" s="8"/>
      <c r="E228" s="8"/>
      <c r="G228" s="67"/>
      <c r="H228" s="59"/>
      <c r="I228" s="89"/>
    </row>
    <row r="229" spans="1:9" x14ac:dyDescent="0.25">
      <c r="A229" s="30"/>
      <c r="B229" s="21"/>
      <c r="C229" s="13"/>
      <c r="D229" s="8"/>
      <c r="E229" s="8"/>
      <c r="G229" s="67"/>
      <c r="H229" s="59"/>
      <c r="I229" s="89"/>
    </row>
    <row r="230" spans="1:9" x14ac:dyDescent="0.25">
      <c r="A230" s="30"/>
      <c r="B230" s="21"/>
      <c r="C230" s="13"/>
      <c r="D230" s="8"/>
      <c r="E230" s="8"/>
      <c r="G230" s="67"/>
      <c r="H230" s="59"/>
      <c r="I230" s="89"/>
    </row>
    <row r="231" spans="1:9" x14ac:dyDescent="0.25">
      <c r="A231" s="30"/>
      <c r="B231" s="21"/>
      <c r="C231" s="13"/>
      <c r="D231" s="8"/>
      <c r="E231" s="8"/>
      <c r="G231" s="67"/>
      <c r="H231" s="59"/>
      <c r="I231" s="89"/>
    </row>
    <row r="232" spans="1:9" x14ac:dyDescent="0.25">
      <c r="A232" s="30"/>
      <c r="B232" s="21"/>
      <c r="C232" s="13"/>
      <c r="D232" s="8"/>
      <c r="E232" s="8"/>
      <c r="F232" s="7"/>
      <c r="G232" s="8"/>
      <c r="H232" s="58"/>
      <c r="I232" s="89"/>
    </row>
    <row r="233" spans="1:9" x14ac:dyDescent="0.25">
      <c r="A233" s="30"/>
      <c r="B233" s="21"/>
      <c r="C233" s="13"/>
      <c r="D233" s="8"/>
      <c r="E233" s="8"/>
      <c r="G233" s="67"/>
      <c r="H233" s="59"/>
      <c r="I233" s="89"/>
    </row>
    <row r="234" spans="1:9" x14ac:dyDescent="0.25">
      <c r="A234" s="32"/>
      <c r="B234" s="21"/>
      <c r="C234" s="13"/>
      <c r="D234" s="13"/>
      <c r="E234" s="55"/>
      <c r="F234" s="52"/>
      <c r="G234" s="8"/>
      <c r="H234" s="59"/>
      <c r="I234" s="89"/>
    </row>
    <row r="235" spans="1:9" x14ac:dyDescent="0.25">
      <c r="A235" s="30"/>
      <c r="B235" s="21"/>
      <c r="C235" s="13"/>
      <c r="D235" s="8"/>
      <c r="E235" s="8"/>
      <c r="F235" s="7"/>
      <c r="G235" s="8"/>
      <c r="H235" s="58"/>
      <c r="I235" s="89"/>
    </row>
    <row r="236" spans="1:9" x14ac:dyDescent="0.25">
      <c r="A236" s="30"/>
      <c r="B236" s="21"/>
      <c r="C236" s="13"/>
      <c r="D236" s="8"/>
      <c r="E236" s="8"/>
      <c r="G236" s="67"/>
      <c r="H236" s="59"/>
      <c r="I236" s="89"/>
    </row>
    <row r="237" spans="1:9" x14ac:dyDescent="0.25">
      <c r="A237" s="30"/>
      <c r="B237" s="21"/>
      <c r="C237" s="13"/>
      <c r="D237" s="8"/>
      <c r="E237" s="8"/>
      <c r="G237" s="67"/>
      <c r="H237" s="59"/>
      <c r="I237" s="89"/>
    </row>
    <row r="238" spans="1:9" x14ac:dyDescent="0.25">
      <c r="A238" s="30"/>
      <c r="B238" s="21"/>
      <c r="C238" s="13"/>
      <c r="D238" s="8"/>
      <c r="E238" s="8"/>
      <c r="G238" s="67"/>
      <c r="H238" s="59"/>
      <c r="I238" s="89"/>
    </row>
    <row r="239" spans="1:9" x14ac:dyDescent="0.25">
      <c r="A239" s="30"/>
      <c r="B239" s="21"/>
      <c r="C239" s="13"/>
      <c r="D239" s="8"/>
      <c r="E239" s="8"/>
      <c r="G239" s="67"/>
      <c r="H239" s="59"/>
      <c r="I239" s="89"/>
    </row>
    <row r="240" spans="1:9" x14ac:dyDescent="0.25">
      <c r="A240" s="30"/>
      <c r="B240" s="21"/>
      <c r="C240" s="13"/>
      <c r="D240" s="8"/>
      <c r="E240" s="8"/>
      <c r="F240" s="7"/>
      <c r="G240" s="8"/>
      <c r="H240" s="58"/>
      <c r="I240" s="89"/>
    </row>
    <row r="241" spans="1:9" x14ac:dyDescent="0.25">
      <c r="A241" s="30"/>
      <c r="B241" s="21"/>
      <c r="C241" s="13"/>
      <c r="D241" s="8"/>
      <c r="E241" s="8"/>
      <c r="G241" s="67"/>
      <c r="H241" s="59"/>
      <c r="I241" s="89"/>
    </row>
    <row r="242" spans="1:9" x14ac:dyDescent="0.25">
      <c r="A242" s="30"/>
      <c r="B242" s="21"/>
      <c r="C242" s="13"/>
      <c r="D242" s="8"/>
      <c r="E242" s="8"/>
      <c r="F242" s="7"/>
      <c r="G242" s="8"/>
      <c r="H242" s="58"/>
      <c r="I242" s="89"/>
    </row>
    <row r="243" spans="1:9" x14ac:dyDescent="0.25">
      <c r="A243" s="30"/>
      <c r="B243" s="21"/>
      <c r="C243" s="13"/>
      <c r="D243" s="13"/>
      <c r="E243" s="55"/>
      <c r="F243" s="52"/>
      <c r="G243" s="67"/>
      <c r="H243" s="59"/>
      <c r="I243" s="89"/>
    </row>
    <row r="244" spans="1:9" x14ac:dyDescent="0.25">
      <c r="A244" s="32"/>
      <c r="B244" s="21"/>
      <c r="C244" s="13"/>
      <c r="D244" s="8"/>
      <c r="E244" s="8"/>
      <c r="F244" s="7"/>
      <c r="G244" s="8"/>
      <c r="H244" s="58"/>
      <c r="I244" s="89"/>
    </row>
    <row r="245" spans="1:9" x14ac:dyDescent="0.25">
      <c r="A245" s="30"/>
      <c r="B245" s="21"/>
      <c r="C245" s="13"/>
      <c r="D245" s="8"/>
      <c r="E245" s="8"/>
      <c r="G245" s="67"/>
      <c r="H245" s="59"/>
      <c r="I245" s="89"/>
    </row>
    <row r="246" spans="1:9" x14ac:dyDescent="0.25">
      <c r="A246" s="30"/>
      <c r="B246" s="21"/>
      <c r="C246" s="13"/>
      <c r="D246" s="8"/>
      <c r="E246" s="8"/>
      <c r="G246" s="67"/>
      <c r="H246" s="59"/>
      <c r="I246" s="89"/>
    </row>
    <row r="247" spans="1:9" x14ac:dyDescent="0.25">
      <c r="A247" s="30"/>
      <c r="B247" s="21"/>
      <c r="C247" s="13"/>
      <c r="D247" s="8"/>
      <c r="E247" s="8"/>
      <c r="F247" s="7"/>
      <c r="G247" s="8"/>
      <c r="H247" s="58"/>
      <c r="I247" s="89"/>
    </row>
    <row r="248" spans="1:9" x14ac:dyDescent="0.25">
      <c r="A248" s="30"/>
      <c r="B248" s="21"/>
      <c r="C248" s="13"/>
      <c r="D248" s="13"/>
      <c r="E248" s="55"/>
      <c r="F248" s="52"/>
      <c r="G248" s="67"/>
      <c r="H248" s="59"/>
      <c r="I248" s="89"/>
    </row>
    <row r="249" spans="1:9" x14ac:dyDescent="0.25">
      <c r="A249" s="30"/>
      <c r="B249" s="21"/>
      <c r="C249" s="13"/>
      <c r="D249" s="8"/>
      <c r="E249" s="8"/>
      <c r="G249" s="67"/>
      <c r="H249" s="59"/>
      <c r="I249" s="89"/>
    </row>
    <row r="250" spans="1:9" x14ac:dyDescent="0.25">
      <c r="A250" s="32"/>
      <c r="B250" s="21"/>
      <c r="C250" s="13"/>
      <c r="D250" s="8"/>
      <c r="E250" s="8"/>
      <c r="F250" s="7"/>
      <c r="G250" s="8"/>
      <c r="H250" s="58"/>
      <c r="I250" s="89"/>
    </row>
    <row r="251" spans="1:9" x14ac:dyDescent="0.25">
      <c r="A251" s="30"/>
      <c r="B251" s="21"/>
      <c r="C251" s="13"/>
      <c r="D251" s="8"/>
      <c r="E251" s="8"/>
      <c r="F251" s="7"/>
      <c r="G251" s="8"/>
      <c r="H251" s="58"/>
      <c r="I251" s="89"/>
    </row>
    <row r="252" spans="1:9" x14ac:dyDescent="0.25">
      <c r="A252" s="32"/>
      <c r="B252" s="21"/>
      <c r="C252" s="13"/>
      <c r="D252" s="8"/>
      <c r="E252" s="8"/>
      <c r="F252" s="7"/>
      <c r="G252" s="8"/>
      <c r="H252" s="58"/>
      <c r="I252" s="89"/>
    </row>
    <row r="253" spans="1:9" x14ac:dyDescent="0.25">
      <c r="A253" s="32"/>
      <c r="B253" s="21"/>
      <c r="C253" s="13"/>
      <c r="D253" s="8"/>
      <c r="E253" s="8"/>
      <c r="F253" s="7"/>
      <c r="G253" s="8"/>
      <c r="H253" s="58"/>
      <c r="I253" s="89"/>
    </row>
    <row r="254" spans="1:9" x14ac:dyDescent="0.25">
      <c r="A254" s="30"/>
      <c r="B254" s="21"/>
      <c r="C254" s="13"/>
      <c r="D254" s="8"/>
      <c r="E254" s="8"/>
      <c r="G254" s="67"/>
      <c r="H254" s="59"/>
      <c r="I254" s="89"/>
    </row>
    <row r="255" spans="1:9" x14ac:dyDescent="0.25">
      <c r="A255" s="30"/>
      <c r="B255" s="21"/>
      <c r="C255" s="13"/>
      <c r="D255" s="8"/>
      <c r="E255" s="8"/>
      <c r="G255" s="67"/>
      <c r="H255" s="59"/>
      <c r="I255" s="89"/>
    </row>
    <row r="256" spans="1:9" x14ac:dyDescent="0.25">
      <c r="A256" s="32"/>
      <c r="B256" s="21"/>
      <c r="C256" s="13"/>
      <c r="D256" s="8"/>
      <c r="E256" s="8"/>
      <c r="F256" s="7"/>
      <c r="G256" s="8"/>
      <c r="H256" s="58"/>
      <c r="I256" s="89"/>
    </row>
    <row r="257" spans="1:9" x14ac:dyDescent="0.25">
      <c r="A257" s="30"/>
      <c r="B257" s="21"/>
      <c r="C257" s="13"/>
      <c r="D257" s="8"/>
      <c r="E257" s="8"/>
      <c r="G257" s="67"/>
      <c r="H257" s="59"/>
      <c r="I257" s="89"/>
    </row>
    <row r="258" spans="1:9" x14ac:dyDescent="0.25">
      <c r="A258" s="32"/>
      <c r="B258" s="21"/>
      <c r="C258" s="13"/>
      <c r="D258" s="13"/>
      <c r="E258" s="55"/>
      <c r="F258" s="52"/>
      <c r="G258" s="8"/>
      <c r="H258" s="59"/>
      <c r="I258" s="89"/>
    </row>
    <row r="259" spans="1:9" x14ac:dyDescent="0.25">
      <c r="A259" s="30"/>
      <c r="B259" s="21"/>
      <c r="C259" s="13"/>
      <c r="D259" s="8"/>
      <c r="E259" s="8"/>
      <c r="G259" s="67"/>
      <c r="H259" s="59"/>
      <c r="I259" s="89"/>
    </row>
    <row r="260" spans="1:9" x14ac:dyDescent="0.25">
      <c r="A260" s="30"/>
      <c r="B260" s="21"/>
      <c r="C260" s="13"/>
      <c r="D260" s="8"/>
      <c r="E260" s="8"/>
      <c r="G260" s="67"/>
      <c r="H260" s="59"/>
      <c r="I260" s="89"/>
    </row>
    <row r="261" spans="1:9" x14ac:dyDescent="0.25">
      <c r="A261" s="30"/>
      <c r="B261" s="21"/>
      <c r="C261" s="13"/>
      <c r="D261" s="13"/>
      <c r="E261" s="55"/>
      <c r="F261" s="52"/>
      <c r="G261" s="8"/>
      <c r="H261" s="59"/>
      <c r="I261" s="89"/>
    </row>
    <row r="262" spans="1:9" x14ac:dyDescent="0.25">
      <c r="A262" s="30"/>
      <c r="B262" s="21"/>
      <c r="C262" s="13"/>
      <c r="D262" s="8"/>
      <c r="E262" s="8"/>
      <c r="G262" s="67"/>
      <c r="H262" s="59"/>
      <c r="I262" s="89"/>
    </row>
    <row r="263" spans="1:9" x14ac:dyDescent="0.25">
      <c r="A263" s="32"/>
      <c r="B263" s="21"/>
      <c r="C263" s="13"/>
      <c r="D263" s="13"/>
      <c r="E263" s="55"/>
      <c r="F263" s="52"/>
      <c r="G263" s="8"/>
      <c r="H263" s="59"/>
      <c r="I263" s="89"/>
    </row>
    <row r="264" spans="1:9" x14ac:dyDescent="0.25">
      <c r="A264" s="30"/>
      <c r="B264" s="21"/>
      <c r="C264" s="13"/>
      <c r="D264" s="8"/>
      <c r="E264" s="8"/>
      <c r="G264" s="67"/>
      <c r="H264" s="59"/>
      <c r="I264" s="89"/>
    </row>
    <row r="265" spans="1:9" x14ac:dyDescent="0.25">
      <c r="A265" s="30"/>
      <c r="B265" s="21"/>
      <c r="C265" s="13"/>
      <c r="D265" s="8"/>
      <c r="E265" s="8"/>
      <c r="G265" s="67"/>
      <c r="H265" s="59"/>
      <c r="I265" s="89"/>
    </row>
    <row r="266" spans="1:9" x14ac:dyDescent="0.25">
      <c r="A266" s="30"/>
      <c r="B266" s="21"/>
      <c r="C266" s="13"/>
      <c r="D266" s="8"/>
      <c r="E266" s="8"/>
      <c r="G266" s="67"/>
      <c r="H266" s="59"/>
      <c r="I266" s="89"/>
    </row>
    <row r="267" spans="1:9" x14ac:dyDescent="0.25">
      <c r="A267" s="30"/>
      <c r="B267" s="21"/>
      <c r="C267" s="13"/>
      <c r="D267" s="13"/>
      <c r="E267" s="55"/>
      <c r="F267" s="52"/>
      <c r="G267" s="67"/>
      <c r="H267" s="59"/>
      <c r="I267" s="89"/>
    </row>
    <row r="268" spans="1:9" x14ac:dyDescent="0.25">
      <c r="A268" s="30"/>
      <c r="B268" s="21"/>
      <c r="C268" s="13"/>
      <c r="D268" s="8"/>
      <c r="E268" s="8"/>
      <c r="G268" s="67"/>
      <c r="H268" s="59"/>
      <c r="I268" s="89"/>
    </row>
    <row r="269" spans="1:9" x14ac:dyDescent="0.25">
      <c r="A269" s="30"/>
      <c r="B269" s="21"/>
      <c r="C269" s="13"/>
      <c r="D269" s="13"/>
      <c r="E269" s="55"/>
      <c r="F269" s="52"/>
      <c r="G269" s="67"/>
      <c r="H269" s="59"/>
      <c r="I269" s="89"/>
    </row>
    <row r="270" spans="1:9" x14ac:dyDescent="0.25">
      <c r="A270" s="30"/>
      <c r="B270" s="21"/>
      <c r="C270" s="13"/>
      <c r="D270" s="8"/>
      <c r="E270" s="8"/>
      <c r="G270" s="67"/>
      <c r="H270" s="59"/>
      <c r="I270" s="89"/>
    </row>
    <row r="271" spans="1:9" x14ac:dyDescent="0.25">
      <c r="A271" s="30"/>
      <c r="B271" s="21"/>
      <c r="C271" s="13"/>
      <c r="D271" s="8"/>
      <c r="E271" s="8"/>
      <c r="F271" s="7"/>
      <c r="G271" s="8"/>
      <c r="H271" s="58"/>
      <c r="I271" s="89"/>
    </row>
    <row r="272" spans="1:9" x14ac:dyDescent="0.25">
      <c r="A272" s="30"/>
      <c r="B272" s="21"/>
      <c r="C272" s="13"/>
      <c r="D272" s="8"/>
      <c r="E272" s="8"/>
      <c r="G272" s="67"/>
      <c r="H272" s="59"/>
      <c r="I272" s="89"/>
    </row>
    <row r="273" spans="1:9" x14ac:dyDescent="0.25">
      <c r="A273" s="30"/>
      <c r="B273" s="21"/>
      <c r="C273" s="13"/>
      <c r="D273" s="8"/>
      <c r="E273" s="8"/>
      <c r="G273" s="67"/>
      <c r="H273" s="59"/>
      <c r="I273" s="89"/>
    </row>
    <row r="274" spans="1:9" x14ac:dyDescent="0.25">
      <c r="A274" s="30"/>
      <c r="B274" s="21"/>
      <c r="C274" s="13"/>
      <c r="D274" s="8"/>
      <c r="E274" s="8"/>
      <c r="G274" s="67"/>
      <c r="H274" s="59"/>
      <c r="I274" s="89"/>
    </row>
    <row r="275" spans="1:9" x14ac:dyDescent="0.25">
      <c r="A275" s="30"/>
      <c r="B275" s="21"/>
      <c r="C275" s="13"/>
      <c r="D275" s="8"/>
      <c r="E275" s="8"/>
      <c r="G275" s="67"/>
      <c r="H275" s="59"/>
      <c r="I275" s="89"/>
    </row>
    <row r="276" spans="1:9" x14ac:dyDescent="0.25">
      <c r="A276" s="30"/>
      <c r="B276" s="21"/>
      <c r="C276" s="13"/>
      <c r="D276" s="8"/>
      <c r="E276" s="8"/>
      <c r="G276" s="67"/>
      <c r="H276" s="59"/>
      <c r="I276" s="89"/>
    </row>
    <row r="277" spans="1:9" x14ac:dyDescent="0.25">
      <c r="A277" s="30"/>
      <c r="B277" s="21"/>
      <c r="C277" s="13"/>
      <c r="D277" s="8"/>
      <c r="E277" s="8"/>
      <c r="G277" s="67"/>
      <c r="H277" s="59"/>
      <c r="I277" s="89"/>
    </row>
    <row r="278" spans="1:9" x14ac:dyDescent="0.25">
      <c r="A278" s="30"/>
      <c r="B278" s="21"/>
      <c r="C278" s="13"/>
      <c r="D278" s="8"/>
      <c r="E278" s="8"/>
      <c r="F278" s="7"/>
      <c r="G278" s="8"/>
      <c r="H278" s="58"/>
      <c r="I278" s="89"/>
    </row>
    <row r="279" spans="1:9" x14ac:dyDescent="0.25">
      <c r="A279" s="30"/>
      <c r="B279" s="21"/>
      <c r="C279" s="13"/>
      <c r="D279" s="8"/>
      <c r="E279" s="8"/>
      <c r="F279" s="7"/>
      <c r="G279" s="8"/>
      <c r="H279" s="58"/>
      <c r="I279" s="89"/>
    </row>
    <row r="280" spans="1:9" x14ac:dyDescent="0.25">
      <c r="A280" s="30"/>
      <c r="B280" s="21"/>
      <c r="C280" s="13"/>
      <c r="D280" s="8"/>
      <c r="E280" s="8"/>
      <c r="G280" s="67"/>
      <c r="H280" s="59"/>
      <c r="I280" s="89"/>
    </row>
    <row r="281" spans="1:9" x14ac:dyDescent="0.25">
      <c r="A281" s="32"/>
      <c r="B281" s="21"/>
      <c r="C281" s="13"/>
      <c r="D281" s="8"/>
      <c r="E281" s="8"/>
      <c r="F281" s="7"/>
      <c r="G281" s="8"/>
      <c r="H281" s="58"/>
      <c r="I281" s="89"/>
    </row>
    <row r="282" spans="1:9" x14ac:dyDescent="0.25">
      <c r="A282" s="30"/>
      <c r="B282" s="21"/>
      <c r="C282" s="13"/>
      <c r="D282" s="8"/>
      <c r="E282" s="8"/>
      <c r="G282" s="67"/>
      <c r="H282" s="59"/>
      <c r="I282" s="89"/>
    </row>
    <row r="283" spans="1:9" x14ac:dyDescent="0.25">
      <c r="A283" s="30"/>
      <c r="B283" s="21"/>
      <c r="C283" s="13"/>
      <c r="D283" s="13"/>
      <c r="E283" s="55"/>
      <c r="F283" s="52"/>
      <c r="G283" s="67"/>
      <c r="H283" s="59"/>
      <c r="I283" s="89"/>
    </row>
    <row r="284" spans="1:9" x14ac:dyDescent="0.25">
      <c r="A284" s="32"/>
      <c r="B284" s="21"/>
      <c r="C284" s="13"/>
      <c r="D284" s="13"/>
      <c r="E284" s="55"/>
      <c r="F284" s="52"/>
      <c r="G284" s="8"/>
      <c r="H284" s="59"/>
      <c r="I284" s="89"/>
    </row>
    <row r="285" spans="1:9" x14ac:dyDescent="0.25">
      <c r="A285" s="30"/>
      <c r="B285" s="21"/>
      <c r="C285" s="13"/>
      <c r="D285" s="13"/>
      <c r="E285" s="55"/>
      <c r="F285" s="52"/>
      <c r="G285" s="8"/>
      <c r="H285" s="59"/>
      <c r="I285" s="89"/>
    </row>
    <row r="286" spans="1:9" x14ac:dyDescent="0.25">
      <c r="A286" s="32"/>
      <c r="B286" s="21"/>
      <c r="C286" s="13"/>
      <c r="D286" s="13"/>
      <c r="E286" s="55"/>
      <c r="F286" s="52"/>
      <c r="G286" s="8"/>
      <c r="H286" s="59"/>
      <c r="I286" s="89"/>
    </row>
    <row r="287" spans="1:9" x14ac:dyDescent="0.25">
      <c r="A287" s="30"/>
      <c r="B287" s="21"/>
      <c r="C287" s="13"/>
      <c r="D287" s="8"/>
      <c r="E287" s="8"/>
      <c r="G287" s="67"/>
      <c r="H287" s="59"/>
      <c r="I287" s="89"/>
    </row>
    <row r="288" spans="1:9" x14ac:dyDescent="0.25">
      <c r="A288" s="30"/>
      <c r="B288" s="21"/>
      <c r="C288" s="13"/>
      <c r="D288" s="13"/>
      <c r="E288" s="55"/>
      <c r="F288" s="52"/>
      <c r="G288" s="67"/>
      <c r="H288" s="59"/>
      <c r="I288" s="89"/>
    </row>
    <row r="289" spans="1:9" x14ac:dyDescent="0.25">
      <c r="A289" s="32"/>
      <c r="B289" s="21"/>
      <c r="C289" s="13"/>
      <c r="D289" s="8"/>
      <c r="E289" s="8"/>
      <c r="F289" s="7"/>
      <c r="G289" s="8"/>
      <c r="H289" s="58"/>
      <c r="I289" s="89"/>
    </row>
    <row r="290" spans="1:9" x14ac:dyDescent="0.25">
      <c r="A290" s="30"/>
      <c r="B290" s="21"/>
      <c r="C290" s="13"/>
      <c r="D290" s="13"/>
      <c r="E290" s="55"/>
      <c r="F290" s="52"/>
      <c r="G290" s="67"/>
      <c r="H290" s="59"/>
      <c r="I290" s="89"/>
    </row>
    <row r="291" spans="1:9" x14ac:dyDescent="0.25">
      <c r="A291" s="30"/>
      <c r="B291" s="21"/>
      <c r="C291" s="13"/>
      <c r="D291" s="8"/>
      <c r="E291" s="8"/>
      <c r="G291" s="67"/>
      <c r="H291" s="59"/>
      <c r="I291" s="89"/>
    </row>
    <row r="292" spans="1:9" x14ac:dyDescent="0.25">
      <c r="A292" s="30"/>
      <c r="B292" s="21"/>
      <c r="C292" s="13"/>
      <c r="D292" s="8"/>
      <c r="E292" s="8"/>
      <c r="G292" s="67"/>
      <c r="H292" s="59"/>
      <c r="I292" s="89"/>
    </row>
    <row r="293" spans="1:9" x14ac:dyDescent="0.25">
      <c r="A293" s="30"/>
      <c r="B293" s="21"/>
      <c r="C293" s="13"/>
      <c r="D293" s="8"/>
      <c r="E293" s="8"/>
      <c r="G293" s="67"/>
      <c r="H293" s="59"/>
      <c r="I293" s="89"/>
    </row>
    <row r="294" spans="1:9" x14ac:dyDescent="0.25">
      <c r="A294" s="30"/>
      <c r="B294" s="21"/>
      <c r="C294" s="13"/>
      <c r="D294" s="8"/>
      <c r="E294" s="8"/>
      <c r="G294" s="67"/>
      <c r="H294" s="59"/>
      <c r="I294" s="89"/>
    </row>
    <row r="295" spans="1:9" x14ac:dyDescent="0.25">
      <c r="A295" s="30"/>
      <c r="B295" s="21"/>
      <c r="C295" s="13"/>
      <c r="D295" s="8"/>
      <c r="E295" s="8"/>
      <c r="G295" s="67"/>
      <c r="H295" s="59"/>
      <c r="I295" s="89"/>
    </row>
    <row r="296" spans="1:9" x14ac:dyDescent="0.25">
      <c r="A296" s="30"/>
      <c r="B296" s="21"/>
      <c r="C296" s="13"/>
      <c r="D296" s="13"/>
      <c r="E296" s="55"/>
      <c r="F296" s="52"/>
      <c r="G296" s="67"/>
      <c r="H296" s="59"/>
      <c r="I296" s="89"/>
    </row>
    <row r="297" spans="1:9" x14ac:dyDescent="0.25">
      <c r="A297" s="30"/>
      <c r="B297" s="21"/>
      <c r="C297" s="13"/>
      <c r="D297" s="8"/>
      <c r="E297" s="8"/>
      <c r="G297" s="67"/>
      <c r="H297" s="59"/>
      <c r="I297" s="89"/>
    </row>
    <row r="298" spans="1:9" x14ac:dyDescent="0.25">
      <c r="A298" s="30"/>
      <c r="B298" s="21"/>
      <c r="C298" s="13"/>
      <c r="D298" s="13"/>
      <c r="E298" s="55"/>
      <c r="F298" s="52"/>
      <c r="G298" s="67"/>
      <c r="H298" s="59"/>
      <c r="I298" s="89"/>
    </row>
    <row r="299" spans="1:9" x14ac:dyDescent="0.25">
      <c r="A299" s="32"/>
      <c r="B299" s="21"/>
      <c r="C299" s="13"/>
      <c r="D299" s="8"/>
      <c r="E299" s="8"/>
      <c r="F299" s="7"/>
      <c r="G299" s="8"/>
      <c r="H299" s="58"/>
      <c r="I299" s="89"/>
    </row>
    <row r="300" spans="1:9" x14ac:dyDescent="0.25">
      <c r="A300" s="30"/>
      <c r="B300" s="21"/>
      <c r="C300" s="13"/>
      <c r="D300" s="13"/>
      <c r="E300" s="55"/>
      <c r="F300" s="52"/>
      <c r="G300" s="67"/>
      <c r="H300" s="59"/>
      <c r="I300" s="89"/>
    </row>
    <row r="301" spans="1:9" x14ac:dyDescent="0.25">
      <c r="A301" s="30"/>
      <c r="B301" s="21"/>
      <c r="C301" s="13"/>
      <c r="D301" s="8"/>
      <c r="E301" s="8"/>
      <c r="G301" s="67"/>
      <c r="H301" s="59"/>
      <c r="I301" s="89"/>
    </row>
    <row r="302" spans="1:9" x14ac:dyDescent="0.25">
      <c r="A302" s="30"/>
      <c r="B302" s="21"/>
      <c r="C302" s="13"/>
      <c r="D302" s="13"/>
      <c r="E302" s="55"/>
      <c r="F302" s="52"/>
      <c r="G302" s="67"/>
      <c r="H302" s="59"/>
      <c r="I302" s="89"/>
    </row>
    <row r="303" spans="1:9" x14ac:dyDescent="0.25">
      <c r="A303" s="30"/>
      <c r="B303" s="21"/>
      <c r="C303" s="13"/>
      <c r="D303" s="8"/>
      <c r="E303" s="8"/>
      <c r="F303" s="7"/>
      <c r="G303" s="8"/>
      <c r="H303" s="58"/>
      <c r="I303" s="89"/>
    </row>
    <row r="304" spans="1:9" x14ac:dyDescent="0.25">
      <c r="A304" s="30"/>
      <c r="B304" s="21"/>
      <c r="C304" s="13"/>
      <c r="D304" s="8"/>
      <c r="E304" s="8"/>
      <c r="F304" s="7"/>
      <c r="G304" s="8"/>
      <c r="H304" s="58"/>
      <c r="I304" s="89"/>
    </row>
    <row r="305" spans="1:9" x14ac:dyDescent="0.25">
      <c r="A305" s="30"/>
      <c r="B305" s="21"/>
      <c r="C305" s="13"/>
      <c r="D305" s="8"/>
      <c r="E305" s="8"/>
      <c r="G305" s="67"/>
      <c r="H305" s="59"/>
      <c r="I305" s="89"/>
    </row>
    <row r="306" spans="1:9" x14ac:dyDescent="0.25">
      <c r="A306" s="30"/>
      <c r="B306" s="21"/>
      <c r="C306" s="13"/>
      <c r="D306" s="8"/>
      <c r="E306" s="8"/>
      <c r="G306" s="67"/>
      <c r="H306" s="59"/>
      <c r="I306" s="89"/>
    </row>
    <row r="307" spans="1:9" x14ac:dyDescent="0.25">
      <c r="A307" s="30"/>
      <c r="B307" s="21"/>
      <c r="C307" s="13"/>
      <c r="D307" s="8"/>
      <c r="E307" s="8"/>
      <c r="G307" s="67"/>
      <c r="H307" s="59"/>
      <c r="I307" s="89"/>
    </row>
    <row r="308" spans="1:9" x14ac:dyDescent="0.25">
      <c r="A308" s="30"/>
      <c r="B308" s="21"/>
      <c r="C308" s="13"/>
      <c r="D308" s="13"/>
      <c r="E308" s="55"/>
      <c r="F308" s="52"/>
      <c r="G308" s="67"/>
      <c r="H308" s="59"/>
      <c r="I308" s="89"/>
    </row>
    <row r="309" spans="1:9" x14ac:dyDescent="0.25">
      <c r="A309" s="30"/>
      <c r="B309" s="21"/>
      <c r="C309" s="13"/>
      <c r="D309" s="8"/>
      <c r="E309" s="8"/>
      <c r="G309" s="67"/>
      <c r="H309" s="59"/>
      <c r="I309" s="89"/>
    </row>
    <row r="310" spans="1:9" x14ac:dyDescent="0.25">
      <c r="A310" s="30"/>
      <c r="B310" s="21"/>
      <c r="C310" s="13"/>
      <c r="D310" s="13"/>
      <c r="E310" s="55"/>
      <c r="F310" s="52"/>
      <c r="G310" s="67"/>
      <c r="H310" s="59"/>
      <c r="I310" s="89"/>
    </row>
    <row r="311" spans="1:9" x14ac:dyDescent="0.25">
      <c r="A311" s="30"/>
      <c r="B311" s="21"/>
      <c r="C311" s="13"/>
      <c r="D311" s="13"/>
      <c r="E311" s="55"/>
      <c r="F311" s="52"/>
      <c r="G311" s="67"/>
      <c r="H311" s="59"/>
      <c r="I311" s="89"/>
    </row>
    <row r="312" spans="1:9" x14ac:dyDescent="0.25">
      <c r="A312" s="30"/>
      <c r="B312" s="21"/>
      <c r="C312" s="13"/>
      <c r="D312" s="13"/>
      <c r="E312" s="55"/>
      <c r="F312" s="52"/>
      <c r="G312" s="8"/>
      <c r="H312" s="59"/>
      <c r="I312" s="89"/>
    </row>
    <row r="313" spans="1:9" x14ac:dyDescent="0.25">
      <c r="A313" s="30"/>
      <c r="B313" s="21"/>
      <c r="C313" s="13"/>
      <c r="D313" s="13"/>
      <c r="E313" s="55"/>
      <c r="F313" s="52"/>
      <c r="G313" s="67"/>
      <c r="H313" s="59"/>
      <c r="I313" s="89"/>
    </row>
    <row r="314" spans="1:9" x14ac:dyDescent="0.25">
      <c r="A314" s="30"/>
      <c r="B314" s="21"/>
      <c r="C314" s="13"/>
      <c r="D314" s="13"/>
      <c r="E314" s="55"/>
      <c r="F314" s="52"/>
      <c r="G314" s="67"/>
      <c r="H314" s="59"/>
      <c r="I314" s="89"/>
    </row>
    <row r="315" spans="1:9" x14ac:dyDescent="0.25">
      <c r="A315" s="30"/>
      <c r="B315" s="21"/>
      <c r="C315" s="13"/>
      <c r="D315" s="8"/>
      <c r="E315" s="8"/>
      <c r="G315" s="67"/>
      <c r="H315" s="59"/>
      <c r="I315" s="89"/>
    </row>
    <row r="316" spans="1:9" x14ac:dyDescent="0.25">
      <c r="A316" s="30"/>
      <c r="B316" s="21"/>
      <c r="C316" s="13"/>
      <c r="D316" s="13"/>
      <c r="E316" s="55"/>
      <c r="F316" s="52"/>
      <c r="G316" s="67"/>
      <c r="H316" s="59"/>
      <c r="I316" s="89"/>
    </row>
    <row r="317" spans="1:9" x14ac:dyDescent="0.25">
      <c r="A317" s="30"/>
      <c r="B317" s="21"/>
      <c r="C317" s="13"/>
      <c r="D317" s="8"/>
      <c r="E317" s="8"/>
      <c r="G317" s="67"/>
      <c r="H317" s="59"/>
      <c r="I317" s="89"/>
    </row>
    <row r="318" spans="1:9" x14ac:dyDescent="0.25">
      <c r="A318" s="30"/>
      <c r="B318" s="21"/>
      <c r="C318" s="13"/>
      <c r="D318" s="13"/>
      <c r="E318" s="55"/>
      <c r="F318" s="52"/>
      <c r="G318" s="67"/>
      <c r="H318" s="59"/>
      <c r="I318" s="89"/>
    </row>
    <row r="319" spans="1:9" x14ac:dyDescent="0.25">
      <c r="A319" s="32"/>
      <c r="B319" s="21"/>
      <c r="C319" s="13"/>
      <c r="D319" s="13"/>
      <c r="E319" s="55"/>
      <c r="F319" s="52"/>
      <c r="G319" s="8"/>
      <c r="H319" s="59"/>
      <c r="I319" s="89"/>
    </row>
    <row r="320" spans="1:9" x14ac:dyDescent="0.25">
      <c r="A320" s="30"/>
      <c r="B320" s="21"/>
      <c r="C320" s="13"/>
      <c r="D320" s="13"/>
      <c r="E320" s="55"/>
      <c r="F320" s="52"/>
      <c r="G320" s="67"/>
      <c r="H320" s="59"/>
      <c r="I320" s="89"/>
    </row>
    <row r="321" spans="1:9" x14ac:dyDescent="0.25">
      <c r="A321" s="30"/>
      <c r="B321" s="21"/>
      <c r="C321" s="13"/>
      <c r="D321" s="8"/>
      <c r="E321" s="8"/>
      <c r="F321" s="7"/>
      <c r="G321" s="8"/>
      <c r="H321" s="58"/>
      <c r="I321" s="89"/>
    </row>
    <row r="322" spans="1:9" x14ac:dyDescent="0.25">
      <c r="A322" s="30"/>
      <c r="B322" s="21"/>
      <c r="C322" s="13"/>
      <c r="D322" s="8"/>
      <c r="E322" s="8"/>
      <c r="G322" s="67"/>
      <c r="H322" s="59"/>
      <c r="I322" s="89"/>
    </row>
    <row r="323" spans="1:9" x14ac:dyDescent="0.25">
      <c r="A323" s="32"/>
      <c r="B323" s="21"/>
      <c r="C323" s="13"/>
      <c r="D323" s="8"/>
      <c r="E323" s="8"/>
      <c r="F323" s="7"/>
      <c r="G323" s="8"/>
      <c r="H323" s="58"/>
      <c r="I323" s="89"/>
    </row>
    <row r="324" spans="1:9" x14ac:dyDescent="0.25">
      <c r="A324" s="30"/>
      <c r="B324" s="21"/>
      <c r="C324" s="13"/>
      <c r="D324" s="8"/>
      <c r="E324" s="8"/>
      <c r="G324" s="67"/>
      <c r="H324" s="59"/>
      <c r="I324" s="89"/>
    </row>
    <row r="325" spans="1:9" x14ac:dyDescent="0.25">
      <c r="A325" s="30"/>
      <c r="B325" s="21"/>
      <c r="C325" s="13"/>
      <c r="D325" s="13"/>
      <c r="E325" s="55"/>
      <c r="F325" s="52"/>
      <c r="G325" s="67"/>
      <c r="H325" s="59"/>
      <c r="I325" s="89"/>
    </row>
    <row r="326" spans="1:9" x14ac:dyDescent="0.25">
      <c r="A326" s="30"/>
      <c r="B326" s="21"/>
      <c r="C326" s="13"/>
      <c r="D326" s="13"/>
      <c r="E326" s="55"/>
      <c r="F326" s="52"/>
      <c r="G326" s="67"/>
      <c r="H326" s="59"/>
      <c r="I326" s="89"/>
    </row>
    <row r="327" spans="1:9" x14ac:dyDescent="0.25">
      <c r="A327" s="30"/>
      <c r="B327" s="21"/>
      <c r="C327" s="13"/>
      <c r="D327" s="8"/>
      <c r="E327" s="8"/>
      <c r="G327" s="67"/>
      <c r="H327" s="59"/>
      <c r="I327" s="89"/>
    </row>
    <row r="328" spans="1:9" x14ac:dyDescent="0.25">
      <c r="A328" s="32"/>
      <c r="B328" s="21"/>
      <c r="C328" s="13"/>
      <c r="D328" s="8"/>
      <c r="E328" s="8"/>
      <c r="F328" s="7"/>
      <c r="G328" s="8"/>
      <c r="H328" s="58"/>
      <c r="I328" s="89"/>
    </row>
    <row r="329" spans="1:9" x14ac:dyDescent="0.25">
      <c r="A329" s="30"/>
      <c r="B329" s="21"/>
      <c r="C329" s="13"/>
      <c r="D329" s="13"/>
      <c r="E329" s="55"/>
      <c r="F329" s="52"/>
      <c r="G329" s="67"/>
      <c r="H329" s="59"/>
      <c r="I329" s="89"/>
    </row>
    <row r="330" spans="1:9" x14ac:dyDescent="0.25">
      <c r="A330" s="30"/>
      <c r="B330" s="21"/>
      <c r="C330" s="13"/>
      <c r="D330" s="13"/>
      <c r="E330" s="55"/>
      <c r="F330" s="52"/>
      <c r="G330" s="67"/>
      <c r="H330" s="59"/>
      <c r="I330" s="89"/>
    </row>
    <row r="331" spans="1:9" x14ac:dyDescent="0.25">
      <c r="A331" s="30"/>
      <c r="B331" s="21"/>
      <c r="C331" s="13"/>
      <c r="D331" s="13"/>
      <c r="E331" s="55"/>
      <c r="F331" s="52"/>
      <c r="G331" s="67"/>
      <c r="H331" s="59"/>
      <c r="I331" s="89"/>
    </row>
    <row r="332" spans="1:9" x14ac:dyDescent="0.25">
      <c r="A332" s="32"/>
      <c r="B332" s="21"/>
      <c r="C332" s="13"/>
      <c r="D332" s="13"/>
      <c r="E332" s="55"/>
      <c r="F332" s="52"/>
      <c r="G332" s="8"/>
      <c r="H332" s="59"/>
      <c r="I332" s="89"/>
    </row>
    <row r="333" spans="1:9" x14ac:dyDescent="0.25">
      <c r="A333" s="32"/>
      <c r="B333" s="21"/>
      <c r="C333" s="13"/>
      <c r="D333" s="13"/>
      <c r="E333" s="55"/>
      <c r="F333" s="52"/>
      <c r="G333" s="8"/>
      <c r="H333" s="59"/>
      <c r="I333" s="89"/>
    </row>
    <row r="334" spans="1:9" x14ac:dyDescent="0.25">
      <c r="A334" s="30"/>
      <c r="B334" s="21"/>
      <c r="C334" s="13"/>
      <c r="D334" s="8"/>
      <c r="E334" s="8"/>
      <c r="G334" s="67"/>
      <c r="H334" s="59"/>
      <c r="I334" s="89"/>
    </row>
    <row r="335" spans="1:9" x14ac:dyDescent="0.25">
      <c r="A335" s="30"/>
      <c r="B335" s="21"/>
      <c r="C335" s="13"/>
      <c r="D335" s="13"/>
      <c r="E335" s="55"/>
      <c r="F335" s="52"/>
      <c r="G335" s="67"/>
      <c r="H335" s="59"/>
      <c r="I335" s="89"/>
    </row>
    <row r="336" spans="1:9" x14ac:dyDescent="0.25">
      <c r="A336" s="30"/>
      <c r="B336" s="21"/>
      <c r="C336" s="13"/>
      <c r="D336" s="13"/>
      <c r="E336" s="55"/>
      <c r="F336" s="52"/>
      <c r="G336" s="67"/>
      <c r="H336" s="59"/>
      <c r="I336" s="89"/>
    </row>
    <row r="337" spans="1:9" x14ac:dyDescent="0.25">
      <c r="A337" s="30"/>
      <c r="B337" s="21"/>
      <c r="C337" s="13"/>
      <c r="D337" s="13"/>
      <c r="E337" s="55"/>
      <c r="F337" s="52"/>
      <c r="G337" s="8"/>
      <c r="H337" s="59"/>
      <c r="I337" s="89"/>
    </row>
    <row r="338" spans="1:9" x14ac:dyDescent="0.25">
      <c r="A338" s="32"/>
      <c r="B338" s="21"/>
      <c r="C338" s="13"/>
      <c r="D338" s="13"/>
      <c r="E338" s="55"/>
      <c r="F338" s="52"/>
      <c r="G338" s="8"/>
      <c r="H338" s="59"/>
      <c r="I338" s="89"/>
    </row>
    <row r="339" spans="1:9" x14ac:dyDescent="0.25">
      <c r="A339" s="30"/>
      <c r="B339" s="21"/>
      <c r="C339" s="13"/>
      <c r="D339" s="8"/>
      <c r="E339" s="8"/>
      <c r="G339" s="67"/>
      <c r="H339" s="59"/>
      <c r="I339" s="89"/>
    </row>
    <row r="340" spans="1:9" x14ac:dyDescent="0.25">
      <c r="A340" s="30"/>
      <c r="B340" s="21"/>
      <c r="C340" s="13"/>
      <c r="D340" s="8"/>
      <c r="E340" s="8"/>
      <c r="G340" s="67"/>
      <c r="H340" s="59"/>
      <c r="I340" s="89"/>
    </row>
    <row r="341" spans="1:9" x14ac:dyDescent="0.25">
      <c r="A341" s="30"/>
      <c r="B341" s="21"/>
      <c r="C341" s="13"/>
      <c r="D341" s="13"/>
      <c r="E341" s="55"/>
      <c r="F341" s="52"/>
      <c r="G341" s="67"/>
      <c r="H341" s="59"/>
      <c r="I341" s="89"/>
    </row>
    <row r="342" spans="1:9" x14ac:dyDescent="0.25">
      <c r="A342" s="30"/>
      <c r="B342" s="21"/>
      <c r="C342" s="13"/>
      <c r="D342" s="8"/>
      <c r="E342" s="8"/>
      <c r="F342" s="7"/>
      <c r="G342" s="8"/>
      <c r="H342" s="58"/>
      <c r="I342" s="89"/>
    </row>
    <row r="343" spans="1:9" x14ac:dyDescent="0.25">
      <c r="A343" s="30"/>
      <c r="B343" s="21"/>
      <c r="C343" s="13"/>
      <c r="D343" s="8"/>
      <c r="E343" s="8"/>
      <c r="G343" s="67"/>
      <c r="H343" s="59"/>
      <c r="I343" s="89"/>
    </row>
    <row r="344" spans="1:9" x14ac:dyDescent="0.25">
      <c r="A344" s="30"/>
      <c r="B344" s="21"/>
      <c r="C344" s="13"/>
      <c r="D344" s="8"/>
      <c r="E344" s="8"/>
      <c r="G344" s="67"/>
      <c r="H344" s="59"/>
      <c r="I344" s="89"/>
    </row>
    <row r="345" spans="1:9" x14ac:dyDescent="0.25">
      <c r="A345" s="32"/>
      <c r="B345" s="21"/>
      <c r="C345" s="13"/>
      <c r="D345" s="8"/>
      <c r="E345" s="8"/>
      <c r="F345" s="7"/>
      <c r="G345" s="8"/>
      <c r="H345" s="58"/>
      <c r="I345" s="89"/>
    </row>
    <row r="346" spans="1:9" x14ac:dyDescent="0.25">
      <c r="A346" s="32"/>
      <c r="B346" s="21"/>
      <c r="C346" s="13"/>
      <c r="D346" s="13"/>
      <c r="E346" s="55"/>
      <c r="F346" s="52"/>
      <c r="G346" s="8"/>
      <c r="H346" s="59"/>
      <c r="I346" s="89"/>
    </row>
    <row r="347" spans="1:9" x14ac:dyDescent="0.25">
      <c r="A347" s="32"/>
      <c r="B347" s="21"/>
      <c r="C347" s="13"/>
      <c r="D347" s="13"/>
      <c r="E347" s="55"/>
      <c r="F347" s="52"/>
      <c r="G347" s="8"/>
      <c r="H347" s="59"/>
      <c r="I347" s="89"/>
    </row>
    <row r="348" spans="1:9" x14ac:dyDescent="0.25">
      <c r="A348" s="32"/>
      <c r="B348" s="21"/>
      <c r="C348" s="13"/>
      <c r="D348" s="8"/>
      <c r="E348" s="8"/>
      <c r="F348" s="7"/>
      <c r="G348" s="8"/>
      <c r="H348" s="58"/>
      <c r="I348" s="89"/>
    </row>
    <row r="349" spans="1:9" x14ac:dyDescent="0.25">
      <c r="A349" s="32"/>
      <c r="B349" s="21"/>
      <c r="C349" s="13"/>
      <c r="D349" s="13"/>
      <c r="E349" s="55"/>
      <c r="F349" s="52"/>
      <c r="G349" s="8"/>
      <c r="H349" s="59"/>
      <c r="I349" s="89"/>
    </row>
    <row r="350" spans="1:9" x14ac:dyDescent="0.25">
      <c r="A350" s="30"/>
      <c r="B350" s="21"/>
      <c r="C350" s="13"/>
      <c r="D350" s="8"/>
      <c r="E350" s="8"/>
      <c r="G350" s="67"/>
      <c r="H350" s="59"/>
      <c r="I350" s="89"/>
    </row>
    <row r="351" spans="1:9" x14ac:dyDescent="0.25">
      <c r="A351" s="32"/>
      <c r="B351" s="21"/>
      <c r="C351" s="13"/>
      <c r="D351" s="13"/>
      <c r="E351" s="55"/>
      <c r="F351" s="52"/>
      <c r="G351" s="8"/>
      <c r="H351" s="59"/>
      <c r="I351" s="89"/>
    </row>
    <row r="352" spans="1:9" x14ac:dyDescent="0.25">
      <c r="A352" s="32"/>
      <c r="B352" s="21"/>
      <c r="C352" s="13"/>
      <c r="D352" s="13"/>
      <c r="E352" s="55"/>
      <c r="F352" s="52"/>
      <c r="G352" s="8"/>
      <c r="H352" s="59"/>
      <c r="I352" s="89"/>
    </row>
    <row r="353" spans="1:9" x14ac:dyDescent="0.25">
      <c r="A353" s="30"/>
      <c r="B353" s="21"/>
      <c r="C353" s="13"/>
      <c r="D353" s="13"/>
      <c r="E353" s="55"/>
      <c r="F353" s="52"/>
      <c r="G353" s="67"/>
      <c r="H353" s="59"/>
      <c r="I353" s="89"/>
    </row>
    <row r="354" spans="1:9" x14ac:dyDescent="0.25">
      <c r="A354" s="32"/>
      <c r="B354" s="21"/>
      <c r="C354" s="13"/>
      <c r="D354" s="8"/>
      <c r="E354" s="8"/>
      <c r="F354" s="7"/>
      <c r="G354" s="8"/>
      <c r="H354" s="58"/>
      <c r="I354" s="89"/>
    </row>
    <row r="355" spans="1:9" x14ac:dyDescent="0.25">
      <c r="A355" s="32"/>
      <c r="B355" s="21"/>
      <c r="C355" s="13"/>
      <c r="D355" s="13"/>
      <c r="E355" s="55"/>
      <c r="F355" s="52"/>
      <c r="G355" s="8"/>
      <c r="H355" s="59"/>
      <c r="I355" s="89"/>
    </row>
    <row r="356" spans="1:9" x14ac:dyDescent="0.25">
      <c r="A356" s="32"/>
      <c r="B356" s="21"/>
      <c r="C356" s="13"/>
      <c r="D356" s="13"/>
      <c r="E356" s="55"/>
      <c r="F356" s="52"/>
      <c r="G356" s="8"/>
      <c r="H356" s="59"/>
      <c r="I356" s="89"/>
    </row>
    <row r="357" spans="1:9" x14ac:dyDescent="0.25">
      <c r="A357" s="30"/>
      <c r="B357" s="21"/>
      <c r="C357" s="13"/>
      <c r="D357" s="8"/>
      <c r="E357" s="8"/>
      <c r="G357" s="67"/>
      <c r="H357" s="59"/>
      <c r="I357" s="89"/>
    </row>
    <row r="358" spans="1:9" x14ac:dyDescent="0.25">
      <c r="A358" s="30"/>
      <c r="B358" s="21"/>
      <c r="C358" s="13"/>
      <c r="D358" s="13"/>
      <c r="E358" s="55"/>
      <c r="F358" s="52"/>
      <c r="G358" s="67"/>
      <c r="H358" s="59"/>
      <c r="I358" s="89"/>
    </row>
    <row r="359" spans="1:9" x14ac:dyDescent="0.25">
      <c r="A359" s="32"/>
      <c r="B359" s="21"/>
      <c r="C359" s="13"/>
      <c r="D359" s="8"/>
      <c r="E359" s="8"/>
      <c r="F359" s="7"/>
      <c r="G359" s="8"/>
      <c r="H359" s="58"/>
      <c r="I359" s="89"/>
    </row>
    <row r="360" spans="1:9" x14ac:dyDescent="0.25">
      <c r="A360" s="30"/>
      <c r="B360" s="21"/>
      <c r="C360" s="13"/>
      <c r="D360" s="13"/>
      <c r="E360" s="55"/>
      <c r="F360" s="52"/>
      <c r="G360" s="67"/>
      <c r="H360" s="59"/>
      <c r="I360" s="89"/>
    </row>
    <row r="361" spans="1:9" x14ac:dyDescent="0.25">
      <c r="A361" s="30"/>
      <c r="B361" s="21"/>
      <c r="C361" s="13"/>
      <c r="D361" s="13"/>
      <c r="E361" s="55"/>
      <c r="F361" s="52"/>
      <c r="G361" s="67"/>
      <c r="H361" s="59"/>
      <c r="I361" s="89"/>
    </row>
    <row r="362" spans="1:9" x14ac:dyDescent="0.25">
      <c r="A362" s="30"/>
      <c r="B362" s="21"/>
      <c r="C362" s="13"/>
      <c r="D362" s="13"/>
      <c r="E362" s="55"/>
      <c r="F362" s="52"/>
      <c r="G362" s="67"/>
      <c r="H362" s="59"/>
      <c r="I362" s="89"/>
    </row>
    <row r="363" spans="1:9" x14ac:dyDescent="0.25">
      <c r="A363" s="30"/>
      <c r="B363" s="21"/>
      <c r="C363" s="13"/>
      <c r="D363" s="8"/>
      <c r="E363" s="8"/>
      <c r="G363" s="67"/>
      <c r="H363" s="59"/>
      <c r="I363" s="89"/>
    </row>
    <row r="364" spans="1:9" x14ac:dyDescent="0.25">
      <c r="A364" s="32"/>
      <c r="B364" s="21"/>
      <c r="C364" s="13"/>
      <c r="D364" s="8"/>
      <c r="E364" s="8"/>
      <c r="F364" s="7"/>
      <c r="G364" s="8"/>
      <c r="H364" s="58"/>
      <c r="I364" s="89"/>
    </row>
    <row r="365" spans="1:9" x14ac:dyDescent="0.25">
      <c r="A365" s="30"/>
      <c r="B365" s="21"/>
      <c r="C365" s="13"/>
      <c r="D365" s="13"/>
      <c r="E365" s="55"/>
      <c r="F365" s="52"/>
      <c r="G365" s="67"/>
      <c r="H365" s="59"/>
      <c r="I365" s="89"/>
    </row>
    <row r="366" spans="1:9" x14ac:dyDescent="0.25">
      <c r="A366" s="32"/>
      <c r="B366" s="21"/>
      <c r="C366" s="13"/>
      <c r="D366" s="13"/>
      <c r="E366" s="55"/>
      <c r="F366" s="52"/>
      <c r="G366" s="8"/>
      <c r="H366" s="59"/>
      <c r="I366" s="89"/>
    </row>
    <row r="367" spans="1:9" x14ac:dyDescent="0.25">
      <c r="A367" s="32"/>
      <c r="B367" s="21"/>
      <c r="C367" s="13"/>
      <c r="D367" s="8"/>
      <c r="E367" s="8"/>
      <c r="F367" s="7"/>
      <c r="G367" s="8"/>
      <c r="H367" s="58"/>
      <c r="I367" s="89"/>
    </row>
    <row r="368" spans="1:9" x14ac:dyDescent="0.25">
      <c r="A368" s="30"/>
      <c r="B368" s="21"/>
      <c r="C368" s="13"/>
      <c r="D368" s="13"/>
      <c r="E368" s="55"/>
      <c r="F368" s="52"/>
      <c r="G368" s="67"/>
      <c r="H368" s="59"/>
      <c r="I368" s="89"/>
    </row>
    <row r="369" spans="1:9" x14ac:dyDescent="0.25">
      <c r="A369" s="30"/>
      <c r="B369" s="21"/>
      <c r="C369" s="13"/>
      <c r="D369" s="8"/>
      <c r="E369" s="8"/>
      <c r="G369" s="67"/>
      <c r="H369" s="59"/>
      <c r="I369" s="89"/>
    </row>
    <row r="370" spans="1:9" x14ac:dyDescent="0.25">
      <c r="A370" s="32"/>
      <c r="B370" s="21"/>
      <c r="C370" s="13"/>
      <c r="D370" s="13"/>
      <c r="E370" s="55"/>
      <c r="F370" s="52"/>
      <c r="G370" s="8"/>
      <c r="H370" s="59"/>
      <c r="I370" s="89"/>
    </row>
    <row r="371" spans="1:9" x14ac:dyDescent="0.25">
      <c r="A371" s="30"/>
      <c r="B371" s="21"/>
      <c r="C371" s="13"/>
      <c r="D371" s="13"/>
      <c r="E371" s="55"/>
      <c r="F371" s="52"/>
      <c r="G371" s="67"/>
      <c r="H371" s="59"/>
      <c r="I371" s="89"/>
    </row>
    <row r="372" spans="1:9" x14ac:dyDescent="0.25">
      <c r="A372" s="30"/>
      <c r="B372" s="21"/>
      <c r="C372" s="13"/>
      <c r="D372" s="8"/>
      <c r="E372" s="8"/>
      <c r="G372" s="67"/>
      <c r="H372" s="59"/>
      <c r="I372" s="89"/>
    </row>
    <row r="373" spans="1:9" x14ac:dyDescent="0.25">
      <c r="A373" s="30"/>
      <c r="B373" s="21"/>
      <c r="C373" s="13"/>
      <c r="D373" s="13"/>
      <c r="E373" s="55"/>
      <c r="F373" s="52"/>
      <c r="G373" s="67"/>
      <c r="H373" s="59"/>
      <c r="I373" s="89"/>
    </row>
    <row r="374" spans="1:9" x14ac:dyDescent="0.25">
      <c r="A374" s="30"/>
      <c r="B374" s="21"/>
      <c r="C374" s="13"/>
      <c r="D374" s="13"/>
      <c r="E374" s="55"/>
      <c r="F374" s="52"/>
      <c r="G374" s="8"/>
      <c r="H374" s="59"/>
      <c r="I374" s="89"/>
    </row>
    <row r="375" spans="1:9" x14ac:dyDescent="0.25">
      <c r="A375" s="32"/>
      <c r="B375" s="21"/>
      <c r="C375" s="13"/>
      <c r="D375" s="13"/>
      <c r="E375" s="55"/>
      <c r="F375" s="52"/>
      <c r="G375" s="8"/>
      <c r="H375" s="59"/>
      <c r="I375" s="89"/>
    </row>
    <row r="376" spans="1:9" x14ac:dyDescent="0.25">
      <c r="A376" s="30"/>
      <c r="B376" s="21"/>
      <c r="C376" s="13"/>
      <c r="D376" s="8"/>
      <c r="E376" s="8"/>
      <c r="G376" s="67"/>
      <c r="H376" s="59"/>
      <c r="I376" s="89"/>
    </row>
    <row r="377" spans="1:9" x14ac:dyDescent="0.25">
      <c r="A377" s="30"/>
      <c r="B377" s="21"/>
      <c r="C377" s="13"/>
      <c r="D377" s="13"/>
      <c r="E377" s="55"/>
      <c r="F377" s="52"/>
      <c r="G377" s="67"/>
      <c r="H377" s="59"/>
      <c r="I377" s="89"/>
    </row>
    <row r="378" spans="1:9" x14ac:dyDescent="0.25">
      <c r="A378" s="30"/>
      <c r="B378" s="21"/>
      <c r="C378" s="13"/>
      <c r="D378" s="8"/>
      <c r="E378" s="8"/>
      <c r="G378" s="67"/>
      <c r="H378" s="59"/>
      <c r="I378" s="89"/>
    </row>
    <row r="379" spans="1:9" x14ac:dyDescent="0.25">
      <c r="A379" s="30"/>
      <c r="B379" s="21"/>
      <c r="C379" s="13"/>
      <c r="D379" s="13"/>
      <c r="E379" s="55"/>
      <c r="F379" s="52"/>
      <c r="G379" s="67"/>
      <c r="H379" s="59"/>
      <c r="I379" s="89"/>
    </row>
    <row r="380" spans="1:9" x14ac:dyDescent="0.25">
      <c r="A380" s="30"/>
      <c r="B380" s="21"/>
      <c r="C380" s="13"/>
      <c r="D380" s="13"/>
      <c r="E380" s="55"/>
      <c r="F380" s="52"/>
      <c r="G380" s="67"/>
      <c r="H380" s="59"/>
      <c r="I380" s="89"/>
    </row>
    <row r="381" spans="1:9" x14ac:dyDescent="0.25">
      <c r="A381" s="30"/>
      <c r="B381" s="21"/>
      <c r="C381" s="13"/>
      <c r="D381" s="13"/>
      <c r="E381" s="55"/>
      <c r="F381" s="52"/>
      <c r="G381" s="67"/>
      <c r="H381" s="59"/>
      <c r="I381" s="89"/>
    </row>
    <row r="382" spans="1:9" x14ac:dyDescent="0.25">
      <c r="A382" s="32"/>
      <c r="B382" s="21"/>
      <c r="C382" s="13"/>
      <c r="D382" s="13"/>
      <c r="E382" s="55"/>
      <c r="F382" s="52"/>
      <c r="G382" s="8"/>
      <c r="H382" s="59"/>
      <c r="I382" s="89"/>
    </row>
    <row r="383" spans="1:9" x14ac:dyDescent="0.25">
      <c r="A383" s="32"/>
      <c r="B383" s="21"/>
      <c r="C383" s="13"/>
      <c r="D383" s="13"/>
      <c r="E383" s="55"/>
      <c r="F383" s="52"/>
      <c r="G383" s="9"/>
      <c r="H383" s="59"/>
      <c r="I383" s="89"/>
    </row>
    <row r="384" spans="1:9" x14ac:dyDescent="0.25">
      <c r="A384" s="30"/>
      <c r="B384" s="21"/>
      <c r="C384" s="13"/>
      <c r="D384" s="13"/>
      <c r="E384" s="55"/>
      <c r="F384" s="52"/>
      <c r="G384" s="67"/>
      <c r="H384" s="59"/>
      <c r="I384" s="89"/>
    </row>
    <row r="385" spans="1:9" x14ac:dyDescent="0.25">
      <c r="A385" s="32"/>
      <c r="B385" s="21"/>
      <c r="C385" s="13"/>
      <c r="D385" s="8"/>
      <c r="E385" s="8"/>
      <c r="G385" s="8"/>
      <c r="H385" s="59"/>
      <c r="I385" s="89"/>
    </row>
    <row r="386" spans="1:9" x14ac:dyDescent="0.25">
      <c r="A386" s="30"/>
      <c r="B386" s="21"/>
      <c r="C386" s="13"/>
      <c r="D386" s="13"/>
      <c r="E386" s="55"/>
      <c r="F386" s="52"/>
      <c r="G386" s="67"/>
      <c r="H386" s="59"/>
      <c r="I386" s="89"/>
    </row>
    <row r="387" spans="1:9" x14ac:dyDescent="0.25">
      <c r="A387" s="32"/>
      <c r="B387" s="21"/>
      <c r="C387" s="13"/>
      <c r="D387" s="8"/>
      <c r="E387" s="8"/>
      <c r="F387" s="7"/>
      <c r="G387" s="8"/>
      <c r="H387" s="58"/>
      <c r="I387" s="89"/>
    </row>
    <row r="388" spans="1:9" x14ac:dyDescent="0.25">
      <c r="A388" s="30"/>
      <c r="B388" s="21"/>
      <c r="C388" s="13"/>
      <c r="D388" s="13"/>
      <c r="E388" s="55"/>
      <c r="F388" s="52"/>
      <c r="G388" s="67"/>
      <c r="H388" s="59"/>
      <c r="I388" s="89"/>
    </row>
    <row r="389" spans="1:9" x14ac:dyDescent="0.25">
      <c r="A389" s="30"/>
      <c r="B389" s="21"/>
      <c r="C389" s="13"/>
      <c r="D389" s="13"/>
      <c r="E389" s="55"/>
      <c r="F389" s="52"/>
      <c r="G389" s="67"/>
      <c r="H389" s="59"/>
      <c r="I389" s="89"/>
    </row>
    <row r="390" spans="1:9" x14ac:dyDescent="0.25">
      <c r="A390" s="32"/>
      <c r="B390" s="21"/>
      <c r="C390" s="13"/>
      <c r="D390" s="8"/>
      <c r="E390" s="8"/>
      <c r="G390" s="8"/>
      <c r="H390" s="59"/>
      <c r="I390" s="89"/>
    </row>
    <row r="391" spans="1:9" x14ac:dyDescent="0.25">
      <c r="A391" s="32"/>
      <c r="B391" s="21"/>
      <c r="C391" s="13"/>
      <c r="D391" s="13"/>
      <c r="E391" s="55"/>
      <c r="F391" s="52"/>
      <c r="G391" s="8"/>
      <c r="H391" s="59"/>
      <c r="I391" s="89"/>
    </row>
    <row r="392" spans="1:9" x14ac:dyDescent="0.25">
      <c r="A392" s="30"/>
      <c r="B392" s="21"/>
      <c r="C392" s="13"/>
      <c r="D392" s="8"/>
      <c r="E392" s="8"/>
      <c r="G392" s="67"/>
      <c r="H392" s="59"/>
      <c r="I392" s="89"/>
    </row>
    <row r="393" spans="1:9" x14ac:dyDescent="0.25">
      <c r="A393" s="30"/>
      <c r="B393" s="21"/>
      <c r="C393" s="13"/>
      <c r="D393" s="13"/>
      <c r="E393" s="55"/>
      <c r="F393" s="52"/>
      <c r="G393" s="67"/>
      <c r="H393" s="59"/>
      <c r="I393" s="89"/>
    </row>
    <row r="394" spans="1:9" x14ac:dyDescent="0.25">
      <c r="A394" s="30"/>
      <c r="B394" s="21"/>
      <c r="C394" s="13"/>
      <c r="D394" s="8"/>
      <c r="E394" s="8"/>
      <c r="G394" s="67"/>
      <c r="H394" s="59"/>
      <c r="I394" s="89"/>
    </row>
    <row r="395" spans="1:9" x14ac:dyDescent="0.25">
      <c r="A395" s="30"/>
      <c r="B395" s="21"/>
      <c r="C395" s="13"/>
      <c r="D395" s="13"/>
      <c r="E395" s="55"/>
      <c r="F395" s="52"/>
      <c r="G395" s="67"/>
      <c r="H395" s="59"/>
      <c r="I395" s="89"/>
    </row>
    <row r="396" spans="1:9" x14ac:dyDescent="0.25">
      <c r="A396" s="30"/>
      <c r="B396" s="21"/>
      <c r="C396" s="13"/>
      <c r="D396" s="8"/>
      <c r="E396" s="8"/>
      <c r="H396" s="59"/>
      <c r="I396" s="89"/>
    </row>
    <row r="397" spans="1:9" x14ac:dyDescent="0.25">
      <c r="A397" s="30"/>
      <c r="B397" s="21"/>
      <c r="C397" s="13"/>
      <c r="D397" s="8"/>
      <c r="E397" s="8"/>
      <c r="H397" s="59"/>
      <c r="I397" s="89"/>
    </row>
    <row r="398" spans="1:9" x14ac:dyDescent="0.25">
      <c r="A398" s="32"/>
      <c r="B398" s="21"/>
      <c r="C398" s="13"/>
      <c r="D398" s="13"/>
      <c r="E398" s="55"/>
      <c r="F398" s="52"/>
      <c r="G398" s="8"/>
      <c r="H398" s="59"/>
      <c r="I398" s="89"/>
    </row>
    <row r="399" spans="1:9" x14ac:dyDescent="0.25">
      <c r="A399" s="30"/>
      <c r="B399" s="21"/>
      <c r="C399" s="13"/>
      <c r="D399" s="13"/>
      <c r="E399" s="55"/>
      <c r="F399" s="52"/>
      <c r="H399" s="59"/>
      <c r="I399" s="89"/>
    </row>
    <row r="400" spans="1:9" x14ac:dyDescent="0.25">
      <c r="A400" s="30"/>
      <c r="B400" s="21"/>
      <c r="C400" s="13"/>
      <c r="D400" s="13"/>
      <c r="E400" s="55"/>
      <c r="F400" s="52"/>
      <c r="H400" s="59"/>
      <c r="I400" s="89"/>
    </row>
    <row r="401" spans="1:9" x14ac:dyDescent="0.25">
      <c r="A401" s="32"/>
      <c r="B401" s="21"/>
      <c r="C401" s="13"/>
      <c r="D401" s="8"/>
      <c r="E401" s="8"/>
      <c r="F401" s="7"/>
      <c r="G401" s="8"/>
      <c r="H401" s="58"/>
      <c r="I401" s="89"/>
    </row>
    <row r="402" spans="1:9" x14ac:dyDescent="0.25">
      <c r="A402" s="30"/>
      <c r="B402" s="21"/>
      <c r="C402" s="13"/>
      <c r="D402" s="13"/>
      <c r="E402" s="55"/>
      <c r="F402" s="52"/>
      <c r="H402" s="59"/>
      <c r="I402" s="89"/>
    </row>
    <row r="403" spans="1:9" x14ac:dyDescent="0.25">
      <c r="A403" s="30"/>
      <c r="B403" s="21"/>
      <c r="C403" s="13"/>
      <c r="D403" s="13"/>
      <c r="E403" s="55"/>
      <c r="F403" s="52"/>
      <c r="H403" s="59"/>
      <c r="I403" s="89"/>
    </row>
    <row r="404" spans="1:9" x14ac:dyDescent="0.25">
      <c r="A404" s="30"/>
      <c r="B404" s="21"/>
      <c r="C404" s="13"/>
      <c r="D404" s="13"/>
      <c r="E404" s="55"/>
      <c r="F404" s="52"/>
      <c r="H404" s="59"/>
      <c r="I404" s="89"/>
    </row>
    <row r="405" spans="1:9" x14ac:dyDescent="0.25">
      <c r="A405" s="32"/>
      <c r="B405" s="21"/>
      <c r="C405" s="13"/>
      <c r="D405" s="13"/>
      <c r="E405" s="55"/>
      <c r="F405" s="52"/>
      <c r="G405" s="8"/>
      <c r="H405" s="59"/>
      <c r="I405" s="89"/>
    </row>
    <row r="406" spans="1:9" x14ac:dyDescent="0.25">
      <c r="A406" s="30"/>
      <c r="B406" s="21"/>
      <c r="C406" s="13"/>
      <c r="D406" s="8"/>
      <c r="E406" s="8"/>
      <c r="H406" s="59"/>
      <c r="I406" s="89"/>
    </row>
    <row r="407" spans="1:9" x14ac:dyDescent="0.25">
      <c r="A407" s="32"/>
      <c r="B407" s="21"/>
      <c r="C407" s="13"/>
      <c r="D407" s="13"/>
      <c r="E407" s="55"/>
      <c r="F407" s="52"/>
      <c r="G407" s="9"/>
      <c r="H407" s="59"/>
      <c r="I407" s="89"/>
    </row>
    <row r="408" spans="1:9" x14ac:dyDescent="0.25">
      <c r="A408" s="32"/>
      <c r="B408" s="21"/>
      <c r="C408" s="13"/>
      <c r="D408" s="13"/>
      <c r="E408" s="55"/>
      <c r="F408" s="52"/>
      <c r="G408" s="8"/>
      <c r="H408" s="59"/>
      <c r="I408" s="89"/>
    </row>
    <row r="409" spans="1:9" x14ac:dyDescent="0.25">
      <c r="A409" s="30"/>
      <c r="B409" s="21"/>
      <c r="C409" s="13"/>
      <c r="D409" s="8"/>
      <c r="E409" s="8"/>
      <c r="G409" s="67"/>
      <c r="H409" s="59"/>
      <c r="I409" s="89"/>
    </row>
    <row r="410" spans="1:9" x14ac:dyDescent="0.25">
      <c r="A410" s="30"/>
      <c r="B410" s="21"/>
      <c r="C410" s="13"/>
      <c r="D410" s="13"/>
      <c r="E410" s="55"/>
      <c r="F410" s="52"/>
      <c r="G410" s="67"/>
      <c r="H410" s="59"/>
      <c r="I410" s="89"/>
    </row>
    <row r="411" spans="1:9" x14ac:dyDescent="0.25">
      <c r="A411" s="30"/>
      <c r="B411" s="21"/>
      <c r="C411" s="13"/>
      <c r="D411" s="8"/>
      <c r="E411" s="8"/>
      <c r="G411" s="67"/>
      <c r="H411" s="59"/>
      <c r="I411" s="89"/>
    </row>
    <row r="412" spans="1:9" x14ac:dyDescent="0.25">
      <c r="A412" s="30"/>
      <c r="B412" s="21"/>
      <c r="C412" s="13"/>
      <c r="D412" s="13"/>
      <c r="E412" s="55"/>
      <c r="F412" s="52"/>
      <c r="G412" s="67"/>
      <c r="H412" s="59"/>
      <c r="I412" s="89"/>
    </row>
    <row r="413" spans="1:9" x14ac:dyDescent="0.25">
      <c r="A413" s="30"/>
      <c r="B413" s="21"/>
      <c r="C413" s="13"/>
      <c r="D413" s="13"/>
      <c r="E413" s="55"/>
      <c r="F413" s="52"/>
      <c r="G413" s="67"/>
      <c r="H413" s="59"/>
      <c r="I413" s="89"/>
    </row>
    <row r="414" spans="1:9" x14ac:dyDescent="0.25">
      <c r="A414" s="30"/>
      <c r="B414" s="21"/>
      <c r="C414" s="13"/>
      <c r="D414" s="8"/>
      <c r="E414" s="8"/>
      <c r="G414" s="67"/>
      <c r="H414" s="59"/>
      <c r="I414" s="89"/>
    </row>
    <row r="415" spans="1:9" x14ac:dyDescent="0.25">
      <c r="A415" s="30"/>
      <c r="B415" s="21"/>
      <c r="C415" s="13"/>
      <c r="D415" s="13"/>
      <c r="E415" s="55"/>
      <c r="F415" s="52"/>
      <c r="G415" s="67"/>
      <c r="H415" s="59"/>
      <c r="I415" s="89"/>
    </row>
    <row r="416" spans="1:9" x14ac:dyDescent="0.25">
      <c r="A416" s="30"/>
      <c r="B416" s="21"/>
      <c r="C416" s="13"/>
      <c r="D416" s="13"/>
      <c r="E416" s="55"/>
      <c r="F416" s="52"/>
      <c r="G416" s="67"/>
      <c r="H416" s="59"/>
      <c r="I416" s="89"/>
    </row>
    <row r="417" spans="1:9" x14ac:dyDescent="0.25">
      <c r="A417" s="30"/>
      <c r="B417" s="21"/>
      <c r="C417" s="13"/>
      <c r="D417" s="8"/>
      <c r="E417" s="8"/>
      <c r="G417" s="67"/>
      <c r="H417" s="59"/>
      <c r="I417" s="89"/>
    </row>
    <row r="418" spans="1:9" x14ac:dyDescent="0.25">
      <c r="A418" s="30"/>
      <c r="B418" s="21"/>
      <c r="C418" s="13"/>
      <c r="D418" s="13"/>
      <c r="E418" s="55"/>
      <c r="F418" s="52"/>
      <c r="G418" s="67"/>
      <c r="H418" s="59"/>
      <c r="I418" s="89"/>
    </row>
    <row r="419" spans="1:9" x14ac:dyDescent="0.25">
      <c r="A419" s="30"/>
      <c r="B419" s="21"/>
      <c r="C419" s="13"/>
      <c r="D419" s="13"/>
      <c r="E419" s="55"/>
      <c r="F419" s="52"/>
      <c r="G419" s="67"/>
      <c r="H419" s="59"/>
      <c r="I419" s="89"/>
    </row>
    <row r="420" spans="1:9" x14ac:dyDescent="0.25">
      <c r="A420" s="30"/>
      <c r="B420" s="21"/>
      <c r="C420" s="13"/>
      <c r="D420" s="8"/>
      <c r="E420" s="8"/>
      <c r="G420" s="67"/>
      <c r="H420" s="59"/>
      <c r="I420" s="89"/>
    </row>
    <row r="421" spans="1:9" x14ac:dyDescent="0.25">
      <c r="A421" s="30"/>
      <c r="B421" s="21"/>
      <c r="C421" s="13"/>
      <c r="D421" s="8"/>
      <c r="E421" s="8"/>
      <c r="G421" s="67"/>
      <c r="H421" s="59"/>
      <c r="I421" s="89"/>
    </row>
    <row r="422" spans="1:9" x14ac:dyDescent="0.25">
      <c r="A422" s="30"/>
      <c r="B422" s="21"/>
      <c r="C422" s="13"/>
      <c r="D422" s="13"/>
      <c r="E422" s="55"/>
      <c r="F422" s="52"/>
      <c r="G422" s="67"/>
      <c r="H422" s="59"/>
      <c r="I422" s="89"/>
    </row>
    <row r="423" spans="1:9" x14ac:dyDescent="0.25">
      <c r="A423" s="30"/>
      <c r="B423" s="21"/>
      <c r="C423" s="13"/>
      <c r="D423" s="13"/>
      <c r="E423" s="55"/>
      <c r="F423" s="52"/>
      <c r="G423" s="67"/>
      <c r="H423" s="59"/>
      <c r="I423" s="89"/>
    </row>
    <row r="424" spans="1:9" x14ac:dyDescent="0.25">
      <c r="A424" s="30"/>
      <c r="B424" s="21"/>
      <c r="C424" s="13"/>
      <c r="D424" s="13"/>
      <c r="E424" s="55"/>
      <c r="F424" s="52"/>
      <c r="G424" s="67"/>
      <c r="H424" s="59"/>
      <c r="I424" s="89"/>
    </row>
    <row r="425" spans="1:9" x14ac:dyDescent="0.25">
      <c r="A425" s="30"/>
      <c r="B425" s="21"/>
      <c r="C425" s="13"/>
      <c r="D425" s="13"/>
      <c r="E425" s="55"/>
      <c r="F425" s="52"/>
      <c r="G425" s="67"/>
      <c r="H425" s="59"/>
      <c r="I425" s="89"/>
    </row>
    <row r="426" spans="1:9" x14ac:dyDescent="0.25">
      <c r="A426" s="32"/>
      <c r="B426" s="21"/>
      <c r="C426" s="13"/>
      <c r="D426" s="13"/>
      <c r="E426" s="55"/>
      <c r="F426" s="52"/>
      <c r="G426" s="9"/>
      <c r="H426" s="59"/>
      <c r="I426" s="89"/>
    </row>
    <row r="427" spans="1:9" x14ac:dyDescent="0.25">
      <c r="A427" s="30"/>
      <c r="B427" s="21"/>
      <c r="C427" s="13"/>
      <c r="D427" s="13"/>
      <c r="E427" s="55"/>
      <c r="F427" s="52"/>
      <c r="G427" s="67"/>
      <c r="H427" s="59"/>
      <c r="I427" s="89"/>
    </row>
    <row r="428" spans="1:9" x14ac:dyDescent="0.25">
      <c r="A428" s="30"/>
      <c r="B428" s="21"/>
      <c r="C428" s="13"/>
      <c r="D428" s="13"/>
      <c r="E428" s="55"/>
      <c r="F428" s="52"/>
      <c r="G428" s="8"/>
      <c r="H428" s="59"/>
      <c r="I428" s="89"/>
    </row>
    <row r="429" spans="1:9" x14ac:dyDescent="0.25">
      <c r="A429" s="30"/>
      <c r="B429" s="21"/>
      <c r="C429" s="13"/>
      <c r="D429" s="13"/>
      <c r="E429" s="55"/>
      <c r="F429" s="52"/>
      <c r="G429" s="8"/>
      <c r="H429" s="59"/>
      <c r="I429" s="89"/>
    </row>
    <row r="430" spans="1:9" x14ac:dyDescent="0.25">
      <c r="A430" s="30"/>
      <c r="B430" s="21"/>
      <c r="C430" s="13"/>
      <c r="D430" s="13"/>
      <c r="E430" s="55"/>
      <c r="F430" s="52"/>
      <c r="G430" s="8"/>
      <c r="H430" s="59"/>
      <c r="I430" s="89"/>
    </row>
    <row r="431" spans="1:9" x14ac:dyDescent="0.25">
      <c r="A431" s="30"/>
      <c r="B431" s="21"/>
      <c r="C431" s="13"/>
      <c r="D431" s="13"/>
      <c r="E431" s="55"/>
      <c r="F431" s="52"/>
      <c r="G431" s="8"/>
      <c r="H431" s="59"/>
      <c r="I431" s="89"/>
    </row>
    <row r="432" spans="1:9" x14ac:dyDescent="0.25">
      <c r="A432" s="30"/>
      <c r="B432" s="21"/>
      <c r="C432" s="13"/>
      <c r="D432" s="13"/>
      <c r="E432" s="55"/>
      <c r="F432" s="52"/>
      <c r="G432" s="8"/>
      <c r="H432" s="59"/>
      <c r="I432" s="89"/>
    </row>
    <row r="433" spans="1:9" x14ac:dyDescent="0.25">
      <c r="A433" s="30"/>
      <c r="B433" s="21"/>
      <c r="C433" s="13"/>
      <c r="D433" s="13"/>
      <c r="E433" s="55"/>
      <c r="F433" s="52"/>
      <c r="G433" s="8"/>
      <c r="H433" s="59"/>
      <c r="I433" s="89"/>
    </row>
    <row r="434" spans="1:9" x14ac:dyDescent="0.25">
      <c r="A434" s="30"/>
      <c r="B434" s="21"/>
      <c r="C434" s="13"/>
      <c r="D434" s="8"/>
      <c r="E434" s="8"/>
      <c r="G434" s="67"/>
      <c r="H434" s="59"/>
      <c r="I434" s="89"/>
    </row>
    <row r="435" spans="1:9" x14ac:dyDescent="0.25">
      <c r="A435" s="30"/>
      <c r="B435" s="21"/>
      <c r="C435" s="13"/>
      <c r="D435" s="13"/>
      <c r="E435" s="55"/>
      <c r="F435" s="52"/>
      <c r="G435" s="67"/>
      <c r="H435" s="59"/>
      <c r="I435" s="89"/>
    </row>
    <row r="436" spans="1:9" x14ac:dyDescent="0.25">
      <c r="A436" s="32"/>
      <c r="B436" s="21"/>
      <c r="C436" s="13"/>
      <c r="D436" s="13"/>
      <c r="E436" s="55"/>
      <c r="F436" s="52"/>
      <c r="G436" s="9"/>
      <c r="H436" s="59"/>
      <c r="I436" s="89"/>
    </row>
    <row r="437" spans="1:9" x14ac:dyDescent="0.25">
      <c r="A437" s="30"/>
      <c r="B437" s="21"/>
      <c r="C437" s="13"/>
      <c r="D437" s="13"/>
      <c r="E437" s="55"/>
      <c r="F437" s="52"/>
      <c r="G437" s="67"/>
      <c r="H437" s="59"/>
      <c r="I437" s="89"/>
    </row>
    <row r="438" spans="1:9" x14ac:dyDescent="0.25">
      <c r="A438" s="32"/>
      <c r="B438" s="21"/>
      <c r="C438" s="13"/>
      <c r="D438" s="8"/>
      <c r="E438" s="8"/>
      <c r="F438" s="7"/>
      <c r="G438" s="8"/>
      <c r="H438" s="58"/>
      <c r="I438" s="89"/>
    </row>
    <row r="439" spans="1:9" x14ac:dyDescent="0.25">
      <c r="A439" s="32"/>
      <c r="B439" s="21"/>
      <c r="C439" s="13"/>
      <c r="D439" s="13"/>
      <c r="E439" s="55"/>
      <c r="F439" s="52"/>
      <c r="G439" s="9"/>
      <c r="H439" s="59"/>
      <c r="I439" s="89"/>
    </row>
    <row r="440" spans="1:9" x14ac:dyDescent="0.25">
      <c r="A440" s="30"/>
      <c r="B440" s="21"/>
      <c r="C440" s="13"/>
      <c r="D440" s="8"/>
      <c r="E440" s="8"/>
      <c r="G440" s="67"/>
      <c r="H440" s="59"/>
      <c r="I440" s="89"/>
    </row>
    <row r="441" spans="1:9" x14ac:dyDescent="0.25">
      <c r="A441" s="30"/>
      <c r="B441" s="21"/>
      <c r="C441" s="13"/>
      <c r="D441" s="13"/>
      <c r="E441" s="55"/>
      <c r="F441" s="52"/>
      <c r="G441" s="67"/>
      <c r="H441" s="59"/>
      <c r="I441" s="89"/>
    </row>
    <row r="442" spans="1:9" x14ac:dyDescent="0.25">
      <c r="A442" s="32"/>
      <c r="B442" s="21"/>
      <c r="C442" s="13"/>
      <c r="D442" s="8"/>
      <c r="E442" s="8"/>
      <c r="F442" s="7"/>
      <c r="G442" s="8"/>
      <c r="H442" s="58"/>
      <c r="I442" s="89"/>
    </row>
    <row r="443" spans="1:9" x14ac:dyDescent="0.25">
      <c r="A443" s="32"/>
      <c r="B443" s="21"/>
      <c r="C443" s="13"/>
      <c r="D443" s="13"/>
      <c r="E443" s="55"/>
      <c r="F443" s="52"/>
      <c r="G443" s="8"/>
      <c r="H443" s="59"/>
      <c r="I443" s="89"/>
    </row>
    <row r="444" spans="1:9" x14ac:dyDescent="0.25">
      <c r="A444" s="32"/>
      <c r="B444" s="21"/>
      <c r="C444" s="13"/>
      <c r="D444" s="13"/>
      <c r="E444" s="55"/>
      <c r="F444" s="52"/>
      <c r="G444" s="8"/>
      <c r="H444" s="59"/>
      <c r="I444" s="89"/>
    </row>
    <row r="445" spans="1:9" x14ac:dyDescent="0.25">
      <c r="A445" s="32"/>
      <c r="B445" s="21"/>
      <c r="C445" s="13"/>
      <c r="D445" s="13"/>
      <c r="E445" s="55"/>
      <c r="F445" s="52"/>
      <c r="G445" s="8"/>
      <c r="H445" s="59"/>
      <c r="I445" s="89"/>
    </row>
    <row r="446" spans="1:9" x14ac:dyDescent="0.25">
      <c r="A446" s="32"/>
      <c r="B446" s="21"/>
      <c r="C446" s="13"/>
      <c r="D446" s="13"/>
      <c r="E446" s="55"/>
      <c r="F446" s="52"/>
      <c r="G446" s="8"/>
      <c r="H446" s="59"/>
      <c r="I446" s="89"/>
    </row>
    <row r="447" spans="1:9" x14ac:dyDescent="0.25">
      <c r="A447" s="32"/>
      <c r="B447" s="21"/>
      <c r="C447" s="13"/>
      <c r="D447" s="13"/>
      <c r="E447" s="55"/>
      <c r="F447" s="52"/>
      <c r="G447" s="8"/>
      <c r="H447" s="59"/>
      <c r="I447" s="89"/>
    </row>
    <row r="448" spans="1:9" x14ac:dyDescent="0.25">
      <c r="A448" s="32"/>
      <c r="B448" s="21"/>
      <c r="C448" s="13"/>
      <c r="D448" s="8"/>
      <c r="E448" s="8"/>
      <c r="F448" s="7"/>
      <c r="G448" s="8"/>
      <c r="H448" s="58"/>
      <c r="I448" s="89"/>
    </row>
    <row r="449" spans="1:9" x14ac:dyDescent="0.25">
      <c r="A449" s="32"/>
      <c r="B449" s="21"/>
      <c r="C449" s="13"/>
      <c r="D449" s="13"/>
      <c r="E449" s="55"/>
      <c r="F449" s="52"/>
      <c r="G449" s="8"/>
      <c r="H449" s="59"/>
      <c r="I449" s="89"/>
    </row>
    <row r="450" spans="1:9" x14ac:dyDescent="0.25">
      <c r="A450" s="32"/>
      <c r="B450" s="21"/>
      <c r="C450" s="13"/>
      <c r="D450" s="13"/>
      <c r="E450" s="55"/>
      <c r="F450" s="52"/>
      <c r="G450" s="8"/>
      <c r="H450" s="59"/>
      <c r="I450" s="89"/>
    </row>
    <row r="451" spans="1:9" x14ac:dyDescent="0.25">
      <c r="A451" s="32"/>
      <c r="B451" s="21"/>
      <c r="C451" s="13"/>
      <c r="D451" s="13"/>
      <c r="E451" s="55"/>
      <c r="F451" s="52"/>
      <c r="G451" s="8"/>
      <c r="H451" s="59"/>
      <c r="I451" s="89"/>
    </row>
    <row r="452" spans="1:9" x14ac:dyDescent="0.25">
      <c r="A452" s="32"/>
      <c r="B452" s="21"/>
      <c r="C452" s="13"/>
      <c r="D452" s="13"/>
      <c r="E452" s="55"/>
      <c r="F452" s="52"/>
      <c r="G452" s="8"/>
      <c r="H452" s="59"/>
      <c r="I452" s="89"/>
    </row>
    <row r="453" spans="1:9" x14ac:dyDescent="0.25">
      <c r="A453" s="32"/>
      <c r="B453" s="21"/>
      <c r="C453" s="13"/>
      <c r="D453" s="8"/>
      <c r="E453" s="8"/>
      <c r="F453" s="7"/>
      <c r="G453" s="8"/>
      <c r="H453" s="58"/>
      <c r="I453" s="89"/>
    </row>
    <row r="454" spans="1:9" x14ac:dyDescent="0.25">
      <c r="A454" s="30"/>
      <c r="B454" s="21"/>
      <c r="C454" s="13"/>
      <c r="D454" s="13"/>
      <c r="E454" s="55"/>
      <c r="F454" s="52"/>
      <c r="G454" s="8"/>
      <c r="H454" s="59"/>
      <c r="I454" s="89"/>
    </row>
    <row r="455" spans="1:9" x14ac:dyDescent="0.25">
      <c r="A455" s="32"/>
      <c r="B455" s="21"/>
      <c r="C455" s="13"/>
      <c r="D455" s="13"/>
      <c r="E455" s="55"/>
      <c r="F455" s="52"/>
      <c r="G455" s="8"/>
      <c r="H455" s="59"/>
      <c r="I455" s="89"/>
    </row>
    <row r="456" spans="1:9" x14ac:dyDescent="0.25">
      <c r="A456" s="32"/>
      <c r="B456" s="21"/>
      <c r="C456" s="13"/>
      <c r="D456" s="13"/>
      <c r="E456" s="55"/>
      <c r="F456" s="52"/>
      <c r="G456" s="8"/>
      <c r="H456" s="59"/>
      <c r="I456" s="89"/>
    </row>
    <row r="457" spans="1:9" x14ac:dyDescent="0.25">
      <c r="A457" s="32"/>
      <c r="B457" s="21"/>
      <c r="C457" s="13"/>
      <c r="D457" s="13"/>
      <c r="E457" s="55"/>
      <c r="F457" s="52"/>
      <c r="G457" s="8"/>
      <c r="H457" s="59"/>
      <c r="I457" s="89"/>
    </row>
    <row r="458" spans="1:9" x14ac:dyDescent="0.25">
      <c r="A458" s="32"/>
      <c r="B458" s="21"/>
      <c r="C458" s="13"/>
      <c r="D458" s="13"/>
      <c r="E458" s="55"/>
      <c r="F458" s="52"/>
      <c r="G458" s="8"/>
      <c r="H458" s="59"/>
      <c r="I458" s="89"/>
    </row>
    <row r="459" spans="1:9" x14ac:dyDescent="0.25">
      <c r="A459" s="32"/>
      <c r="B459" s="21"/>
      <c r="C459" s="13"/>
      <c r="D459" s="8"/>
      <c r="E459" s="8"/>
      <c r="F459" s="7"/>
      <c r="G459" s="9"/>
      <c r="H459" s="58"/>
      <c r="I459" s="89"/>
    </row>
    <row r="460" spans="1:9" x14ac:dyDescent="0.25">
      <c r="A460" s="32"/>
      <c r="B460" s="21"/>
      <c r="C460" s="13"/>
      <c r="D460" s="8"/>
      <c r="E460" s="8"/>
      <c r="F460" s="7"/>
      <c r="G460" s="8"/>
      <c r="H460" s="58"/>
      <c r="I460" s="89"/>
    </row>
    <row r="461" spans="1:9" x14ac:dyDescent="0.25">
      <c r="A461" s="32"/>
      <c r="B461" s="21"/>
      <c r="C461" s="13"/>
      <c r="D461" s="8"/>
      <c r="E461" s="8"/>
      <c r="F461" s="7"/>
      <c r="G461" s="8"/>
      <c r="H461" s="58"/>
      <c r="I461" s="89"/>
    </row>
    <row r="462" spans="1:9" x14ac:dyDescent="0.25">
      <c r="A462" s="32"/>
      <c r="B462" s="21"/>
      <c r="C462" s="13"/>
      <c r="D462" s="13"/>
      <c r="E462" s="55"/>
      <c r="F462" s="52"/>
      <c r="G462" s="8"/>
      <c r="H462" s="59"/>
      <c r="I462" s="89"/>
    </row>
    <row r="463" spans="1:9" x14ac:dyDescent="0.25">
      <c r="A463" s="32"/>
      <c r="B463" s="21"/>
      <c r="C463" s="13"/>
      <c r="D463" s="13"/>
      <c r="E463" s="55"/>
      <c r="F463" s="52"/>
      <c r="G463" s="8"/>
      <c r="H463" s="59"/>
      <c r="I463" s="89"/>
    </row>
    <row r="464" spans="1:9" x14ac:dyDescent="0.25">
      <c r="A464" s="32"/>
      <c r="B464" s="21"/>
      <c r="C464" s="13"/>
      <c r="D464" s="13"/>
      <c r="E464" s="55"/>
      <c r="F464" s="52"/>
      <c r="G464" s="8"/>
      <c r="H464" s="59"/>
      <c r="I464" s="89"/>
    </row>
    <row r="465" spans="1:9" x14ac:dyDescent="0.25">
      <c r="A465" s="30"/>
      <c r="B465" s="21"/>
      <c r="C465" s="13"/>
      <c r="D465" s="13"/>
      <c r="E465" s="55"/>
      <c r="F465" s="52"/>
      <c r="G465" s="8"/>
      <c r="H465" s="59"/>
      <c r="I465" s="89"/>
    </row>
    <row r="466" spans="1:9" x14ac:dyDescent="0.25">
      <c r="A466" s="32"/>
      <c r="B466" s="21"/>
      <c r="C466" s="13"/>
      <c r="D466" s="8"/>
      <c r="E466" s="8"/>
      <c r="F466" s="7"/>
      <c r="G466" s="8"/>
      <c r="H466" s="58"/>
      <c r="I466" s="89"/>
    </row>
    <row r="467" spans="1:9" x14ac:dyDescent="0.25">
      <c r="A467" s="32"/>
      <c r="B467" s="21"/>
      <c r="C467" s="13"/>
      <c r="D467" s="13"/>
      <c r="E467" s="55"/>
      <c r="F467" s="52"/>
      <c r="G467" s="8"/>
      <c r="H467" s="59"/>
      <c r="I467" s="89"/>
    </row>
    <row r="468" spans="1:9" x14ac:dyDescent="0.25">
      <c r="A468" s="30"/>
      <c r="B468" s="21"/>
      <c r="C468" s="13"/>
      <c r="D468" s="8"/>
      <c r="E468" s="8"/>
      <c r="F468" s="7"/>
      <c r="G468" s="8"/>
      <c r="H468" s="58"/>
      <c r="I468" s="89"/>
    </row>
    <row r="469" spans="1:9" x14ac:dyDescent="0.25">
      <c r="A469" s="30"/>
      <c r="B469" s="21"/>
      <c r="C469" s="13"/>
      <c r="D469" s="13"/>
      <c r="E469" s="55"/>
      <c r="F469" s="52"/>
      <c r="G469" s="8"/>
      <c r="H469" s="59"/>
      <c r="I469" s="89"/>
    </row>
    <row r="470" spans="1:9" x14ac:dyDescent="0.25">
      <c r="A470" s="30"/>
      <c r="B470" s="21"/>
      <c r="C470" s="13"/>
      <c r="D470" s="8"/>
      <c r="E470" s="8"/>
      <c r="F470" s="7"/>
      <c r="G470" s="8"/>
      <c r="H470" s="58"/>
      <c r="I470" s="89"/>
    </row>
    <row r="471" spans="1:9" x14ac:dyDescent="0.25">
      <c r="A471" s="30"/>
      <c r="B471" s="21"/>
      <c r="C471" s="13"/>
      <c r="D471" s="13"/>
      <c r="E471" s="55"/>
      <c r="F471" s="52"/>
      <c r="G471" s="8"/>
      <c r="H471" s="59"/>
      <c r="I471" s="89"/>
    </row>
    <row r="472" spans="1:9" x14ac:dyDescent="0.25">
      <c r="A472" s="30"/>
      <c r="B472" s="21"/>
      <c r="C472" s="13"/>
      <c r="D472" s="13"/>
      <c r="E472" s="55"/>
      <c r="F472" s="52"/>
      <c r="G472" s="8"/>
      <c r="H472" s="59"/>
      <c r="I472" s="89"/>
    </row>
    <row r="473" spans="1:9" x14ac:dyDescent="0.25">
      <c r="A473" s="30"/>
      <c r="B473" s="21"/>
      <c r="C473" s="13"/>
      <c r="D473" s="13"/>
      <c r="E473" s="55"/>
      <c r="F473" s="52"/>
      <c r="G473" s="8"/>
      <c r="H473" s="59"/>
      <c r="I473" s="89"/>
    </row>
    <row r="474" spans="1:9" x14ac:dyDescent="0.25">
      <c r="A474" s="32"/>
      <c r="B474" s="21"/>
      <c r="C474" s="13"/>
      <c r="D474" s="8"/>
      <c r="E474" s="8"/>
      <c r="F474" s="7"/>
      <c r="G474" s="8"/>
      <c r="H474" s="58"/>
      <c r="I474" s="89"/>
    </row>
    <row r="475" spans="1:9" x14ac:dyDescent="0.25">
      <c r="A475" s="30"/>
      <c r="B475" s="21"/>
      <c r="C475" s="13"/>
      <c r="D475" s="13"/>
      <c r="E475" s="55"/>
      <c r="F475" s="52"/>
      <c r="G475" s="8"/>
      <c r="H475" s="59"/>
      <c r="I475" s="89"/>
    </row>
    <row r="476" spans="1:9" x14ac:dyDescent="0.25">
      <c r="A476" s="30"/>
      <c r="B476" s="21"/>
      <c r="C476" s="13"/>
      <c r="D476" s="13"/>
      <c r="E476" s="55"/>
      <c r="F476" s="52"/>
      <c r="G476" s="8"/>
      <c r="H476" s="59"/>
      <c r="I476" s="89"/>
    </row>
    <row r="477" spans="1:9" x14ac:dyDescent="0.25">
      <c r="A477" s="30"/>
      <c r="B477" s="21"/>
      <c r="C477" s="13"/>
      <c r="D477" s="8"/>
      <c r="E477" s="8"/>
      <c r="F477" s="7"/>
      <c r="G477" s="8"/>
      <c r="H477" s="58"/>
      <c r="I477" s="89"/>
    </row>
    <row r="478" spans="1:9" x14ac:dyDescent="0.25">
      <c r="A478" s="30"/>
      <c r="B478" s="21"/>
      <c r="C478" s="13"/>
      <c r="D478" s="13"/>
      <c r="E478" s="55"/>
      <c r="F478" s="52"/>
      <c r="G478" s="8"/>
      <c r="H478" s="59"/>
      <c r="I478" s="89"/>
    </row>
    <row r="479" spans="1:9" x14ac:dyDescent="0.25">
      <c r="A479" s="30"/>
      <c r="B479" s="21"/>
      <c r="C479" s="13"/>
      <c r="D479" s="13"/>
      <c r="E479" s="55"/>
      <c r="F479" s="52"/>
      <c r="G479" s="8"/>
      <c r="H479" s="59"/>
      <c r="I479" s="89"/>
    </row>
    <row r="480" spans="1:9" x14ac:dyDescent="0.25">
      <c r="A480" s="32"/>
      <c r="B480" s="21"/>
      <c r="C480" s="13"/>
      <c r="D480" s="13"/>
      <c r="E480" s="55"/>
      <c r="F480" s="52"/>
      <c r="G480" s="12"/>
      <c r="H480" s="59"/>
      <c r="I480" s="104"/>
    </row>
    <row r="481" spans="1:9" x14ac:dyDescent="0.25">
      <c r="A481" s="32"/>
      <c r="B481" s="21"/>
      <c r="C481" s="13"/>
      <c r="D481" s="13"/>
      <c r="E481" s="55"/>
      <c r="F481" s="52"/>
      <c r="G481" s="9"/>
      <c r="H481" s="59"/>
      <c r="I481" s="89"/>
    </row>
    <row r="482" spans="1:9" x14ac:dyDescent="0.25">
      <c r="A482" s="32"/>
      <c r="B482" s="21"/>
      <c r="C482" s="13"/>
      <c r="D482" s="8"/>
      <c r="E482" s="8"/>
      <c r="F482" s="7"/>
      <c r="G482" s="9"/>
      <c r="H482" s="58"/>
      <c r="I482" s="89"/>
    </row>
    <row r="483" spans="1:9" x14ac:dyDescent="0.25">
      <c r="A483" s="32"/>
      <c r="B483" s="21"/>
      <c r="C483" s="13"/>
      <c r="D483" s="8"/>
      <c r="E483" s="8"/>
      <c r="F483" s="7"/>
      <c r="G483" s="9"/>
      <c r="H483" s="58"/>
      <c r="I483" s="89"/>
    </row>
    <row r="484" spans="1:9" x14ac:dyDescent="0.25">
      <c r="A484" s="32"/>
      <c r="B484" s="21"/>
      <c r="C484" s="13"/>
      <c r="D484" s="13"/>
      <c r="E484" s="55"/>
      <c r="F484" s="52"/>
      <c r="G484" s="9"/>
      <c r="H484" s="59"/>
      <c r="I484" s="89"/>
    </row>
    <row r="485" spans="1:9" x14ac:dyDescent="0.25">
      <c r="A485" s="32"/>
      <c r="B485" s="21"/>
      <c r="C485" s="13"/>
      <c r="D485" s="13"/>
      <c r="E485" s="55"/>
      <c r="F485" s="52"/>
      <c r="G485" s="9"/>
      <c r="H485" s="59"/>
      <c r="I485" s="89"/>
    </row>
    <row r="486" spans="1:9" x14ac:dyDescent="0.25">
      <c r="A486" s="32"/>
      <c r="B486" s="21"/>
      <c r="C486" s="13"/>
      <c r="D486" s="8"/>
      <c r="E486" s="8"/>
      <c r="F486" s="7"/>
      <c r="G486" s="9"/>
      <c r="H486" s="58"/>
      <c r="I486" s="89"/>
    </row>
    <row r="487" spans="1:9" x14ac:dyDescent="0.25">
      <c r="A487" s="32"/>
      <c r="B487" s="21"/>
      <c r="C487" s="13"/>
      <c r="D487" s="13"/>
      <c r="E487" s="55"/>
      <c r="F487" s="52"/>
      <c r="G487" s="8"/>
      <c r="H487" s="59"/>
      <c r="I487" s="89"/>
    </row>
    <row r="488" spans="1:9" x14ac:dyDescent="0.25">
      <c r="A488" s="32"/>
      <c r="B488" s="21"/>
      <c r="C488" s="13"/>
      <c r="D488" s="13"/>
      <c r="E488" s="55"/>
      <c r="F488" s="52"/>
      <c r="G488" s="8"/>
      <c r="H488" s="59"/>
      <c r="I488" s="89"/>
    </row>
    <row r="489" spans="1:9" x14ac:dyDescent="0.25">
      <c r="A489" s="32"/>
      <c r="B489" s="21"/>
      <c r="C489" s="13"/>
      <c r="D489" s="13"/>
      <c r="E489" s="55"/>
      <c r="F489" s="52"/>
      <c r="G489" s="8"/>
      <c r="H489" s="59"/>
      <c r="I489" s="89"/>
    </row>
    <row r="490" spans="1:9" x14ac:dyDescent="0.25">
      <c r="A490" s="32"/>
      <c r="B490" s="21"/>
      <c r="C490" s="13"/>
      <c r="D490" s="8"/>
      <c r="E490" s="8"/>
      <c r="F490" s="7"/>
      <c r="G490" s="9"/>
      <c r="H490" s="58"/>
      <c r="I490" s="89"/>
    </row>
    <row r="491" spans="1:9" x14ac:dyDescent="0.25">
      <c r="A491" s="32"/>
      <c r="B491" s="21"/>
      <c r="C491" s="13"/>
      <c r="D491" s="8"/>
      <c r="E491" s="8"/>
      <c r="F491" s="7"/>
      <c r="G491" s="9"/>
      <c r="H491" s="58"/>
      <c r="I491" s="89"/>
    </row>
    <row r="492" spans="1:9" x14ac:dyDescent="0.25">
      <c r="A492" s="32"/>
      <c r="B492" s="21"/>
      <c r="C492" s="13"/>
      <c r="D492" s="8"/>
      <c r="E492" s="8"/>
      <c r="F492" s="7"/>
      <c r="G492" s="8"/>
      <c r="H492" s="58"/>
      <c r="I492" s="89"/>
    </row>
    <row r="493" spans="1:9" x14ac:dyDescent="0.25">
      <c r="A493" s="32"/>
      <c r="B493" s="21"/>
      <c r="C493" s="13"/>
      <c r="D493" s="13"/>
      <c r="E493" s="55"/>
      <c r="F493" s="52"/>
      <c r="G493" s="8"/>
      <c r="H493" s="59"/>
      <c r="I493" s="89"/>
    </row>
    <row r="494" spans="1:9" x14ac:dyDescent="0.25">
      <c r="A494" s="32"/>
      <c r="B494" s="21"/>
      <c r="C494" s="13"/>
      <c r="D494" s="13"/>
      <c r="E494" s="55"/>
      <c r="F494" s="52"/>
      <c r="G494" s="8"/>
      <c r="H494" s="59"/>
      <c r="I494" s="89"/>
    </row>
    <row r="495" spans="1:9" x14ac:dyDescent="0.25">
      <c r="A495" s="32"/>
      <c r="B495" s="21"/>
      <c r="C495" s="13"/>
      <c r="D495" s="13"/>
      <c r="E495" s="55"/>
      <c r="F495" s="52"/>
      <c r="G495" s="8"/>
      <c r="H495" s="59"/>
      <c r="I495" s="89"/>
    </row>
    <row r="496" spans="1:9" x14ac:dyDescent="0.25">
      <c r="A496" s="32"/>
      <c r="B496" s="21"/>
      <c r="C496" s="13"/>
      <c r="D496" s="13"/>
      <c r="E496" s="55"/>
      <c r="F496" s="52"/>
      <c r="G496" s="8"/>
      <c r="H496" s="59"/>
      <c r="I496" s="89"/>
    </row>
    <row r="497" spans="1:9" x14ac:dyDescent="0.25">
      <c r="A497" s="32"/>
      <c r="B497" s="21"/>
      <c r="C497" s="13"/>
      <c r="D497" s="13"/>
      <c r="E497" s="55"/>
      <c r="F497" s="52"/>
      <c r="G497" s="8"/>
      <c r="H497" s="59"/>
      <c r="I497" s="89"/>
    </row>
    <row r="498" spans="1:9" x14ac:dyDescent="0.25">
      <c r="A498" s="32"/>
      <c r="B498" s="21"/>
      <c r="C498" s="13"/>
      <c r="D498" s="8"/>
      <c r="E498" s="8"/>
      <c r="F498" s="7"/>
      <c r="G498" s="8"/>
      <c r="H498" s="58"/>
      <c r="I498" s="89"/>
    </row>
    <row r="499" spans="1:9" x14ac:dyDescent="0.25">
      <c r="A499" s="32"/>
      <c r="B499" s="21"/>
      <c r="C499" s="13"/>
      <c r="D499" s="13"/>
      <c r="E499" s="55"/>
      <c r="F499" s="52"/>
      <c r="G499" s="8"/>
      <c r="H499" s="59"/>
      <c r="I499" s="89"/>
    </row>
    <row r="500" spans="1:9" x14ac:dyDescent="0.25">
      <c r="A500" s="32"/>
      <c r="B500" s="21"/>
      <c r="C500" s="13"/>
      <c r="D500" s="8"/>
      <c r="E500" s="8"/>
      <c r="F500" s="7"/>
      <c r="G500" s="9"/>
      <c r="H500" s="58"/>
      <c r="I500" s="89"/>
    </row>
    <row r="501" spans="1:9" x14ac:dyDescent="0.25">
      <c r="A501" s="32"/>
      <c r="B501" s="21"/>
      <c r="C501" s="13"/>
      <c r="D501" s="8"/>
      <c r="E501" s="8"/>
      <c r="G501" s="8"/>
      <c r="H501" s="59"/>
      <c r="I501" s="89"/>
    </row>
    <row r="502" spans="1:9" x14ac:dyDescent="0.25">
      <c r="A502" s="32"/>
      <c r="B502" s="21"/>
      <c r="C502" s="13"/>
      <c r="D502" s="13"/>
      <c r="E502" s="55"/>
      <c r="F502" s="52"/>
      <c r="G502" s="18"/>
      <c r="H502" s="59"/>
      <c r="I502" s="89"/>
    </row>
    <row r="503" spans="1:9" x14ac:dyDescent="0.25">
      <c r="A503" s="32"/>
      <c r="B503" s="21"/>
      <c r="C503" s="13"/>
      <c r="D503" s="13"/>
      <c r="E503" s="55"/>
      <c r="F503" s="52"/>
      <c r="G503" s="18"/>
      <c r="H503" s="59"/>
      <c r="I503" s="89"/>
    </row>
    <row r="504" spans="1:9" x14ac:dyDescent="0.25">
      <c r="A504" s="32"/>
      <c r="B504" s="21"/>
      <c r="C504" s="13"/>
      <c r="D504" s="13"/>
      <c r="E504" s="55"/>
      <c r="F504" s="52"/>
      <c r="G504" s="18"/>
      <c r="H504" s="59"/>
      <c r="I504" s="89"/>
    </row>
    <row r="505" spans="1:9" x14ac:dyDescent="0.25">
      <c r="A505" s="32"/>
      <c r="B505" s="21"/>
      <c r="C505" s="13"/>
      <c r="D505" s="13"/>
      <c r="E505" s="55"/>
      <c r="F505" s="52"/>
      <c r="G505" s="8"/>
      <c r="H505" s="59"/>
      <c r="I505" s="89"/>
    </row>
    <row r="506" spans="1:9" x14ac:dyDescent="0.25">
      <c r="A506" s="32"/>
      <c r="B506" s="21"/>
      <c r="C506" s="13"/>
      <c r="D506" s="8"/>
      <c r="E506" s="8"/>
      <c r="G506" s="8"/>
      <c r="H506" s="59"/>
      <c r="I506" s="89"/>
    </row>
    <row r="507" spans="1:9" x14ac:dyDescent="0.25">
      <c r="A507" s="32"/>
      <c r="B507" s="21"/>
      <c r="C507" s="13"/>
      <c r="D507" s="13"/>
      <c r="E507" s="55"/>
      <c r="F507" s="52"/>
      <c r="G507" s="9"/>
      <c r="H507" s="59"/>
      <c r="I507" s="89"/>
    </row>
    <row r="508" spans="1:9" x14ac:dyDescent="0.25">
      <c r="A508" s="32"/>
      <c r="B508" s="21"/>
      <c r="C508" s="13"/>
      <c r="D508" s="8"/>
      <c r="E508" s="8"/>
      <c r="F508" s="7"/>
      <c r="G508" s="9"/>
      <c r="H508" s="58"/>
      <c r="I508" s="89"/>
    </row>
    <row r="509" spans="1:9" x14ac:dyDescent="0.25">
      <c r="A509" s="32"/>
      <c r="B509" s="21"/>
      <c r="C509" s="13"/>
      <c r="D509" s="13"/>
      <c r="E509" s="55"/>
      <c r="F509" s="52"/>
      <c r="G509" s="8"/>
      <c r="H509" s="59"/>
      <c r="I509" s="89"/>
    </row>
    <row r="510" spans="1:9" x14ac:dyDescent="0.25">
      <c r="A510" s="32"/>
      <c r="B510" s="21"/>
      <c r="C510" s="13"/>
      <c r="D510" s="8"/>
      <c r="E510" s="8"/>
      <c r="F510" s="7"/>
      <c r="G510" s="8"/>
      <c r="H510" s="58"/>
      <c r="I510" s="89"/>
    </row>
    <row r="511" spans="1:9" x14ac:dyDescent="0.25">
      <c r="A511" s="32"/>
      <c r="B511" s="21"/>
      <c r="C511" s="13"/>
      <c r="D511" s="13"/>
      <c r="E511" s="55"/>
      <c r="F511" s="52"/>
      <c r="G511" s="8"/>
      <c r="H511" s="59"/>
      <c r="I511" s="89"/>
    </row>
    <row r="512" spans="1:9" x14ac:dyDescent="0.25">
      <c r="A512" s="32"/>
      <c r="B512" s="21"/>
      <c r="C512" s="13"/>
      <c r="D512" s="13"/>
      <c r="E512" s="55"/>
      <c r="F512" s="52"/>
      <c r="G512" s="8"/>
      <c r="H512" s="59"/>
      <c r="I512" s="89"/>
    </row>
    <row r="513" spans="1:9" x14ac:dyDescent="0.25">
      <c r="A513" s="32"/>
      <c r="B513" s="21"/>
      <c r="C513" s="13"/>
      <c r="D513" s="8"/>
      <c r="E513" s="8"/>
      <c r="F513" s="7"/>
      <c r="G513" s="8"/>
      <c r="H513" s="58"/>
      <c r="I513" s="89"/>
    </row>
    <row r="514" spans="1:9" x14ac:dyDescent="0.25">
      <c r="A514" s="32"/>
      <c r="B514" s="21"/>
      <c r="C514" s="13"/>
      <c r="D514" s="13"/>
      <c r="E514" s="55"/>
      <c r="F514" s="52"/>
      <c r="G514" s="8"/>
      <c r="H514" s="59"/>
      <c r="I514" s="89"/>
    </row>
    <row r="515" spans="1:9" x14ac:dyDescent="0.25">
      <c r="A515" s="32"/>
      <c r="B515" s="21"/>
      <c r="C515" s="13"/>
      <c r="D515" s="13"/>
      <c r="E515" s="55"/>
      <c r="F515" s="52"/>
      <c r="G515" s="8"/>
      <c r="H515" s="59"/>
      <c r="I515" s="89"/>
    </row>
    <row r="516" spans="1:9" x14ac:dyDescent="0.25">
      <c r="A516" s="32"/>
      <c r="B516" s="21"/>
      <c r="C516" s="13"/>
      <c r="D516" s="8"/>
      <c r="E516" s="8"/>
      <c r="F516" s="7"/>
      <c r="G516" s="8"/>
      <c r="H516" s="58"/>
      <c r="I516" s="89"/>
    </row>
    <row r="517" spans="1:9" x14ac:dyDescent="0.25">
      <c r="A517" s="32"/>
      <c r="B517" s="21"/>
      <c r="C517" s="13"/>
      <c r="D517" s="8"/>
      <c r="E517" s="8"/>
      <c r="F517" s="7"/>
      <c r="G517" s="8"/>
      <c r="H517" s="58"/>
      <c r="I517" s="89"/>
    </row>
    <row r="518" spans="1:9" x14ac:dyDescent="0.25">
      <c r="A518" s="32"/>
      <c r="B518" s="21"/>
      <c r="C518" s="13"/>
      <c r="D518" s="8"/>
      <c r="E518" s="8"/>
      <c r="F518" s="7"/>
      <c r="G518" s="8"/>
      <c r="H518" s="58"/>
      <c r="I518" s="89"/>
    </row>
    <row r="519" spans="1:9" x14ac:dyDescent="0.25">
      <c r="A519" s="32"/>
      <c r="B519" s="21"/>
      <c r="C519" s="13"/>
      <c r="D519" s="8"/>
      <c r="E519" s="8"/>
      <c r="F519" s="7"/>
      <c r="G519" s="8"/>
      <c r="H519" s="58"/>
      <c r="I519" s="89"/>
    </row>
    <row r="520" spans="1:9" x14ac:dyDescent="0.25">
      <c r="A520" s="32"/>
      <c r="B520" s="21"/>
      <c r="C520" s="13"/>
      <c r="D520" s="13"/>
      <c r="E520" s="55"/>
      <c r="F520" s="52"/>
      <c r="G520" s="8"/>
      <c r="H520" s="59"/>
      <c r="I520" s="89"/>
    </row>
    <row r="521" spans="1:9" x14ac:dyDescent="0.25">
      <c r="A521" s="32"/>
      <c r="B521" s="21"/>
      <c r="C521" s="13"/>
      <c r="D521" s="13"/>
      <c r="E521" s="55"/>
      <c r="F521" s="52"/>
      <c r="G521" s="8"/>
      <c r="H521" s="59"/>
      <c r="I521" s="89"/>
    </row>
    <row r="522" spans="1:9" x14ac:dyDescent="0.25">
      <c r="A522" s="32"/>
      <c r="B522" s="21"/>
      <c r="C522" s="13"/>
      <c r="D522" s="8"/>
      <c r="E522" s="8"/>
      <c r="F522" s="7"/>
      <c r="G522" s="8"/>
      <c r="H522" s="58"/>
      <c r="I522" s="89"/>
    </row>
    <row r="523" spans="1:9" x14ac:dyDescent="0.25">
      <c r="A523" s="32"/>
      <c r="B523" s="21"/>
      <c r="C523" s="13"/>
      <c r="D523" s="13"/>
      <c r="E523" s="55"/>
      <c r="F523" s="52"/>
      <c r="G523" s="8"/>
      <c r="H523" s="59"/>
      <c r="I523" s="89"/>
    </row>
    <row r="524" spans="1:9" x14ac:dyDescent="0.25">
      <c r="A524" s="32"/>
      <c r="B524" s="21"/>
      <c r="C524" s="13"/>
      <c r="D524" s="8"/>
      <c r="E524" s="8"/>
      <c r="F524" s="7"/>
      <c r="G524" s="8"/>
      <c r="H524" s="58"/>
      <c r="I524" s="89"/>
    </row>
    <row r="525" spans="1:9" x14ac:dyDescent="0.25">
      <c r="A525" s="32"/>
      <c r="B525" s="21"/>
      <c r="C525" s="13"/>
      <c r="D525" s="13"/>
      <c r="E525" s="55"/>
      <c r="F525" s="52"/>
      <c r="G525" s="8"/>
      <c r="H525" s="59"/>
      <c r="I525" s="89"/>
    </row>
    <row r="526" spans="1:9" x14ac:dyDescent="0.25">
      <c r="A526" s="32"/>
      <c r="B526" s="21"/>
      <c r="C526" s="13"/>
      <c r="D526" s="13"/>
      <c r="E526" s="55"/>
      <c r="F526" s="52"/>
      <c r="G526" s="8"/>
      <c r="H526" s="59"/>
      <c r="I526" s="89"/>
    </row>
    <row r="527" spans="1:9" x14ac:dyDescent="0.25">
      <c r="A527" s="32"/>
      <c r="B527" s="21"/>
      <c r="C527" s="13"/>
      <c r="D527" s="8"/>
      <c r="E527" s="8"/>
      <c r="F527" s="7"/>
      <c r="G527" s="8"/>
      <c r="H527" s="58"/>
      <c r="I527" s="89"/>
    </row>
    <row r="528" spans="1:9" x14ac:dyDescent="0.25">
      <c r="A528" s="32"/>
      <c r="B528" s="21"/>
      <c r="C528" s="13"/>
      <c r="D528" s="13"/>
      <c r="E528" s="55"/>
      <c r="F528" s="52"/>
      <c r="G528" s="8"/>
      <c r="H528" s="59"/>
      <c r="I528" s="89"/>
    </row>
    <row r="529" spans="1:9" x14ac:dyDescent="0.25">
      <c r="A529" s="30"/>
      <c r="B529" s="21"/>
      <c r="C529" s="78"/>
      <c r="D529" s="82"/>
      <c r="E529" s="82"/>
      <c r="F529" s="83"/>
      <c r="G529" s="93"/>
      <c r="H529" s="59"/>
      <c r="I529" s="104"/>
    </row>
    <row r="530" spans="1:9" x14ac:dyDescent="0.25">
      <c r="A530" s="30"/>
      <c r="B530" s="21"/>
      <c r="C530" s="78"/>
      <c r="D530" s="78"/>
      <c r="E530" s="79"/>
      <c r="F530" s="80"/>
      <c r="G530" s="93"/>
      <c r="H530" s="59"/>
      <c r="I530" s="104"/>
    </row>
    <row r="531" spans="1:9" x14ac:dyDescent="0.25">
      <c r="A531" s="30"/>
      <c r="B531" s="21"/>
      <c r="C531" s="78"/>
      <c r="D531" s="78"/>
      <c r="E531" s="79"/>
      <c r="F531" s="80"/>
      <c r="G531" s="93"/>
      <c r="H531" s="59"/>
      <c r="I531" s="104"/>
    </row>
    <row r="532" spans="1:9" x14ac:dyDescent="0.25">
      <c r="A532" s="30"/>
      <c r="B532" s="21"/>
      <c r="C532" s="78"/>
      <c r="D532" s="78"/>
      <c r="E532" s="79"/>
      <c r="F532" s="80"/>
      <c r="G532" s="93"/>
      <c r="H532" s="59"/>
      <c r="I532" s="104"/>
    </row>
    <row r="533" spans="1:9" x14ac:dyDescent="0.25">
      <c r="A533" s="30"/>
      <c r="B533" s="21"/>
      <c r="C533" s="78"/>
      <c r="D533" s="78"/>
      <c r="E533" s="79"/>
      <c r="F533" s="80"/>
      <c r="G533" s="67"/>
      <c r="H533" s="59"/>
      <c r="I533" s="89"/>
    </row>
    <row r="534" spans="1:9" x14ac:dyDescent="0.25">
      <c r="A534" s="71"/>
      <c r="B534" s="21"/>
      <c r="C534" s="78"/>
      <c r="D534" s="78"/>
      <c r="E534" s="79"/>
      <c r="F534" s="80"/>
      <c r="G534" s="93"/>
      <c r="H534" s="59"/>
      <c r="I534" s="104"/>
    </row>
    <row r="535" spans="1:9" x14ac:dyDescent="0.25">
      <c r="A535" s="32"/>
      <c r="B535" s="21"/>
      <c r="C535" s="13"/>
      <c r="D535" s="13"/>
      <c r="E535" s="55"/>
      <c r="F535" s="52"/>
      <c r="G535" s="12"/>
      <c r="H535" s="59"/>
      <c r="I535" s="104"/>
    </row>
    <row r="536" spans="1:9" x14ac:dyDescent="0.25">
      <c r="A536" s="30"/>
      <c r="B536" s="21"/>
      <c r="C536" s="78"/>
      <c r="D536" s="78"/>
      <c r="E536" s="79"/>
      <c r="F536" s="80"/>
      <c r="G536" s="93"/>
      <c r="H536" s="59"/>
      <c r="I536" s="104"/>
    </row>
    <row r="537" spans="1:9" x14ac:dyDescent="0.25">
      <c r="A537" s="72"/>
      <c r="B537" s="21"/>
      <c r="C537" s="78"/>
      <c r="D537" s="82"/>
      <c r="E537" s="82"/>
      <c r="F537" s="83"/>
      <c r="G537" s="93"/>
      <c r="H537" s="59"/>
      <c r="I537" s="104"/>
    </row>
    <row r="538" spans="1:9" x14ac:dyDescent="0.25">
      <c r="A538" s="72"/>
      <c r="B538" s="21"/>
      <c r="C538" s="78"/>
      <c r="D538" s="78"/>
      <c r="E538" s="79"/>
      <c r="F538" s="80"/>
      <c r="G538" s="93"/>
      <c r="H538" s="59"/>
      <c r="I538" s="104"/>
    </row>
    <row r="539" spans="1:9" x14ac:dyDescent="0.25">
      <c r="A539" s="71"/>
      <c r="B539" s="21"/>
      <c r="C539" s="78"/>
      <c r="D539" s="78"/>
      <c r="E539" s="79"/>
      <c r="F539" s="80"/>
      <c r="G539" s="93"/>
      <c r="H539" s="59"/>
      <c r="I539" s="104"/>
    </row>
    <row r="540" spans="1:9" x14ac:dyDescent="0.25">
      <c r="A540" s="32"/>
      <c r="B540" s="21"/>
      <c r="C540" s="13"/>
      <c r="D540" s="13"/>
      <c r="E540" s="55"/>
      <c r="F540" s="52"/>
      <c r="G540" s="12"/>
      <c r="H540" s="59"/>
      <c r="I540" s="104"/>
    </row>
    <row r="541" spans="1:9" x14ac:dyDescent="0.25">
      <c r="A541" s="32"/>
      <c r="B541" s="21"/>
      <c r="C541" s="13"/>
      <c r="D541" s="13"/>
      <c r="E541" s="55"/>
      <c r="F541" s="52"/>
      <c r="G541" s="12"/>
      <c r="H541" s="59"/>
      <c r="I541" s="104"/>
    </row>
    <row r="542" spans="1:9" x14ac:dyDescent="0.25">
      <c r="A542" s="32"/>
      <c r="B542" s="21"/>
      <c r="C542" s="13"/>
      <c r="D542" s="13"/>
      <c r="E542" s="55"/>
      <c r="F542" s="52"/>
      <c r="G542" s="12"/>
      <c r="H542" s="59"/>
      <c r="I542" s="104"/>
    </row>
    <row r="543" spans="1:9" x14ac:dyDescent="0.25">
      <c r="A543" s="32"/>
      <c r="B543" s="21"/>
      <c r="C543" s="13"/>
      <c r="D543" s="13"/>
      <c r="E543" s="55"/>
      <c r="F543" s="52"/>
      <c r="G543" s="12"/>
      <c r="H543" s="59"/>
      <c r="I543" s="104"/>
    </row>
    <row r="544" spans="1:9" x14ac:dyDescent="0.25">
      <c r="A544" s="32"/>
      <c r="B544" s="21"/>
      <c r="C544" s="13"/>
      <c r="D544" s="8"/>
      <c r="E544" s="8"/>
      <c r="F544" s="7"/>
      <c r="G544" s="12"/>
      <c r="H544" s="58"/>
      <c r="I544" s="104"/>
    </row>
    <row r="545" spans="1:9" x14ac:dyDescent="0.25">
      <c r="A545" s="30"/>
      <c r="B545" s="21"/>
      <c r="C545" s="78"/>
      <c r="D545" s="82"/>
      <c r="E545" s="82"/>
      <c r="F545" s="83"/>
      <c r="G545" s="93"/>
      <c r="H545" s="59"/>
      <c r="I545" s="104"/>
    </row>
    <row r="546" spans="1:9" x14ac:dyDescent="0.25">
      <c r="A546" s="32"/>
      <c r="B546" s="21"/>
      <c r="C546" s="13"/>
      <c r="D546" s="13"/>
      <c r="E546" s="55"/>
      <c r="F546" s="52"/>
      <c r="G546" s="12"/>
      <c r="H546" s="59"/>
      <c r="I546" s="104"/>
    </row>
    <row r="547" spans="1:9" x14ac:dyDescent="0.25">
      <c r="A547" s="32"/>
      <c r="B547" s="21"/>
      <c r="C547" s="13"/>
      <c r="D547" s="8"/>
      <c r="E547" s="8"/>
      <c r="G547" s="12"/>
      <c r="H547" s="59"/>
      <c r="I547" s="104"/>
    </row>
    <row r="548" spans="1:9" x14ac:dyDescent="0.25">
      <c r="A548" s="71"/>
      <c r="B548" s="21"/>
      <c r="C548" s="78"/>
      <c r="D548" s="78"/>
      <c r="E548" s="79"/>
      <c r="F548" s="80"/>
      <c r="G548" s="93"/>
      <c r="H548" s="59"/>
      <c r="I548" s="104"/>
    </row>
    <row r="549" spans="1:9" x14ac:dyDescent="0.25">
      <c r="A549" s="71"/>
      <c r="B549" s="21"/>
      <c r="C549" s="78"/>
      <c r="D549" s="78"/>
      <c r="E549" s="79"/>
      <c r="F549" s="80"/>
      <c r="G549" s="93"/>
      <c r="H549" s="59"/>
      <c r="I549" s="104"/>
    </row>
    <row r="550" spans="1:9" x14ac:dyDescent="0.25">
      <c r="A550" s="71"/>
      <c r="B550" s="21"/>
      <c r="C550" s="78"/>
      <c r="D550" s="82"/>
      <c r="E550" s="82"/>
      <c r="F550" s="83"/>
      <c r="G550" s="93"/>
      <c r="H550" s="59"/>
      <c r="I550" s="104"/>
    </row>
    <row r="551" spans="1:9" x14ac:dyDescent="0.25">
      <c r="A551" s="30"/>
      <c r="B551" s="21"/>
      <c r="C551" s="78"/>
      <c r="D551" s="82"/>
      <c r="E551" s="82"/>
      <c r="F551" s="83"/>
      <c r="G551" s="93"/>
      <c r="H551" s="59"/>
      <c r="I551" s="104"/>
    </row>
    <row r="552" spans="1:9" x14ac:dyDescent="0.25">
      <c r="A552" s="30"/>
      <c r="B552" s="21"/>
      <c r="C552" s="78"/>
      <c r="D552" s="82"/>
      <c r="E552" s="82"/>
      <c r="F552" s="83"/>
      <c r="G552" s="93"/>
      <c r="H552" s="59"/>
      <c r="I552" s="104"/>
    </row>
    <row r="553" spans="1:9" x14ac:dyDescent="0.25">
      <c r="A553" s="32"/>
      <c r="B553" s="21"/>
      <c r="C553" s="13"/>
      <c r="D553" s="13"/>
      <c r="E553" s="55"/>
      <c r="F553" s="52"/>
      <c r="G553" s="12"/>
      <c r="H553" s="59"/>
      <c r="I553" s="104"/>
    </row>
    <row r="554" spans="1:9" x14ac:dyDescent="0.25">
      <c r="A554" s="32"/>
      <c r="B554" s="21"/>
      <c r="C554" s="13"/>
      <c r="D554" s="13"/>
      <c r="E554" s="55"/>
      <c r="F554" s="52"/>
      <c r="G554" s="12"/>
      <c r="H554" s="59"/>
      <c r="I554" s="104"/>
    </row>
    <row r="555" spans="1:9" x14ac:dyDescent="0.25">
      <c r="A555" s="32"/>
      <c r="B555" s="21"/>
      <c r="C555" s="13"/>
      <c r="D555" s="8"/>
      <c r="E555" s="8"/>
      <c r="F555" s="7"/>
      <c r="G555" s="12"/>
      <c r="H555" s="58"/>
      <c r="I555" s="104"/>
    </row>
    <row r="556" spans="1:9" x14ac:dyDescent="0.25">
      <c r="A556" s="32"/>
      <c r="B556" s="21"/>
      <c r="C556" s="13"/>
      <c r="D556" s="13"/>
      <c r="E556" s="55"/>
      <c r="F556" s="52"/>
      <c r="G556" s="12"/>
      <c r="H556" s="59"/>
      <c r="I556" s="104"/>
    </row>
    <row r="557" spans="1:9" x14ac:dyDescent="0.25">
      <c r="A557" s="32"/>
      <c r="B557" s="21"/>
      <c r="C557" s="13"/>
      <c r="D557" s="13"/>
      <c r="E557" s="55"/>
      <c r="F557" s="52"/>
      <c r="G557" s="12"/>
      <c r="H557" s="59"/>
      <c r="I557" s="104"/>
    </row>
    <row r="558" spans="1:9" x14ac:dyDescent="0.25">
      <c r="A558" s="71"/>
      <c r="B558" s="21"/>
      <c r="C558" s="78"/>
      <c r="D558" s="78"/>
      <c r="E558" s="79"/>
      <c r="F558" s="80"/>
      <c r="G558" s="93"/>
      <c r="H558" s="59"/>
      <c r="I558" s="104"/>
    </row>
    <row r="559" spans="1:9" x14ac:dyDescent="0.25">
      <c r="A559" s="32"/>
      <c r="B559" s="21"/>
      <c r="C559" s="13"/>
      <c r="D559" s="13"/>
      <c r="E559" s="55"/>
      <c r="F559" s="52"/>
      <c r="G559" s="12"/>
      <c r="H559" s="59"/>
      <c r="I559" s="104"/>
    </row>
    <row r="560" spans="1:9" x14ac:dyDescent="0.25">
      <c r="A560" s="30"/>
      <c r="B560" s="21"/>
      <c r="C560" s="78"/>
      <c r="D560" s="78"/>
      <c r="E560" s="79"/>
      <c r="F560" s="80"/>
      <c r="G560" s="93"/>
      <c r="H560" s="59"/>
      <c r="I560" s="104"/>
    </row>
    <row r="561" spans="1:9" x14ac:dyDescent="0.25">
      <c r="A561" s="32"/>
      <c r="B561" s="21"/>
      <c r="C561" s="13"/>
      <c r="D561" s="13"/>
      <c r="E561" s="55"/>
      <c r="F561" s="52"/>
      <c r="G561" s="12"/>
      <c r="H561" s="59"/>
      <c r="I561" s="104"/>
    </row>
    <row r="562" spans="1:9" x14ac:dyDescent="0.25">
      <c r="A562" s="32"/>
      <c r="B562" s="21"/>
      <c r="C562" s="13"/>
      <c r="D562" s="13"/>
      <c r="E562" s="55"/>
      <c r="F562" s="52"/>
      <c r="G562" s="12"/>
      <c r="H562" s="59"/>
      <c r="I562" s="104"/>
    </row>
    <row r="563" spans="1:9" x14ac:dyDescent="0.25">
      <c r="A563" s="30"/>
      <c r="B563" s="21"/>
      <c r="C563" s="78"/>
      <c r="D563" s="78"/>
      <c r="E563" s="79"/>
      <c r="F563" s="80"/>
      <c r="G563" s="93"/>
      <c r="H563" s="59"/>
      <c r="I563" s="104"/>
    </row>
    <row r="564" spans="1:9" x14ac:dyDescent="0.25">
      <c r="A564" s="32"/>
      <c r="B564" s="21"/>
      <c r="C564" s="13"/>
      <c r="D564" s="13"/>
      <c r="E564" s="55"/>
      <c r="F564" s="52"/>
      <c r="G564" s="12"/>
      <c r="H564" s="59"/>
      <c r="I564" s="104"/>
    </row>
    <row r="565" spans="1:9" x14ac:dyDescent="0.25">
      <c r="A565" s="32"/>
      <c r="B565" s="21"/>
      <c r="C565" s="13"/>
      <c r="D565" s="8"/>
      <c r="E565" s="8"/>
      <c r="F565" s="7"/>
      <c r="G565" s="12"/>
      <c r="H565" s="58"/>
      <c r="I565" s="104"/>
    </row>
    <row r="566" spans="1:9" x14ac:dyDescent="0.25">
      <c r="A566" s="32"/>
      <c r="B566" s="21"/>
      <c r="C566" s="13"/>
      <c r="D566" s="13"/>
      <c r="E566" s="55"/>
      <c r="F566" s="52"/>
      <c r="G566" s="12"/>
      <c r="H566" s="59"/>
      <c r="I566" s="104"/>
    </row>
    <row r="567" spans="1:9" x14ac:dyDescent="0.25">
      <c r="A567" s="32"/>
      <c r="B567" s="21"/>
      <c r="C567" s="13"/>
      <c r="D567" s="13"/>
      <c r="E567" s="55"/>
      <c r="F567" s="52"/>
      <c r="G567" s="12"/>
      <c r="H567" s="59"/>
      <c r="I567" s="104"/>
    </row>
    <row r="568" spans="1:9" x14ac:dyDescent="0.25">
      <c r="A568" s="30"/>
      <c r="B568" s="21"/>
      <c r="C568" s="78"/>
      <c r="D568" s="78"/>
      <c r="E568" s="79"/>
      <c r="F568" s="80"/>
      <c r="G568" s="93"/>
      <c r="H568" s="59"/>
      <c r="I568" s="104"/>
    </row>
    <row r="569" spans="1:9" x14ac:dyDescent="0.25">
      <c r="A569" s="32"/>
      <c r="B569" s="21"/>
      <c r="C569" s="13"/>
      <c r="D569" s="8"/>
      <c r="E569" s="8"/>
      <c r="G569" s="12"/>
      <c r="H569" s="59"/>
      <c r="I569" s="104"/>
    </row>
    <row r="570" spans="1:9" x14ac:dyDescent="0.25">
      <c r="A570" s="32"/>
      <c r="B570" s="21"/>
      <c r="C570" s="13"/>
      <c r="D570" s="8"/>
      <c r="E570" s="8"/>
      <c r="F570" s="7"/>
      <c r="G570" s="12"/>
      <c r="H570" s="58"/>
      <c r="I570" s="104"/>
    </row>
    <row r="571" spans="1:9" x14ac:dyDescent="0.25">
      <c r="A571" s="30"/>
      <c r="B571" s="21"/>
      <c r="C571" s="78"/>
      <c r="D571" s="78"/>
      <c r="E571" s="79"/>
      <c r="F571" s="80"/>
      <c r="G571" s="93"/>
      <c r="H571" s="59"/>
      <c r="I571" s="104"/>
    </row>
    <row r="572" spans="1:9" x14ac:dyDescent="0.25">
      <c r="A572" s="32"/>
      <c r="B572" s="21"/>
      <c r="C572" s="13"/>
      <c r="D572" s="13"/>
      <c r="E572" s="55"/>
      <c r="F572" s="52"/>
      <c r="G572" s="12"/>
      <c r="H572" s="59"/>
      <c r="I572" s="104"/>
    </row>
    <row r="573" spans="1:9" x14ac:dyDescent="0.25">
      <c r="A573" s="32"/>
      <c r="B573" s="21"/>
      <c r="C573" s="13"/>
      <c r="D573" s="13"/>
      <c r="E573" s="55"/>
      <c r="F573" s="52"/>
      <c r="G573" s="12"/>
      <c r="H573" s="59"/>
      <c r="I573" s="104"/>
    </row>
    <row r="574" spans="1:9" x14ac:dyDescent="0.25">
      <c r="A574" s="32"/>
      <c r="B574" s="21"/>
      <c r="C574" s="13"/>
      <c r="D574" s="13"/>
      <c r="E574" s="55"/>
      <c r="F574" s="52"/>
      <c r="G574" s="12"/>
      <c r="H574" s="59"/>
      <c r="I574" s="104"/>
    </row>
    <row r="575" spans="1:9" x14ac:dyDescent="0.25">
      <c r="A575" s="32"/>
      <c r="B575" s="21"/>
      <c r="C575" s="13"/>
      <c r="D575" s="13"/>
      <c r="E575" s="55"/>
      <c r="F575" s="52"/>
      <c r="G575" s="12"/>
      <c r="H575" s="59"/>
      <c r="I575" s="104"/>
    </row>
    <row r="576" spans="1:9" x14ac:dyDescent="0.25">
      <c r="A576" s="32"/>
      <c r="B576" s="21"/>
      <c r="C576" s="13"/>
      <c r="D576" s="13"/>
      <c r="E576" s="55"/>
      <c r="F576" s="52"/>
      <c r="G576" s="12"/>
      <c r="H576" s="59"/>
      <c r="I576" s="104"/>
    </row>
    <row r="577" spans="1:9" x14ac:dyDescent="0.25">
      <c r="A577" s="32"/>
      <c r="B577" s="21"/>
      <c r="C577" s="13"/>
      <c r="D577" s="13"/>
      <c r="E577" s="55"/>
      <c r="F577" s="52"/>
      <c r="G577" s="12"/>
      <c r="H577" s="59"/>
      <c r="I577" s="104"/>
    </row>
    <row r="578" spans="1:9" x14ac:dyDescent="0.25">
      <c r="A578" s="72"/>
      <c r="B578" s="21"/>
      <c r="C578" s="78"/>
      <c r="D578" s="82"/>
      <c r="E578" s="82"/>
      <c r="F578" s="83"/>
      <c r="G578" s="93"/>
      <c r="H578" s="59"/>
      <c r="I578" s="104"/>
    </row>
    <row r="579" spans="1:9" x14ac:dyDescent="0.25">
      <c r="A579" s="30"/>
      <c r="B579" s="21"/>
      <c r="C579" s="78"/>
      <c r="D579" s="78"/>
      <c r="E579" s="79"/>
      <c r="F579" s="80"/>
      <c r="G579" s="67"/>
      <c r="H579" s="59"/>
      <c r="I579" s="89"/>
    </row>
    <row r="580" spans="1:9" x14ac:dyDescent="0.25">
      <c r="A580" s="30"/>
      <c r="B580" s="21"/>
      <c r="C580" s="78"/>
      <c r="D580" s="78"/>
      <c r="E580" s="79"/>
      <c r="F580" s="80"/>
      <c r="G580" s="93"/>
      <c r="H580" s="59"/>
      <c r="I580" s="104"/>
    </row>
    <row r="581" spans="1:9" x14ac:dyDescent="0.25">
      <c r="A581" s="32"/>
      <c r="B581" s="21"/>
      <c r="C581" s="13"/>
      <c r="D581" s="13"/>
      <c r="E581" s="55"/>
      <c r="F581" s="52"/>
      <c r="G581" s="12"/>
      <c r="H581" s="59"/>
      <c r="I581" s="104"/>
    </row>
    <row r="582" spans="1:9" x14ac:dyDescent="0.25">
      <c r="A582" s="32"/>
      <c r="B582" s="21"/>
      <c r="C582" s="13"/>
      <c r="D582" s="13"/>
      <c r="E582" s="55"/>
      <c r="F582" s="52"/>
      <c r="G582" s="12"/>
      <c r="H582" s="59"/>
      <c r="I582" s="104"/>
    </row>
    <row r="583" spans="1:9" x14ac:dyDescent="0.25">
      <c r="A583" s="32"/>
      <c r="B583" s="21"/>
      <c r="C583" s="13"/>
      <c r="D583" s="13"/>
      <c r="E583" s="55"/>
      <c r="F583" s="52"/>
      <c r="G583" s="12"/>
      <c r="H583" s="59"/>
      <c r="I583" s="104"/>
    </row>
    <row r="584" spans="1:9" x14ac:dyDescent="0.25">
      <c r="A584" s="32"/>
      <c r="B584" s="21"/>
      <c r="C584" s="13"/>
      <c r="D584" s="13"/>
      <c r="E584" s="55"/>
      <c r="F584" s="52"/>
      <c r="G584" s="12"/>
      <c r="H584" s="59"/>
      <c r="I584" s="104"/>
    </row>
    <row r="585" spans="1:9" x14ac:dyDescent="0.25">
      <c r="A585" s="32"/>
      <c r="B585" s="21"/>
      <c r="C585" s="13"/>
      <c r="D585" s="8"/>
      <c r="E585" s="8"/>
      <c r="F585" s="7"/>
      <c r="G585" s="12"/>
      <c r="H585" s="58"/>
      <c r="I585" s="104"/>
    </row>
    <row r="586" spans="1:9" x14ac:dyDescent="0.25">
      <c r="A586" s="32"/>
      <c r="B586" s="21"/>
      <c r="C586" s="13"/>
      <c r="D586" s="13"/>
      <c r="E586" s="55"/>
      <c r="F586" s="52"/>
      <c r="G586" s="12"/>
      <c r="H586" s="59"/>
      <c r="I586" s="104"/>
    </row>
    <row r="587" spans="1:9" x14ac:dyDescent="0.25">
      <c r="A587" s="32"/>
      <c r="B587" s="21"/>
      <c r="C587" s="13"/>
      <c r="D587" s="8"/>
      <c r="E587" s="8"/>
      <c r="F587" s="7"/>
      <c r="G587" s="12"/>
      <c r="H587" s="58"/>
      <c r="I587" s="104"/>
    </row>
    <row r="588" spans="1:9" x14ac:dyDescent="0.25">
      <c r="A588" s="32"/>
      <c r="B588" s="21"/>
      <c r="C588" s="13"/>
      <c r="D588" s="13"/>
      <c r="E588" s="55"/>
      <c r="F588" s="52"/>
      <c r="G588" s="12"/>
      <c r="H588" s="59"/>
      <c r="I588" s="104"/>
    </row>
    <row r="589" spans="1:9" x14ac:dyDescent="0.25">
      <c r="A589" s="32"/>
      <c r="B589" s="21"/>
      <c r="C589" s="13"/>
      <c r="D589" s="8"/>
      <c r="E589" s="8"/>
      <c r="F589" s="7"/>
      <c r="G589" s="12"/>
      <c r="H589" s="58"/>
      <c r="I589" s="104"/>
    </row>
    <row r="590" spans="1:9" x14ac:dyDescent="0.25">
      <c r="A590" s="30"/>
      <c r="B590" s="21"/>
      <c r="C590" s="78"/>
      <c r="D590" s="78"/>
      <c r="E590" s="79"/>
      <c r="F590" s="80"/>
      <c r="G590" s="93"/>
      <c r="H590" s="59"/>
      <c r="I590" s="104"/>
    </row>
    <row r="591" spans="1:9" x14ac:dyDescent="0.25">
      <c r="A591" s="30"/>
      <c r="B591" s="21"/>
      <c r="C591" s="78"/>
      <c r="D591" s="78"/>
      <c r="E591" s="79"/>
      <c r="F591" s="80"/>
      <c r="G591" s="93"/>
      <c r="H591" s="59"/>
      <c r="I591" s="104"/>
    </row>
    <row r="592" spans="1:9" x14ac:dyDescent="0.25">
      <c r="A592" s="32"/>
      <c r="B592" s="21"/>
      <c r="C592" s="13"/>
      <c r="D592" s="13"/>
      <c r="E592" s="55"/>
      <c r="F592" s="52"/>
      <c r="G592" s="12"/>
      <c r="H592" s="59"/>
      <c r="I592" s="104"/>
    </row>
    <row r="593" spans="1:9" x14ac:dyDescent="0.25">
      <c r="A593" s="30"/>
      <c r="B593" s="21"/>
      <c r="C593" s="78"/>
      <c r="D593" s="78"/>
      <c r="E593" s="79"/>
      <c r="F593" s="80"/>
      <c r="G593" s="93"/>
      <c r="H593" s="59"/>
      <c r="I593" s="104"/>
    </row>
    <row r="594" spans="1:9" x14ac:dyDescent="0.25">
      <c r="A594" s="30"/>
      <c r="B594" s="21"/>
      <c r="C594" s="13"/>
      <c r="D594" s="8"/>
      <c r="E594" s="8"/>
      <c r="F594" s="7"/>
      <c r="G594" s="13"/>
      <c r="H594" s="58"/>
      <c r="I594" s="104"/>
    </row>
    <row r="595" spans="1:9" x14ac:dyDescent="0.25">
      <c r="A595" s="32"/>
      <c r="B595" s="21"/>
      <c r="C595" s="13"/>
      <c r="D595" s="13"/>
      <c r="E595" s="55"/>
      <c r="F595" s="52"/>
      <c r="G595" s="12"/>
      <c r="H595" s="59"/>
      <c r="I595" s="104"/>
    </row>
    <row r="596" spans="1:9" x14ac:dyDescent="0.25">
      <c r="A596" s="32"/>
      <c r="B596" s="21"/>
      <c r="C596" s="13"/>
      <c r="D596" s="13"/>
      <c r="E596" s="55"/>
      <c r="F596" s="52"/>
      <c r="G596" s="12"/>
      <c r="H596" s="59"/>
      <c r="I596" s="104"/>
    </row>
    <row r="597" spans="1:9" x14ac:dyDescent="0.25">
      <c r="A597" s="32"/>
      <c r="B597" s="21"/>
      <c r="C597" s="13"/>
      <c r="D597" s="13"/>
      <c r="E597" s="55"/>
      <c r="F597" s="52"/>
      <c r="G597" s="12"/>
      <c r="H597" s="59"/>
      <c r="I597" s="104"/>
    </row>
    <row r="598" spans="1:9" x14ac:dyDescent="0.25">
      <c r="A598" s="32"/>
      <c r="B598" s="21"/>
      <c r="C598" s="13"/>
      <c r="D598" s="8"/>
      <c r="E598" s="8"/>
      <c r="F598" s="7"/>
      <c r="G598" s="8"/>
      <c r="H598" s="58"/>
      <c r="I598" s="89"/>
    </row>
    <row r="599" spans="1:9" x14ac:dyDescent="0.25">
      <c r="A599" s="30"/>
      <c r="B599" s="21"/>
      <c r="C599" s="78"/>
      <c r="D599" s="82"/>
      <c r="E599" s="82"/>
      <c r="F599" s="83"/>
      <c r="G599" s="93"/>
      <c r="H599" s="59"/>
      <c r="I599" s="104"/>
    </row>
    <row r="600" spans="1:9" x14ac:dyDescent="0.25">
      <c r="A600" s="32"/>
      <c r="B600" s="21"/>
      <c r="C600" s="13"/>
      <c r="D600" s="13"/>
      <c r="E600" s="55"/>
      <c r="F600" s="52"/>
      <c r="G600" s="12"/>
      <c r="H600" s="59"/>
      <c r="I600" s="104"/>
    </row>
    <row r="601" spans="1:9" x14ac:dyDescent="0.25">
      <c r="A601" s="32"/>
      <c r="B601" s="21"/>
      <c r="C601" s="13"/>
      <c r="D601" s="13"/>
      <c r="E601" s="55"/>
      <c r="F601" s="52"/>
      <c r="G601" s="12"/>
      <c r="H601" s="59"/>
      <c r="I601" s="104"/>
    </row>
    <row r="602" spans="1:9" x14ac:dyDescent="0.25">
      <c r="A602" s="32"/>
      <c r="B602" s="21"/>
      <c r="C602" s="13"/>
      <c r="D602" s="13"/>
      <c r="E602" s="55"/>
      <c r="F602" s="52"/>
      <c r="G602" s="12"/>
      <c r="H602" s="59"/>
      <c r="I602" s="104"/>
    </row>
    <row r="603" spans="1:9" x14ac:dyDescent="0.25">
      <c r="A603" s="32"/>
      <c r="B603" s="21"/>
      <c r="C603" s="13"/>
      <c r="D603" s="8"/>
      <c r="E603" s="8"/>
      <c r="F603" s="7"/>
      <c r="G603" s="8"/>
      <c r="H603" s="58"/>
      <c r="I603" s="89"/>
    </row>
    <row r="604" spans="1:9" x14ac:dyDescent="0.25">
      <c r="A604" s="32"/>
      <c r="B604" s="21"/>
      <c r="C604" s="13"/>
      <c r="D604" s="8"/>
      <c r="E604" s="8"/>
      <c r="F604" s="7"/>
      <c r="G604" s="12"/>
      <c r="H604" s="58"/>
      <c r="I604" s="104"/>
    </row>
    <row r="605" spans="1:9" x14ac:dyDescent="0.25">
      <c r="A605" s="32"/>
      <c r="B605" s="21"/>
      <c r="C605" s="13"/>
      <c r="D605" s="13"/>
      <c r="E605" s="55"/>
      <c r="F605" s="52"/>
      <c r="G605" s="8"/>
      <c r="H605" s="59"/>
      <c r="I605" s="89"/>
    </row>
    <row r="606" spans="1:9" x14ac:dyDescent="0.25">
      <c r="A606" s="32"/>
      <c r="B606" s="21"/>
      <c r="C606" s="13"/>
      <c r="D606" s="13"/>
      <c r="E606" s="55"/>
      <c r="F606" s="52"/>
      <c r="G606" s="12"/>
      <c r="H606" s="59"/>
      <c r="I606" s="104"/>
    </row>
    <row r="607" spans="1:9" x14ac:dyDescent="0.25">
      <c r="A607" s="32"/>
      <c r="B607" s="21"/>
      <c r="C607" s="13"/>
      <c r="D607" s="13"/>
      <c r="E607" s="55"/>
      <c r="F607" s="52"/>
      <c r="G607" s="12"/>
      <c r="H607" s="59"/>
      <c r="I607" s="104"/>
    </row>
    <row r="608" spans="1:9" x14ac:dyDescent="0.25">
      <c r="A608" s="32"/>
      <c r="B608" s="21"/>
      <c r="C608" s="13"/>
      <c r="D608" s="8"/>
      <c r="E608" s="8"/>
      <c r="F608" s="7"/>
      <c r="G608" s="12"/>
      <c r="H608" s="58"/>
      <c r="I608" s="104"/>
    </row>
    <row r="609" spans="1:9" x14ac:dyDescent="0.25">
      <c r="A609" s="32"/>
      <c r="B609" s="21"/>
      <c r="C609" s="13"/>
      <c r="D609" s="13"/>
      <c r="E609" s="55"/>
      <c r="F609" s="52"/>
      <c r="G609" s="12"/>
      <c r="H609" s="59"/>
      <c r="I609" s="104"/>
    </row>
    <row r="610" spans="1:9" x14ac:dyDescent="0.25">
      <c r="A610" s="32"/>
      <c r="B610" s="21"/>
      <c r="C610" s="13"/>
      <c r="D610" s="13"/>
      <c r="E610" s="55"/>
      <c r="F610" s="52"/>
      <c r="G610" s="12"/>
      <c r="H610" s="59"/>
      <c r="I610" s="104"/>
    </row>
    <row r="611" spans="1:9" x14ac:dyDescent="0.25">
      <c r="A611" s="32"/>
      <c r="B611" s="21"/>
      <c r="C611" s="13"/>
      <c r="D611" s="8"/>
      <c r="E611" s="8"/>
      <c r="F611" s="7"/>
      <c r="G611" s="12"/>
      <c r="H611" s="58"/>
      <c r="I611" s="104"/>
    </row>
    <row r="612" spans="1:9" x14ac:dyDescent="0.25">
      <c r="A612" s="32"/>
      <c r="B612" s="21"/>
      <c r="C612" s="13"/>
      <c r="D612" s="8"/>
      <c r="E612" s="8"/>
      <c r="F612" s="7"/>
      <c r="G612" s="12"/>
      <c r="H612" s="58"/>
      <c r="I612" s="104"/>
    </row>
    <row r="613" spans="1:9" x14ac:dyDescent="0.25">
      <c r="A613" s="32"/>
      <c r="B613" s="21"/>
      <c r="C613" s="13"/>
      <c r="D613" s="8"/>
      <c r="E613" s="8"/>
      <c r="G613" s="12"/>
      <c r="H613" s="59"/>
      <c r="I613" s="104"/>
    </row>
    <row r="614" spans="1:9" x14ac:dyDescent="0.25">
      <c r="A614" s="32"/>
      <c r="B614" s="21"/>
      <c r="C614" s="13"/>
      <c r="D614" s="8"/>
      <c r="E614" s="8"/>
      <c r="F614" s="7"/>
      <c r="G614" s="12"/>
      <c r="H614" s="58"/>
      <c r="I614" s="104"/>
    </row>
    <row r="615" spans="1:9" x14ac:dyDescent="0.25">
      <c r="A615" s="30"/>
      <c r="B615" s="21"/>
      <c r="C615" s="78"/>
      <c r="D615" s="82"/>
      <c r="E615" s="82"/>
      <c r="F615" s="83"/>
      <c r="G615" s="93"/>
      <c r="H615" s="59"/>
      <c r="I615" s="104"/>
    </row>
    <row r="616" spans="1:9" x14ac:dyDescent="0.25">
      <c r="A616" s="32"/>
      <c r="B616" s="21"/>
      <c r="C616" s="13"/>
      <c r="D616" s="13"/>
      <c r="E616" s="55"/>
      <c r="F616" s="52"/>
      <c r="G616" s="12"/>
      <c r="H616" s="59"/>
      <c r="I616" s="104"/>
    </row>
    <row r="617" spans="1:9" x14ac:dyDescent="0.25">
      <c r="A617" s="30"/>
      <c r="B617" s="21"/>
      <c r="C617" s="78"/>
      <c r="D617" s="82"/>
      <c r="E617" s="82"/>
      <c r="F617" s="83"/>
      <c r="G617" s="93"/>
      <c r="H617" s="59"/>
      <c r="I617" s="104"/>
    </row>
    <row r="618" spans="1:9" x14ac:dyDescent="0.25">
      <c r="A618" s="32"/>
      <c r="B618" s="21"/>
      <c r="C618" s="13"/>
      <c r="D618" s="8"/>
      <c r="E618" s="8"/>
      <c r="F618" s="7"/>
      <c r="G618" s="12"/>
      <c r="H618" s="58"/>
      <c r="I618" s="104"/>
    </row>
    <row r="619" spans="1:9" x14ac:dyDescent="0.25">
      <c r="A619" s="32"/>
      <c r="B619" s="21"/>
      <c r="C619" s="13"/>
      <c r="D619" s="13"/>
      <c r="E619" s="55"/>
      <c r="F619" s="52"/>
      <c r="G619" s="12"/>
      <c r="H619" s="59"/>
      <c r="I619" s="104"/>
    </row>
    <row r="620" spans="1:9" x14ac:dyDescent="0.25">
      <c r="A620" s="32"/>
      <c r="B620" s="21"/>
      <c r="C620" s="13"/>
      <c r="D620" s="8"/>
      <c r="E620" s="8"/>
      <c r="F620" s="7"/>
      <c r="G620" s="12"/>
      <c r="H620" s="58"/>
      <c r="I620" s="104"/>
    </row>
    <row r="621" spans="1:9" x14ac:dyDescent="0.25">
      <c r="A621" s="32"/>
      <c r="B621" s="21"/>
      <c r="C621" s="13"/>
      <c r="D621" s="8"/>
      <c r="E621" s="8"/>
      <c r="F621" s="7"/>
      <c r="G621" s="12"/>
      <c r="H621" s="58"/>
      <c r="I621" s="104"/>
    </row>
    <row r="622" spans="1:9" x14ac:dyDescent="0.25">
      <c r="A622" s="32"/>
      <c r="B622" s="21"/>
      <c r="C622" s="13"/>
      <c r="D622" s="8"/>
      <c r="E622" s="8"/>
      <c r="F622" s="7"/>
      <c r="G622" s="12"/>
      <c r="H622" s="58"/>
      <c r="I622" s="104"/>
    </row>
    <row r="623" spans="1:9" x14ac:dyDescent="0.25">
      <c r="A623" s="30"/>
      <c r="B623" s="21"/>
      <c r="C623" s="78"/>
      <c r="D623" s="78"/>
      <c r="E623" s="79"/>
      <c r="F623" s="80"/>
      <c r="G623" s="93"/>
      <c r="H623" s="59"/>
      <c r="I623" s="104"/>
    </row>
    <row r="624" spans="1:9" x14ac:dyDescent="0.25">
      <c r="A624" s="32"/>
      <c r="B624" s="21"/>
      <c r="C624" s="13"/>
      <c r="D624" s="13"/>
      <c r="E624" s="55"/>
      <c r="F624" s="52"/>
      <c r="G624" s="12"/>
      <c r="H624" s="59"/>
      <c r="I624" s="104"/>
    </row>
    <row r="625" spans="1:9" x14ac:dyDescent="0.25">
      <c r="A625" s="32"/>
      <c r="B625" s="21"/>
      <c r="C625" s="13"/>
      <c r="D625" s="8"/>
      <c r="E625" s="8"/>
      <c r="F625" s="7"/>
      <c r="G625" s="12"/>
      <c r="H625" s="58"/>
      <c r="I625" s="104"/>
    </row>
    <row r="626" spans="1:9" x14ac:dyDescent="0.25">
      <c r="A626" s="30"/>
      <c r="B626" s="21"/>
      <c r="C626" s="78"/>
      <c r="D626" s="78"/>
      <c r="E626" s="79"/>
      <c r="F626" s="80"/>
      <c r="G626" s="93"/>
      <c r="H626" s="59"/>
      <c r="I626" s="104"/>
    </row>
    <row r="627" spans="1:9" x14ac:dyDescent="0.25">
      <c r="A627" s="32"/>
      <c r="B627" s="21"/>
      <c r="C627" s="13"/>
      <c r="D627" s="13"/>
      <c r="E627" s="55"/>
      <c r="F627" s="52"/>
      <c r="G627" s="12"/>
      <c r="H627" s="59"/>
      <c r="I627" s="104"/>
    </row>
    <row r="628" spans="1:9" x14ac:dyDescent="0.25">
      <c r="A628" s="32"/>
      <c r="B628" s="21"/>
      <c r="C628" s="13"/>
      <c r="D628" s="13"/>
      <c r="E628" s="55"/>
      <c r="F628" s="52"/>
      <c r="G628" s="12"/>
      <c r="H628" s="59"/>
      <c r="I628" s="104"/>
    </row>
    <row r="629" spans="1:9" x14ac:dyDescent="0.25">
      <c r="A629" s="32"/>
      <c r="B629" s="21"/>
      <c r="C629" s="13"/>
      <c r="D629" s="13"/>
      <c r="E629" s="55"/>
      <c r="F629" s="52"/>
      <c r="G629" s="12"/>
      <c r="H629" s="59"/>
      <c r="I629" s="104"/>
    </row>
    <row r="630" spans="1:9" x14ac:dyDescent="0.25">
      <c r="A630" s="32"/>
      <c r="B630" s="21"/>
      <c r="C630" s="13"/>
      <c r="D630" s="8"/>
      <c r="E630" s="8"/>
      <c r="F630" s="7"/>
      <c r="G630" s="12"/>
      <c r="H630" s="58"/>
      <c r="I630" s="104"/>
    </row>
    <row r="631" spans="1:9" x14ac:dyDescent="0.25">
      <c r="A631" s="32"/>
      <c r="B631" s="21"/>
      <c r="C631" s="13"/>
      <c r="D631" s="13"/>
      <c r="E631" s="55"/>
      <c r="F631" s="52"/>
      <c r="G631" s="12"/>
      <c r="H631" s="59"/>
      <c r="I631" s="104"/>
    </row>
    <row r="632" spans="1:9" x14ac:dyDescent="0.25">
      <c r="A632" s="32"/>
      <c r="B632" s="21"/>
      <c r="C632" s="13"/>
      <c r="D632" s="8"/>
      <c r="E632" s="8"/>
      <c r="F632" s="7"/>
      <c r="G632" s="12"/>
      <c r="H632" s="58"/>
      <c r="I632" s="104"/>
    </row>
    <row r="633" spans="1:9" x14ac:dyDescent="0.25">
      <c r="A633" s="32"/>
      <c r="B633" s="21"/>
      <c r="C633" s="13"/>
      <c r="D633" s="8"/>
      <c r="E633" s="8"/>
      <c r="F633" s="7"/>
      <c r="G633" s="12"/>
      <c r="H633" s="58"/>
      <c r="I633" s="104"/>
    </row>
    <row r="634" spans="1:9" x14ac:dyDescent="0.25">
      <c r="A634" s="32"/>
      <c r="B634" s="21"/>
      <c r="C634" s="13"/>
      <c r="D634" s="13"/>
      <c r="E634" s="55"/>
      <c r="F634" s="52"/>
      <c r="G634" s="12"/>
      <c r="H634" s="59"/>
      <c r="I634" s="104"/>
    </row>
    <row r="635" spans="1:9" x14ac:dyDescent="0.25">
      <c r="A635" s="32"/>
      <c r="B635" s="21"/>
      <c r="C635" s="13"/>
      <c r="D635" s="13"/>
      <c r="E635" s="55"/>
      <c r="F635" s="52"/>
      <c r="G635" s="12"/>
      <c r="H635" s="59"/>
      <c r="I635" s="104"/>
    </row>
    <row r="636" spans="1:9" x14ac:dyDescent="0.25">
      <c r="A636" s="32"/>
      <c r="B636" s="21"/>
      <c r="C636" s="13"/>
      <c r="D636" s="8"/>
      <c r="E636" s="8"/>
      <c r="F636" s="7"/>
      <c r="G636" s="12"/>
      <c r="H636" s="58"/>
      <c r="I636" s="104"/>
    </row>
    <row r="637" spans="1:9" x14ac:dyDescent="0.25">
      <c r="A637" s="32"/>
      <c r="B637" s="21"/>
      <c r="C637" s="13"/>
      <c r="D637" s="8"/>
      <c r="E637" s="8"/>
      <c r="F637" s="7"/>
      <c r="G637" s="12"/>
      <c r="H637" s="58"/>
      <c r="I637" s="104"/>
    </row>
    <row r="638" spans="1:9" x14ac:dyDescent="0.25">
      <c r="A638" s="32"/>
      <c r="B638" s="21"/>
      <c r="C638" s="13"/>
      <c r="D638" s="13"/>
      <c r="E638" s="55"/>
      <c r="F638" s="52"/>
      <c r="G638" s="12"/>
      <c r="H638" s="59"/>
      <c r="I638" s="104"/>
    </row>
    <row r="639" spans="1:9" x14ac:dyDescent="0.25">
      <c r="A639" s="32"/>
      <c r="B639" s="21"/>
      <c r="C639" s="13"/>
      <c r="D639" s="13"/>
      <c r="E639" s="55"/>
      <c r="F639" s="52"/>
      <c r="G639" s="12"/>
      <c r="H639" s="59"/>
      <c r="I639" s="104"/>
    </row>
    <row r="640" spans="1:9" x14ac:dyDescent="0.25">
      <c r="A640" s="30"/>
      <c r="B640" s="21"/>
      <c r="C640" s="78"/>
      <c r="D640" s="78"/>
      <c r="E640" s="79"/>
      <c r="F640" s="80"/>
      <c r="G640" s="93"/>
      <c r="H640" s="59"/>
      <c r="I640" s="104"/>
    </row>
    <row r="641" spans="1:9" x14ac:dyDescent="0.25">
      <c r="A641" s="32"/>
      <c r="B641" s="21"/>
      <c r="C641" s="13"/>
      <c r="D641" s="8"/>
      <c r="E641" s="8"/>
      <c r="F641" s="7"/>
      <c r="G641" s="12"/>
      <c r="H641" s="58"/>
      <c r="I641" s="104"/>
    </row>
    <row r="642" spans="1:9" x14ac:dyDescent="0.25">
      <c r="A642" s="32"/>
      <c r="B642" s="21"/>
      <c r="C642" s="13"/>
      <c r="D642" s="8"/>
      <c r="E642" s="8"/>
      <c r="F642" s="7"/>
      <c r="G642" s="12"/>
      <c r="H642" s="58"/>
      <c r="I642" s="104"/>
    </row>
    <row r="643" spans="1:9" x14ac:dyDescent="0.25">
      <c r="A643" s="32"/>
      <c r="B643" s="21"/>
      <c r="C643" s="13"/>
      <c r="D643" s="13"/>
      <c r="E643" s="55"/>
      <c r="F643" s="52"/>
      <c r="G643" s="12"/>
      <c r="H643" s="59"/>
      <c r="I643" s="104"/>
    </row>
    <row r="644" spans="1:9" x14ac:dyDescent="0.25">
      <c r="A644" s="32"/>
      <c r="B644" s="21"/>
      <c r="C644" s="13"/>
      <c r="D644" s="13"/>
      <c r="E644" s="55"/>
      <c r="F644" s="52"/>
      <c r="G644" s="12"/>
      <c r="H644" s="59"/>
      <c r="I644" s="104"/>
    </row>
    <row r="645" spans="1:9" x14ac:dyDescent="0.25">
      <c r="A645" s="30"/>
      <c r="B645" s="21"/>
      <c r="C645" s="78"/>
      <c r="D645" s="78"/>
      <c r="E645" s="79"/>
      <c r="F645" s="80"/>
      <c r="G645" s="93"/>
      <c r="H645" s="59"/>
      <c r="I645" s="104"/>
    </row>
    <row r="646" spans="1:9" x14ac:dyDescent="0.25">
      <c r="A646" s="32"/>
      <c r="B646" s="21"/>
      <c r="C646" s="13"/>
      <c r="D646" s="13"/>
      <c r="E646" s="55"/>
      <c r="F646" s="52"/>
      <c r="G646" s="12"/>
      <c r="H646" s="59"/>
      <c r="I646" s="104"/>
    </row>
    <row r="647" spans="1:9" x14ac:dyDescent="0.25">
      <c r="A647" s="32"/>
      <c r="B647" s="21"/>
      <c r="C647" s="13"/>
      <c r="D647" s="13"/>
      <c r="E647" s="55"/>
      <c r="F647" s="52"/>
      <c r="G647" s="12"/>
      <c r="H647" s="59"/>
      <c r="I647" s="104"/>
    </row>
    <row r="648" spans="1:9" x14ac:dyDescent="0.25">
      <c r="A648" s="32"/>
      <c r="B648" s="21"/>
      <c r="C648" s="13"/>
      <c r="D648" s="13"/>
      <c r="E648" s="55"/>
      <c r="F648" s="52"/>
      <c r="G648" s="8"/>
      <c r="H648" s="59"/>
      <c r="I648" s="89"/>
    </row>
    <row r="649" spans="1:9" x14ac:dyDescent="0.25">
      <c r="A649" s="32"/>
      <c r="B649" s="21"/>
      <c r="C649" s="13"/>
      <c r="D649" s="8"/>
      <c r="E649" s="8"/>
      <c r="F649" s="7"/>
      <c r="G649" s="12"/>
      <c r="H649" s="58"/>
      <c r="I649" s="104"/>
    </row>
    <row r="650" spans="1:9" x14ac:dyDescent="0.25">
      <c r="A650" s="32"/>
      <c r="B650" s="21"/>
      <c r="C650" s="13"/>
      <c r="D650" s="8"/>
      <c r="E650" s="8"/>
      <c r="F650" s="7"/>
      <c r="G650" s="12"/>
      <c r="H650" s="58"/>
      <c r="I650" s="104"/>
    </row>
    <row r="651" spans="1:9" x14ac:dyDescent="0.25">
      <c r="A651" s="32"/>
      <c r="B651" s="21"/>
      <c r="C651" s="13"/>
      <c r="D651" s="13"/>
      <c r="E651" s="55"/>
      <c r="F651" s="52"/>
      <c r="G651" s="12"/>
      <c r="H651" s="59"/>
      <c r="I651" s="104"/>
    </row>
    <row r="652" spans="1:9" x14ac:dyDescent="0.25">
      <c r="A652" s="32"/>
      <c r="B652" s="21"/>
      <c r="C652" s="13"/>
      <c r="D652" s="8"/>
      <c r="E652" s="8"/>
      <c r="F652" s="7"/>
      <c r="G652" s="8"/>
      <c r="H652" s="58"/>
      <c r="I652" s="89"/>
    </row>
    <row r="653" spans="1:9" x14ac:dyDescent="0.25">
      <c r="A653" s="32"/>
      <c r="B653" s="21"/>
      <c r="C653" s="13"/>
      <c r="D653" s="13"/>
      <c r="E653" s="55"/>
      <c r="F653" s="52"/>
      <c r="G653" s="12"/>
      <c r="H653" s="59"/>
      <c r="I653" s="104"/>
    </row>
    <row r="654" spans="1:9" x14ac:dyDescent="0.25">
      <c r="A654" s="32"/>
      <c r="B654" s="21"/>
      <c r="C654" s="13"/>
      <c r="D654" s="8"/>
      <c r="E654" s="8"/>
      <c r="F654" s="7"/>
      <c r="G654" s="12"/>
      <c r="H654" s="58"/>
      <c r="I654" s="104"/>
    </row>
    <row r="655" spans="1:9" x14ac:dyDescent="0.25">
      <c r="A655" s="32"/>
      <c r="B655" s="21"/>
      <c r="C655" s="13"/>
      <c r="D655" s="13"/>
      <c r="E655" s="55"/>
      <c r="F655" s="52"/>
      <c r="G655" s="12"/>
      <c r="H655" s="59"/>
      <c r="I655" s="104"/>
    </row>
    <row r="656" spans="1:9" x14ac:dyDescent="0.25">
      <c r="A656" s="32"/>
      <c r="B656" s="21"/>
      <c r="C656" s="13"/>
      <c r="D656" s="13"/>
      <c r="E656" s="55"/>
      <c r="F656" s="52"/>
      <c r="G656" s="12"/>
      <c r="H656" s="59"/>
      <c r="I656" s="104"/>
    </row>
    <row r="657" spans="1:9" x14ac:dyDescent="0.25">
      <c r="A657" s="32"/>
      <c r="B657" s="21"/>
      <c r="C657" s="13"/>
      <c r="D657" s="8"/>
      <c r="E657" s="8"/>
      <c r="F657" s="7"/>
      <c r="G657" s="12"/>
      <c r="H657" s="58"/>
      <c r="I657" s="104"/>
    </row>
    <row r="658" spans="1:9" x14ac:dyDescent="0.25">
      <c r="A658" s="32"/>
      <c r="B658" s="21"/>
      <c r="C658" s="13"/>
      <c r="D658" s="8"/>
      <c r="E658" s="8"/>
      <c r="G658" s="12"/>
      <c r="H658" s="59"/>
      <c r="I658" s="104"/>
    </row>
    <row r="659" spans="1:9" x14ac:dyDescent="0.25">
      <c r="A659" s="32"/>
      <c r="B659" s="21"/>
      <c r="C659" s="13"/>
      <c r="D659" s="13"/>
      <c r="E659" s="55"/>
      <c r="F659" s="52"/>
      <c r="G659" s="12"/>
      <c r="H659" s="59"/>
      <c r="I659" s="104"/>
    </row>
    <row r="660" spans="1:9" x14ac:dyDescent="0.25">
      <c r="A660" s="32"/>
      <c r="B660" s="21"/>
      <c r="C660" s="13"/>
      <c r="D660" s="13"/>
      <c r="E660" s="55"/>
      <c r="F660" s="52"/>
      <c r="G660" s="12"/>
      <c r="H660" s="59"/>
      <c r="I660" s="104"/>
    </row>
    <row r="661" spans="1:9" x14ac:dyDescent="0.25">
      <c r="A661" s="32"/>
      <c r="B661" s="21"/>
      <c r="C661" s="13"/>
      <c r="D661" s="13"/>
      <c r="E661" s="55"/>
      <c r="F661" s="52"/>
      <c r="G661" s="12"/>
      <c r="H661" s="59"/>
      <c r="I661" s="104"/>
    </row>
    <row r="662" spans="1:9" x14ac:dyDescent="0.25">
      <c r="A662" s="30"/>
      <c r="B662" s="21"/>
      <c r="C662" s="78"/>
      <c r="D662" s="78"/>
      <c r="E662" s="79"/>
      <c r="F662" s="80"/>
      <c r="G662" s="93"/>
      <c r="H662" s="59"/>
      <c r="I662" s="104"/>
    </row>
    <row r="663" spans="1:9" x14ac:dyDescent="0.25">
      <c r="A663" s="30"/>
      <c r="B663" s="21"/>
      <c r="C663" s="78"/>
      <c r="D663" s="78"/>
      <c r="E663" s="79"/>
      <c r="F663" s="80"/>
      <c r="G663" s="93"/>
      <c r="H663" s="59"/>
      <c r="I663" s="104"/>
    </row>
    <row r="664" spans="1:9" x14ac:dyDescent="0.25">
      <c r="A664" s="32"/>
      <c r="B664" s="21"/>
      <c r="C664" s="13"/>
      <c r="D664" s="13"/>
      <c r="E664" s="55"/>
      <c r="F664" s="52"/>
      <c r="G664" s="12"/>
      <c r="H664" s="59"/>
      <c r="I664" s="104"/>
    </row>
    <row r="665" spans="1:9" x14ac:dyDescent="0.25">
      <c r="A665" s="32"/>
      <c r="B665" s="21"/>
      <c r="C665" s="13"/>
      <c r="D665" s="8"/>
      <c r="E665" s="8"/>
      <c r="F665" s="7"/>
      <c r="G665" s="12"/>
      <c r="H665" s="58"/>
      <c r="I665" s="104"/>
    </row>
    <row r="666" spans="1:9" x14ac:dyDescent="0.25">
      <c r="A666" s="30"/>
      <c r="B666" s="21"/>
      <c r="C666" s="78"/>
      <c r="D666" s="78"/>
      <c r="E666" s="79"/>
      <c r="F666" s="80"/>
      <c r="G666" s="93"/>
      <c r="H666" s="59"/>
      <c r="I666" s="104"/>
    </row>
    <row r="667" spans="1:9" x14ac:dyDescent="0.25">
      <c r="A667" s="32"/>
      <c r="B667" s="21"/>
      <c r="C667" s="13"/>
      <c r="D667" s="13"/>
      <c r="E667" s="55"/>
      <c r="F667" s="52"/>
      <c r="G667" s="12"/>
      <c r="H667" s="59"/>
      <c r="I667" s="104"/>
    </row>
    <row r="668" spans="1:9" x14ac:dyDescent="0.25">
      <c r="A668" s="32"/>
      <c r="B668" s="21"/>
      <c r="C668" s="13"/>
      <c r="D668" s="8"/>
      <c r="E668" s="8"/>
      <c r="F668" s="7"/>
      <c r="G668" s="12"/>
      <c r="H668" s="58"/>
      <c r="I668" s="104"/>
    </row>
    <row r="669" spans="1:9" x14ac:dyDescent="0.25">
      <c r="A669" s="32"/>
      <c r="B669" s="21"/>
      <c r="C669" s="13"/>
      <c r="D669" s="13"/>
      <c r="E669" s="55"/>
      <c r="F669" s="52"/>
      <c r="G669" s="12"/>
      <c r="H669" s="59"/>
      <c r="I669" s="104"/>
    </row>
    <row r="670" spans="1:9" x14ac:dyDescent="0.25">
      <c r="A670" s="32"/>
      <c r="B670" s="21"/>
      <c r="C670" s="13"/>
      <c r="D670" s="13"/>
      <c r="E670" s="55"/>
      <c r="F670" s="52"/>
      <c r="G670" s="12"/>
      <c r="H670" s="59"/>
      <c r="I670" s="104"/>
    </row>
    <row r="671" spans="1:9" x14ac:dyDescent="0.25">
      <c r="A671" s="32"/>
      <c r="B671" s="21"/>
      <c r="C671" s="13"/>
      <c r="D671" s="13"/>
      <c r="E671" s="55"/>
      <c r="F671" s="52"/>
      <c r="G671" s="12"/>
      <c r="H671" s="59"/>
      <c r="I671" s="104"/>
    </row>
    <row r="672" spans="1:9" x14ac:dyDescent="0.25">
      <c r="A672" s="32"/>
      <c r="B672" s="21"/>
      <c r="C672" s="13"/>
      <c r="D672" s="8"/>
      <c r="E672" s="8"/>
      <c r="F672" s="7"/>
      <c r="G672" s="12"/>
      <c r="H672" s="58"/>
      <c r="I672" s="104"/>
    </row>
    <row r="673" spans="1:9" x14ac:dyDescent="0.25">
      <c r="A673" s="32"/>
      <c r="B673" s="21"/>
      <c r="C673" s="13"/>
      <c r="D673" s="13"/>
      <c r="E673" s="55"/>
      <c r="F673" s="52"/>
      <c r="G673" s="12"/>
      <c r="H673" s="59"/>
      <c r="I673" s="104"/>
    </row>
    <row r="674" spans="1:9" x14ac:dyDescent="0.25">
      <c r="A674" s="32"/>
      <c r="B674" s="21"/>
      <c r="C674" s="13"/>
      <c r="D674" s="8"/>
      <c r="E674" s="8"/>
      <c r="F674" s="7"/>
      <c r="G674" s="12"/>
      <c r="H674" s="58"/>
      <c r="I674" s="104"/>
    </row>
    <row r="675" spans="1:9" x14ac:dyDescent="0.25">
      <c r="A675" s="30"/>
      <c r="B675" s="21"/>
      <c r="C675" s="13"/>
      <c r="D675" s="8"/>
      <c r="E675" s="8"/>
      <c r="G675" s="93"/>
      <c r="H675" s="59"/>
      <c r="I675" s="104"/>
    </row>
    <row r="676" spans="1:9" x14ac:dyDescent="0.25">
      <c r="A676" s="32"/>
      <c r="B676" s="21"/>
      <c r="C676" s="13"/>
      <c r="D676" s="13"/>
      <c r="E676" s="55"/>
      <c r="F676" s="52"/>
      <c r="G676" s="12"/>
      <c r="H676" s="59"/>
      <c r="I676" s="104"/>
    </row>
    <row r="677" spans="1:9" x14ac:dyDescent="0.25">
      <c r="A677" s="32"/>
      <c r="B677" s="21"/>
      <c r="C677" s="13"/>
      <c r="D677" s="13"/>
      <c r="E677" s="55"/>
      <c r="F677" s="52"/>
      <c r="G677" s="12"/>
      <c r="H677" s="59"/>
      <c r="I677" s="104"/>
    </row>
    <row r="678" spans="1:9" x14ac:dyDescent="0.25">
      <c r="A678" s="30"/>
      <c r="B678" s="21"/>
      <c r="C678" s="13"/>
      <c r="D678" s="13"/>
      <c r="E678" s="55"/>
      <c r="F678" s="52"/>
      <c r="G678" s="93"/>
      <c r="H678" s="59"/>
      <c r="I678" s="104"/>
    </row>
    <row r="679" spans="1:9" x14ac:dyDescent="0.25">
      <c r="A679" s="30"/>
      <c r="B679" s="21"/>
      <c r="C679" s="78"/>
      <c r="D679" s="78"/>
      <c r="E679" s="79"/>
      <c r="F679" s="80"/>
      <c r="G679" s="93"/>
      <c r="H679" s="59"/>
      <c r="I679" s="104"/>
    </row>
    <row r="680" spans="1:9" x14ac:dyDescent="0.25">
      <c r="A680" s="32"/>
      <c r="B680" s="21"/>
      <c r="C680" s="13"/>
      <c r="D680" s="13"/>
      <c r="E680" s="55"/>
      <c r="F680" s="52"/>
      <c r="G680" s="12"/>
      <c r="H680" s="59"/>
      <c r="I680" s="104"/>
    </row>
    <row r="681" spans="1:9" x14ac:dyDescent="0.25">
      <c r="A681" s="32"/>
      <c r="B681" s="21"/>
      <c r="C681" s="13"/>
      <c r="D681" s="13"/>
      <c r="E681" s="55"/>
      <c r="F681" s="52"/>
      <c r="G681" s="12"/>
      <c r="H681" s="59"/>
      <c r="I681" s="104"/>
    </row>
    <row r="682" spans="1:9" x14ac:dyDescent="0.25">
      <c r="A682" s="32"/>
      <c r="B682" s="21"/>
      <c r="C682" s="13"/>
      <c r="D682" s="13"/>
      <c r="E682" s="55"/>
      <c r="F682" s="52"/>
      <c r="G682" s="12"/>
      <c r="H682" s="59"/>
      <c r="I682" s="104"/>
    </row>
    <row r="683" spans="1:9" x14ac:dyDescent="0.25">
      <c r="A683" s="32"/>
      <c r="B683" s="21"/>
      <c r="C683" s="13"/>
      <c r="D683" s="13"/>
      <c r="E683" s="55"/>
      <c r="F683" s="52"/>
      <c r="G683" s="12"/>
      <c r="H683" s="59"/>
      <c r="I683" s="104"/>
    </row>
    <row r="684" spans="1:9" x14ac:dyDescent="0.25">
      <c r="A684" s="32"/>
      <c r="B684" s="21"/>
      <c r="C684" s="13"/>
      <c r="D684" s="13"/>
      <c r="E684" s="55"/>
      <c r="F684" s="52"/>
      <c r="G684" s="12"/>
      <c r="H684" s="59"/>
      <c r="I684" s="104"/>
    </row>
    <row r="685" spans="1:9" x14ac:dyDescent="0.25">
      <c r="A685" s="32"/>
      <c r="B685" s="21"/>
      <c r="C685" s="13"/>
      <c r="D685" s="13"/>
      <c r="E685" s="55"/>
      <c r="F685" s="52"/>
      <c r="G685" s="12"/>
      <c r="H685" s="59"/>
      <c r="I685" s="104"/>
    </row>
    <row r="686" spans="1:9" x14ac:dyDescent="0.25">
      <c r="A686" s="32"/>
      <c r="B686" s="21"/>
      <c r="C686" s="13"/>
      <c r="D686" s="13"/>
      <c r="E686" s="55"/>
      <c r="F686" s="52"/>
      <c r="G686" s="12"/>
      <c r="H686" s="59"/>
      <c r="I686" s="104"/>
    </row>
    <row r="687" spans="1:9" x14ac:dyDescent="0.25">
      <c r="A687" s="32"/>
      <c r="B687" s="21"/>
      <c r="C687" s="13"/>
      <c r="D687" s="13"/>
      <c r="E687" s="55"/>
      <c r="F687" s="52"/>
      <c r="G687" s="8"/>
      <c r="H687" s="59"/>
      <c r="I687" s="89"/>
    </row>
    <row r="688" spans="1:9" x14ac:dyDescent="0.25">
      <c r="A688" s="32"/>
      <c r="B688" s="21"/>
      <c r="C688" s="13"/>
      <c r="D688" s="13"/>
      <c r="E688" s="55"/>
      <c r="F688" s="52"/>
      <c r="G688" s="13"/>
      <c r="H688" s="59"/>
      <c r="I688" s="104"/>
    </row>
    <row r="689" spans="1:9" x14ac:dyDescent="0.25">
      <c r="A689" s="30"/>
      <c r="B689" s="21"/>
      <c r="C689" s="13"/>
      <c r="D689" s="13"/>
      <c r="E689" s="55"/>
      <c r="F689" s="52"/>
      <c r="G689" s="93"/>
      <c r="H689" s="59"/>
      <c r="I689" s="104"/>
    </row>
    <row r="690" spans="1:9" x14ac:dyDescent="0.25">
      <c r="A690" s="32"/>
      <c r="B690" s="21"/>
      <c r="C690" s="13"/>
      <c r="D690" s="13"/>
      <c r="E690" s="55"/>
      <c r="F690" s="52"/>
      <c r="G690" s="12"/>
      <c r="H690" s="59"/>
      <c r="I690" s="104"/>
    </row>
    <row r="691" spans="1:9" x14ac:dyDescent="0.25">
      <c r="A691" s="32"/>
      <c r="B691" s="21"/>
      <c r="C691" s="13"/>
      <c r="D691" s="13"/>
      <c r="E691" s="55"/>
      <c r="F691" s="52"/>
      <c r="G691" s="12"/>
      <c r="H691" s="59"/>
      <c r="I691" s="104"/>
    </row>
    <row r="692" spans="1:9" x14ac:dyDescent="0.25">
      <c r="A692" s="32"/>
      <c r="B692" s="21"/>
      <c r="C692" s="13"/>
      <c r="D692" s="13"/>
      <c r="E692" s="55"/>
      <c r="F692" s="52"/>
      <c r="G692" s="12"/>
      <c r="H692" s="59"/>
      <c r="I692" s="104"/>
    </row>
    <row r="693" spans="1:9" x14ac:dyDescent="0.25">
      <c r="A693" s="30"/>
      <c r="B693" s="21"/>
      <c r="C693" s="78"/>
      <c r="D693" s="82"/>
      <c r="E693" s="82"/>
      <c r="F693" s="83"/>
      <c r="G693" s="93"/>
      <c r="H693" s="59"/>
      <c r="I693" s="104"/>
    </row>
    <row r="694" spans="1:9" x14ac:dyDescent="0.25">
      <c r="A694" s="32"/>
      <c r="B694" s="21"/>
      <c r="C694" s="13"/>
      <c r="D694" s="13"/>
      <c r="E694" s="55"/>
      <c r="F694" s="52"/>
      <c r="G694" s="12"/>
      <c r="H694" s="59"/>
      <c r="I694" s="104"/>
    </row>
    <row r="695" spans="1:9" x14ac:dyDescent="0.25">
      <c r="A695" s="32"/>
      <c r="B695" s="21"/>
      <c r="C695" s="13"/>
      <c r="D695" s="8"/>
      <c r="E695" s="8"/>
      <c r="F695" s="7"/>
      <c r="G695" s="12"/>
      <c r="H695" s="58"/>
      <c r="I695" s="104"/>
    </row>
    <row r="696" spans="1:9" x14ac:dyDescent="0.25">
      <c r="A696" s="32"/>
      <c r="B696" s="21"/>
      <c r="C696" s="13"/>
      <c r="D696" s="8"/>
      <c r="E696" s="8"/>
      <c r="F696" s="7"/>
      <c r="G696" s="12"/>
      <c r="H696" s="58"/>
      <c r="I696" s="104"/>
    </row>
    <row r="697" spans="1:9" x14ac:dyDescent="0.25">
      <c r="A697" s="32"/>
      <c r="B697" s="21"/>
      <c r="C697" s="13"/>
      <c r="D697" s="8"/>
      <c r="E697" s="8"/>
      <c r="F697" s="7"/>
      <c r="G697" s="12"/>
      <c r="H697" s="58"/>
      <c r="I697" s="104"/>
    </row>
    <row r="698" spans="1:9" x14ac:dyDescent="0.25">
      <c r="A698" s="32"/>
      <c r="B698" s="21"/>
      <c r="C698" s="13"/>
      <c r="D698" s="8"/>
      <c r="E698" s="8"/>
      <c r="F698" s="7"/>
      <c r="G698" s="12"/>
      <c r="H698" s="58"/>
      <c r="I698" s="104"/>
    </row>
    <row r="699" spans="1:9" x14ac:dyDescent="0.25">
      <c r="A699" s="32"/>
      <c r="B699" s="21"/>
      <c r="C699" s="13"/>
      <c r="D699" s="8"/>
      <c r="E699" s="8"/>
      <c r="F699" s="7"/>
      <c r="G699" s="12"/>
      <c r="H699" s="58"/>
      <c r="I699" s="104"/>
    </row>
    <row r="700" spans="1:9" x14ac:dyDescent="0.25">
      <c r="A700" s="32"/>
      <c r="B700" s="21"/>
      <c r="C700" s="13"/>
      <c r="D700" s="8"/>
      <c r="E700" s="8"/>
      <c r="F700" s="7"/>
      <c r="G700" s="12"/>
      <c r="H700" s="58"/>
      <c r="I700" s="104"/>
    </row>
    <row r="701" spans="1:9" x14ac:dyDescent="0.25">
      <c r="A701" s="32"/>
      <c r="B701" s="21"/>
      <c r="C701" s="13"/>
      <c r="D701" s="13"/>
      <c r="E701" s="55"/>
      <c r="F701" s="52"/>
      <c r="G701" s="12"/>
      <c r="H701" s="59"/>
      <c r="I701" s="104"/>
    </row>
    <row r="702" spans="1:9" x14ac:dyDescent="0.25">
      <c r="A702" s="32"/>
      <c r="B702" s="21"/>
      <c r="C702" s="13"/>
      <c r="D702" s="13"/>
      <c r="E702" s="55"/>
      <c r="F702" s="52"/>
      <c r="G702" s="12"/>
      <c r="H702" s="59"/>
      <c r="I702" s="104"/>
    </row>
    <row r="703" spans="1:9" x14ac:dyDescent="0.25">
      <c r="A703" s="32"/>
      <c r="B703" s="21"/>
      <c r="C703" s="13"/>
      <c r="D703" s="8"/>
      <c r="E703" s="8"/>
      <c r="F703" s="7"/>
      <c r="G703" s="12"/>
      <c r="H703" s="58"/>
      <c r="I703" s="104"/>
    </row>
    <row r="704" spans="1:9" x14ac:dyDescent="0.25">
      <c r="A704" s="32"/>
      <c r="B704" s="21"/>
      <c r="C704" s="13"/>
      <c r="D704" s="13"/>
      <c r="E704" s="55"/>
      <c r="F704" s="52"/>
      <c r="G704" s="12"/>
      <c r="H704" s="59"/>
      <c r="I704" s="104"/>
    </row>
    <row r="705" spans="1:9" x14ac:dyDescent="0.25">
      <c r="A705" s="32"/>
      <c r="B705" s="21"/>
      <c r="C705" s="13"/>
      <c r="D705" s="8"/>
      <c r="E705" s="8"/>
      <c r="F705" s="7"/>
      <c r="G705" s="12"/>
      <c r="H705" s="58"/>
      <c r="I705" s="104"/>
    </row>
    <row r="706" spans="1:9" x14ac:dyDescent="0.25">
      <c r="A706" s="32"/>
      <c r="B706" s="21"/>
      <c r="C706" s="13"/>
      <c r="D706" s="8"/>
      <c r="E706" s="8"/>
      <c r="F706" s="7"/>
      <c r="G706" s="12"/>
      <c r="H706" s="58"/>
      <c r="I706" s="104"/>
    </row>
    <row r="707" spans="1:9" x14ac:dyDescent="0.25">
      <c r="A707" s="32"/>
      <c r="B707" s="21"/>
      <c r="C707" s="13"/>
      <c r="D707" s="13"/>
      <c r="E707" s="55"/>
      <c r="F707" s="52"/>
      <c r="G707" s="12"/>
      <c r="H707" s="59"/>
      <c r="I707" s="104"/>
    </row>
    <row r="708" spans="1:9" x14ac:dyDescent="0.25">
      <c r="A708" s="32"/>
      <c r="B708" s="21"/>
      <c r="C708" s="13"/>
      <c r="D708" s="13"/>
      <c r="E708" s="55"/>
      <c r="F708" s="52"/>
      <c r="G708" s="12"/>
      <c r="H708" s="59"/>
      <c r="I708" s="104"/>
    </row>
    <row r="709" spans="1:9" x14ac:dyDescent="0.25">
      <c r="A709" s="32"/>
      <c r="B709" s="21"/>
      <c r="C709" s="13"/>
      <c r="D709" s="13"/>
      <c r="E709" s="55"/>
      <c r="F709" s="52"/>
      <c r="G709" s="12"/>
      <c r="H709" s="59"/>
      <c r="I709" s="104"/>
    </row>
    <row r="710" spans="1:9" x14ac:dyDescent="0.25">
      <c r="A710" s="32"/>
      <c r="B710" s="21"/>
      <c r="C710" s="13"/>
      <c r="D710" s="8"/>
      <c r="E710" s="8"/>
      <c r="F710" s="7"/>
      <c r="G710" s="12"/>
      <c r="H710" s="58"/>
      <c r="I710" s="104"/>
    </row>
    <row r="711" spans="1:9" x14ac:dyDescent="0.25">
      <c r="A711" s="32"/>
      <c r="B711" s="21"/>
      <c r="C711" s="13"/>
      <c r="D711" s="13"/>
      <c r="E711" s="55"/>
      <c r="F711" s="52"/>
      <c r="G711" s="12"/>
      <c r="H711" s="59"/>
      <c r="I711" s="104"/>
    </row>
    <row r="712" spans="1:9" x14ac:dyDescent="0.25">
      <c r="A712" s="32"/>
      <c r="B712" s="21"/>
      <c r="C712" s="13"/>
      <c r="D712" s="13"/>
      <c r="E712" s="55"/>
      <c r="F712" s="52"/>
      <c r="G712" s="12"/>
      <c r="H712" s="59"/>
      <c r="I712" s="104"/>
    </row>
    <row r="713" spans="1:9" x14ac:dyDescent="0.25">
      <c r="A713" s="32"/>
      <c r="B713" s="21"/>
      <c r="C713" s="13"/>
      <c r="D713" s="13"/>
      <c r="E713" s="55"/>
      <c r="F713" s="52"/>
      <c r="G713" s="12"/>
      <c r="H713" s="59"/>
      <c r="I713" s="104"/>
    </row>
    <row r="714" spans="1:9" x14ac:dyDescent="0.25">
      <c r="A714" s="32"/>
      <c r="B714" s="21"/>
      <c r="C714" s="13"/>
      <c r="D714" s="13"/>
      <c r="E714" s="55"/>
      <c r="F714" s="52"/>
      <c r="G714" s="12"/>
      <c r="H714" s="59"/>
      <c r="I714" s="104"/>
    </row>
    <row r="715" spans="1:9" x14ac:dyDescent="0.25">
      <c r="A715" s="32"/>
      <c r="B715" s="21"/>
      <c r="C715" s="13"/>
      <c r="D715" s="13"/>
      <c r="E715" s="55"/>
      <c r="F715" s="52"/>
      <c r="G715" s="8"/>
      <c r="H715" s="59"/>
      <c r="I715" s="89"/>
    </row>
    <row r="716" spans="1:9" x14ac:dyDescent="0.25">
      <c r="A716" s="32"/>
      <c r="B716" s="21"/>
      <c r="C716" s="13"/>
      <c r="D716" s="8"/>
      <c r="E716" s="8"/>
      <c r="F716" s="7"/>
      <c r="G716" s="12"/>
      <c r="H716" s="58"/>
      <c r="I716" s="104"/>
    </row>
    <row r="717" spans="1:9" x14ac:dyDescent="0.25">
      <c r="A717" s="32"/>
      <c r="B717" s="21"/>
      <c r="C717" s="13"/>
      <c r="D717" s="13"/>
      <c r="E717" s="55"/>
      <c r="F717" s="52"/>
      <c r="G717" s="12"/>
      <c r="H717" s="59"/>
      <c r="I717" s="104"/>
    </row>
    <row r="718" spans="1:9" x14ac:dyDescent="0.25">
      <c r="A718" s="32"/>
      <c r="B718" s="21"/>
      <c r="C718" s="13"/>
      <c r="D718" s="8"/>
      <c r="E718" s="8"/>
      <c r="G718" s="12"/>
      <c r="H718" s="59"/>
      <c r="I718" s="104"/>
    </row>
    <row r="719" spans="1:9" x14ac:dyDescent="0.25">
      <c r="A719" s="32"/>
      <c r="B719" s="21"/>
      <c r="C719" s="13"/>
      <c r="D719" s="13"/>
      <c r="E719" s="55"/>
      <c r="F719" s="52"/>
      <c r="G719" s="8"/>
      <c r="H719" s="59"/>
      <c r="I719" s="89"/>
    </row>
    <row r="720" spans="1:9" x14ac:dyDescent="0.25">
      <c r="A720" s="32"/>
      <c r="B720" s="21"/>
      <c r="C720" s="13"/>
      <c r="D720" s="8"/>
      <c r="E720" s="8"/>
      <c r="F720" s="7"/>
      <c r="G720" s="12"/>
      <c r="H720" s="58"/>
      <c r="I720" s="104"/>
    </row>
    <row r="721" spans="1:9" x14ac:dyDescent="0.25">
      <c r="A721" s="32"/>
      <c r="B721" s="21"/>
      <c r="C721" s="13"/>
      <c r="D721" s="13"/>
      <c r="E721" s="55"/>
      <c r="F721" s="52"/>
      <c r="G721" s="12"/>
      <c r="H721" s="59"/>
      <c r="I721" s="104"/>
    </row>
    <row r="722" spans="1:9" x14ac:dyDescent="0.25">
      <c r="A722" s="32"/>
      <c r="B722" s="21"/>
      <c r="C722" s="13"/>
      <c r="D722" s="8"/>
      <c r="E722" s="8"/>
      <c r="F722" s="7"/>
      <c r="G722" s="12"/>
      <c r="H722" s="58"/>
      <c r="I722" s="104"/>
    </row>
    <row r="723" spans="1:9" x14ac:dyDescent="0.25">
      <c r="A723" s="32"/>
      <c r="B723" s="21"/>
      <c r="C723" s="13"/>
      <c r="D723" s="8"/>
      <c r="E723" s="8"/>
      <c r="F723" s="7"/>
      <c r="G723" s="12"/>
      <c r="H723" s="58"/>
      <c r="I723" s="104"/>
    </row>
    <row r="724" spans="1:9" x14ac:dyDescent="0.25">
      <c r="A724" s="32"/>
      <c r="B724" s="21"/>
      <c r="C724" s="13"/>
      <c r="D724" s="13"/>
      <c r="E724" s="55"/>
      <c r="F724" s="52"/>
      <c r="G724" s="13"/>
      <c r="H724" s="59"/>
      <c r="I724" s="104"/>
    </row>
    <row r="725" spans="1:9" x14ac:dyDescent="0.25">
      <c r="A725" s="32"/>
      <c r="B725" s="21"/>
      <c r="C725" s="13"/>
      <c r="D725" s="13"/>
      <c r="E725" s="55"/>
      <c r="F725" s="52"/>
      <c r="G725" s="12"/>
      <c r="H725" s="59"/>
      <c r="I725" s="104"/>
    </row>
    <row r="726" spans="1:9" x14ac:dyDescent="0.25">
      <c r="A726" s="32"/>
      <c r="B726" s="21"/>
      <c r="C726" s="13"/>
      <c r="D726" s="13"/>
      <c r="E726" s="55"/>
      <c r="F726" s="52"/>
      <c r="G726" s="12"/>
      <c r="H726" s="59"/>
      <c r="I726" s="104"/>
    </row>
    <row r="727" spans="1:9" x14ac:dyDescent="0.25">
      <c r="A727" s="32"/>
      <c r="B727" s="21"/>
      <c r="C727" s="13"/>
      <c r="D727" s="13"/>
      <c r="E727" s="55"/>
      <c r="F727" s="52"/>
      <c r="G727" s="12"/>
      <c r="H727" s="59"/>
      <c r="I727" s="104"/>
    </row>
    <row r="728" spans="1:9" x14ac:dyDescent="0.25">
      <c r="A728" s="32"/>
      <c r="B728" s="21"/>
      <c r="C728" s="13"/>
      <c r="D728" s="13"/>
      <c r="E728" s="55"/>
      <c r="F728" s="52"/>
      <c r="G728" s="12"/>
      <c r="H728" s="59"/>
      <c r="I728" s="104"/>
    </row>
    <row r="729" spans="1:9" x14ac:dyDescent="0.25">
      <c r="A729" s="32"/>
      <c r="B729" s="21"/>
      <c r="C729" s="13"/>
      <c r="D729" s="13"/>
      <c r="E729" s="55"/>
      <c r="F729" s="52"/>
      <c r="G729" s="12"/>
      <c r="H729" s="59"/>
      <c r="I729" s="104"/>
    </row>
    <row r="730" spans="1:9" x14ac:dyDescent="0.25">
      <c r="A730" s="32"/>
      <c r="B730" s="21"/>
      <c r="C730" s="13"/>
      <c r="D730" s="8"/>
      <c r="E730" s="8"/>
      <c r="G730" s="12"/>
      <c r="H730" s="59"/>
      <c r="I730" s="104"/>
    </row>
    <row r="731" spans="1:9" x14ac:dyDescent="0.25">
      <c r="A731" s="32"/>
      <c r="B731" s="21"/>
      <c r="C731" s="13"/>
      <c r="D731" s="13"/>
      <c r="E731" s="55"/>
      <c r="F731" s="52"/>
      <c r="G731" s="12"/>
      <c r="H731" s="59"/>
      <c r="I731" s="104"/>
    </row>
    <row r="732" spans="1:9" x14ac:dyDescent="0.25">
      <c r="A732" s="32"/>
      <c r="B732" s="21"/>
      <c r="C732" s="13"/>
      <c r="D732" s="13"/>
      <c r="E732" s="55"/>
      <c r="F732" s="52"/>
      <c r="G732" s="12"/>
      <c r="H732" s="59"/>
      <c r="I732" s="104"/>
    </row>
    <row r="733" spans="1:9" x14ac:dyDescent="0.25">
      <c r="A733" s="32"/>
      <c r="B733" s="21"/>
      <c r="C733" s="13"/>
      <c r="D733" s="13"/>
      <c r="E733" s="55"/>
      <c r="F733" s="52"/>
      <c r="G733" s="12"/>
      <c r="H733" s="59"/>
      <c r="I733" s="104"/>
    </row>
    <row r="734" spans="1:9" x14ac:dyDescent="0.25">
      <c r="A734" s="32"/>
      <c r="B734" s="21"/>
      <c r="C734" s="13"/>
      <c r="D734" s="8"/>
      <c r="E734" s="8"/>
      <c r="F734" s="7"/>
      <c r="G734" s="12"/>
      <c r="H734" s="58"/>
      <c r="I734" s="104"/>
    </row>
    <row r="735" spans="1:9" x14ac:dyDescent="0.25">
      <c r="A735" s="32"/>
      <c r="B735" s="21"/>
      <c r="C735" s="13"/>
      <c r="D735" s="13"/>
      <c r="E735" s="55"/>
      <c r="F735" s="52"/>
      <c r="G735" s="12"/>
      <c r="H735" s="59"/>
      <c r="I735" s="104"/>
    </row>
    <row r="736" spans="1:9" x14ac:dyDescent="0.25">
      <c r="A736" s="32"/>
      <c r="B736" s="21"/>
      <c r="C736" s="13"/>
      <c r="D736" s="13"/>
      <c r="E736" s="55"/>
      <c r="F736" s="52"/>
      <c r="G736" s="8"/>
      <c r="H736" s="59"/>
      <c r="I736" s="89"/>
    </row>
    <row r="737" spans="1:9" x14ac:dyDescent="0.25">
      <c r="A737" s="32"/>
      <c r="B737" s="21"/>
      <c r="C737" s="13"/>
      <c r="D737" s="13"/>
      <c r="E737" s="55"/>
      <c r="F737" s="52"/>
      <c r="G737" s="12"/>
      <c r="H737" s="59"/>
      <c r="I737" s="104"/>
    </row>
    <row r="738" spans="1:9" x14ac:dyDescent="0.25">
      <c r="A738" s="30"/>
      <c r="B738" s="21"/>
      <c r="C738" s="78"/>
      <c r="D738" s="78"/>
      <c r="E738" s="79"/>
      <c r="F738" s="80"/>
      <c r="G738" s="93"/>
      <c r="H738" s="59"/>
      <c r="I738" s="104"/>
    </row>
    <row r="739" spans="1:9" x14ac:dyDescent="0.25">
      <c r="A739" s="32"/>
      <c r="B739" s="21"/>
      <c r="C739" s="13"/>
      <c r="D739" s="13"/>
      <c r="E739" s="55"/>
      <c r="F739" s="52"/>
      <c r="G739" s="12"/>
      <c r="H739" s="59"/>
      <c r="I739" s="104"/>
    </row>
    <row r="740" spans="1:9" x14ac:dyDescent="0.25">
      <c r="A740" s="32"/>
      <c r="B740" s="21"/>
      <c r="C740" s="13"/>
      <c r="D740" s="13"/>
      <c r="E740" s="55"/>
      <c r="F740" s="52"/>
      <c r="G740" s="12"/>
      <c r="H740" s="59"/>
      <c r="I740" s="104"/>
    </row>
    <row r="741" spans="1:9" x14ac:dyDescent="0.25">
      <c r="A741" s="32"/>
      <c r="B741" s="21"/>
      <c r="C741" s="13"/>
      <c r="D741" s="13"/>
      <c r="E741" s="55"/>
      <c r="F741" s="52"/>
      <c r="G741" s="12"/>
      <c r="H741" s="59"/>
      <c r="I741" s="104"/>
    </row>
    <row r="742" spans="1:9" x14ac:dyDescent="0.25">
      <c r="A742" s="30"/>
      <c r="B742" s="21"/>
      <c r="C742" s="78"/>
      <c r="D742" s="78"/>
      <c r="E742" s="79"/>
      <c r="F742" s="80"/>
      <c r="G742" s="93"/>
      <c r="H742" s="59"/>
      <c r="I742" s="104"/>
    </row>
    <row r="743" spans="1:9" x14ac:dyDescent="0.25">
      <c r="A743" s="71"/>
      <c r="B743" s="21"/>
      <c r="C743" s="78"/>
      <c r="D743" s="78"/>
      <c r="E743" s="79"/>
      <c r="F743" s="80"/>
      <c r="G743" s="67"/>
      <c r="H743" s="59"/>
      <c r="I743" s="89"/>
    </row>
    <row r="744" spans="1:9" x14ac:dyDescent="0.25">
      <c r="A744" s="32"/>
      <c r="B744" s="21"/>
      <c r="C744" s="13"/>
      <c r="D744" s="13"/>
      <c r="E744" s="55"/>
      <c r="F744" s="52"/>
      <c r="G744" s="12"/>
      <c r="H744" s="59"/>
      <c r="I744" s="104"/>
    </row>
    <row r="745" spans="1:9" x14ac:dyDescent="0.25">
      <c r="A745" s="32"/>
      <c r="B745" s="21"/>
      <c r="C745" s="13"/>
      <c r="D745" s="13"/>
      <c r="E745" s="55"/>
      <c r="F745" s="52"/>
      <c r="G745" s="12"/>
      <c r="H745" s="59"/>
      <c r="I745" s="104"/>
    </row>
    <row r="746" spans="1:9" x14ac:dyDescent="0.25">
      <c r="A746" s="32"/>
      <c r="B746" s="21"/>
      <c r="C746" s="13"/>
      <c r="D746" s="13"/>
      <c r="E746" s="55"/>
      <c r="F746" s="52"/>
      <c r="G746" s="12"/>
      <c r="H746" s="59"/>
      <c r="I746" s="104"/>
    </row>
    <row r="747" spans="1:9" x14ac:dyDescent="0.25">
      <c r="A747" s="32"/>
      <c r="B747" s="21"/>
      <c r="C747" s="13"/>
      <c r="D747" s="13"/>
      <c r="E747" s="55"/>
      <c r="F747" s="52"/>
      <c r="G747" s="12"/>
      <c r="H747" s="59"/>
      <c r="I747" s="104"/>
    </row>
    <row r="748" spans="1:9" x14ac:dyDescent="0.25">
      <c r="A748" s="32"/>
      <c r="B748" s="21"/>
      <c r="C748" s="13"/>
      <c r="D748" s="13"/>
      <c r="E748" s="55"/>
      <c r="F748" s="52"/>
      <c r="G748" s="12"/>
      <c r="H748" s="59"/>
      <c r="I748" s="104"/>
    </row>
    <row r="749" spans="1:9" x14ac:dyDescent="0.25">
      <c r="A749" s="32"/>
      <c r="B749" s="21"/>
      <c r="C749" s="13"/>
      <c r="D749" s="13"/>
      <c r="E749" s="55"/>
      <c r="F749" s="52"/>
      <c r="G749" s="12"/>
      <c r="H749" s="59"/>
      <c r="I749" s="104"/>
    </row>
    <row r="750" spans="1:9" x14ac:dyDescent="0.25">
      <c r="A750" s="32"/>
      <c r="B750" s="21"/>
      <c r="C750" s="13"/>
      <c r="D750" s="8"/>
      <c r="E750" s="8"/>
      <c r="F750" s="7"/>
      <c r="G750" s="12"/>
      <c r="H750" s="58"/>
      <c r="I750" s="104"/>
    </row>
    <row r="751" spans="1:9" x14ac:dyDescent="0.25">
      <c r="A751" s="32"/>
      <c r="B751" s="21"/>
      <c r="C751" s="13"/>
      <c r="D751" s="13"/>
      <c r="E751" s="55"/>
      <c r="F751" s="52"/>
      <c r="G751" s="12"/>
      <c r="H751" s="59"/>
      <c r="I751" s="104"/>
    </row>
    <row r="752" spans="1:9" x14ac:dyDescent="0.25">
      <c r="A752" s="32"/>
      <c r="B752" s="21"/>
      <c r="C752" s="13"/>
      <c r="D752" s="13"/>
      <c r="E752" s="55"/>
      <c r="F752" s="52"/>
      <c r="G752" s="12"/>
      <c r="H752" s="59"/>
      <c r="I752" s="104"/>
    </row>
    <row r="753" spans="1:9" x14ac:dyDescent="0.25">
      <c r="A753" s="30"/>
      <c r="B753" s="21"/>
      <c r="C753" s="78"/>
      <c r="D753" s="78"/>
      <c r="E753" s="79"/>
      <c r="F753" s="80"/>
      <c r="G753" s="93"/>
      <c r="H753" s="59"/>
      <c r="I753" s="104"/>
    </row>
    <row r="754" spans="1:9" x14ac:dyDescent="0.25">
      <c r="A754" s="32"/>
      <c r="B754" s="21"/>
      <c r="C754" s="13"/>
      <c r="D754" s="13"/>
      <c r="E754" s="55"/>
      <c r="F754" s="52"/>
      <c r="G754" s="12"/>
      <c r="H754" s="59"/>
      <c r="I754" s="104"/>
    </row>
    <row r="755" spans="1:9" x14ac:dyDescent="0.25">
      <c r="A755" s="32"/>
      <c r="B755" s="21"/>
      <c r="C755" s="13"/>
      <c r="D755" s="13"/>
      <c r="E755" s="55"/>
      <c r="F755" s="52"/>
      <c r="G755" s="12"/>
      <c r="H755" s="59"/>
      <c r="I755" s="104"/>
    </row>
    <row r="756" spans="1:9" x14ac:dyDescent="0.25">
      <c r="A756" s="32"/>
      <c r="B756" s="21"/>
      <c r="C756" s="13"/>
      <c r="D756" s="13"/>
      <c r="E756" s="55"/>
      <c r="F756" s="52"/>
      <c r="G756" s="12"/>
      <c r="H756" s="59"/>
      <c r="I756" s="104"/>
    </row>
    <row r="757" spans="1:9" x14ac:dyDescent="0.25">
      <c r="A757" s="32"/>
      <c r="B757" s="21"/>
      <c r="C757" s="13"/>
      <c r="D757" s="8"/>
      <c r="E757" s="8"/>
      <c r="G757" s="12"/>
      <c r="H757" s="59"/>
      <c r="I757" s="104"/>
    </row>
    <row r="758" spans="1:9" x14ac:dyDescent="0.25">
      <c r="A758" s="32"/>
      <c r="B758" s="21"/>
      <c r="C758" s="13"/>
      <c r="D758" s="13"/>
      <c r="E758" s="55"/>
      <c r="F758" s="52"/>
      <c r="G758" s="12"/>
      <c r="H758" s="59"/>
      <c r="I758" s="104"/>
    </row>
    <row r="759" spans="1:9" x14ac:dyDescent="0.25">
      <c r="A759" s="32"/>
      <c r="B759" s="21"/>
      <c r="C759" s="13"/>
      <c r="D759" s="13"/>
      <c r="E759" s="55"/>
      <c r="F759" s="52"/>
      <c r="G759" s="12"/>
      <c r="H759" s="59"/>
      <c r="I759" s="104"/>
    </row>
    <row r="760" spans="1:9" x14ac:dyDescent="0.25">
      <c r="A760" s="32"/>
      <c r="B760" s="21"/>
      <c r="C760" s="13"/>
      <c r="D760" s="8"/>
      <c r="E760" s="8"/>
      <c r="F760" s="7"/>
      <c r="G760" s="12"/>
      <c r="H760" s="58"/>
      <c r="I760" s="104"/>
    </row>
    <row r="761" spans="1:9" x14ac:dyDescent="0.25">
      <c r="A761" s="32"/>
      <c r="B761" s="21"/>
      <c r="C761" s="13"/>
      <c r="D761" s="13"/>
      <c r="E761" s="55"/>
      <c r="F761" s="52"/>
      <c r="G761" s="12"/>
      <c r="H761" s="59"/>
      <c r="I761" s="104"/>
    </row>
    <row r="762" spans="1:9" x14ac:dyDescent="0.25">
      <c r="A762" s="30"/>
      <c r="B762" s="21"/>
      <c r="C762" s="78"/>
      <c r="D762" s="78"/>
      <c r="E762" s="79"/>
      <c r="F762" s="80"/>
      <c r="G762" s="93"/>
      <c r="H762" s="59"/>
      <c r="I762" s="104"/>
    </row>
    <row r="763" spans="1:9" x14ac:dyDescent="0.25">
      <c r="A763" s="32"/>
      <c r="B763" s="21"/>
      <c r="C763" s="13"/>
      <c r="D763" s="8"/>
      <c r="E763" s="8"/>
      <c r="F763" s="7"/>
      <c r="G763" s="12"/>
      <c r="H763" s="58"/>
      <c r="I763" s="104"/>
    </row>
    <row r="764" spans="1:9" x14ac:dyDescent="0.25">
      <c r="A764" s="32"/>
      <c r="B764" s="21"/>
      <c r="C764" s="13"/>
      <c r="D764" s="13"/>
      <c r="E764" s="55"/>
      <c r="F764" s="52"/>
      <c r="G764" s="12"/>
      <c r="H764" s="59"/>
      <c r="I764" s="104"/>
    </row>
    <row r="765" spans="1:9" x14ac:dyDescent="0.25">
      <c r="A765" s="32"/>
      <c r="B765" s="21"/>
      <c r="C765" s="13"/>
      <c r="D765" s="13"/>
      <c r="E765" s="55"/>
      <c r="F765" s="52"/>
      <c r="G765" s="12"/>
      <c r="H765" s="59"/>
      <c r="I765" s="104"/>
    </row>
    <row r="766" spans="1:9" x14ac:dyDescent="0.25">
      <c r="A766" s="32"/>
      <c r="B766" s="21"/>
      <c r="C766" s="13"/>
      <c r="D766" s="13"/>
      <c r="E766" s="55"/>
      <c r="F766" s="52"/>
      <c r="G766" s="12"/>
      <c r="H766" s="59"/>
      <c r="I766" s="104"/>
    </row>
    <row r="767" spans="1:9" x14ac:dyDescent="0.25">
      <c r="A767" s="30"/>
      <c r="B767" s="21"/>
      <c r="C767" s="78"/>
      <c r="D767" s="78"/>
      <c r="E767" s="79"/>
      <c r="F767" s="80"/>
      <c r="G767" s="93"/>
      <c r="H767" s="59"/>
      <c r="I767" s="104"/>
    </row>
    <row r="768" spans="1:9" x14ac:dyDescent="0.25">
      <c r="A768" s="32"/>
      <c r="B768" s="21"/>
      <c r="C768" s="13"/>
      <c r="D768" s="13"/>
      <c r="E768" s="55"/>
      <c r="F768" s="52"/>
      <c r="G768" s="12"/>
      <c r="H768" s="59"/>
      <c r="I768" s="104"/>
    </row>
    <row r="769" spans="1:9" x14ac:dyDescent="0.25">
      <c r="A769" s="32"/>
      <c r="B769" s="21"/>
      <c r="C769" s="13"/>
      <c r="D769" s="13"/>
      <c r="E769" s="55"/>
      <c r="F769" s="52"/>
      <c r="G769" s="12"/>
      <c r="H769" s="59"/>
      <c r="I769" s="104"/>
    </row>
    <row r="770" spans="1:9" x14ac:dyDescent="0.25">
      <c r="A770" s="32"/>
      <c r="B770" s="21"/>
      <c r="C770" s="13"/>
      <c r="D770" s="13"/>
      <c r="E770" s="55"/>
      <c r="F770" s="52"/>
      <c r="G770" s="12"/>
      <c r="H770" s="59"/>
      <c r="I770" s="104"/>
    </row>
    <row r="771" spans="1:9" x14ac:dyDescent="0.25">
      <c r="A771" s="32"/>
      <c r="B771" s="21"/>
      <c r="C771" s="13"/>
      <c r="D771" s="13"/>
      <c r="E771" s="55"/>
      <c r="F771" s="52"/>
      <c r="G771" s="12"/>
      <c r="H771" s="59"/>
      <c r="I771" s="104"/>
    </row>
    <row r="772" spans="1:9" x14ac:dyDescent="0.25">
      <c r="A772" s="32"/>
      <c r="B772" s="21"/>
      <c r="C772" s="13"/>
      <c r="D772" s="8"/>
      <c r="E772" s="8"/>
      <c r="G772" s="12"/>
      <c r="H772" s="59"/>
      <c r="I772" s="104"/>
    </row>
    <row r="773" spans="1:9" x14ac:dyDescent="0.25">
      <c r="A773" s="32"/>
      <c r="B773" s="21"/>
      <c r="C773" s="13"/>
      <c r="D773" s="13"/>
      <c r="E773" s="55"/>
      <c r="F773" s="52"/>
      <c r="G773" s="12"/>
      <c r="H773" s="59"/>
      <c r="I773" s="104"/>
    </row>
    <row r="774" spans="1:9" x14ac:dyDescent="0.25">
      <c r="A774" s="32"/>
      <c r="B774" s="21"/>
      <c r="C774" s="13"/>
      <c r="D774" s="13"/>
      <c r="E774" s="55"/>
      <c r="F774" s="52"/>
      <c r="G774" s="12"/>
      <c r="H774" s="59"/>
      <c r="I774" s="104"/>
    </row>
    <row r="775" spans="1:9" x14ac:dyDescent="0.25">
      <c r="A775" s="32"/>
      <c r="B775" s="21"/>
      <c r="C775" s="13"/>
      <c r="D775" s="13"/>
      <c r="E775" s="55"/>
      <c r="F775" s="52"/>
      <c r="G775" s="12"/>
      <c r="H775" s="59"/>
      <c r="I775" s="104"/>
    </row>
    <row r="776" spans="1:9" x14ac:dyDescent="0.25">
      <c r="A776" s="30"/>
      <c r="B776" s="21"/>
      <c r="C776" s="78"/>
      <c r="D776" s="78"/>
      <c r="E776" s="79"/>
      <c r="F776" s="80"/>
      <c r="G776" s="93"/>
      <c r="H776" s="59"/>
      <c r="I776" s="104"/>
    </row>
    <row r="777" spans="1:9" x14ac:dyDescent="0.25">
      <c r="A777" s="32"/>
      <c r="B777" s="21"/>
      <c r="C777" s="13"/>
      <c r="D777" s="13"/>
      <c r="E777" s="55"/>
      <c r="F777" s="52"/>
      <c r="G777" s="12"/>
      <c r="H777" s="59"/>
      <c r="I777" s="104"/>
    </row>
    <row r="778" spans="1:9" x14ac:dyDescent="0.25">
      <c r="A778" s="32"/>
      <c r="B778" s="21"/>
      <c r="C778" s="13"/>
      <c r="D778" s="13"/>
      <c r="E778" s="55"/>
      <c r="F778" s="52"/>
      <c r="G778" s="12"/>
      <c r="H778" s="59"/>
      <c r="I778" s="104"/>
    </row>
    <row r="779" spans="1:9" x14ac:dyDescent="0.25">
      <c r="A779" s="30"/>
      <c r="B779" s="21"/>
      <c r="C779" s="78"/>
      <c r="D779" s="78"/>
      <c r="E779" s="79"/>
      <c r="F779" s="80"/>
      <c r="G779" s="93"/>
      <c r="H779" s="59"/>
      <c r="I779" s="104"/>
    </row>
    <row r="780" spans="1:9" x14ac:dyDescent="0.25">
      <c r="A780" s="32"/>
      <c r="B780" s="21"/>
      <c r="C780" s="13"/>
      <c r="D780" s="13"/>
      <c r="E780" s="55"/>
      <c r="F780" s="52"/>
      <c r="G780" s="12"/>
      <c r="H780" s="59"/>
      <c r="I780" s="104"/>
    </row>
    <row r="781" spans="1:9" x14ac:dyDescent="0.25">
      <c r="A781" s="30"/>
      <c r="B781" s="21"/>
      <c r="C781" s="78"/>
      <c r="D781" s="78"/>
      <c r="E781" s="79"/>
      <c r="F781" s="80"/>
      <c r="G781" s="93"/>
      <c r="H781" s="59"/>
      <c r="I781" s="104"/>
    </row>
    <row r="782" spans="1:9" x14ac:dyDescent="0.25">
      <c r="A782" s="32"/>
      <c r="B782" s="21"/>
      <c r="C782" s="13"/>
      <c r="D782" s="13"/>
      <c r="E782" s="55"/>
      <c r="F782" s="52"/>
      <c r="G782" s="12"/>
      <c r="H782" s="59"/>
      <c r="I782" s="104"/>
    </row>
    <row r="783" spans="1:9" x14ac:dyDescent="0.25">
      <c r="A783" s="32"/>
      <c r="B783" s="21"/>
      <c r="C783" s="13"/>
      <c r="D783" s="13"/>
      <c r="E783" s="55"/>
      <c r="F783" s="52"/>
      <c r="G783" s="12"/>
      <c r="H783" s="59"/>
      <c r="I783" s="104"/>
    </row>
    <row r="784" spans="1:9" x14ac:dyDescent="0.25">
      <c r="A784" s="32"/>
      <c r="B784" s="21"/>
      <c r="C784" s="13"/>
      <c r="D784" s="13"/>
      <c r="E784" s="55"/>
      <c r="F784" s="52"/>
      <c r="G784" s="12"/>
      <c r="H784" s="59"/>
      <c r="I784" s="104"/>
    </row>
    <row r="785" spans="1:9" x14ac:dyDescent="0.25">
      <c r="A785" s="32"/>
      <c r="B785" s="21"/>
      <c r="C785" s="13"/>
      <c r="D785" s="13"/>
      <c r="E785" s="55"/>
      <c r="F785" s="52"/>
      <c r="G785" s="8"/>
      <c r="H785" s="59"/>
      <c r="I785" s="89"/>
    </row>
    <row r="786" spans="1:9" x14ac:dyDescent="0.25">
      <c r="A786" s="30"/>
      <c r="B786" s="21"/>
      <c r="C786" s="78"/>
      <c r="D786" s="78"/>
      <c r="E786" s="79"/>
      <c r="F786" s="80"/>
      <c r="G786" s="93"/>
      <c r="H786" s="59"/>
      <c r="I786" s="104"/>
    </row>
    <row r="787" spans="1:9" x14ac:dyDescent="0.25">
      <c r="A787" s="32"/>
      <c r="B787" s="21"/>
      <c r="C787" s="13"/>
      <c r="D787" s="13"/>
      <c r="E787" s="55"/>
      <c r="F787" s="52"/>
      <c r="G787" s="12"/>
      <c r="H787" s="59"/>
      <c r="I787" s="104"/>
    </row>
    <row r="788" spans="1:9" x14ac:dyDescent="0.25">
      <c r="A788" s="32"/>
      <c r="B788" s="21"/>
      <c r="C788" s="13"/>
      <c r="D788" s="8"/>
      <c r="E788" s="8"/>
      <c r="F788" s="7"/>
      <c r="G788" s="12"/>
      <c r="H788" s="58"/>
      <c r="I788" s="104"/>
    </row>
    <row r="789" spans="1:9" x14ac:dyDescent="0.25">
      <c r="A789" s="32"/>
      <c r="B789" s="21"/>
      <c r="C789" s="13"/>
      <c r="D789" s="8"/>
      <c r="E789" s="8"/>
      <c r="F789" s="7"/>
      <c r="G789" s="12"/>
      <c r="H789" s="58"/>
      <c r="I789" s="104"/>
    </row>
    <row r="790" spans="1:9" x14ac:dyDescent="0.25">
      <c r="A790" s="32"/>
      <c r="B790" s="21"/>
      <c r="C790" s="13"/>
      <c r="D790" s="13"/>
      <c r="E790" s="55"/>
      <c r="F790" s="52"/>
      <c r="G790" s="12"/>
      <c r="H790" s="59"/>
      <c r="I790" s="104"/>
    </row>
    <row r="791" spans="1:9" x14ac:dyDescent="0.25">
      <c r="A791" s="32"/>
      <c r="B791" s="21"/>
      <c r="C791" s="13"/>
      <c r="D791" s="13"/>
      <c r="E791" s="55"/>
      <c r="F791" s="52"/>
      <c r="G791" s="12"/>
      <c r="H791" s="59"/>
      <c r="I791" s="104"/>
    </row>
    <row r="792" spans="1:9" x14ac:dyDescent="0.25">
      <c r="A792" s="32"/>
      <c r="B792" s="21"/>
      <c r="C792" s="13"/>
      <c r="D792" s="13"/>
      <c r="E792" s="55"/>
      <c r="F792" s="52"/>
      <c r="G792" s="12"/>
      <c r="H792" s="59"/>
      <c r="I792" s="104"/>
    </row>
    <row r="793" spans="1:9" x14ac:dyDescent="0.25">
      <c r="A793" s="32"/>
      <c r="B793" s="21"/>
      <c r="C793" s="13"/>
      <c r="D793" s="13"/>
      <c r="E793" s="55"/>
      <c r="F793" s="52"/>
      <c r="G793" s="12"/>
      <c r="H793" s="59"/>
      <c r="I793" s="104"/>
    </row>
    <row r="794" spans="1:9" x14ac:dyDescent="0.25">
      <c r="A794" s="32"/>
      <c r="B794" s="21"/>
      <c r="C794" s="13"/>
      <c r="D794" s="8"/>
      <c r="E794" s="8"/>
      <c r="F794" s="7"/>
      <c r="G794" s="12"/>
      <c r="H794" s="58"/>
      <c r="I794" s="104"/>
    </row>
    <row r="795" spans="1:9" x14ac:dyDescent="0.25">
      <c r="A795" s="32"/>
      <c r="B795" s="21"/>
      <c r="C795" s="13"/>
      <c r="D795" s="13"/>
      <c r="E795" s="55"/>
      <c r="F795" s="52"/>
      <c r="G795" s="12"/>
      <c r="H795" s="59"/>
      <c r="I795" s="104"/>
    </row>
    <row r="796" spans="1:9" x14ac:dyDescent="0.25">
      <c r="A796" s="32"/>
      <c r="B796" s="21"/>
      <c r="C796" s="13"/>
      <c r="D796" s="13"/>
      <c r="E796" s="55"/>
      <c r="F796" s="52"/>
      <c r="G796" s="12"/>
      <c r="H796" s="59"/>
      <c r="I796" s="104"/>
    </row>
    <row r="797" spans="1:9" x14ac:dyDescent="0.25">
      <c r="A797" s="32"/>
      <c r="B797" s="21"/>
      <c r="C797" s="13"/>
      <c r="D797" s="13"/>
      <c r="E797" s="55"/>
      <c r="F797" s="52"/>
      <c r="G797" s="12"/>
      <c r="H797" s="59"/>
      <c r="I797" s="104"/>
    </row>
    <row r="798" spans="1:9" x14ac:dyDescent="0.25">
      <c r="A798" s="32"/>
      <c r="B798" s="21"/>
      <c r="C798" s="13"/>
      <c r="D798" s="13"/>
      <c r="E798" s="55"/>
      <c r="F798" s="52"/>
      <c r="G798" s="12"/>
      <c r="H798" s="59"/>
      <c r="I798" s="104"/>
    </row>
    <row r="799" spans="1:9" x14ac:dyDescent="0.25">
      <c r="A799" s="30"/>
      <c r="B799" s="21"/>
      <c r="C799" s="78"/>
      <c r="D799" s="78"/>
      <c r="E799" s="79"/>
      <c r="F799" s="80"/>
      <c r="G799" s="93"/>
      <c r="H799" s="59"/>
      <c r="I799" s="104"/>
    </row>
    <row r="800" spans="1:9" x14ac:dyDescent="0.25">
      <c r="A800" s="30"/>
      <c r="B800" s="21"/>
      <c r="C800" s="78"/>
      <c r="D800" s="78"/>
      <c r="E800" s="79"/>
      <c r="F800" s="80"/>
      <c r="G800" s="93"/>
      <c r="H800" s="59"/>
      <c r="I800" s="104"/>
    </row>
    <row r="801" spans="1:9" x14ac:dyDescent="0.25">
      <c r="A801" s="32"/>
      <c r="B801" s="21"/>
      <c r="C801" s="13"/>
      <c r="D801" s="13"/>
      <c r="E801" s="55"/>
      <c r="F801" s="52"/>
      <c r="G801" s="12"/>
      <c r="H801" s="59"/>
      <c r="I801" s="104"/>
    </row>
    <row r="802" spans="1:9" x14ac:dyDescent="0.25">
      <c r="A802" s="30"/>
      <c r="B802" s="21"/>
      <c r="C802" s="78"/>
      <c r="D802" s="78"/>
      <c r="E802" s="79"/>
      <c r="F802" s="80"/>
      <c r="G802" s="93"/>
      <c r="H802" s="59"/>
      <c r="I802" s="104"/>
    </row>
    <row r="803" spans="1:9" x14ac:dyDescent="0.25">
      <c r="A803" s="32"/>
      <c r="B803" s="21"/>
      <c r="C803" s="13"/>
      <c r="D803" s="13"/>
      <c r="E803" s="55"/>
      <c r="F803" s="52"/>
      <c r="G803" s="12"/>
      <c r="H803" s="59"/>
      <c r="I803" s="104"/>
    </row>
    <row r="804" spans="1:9" x14ac:dyDescent="0.25">
      <c r="A804" s="32"/>
      <c r="B804" s="21"/>
      <c r="C804" s="13"/>
      <c r="D804" s="8"/>
      <c r="E804" s="8"/>
      <c r="F804" s="7"/>
      <c r="G804" s="9"/>
      <c r="H804" s="58"/>
      <c r="I804" s="89"/>
    </row>
    <row r="805" spans="1:9" x14ac:dyDescent="0.25">
      <c r="A805" s="32"/>
      <c r="B805" s="21"/>
      <c r="C805" s="13"/>
      <c r="D805" s="8"/>
      <c r="E805" s="8"/>
      <c r="F805" s="7"/>
      <c r="G805" s="12"/>
      <c r="H805" s="58"/>
      <c r="I805" s="104"/>
    </row>
    <row r="806" spans="1:9" x14ac:dyDescent="0.25">
      <c r="A806" s="32"/>
      <c r="B806" s="21"/>
      <c r="C806" s="13"/>
      <c r="D806" s="13"/>
      <c r="E806" s="55"/>
      <c r="F806" s="52"/>
      <c r="G806" s="12"/>
      <c r="H806" s="59"/>
      <c r="I806" s="104"/>
    </row>
    <row r="807" spans="1:9" x14ac:dyDescent="0.25">
      <c r="A807" s="32"/>
      <c r="B807" s="21"/>
      <c r="C807" s="13"/>
      <c r="D807" s="13"/>
      <c r="E807" s="55"/>
      <c r="F807" s="52"/>
      <c r="G807" s="12"/>
      <c r="H807" s="59"/>
      <c r="I807" s="104"/>
    </row>
    <row r="808" spans="1:9" x14ac:dyDescent="0.25">
      <c r="A808" s="32"/>
      <c r="B808" s="21"/>
      <c r="C808" s="13"/>
      <c r="D808" s="8"/>
      <c r="E808" s="8"/>
      <c r="F808" s="7"/>
      <c r="G808" s="12"/>
      <c r="H808" s="58"/>
      <c r="I808" s="104"/>
    </row>
    <row r="809" spans="1:9" x14ac:dyDescent="0.25">
      <c r="A809" s="30"/>
      <c r="B809" s="21"/>
      <c r="C809" s="78"/>
      <c r="D809" s="82"/>
      <c r="E809" s="82"/>
      <c r="F809" s="83"/>
      <c r="G809" s="93"/>
      <c r="H809" s="59"/>
      <c r="I809" s="104"/>
    </row>
    <row r="810" spans="1:9" x14ac:dyDescent="0.25">
      <c r="A810" s="32"/>
      <c r="B810" s="21"/>
      <c r="C810" s="13"/>
      <c r="D810" s="8"/>
      <c r="E810" s="8"/>
      <c r="F810" s="7"/>
      <c r="G810" s="12"/>
      <c r="H810" s="58"/>
      <c r="I810" s="104"/>
    </row>
    <row r="811" spans="1:9" x14ac:dyDescent="0.25">
      <c r="A811" s="30"/>
      <c r="B811" s="21"/>
      <c r="C811" s="78"/>
      <c r="D811" s="82"/>
      <c r="E811" s="82"/>
      <c r="F811" s="83"/>
      <c r="G811" s="93"/>
      <c r="H811" s="59"/>
      <c r="I811" s="104"/>
    </row>
    <row r="812" spans="1:9" x14ac:dyDescent="0.25">
      <c r="A812" s="32"/>
      <c r="B812" s="21"/>
      <c r="C812" s="13"/>
      <c r="D812" s="8"/>
      <c r="E812" s="8"/>
      <c r="F812" s="7"/>
      <c r="G812" s="12"/>
      <c r="H812" s="58"/>
      <c r="I812" s="104"/>
    </row>
    <row r="813" spans="1:9" x14ac:dyDescent="0.25">
      <c r="A813" s="30"/>
      <c r="B813" s="21"/>
      <c r="C813" s="78"/>
      <c r="D813" s="82"/>
      <c r="E813" s="82"/>
      <c r="F813" s="83"/>
      <c r="G813" s="93"/>
      <c r="H813" s="59"/>
      <c r="I813" s="104"/>
    </row>
    <row r="814" spans="1:9" x14ac:dyDescent="0.25">
      <c r="A814" s="32"/>
      <c r="B814" s="21"/>
      <c r="C814" s="13"/>
      <c r="D814" s="8"/>
      <c r="E814" s="8"/>
      <c r="F814" s="7"/>
      <c r="G814" s="12"/>
      <c r="H814" s="58"/>
      <c r="I814" s="104"/>
    </row>
    <row r="815" spans="1:9" x14ac:dyDescent="0.25">
      <c r="A815" s="32"/>
      <c r="B815" s="21"/>
      <c r="C815" s="13"/>
      <c r="D815" s="8"/>
      <c r="E815" s="8"/>
      <c r="F815" s="7"/>
      <c r="G815" s="12"/>
      <c r="H815" s="58"/>
      <c r="I815" s="104"/>
    </row>
    <row r="816" spans="1:9" x14ac:dyDescent="0.25">
      <c r="A816" s="32"/>
      <c r="B816" s="21"/>
      <c r="C816" s="13"/>
      <c r="D816" s="8"/>
      <c r="E816" s="8"/>
      <c r="F816" s="7"/>
      <c r="G816" s="12"/>
      <c r="H816" s="58"/>
      <c r="I816" s="104"/>
    </row>
    <row r="817" spans="1:9" x14ac:dyDescent="0.25">
      <c r="A817" s="32"/>
      <c r="B817" s="21"/>
      <c r="C817" s="13"/>
      <c r="D817" s="8"/>
      <c r="E817" s="8"/>
      <c r="F817" s="7"/>
      <c r="G817" s="12"/>
      <c r="H817" s="58"/>
      <c r="I817" s="104"/>
    </row>
    <row r="818" spans="1:9" x14ac:dyDescent="0.25">
      <c r="A818" s="32"/>
      <c r="B818" s="21"/>
      <c r="C818" s="13"/>
      <c r="D818" s="8"/>
      <c r="E818" s="8"/>
      <c r="F818" s="7"/>
      <c r="G818" s="12"/>
      <c r="H818" s="58"/>
      <c r="I818" s="104"/>
    </row>
    <row r="819" spans="1:9" x14ac:dyDescent="0.25">
      <c r="A819" s="32"/>
      <c r="B819" s="21"/>
      <c r="C819" s="13"/>
      <c r="D819" s="8"/>
      <c r="E819" s="8"/>
      <c r="F819" s="7"/>
      <c r="G819" s="12"/>
      <c r="H819" s="58"/>
      <c r="I819" s="104"/>
    </row>
    <row r="820" spans="1:9" x14ac:dyDescent="0.25">
      <c r="A820" s="30"/>
      <c r="B820" s="21"/>
      <c r="C820" s="13"/>
      <c r="D820" s="8"/>
      <c r="E820" s="8"/>
      <c r="F820" s="7"/>
      <c r="G820" s="13"/>
      <c r="H820" s="58"/>
      <c r="I820" s="104"/>
    </row>
    <row r="821" spans="1:9" x14ac:dyDescent="0.25">
      <c r="A821" s="30"/>
      <c r="B821" s="21"/>
      <c r="C821" s="78"/>
      <c r="D821" s="82"/>
      <c r="E821" s="82"/>
      <c r="F821" s="83"/>
      <c r="G821" s="93"/>
      <c r="H821" s="59"/>
      <c r="I821" s="104"/>
    </row>
    <row r="822" spans="1:9" x14ac:dyDescent="0.25">
      <c r="A822" s="30"/>
      <c r="B822" s="21"/>
      <c r="C822" s="78"/>
      <c r="D822" s="82"/>
      <c r="E822" s="82"/>
      <c r="F822" s="83"/>
      <c r="G822" s="93"/>
      <c r="H822" s="59"/>
      <c r="I822" s="104"/>
    </row>
    <row r="823" spans="1:9" x14ac:dyDescent="0.25">
      <c r="A823" s="30"/>
      <c r="B823" s="21"/>
      <c r="C823" s="78"/>
      <c r="D823" s="82"/>
      <c r="E823" s="82"/>
      <c r="F823" s="83"/>
      <c r="G823" s="93"/>
      <c r="H823" s="59"/>
      <c r="I823" s="104"/>
    </row>
    <row r="824" spans="1:9" x14ac:dyDescent="0.25">
      <c r="A824" s="30"/>
      <c r="B824" s="21"/>
      <c r="C824" s="78"/>
      <c r="D824" s="82"/>
      <c r="E824" s="82"/>
      <c r="F824" s="83"/>
      <c r="G824" s="93"/>
      <c r="H824" s="59"/>
      <c r="I824" s="104"/>
    </row>
    <row r="825" spans="1:9" x14ac:dyDescent="0.25">
      <c r="A825" s="30"/>
      <c r="B825" s="21"/>
      <c r="C825" s="78"/>
      <c r="D825" s="82"/>
      <c r="E825" s="82"/>
      <c r="F825" s="83"/>
      <c r="G825" s="93"/>
      <c r="H825" s="59"/>
      <c r="I825" s="104"/>
    </row>
    <row r="826" spans="1:9" x14ac:dyDescent="0.25">
      <c r="A826" s="32"/>
      <c r="B826" s="21"/>
      <c r="C826" s="13"/>
      <c r="D826" s="8"/>
      <c r="E826" s="8"/>
      <c r="F826" s="7"/>
      <c r="G826" s="12"/>
      <c r="H826" s="58"/>
      <c r="I826" s="104"/>
    </row>
    <row r="827" spans="1:9" x14ac:dyDescent="0.25">
      <c r="A827" s="32"/>
      <c r="B827" s="21"/>
      <c r="C827" s="13"/>
      <c r="D827" s="8"/>
      <c r="E827" s="8"/>
      <c r="G827" s="12"/>
      <c r="H827" s="59"/>
      <c r="I827" s="104"/>
    </row>
    <row r="828" spans="1:9" x14ac:dyDescent="0.25">
      <c r="A828" s="30"/>
      <c r="B828" s="21"/>
      <c r="C828" s="78"/>
      <c r="D828" s="78"/>
      <c r="E828" s="79"/>
      <c r="F828" s="80"/>
      <c r="G828" s="93"/>
      <c r="H828" s="59"/>
      <c r="I828" s="104"/>
    </row>
    <row r="829" spans="1:9" x14ac:dyDescent="0.25">
      <c r="A829" s="32"/>
      <c r="B829" s="21"/>
      <c r="C829" s="13"/>
      <c r="D829" s="13"/>
      <c r="E829" s="55"/>
      <c r="F829" s="52"/>
      <c r="G829" s="12"/>
      <c r="H829" s="59"/>
      <c r="I829" s="104"/>
    </row>
    <row r="830" spans="1:9" x14ac:dyDescent="0.25">
      <c r="A830" s="32"/>
      <c r="B830" s="21"/>
      <c r="C830" s="13"/>
      <c r="D830" s="8"/>
      <c r="E830" s="8"/>
      <c r="G830" s="12"/>
      <c r="H830" s="59"/>
      <c r="I830" s="104"/>
    </row>
    <row r="831" spans="1:9" x14ac:dyDescent="0.25">
      <c r="A831" s="32"/>
      <c r="B831" s="21"/>
      <c r="C831" s="13"/>
      <c r="D831" s="8"/>
      <c r="E831" s="8"/>
      <c r="F831" s="7"/>
      <c r="G831" s="8"/>
      <c r="H831" s="58"/>
      <c r="I831" s="89"/>
    </row>
    <row r="832" spans="1:9" x14ac:dyDescent="0.25">
      <c r="A832" s="32"/>
      <c r="B832" s="21"/>
      <c r="C832" s="13"/>
      <c r="D832" s="13"/>
      <c r="E832" s="55"/>
      <c r="F832" s="52"/>
      <c r="G832" s="12"/>
      <c r="H832" s="59"/>
      <c r="I832" s="104"/>
    </row>
    <row r="833" spans="1:9" x14ac:dyDescent="0.25">
      <c r="A833" s="30"/>
      <c r="B833" s="21"/>
      <c r="C833" s="78"/>
      <c r="D833" s="78"/>
      <c r="E833" s="79"/>
      <c r="F833" s="80"/>
      <c r="G833" s="93"/>
      <c r="H833" s="59"/>
      <c r="I833" s="104"/>
    </row>
    <row r="834" spans="1:9" x14ac:dyDescent="0.25">
      <c r="A834" s="30"/>
      <c r="B834" s="21"/>
      <c r="C834" s="78"/>
      <c r="D834" s="82"/>
      <c r="E834" s="82"/>
      <c r="F834" s="83"/>
      <c r="G834" s="93"/>
      <c r="H834" s="59"/>
      <c r="I834" s="104"/>
    </row>
    <row r="835" spans="1:9" x14ac:dyDescent="0.25">
      <c r="A835" s="32"/>
      <c r="B835" s="21"/>
      <c r="C835" s="13"/>
      <c r="D835" s="13"/>
      <c r="E835" s="55"/>
      <c r="F835" s="52"/>
      <c r="G835" s="12"/>
      <c r="H835" s="59"/>
      <c r="I835" s="104"/>
    </row>
    <row r="836" spans="1:9" x14ac:dyDescent="0.25">
      <c r="A836" s="32"/>
      <c r="B836" s="21"/>
      <c r="C836" s="13"/>
      <c r="D836" s="8"/>
      <c r="E836" s="8"/>
      <c r="F836" s="7"/>
      <c r="G836" s="12"/>
      <c r="H836" s="58"/>
      <c r="I836" s="104"/>
    </row>
    <row r="837" spans="1:9" x14ac:dyDescent="0.25">
      <c r="A837" s="30"/>
      <c r="B837" s="21"/>
      <c r="C837" s="78"/>
      <c r="D837" s="78"/>
      <c r="E837" s="79"/>
      <c r="F837" s="80"/>
      <c r="G837" s="93"/>
      <c r="H837" s="59"/>
      <c r="I837" s="104"/>
    </row>
    <row r="838" spans="1:9" x14ac:dyDescent="0.25">
      <c r="A838" s="30"/>
      <c r="B838" s="21"/>
      <c r="C838" s="78"/>
      <c r="D838" s="78"/>
      <c r="E838" s="79"/>
      <c r="F838" s="80"/>
      <c r="G838" s="93"/>
      <c r="H838" s="59"/>
      <c r="I838" s="104"/>
    </row>
    <row r="839" spans="1:9" x14ac:dyDescent="0.25">
      <c r="A839" s="30"/>
      <c r="B839" s="21"/>
      <c r="C839" s="78"/>
      <c r="D839" s="78"/>
      <c r="E839" s="79"/>
      <c r="F839" s="80"/>
      <c r="G839" s="93"/>
      <c r="H839" s="59"/>
      <c r="I839" s="104"/>
    </row>
    <row r="840" spans="1:9" x14ac:dyDescent="0.25">
      <c r="A840" s="30"/>
      <c r="B840" s="21"/>
      <c r="C840" s="78"/>
      <c r="D840" s="82"/>
      <c r="E840" s="82"/>
      <c r="F840" s="83"/>
      <c r="G840" s="93"/>
      <c r="H840" s="59"/>
      <c r="I840" s="104"/>
    </row>
    <row r="841" spans="1:9" x14ac:dyDescent="0.25">
      <c r="A841" s="32"/>
      <c r="B841" s="21"/>
      <c r="C841" s="13"/>
      <c r="D841" s="8"/>
      <c r="E841" s="8"/>
      <c r="F841" s="7"/>
      <c r="G841" s="12"/>
      <c r="H841" s="58"/>
      <c r="I841" s="104"/>
    </row>
    <row r="842" spans="1:9" x14ac:dyDescent="0.25">
      <c r="A842" s="30"/>
      <c r="B842" s="21"/>
      <c r="C842" s="78"/>
      <c r="D842" s="82"/>
      <c r="E842" s="82"/>
      <c r="F842" s="83"/>
      <c r="G842" s="93"/>
      <c r="H842" s="59"/>
      <c r="I842" s="104"/>
    </row>
    <row r="843" spans="1:9" x14ac:dyDescent="0.25">
      <c r="A843" s="30"/>
      <c r="B843" s="21"/>
      <c r="C843" s="78"/>
      <c r="D843" s="82"/>
      <c r="E843" s="82"/>
      <c r="F843" s="83"/>
      <c r="G843" s="93"/>
      <c r="H843" s="59"/>
      <c r="I843" s="104"/>
    </row>
    <row r="844" spans="1:9" x14ac:dyDescent="0.25">
      <c r="A844" s="30"/>
      <c r="B844" s="21"/>
      <c r="C844" s="78"/>
      <c r="D844" s="78"/>
      <c r="E844" s="79"/>
      <c r="F844" s="80"/>
      <c r="G844" s="93"/>
      <c r="H844" s="59"/>
      <c r="I844" s="104"/>
    </row>
    <row r="845" spans="1:9" x14ac:dyDescent="0.25">
      <c r="A845" s="30"/>
      <c r="B845" s="21"/>
      <c r="C845" s="78"/>
      <c r="D845" s="78"/>
      <c r="E845" s="79"/>
      <c r="F845" s="80"/>
      <c r="G845" s="93"/>
      <c r="H845" s="59"/>
      <c r="I845" s="104"/>
    </row>
    <row r="846" spans="1:9" x14ac:dyDescent="0.25">
      <c r="A846" s="32"/>
      <c r="B846" s="21"/>
      <c r="C846" s="13"/>
      <c r="D846" s="8"/>
      <c r="E846" s="8"/>
      <c r="G846" s="12"/>
      <c r="H846" s="59"/>
      <c r="I846" s="104"/>
    </row>
    <row r="847" spans="1:9" x14ac:dyDescent="0.25">
      <c r="A847" s="30"/>
      <c r="B847" s="21"/>
      <c r="C847" s="78"/>
      <c r="D847" s="78"/>
      <c r="E847" s="79"/>
      <c r="F847" s="80"/>
      <c r="H847" s="59"/>
      <c r="I847" s="89"/>
    </row>
    <row r="848" spans="1:9" x14ac:dyDescent="0.25">
      <c r="A848" s="32"/>
      <c r="B848" s="21"/>
      <c r="C848" s="13"/>
      <c r="D848" s="13"/>
      <c r="E848" s="55"/>
      <c r="F848" s="52"/>
      <c r="G848" s="12"/>
      <c r="H848" s="59"/>
      <c r="I848" s="104"/>
    </row>
    <row r="849" spans="1:9" x14ac:dyDescent="0.25">
      <c r="A849" s="30"/>
      <c r="B849" s="21"/>
      <c r="C849" s="13"/>
      <c r="D849" s="13"/>
      <c r="E849" s="55"/>
      <c r="F849" s="52"/>
      <c r="G849" s="13"/>
      <c r="H849" s="59"/>
      <c r="I849" s="104"/>
    </row>
    <row r="850" spans="1:9" x14ac:dyDescent="0.25">
      <c r="A850" s="32"/>
      <c r="B850" s="21"/>
      <c r="C850" s="13"/>
      <c r="D850" s="13"/>
      <c r="E850" s="55"/>
      <c r="F850" s="52"/>
      <c r="G850" s="12"/>
      <c r="H850" s="59"/>
      <c r="I850" s="104"/>
    </row>
    <row r="851" spans="1:9" x14ac:dyDescent="0.25">
      <c r="A851" s="30"/>
      <c r="B851" s="21"/>
      <c r="C851" s="13"/>
      <c r="D851" s="13"/>
      <c r="E851" s="55"/>
      <c r="F851" s="52"/>
      <c r="G851" s="13"/>
      <c r="H851" s="59"/>
      <c r="I851" s="104"/>
    </row>
    <row r="852" spans="1:9" x14ac:dyDescent="0.25">
      <c r="A852" s="30"/>
      <c r="B852" s="21"/>
      <c r="C852" s="13"/>
      <c r="D852" s="13"/>
      <c r="E852" s="55"/>
      <c r="F852" s="52"/>
      <c r="G852" s="93"/>
      <c r="H852" s="59"/>
      <c r="I852" s="104"/>
    </row>
    <row r="853" spans="1:9" x14ac:dyDescent="0.25">
      <c r="A853" s="30"/>
      <c r="B853" s="21"/>
      <c r="C853" s="78"/>
      <c r="D853" s="78"/>
      <c r="E853" s="79"/>
      <c r="F853" s="80"/>
      <c r="G853" s="93"/>
      <c r="H853" s="59"/>
      <c r="I853" s="104"/>
    </row>
    <row r="854" spans="1:9" x14ac:dyDescent="0.25">
      <c r="A854" s="30"/>
      <c r="B854" s="21"/>
      <c r="C854" s="78"/>
      <c r="D854" s="78"/>
      <c r="E854" s="79"/>
      <c r="F854" s="80"/>
      <c r="G854" s="93"/>
      <c r="H854" s="59"/>
      <c r="I854" s="104"/>
    </row>
    <row r="855" spans="1:9" x14ac:dyDescent="0.25">
      <c r="A855" s="30"/>
      <c r="B855" s="21"/>
      <c r="C855" s="78"/>
      <c r="D855" s="82"/>
      <c r="E855" s="82"/>
      <c r="F855" s="83"/>
      <c r="G855" s="93"/>
      <c r="H855" s="59"/>
      <c r="I855" s="104"/>
    </row>
    <row r="856" spans="1:9" x14ac:dyDescent="0.25">
      <c r="A856" s="30"/>
      <c r="B856" s="21"/>
      <c r="C856" s="78"/>
      <c r="D856" s="78"/>
      <c r="E856" s="79"/>
      <c r="F856" s="80"/>
      <c r="G856" s="93"/>
      <c r="H856" s="59"/>
      <c r="I856" s="104"/>
    </row>
    <row r="857" spans="1:9" x14ac:dyDescent="0.25">
      <c r="A857" s="30"/>
      <c r="B857" s="21"/>
      <c r="C857" s="78"/>
      <c r="D857" s="82"/>
      <c r="E857" s="82"/>
      <c r="F857" s="83"/>
      <c r="G857" s="93"/>
      <c r="H857" s="59"/>
      <c r="I857" s="104"/>
    </row>
    <row r="858" spans="1:9" x14ac:dyDescent="0.25">
      <c r="A858" s="32"/>
      <c r="B858" s="21"/>
      <c r="C858" s="13"/>
      <c r="D858" s="8"/>
      <c r="E858" s="8"/>
      <c r="F858" s="7"/>
      <c r="G858" s="12"/>
      <c r="H858" s="58"/>
      <c r="I858" s="104"/>
    </row>
    <row r="859" spans="1:9" x14ac:dyDescent="0.25">
      <c r="A859" s="30"/>
      <c r="B859" s="21"/>
      <c r="C859" s="78"/>
      <c r="D859" s="78"/>
      <c r="E859" s="79"/>
      <c r="F859" s="80"/>
      <c r="G859" s="93"/>
      <c r="H859" s="59"/>
      <c r="I859" s="104"/>
    </row>
    <row r="860" spans="1:9" x14ac:dyDescent="0.25">
      <c r="A860" s="32"/>
      <c r="B860" s="21"/>
      <c r="C860" s="13"/>
      <c r="D860" s="13"/>
      <c r="E860" s="55"/>
      <c r="F860" s="52"/>
      <c r="G860" s="8"/>
      <c r="H860" s="59"/>
      <c r="I860" s="89"/>
    </row>
    <row r="861" spans="1:9" x14ac:dyDescent="0.25">
      <c r="A861" s="30"/>
      <c r="B861" s="21"/>
      <c r="C861" s="78"/>
      <c r="D861" s="78"/>
      <c r="E861" s="79"/>
      <c r="F861" s="80"/>
      <c r="G861" s="93"/>
      <c r="H861" s="59"/>
      <c r="I861" s="104"/>
    </row>
    <row r="862" spans="1:9" x14ac:dyDescent="0.25">
      <c r="A862" s="30"/>
      <c r="B862" s="21"/>
      <c r="C862" s="78"/>
      <c r="D862" s="78"/>
      <c r="E862" s="79"/>
      <c r="F862" s="80"/>
      <c r="G862" s="93"/>
      <c r="H862" s="59"/>
      <c r="I862" s="104"/>
    </row>
    <row r="863" spans="1:9" x14ac:dyDescent="0.25">
      <c r="A863" s="30"/>
      <c r="B863" s="21"/>
      <c r="C863" s="78"/>
      <c r="D863" s="78"/>
      <c r="E863" s="79"/>
      <c r="F863" s="80"/>
      <c r="G863" s="93"/>
      <c r="H863" s="59"/>
      <c r="I863" s="104"/>
    </row>
    <row r="864" spans="1:9" x14ac:dyDescent="0.25">
      <c r="A864" s="32"/>
      <c r="B864" s="21"/>
      <c r="C864" s="13"/>
      <c r="D864" s="13"/>
      <c r="E864" s="55"/>
      <c r="F864" s="52"/>
      <c r="G864" s="8"/>
      <c r="H864" s="59"/>
      <c r="I864" s="89"/>
    </row>
    <row r="865" spans="1:9" x14ac:dyDescent="0.25">
      <c r="A865" s="32"/>
      <c r="B865" s="21"/>
      <c r="C865" s="13"/>
      <c r="D865" s="13"/>
      <c r="E865" s="55"/>
      <c r="F865" s="52"/>
      <c r="G865" s="12"/>
      <c r="H865" s="59"/>
      <c r="I865" s="104"/>
    </row>
    <row r="866" spans="1:9" x14ac:dyDescent="0.25">
      <c r="A866" s="30"/>
      <c r="B866" s="21"/>
      <c r="C866" s="78"/>
      <c r="D866" s="78"/>
      <c r="E866" s="79"/>
      <c r="F866" s="80"/>
      <c r="G866" s="93"/>
      <c r="H866" s="59"/>
      <c r="I866" s="104"/>
    </row>
    <row r="867" spans="1:9" x14ac:dyDescent="0.25">
      <c r="A867" s="30"/>
      <c r="B867" s="21"/>
      <c r="C867" s="78"/>
      <c r="D867" s="82"/>
      <c r="E867" s="82"/>
      <c r="F867" s="83"/>
      <c r="G867" s="93"/>
      <c r="H867" s="59"/>
      <c r="I867" s="104"/>
    </row>
    <row r="868" spans="1:9" x14ac:dyDescent="0.25">
      <c r="A868" s="32"/>
      <c r="B868" s="21"/>
      <c r="C868" s="13"/>
      <c r="D868" s="13"/>
      <c r="E868" s="55"/>
      <c r="F868" s="52"/>
      <c r="G868" s="12"/>
      <c r="H868" s="59"/>
      <c r="I868" s="104"/>
    </row>
    <row r="869" spans="1:9" x14ac:dyDescent="0.25">
      <c r="A869" s="32"/>
      <c r="B869" s="21"/>
      <c r="C869" s="13"/>
      <c r="D869" s="13"/>
      <c r="E869" s="55"/>
      <c r="F869" s="52"/>
      <c r="G869" s="8"/>
      <c r="H869" s="59"/>
      <c r="I869" s="89"/>
    </row>
    <row r="870" spans="1:9" x14ac:dyDescent="0.25">
      <c r="A870" s="30"/>
      <c r="B870" s="21"/>
      <c r="C870" s="78"/>
      <c r="D870" s="82"/>
      <c r="E870" s="82"/>
      <c r="F870" s="83"/>
      <c r="G870" s="93"/>
      <c r="H870" s="59"/>
      <c r="I870" s="104"/>
    </row>
    <row r="871" spans="1:9" x14ac:dyDescent="0.25">
      <c r="A871" s="32"/>
      <c r="B871" s="21"/>
      <c r="C871" s="13"/>
      <c r="D871" s="13"/>
      <c r="E871" s="55"/>
      <c r="F871" s="52"/>
      <c r="G871" s="12"/>
      <c r="H871" s="59"/>
      <c r="I871" s="104"/>
    </row>
    <row r="872" spans="1:9" x14ac:dyDescent="0.25">
      <c r="A872" s="30"/>
      <c r="B872" s="21"/>
      <c r="C872" s="78"/>
      <c r="D872" s="82"/>
      <c r="E872" s="82"/>
      <c r="F872" s="83"/>
      <c r="G872" s="93"/>
      <c r="H872" s="59"/>
      <c r="I872" s="104"/>
    </row>
    <row r="873" spans="1:9" x14ac:dyDescent="0.25">
      <c r="A873" s="30"/>
      <c r="B873" s="21"/>
      <c r="C873" s="78"/>
      <c r="D873" s="82"/>
      <c r="E873" s="82"/>
      <c r="F873" s="83"/>
      <c r="G873" s="93"/>
      <c r="H873" s="59"/>
      <c r="I873" s="104"/>
    </row>
    <row r="874" spans="1:9" x14ac:dyDescent="0.25">
      <c r="A874" s="30"/>
      <c r="B874" s="21"/>
      <c r="C874" s="78"/>
      <c r="D874" s="82"/>
      <c r="E874" s="82"/>
      <c r="F874" s="83"/>
      <c r="G874" s="93"/>
      <c r="H874" s="59"/>
      <c r="I874" s="104"/>
    </row>
    <row r="875" spans="1:9" x14ac:dyDescent="0.25">
      <c r="A875" s="30"/>
      <c r="B875" s="21"/>
      <c r="C875" s="78"/>
      <c r="D875" s="78"/>
      <c r="E875" s="79"/>
      <c r="F875" s="80"/>
      <c r="G875" s="93"/>
      <c r="H875" s="59"/>
      <c r="I875" s="104"/>
    </row>
    <row r="876" spans="1:9" x14ac:dyDescent="0.25">
      <c r="A876" s="32"/>
      <c r="B876" s="21"/>
      <c r="C876" s="13"/>
      <c r="D876" s="8"/>
      <c r="E876" s="8"/>
      <c r="F876" s="7"/>
      <c r="G876" s="9"/>
      <c r="H876" s="58"/>
      <c r="I876" s="89"/>
    </row>
    <row r="877" spans="1:9" x14ac:dyDescent="0.25">
      <c r="A877" s="30"/>
      <c r="B877" s="21"/>
      <c r="C877" s="78"/>
      <c r="D877" s="82"/>
      <c r="E877" s="82"/>
      <c r="F877" s="83"/>
      <c r="G877" s="93"/>
      <c r="H877" s="59"/>
      <c r="I877" s="104"/>
    </row>
    <row r="878" spans="1:9" x14ac:dyDescent="0.25">
      <c r="A878" s="30"/>
      <c r="B878" s="21"/>
      <c r="C878" s="78"/>
      <c r="D878" s="78"/>
      <c r="E878" s="79"/>
      <c r="F878" s="80"/>
      <c r="G878" s="93"/>
      <c r="H878" s="59"/>
      <c r="I878" s="104"/>
    </row>
    <row r="879" spans="1:9" x14ac:dyDescent="0.25">
      <c r="A879" s="30"/>
      <c r="B879" s="21"/>
      <c r="C879" s="78"/>
      <c r="D879" s="78"/>
      <c r="E879" s="79"/>
      <c r="F879" s="80"/>
      <c r="G879" s="93"/>
      <c r="H879" s="59"/>
      <c r="I879" s="104"/>
    </row>
    <row r="880" spans="1:9" x14ac:dyDescent="0.25">
      <c r="A880" s="30"/>
      <c r="B880" s="21"/>
      <c r="C880" s="78"/>
      <c r="D880" s="82"/>
      <c r="E880" s="82"/>
      <c r="F880" s="83"/>
      <c r="G880" s="93"/>
      <c r="H880" s="59"/>
      <c r="I880" s="104"/>
    </row>
    <row r="881" spans="1:9" x14ac:dyDescent="0.25">
      <c r="A881" s="30"/>
      <c r="B881" s="21"/>
      <c r="C881" s="78"/>
      <c r="D881" s="78"/>
      <c r="E881" s="79"/>
      <c r="F881" s="80"/>
      <c r="G881" s="93"/>
      <c r="H881" s="59"/>
      <c r="I881" s="104"/>
    </row>
    <row r="882" spans="1:9" x14ac:dyDescent="0.25">
      <c r="A882" s="32"/>
      <c r="B882" s="21"/>
      <c r="C882" s="13"/>
      <c r="D882" s="8"/>
      <c r="E882" s="8"/>
      <c r="F882" s="7"/>
      <c r="G882" s="12"/>
      <c r="H882" s="58"/>
      <c r="I882" s="104"/>
    </row>
    <row r="883" spans="1:9" x14ac:dyDescent="0.25">
      <c r="A883" s="30"/>
      <c r="B883" s="21"/>
      <c r="C883" s="78"/>
      <c r="D883" s="82"/>
      <c r="E883" s="82"/>
      <c r="F883" s="83"/>
      <c r="G883" s="93"/>
      <c r="H883" s="59"/>
      <c r="I883" s="104"/>
    </row>
    <row r="884" spans="1:9" x14ac:dyDescent="0.25">
      <c r="A884" s="32"/>
      <c r="B884" s="21"/>
      <c r="C884" s="13"/>
      <c r="D884" s="13"/>
      <c r="E884" s="55"/>
      <c r="F884" s="52"/>
      <c r="G884" s="12"/>
      <c r="H884" s="59"/>
      <c r="I884" s="104"/>
    </row>
    <row r="885" spans="1:9" x14ac:dyDescent="0.25">
      <c r="A885" s="32"/>
      <c r="B885" s="21"/>
      <c r="C885" s="13"/>
      <c r="D885" s="13"/>
      <c r="E885" s="55"/>
      <c r="F885" s="52"/>
      <c r="G885" s="12"/>
      <c r="H885" s="59"/>
      <c r="I885" s="104"/>
    </row>
    <row r="886" spans="1:9" x14ac:dyDescent="0.25">
      <c r="A886" s="30"/>
      <c r="B886" s="21"/>
      <c r="C886" s="78"/>
      <c r="D886" s="78"/>
      <c r="E886" s="79"/>
      <c r="F886" s="80"/>
      <c r="G886" s="93"/>
      <c r="H886" s="59"/>
      <c r="I886" s="104"/>
    </row>
    <row r="887" spans="1:9" x14ac:dyDescent="0.25">
      <c r="A887" s="30"/>
      <c r="B887" s="21"/>
      <c r="C887" s="78"/>
      <c r="D887" s="78"/>
      <c r="E887" s="79"/>
      <c r="F887" s="80"/>
      <c r="G887" s="93"/>
      <c r="H887" s="59"/>
      <c r="I887" s="104"/>
    </row>
    <row r="888" spans="1:9" x14ac:dyDescent="0.25">
      <c r="A888" s="30"/>
      <c r="B888" s="21"/>
      <c r="C888" s="78"/>
      <c r="D888" s="82"/>
      <c r="E888" s="82"/>
      <c r="F888" s="83"/>
      <c r="G888" s="93"/>
      <c r="H888" s="59"/>
      <c r="I888" s="104"/>
    </row>
    <row r="889" spans="1:9" x14ac:dyDescent="0.25">
      <c r="A889" s="30"/>
      <c r="B889" s="21"/>
      <c r="C889" s="13"/>
      <c r="D889" s="8"/>
      <c r="E889" s="8"/>
      <c r="G889" s="93"/>
      <c r="H889" s="59"/>
      <c r="I889" s="104"/>
    </row>
    <row r="890" spans="1:9" x14ac:dyDescent="0.25">
      <c r="A890" s="30"/>
      <c r="B890" s="21"/>
      <c r="C890" s="78"/>
      <c r="D890" s="82"/>
      <c r="E890" s="82"/>
      <c r="F890" s="83"/>
      <c r="G890" s="93"/>
      <c r="H890" s="59"/>
      <c r="I890" s="104"/>
    </row>
    <row r="891" spans="1:9" x14ac:dyDescent="0.25">
      <c r="A891" s="30"/>
      <c r="B891" s="21"/>
      <c r="C891" s="13"/>
      <c r="D891" s="13"/>
      <c r="E891" s="55"/>
      <c r="F891" s="52"/>
      <c r="G891" s="13"/>
      <c r="H891" s="59"/>
      <c r="I891" s="104"/>
    </row>
    <row r="892" spans="1:9" x14ac:dyDescent="0.25">
      <c r="A892" s="30"/>
      <c r="B892" s="21"/>
      <c r="C892" s="78"/>
      <c r="D892" s="82"/>
      <c r="E892" s="82"/>
      <c r="F892" s="83"/>
      <c r="G892" s="93"/>
      <c r="H892" s="59"/>
      <c r="I892" s="104"/>
    </row>
    <row r="893" spans="1:9" x14ac:dyDescent="0.25">
      <c r="A893" s="32"/>
      <c r="B893" s="21"/>
      <c r="C893" s="13"/>
      <c r="D893" s="13"/>
      <c r="E893" s="55"/>
      <c r="F893" s="52"/>
      <c r="G893" s="13"/>
      <c r="H893" s="59"/>
      <c r="I893" s="104"/>
    </row>
    <row r="894" spans="1:9" x14ac:dyDescent="0.25">
      <c r="A894" s="30"/>
      <c r="B894" s="21"/>
      <c r="C894" s="78"/>
      <c r="D894" s="78"/>
      <c r="E894" s="79"/>
      <c r="F894" s="80"/>
      <c r="G894" s="93"/>
      <c r="H894" s="59"/>
      <c r="I894" s="104"/>
    </row>
    <row r="895" spans="1:9" x14ac:dyDescent="0.25">
      <c r="A895" s="30"/>
      <c r="B895" s="21"/>
      <c r="C895" s="78"/>
      <c r="D895" s="78"/>
      <c r="E895" s="79"/>
      <c r="F895" s="80"/>
      <c r="G895" s="93"/>
      <c r="H895" s="59"/>
      <c r="I895" s="104"/>
    </row>
    <row r="896" spans="1:9" x14ac:dyDescent="0.25">
      <c r="A896" s="30"/>
      <c r="B896" s="21"/>
      <c r="C896" s="13"/>
      <c r="D896" s="8"/>
      <c r="E896" s="8"/>
      <c r="F896" s="7"/>
      <c r="G896" s="13"/>
      <c r="H896" s="58"/>
      <c r="I896" s="104"/>
    </row>
    <row r="897" spans="1:9" x14ac:dyDescent="0.25">
      <c r="A897" s="30"/>
      <c r="B897" s="21"/>
      <c r="C897" s="78"/>
      <c r="D897" s="78"/>
      <c r="E897" s="79"/>
      <c r="F897" s="80"/>
      <c r="G897" s="93"/>
      <c r="H897" s="59"/>
      <c r="I897" s="104"/>
    </row>
    <row r="898" spans="1:9" x14ac:dyDescent="0.25">
      <c r="A898" s="30"/>
      <c r="B898" s="21"/>
      <c r="C898" s="78"/>
      <c r="D898" s="78"/>
      <c r="E898" s="79"/>
      <c r="F898" s="80"/>
      <c r="G898" s="93"/>
      <c r="H898" s="59"/>
      <c r="I898" s="104"/>
    </row>
    <row r="899" spans="1:9" x14ac:dyDescent="0.25">
      <c r="A899" s="30"/>
      <c r="B899" s="21"/>
      <c r="C899" s="78"/>
      <c r="D899" s="78"/>
      <c r="E899" s="79"/>
      <c r="F899" s="80"/>
      <c r="G899" s="93"/>
      <c r="H899" s="59"/>
      <c r="I899" s="104"/>
    </row>
    <row r="900" spans="1:9" x14ac:dyDescent="0.25">
      <c r="A900" s="32"/>
      <c r="B900" s="21"/>
      <c r="C900" s="13"/>
      <c r="D900" s="13"/>
      <c r="E900" s="55"/>
      <c r="F900" s="52"/>
      <c r="G900" s="12"/>
      <c r="H900" s="59"/>
      <c r="I900" s="104"/>
    </row>
    <row r="901" spans="1:9" x14ac:dyDescent="0.25">
      <c r="A901" s="30"/>
      <c r="B901" s="21"/>
      <c r="C901" s="78"/>
      <c r="D901" s="82"/>
      <c r="E901" s="82"/>
      <c r="F901" s="83"/>
      <c r="G901" s="93"/>
      <c r="H901" s="59"/>
      <c r="I901" s="104"/>
    </row>
    <row r="902" spans="1:9" x14ac:dyDescent="0.25">
      <c r="A902" s="30"/>
      <c r="B902" s="21"/>
      <c r="C902" s="78"/>
      <c r="D902" s="78"/>
      <c r="E902" s="79"/>
      <c r="F902" s="80"/>
      <c r="G902" s="93"/>
      <c r="H902" s="59"/>
      <c r="I902" s="104"/>
    </row>
    <row r="903" spans="1:9" x14ac:dyDescent="0.25">
      <c r="A903" s="30"/>
      <c r="B903" s="21"/>
      <c r="C903" s="78"/>
      <c r="D903" s="82"/>
      <c r="E903" s="82"/>
      <c r="F903" s="83"/>
      <c r="G903" s="93"/>
      <c r="H903" s="59"/>
      <c r="I903" s="104"/>
    </row>
    <row r="904" spans="1:9" x14ac:dyDescent="0.25">
      <c r="A904" s="30"/>
      <c r="B904" s="21"/>
      <c r="C904" s="78"/>
      <c r="D904" s="78"/>
      <c r="E904" s="79"/>
      <c r="F904" s="80"/>
      <c r="G904" s="93"/>
      <c r="H904" s="59"/>
      <c r="I904" s="104"/>
    </row>
    <row r="905" spans="1:9" x14ac:dyDescent="0.25">
      <c r="A905" s="30"/>
      <c r="B905" s="21"/>
      <c r="C905" s="78"/>
      <c r="D905" s="78"/>
      <c r="E905" s="79"/>
      <c r="F905" s="80"/>
      <c r="G905" s="93"/>
      <c r="H905" s="59"/>
      <c r="I905" s="104"/>
    </row>
    <row r="906" spans="1:9" x14ac:dyDescent="0.25">
      <c r="A906" s="30"/>
      <c r="B906" s="21"/>
      <c r="C906" s="78"/>
      <c r="D906" s="78"/>
      <c r="E906" s="79"/>
      <c r="F906" s="80"/>
      <c r="G906" s="93"/>
      <c r="H906" s="59"/>
      <c r="I906" s="104"/>
    </row>
    <row r="907" spans="1:9" x14ac:dyDescent="0.25">
      <c r="A907" s="30"/>
      <c r="B907" s="21"/>
      <c r="C907" s="78"/>
      <c r="D907" s="78"/>
      <c r="E907" s="79"/>
      <c r="F907" s="80"/>
      <c r="G907" s="93"/>
      <c r="H907" s="59"/>
      <c r="I907" s="104"/>
    </row>
    <row r="908" spans="1:9" x14ac:dyDescent="0.25">
      <c r="A908" s="30"/>
      <c r="B908" s="21"/>
      <c r="C908" s="78"/>
      <c r="D908" s="78"/>
      <c r="E908" s="79"/>
      <c r="F908" s="80"/>
      <c r="G908" s="93"/>
      <c r="H908" s="59"/>
      <c r="I908" s="104"/>
    </row>
    <row r="909" spans="1:9" x14ac:dyDescent="0.25">
      <c r="A909" s="30"/>
      <c r="B909" s="21"/>
      <c r="C909" s="78"/>
      <c r="D909" s="78"/>
      <c r="E909" s="79"/>
      <c r="F909" s="80"/>
      <c r="G909" s="93"/>
      <c r="H909" s="59"/>
      <c r="I909" s="104"/>
    </row>
    <row r="910" spans="1:9" x14ac:dyDescent="0.25">
      <c r="A910" s="30"/>
      <c r="B910" s="21"/>
      <c r="C910" s="78"/>
      <c r="D910" s="78"/>
      <c r="E910" s="79"/>
      <c r="F910" s="80"/>
      <c r="G910" s="93"/>
      <c r="H910" s="59"/>
      <c r="I910" s="104"/>
    </row>
    <row r="911" spans="1:9" x14ac:dyDescent="0.25">
      <c r="A911" s="30"/>
      <c r="B911" s="21"/>
      <c r="C911" s="78"/>
      <c r="D911" s="78"/>
      <c r="E911" s="79"/>
      <c r="F911" s="80"/>
      <c r="G911" s="93"/>
      <c r="H911" s="59"/>
      <c r="I911" s="104"/>
    </row>
    <row r="912" spans="1:9" x14ac:dyDescent="0.25">
      <c r="A912" s="30"/>
      <c r="B912" s="21"/>
      <c r="C912" s="78"/>
      <c r="D912" s="78"/>
      <c r="E912" s="79"/>
      <c r="F912" s="80"/>
      <c r="G912" s="93"/>
      <c r="H912" s="59"/>
      <c r="I912" s="104"/>
    </row>
    <row r="913" spans="1:9" x14ac:dyDescent="0.25">
      <c r="A913" s="30"/>
      <c r="B913" s="21"/>
      <c r="C913" s="13"/>
      <c r="D913" s="13"/>
      <c r="E913" s="55"/>
      <c r="F913" s="52"/>
      <c r="G913" s="13"/>
      <c r="H913" s="59"/>
      <c r="I913" s="104"/>
    </row>
    <row r="914" spans="1:9" x14ac:dyDescent="0.25">
      <c r="A914" s="30"/>
      <c r="B914" s="21"/>
      <c r="C914" s="78"/>
      <c r="D914" s="78"/>
      <c r="E914" s="79"/>
      <c r="F914" s="80"/>
      <c r="G914" s="93"/>
      <c r="H914" s="59"/>
      <c r="I914" s="104"/>
    </row>
    <row r="915" spans="1:9" x14ac:dyDescent="0.25">
      <c r="A915" s="30"/>
      <c r="B915" s="21"/>
      <c r="C915" s="78"/>
      <c r="D915" s="78"/>
      <c r="E915" s="79"/>
      <c r="F915" s="80"/>
      <c r="G915" s="93"/>
      <c r="H915" s="59"/>
      <c r="I915" s="104"/>
    </row>
    <row r="916" spans="1:9" x14ac:dyDescent="0.25">
      <c r="A916" s="30"/>
      <c r="B916" s="21"/>
      <c r="C916" s="78"/>
      <c r="D916" s="78"/>
      <c r="E916" s="79"/>
      <c r="F916" s="80"/>
      <c r="G916" s="93"/>
      <c r="H916" s="59"/>
      <c r="I916" s="104"/>
    </row>
    <row r="917" spans="1:9" x14ac:dyDescent="0.25">
      <c r="A917" s="30"/>
      <c r="B917" s="21"/>
      <c r="C917" s="13"/>
      <c r="D917" s="8"/>
      <c r="E917" s="8"/>
      <c r="F917" s="7"/>
      <c r="G917" s="13"/>
      <c r="H917" s="58"/>
      <c r="I917" s="104"/>
    </row>
    <row r="918" spans="1:9" x14ac:dyDescent="0.25">
      <c r="A918" s="30"/>
      <c r="B918" s="21"/>
      <c r="C918" s="78"/>
      <c r="D918" s="82"/>
      <c r="E918" s="82"/>
      <c r="F918" s="83"/>
      <c r="G918" s="93"/>
      <c r="H918" s="59"/>
      <c r="I918" s="104"/>
    </row>
    <row r="919" spans="1:9" x14ac:dyDescent="0.25">
      <c r="A919" s="30"/>
      <c r="B919" s="21"/>
      <c r="C919" s="78"/>
      <c r="D919" s="82"/>
      <c r="E919" s="82"/>
      <c r="F919" s="83"/>
      <c r="G919" s="93"/>
      <c r="H919" s="59"/>
      <c r="I919" s="104"/>
    </row>
    <row r="920" spans="1:9" x14ac:dyDescent="0.25">
      <c r="A920" s="30"/>
      <c r="B920" s="21"/>
      <c r="C920" s="78"/>
      <c r="D920" s="82"/>
      <c r="E920" s="82"/>
      <c r="F920" s="83"/>
      <c r="G920" s="93"/>
      <c r="H920" s="59"/>
      <c r="I920" s="104"/>
    </row>
    <row r="921" spans="1:9" x14ac:dyDescent="0.25">
      <c r="A921" s="30"/>
      <c r="B921" s="21"/>
      <c r="C921" s="78"/>
      <c r="D921" s="82"/>
      <c r="E921" s="82"/>
      <c r="F921" s="83"/>
      <c r="G921" s="93"/>
      <c r="H921" s="59"/>
      <c r="I921" s="104"/>
    </row>
    <row r="922" spans="1:9" x14ac:dyDescent="0.25">
      <c r="A922" s="30"/>
      <c r="B922" s="21"/>
      <c r="C922" s="78"/>
      <c r="D922" s="82"/>
      <c r="E922" s="82"/>
      <c r="F922" s="83"/>
      <c r="G922" s="93"/>
      <c r="H922" s="59"/>
      <c r="I922" s="104"/>
    </row>
    <row r="923" spans="1:9" x14ac:dyDescent="0.25">
      <c r="A923" s="30"/>
      <c r="B923" s="21"/>
      <c r="C923" s="78"/>
      <c r="D923" s="82"/>
      <c r="E923" s="82"/>
      <c r="F923" s="83"/>
      <c r="G923" s="93"/>
      <c r="H923" s="59"/>
      <c r="I923" s="104"/>
    </row>
    <row r="924" spans="1:9" x14ac:dyDescent="0.25">
      <c r="A924" s="30"/>
      <c r="B924" s="21"/>
      <c r="C924" s="78"/>
      <c r="D924" s="82"/>
      <c r="E924" s="82"/>
      <c r="F924" s="83"/>
      <c r="G924" s="93"/>
      <c r="H924" s="59"/>
      <c r="I924" s="104"/>
    </row>
    <row r="925" spans="1:9" x14ac:dyDescent="0.25">
      <c r="A925" s="30"/>
      <c r="B925" s="21"/>
      <c r="C925" s="78"/>
      <c r="D925" s="82"/>
      <c r="E925" s="82"/>
      <c r="F925" s="83"/>
      <c r="G925" s="93"/>
      <c r="H925" s="59"/>
      <c r="I925" s="104"/>
    </row>
    <row r="926" spans="1:9" x14ac:dyDescent="0.25">
      <c r="A926" s="30"/>
      <c r="B926" s="21"/>
      <c r="C926" s="78"/>
      <c r="D926" s="82"/>
      <c r="E926" s="82"/>
      <c r="F926" s="83"/>
      <c r="G926" s="93"/>
      <c r="H926" s="59"/>
      <c r="I926" s="104"/>
    </row>
    <row r="927" spans="1:9" x14ac:dyDescent="0.25">
      <c r="A927" s="30"/>
      <c r="B927" s="21"/>
      <c r="C927" s="13"/>
      <c r="D927" s="8"/>
      <c r="E927" s="8"/>
      <c r="F927" s="7"/>
      <c r="G927" s="13"/>
      <c r="H927" s="58"/>
      <c r="I927" s="104"/>
    </row>
    <row r="928" spans="1:9" x14ac:dyDescent="0.25">
      <c r="A928" s="30"/>
      <c r="B928" s="21"/>
      <c r="C928" s="78"/>
      <c r="D928" s="82"/>
      <c r="E928" s="82"/>
      <c r="F928" s="83"/>
      <c r="G928" s="93"/>
      <c r="H928" s="59"/>
      <c r="I928" s="104"/>
    </row>
    <row r="929" spans="1:9" x14ac:dyDescent="0.25">
      <c r="A929" s="30"/>
      <c r="B929" s="21"/>
      <c r="C929" s="78"/>
      <c r="D929" s="82"/>
      <c r="E929" s="82"/>
      <c r="F929" s="83"/>
      <c r="G929" s="93"/>
      <c r="H929" s="59"/>
      <c r="I929" s="104"/>
    </row>
    <row r="930" spans="1:9" x14ac:dyDescent="0.25">
      <c r="A930" s="30"/>
      <c r="B930" s="21"/>
      <c r="C930" s="78"/>
      <c r="D930" s="82"/>
      <c r="E930" s="82"/>
      <c r="F930" s="83"/>
      <c r="G930" s="93"/>
      <c r="H930" s="59"/>
      <c r="I930" s="104"/>
    </row>
    <row r="931" spans="1:9" x14ac:dyDescent="0.25">
      <c r="A931" s="30"/>
      <c r="B931" s="21"/>
      <c r="C931" s="78"/>
      <c r="D931" s="82"/>
      <c r="E931" s="82"/>
      <c r="F931" s="83"/>
      <c r="G931" s="93"/>
      <c r="H931" s="59"/>
      <c r="I931" s="104"/>
    </row>
    <row r="932" spans="1:9" x14ac:dyDescent="0.25">
      <c r="A932" s="30"/>
      <c r="B932" s="21"/>
      <c r="C932" s="13"/>
      <c r="D932" s="8"/>
      <c r="E932" s="8"/>
      <c r="G932" s="93"/>
      <c r="H932" s="59"/>
      <c r="I932" s="104"/>
    </row>
    <row r="933" spans="1:9" x14ac:dyDescent="0.25">
      <c r="A933" s="30"/>
      <c r="B933" s="21"/>
      <c r="C933" s="78"/>
      <c r="D933" s="82"/>
      <c r="E933" s="82"/>
      <c r="F933" s="83"/>
      <c r="G933" s="93"/>
      <c r="H933" s="59"/>
      <c r="I933" s="104"/>
    </row>
    <row r="934" spans="1:9" x14ac:dyDescent="0.25">
      <c r="A934" s="30"/>
      <c r="B934" s="21"/>
      <c r="C934" s="13"/>
      <c r="D934" s="8"/>
      <c r="E934" s="8"/>
      <c r="G934" s="93"/>
      <c r="H934" s="59"/>
      <c r="I934" s="104"/>
    </row>
    <row r="935" spans="1:9" x14ac:dyDescent="0.25">
      <c r="A935" s="30"/>
      <c r="B935" s="21"/>
      <c r="C935" s="78"/>
      <c r="D935" s="82"/>
      <c r="E935" s="82"/>
      <c r="F935" s="83"/>
      <c r="G935" s="67"/>
      <c r="H935" s="59"/>
      <c r="I935" s="89"/>
    </row>
    <row r="936" spans="1:9" x14ac:dyDescent="0.25">
      <c r="A936" s="30"/>
      <c r="B936" s="21"/>
      <c r="C936" s="78"/>
      <c r="D936" s="78"/>
      <c r="E936" s="79"/>
      <c r="F936" s="80"/>
      <c r="G936" s="93"/>
      <c r="H936" s="59"/>
      <c r="I936" s="104"/>
    </row>
    <row r="937" spans="1:9" x14ac:dyDescent="0.25">
      <c r="A937" s="30"/>
      <c r="B937" s="21"/>
      <c r="C937" s="78"/>
      <c r="D937" s="78"/>
      <c r="E937" s="79"/>
      <c r="F937" s="80"/>
      <c r="G937" s="93"/>
      <c r="H937" s="59"/>
      <c r="I937" s="104"/>
    </row>
    <row r="938" spans="1:9" x14ac:dyDescent="0.25">
      <c r="A938" s="30"/>
      <c r="B938" s="21"/>
      <c r="C938" s="78"/>
      <c r="D938" s="78"/>
      <c r="E938" s="79"/>
      <c r="F938" s="80"/>
      <c r="G938" s="93"/>
      <c r="H938" s="59"/>
      <c r="I938" s="104"/>
    </row>
    <row r="939" spans="1:9" x14ac:dyDescent="0.25">
      <c r="A939" s="30"/>
      <c r="B939" s="21"/>
      <c r="C939" s="78"/>
      <c r="D939" s="78"/>
      <c r="E939" s="79"/>
      <c r="F939" s="80"/>
      <c r="G939" s="67"/>
      <c r="H939" s="59"/>
      <c r="I939" s="89"/>
    </row>
    <row r="940" spans="1:9" x14ac:dyDescent="0.25">
      <c r="A940" s="32"/>
      <c r="B940" s="21"/>
      <c r="C940" s="13"/>
      <c r="D940" s="13"/>
      <c r="E940" s="55"/>
      <c r="F940" s="52"/>
      <c r="G940" s="9"/>
      <c r="H940" s="59"/>
      <c r="I940" s="89"/>
    </row>
    <row r="941" spans="1:9" x14ac:dyDescent="0.25">
      <c r="A941" s="81"/>
      <c r="B941" s="21"/>
      <c r="C941" s="13"/>
      <c r="D941" s="8"/>
      <c r="E941" s="8"/>
      <c r="G941" s="93"/>
      <c r="H941" s="59"/>
      <c r="I941" s="104"/>
    </row>
    <row r="942" spans="1:9" x14ac:dyDescent="0.25">
      <c r="G942" s="93"/>
      <c r="I942" s="21"/>
    </row>
    <row r="943" spans="1:9" x14ac:dyDescent="0.25">
      <c r="G943" s="93"/>
      <c r="I943" s="21"/>
    </row>
    <row r="944" spans="1:9" x14ac:dyDescent="0.25">
      <c r="G944" s="93"/>
      <c r="I944" s="21"/>
    </row>
    <row r="945" spans="7:9" x14ac:dyDescent="0.25">
      <c r="G945" s="93"/>
      <c r="I945" s="21"/>
    </row>
    <row r="946" spans="7:9" x14ac:dyDescent="0.25">
      <c r="G946" s="93"/>
      <c r="I946" s="21"/>
    </row>
    <row r="947" spans="7:9" x14ac:dyDescent="0.25">
      <c r="G947" s="93"/>
      <c r="I947" s="21"/>
    </row>
    <row r="948" spans="7:9" x14ac:dyDescent="0.25">
      <c r="G948" s="93"/>
      <c r="I948" s="21"/>
    </row>
    <row r="949" spans="7:9" x14ac:dyDescent="0.25">
      <c r="G949" s="93"/>
      <c r="I949" s="21"/>
    </row>
    <row r="950" spans="7:9" x14ac:dyDescent="0.25">
      <c r="G950" s="93"/>
      <c r="I950" s="21"/>
    </row>
    <row r="951" spans="7:9" x14ac:dyDescent="0.25">
      <c r="G951" s="93"/>
      <c r="I951" s="21"/>
    </row>
    <row r="952" spans="7:9" x14ac:dyDescent="0.25">
      <c r="G952" s="93"/>
      <c r="I952" s="21"/>
    </row>
    <row r="953" spans="7:9" x14ac:dyDescent="0.25">
      <c r="G953" s="93"/>
      <c r="I953" s="21"/>
    </row>
    <row r="954" spans="7:9" x14ac:dyDescent="0.25">
      <c r="G954" s="93"/>
      <c r="I954" s="21"/>
    </row>
    <row r="955" spans="7:9" x14ac:dyDescent="0.25">
      <c r="G955" s="93"/>
      <c r="I955" s="21"/>
    </row>
    <row r="956" spans="7:9" x14ac:dyDescent="0.25">
      <c r="G956" s="93"/>
      <c r="I956" s="21"/>
    </row>
    <row r="957" spans="7:9" x14ac:dyDescent="0.25">
      <c r="G957" s="93"/>
      <c r="I957" s="21"/>
    </row>
    <row r="958" spans="7:9" x14ac:dyDescent="0.25">
      <c r="G958" s="93"/>
      <c r="I958" s="21"/>
    </row>
    <row r="959" spans="7:9" x14ac:dyDescent="0.25">
      <c r="G959" s="93"/>
      <c r="I959" s="21"/>
    </row>
    <row r="960" spans="7:9" x14ac:dyDescent="0.25">
      <c r="G960" s="93"/>
      <c r="I960" s="21"/>
    </row>
    <row r="961" spans="7:9" x14ac:dyDescent="0.25">
      <c r="G961" s="93"/>
      <c r="I961" s="21"/>
    </row>
    <row r="962" spans="7:9" x14ac:dyDescent="0.25">
      <c r="G962" s="93"/>
      <c r="I962" s="21"/>
    </row>
    <row r="963" spans="7:9" x14ac:dyDescent="0.25">
      <c r="G963" s="93"/>
      <c r="I963" s="21"/>
    </row>
    <row r="964" spans="7:9" x14ac:dyDescent="0.25">
      <c r="G964" s="93"/>
      <c r="I964" s="21"/>
    </row>
    <row r="965" spans="7:9" x14ac:dyDescent="0.25">
      <c r="G965" s="93"/>
      <c r="I965" s="21"/>
    </row>
    <row r="966" spans="7:9" x14ac:dyDescent="0.25">
      <c r="G966" s="93"/>
      <c r="I966" s="21"/>
    </row>
    <row r="967" spans="7:9" x14ac:dyDescent="0.25">
      <c r="G967" s="93"/>
      <c r="I967" s="21"/>
    </row>
    <row r="968" spans="7:9" x14ac:dyDescent="0.25">
      <c r="G968" s="93"/>
      <c r="I968" s="21"/>
    </row>
    <row r="969" spans="7:9" x14ac:dyDescent="0.25">
      <c r="G969" s="93"/>
      <c r="I969" s="21"/>
    </row>
    <row r="970" spans="7:9" x14ac:dyDescent="0.25">
      <c r="G970" s="93"/>
      <c r="I970" s="21"/>
    </row>
    <row r="971" spans="7:9" x14ac:dyDescent="0.25">
      <c r="G971" s="93"/>
      <c r="I971" s="21"/>
    </row>
    <row r="972" spans="7:9" x14ac:dyDescent="0.25">
      <c r="G972" s="93"/>
      <c r="I972" s="21"/>
    </row>
    <row r="973" spans="7:9" x14ac:dyDescent="0.25">
      <c r="G973" s="93"/>
      <c r="I973" s="21"/>
    </row>
    <row r="974" spans="7:9" x14ac:dyDescent="0.25">
      <c r="G974" s="93"/>
      <c r="I974" s="21"/>
    </row>
    <row r="975" spans="7:9" x14ac:dyDescent="0.25">
      <c r="G975" s="93"/>
      <c r="I975" s="21"/>
    </row>
    <row r="976" spans="7:9" x14ac:dyDescent="0.25">
      <c r="G976" s="93"/>
      <c r="I976" s="21"/>
    </row>
    <row r="977" spans="7:9" x14ac:dyDescent="0.25">
      <c r="G977" s="93"/>
      <c r="I977" s="21"/>
    </row>
    <row r="978" spans="7:9" x14ac:dyDescent="0.25">
      <c r="G978" s="93"/>
      <c r="I978" s="21"/>
    </row>
    <row r="979" spans="7:9" x14ac:dyDescent="0.25">
      <c r="G979" s="93"/>
      <c r="I979" s="21"/>
    </row>
    <row r="980" spans="7:9" x14ac:dyDescent="0.25">
      <c r="G980" s="93"/>
      <c r="I980" s="21"/>
    </row>
    <row r="981" spans="7:9" x14ac:dyDescent="0.25">
      <c r="G981" s="93"/>
      <c r="I981" s="21"/>
    </row>
    <row r="982" spans="7:9" x14ac:dyDescent="0.25">
      <c r="G982" s="93"/>
      <c r="I982" s="21"/>
    </row>
    <row r="983" spans="7:9" x14ac:dyDescent="0.25">
      <c r="G983" s="93"/>
      <c r="I983" s="21"/>
    </row>
    <row r="984" spans="7:9" x14ac:dyDescent="0.25">
      <c r="G984" s="93"/>
      <c r="I984" s="21"/>
    </row>
    <row r="985" spans="7:9" x14ac:dyDescent="0.25">
      <c r="G985" s="93"/>
      <c r="I985" s="21"/>
    </row>
    <row r="986" spans="7:9" x14ac:dyDescent="0.25">
      <c r="G986" s="93"/>
      <c r="I986" s="21"/>
    </row>
    <row r="987" spans="7:9" x14ac:dyDescent="0.25">
      <c r="G987" s="93"/>
      <c r="I987" s="21"/>
    </row>
    <row r="988" spans="7:9" x14ac:dyDescent="0.25">
      <c r="G988" s="93"/>
      <c r="I988" s="21"/>
    </row>
    <row r="989" spans="7:9" x14ac:dyDescent="0.25">
      <c r="G989" s="93"/>
      <c r="I989" s="21"/>
    </row>
    <row r="990" spans="7:9" x14ac:dyDescent="0.25">
      <c r="G990" s="93"/>
      <c r="I990" s="21"/>
    </row>
    <row r="991" spans="7:9" x14ac:dyDescent="0.25">
      <c r="G991" s="93"/>
      <c r="I991" s="21"/>
    </row>
    <row r="992" spans="7:9" x14ac:dyDescent="0.25">
      <c r="G992" s="93"/>
      <c r="I992" s="21"/>
    </row>
    <row r="993" spans="7:9" x14ac:dyDescent="0.25">
      <c r="G993" s="93"/>
      <c r="I993" s="21"/>
    </row>
    <row r="994" spans="7:9" x14ac:dyDescent="0.25">
      <c r="G994" s="93"/>
      <c r="I994" s="21"/>
    </row>
    <row r="995" spans="7:9" x14ac:dyDescent="0.25">
      <c r="G995" s="93"/>
      <c r="I995" s="21"/>
    </row>
    <row r="996" spans="7:9" x14ac:dyDescent="0.25">
      <c r="G996" s="93"/>
      <c r="I996" s="21"/>
    </row>
    <row r="997" spans="7:9" x14ac:dyDescent="0.25">
      <c r="G997" s="93"/>
      <c r="I997" s="21"/>
    </row>
    <row r="998" spans="7:9" x14ac:dyDescent="0.25">
      <c r="G998" s="93"/>
      <c r="I998" s="21"/>
    </row>
    <row r="999" spans="7:9" x14ac:dyDescent="0.25">
      <c r="G999" s="93"/>
      <c r="I999" s="21"/>
    </row>
    <row r="1000" spans="7:9" x14ac:dyDescent="0.25">
      <c r="G1000" s="93"/>
      <c r="I1000" s="21"/>
    </row>
    <row r="1001" spans="7:9" x14ac:dyDescent="0.25">
      <c r="G1001" s="93"/>
      <c r="I1001" s="21"/>
    </row>
    <row r="1002" spans="7:9" x14ac:dyDescent="0.25">
      <c r="G1002" s="93"/>
      <c r="I1002" s="21"/>
    </row>
    <row r="1003" spans="7:9" x14ac:dyDescent="0.25">
      <c r="G1003" s="93"/>
      <c r="I1003" s="21"/>
    </row>
    <row r="1004" spans="7:9" x14ac:dyDescent="0.25">
      <c r="G1004" s="93"/>
      <c r="I1004" s="21"/>
    </row>
    <row r="1005" spans="7:9" x14ac:dyDescent="0.25">
      <c r="G1005" s="93"/>
      <c r="I1005" s="21"/>
    </row>
    <row r="1006" spans="7:9" x14ac:dyDescent="0.25">
      <c r="G1006" s="93"/>
      <c r="I1006" s="21"/>
    </row>
    <row r="1007" spans="7:9" x14ac:dyDescent="0.25">
      <c r="G1007" s="93"/>
      <c r="I1007" s="21"/>
    </row>
    <row r="1008" spans="7:9" x14ac:dyDescent="0.25">
      <c r="G1008" s="93"/>
      <c r="I1008" s="21"/>
    </row>
    <row r="1009" spans="7:9" x14ac:dyDescent="0.25">
      <c r="G1009" s="93"/>
      <c r="I1009" s="21"/>
    </row>
    <row r="1010" spans="7:9" x14ac:dyDescent="0.25">
      <c r="I1010" s="21"/>
    </row>
    <row r="1011" spans="7:9" x14ac:dyDescent="0.25">
      <c r="I1011" s="21"/>
    </row>
    <row r="1012" spans="7:9" x14ac:dyDescent="0.25">
      <c r="I1012" s="21"/>
    </row>
    <row r="1013" spans="7:9" x14ac:dyDescent="0.25">
      <c r="I1013" s="21"/>
    </row>
    <row r="1014" spans="7:9" x14ac:dyDescent="0.25">
      <c r="I1014" s="21"/>
    </row>
    <row r="1015" spans="7:9" x14ac:dyDescent="0.25">
      <c r="I1015" s="21"/>
    </row>
    <row r="1016" spans="7:9" x14ac:dyDescent="0.25">
      <c r="I1016" s="21"/>
    </row>
    <row r="1017" spans="7:9" x14ac:dyDescent="0.25">
      <c r="I1017" s="21"/>
    </row>
    <row r="1018" spans="7:9" x14ac:dyDescent="0.25">
      <c r="I1018" s="21"/>
    </row>
    <row r="1019" spans="7:9" x14ac:dyDescent="0.25">
      <c r="I1019" s="21"/>
    </row>
    <row r="1020" spans="7:9" x14ac:dyDescent="0.25">
      <c r="I1020" s="21"/>
    </row>
    <row r="1021" spans="7:9" x14ac:dyDescent="0.25">
      <c r="I1021" s="21"/>
    </row>
    <row r="1022" spans="7:9" x14ac:dyDescent="0.25">
      <c r="I1022" s="21"/>
    </row>
    <row r="1023" spans="7:9" x14ac:dyDescent="0.25">
      <c r="I1023" s="21"/>
    </row>
    <row r="1024" spans="7:9" x14ac:dyDescent="0.25">
      <c r="I1024" s="21"/>
    </row>
    <row r="1025" spans="9:9" x14ac:dyDescent="0.25">
      <c r="I1025" s="21"/>
    </row>
    <row r="1026" spans="9:9" x14ac:dyDescent="0.25">
      <c r="I1026" s="21"/>
    </row>
    <row r="1027" spans="9:9" x14ac:dyDescent="0.25">
      <c r="I1027" s="21"/>
    </row>
    <row r="1028" spans="9:9" x14ac:dyDescent="0.25">
      <c r="I1028" s="21"/>
    </row>
    <row r="1029" spans="9:9" x14ac:dyDescent="0.25">
      <c r="I1029" s="21"/>
    </row>
    <row r="1030" spans="9:9" x14ac:dyDescent="0.25">
      <c r="I1030" s="21"/>
    </row>
    <row r="1031" spans="9:9" x14ac:dyDescent="0.25">
      <c r="I1031" s="21"/>
    </row>
    <row r="1032" spans="9:9" x14ac:dyDescent="0.25">
      <c r="I1032" s="21"/>
    </row>
    <row r="1033" spans="9:9" x14ac:dyDescent="0.25">
      <c r="I1033" s="21"/>
    </row>
    <row r="1034" spans="9:9" x14ac:dyDescent="0.25">
      <c r="I1034" s="21"/>
    </row>
    <row r="1035" spans="9:9" x14ac:dyDescent="0.25">
      <c r="I1035" s="21"/>
    </row>
    <row r="1036" spans="9:9" x14ac:dyDescent="0.25">
      <c r="I1036" s="21"/>
    </row>
    <row r="1037" spans="9:9" x14ac:dyDescent="0.25">
      <c r="I1037" s="21"/>
    </row>
    <row r="1038" spans="9:9" x14ac:dyDescent="0.25">
      <c r="I1038" s="21"/>
    </row>
    <row r="1039" spans="9:9" x14ac:dyDescent="0.25">
      <c r="I1039" s="21"/>
    </row>
    <row r="1040" spans="9:9" x14ac:dyDescent="0.25">
      <c r="I1040" s="21"/>
    </row>
    <row r="1041" spans="9:9" x14ac:dyDescent="0.25">
      <c r="I1041" s="21"/>
    </row>
    <row r="1042" spans="9:9" x14ac:dyDescent="0.25">
      <c r="I1042" s="21"/>
    </row>
    <row r="1043" spans="9:9" x14ac:dyDescent="0.25">
      <c r="I1043" s="21"/>
    </row>
    <row r="1044" spans="9:9" x14ac:dyDescent="0.25">
      <c r="I1044" s="21"/>
    </row>
    <row r="1045" spans="9:9" x14ac:dyDescent="0.25">
      <c r="I1045" s="21"/>
    </row>
    <row r="1046" spans="9:9" x14ac:dyDescent="0.25">
      <c r="I1046" s="21"/>
    </row>
    <row r="1047" spans="9:9" x14ac:dyDescent="0.25">
      <c r="I1047" s="21"/>
    </row>
    <row r="1048" spans="9:9" x14ac:dyDescent="0.25">
      <c r="I1048" s="21"/>
    </row>
    <row r="1049" spans="9:9" x14ac:dyDescent="0.25">
      <c r="I1049" s="21"/>
    </row>
    <row r="1050" spans="9:9" x14ac:dyDescent="0.25">
      <c r="I1050" s="21"/>
    </row>
    <row r="1051" spans="9:9" x14ac:dyDescent="0.25">
      <c r="I1051" s="21"/>
    </row>
    <row r="1052" spans="9:9" x14ac:dyDescent="0.25">
      <c r="I1052" s="21"/>
    </row>
    <row r="1053" spans="9:9" x14ac:dyDescent="0.25">
      <c r="I1053" s="21"/>
    </row>
    <row r="1054" spans="9:9" x14ac:dyDescent="0.25">
      <c r="I1054" s="21"/>
    </row>
    <row r="1055" spans="9:9" x14ac:dyDescent="0.25">
      <c r="I1055" s="21"/>
    </row>
    <row r="1056" spans="9:9" x14ac:dyDescent="0.25">
      <c r="I1056" s="21"/>
    </row>
    <row r="1057" spans="9:9" x14ac:dyDescent="0.25">
      <c r="I1057" s="21"/>
    </row>
    <row r="1058" spans="9:9" x14ac:dyDescent="0.25">
      <c r="I1058" s="21"/>
    </row>
    <row r="1059" spans="9:9" x14ac:dyDescent="0.25">
      <c r="I1059" s="21"/>
    </row>
    <row r="1060" spans="9:9" x14ac:dyDescent="0.25">
      <c r="I1060" s="21"/>
    </row>
    <row r="1061" spans="9:9" x14ac:dyDescent="0.25">
      <c r="I1061" s="21"/>
    </row>
    <row r="1062" spans="9:9" x14ac:dyDescent="0.25">
      <c r="I1062" s="21"/>
    </row>
    <row r="1063" spans="9:9" x14ac:dyDescent="0.25">
      <c r="I1063" s="21"/>
    </row>
    <row r="1064" spans="9:9" x14ac:dyDescent="0.25">
      <c r="I1064" s="21"/>
    </row>
    <row r="1065" spans="9:9" x14ac:dyDescent="0.25">
      <c r="I1065" s="21"/>
    </row>
    <row r="1066" spans="9:9" x14ac:dyDescent="0.25">
      <c r="I1066" s="21"/>
    </row>
    <row r="1067" spans="9:9" x14ac:dyDescent="0.25">
      <c r="I1067" s="21"/>
    </row>
    <row r="1068" spans="9:9" x14ac:dyDescent="0.25">
      <c r="I1068" s="21"/>
    </row>
    <row r="1069" spans="9:9" x14ac:dyDescent="0.25">
      <c r="I1069" s="21"/>
    </row>
    <row r="1070" spans="9:9" x14ac:dyDescent="0.25">
      <c r="I1070" s="21"/>
    </row>
    <row r="1071" spans="9:9" x14ac:dyDescent="0.25">
      <c r="I1071" s="21"/>
    </row>
    <row r="1072" spans="9:9" x14ac:dyDescent="0.25">
      <c r="I1072" s="21"/>
    </row>
    <row r="1073" spans="9:9" x14ac:dyDescent="0.25">
      <c r="I1073" s="21"/>
    </row>
    <row r="1074" spans="9:9" x14ac:dyDescent="0.25">
      <c r="I1074" s="21"/>
    </row>
    <row r="1075" spans="9:9" x14ac:dyDescent="0.25">
      <c r="I1075" s="21"/>
    </row>
    <row r="1076" spans="9:9" x14ac:dyDescent="0.25">
      <c r="I1076" s="21"/>
    </row>
    <row r="1077" spans="9:9" x14ac:dyDescent="0.25">
      <c r="I1077" s="21"/>
    </row>
    <row r="1078" spans="9:9" x14ac:dyDescent="0.25">
      <c r="I1078" s="21"/>
    </row>
    <row r="1079" spans="9:9" x14ac:dyDescent="0.25">
      <c r="I1079" s="21"/>
    </row>
    <row r="1080" spans="9:9" x14ac:dyDescent="0.25">
      <c r="I1080" s="21"/>
    </row>
    <row r="1081" spans="9:9" x14ac:dyDescent="0.25">
      <c r="I1081" s="21"/>
    </row>
    <row r="1082" spans="9:9" x14ac:dyDescent="0.25">
      <c r="I1082" s="21"/>
    </row>
    <row r="1083" spans="9:9" x14ac:dyDescent="0.25">
      <c r="I1083" s="21"/>
    </row>
    <row r="1084" spans="9:9" x14ac:dyDescent="0.25">
      <c r="I1084" s="21"/>
    </row>
    <row r="1085" spans="9:9" x14ac:dyDescent="0.25">
      <c r="I1085" s="21"/>
    </row>
    <row r="1086" spans="9:9" x14ac:dyDescent="0.25">
      <c r="I1086" s="21"/>
    </row>
    <row r="1087" spans="9:9" x14ac:dyDescent="0.25">
      <c r="I1087" s="21"/>
    </row>
    <row r="1088" spans="9:9" x14ac:dyDescent="0.25">
      <c r="I1088" s="21"/>
    </row>
    <row r="1089" spans="9:9" x14ac:dyDescent="0.25">
      <c r="I1089" s="21"/>
    </row>
    <row r="1090" spans="9:9" x14ac:dyDescent="0.25">
      <c r="I1090" s="21"/>
    </row>
    <row r="1091" spans="9:9" x14ac:dyDescent="0.25">
      <c r="I1091" s="21"/>
    </row>
    <row r="1092" spans="9:9" x14ac:dyDescent="0.25">
      <c r="I1092" s="21"/>
    </row>
    <row r="1093" spans="9:9" x14ac:dyDescent="0.25">
      <c r="I1093" s="21"/>
    </row>
    <row r="1094" spans="9:9" x14ac:dyDescent="0.25">
      <c r="I1094" s="21"/>
    </row>
    <row r="1095" spans="9:9" x14ac:dyDescent="0.25">
      <c r="I1095" s="21"/>
    </row>
    <row r="1096" spans="9:9" x14ac:dyDescent="0.25">
      <c r="I1096" s="21"/>
    </row>
    <row r="1097" spans="9:9" x14ac:dyDescent="0.25">
      <c r="I1097" s="21"/>
    </row>
    <row r="1098" spans="9:9" x14ac:dyDescent="0.25">
      <c r="I1098" s="21"/>
    </row>
    <row r="1099" spans="9:9" x14ac:dyDescent="0.25">
      <c r="I1099" s="21"/>
    </row>
    <row r="1100" spans="9:9" x14ac:dyDescent="0.25">
      <c r="I1100" s="21"/>
    </row>
    <row r="1101" spans="9:9" x14ac:dyDescent="0.25">
      <c r="I1101" s="21"/>
    </row>
    <row r="1102" spans="9:9" x14ac:dyDescent="0.25">
      <c r="I1102" s="21"/>
    </row>
    <row r="1103" spans="9:9" x14ac:dyDescent="0.25">
      <c r="I1103" s="21"/>
    </row>
    <row r="1104" spans="9:9" x14ac:dyDescent="0.25">
      <c r="I1104" s="21"/>
    </row>
    <row r="1105" spans="9:9" x14ac:dyDescent="0.25">
      <c r="I1105" s="21"/>
    </row>
    <row r="1106" spans="9:9" x14ac:dyDescent="0.25">
      <c r="I1106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F8ED-E2C9-4357-9B6D-4EC53B5590BA}">
  <dimension ref="A1:N941"/>
  <sheetViews>
    <sheetView zoomScale="123" zoomScaleNormal="82" workbookViewId="0">
      <pane xSplit="1" topLeftCell="B1" activePane="topRight" state="frozen"/>
      <selection pane="topRight" activeCell="H1" sqref="B1:H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85546875" style="47" customWidth="1"/>
    <col min="4" max="4" width="16.85546875" style="52" customWidth="1"/>
    <col min="5" max="5" width="13.85546875" style="52" customWidth="1"/>
    <col min="6" max="6" width="11" style="52" customWidth="1"/>
    <col min="7" max="7" width="14.42578125" style="7" customWidth="1"/>
    <col min="8" max="8" width="14.140625" style="47" customWidth="1"/>
    <col min="9" max="9" width="14.42578125" customWidth="1"/>
    <col min="10" max="10" width="18.85546875" customWidth="1"/>
    <col min="11" max="11" width="13.140625" customWidth="1"/>
    <col min="12" max="12" width="18.5703125" customWidth="1"/>
    <col min="14" max="14" width="12.42578125" customWidth="1"/>
  </cols>
  <sheetData>
    <row r="1" spans="1:14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51" t="s">
        <v>927</v>
      </c>
      <c r="E1" s="51" t="s">
        <v>839</v>
      </c>
      <c r="F1" s="69" t="s">
        <v>841</v>
      </c>
      <c r="G1" s="26" t="s">
        <v>843</v>
      </c>
      <c r="H1" s="70" t="s">
        <v>846</v>
      </c>
      <c r="I1" s="90" t="s">
        <v>892</v>
      </c>
      <c r="J1" s="94" t="s">
        <v>977</v>
      </c>
      <c r="K1" s="99"/>
      <c r="L1">
        <f>SUBTOTAL(9, I753:I940)</f>
        <v>0</v>
      </c>
      <c r="N1">
        <f>SUBTOTAL(9, I12:I440)</f>
        <v>845957</v>
      </c>
    </row>
    <row r="2" spans="1:14" ht="15.75" thickTop="1" x14ac:dyDescent="0.25">
      <c r="A2" s="64" t="s">
        <v>14</v>
      </c>
      <c r="B2" s="21" t="str">
        <f>VLOOKUP(Table174[[#This Row],[Name]], 'Site Information'!$A$2:$D$46, 4, FALSE)</f>
        <v>Leisure and Culture - Libraries and Museums</v>
      </c>
      <c r="C2" s="8">
        <f>IF(ISNA(VLOOKUP(Table174[[#This Row],[Name]], 'Gas 17-18'!$A$4:$B$395, 2, FALSE)), "0", (VLOOKUP(Table174[[#This Row],[Name]], 'Gas 17-18'!$A$4:$B$395, 2, FALSE)))</f>
        <v>77713</v>
      </c>
      <c r="D2" s="8">
        <f>IF(ISNA(VLOOKUP(Table174[[#This Row],[Name]], 'Gas 18-19'!$A$4:$B$395, 2, FALSE)), "0", (VLOOKUP(Table174[[#This Row],[Name]], 'Gas 18-19'!$A$4:$B$395, 2, FALSE)))</f>
        <v>68247</v>
      </c>
      <c r="E2" s="7">
        <f>IF(ISNA(VLOOKUP(Table174[[#This Row],[Name]], 'Gas 19-20'!$A$4:$B$395, 2, FALSE)), "0", (VLOOKUP(Table174[[#This Row],[Name]], 'Gas 19-20'!$A$4:$B$395, 2, FALSE)))</f>
        <v>87424</v>
      </c>
      <c r="F2" s="7">
        <f>IF(ISNA(VLOOKUP(Table174[[#This Row],[Name]], 'Gas 20-21'!$A$4:$B$400, 2, FALSE)), "0", VLOOKUP(Table174[[#This Row],[Name]], 'Gas 20-21'!$A$4:$B$400, 2, FALSE))</f>
        <v>64922</v>
      </c>
      <c r="G2" s="47">
        <f>IF(ISNA(VLOOKUP(Table174[[#This Row],[Name]], 'Gas 21-22'!$A$4:$B$408, 2, FALSE)), "0", VLOOKUP(Table174[[#This Row],[Name]], 'Gas 21-22'!$A$4:$B$408, 2, FALSE))</f>
        <v>55424</v>
      </c>
      <c r="H2" s="7">
        <f>IF(ISNA(VLOOKUP(Table174[[#This Row],[Name]], 'Gas 22-23'!$A$4:$B$427, 2, FALSE)), "0", (VLOOKUP(Table174[[#This Row],[Name]], 'Gas 22-23'!$A$4:$B$427, 2, FALSE)))</f>
        <v>35652</v>
      </c>
      <c r="I2" s="7">
        <f>VLOOKUP(Table174[[#This Row],[Name]],Table1[#All],22,FALSE)</f>
        <v>38342</v>
      </c>
      <c r="J2" s="95" t="str">
        <f>IFERROR(Table174[[#This Row],[Gas 23-24]]/$L$1,"")</f>
        <v/>
      </c>
      <c r="K2" s="91"/>
    </row>
    <row r="3" spans="1:14" x14ac:dyDescent="0.25">
      <c r="A3" s="64" t="s">
        <v>23</v>
      </c>
      <c r="B3" s="21" t="str">
        <f>VLOOKUP(Table174[[#This Row],[Name]], 'Site Information'!$A$2:$D$46, 4, FALSE)</f>
        <v>Leisure and Culture - Libraries and Museums</v>
      </c>
      <c r="C3" s="11" t="str">
        <f>IF(ISNA(VLOOKUP(Table174[[#This Row],[Name]], 'Gas 17-18'!$A$4:$B$395, 2, FALSE)), "0", (VLOOKUP(Table174[[#This Row],[Name]], 'Gas 17-18'!$A$4:$B$395, 2, FALSE)))</f>
        <v>0</v>
      </c>
      <c r="D3" s="11" t="str">
        <f>IF(ISNA(VLOOKUP(Table174[[#This Row],[Name]], 'Gas 18-19'!$A$4:$B$395, 2, FALSE)), "0", (VLOOKUP(Table174[[#This Row],[Name]], 'Gas 18-19'!$A$4:$B$395, 2, FALSE)))</f>
        <v>0</v>
      </c>
      <c r="E3" s="7">
        <f>IF(ISNA(VLOOKUP(Table174[[#This Row],[Name]], 'Gas 19-20'!$A$4:$B$395, 2, FALSE)), "0", (VLOOKUP(Table174[[#This Row],[Name]], 'Gas 19-20'!$A$4:$B$395, 2, FALSE)))</f>
        <v>72127</v>
      </c>
      <c r="F3" s="7">
        <f>IF(ISNA(VLOOKUP(Table174[[#This Row],[Name]], 'Gas 20-21'!$A$4:$B$400, 2, FALSE)), "0", VLOOKUP(Table174[[#This Row],[Name]], 'Gas 20-21'!$A$4:$B$400, 2, FALSE))</f>
        <v>71952</v>
      </c>
      <c r="G3" s="47">
        <f>IF(ISNA(VLOOKUP(Table174[[#This Row],[Name]], 'Gas 21-22'!$A$4:$B$408, 2, FALSE)), "0", VLOOKUP(Table174[[#This Row],[Name]], 'Gas 21-22'!$A$4:$B$408, 2, FALSE))</f>
        <v>64469</v>
      </c>
      <c r="H3" s="58">
        <f>IF(ISNA(VLOOKUP(Table174[[#This Row],[Name]], 'Gas 22-23'!$A$4:$B$427, 2, FALSE)), "0", (VLOOKUP(Table174[[#This Row],[Name]], 'Gas 22-23'!$A$4:$B$427, 2, FALSE)))</f>
        <v>62026</v>
      </c>
      <c r="I3" s="7">
        <f>VLOOKUP(Table174[[#This Row],[Name]],Table1[#All],22,FALSE)</f>
        <v>63002</v>
      </c>
      <c r="J3" s="95" t="str">
        <f>IFERROR(Table174[[#This Row],[Gas 23-24]]/$L$1,"")</f>
        <v/>
      </c>
      <c r="K3" s="91"/>
      <c r="L3" t="s">
        <v>941</v>
      </c>
    </row>
    <row r="4" spans="1:14" x14ac:dyDescent="0.25">
      <c r="A4" s="64" t="s">
        <v>869</v>
      </c>
      <c r="B4" s="21" t="str">
        <f>VLOOKUP(Table174[[#This Row],[Name]], 'Site Information'!$A$2:$D$46, 4, FALSE)</f>
        <v>Leisure and Culture - Libraries and Museums</v>
      </c>
      <c r="C4" s="11" t="str">
        <f>IF(ISNA(VLOOKUP(Table174[[#This Row],[Name]], 'Gas 17-18'!$A$4:$B$395, 2, FALSE)), "0", (VLOOKUP(Table174[[#This Row],[Name]], 'Gas 17-18'!$A$4:$B$395, 2, FALSE)))</f>
        <v>0</v>
      </c>
      <c r="D4" s="11" t="str">
        <f>IF(ISNA(VLOOKUP(Table174[[#This Row],[Name]], 'Gas 18-19'!$A$4:$B$395, 2, FALSE)), "0", (VLOOKUP(Table174[[#This Row],[Name]], 'Gas 18-19'!$A$4:$B$395, 2, FALSE)))</f>
        <v>0</v>
      </c>
      <c r="E4" s="7" t="str">
        <f>IF(ISNA(VLOOKUP(Table174[[#This Row],[Name]], 'Gas 19-20'!$A$4:$B$395, 2, FALSE)), "0", (VLOOKUP(Table174[[#This Row],[Name]], 'Gas 19-20'!$A$4:$B$395, 2, FALSE)))</f>
        <v>0</v>
      </c>
      <c r="F4" s="7" t="str">
        <f>IF(ISNA(VLOOKUP(Table174[[#This Row],[Name]], 'Gas 20-21'!$A$4:$B$400, 2, FALSE)), "0", VLOOKUP(Table174[[#This Row],[Name]], 'Gas 20-21'!$A$4:$B$400, 2, FALSE))</f>
        <v>0</v>
      </c>
      <c r="G4" s="47" t="str">
        <f>IF(ISNA(VLOOKUP(Table174[[#This Row],[Name]], 'Gas 21-22'!$A$4:$B$408, 2, FALSE)), "0", VLOOKUP(Table174[[#This Row],[Name]], 'Gas 21-22'!$A$4:$B$408, 2, FALSE))</f>
        <v>0</v>
      </c>
      <c r="H4" s="58" t="str">
        <f>IF(ISNA(VLOOKUP(Table174[[#This Row],[Name]], 'Gas 22-23'!$A$4:$B$427, 2, FALSE)), "0", (VLOOKUP(Table174[[#This Row],[Name]], 'Gas 22-23'!$A$4:$B$427, 2, FALSE)))</f>
        <v>0</v>
      </c>
      <c r="I4" s="7" t="str">
        <f>VLOOKUP(Table174[[#This Row],[Name]],Table1[#All],22,FALSE)</f>
        <v/>
      </c>
      <c r="J4" s="95" t="str">
        <f>IFERROR(Table174[[#This Row],[Gas 23-24]]/$L$1,"")</f>
        <v/>
      </c>
      <c r="K4" s="91"/>
    </row>
    <row r="5" spans="1:14" x14ac:dyDescent="0.25">
      <c r="A5" s="64" t="s">
        <v>35</v>
      </c>
      <c r="B5" s="21" t="str">
        <f>VLOOKUP(Table174[[#This Row],[Name]], 'Site Information'!$A$2:$D$46, 4, FALSE)</f>
        <v>Leisure and Culture - Libraries and Museums</v>
      </c>
      <c r="C5" s="8">
        <f>IF(ISNA(VLOOKUP(Table174[[#This Row],[Name]], 'Gas 17-18'!$A$4:$B$395, 2, FALSE)), "0", (VLOOKUP(Table174[[#This Row],[Name]], 'Gas 17-18'!$A$4:$B$395, 2, FALSE)))</f>
        <v>39818</v>
      </c>
      <c r="D5" s="8">
        <f>IF(ISNA(VLOOKUP(Table174[[#This Row],[Name]], 'Gas 18-19'!$A$4:$B$395, 2, FALSE)), "0", (VLOOKUP(Table174[[#This Row],[Name]], 'Gas 18-19'!$A$4:$B$395, 2, FALSE)))</f>
        <v>37876</v>
      </c>
      <c r="E5" s="7">
        <f>IF(ISNA(VLOOKUP(Table174[[#This Row],[Name]], 'Gas 19-20'!$A$4:$B$395, 2, FALSE)), "0", (VLOOKUP(Table174[[#This Row],[Name]], 'Gas 19-20'!$A$4:$B$395, 2, FALSE)))</f>
        <v>37620</v>
      </c>
      <c r="F5" s="7">
        <f>IF(ISNA(VLOOKUP(Table174[[#This Row],[Name]], 'Gas 20-21'!$A$4:$B$400, 2, FALSE)), "0", VLOOKUP(Table174[[#This Row],[Name]], 'Gas 20-21'!$A$4:$B$400, 2, FALSE))</f>
        <v>23747</v>
      </c>
      <c r="G5" s="47">
        <f>IF(ISNA(VLOOKUP(Table174[[#This Row],[Name]], 'Gas 21-22'!$A$4:$B$408, 2, FALSE)), "0", VLOOKUP(Table174[[#This Row],[Name]], 'Gas 21-22'!$A$4:$B$408, 2, FALSE))</f>
        <v>36429</v>
      </c>
      <c r="H5" s="7">
        <f>IF(ISNA(VLOOKUP(Table174[[#This Row],[Name]], 'Gas 22-23'!$A$4:$B$427, 2, FALSE)), "0", (VLOOKUP(Table174[[#This Row],[Name]], 'Gas 22-23'!$A$4:$B$427, 2, FALSE)))</f>
        <v>32166</v>
      </c>
      <c r="I5" s="7">
        <f>VLOOKUP(Table174[[#This Row],[Name]],Table1[#All],22,FALSE)</f>
        <v>29667</v>
      </c>
      <c r="J5" s="95" t="str">
        <f>IFERROR(Table174[[#This Row],[Gas 23-24]]/$L$1,"")</f>
        <v/>
      </c>
      <c r="K5" s="91"/>
    </row>
    <row r="6" spans="1:14" x14ac:dyDescent="0.25">
      <c r="A6" s="64" t="s">
        <v>39</v>
      </c>
      <c r="B6" s="21" t="str">
        <f>VLOOKUP(Table174[[#This Row],[Name]], 'Site Information'!$A$2:$D$46, 4, FALSE)</f>
        <v>Leisure and Culture - Libraries and Museums</v>
      </c>
      <c r="C6" s="8" t="str">
        <f>IF(ISNA(VLOOKUP(Table174[[#This Row],[Name]], 'Gas 17-18'!$A$4:$B$395, 2, FALSE)), "0", (VLOOKUP(Table174[[#This Row],[Name]], 'Gas 17-18'!$A$4:$B$395, 2, FALSE)))</f>
        <v>0</v>
      </c>
      <c r="D6" s="8" t="str">
        <f>IF(ISNA(VLOOKUP(Table174[[#This Row],[Name]], 'Gas 18-19'!$A$4:$B$395, 2, FALSE)), "0", (VLOOKUP(Table174[[#This Row],[Name]], 'Gas 18-19'!$A$4:$B$395, 2, FALSE)))</f>
        <v>0</v>
      </c>
      <c r="E6" s="7" t="str">
        <f>IF(ISNA(VLOOKUP(Table174[[#This Row],[Name]], 'Gas 19-20'!$A$4:$B$395, 2, FALSE)), "0", (VLOOKUP(Table174[[#This Row],[Name]], 'Gas 19-20'!$A$4:$B$395, 2, FALSE)))</f>
        <v>0</v>
      </c>
      <c r="F6" s="7" t="str">
        <f>IF(ISNA(VLOOKUP(Table174[[#This Row],[Name]], 'Gas 20-21'!$A$4:$B$400, 2, FALSE)), "0", VLOOKUP(Table174[[#This Row],[Name]], 'Gas 20-21'!$A$4:$B$400, 2, FALSE))</f>
        <v>0</v>
      </c>
      <c r="G6" s="47" t="str">
        <f>IF(ISNA(VLOOKUP(Table174[[#This Row],[Name]], 'Gas 21-22'!$A$4:$B$408, 2, FALSE)), "0", VLOOKUP(Table174[[#This Row],[Name]], 'Gas 21-22'!$A$4:$B$408, 2, FALSE))</f>
        <v>0</v>
      </c>
      <c r="H6" s="7" t="str">
        <f>IF(ISNA(VLOOKUP(Table174[[#This Row],[Name]], 'Gas 22-23'!$A$4:$B$427, 2, FALSE)), "0", (VLOOKUP(Table174[[#This Row],[Name]], 'Gas 22-23'!$A$4:$B$427, 2, FALSE)))</f>
        <v>0</v>
      </c>
      <c r="I6" s="7" t="str">
        <f>VLOOKUP(Table174[[#This Row],[Name]],Table1[#All],22,FALSE)</f>
        <v/>
      </c>
      <c r="J6" s="95" t="str">
        <f>IFERROR(Table174[[#This Row],[Gas 23-24]]/$L$1,"")</f>
        <v/>
      </c>
      <c r="K6" s="91"/>
    </row>
    <row r="7" spans="1:14" x14ac:dyDescent="0.25">
      <c r="A7" s="64" t="s">
        <v>46</v>
      </c>
      <c r="B7" s="21" t="str">
        <f>VLOOKUP(Table174[[#This Row],[Name]], 'Site Information'!$A$2:$D$46, 4, FALSE)</f>
        <v>Leisure and Culture - Libraries and Museums</v>
      </c>
      <c r="C7" s="8" t="str">
        <f>IF(ISNA(VLOOKUP(Table174[[#This Row],[Name]], 'Gas 17-18'!$A$4:$B$395, 2, FALSE)), "0", (VLOOKUP(Table174[[#This Row],[Name]], 'Gas 17-18'!$A$4:$B$395, 2, FALSE)))</f>
        <v>0</v>
      </c>
      <c r="D7" s="8" t="str">
        <f>IF(ISNA(VLOOKUP(Table174[[#This Row],[Name]], 'Gas 18-19'!$A$4:$B$395, 2, FALSE)), "0", (VLOOKUP(Table174[[#This Row],[Name]], 'Gas 18-19'!$A$4:$B$395, 2, FALSE)))</f>
        <v>0</v>
      </c>
      <c r="E7" s="7">
        <f>IF(ISNA(VLOOKUP(Table174[[#This Row],[Name]], 'Gas 19-20'!$A$4:$B$395, 2, FALSE)), "0", (VLOOKUP(Table174[[#This Row],[Name]], 'Gas 19-20'!$A$4:$B$395, 2, FALSE)))</f>
        <v>346023</v>
      </c>
      <c r="F7" s="7">
        <f>IF(ISNA(VLOOKUP(Table174[[#This Row],[Name]], 'Gas 20-21'!$A$4:$B$400, 2, FALSE)), "0", VLOOKUP(Table174[[#This Row],[Name]], 'Gas 20-21'!$A$4:$B$400, 2, FALSE))</f>
        <v>348105</v>
      </c>
      <c r="G7" s="47">
        <f>IF(ISNA(VLOOKUP(Table174[[#This Row],[Name]], 'Gas 21-22'!$A$4:$B$408, 2, FALSE)), "0", VLOOKUP(Table174[[#This Row],[Name]], 'Gas 21-22'!$A$4:$B$408, 2, FALSE))</f>
        <v>553867</v>
      </c>
      <c r="H7" s="7">
        <f>IF(ISNA(VLOOKUP(Table174[[#This Row],[Name]], 'Gas 22-23'!$A$4:$B$427, 2, FALSE)), "0", (VLOOKUP(Table174[[#This Row],[Name]], 'Gas 22-23'!$A$4:$B$427, 2, FALSE)))</f>
        <v>605646</v>
      </c>
      <c r="I7" s="7">
        <f>VLOOKUP(Table174[[#This Row],[Name]],Table1[#All],22,FALSE)</f>
        <v>603593</v>
      </c>
      <c r="J7" s="95" t="str">
        <f>IFERROR(Table174[[#This Row],[Gas 23-24]]/$L$1,"")</f>
        <v/>
      </c>
      <c r="K7" s="91"/>
    </row>
    <row r="8" spans="1:14" x14ac:dyDescent="0.25">
      <c r="A8" s="64" t="s">
        <v>52</v>
      </c>
      <c r="B8" s="21" t="str">
        <f>VLOOKUP(Table174[[#This Row],[Name]], 'Site Information'!$A$2:$D$46, 4, FALSE)</f>
        <v>Leisure and Culture - Libraries and Museums</v>
      </c>
      <c r="C8" s="8">
        <f>IF(ISNA(VLOOKUP(Table174[[#This Row],[Name]], 'Gas 17-18'!$A$4:$B$395, 2, FALSE)), "0", (VLOOKUP(Table174[[#This Row],[Name]], 'Gas 17-18'!$A$4:$B$395, 2, FALSE)))</f>
        <v>8711</v>
      </c>
      <c r="D8" s="8">
        <f>IF(ISNA(VLOOKUP(Table174[[#This Row],[Name]], 'Gas 18-19'!$A$4:$B$395, 2, FALSE)), "0", (VLOOKUP(Table174[[#This Row],[Name]], 'Gas 18-19'!$A$4:$B$395, 2, FALSE)))</f>
        <v>8403</v>
      </c>
      <c r="E8" s="7">
        <f>IF(ISNA(VLOOKUP(Table174[[#This Row],[Name]], 'Gas 19-20'!$A$4:$B$395, 2, FALSE)), "0", (VLOOKUP(Table174[[#This Row],[Name]], 'Gas 19-20'!$A$4:$B$395, 2, FALSE)))</f>
        <v>8994</v>
      </c>
      <c r="F8" s="7">
        <f>IF(ISNA(VLOOKUP(Table174[[#This Row],[Name]], 'Gas 20-21'!$A$4:$B$400, 2, FALSE)), "0", VLOOKUP(Table174[[#This Row],[Name]], 'Gas 20-21'!$A$4:$B$400, 2, FALSE))</f>
        <v>5927</v>
      </c>
      <c r="G8" s="47">
        <f>IF(ISNA(VLOOKUP(Table174[[#This Row],[Name]], 'Gas 21-22'!$A$4:$B$408, 2, FALSE)), "0", VLOOKUP(Table174[[#This Row],[Name]], 'Gas 21-22'!$A$4:$B$408, 2, FALSE))</f>
        <v>11106</v>
      </c>
      <c r="H8" s="7">
        <f>IF(ISNA(VLOOKUP(Table174[[#This Row],[Name]], 'Gas 22-23'!$A$4:$B$427, 2, FALSE)), "0", (VLOOKUP(Table174[[#This Row],[Name]], 'Gas 22-23'!$A$4:$B$427, 2, FALSE)))</f>
        <v>9218</v>
      </c>
      <c r="I8" s="7">
        <f>VLOOKUP(Table174[[#This Row],[Name]],Table1[#All],22,FALSE)</f>
        <v>8569</v>
      </c>
      <c r="J8" s="95" t="str">
        <f>IFERROR(Table174[[#This Row],[Gas 23-24]]/$L$1,"")</f>
        <v/>
      </c>
      <c r="K8" s="91"/>
    </row>
    <row r="9" spans="1:14" x14ac:dyDescent="0.25">
      <c r="A9" s="64" t="s">
        <v>65</v>
      </c>
      <c r="B9" s="21" t="str">
        <f>VLOOKUP(Table174[[#This Row],[Name]], 'Site Information'!$A$2:$D$46, 4, FALSE)</f>
        <v>Leisure and Culture - Libraries and Museums</v>
      </c>
      <c r="C9" s="8">
        <f>IF(ISNA(VLOOKUP(Table174[[#This Row],[Name]], 'Gas 17-18'!$A$4:$B$395, 2, FALSE)), "0", (VLOOKUP(Table174[[#This Row],[Name]], 'Gas 17-18'!$A$4:$B$395, 2, FALSE)))</f>
        <v>15331</v>
      </c>
      <c r="D9" s="8">
        <f>IF(ISNA(VLOOKUP(Table174[[#This Row],[Name]], 'Gas 18-19'!$A$4:$B$395, 2, FALSE)), "0", (VLOOKUP(Table174[[#This Row],[Name]], 'Gas 18-19'!$A$4:$B$395, 2, FALSE)))</f>
        <v>13186</v>
      </c>
      <c r="E9" s="7">
        <f>IF(ISNA(VLOOKUP(Table174[[#This Row],[Name]], 'Gas 19-20'!$A$4:$B$395, 2, FALSE)), "0", (VLOOKUP(Table174[[#This Row],[Name]], 'Gas 19-20'!$A$4:$B$395, 2, FALSE)))</f>
        <v>21525</v>
      </c>
      <c r="F9" s="7">
        <f>IF(ISNA(VLOOKUP(Table174[[#This Row],[Name]], 'Gas 20-21'!$A$4:$B$400, 2, FALSE)), "0", VLOOKUP(Table174[[#This Row],[Name]], 'Gas 20-21'!$A$4:$B$400, 2, FALSE))</f>
        <v>15505</v>
      </c>
      <c r="G9" s="47">
        <f>IF(ISNA(VLOOKUP(Table174[[#This Row],[Name]], 'Gas 21-22'!$A$4:$B$408, 2, FALSE)), "0", VLOOKUP(Table174[[#This Row],[Name]], 'Gas 21-22'!$A$4:$B$408, 2, FALSE))</f>
        <v>20587</v>
      </c>
      <c r="H9" s="11">
        <f>IF(ISNA(VLOOKUP(Table174[[#This Row],[Name]], 'Gas 22-23'!$A$4:$B$427, 2, FALSE)), "0", (VLOOKUP(Table174[[#This Row],[Name]], 'Gas 22-23'!$A$4:$B$427, 2, FALSE)))</f>
        <v>15872</v>
      </c>
      <c r="I9" s="11">
        <f>VLOOKUP(Table174[[#This Row],[Name]],Table1[#All],22,FALSE)</f>
        <v>18540</v>
      </c>
      <c r="J9" s="95" t="str">
        <f>IFERROR(Table174[[#This Row],[Gas 23-24]]/$L$1,"")</f>
        <v/>
      </c>
      <c r="K9" s="91"/>
    </row>
    <row r="10" spans="1:14" x14ac:dyDescent="0.25">
      <c r="A10" s="64" t="s">
        <v>77</v>
      </c>
      <c r="B10" s="21" t="str">
        <f>VLOOKUP(Table174[[#This Row],[Name]], 'Site Information'!$A$2:$D$46, 4, FALSE)</f>
        <v>Leisure and Culture - Libraries and Museums</v>
      </c>
      <c r="C10" s="11" t="str">
        <f>IF(ISNA(VLOOKUP(Table174[[#This Row],[Name]], 'Gas 17-18'!$A$4:$B$395, 2, FALSE)), "0", (VLOOKUP(Table174[[#This Row],[Name]], 'Gas 17-18'!$A$4:$B$395, 2, FALSE)))</f>
        <v>0</v>
      </c>
      <c r="D10" s="11" t="str">
        <f>IF(ISNA(VLOOKUP(Table174[[#This Row],[Name]], 'Gas 18-19'!$A$4:$B$395, 2, FALSE)), "0", (VLOOKUP(Table174[[#This Row],[Name]], 'Gas 18-19'!$A$4:$B$395, 2, FALSE)))</f>
        <v>0</v>
      </c>
      <c r="E10" s="11" t="str">
        <f>IF(ISNA(VLOOKUP(Table174[[#This Row],[Name]], 'Gas 19-20'!$A$4:$B$395, 2, FALSE)), "0", (VLOOKUP(Table174[[#This Row],[Name]], 'Gas 19-20'!$A$4:$B$395, 2, FALSE)))</f>
        <v>0</v>
      </c>
      <c r="F10" s="11" t="str">
        <f>IF(ISNA(VLOOKUP(Table174[[#This Row],[Name]], 'Gas 20-21'!$A$4:$B$400, 2, FALSE)), "0", VLOOKUP(Table174[[#This Row],[Name]], 'Gas 20-21'!$A$4:$B$400, 2, FALSE))</f>
        <v>0</v>
      </c>
      <c r="G10" s="47" t="str">
        <f>IF(ISNA(VLOOKUP(Table174[[#This Row],[Name]], 'Gas 21-22'!$A$4:$B$408, 2, FALSE)), "0", VLOOKUP(Table174[[#This Row],[Name]], 'Gas 21-22'!$A$4:$B$408, 2, FALSE))</f>
        <v>0</v>
      </c>
      <c r="H10" s="11" t="str">
        <f>IF(ISNA(VLOOKUP(Table174[[#This Row],[Name]], 'Gas 22-23'!$A$4:$B$427, 2, FALSE)), "0", (VLOOKUP(Table174[[#This Row],[Name]], 'Gas 22-23'!$A$4:$B$427, 2, FALSE)))</f>
        <v>0</v>
      </c>
      <c r="I10" s="7" t="str">
        <f>VLOOKUP(Table174[[#This Row],[Name]],Table1[#All],22,FALSE)</f>
        <v/>
      </c>
      <c r="J10" s="95" t="str">
        <f>IFERROR(Table174[[#This Row],[Gas 23-24]]/$L$1,"")</f>
        <v/>
      </c>
      <c r="K10" s="91"/>
    </row>
    <row r="11" spans="1:14" x14ac:dyDescent="0.25">
      <c r="A11" s="64" t="s">
        <v>116</v>
      </c>
      <c r="B11" s="21" t="str">
        <f>VLOOKUP(Table174[[#This Row],[Name]], 'Site Information'!$A$2:$D$46, 4, FALSE)</f>
        <v>Leisure and Culture - Libraries and Museums</v>
      </c>
      <c r="C11" s="8">
        <f>IF(ISNA(VLOOKUP(Table174[[#This Row],[Name]], 'Gas 17-18'!$A$4:$B$395, 2, FALSE)), "0", (VLOOKUP(Table174[[#This Row],[Name]], 'Gas 17-18'!$A$4:$B$395, 2, FALSE)))</f>
        <v>67710</v>
      </c>
      <c r="D11" s="8">
        <f>IF(ISNA(VLOOKUP(Table174[[#This Row],[Name]], 'Gas 18-19'!$A$4:$B$395, 2, FALSE)), "0", (VLOOKUP(Table174[[#This Row],[Name]], 'Gas 18-19'!$A$4:$B$395, 2, FALSE)))</f>
        <v>61931</v>
      </c>
      <c r="E11" s="7">
        <f>IF(ISNA(VLOOKUP(Table174[[#This Row],[Name]], 'Gas 19-20'!$A$4:$B$395, 2, FALSE)), "0", (VLOOKUP(Table174[[#This Row],[Name]], 'Gas 19-20'!$A$4:$B$395, 2, FALSE)))</f>
        <v>70150</v>
      </c>
      <c r="F11" s="7">
        <f>IF(ISNA(VLOOKUP(Table174[[#This Row],[Name]], 'Gas 20-21'!$A$4:$B$400, 2, FALSE)), "0", VLOOKUP(Table174[[#This Row],[Name]], 'Gas 20-21'!$A$4:$B$400, 2, FALSE))</f>
        <v>66650</v>
      </c>
      <c r="G11" s="47">
        <f>IF(ISNA(VLOOKUP(Table174[[#This Row],[Name]], 'Gas 21-22'!$A$4:$B$408, 2, FALSE)), "0", VLOOKUP(Table174[[#This Row],[Name]], 'Gas 21-22'!$A$4:$B$408, 2, FALSE))</f>
        <v>130034</v>
      </c>
      <c r="H11" s="7">
        <f>IF(ISNA(VLOOKUP(Table174[[#This Row],[Name]], 'Gas 22-23'!$A$4:$B$427, 2, FALSE)), "0", (VLOOKUP(Table174[[#This Row],[Name]], 'Gas 22-23'!$A$4:$B$427, 2, FALSE)))</f>
        <v>88397</v>
      </c>
      <c r="I11" s="7">
        <f>VLOOKUP(Table174[[#This Row],[Name]],Table1[#All],22,FALSE)</f>
        <v>69261</v>
      </c>
      <c r="J11" s="95" t="str">
        <f>IFERROR(Table174[[#This Row],[Gas 23-24]]/$L$1,"")</f>
        <v/>
      </c>
      <c r="K11" s="91"/>
    </row>
    <row r="12" spans="1:14" x14ac:dyDescent="0.25">
      <c r="A12" s="64" t="s">
        <v>874</v>
      </c>
      <c r="B12" s="21" t="str">
        <f>VLOOKUP(Table174[[#This Row],[Name]], 'Site Information'!$A$2:$D$46, 4, FALSE)</f>
        <v>Leisure and Culture - Libraries and Museums</v>
      </c>
      <c r="C12" s="13" t="str">
        <f>IF(ISNA(VLOOKUP(Table174[[#This Row],[Name]], 'Gas 17-18'!$A$4:$B$395, 2, FALSE)), "0", (VLOOKUP(Table174[[#This Row],[Name]], 'Gas 17-18'!$A$4:$B$395, 2, FALSE)))</f>
        <v>0</v>
      </c>
      <c r="D12" s="55" t="str">
        <f>IF(ISNA(VLOOKUP(Table174[[#This Row],[Name]], 'Gas 18-19'!$A$4:$B$395, 2, FALSE)), "0", (VLOOKUP(Table174[[#This Row],[Name]], 'Gas 18-19'!$A$4:$B$395, 2, FALSE)))</f>
        <v>0</v>
      </c>
      <c r="E12" s="52" t="str">
        <f>IF(ISNA(VLOOKUP(Table174[[#This Row],[Name]], 'Gas 19-20'!$A$4:$B$395, 2, FALSE)), "0", (VLOOKUP(Table174[[#This Row],[Name]], 'Gas 19-20'!$A$4:$B$395, 2, FALSE)))</f>
        <v>0</v>
      </c>
      <c r="F12" s="52" t="str">
        <f>IF(ISNA(VLOOKUP(Table174[[#This Row],[Name]], 'Gas 20-21'!$A$4:$B$400, 2, FALSE)), "0", VLOOKUP(Table174[[#This Row],[Name]], 'Gas 20-21'!$A$4:$B$400, 2, FALSE))</f>
        <v>0</v>
      </c>
      <c r="G12" s="47" t="str">
        <f>IF(ISNA(VLOOKUP(Table174[[#This Row],[Name]], 'Gas 21-22'!$A$4:$B$408, 2, FALSE)), "0", VLOOKUP(Table174[[#This Row],[Name]], 'Gas 21-22'!$A$4:$B$408, 2, FALSE))</f>
        <v>0</v>
      </c>
      <c r="H12" s="47" t="str">
        <f>IF(ISNA(VLOOKUP(Table174[[#This Row],[Name]], 'Gas 22-23'!$A$4:$B$427, 2, FALSE)), "0", (VLOOKUP(Table174[[#This Row],[Name]], 'Gas 22-23'!$A$4:$B$427, 2, FALSE)))</f>
        <v>0</v>
      </c>
      <c r="I12" s="7" t="str">
        <f>VLOOKUP(Table174[[#This Row],[Name]],Table1[#All],22,FALSE)</f>
        <v/>
      </c>
      <c r="J12" s="95" t="str">
        <f>IFERROR(Table174[[#This Row],[Gas 23-24]]/$L$1,"")</f>
        <v/>
      </c>
      <c r="K12" s="91"/>
    </row>
    <row r="13" spans="1:14" x14ac:dyDescent="0.25">
      <c r="A13" s="64" t="s">
        <v>124</v>
      </c>
      <c r="B13" s="21" t="str">
        <f>VLOOKUP(Table174[[#This Row],[Name]], 'Site Information'!$A$2:$D$46, 4, FALSE)</f>
        <v>Leisure and Culture - Libraries and Museums</v>
      </c>
      <c r="C13" s="13">
        <f>IF(ISNA(VLOOKUP(Table174[[#This Row],[Name]], 'Gas 17-18'!$A$4:$B$395, 2, FALSE)), "0", (VLOOKUP(Table174[[#This Row],[Name]], 'Gas 17-18'!$A$4:$B$395, 2, FALSE)))</f>
        <v>10750</v>
      </c>
      <c r="D13" s="55">
        <f>IF(ISNA(VLOOKUP(Table174[[#This Row],[Name]], 'Gas 18-19'!$A$4:$B$395, 2, FALSE)), "0", (VLOOKUP(Table174[[#This Row],[Name]], 'Gas 18-19'!$A$4:$B$395, 2, FALSE)))</f>
        <v>14726</v>
      </c>
      <c r="E13" s="52">
        <f>IF(ISNA(VLOOKUP(Table174[[#This Row],[Name]], 'Gas 19-20'!$A$4:$B$395, 2, FALSE)), "0", (VLOOKUP(Table174[[#This Row],[Name]], 'Gas 19-20'!$A$4:$B$395, 2, FALSE)))</f>
        <v>14978</v>
      </c>
      <c r="F13" s="52">
        <f>IF(ISNA(VLOOKUP(Table174[[#This Row],[Name]], 'Gas 20-21'!$A$4:$B$400, 2, FALSE)), "0", VLOOKUP(Table174[[#This Row],[Name]], 'Gas 20-21'!$A$4:$B$400, 2, FALSE))</f>
        <v>10315</v>
      </c>
      <c r="G13" s="47">
        <f>IF(ISNA(VLOOKUP(Table174[[#This Row],[Name]], 'Gas 21-22'!$A$4:$B$408, 2, FALSE)), "0", VLOOKUP(Table174[[#This Row],[Name]], 'Gas 21-22'!$A$4:$B$408, 2, FALSE))</f>
        <v>20949</v>
      </c>
      <c r="H13" s="47">
        <f>IF(ISNA(VLOOKUP(Table174[[#This Row],[Name]], 'Gas 22-23'!$A$4:$B$427, 2, FALSE)), "0", (VLOOKUP(Table174[[#This Row],[Name]], 'Gas 22-23'!$A$4:$B$427, 2, FALSE)))</f>
        <v>30169</v>
      </c>
      <c r="I13" s="7">
        <f>VLOOKUP(Table174[[#This Row],[Name]],Table1[#All],22,FALSE)</f>
        <v>13139</v>
      </c>
      <c r="J13" s="95" t="str">
        <f>IFERROR(Table174[[#This Row],[Gas 23-24]]/$L$1,"")</f>
        <v/>
      </c>
      <c r="K13" s="91"/>
    </row>
    <row r="14" spans="1:14" x14ac:dyDescent="0.25">
      <c r="A14" s="64" t="s">
        <v>126</v>
      </c>
      <c r="B14" s="21" t="str">
        <f>VLOOKUP(Table174[[#This Row],[Name]], 'Site Information'!$A$2:$D$46, 4, FALSE)</f>
        <v>Leisure and Culture - Libraries and Museums</v>
      </c>
      <c r="C14" s="8">
        <f>IF(ISNA(VLOOKUP(Table174[[#This Row],[Name]], 'Gas 17-18'!$A$4:$B$395, 2, FALSE)), "0", (VLOOKUP(Table174[[#This Row],[Name]], 'Gas 17-18'!$A$4:$B$395, 2, FALSE)))</f>
        <v>173893</v>
      </c>
      <c r="D14" s="8">
        <f>IF(ISNA(VLOOKUP(Table174[[#This Row],[Name]], 'Gas 18-19'!$A$4:$B$395, 2, FALSE)), "0", (VLOOKUP(Table174[[#This Row],[Name]], 'Gas 18-19'!$A$4:$B$395, 2, FALSE)))</f>
        <v>147225</v>
      </c>
      <c r="E14" s="7">
        <f>IF(ISNA(VLOOKUP(Table174[[#This Row],[Name]], 'Gas 19-20'!$A$4:$B$395, 2, FALSE)), "0", (VLOOKUP(Table174[[#This Row],[Name]], 'Gas 19-20'!$A$4:$B$395, 2, FALSE)))</f>
        <v>184864</v>
      </c>
      <c r="F14" s="7">
        <f>IF(ISNA(VLOOKUP(Table174[[#This Row],[Name]], 'Gas 20-21'!$A$4:$B$400, 2, FALSE)), "0", VLOOKUP(Table174[[#This Row],[Name]], 'Gas 20-21'!$A$4:$B$400, 2, FALSE))</f>
        <v>99043</v>
      </c>
      <c r="G14" s="47">
        <f>IF(ISNA(VLOOKUP(Table174[[#This Row],[Name]], 'Gas 21-22'!$A$4:$B$408, 2, FALSE)), "0", VLOOKUP(Table174[[#This Row],[Name]], 'Gas 21-22'!$A$4:$B$408, 2, FALSE))</f>
        <v>139160</v>
      </c>
      <c r="H14" s="11">
        <f>IF(ISNA(VLOOKUP(Table174[[#This Row],[Name]], 'Gas 22-23'!$A$4:$B$427, 2, FALSE)), "0", (VLOOKUP(Table174[[#This Row],[Name]], 'Gas 22-23'!$A$4:$B$427, 2, FALSE)))</f>
        <v>129452</v>
      </c>
      <c r="I14" s="11">
        <f>VLOOKUP(Table174[[#This Row],[Name]],Table1[#All],22,FALSE)</f>
        <v>162221</v>
      </c>
      <c r="J14" s="95" t="str">
        <f>IFERROR(Table174[[#This Row],[Gas 23-24]]/$L$1,"")</f>
        <v/>
      </c>
      <c r="K14" s="91"/>
    </row>
    <row r="15" spans="1:14" x14ac:dyDescent="0.25">
      <c r="A15" s="64" t="s">
        <v>152</v>
      </c>
      <c r="B15" s="21" t="str">
        <f>VLOOKUP(Table174[[#This Row],[Name]], 'Site Information'!$A$2:$D$46, 4, FALSE)</f>
        <v>Leisure and Culture - Libraries and Museums</v>
      </c>
      <c r="C15" s="8">
        <f>IF(ISNA(VLOOKUP(Table174[[#This Row],[Name]], 'Gas 17-18'!$A$4:$B$395, 2, FALSE)), "0", (VLOOKUP(Table174[[#This Row],[Name]], 'Gas 17-18'!$A$4:$B$395, 2, FALSE)))</f>
        <v>7629</v>
      </c>
      <c r="D15" s="8">
        <f>IF(ISNA(VLOOKUP(Table174[[#This Row],[Name]], 'Gas 18-19'!$A$4:$B$395, 2, FALSE)), "0", (VLOOKUP(Table174[[#This Row],[Name]], 'Gas 18-19'!$A$4:$B$395, 2, FALSE)))</f>
        <v>56032</v>
      </c>
      <c r="E15" s="7">
        <f>IF(ISNA(VLOOKUP(Table174[[#This Row],[Name]], 'Gas 19-20'!$A$4:$B$395, 2, FALSE)), "0", (VLOOKUP(Table174[[#This Row],[Name]], 'Gas 19-20'!$A$4:$B$395, 2, FALSE)))</f>
        <v>59564</v>
      </c>
      <c r="F15" s="7">
        <f>IF(ISNA(VLOOKUP(Table174[[#This Row],[Name]], 'Gas 20-21'!$A$4:$B$400, 2, FALSE)), "0", VLOOKUP(Table174[[#This Row],[Name]], 'Gas 20-21'!$A$4:$B$400, 2, FALSE))</f>
        <v>38837</v>
      </c>
      <c r="G15" s="47">
        <f>IF(ISNA(VLOOKUP(Table174[[#This Row],[Name]], 'Gas 21-22'!$A$4:$B$408, 2, FALSE)), "0", VLOOKUP(Table174[[#This Row],[Name]], 'Gas 21-22'!$A$4:$B$408, 2, FALSE))</f>
        <v>45851</v>
      </c>
      <c r="H15" s="7">
        <f>IF(ISNA(VLOOKUP(Table174[[#This Row],[Name]], 'Gas 22-23'!$A$4:$B$427, 2, FALSE)), "0", (VLOOKUP(Table174[[#This Row],[Name]], 'Gas 22-23'!$A$4:$B$427, 2, FALSE)))</f>
        <v>49924</v>
      </c>
      <c r="I15" s="7">
        <f>VLOOKUP(Table174[[#This Row],[Name]],Table1[#All],22,FALSE)</f>
        <v>46134</v>
      </c>
      <c r="J15" s="95" t="str">
        <f>IFERROR(Table174[[#This Row],[Gas 23-24]]/$L$1,"")</f>
        <v/>
      </c>
      <c r="K15" s="91"/>
    </row>
    <row r="16" spans="1:14" x14ac:dyDescent="0.25">
      <c r="A16" s="64" t="s">
        <v>183</v>
      </c>
      <c r="B16" s="21" t="str">
        <f>VLOOKUP(Table174[[#This Row],[Name]], 'Site Information'!$A$2:$D$46, 4, FALSE)</f>
        <v>Leisure and Culture - Libraries and Museums</v>
      </c>
      <c r="C16" s="8" t="str">
        <f>IF(ISNA(VLOOKUP(Table174[[#This Row],[Name]], 'Gas 17-18'!$A$4:$B$395, 2, FALSE)), "0", (VLOOKUP(Table174[[#This Row],[Name]], 'Gas 17-18'!$A$4:$B$395, 2, FALSE)))</f>
        <v>0</v>
      </c>
      <c r="D16" s="8" t="str">
        <f>IF(ISNA(VLOOKUP(Table174[[#This Row],[Name]], 'Gas 18-19'!$A$4:$B$395, 2, FALSE)), "0", (VLOOKUP(Table174[[#This Row],[Name]], 'Gas 18-19'!$A$4:$B$395, 2, FALSE)))</f>
        <v>0</v>
      </c>
      <c r="E16" s="7" t="str">
        <f>IF(ISNA(VLOOKUP(Table174[[#This Row],[Name]], 'Gas 19-20'!$A$4:$B$395, 2, FALSE)), "0", (VLOOKUP(Table174[[#This Row],[Name]], 'Gas 19-20'!$A$4:$B$395, 2, FALSE)))</f>
        <v>0</v>
      </c>
      <c r="F16" s="7" t="str">
        <f>IF(ISNA(VLOOKUP(Table174[[#This Row],[Name]], 'Gas 20-21'!$A$4:$B$400, 2, FALSE)), "0", VLOOKUP(Table174[[#This Row],[Name]], 'Gas 20-21'!$A$4:$B$400, 2, FALSE))</f>
        <v>0</v>
      </c>
      <c r="G16" s="47" t="str">
        <f>IF(ISNA(VLOOKUP(Table174[[#This Row],[Name]], 'Gas 21-22'!$A$4:$B$408, 2, FALSE)), "0", VLOOKUP(Table174[[#This Row],[Name]], 'Gas 21-22'!$A$4:$B$408, 2, FALSE))</f>
        <v>0</v>
      </c>
      <c r="H16" s="7" t="str">
        <f>IF(ISNA(VLOOKUP(Table174[[#This Row],[Name]], 'Gas 22-23'!$A$4:$B$427, 2, FALSE)), "0", (VLOOKUP(Table174[[#This Row],[Name]], 'Gas 22-23'!$A$4:$B$427, 2, FALSE)))</f>
        <v>0</v>
      </c>
      <c r="I16" s="7" t="str">
        <f>VLOOKUP(Table174[[#This Row],[Name]],Table1[#All],22,FALSE)</f>
        <v/>
      </c>
      <c r="J16" s="95" t="str">
        <f>IFERROR(Table174[[#This Row],[Gas 23-24]]/$L$1,"")</f>
        <v/>
      </c>
      <c r="K16" s="91"/>
    </row>
    <row r="17" spans="1:11" x14ac:dyDescent="0.25">
      <c r="A17" s="64" t="s">
        <v>216</v>
      </c>
      <c r="B17" s="21" t="str">
        <f>VLOOKUP(Table174[[#This Row],[Name]], 'Site Information'!$A$2:$D$46, 4, FALSE)</f>
        <v>Leisure and Culture - Libraries and Museums</v>
      </c>
      <c r="C17" s="8">
        <f>IF(ISNA(VLOOKUP(Table174[[#This Row],[Name]], 'Gas 17-18'!$A$4:$B$395, 2, FALSE)), "0", (VLOOKUP(Table174[[#This Row],[Name]], 'Gas 17-18'!$A$4:$B$395, 2, FALSE)))</f>
        <v>21012</v>
      </c>
      <c r="D17" s="8">
        <f>IF(ISNA(VLOOKUP(Table174[[#This Row],[Name]], 'Gas 18-19'!$A$4:$B$395, 2, FALSE)), "0", (VLOOKUP(Table174[[#This Row],[Name]], 'Gas 18-19'!$A$4:$B$395, 2, FALSE)))</f>
        <v>20555</v>
      </c>
      <c r="E17" s="7">
        <f>IF(ISNA(VLOOKUP(Table174[[#This Row],[Name]], 'Gas 19-20'!$A$4:$B$395, 2, FALSE)), "0", (VLOOKUP(Table174[[#This Row],[Name]], 'Gas 19-20'!$A$4:$B$395, 2, FALSE)))</f>
        <v>23668</v>
      </c>
      <c r="F17" s="7">
        <f>IF(ISNA(VLOOKUP(Table174[[#This Row],[Name]], 'Gas 20-21'!$A$4:$B$400, 2, FALSE)), "0", VLOOKUP(Table174[[#This Row],[Name]], 'Gas 20-21'!$A$4:$B$400, 2, FALSE))</f>
        <v>20473</v>
      </c>
      <c r="G17" s="47">
        <f>IF(ISNA(VLOOKUP(Table174[[#This Row],[Name]], 'Gas 21-22'!$A$4:$B$408, 2, FALSE)), "0", VLOOKUP(Table174[[#This Row],[Name]], 'Gas 21-22'!$A$4:$B$408, 2, FALSE))</f>
        <v>17312</v>
      </c>
      <c r="H17" s="11">
        <f>IF(ISNA(VLOOKUP(Table174[[#This Row],[Name]], 'Gas 22-23'!$A$4:$B$427, 2, FALSE)), "0", (VLOOKUP(Table174[[#This Row],[Name]], 'Gas 22-23'!$A$4:$B$427, 2, FALSE)))</f>
        <v>17999</v>
      </c>
      <c r="I17" s="11">
        <f>VLOOKUP(Table174[[#This Row],[Name]],Table1[#All],22,FALSE)</f>
        <v>28109</v>
      </c>
      <c r="J17" s="95" t="str">
        <f>IFERROR(Table174[[#This Row],[Gas 23-24]]/$L$1,"")</f>
        <v/>
      </c>
      <c r="K17" s="91"/>
    </row>
    <row r="18" spans="1:11" x14ac:dyDescent="0.25">
      <c r="A18" s="64" t="s">
        <v>256</v>
      </c>
      <c r="B18" s="21" t="str">
        <f>VLOOKUP(Table174[[#This Row],[Name]], 'Site Information'!$A$2:$D$46, 4, FALSE)</f>
        <v>Leisure and Culture - Libraries and Museums</v>
      </c>
      <c r="C18" s="8">
        <f>IF(ISNA(VLOOKUP(Table174[[#This Row],[Name]], 'Gas 17-18'!$A$4:$B$395, 2, FALSE)), "0", (VLOOKUP(Table174[[#This Row],[Name]], 'Gas 17-18'!$A$4:$B$395, 2, FALSE)))</f>
        <v>11249</v>
      </c>
      <c r="D18" s="8">
        <f>IF(ISNA(VLOOKUP(Table174[[#This Row],[Name]], 'Gas 18-19'!$A$4:$B$395, 2, FALSE)), "0", (VLOOKUP(Table174[[#This Row],[Name]], 'Gas 18-19'!$A$4:$B$395, 2, FALSE)))</f>
        <v>22095</v>
      </c>
      <c r="E18" s="7">
        <f>IF(ISNA(VLOOKUP(Table174[[#This Row],[Name]], 'Gas 19-20'!$A$4:$B$395, 2, FALSE)), "0", (VLOOKUP(Table174[[#This Row],[Name]], 'Gas 19-20'!$A$4:$B$395, 2, FALSE)))</f>
        <v>25635</v>
      </c>
      <c r="F18" s="7">
        <f>IF(ISNA(VLOOKUP(Table174[[#This Row],[Name]], 'Gas 20-21'!$A$4:$B$400, 2, FALSE)), "0", VLOOKUP(Table174[[#This Row],[Name]], 'Gas 20-21'!$A$4:$B$400, 2, FALSE))</f>
        <v>6958</v>
      </c>
      <c r="G18" s="47">
        <f>IF(ISNA(VLOOKUP(Table174[[#This Row],[Name]], 'Gas 21-22'!$A$4:$B$408, 2, FALSE)), "0", VLOOKUP(Table174[[#This Row],[Name]], 'Gas 21-22'!$A$4:$B$408, 2, FALSE))</f>
        <v>27578</v>
      </c>
      <c r="H18" s="7">
        <f>IF(ISNA(VLOOKUP(Table174[[#This Row],[Name]], 'Gas 22-23'!$A$4:$B$427, 2, FALSE)), "0", (VLOOKUP(Table174[[#This Row],[Name]], 'Gas 22-23'!$A$4:$B$427, 2, FALSE)))</f>
        <v>20207</v>
      </c>
      <c r="I18" s="7">
        <f>VLOOKUP(Table174[[#This Row],[Name]],Table1[#All],22,FALSE)</f>
        <v>20702</v>
      </c>
      <c r="J18" s="95" t="str">
        <f>IFERROR(Table174[[#This Row],[Gas 23-24]]/$L$1,"")</f>
        <v/>
      </c>
      <c r="K18" s="91"/>
    </row>
    <row r="19" spans="1:11" x14ac:dyDescent="0.25">
      <c r="A19" s="64" t="s">
        <v>317</v>
      </c>
      <c r="B19" s="21" t="str">
        <f>VLOOKUP(Table174[[#This Row],[Name]], 'Site Information'!$A$2:$D$46, 4, FALSE)</f>
        <v>Leisure and Culture - Libraries and Museums</v>
      </c>
      <c r="C19" s="13">
        <f>IF(ISNA(VLOOKUP(Table174[[#This Row],[Name]], 'Gas 17-18'!$A$4:$B$395, 2, FALSE)), "0", (VLOOKUP(Table174[[#This Row],[Name]], 'Gas 17-18'!$A$4:$B$395, 2, FALSE)))</f>
        <v>15930</v>
      </c>
      <c r="D19" s="55">
        <f>IF(ISNA(VLOOKUP(Table174[[#This Row],[Name]], 'Gas 18-19'!$A$4:$B$395, 2, FALSE)), "0", (VLOOKUP(Table174[[#This Row],[Name]], 'Gas 18-19'!$A$4:$B$395, 2, FALSE)))</f>
        <v>14493</v>
      </c>
      <c r="E19" s="52">
        <f>IF(ISNA(VLOOKUP(Table174[[#This Row],[Name]], 'Gas 19-20'!$A$4:$B$395, 2, FALSE)), "0", (VLOOKUP(Table174[[#This Row],[Name]], 'Gas 19-20'!$A$4:$B$395, 2, FALSE)))</f>
        <v>5114</v>
      </c>
      <c r="F19" s="52" t="str">
        <f>IF(ISNA(VLOOKUP(Table174[[#This Row],[Name]], 'Gas 20-21'!$A$4:$B$400, 2, FALSE)), "0", VLOOKUP(Table174[[#This Row],[Name]], 'Gas 20-21'!$A$4:$B$400, 2, FALSE))</f>
        <v>0</v>
      </c>
      <c r="G19" s="47" t="str">
        <f>IF(ISNA(VLOOKUP(Table174[[#This Row],[Name]], 'Gas 21-22'!$A$4:$B$408, 2, FALSE)), "0", VLOOKUP(Table174[[#This Row],[Name]], 'Gas 21-22'!$A$4:$B$408, 2, FALSE))</f>
        <v>0</v>
      </c>
      <c r="H19" s="47" t="str">
        <f>IF(ISNA(VLOOKUP(Table174[[#This Row],[Name]], 'Gas 22-23'!$A$4:$B$427, 2, FALSE)), "0", (VLOOKUP(Table174[[#This Row],[Name]], 'Gas 22-23'!$A$4:$B$427, 2, FALSE)))</f>
        <v>0</v>
      </c>
      <c r="I19" s="7" t="str">
        <f>VLOOKUP(Table174[[#This Row],[Name]],Table1[#All],22,FALSE)</f>
        <v/>
      </c>
      <c r="J19" s="95" t="str">
        <f>IFERROR(Table174[[#This Row],[Gas 23-24]]/$L$1,"")</f>
        <v/>
      </c>
      <c r="K19" s="91"/>
    </row>
    <row r="20" spans="1:11" x14ac:dyDescent="0.25">
      <c r="A20" s="64" t="s">
        <v>879</v>
      </c>
      <c r="B20" s="21" t="str">
        <f>VLOOKUP(Table174[[#This Row],[Name]], 'Site Information'!$A$2:$D$46, 4, FALSE)</f>
        <v>Leisure and Culture - Libraries and Museums</v>
      </c>
      <c r="C20" s="8" t="str">
        <f>IF(ISNA(VLOOKUP(Table174[[#This Row],[Name]], 'Gas 17-18'!$A$4:$B$395, 2, FALSE)), "0", (VLOOKUP(Table174[[#This Row],[Name]], 'Gas 17-18'!$A$4:$B$395, 2, FALSE)))</f>
        <v>0</v>
      </c>
      <c r="D20" s="8" t="str">
        <f>IF(ISNA(VLOOKUP(Table174[[#This Row],[Name]], 'Gas 18-19'!$A$4:$B$395, 2, FALSE)), "0", (VLOOKUP(Table174[[#This Row],[Name]], 'Gas 18-19'!$A$4:$B$395, 2, FALSE)))</f>
        <v>0</v>
      </c>
      <c r="E20" s="7" t="str">
        <f>IF(ISNA(VLOOKUP(Table174[[#This Row],[Name]], 'Gas 19-20'!$A$4:$B$395, 2, FALSE)), "0", (VLOOKUP(Table174[[#This Row],[Name]], 'Gas 19-20'!$A$4:$B$395, 2, FALSE)))</f>
        <v>0</v>
      </c>
      <c r="F20" s="7" t="str">
        <f>IF(ISNA(VLOOKUP(Table174[[#This Row],[Name]], 'Gas 20-21'!$A$4:$B$400, 2, FALSE)), "0", VLOOKUP(Table174[[#This Row],[Name]], 'Gas 20-21'!$A$4:$B$400, 2, FALSE))</f>
        <v>0</v>
      </c>
      <c r="G20" s="47" t="str">
        <f>IF(ISNA(VLOOKUP(Table174[[#This Row],[Name]], 'Gas 21-22'!$A$4:$B$408, 2, FALSE)), "0", VLOOKUP(Table174[[#This Row],[Name]], 'Gas 21-22'!$A$4:$B$408, 2, FALSE))</f>
        <v>0</v>
      </c>
      <c r="H20" s="7" t="str">
        <f>IF(ISNA(VLOOKUP(Table174[[#This Row],[Name]], 'Gas 22-23'!$A$4:$B$427, 2, FALSE)), "0", (VLOOKUP(Table174[[#This Row],[Name]], 'Gas 22-23'!$A$4:$B$427, 2, FALSE)))</f>
        <v>0</v>
      </c>
      <c r="I20" s="7" t="str">
        <f>VLOOKUP(Table174[[#This Row],[Name]],Table1[#All],22,FALSE)</f>
        <v/>
      </c>
      <c r="J20" s="95" t="str">
        <f>IFERROR(Table174[[#This Row],[Gas 23-24]]/$L$1,"")</f>
        <v/>
      </c>
      <c r="K20" s="91"/>
    </row>
    <row r="21" spans="1:11" x14ac:dyDescent="0.25">
      <c r="A21" s="64" t="s">
        <v>323</v>
      </c>
      <c r="B21" s="21" t="str">
        <f>VLOOKUP(Table174[[#This Row],[Name]], 'Site Information'!$A$2:$D$46, 4, FALSE)</f>
        <v>Leisure and Culture - Libraries and Museums</v>
      </c>
      <c r="C21" s="8" t="str">
        <f>IF(ISNA(VLOOKUP(Table174[[#This Row],[Name]], 'Gas 17-18'!$A$4:$B$395, 2, FALSE)), "0", (VLOOKUP(Table174[[#This Row],[Name]], 'Gas 17-18'!$A$4:$B$395, 2, FALSE)))</f>
        <v>0</v>
      </c>
      <c r="D21" s="8" t="str">
        <f>IF(ISNA(VLOOKUP(Table174[[#This Row],[Name]], 'Gas 18-19'!$A$4:$B$395, 2, FALSE)), "0", (VLOOKUP(Table174[[#This Row],[Name]], 'Gas 18-19'!$A$4:$B$395, 2, FALSE)))</f>
        <v>0</v>
      </c>
      <c r="E21" s="7" t="str">
        <f>IF(ISNA(VLOOKUP(Table174[[#This Row],[Name]], 'Gas 19-20'!$A$4:$B$395, 2, FALSE)), "0", (VLOOKUP(Table174[[#This Row],[Name]], 'Gas 19-20'!$A$4:$B$395, 2, FALSE)))</f>
        <v>0</v>
      </c>
      <c r="F21" s="7" t="str">
        <f>IF(ISNA(VLOOKUP(Table174[[#This Row],[Name]], 'Gas 20-21'!$A$4:$B$400, 2, FALSE)), "0", VLOOKUP(Table174[[#This Row],[Name]], 'Gas 20-21'!$A$4:$B$400, 2, FALSE))</f>
        <v>0</v>
      </c>
      <c r="G21" s="47" t="str">
        <f>IF(ISNA(VLOOKUP(Table174[[#This Row],[Name]], 'Gas 21-22'!$A$4:$B$408, 2, FALSE)), "0", VLOOKUP(Table174[[#This Row],[Name]], 'Gas 21-22'!$A$4:$B$408, 2, FALSE))</f>
        <v>0</v>
      </c>
      <c r="H21" s="7" t="str">
        <f>IF(ISNA(VLOOKUP(Table174[[#This Row],[Name]], 'Gas 22-23'!$A$4:$B$427, 2, FALSE)), "0", (VLOOKUP(Table174[[#This Row],[Name]], 'Gas 22-23'!$A$4:$B$427, 2, FALSE)))</f>
        <v>0</v>
      </c>
      <c r="I21" s="7" t="str">
        <f>VLOOKUP(Table174[[#This Row],[Name]],Table1[#All],22,FALSE)</f>
        <v/>
      </c>
      <c r="J21" s="95" t="str">
        <f>IFERROR(Table174[[#This Row],[Gas 23-24]]/$L$1,"")</f>
        <v/>
      </c>
      <c r="K21" s="91"/>
    </row>
    <row r="22" spans="1:11" x14ac:dyDescent="0.25">
      <c r="A22" s="64" t="s">
        <v>336</v>
      </c>
      <c r="B22" s="21" t="str">
        <f>VLOOKUP(Table174[[#This Row],[Name]], 'Site Information'!$A$2:$D$46, 4, FALSE)</f>
        <v>Leisure and Culture - Libraries and Museums</v>
      </c>
      <c r="C22" s="8">
        <f>IF(ISNA(VLOOKUP(Table174[[#This Row],[Name]], 'Gas 17-18'!$A$4:$B$395, 2, FALSE)), "0", (VLOOKUP(Table174[[#This Row],[Name]], 'Gas 17-18'!$A$4:$B$395, 2, FALSE)))</f>
        <v>29173</v>
      </c>
      <c r="D22" s="8">
        <f>IF(ISNA(VLOOKUP(Table174[[#This Row],[Name]], 'Gas 18-19'!$A$4:$B$395, 2, FALSE)), "0", (VLOOKUP(Table174[[#This Row],[Name]], 'Gas 18-19'!$A$4:$B$395, 2, FALSE)))</f>
        <v>25792</v>
      </c>
      <c r="E22" s="7">
        <f>IF(ISNA(VLOOKUP(Table174[[#This Row],[Name]], 'Gas 19-20'!$A$4:$B$395, 2, FALSE)), "0", (VLOOKUP(Table174[[#This Row],[Name]], 'Gas 19-20'!$A$4:$B$395, 2, FALSE)))</f>
        <v>27234</v>
      </c>
      <c r="F22" s="7">
        <f>IF(ISNA(VLOOKUP(Table174[[#This Row],[Name]], 'Gas 20-21'!$A$4:$B$400, 2, FALSE)), "0", VLOOKUP(Table174[[#This Row],[Name]], 'Gas 20-21'!$A$4:$B$400, 2, FALSE))</f>
        <v>12869</v>
      </c>
      <c r="G22" s="47">
        <f>IF(ISNA(VLOOKUP(Table174[[#This Row],[Name]], 'Gas 21-22'!$A$4:$B$408, 2, FALSE)), "0", VLOOKUP(Table174[[#This Row],[Name]], 'Gas 21-22'!$A$4:$B$408, 2, FALSE))</f>
        <v>25407</v>
      </c>
      <c r="H22" s="11">
        <f>IF(ISNA(VLOOKUP(Table174[[#This Row],[Name]], 'Gas 22-23'!$A$4:$B$427, 2, FALSE)), "0", (VLOOKUP(Table174[[#This Row],[Name]], 'Gas 22-23'!$A$4:$B$427, 2, FALSE)))</f>
        <v>19904</v>
      </c>
      <c r="I22" s="11">
        <f>VLOOKUP(Table174[[#This Row],[Name]],Table1[#All],22,FALSE)</f>
        <v>20127</v>
      </c>
      <c r="J22" s="95" t="str">
        <f>IFERROR(Table174[[#This Row],[Gas 23-24]]/$L$1,"")</f>
        <v/>
      </c>
      <c r="K22" s="91"/>
    </row>
    <row r="23" spans="1:11" x14ac:dyDescent="0.25">
      <c r="A23" s="64" t="s">
        <v>351</v>
      </c>
      <c r="B23" s="21" t="str">
        <f>VLOOKUP(Table174[[#This Row],[Name]], 'Site Information'!$A$2:$D$46, 4, FALSE)</f>
        <v>Leisure and Culture - Libraries and Museums</v>
      </c>
      <c r="C23" s="13" t="str">
        <f>IF(ISNA(VLOOKUP(Table174[[#This Row],[Name]], 'Gas 17-18'!$A$4:$B$395, 2, FALSE)), "0", (VLOOKUP(Table174[[#This Row],[Name]], 'Gas 17-18'!$A$4:$B$395, 2, FALSE)))</f>
        <v>0</v>
      </c>
      <c r="D23" s="55" t="str">
        <f>IF(ISNA(VLOOKUP(Table174[[#This Row],[Name]], 'Gas 18-19'!$A$4:$B$395, 2, FALSE)), "0", (VLOOKUP(Table174[[#This Row],[Name]], 'Gas 18-19'!$A$4:$B$395, 2, FALSE)))</f>
        <v>0</v>
      </c>
      <c r="E23" s="52" t="str">
        <f>IF(ISNA(VLOOKUP(Table174[[#This Row],[Name]], 'Gas 19-20'!$A$4:$B$395, 2, FALSE)), "0", (VLOOKUP(Table174[[#This Row],[Name]], 'Gas 19-20'!$A$4:$B$395, 2, FALSE)))</f>
        <v>0</v>
      </c>
      <c r="F23" s="52" t="str">
        <f>IF(ISNA(VLOOKUP(Table174[[#This Row],[Name]], 'Gas 20-21'!$A$4:$B$400, 2, FALSE)), "0", VLOOKUP(Table174[[#This Row],[Name]], 'Gas 20-21'!$A$4:$B$400, 2, FALSE))</f>
        <v>0</v>
      </c>
      <c r="G23" s="47" t="str">
        <f>IF(ISNA(VLOOKUP(Table174[[#This Row],[Name]], 'Gas 21-22'!$A$4:$B$408, 2, FALSE)), "0", VLOOKUP(Table174[[#This Row],[Name]], 'Gas 21-22'!$A$4:$B$408, 2, FALSE))</f>
        <v>0</v>
      </c>
      <c r="H23" s="47" t="str">
        <f>IF(ISNA(VLOOKUP(Table174[[#This Row],[Name]], 'Gas 22-23'!$A$4:$B$427, 2, FALSE)), "0", (VLOOKUP(Table174[[#This Row],[Name]], 'Gas 22-23'!$A$4:$B$427, 2, FALSE)))</f>
        <v>0</v>
      </c>
      <c r="I23" s="7" t="str">
        <f>VLOOKUP(Table174[[#This Row],[Name]],Table1[#All],22,FALSE)</f>
        <v/>
      </c>
      <c r="J23" s="95" t="str">
        <f>IFERROR(Table174[[#This Row],[Gas 23-24]]/$L$1,"")</f>
        <v/>
      </c>
      <c r="K23" s="91"/>
    </row>
    <row r="24" spans="1:11" x14ac:dyDescent="0.25">
      <c r="A24" s="64" t="s">
        <v>361</v>
      </c>
      <c r="B24" s="21" t="str">
        <f>VLOOKUP(Table174[[#This Row],[Name]], 'Site Information'!$A$2:$D$46, 4, FALSE)</f>
        <v>Leisure and Culture - Libraries and Museums</v>
      </c>
      <c r="C24" s="13" t="str">
        <f>IF(ISNA(VLOOKUP(Table174[[#This Row],[Name]], 'Gas 17-18'!$A$4:$B$395, 2, FALSE)), "0", (VLOOKUP(Table174[[#This Row],[Name]], 'Gas 17-18'!$A$4:$B$395, 2, FALSE)))</f>
        <v>0</v>
      </c>
      <c r="D24" s="55" t="str">
        <f>IF(ISNA(VLOOKUP(Table174[[#This Row],[Name]], 'Gas 18-19'!$A$4:$B$395, 2, FALSE)), "0", (VLOOKUP(Table174[[#This Row],[Name]], 'Gas 18-19'!$A$4:$B$395, 2, FALSE)))</f>
        <v>0</v>
      </c>
      <c r="E24" s="52" t="str">
        <f>IF(ISNA(VLOOKUP(Table174[[#This Row],[Name]], 'Gas 19-20'!$A$4:$B$395, 2, FALSE)), "0", (VLOOKUP(Table174[[#This Row],[Name]], 'Gas 19-20'!$A$4:$B$395, 2, FALSE)))</f>
        <v>0</v>
      </c>
      <c r="F24" s="52" t="str">
        <f>IF(ISNA(VLOOKUP(Table174[[#This Row],[Name]], 'Gas 20-21'!$A$4:$B$400, 2, FALSE)), "0", VLOOKUP(Table174[[#This Row],[Name]], 'Gas 20-21'!$A$4:$B$400, 2, FALSE))</f>
        <v>0</v>
      </c>
      <c r="G24" s="47" t="str">
        <f>IF(ISNA(VLOOKUP(Table174[[#This Row],[Name]], 'Gas 21-22'!$A$4:$B$408, 2, FALSE)), "0", VLOOKUP(Table174[[#This Row],[Name]], 'Gas 21-22'!$A$4:$B$408, 2, FALSE))</f>
        <v>0</v>
      </c>
      <c r="H24" s="47" t="str">
        <f>IF(ISNA(VLOOKUP(Table174[[#This Row],[Name]], 'Gas 22-23'!$A$4:$B$427, 2, FALSE)), "0", (VLOOKUP(Table174[[#This Row],[Name]], 'Gas 22-23'!$A$4:$B$427, 2, FALSE)))</f>
        <v>0</v>
      </c>
      <c r="I24" s="7" t="str">
        <f>VLOOKUP(Table174[[#This Row],[Name]],Table1[#All],22,FALSE)</f>
        <v/>
      </c>
      <c r="J24" s="95" t="str">
        <f>IFERROR(Table174[[#This Row],[Gas 23-24]]/$L$1,"")</f>
        <v/>
      </c>
      <c r="K24" s="91"/>
    </row>
    <row r="25" spans="1:11" x14ac:dyDescent="0.25">
      <c r="A25" s="64" t="s">
        <v>390</v>
      </c>
      <c r="B25" s="21" t="str">
        <f>VLOOKUP(Table174[[#This Row],[Name]], 'Site Information'!$A$2:$D$46, 4, FALSE)</f>
        <v>Leisure and Culture - Libraries and Museums</v>
      </c>
      <c r="C25" s="13">
        <f>IF(ISNA(VLOOKUP(Table174[[#This Row],[Name]], 'Gas 17-18'!$A$4:$B$395, 2, FALSE)), "0", (VLOOKUP(Table174[[#This Row],[Name]], 'Gas 17-18'!$A$4:$B$395, 2, FALSE)))</f>
        <v>22267</v>
      </c>
      <c r="D25" s="55">
        <f>IF(ISNA(VLOOKUP(Table174[[#This Row],[Name]], 'Gas 18-19'!$A$4:$B$395, 2, FALSE)), "0", (VLOOKUP(Table174[[#This Row],[Name]], 'Gas 18-19'!$A$4:$B$395, 2, FALSE)))</f>
        <v>20840</v>
      </c>
      <c r="E25" s="52">
        <f>IF(ISNA(VLOOKUP(Table174[[#This Row],[Name]], 'Gas 19-20'!$A$4:$B$395, 2, FALSE)), "0", (VLOOKUP(Table174[[#This Row],[Name]], 'Gas 19-20'!$A$4:$B$395, 2, FALSE)))</f>
        <v>26383</v>
      </c>
      <c r="F25" s="52">
        <f>IF(ISNA(VLOOKUP(Table174[[#This Row],[Name]], 'Gas 20-21'!$A$4:$B$400, 2, FALSE)), "0", VLOOKUP(Table174[[#This Row],[Name]], 'Gas 20-21'!$A$4:$B$400, 2, FALSE))</f>
        <v>14659</v>
      </c>
      <c r="G25" s="47">
        <f>IF(ISNA(VLOOKUP(Table174[[#This Row],[Name]], 'Gas 21-22'!$A$4:$B$408, 2, FALSE)), "0", VLOOKUP(Table174[[#This Row],[Name]], 'Gas 21-22'!$A$4:$B$408, 2, FALSE))</f>
        <v>27676</v>
      </c>
      <c r="H25" s="47">
        <f>IF(ISNA(VLOOKUP(Table174[[#This Row],[Name]], 'Gas 22-23'!$A$4:$B$427, 2, FALSE)), "0", (VLOOKUP(Table174[[#This Row],[Name]], 'Gas 22-23'!$A$4:$B$427, 2, FALSE)))</f>
        <v>22919</v>
      </c>
      <c r="I25" s="7">
        <f>VLOOKUP(Table174[[#This Row],[Name]],Table1[#All],22,FALSE)</f>
        <v>22559</v>
      </c>
      <c r="J25" s="95" t="str">
        <f>IFERROR(Table174[[#This Row],[Gas 23-24]]/$L$1,"")</f>
        <v/>
      </c>
      <c r="K25" s="91"/>
    </row>
    <row r="26" spans="1:11" x14ac:dyDescent="0.25">
      <c r="A26" s="64" t="s">
        <v>884</v>
      </c>
      <c r="B26" s="21" t="str">
        <f>VLOOKUP(Table174[[#This Row],[Name]], 'Site Information'!$A$2:$D$46, 4, FALSE)</f>
        <v>Leisure and Culture - Libraries and Museums</v>
      </c>
      <c r="C26" s="13" t="str">
        <f>IF(ISNA(VLOOKUP(Table174[[#This Row],[Name]], 'Gas 17-18'!$A$4:$B$395, 2, FALSE)), "0", (VLOOKUP(Table174[[#This Row],[Name]], 'Gas 17-18'!$A$4:$B$395, 2, FALSE)))</f>
        <v>0</v>
      </c>
      <c r="D26" s="55" t="str">
        <f>IF(ISNA(VLOOKUP(Table174[[#This Row],[Name]], 'Gas 18-19'!$A$4:$B$395, 2, FALSE)), "0", (VLOOKUP(Table174[[#This Row],[Name]], 'Gas 18-19'!$A$4:$B$395, 2, FALSE)))</f>
        <v>0</v>
      </c>
      <c r="E26" s="52" t="str">
        <f>IF(ISNA(VLOOKUP(Table174[[#This Row],[Name]], 'Gas 19-20'!$A$4:$B$395, 2, FALSE)), "0", (VLOOKUP(Table174[[#This Row],[Name]], 'Gas 19-20'!$A$4:$B$395, 2, FALSE)))</f>
        <v>0</v>
      </c>
      <c r="F26" s="52" t="str">
        <f>IF(ISNA(VLOOKUP(Table174[[#This Row],[Name]], 'Gas 20-21'!$A$4:$B$400, 2, FALSE)), "0", VLOOKUP(Table174[[#This Row],[Name]], 'Gas 20-21'!$A$4:$B$400, 2, FALSE))</f>
        <v>0</v>
      </c>
      <c r="G26" s="47" t="str">
        <f>IF(ISNA(VLOOKUP(Table174[[#This Row],[Name]], 'Gas 21-22'!$A$4:$B$408, 2, FALSE)), "0", VLOOKUP(Table174[[#This Row],[Name]], 'Gas 21-22'!$A$4:$B$408, 2, FALSE))</f>
        <v>0</v>
      </c>
      <c r="H26" s="47" t="str">
        <f>IF(ISNA(VLOOKUP(Table174[[#This Row],[Name]], 'Gas 22-23'!$A$4:$B$427, 2, FALSE)), "0", (VLOOKUP(Table174[[#This Row],[Name]], 'Gas 22-23'!$A$4:$B$427, 2, FALSE)))</f>
        <v>0</v>
      </c>
      <c r="I26" s="7" t="str">
        <f>VLOOKUP(Table174[[#This Row],[Name]],Table1[#All],22,FALSE)</f>
        <v/>
      </c>
      <c r="J26" s="95" t="str">
        <f>IFERROR(Table174[[#This Row],[Gas 23-24]]/$L$1,"")</f>
        <v/>
      </c>
      <c r="K26" s="91"/>
    </row>
    <row r="27" spans="1:11" x14ac:dyDescent="0.25">
      <c r="A27" s="64" t="s">
        <v>409</v>
      </c>
      <c r="B27" s="21" t="str">
        <f>VLOOKUP(Table174[[#This Row],[Name]], 'Site Information'!$A$2:$D$46, 4, FALSE)</f>
        <v>Leisure and Culture - Libraries and Museums</v>
      </c>
      <c r="C27" s="13">
        <f>IF(ISNA(VLOOKUP(Table174[[#This Row],[Name]], 'Gas 17-18'!$A$4:$B$395, 2, FALSE)), "0", (VLOOKUP(Table174[[#This Row],[Name]], 'Gas 17-18'!$A$4:$B$395, 2, FALSE)))</f>
        <v>15000</v>
      </c>
      <c r="D27" s="55">
        <f>IF(ISNA(VLOOKUP(Table174[[#This Row],[Name]], 'Gas 18-19'!$A$4:$B$395, 2, FALSE)), "0", (VLOOKUP(Table174[[#This Row],[Name]], 'Gas 18-19'!$A$4:$B$395, 2, FALSE)))</f>
        <v>18808</v>
      </c>
      <c r="E27" s="52">
        <f>IF(ISNA(VLOOKUP(Table174[[#This Row],[Name]], 'Gas 19-20'!$A$4:$B$395, 2, FALSE)), "0", (VLOOKUP(Table174[[#This Row],[Name]], 'Gas 19-20'!$A$4:$B$395, 2, FALSE)))</f>
        <v>18133</v>
      </c>
      <c r="F27" s="52">
        <f>IF(ISNA(VLOOKUP(Table174[[#This Row],[Name]], 'Gas 20-21'!$A$4:$B$400, 2, FALSE)), "0", VLOOKUP(Table174[[#This Row],[Name]], 'Gas 20-21'!$A$4:$B$400, 2, FALSE))</f>
        <v>6119</v>
      </c>
      <c r="G27" s="47">
        <f>IF(ISNA(VLOOKUP(Table174[[#This Row],[Name]], 'Gas 21-22'!$A$4:$B$408, 2, FALSE)), "0", VLOOKUP(Table174[[#This Row],[Name]], 'Gas 21-22'!$A$4:$B$408, 2, FALSE))</f>
        <v>21141</v>
      </c>
      <c r="H27" s="47">
        <f>IF(ISNA(VLOOKUP(Table174[[#This Row],[Name]], 'Gas 22-23'!$A$4:$B$427, 2, FALSE)), "0", (VLOOKUP(Table174[[#This Row],[Name]], 'Gas 22-23'!$A$4:$B$427, 2, FALSE)))</f>
        <v>25350</v>
      </c>
      <c r="I27" s="7">
        <f>VLOOKUP(Table174[[#This Row],[Name]],Table1[#All],22,FALSE)</f>
        <v>17334</v>
      </c>
      <c r="J27" s="95" t="str">
        <f>IFERROR(Table174[[#This Row],[Gas 23-24]]/$L$1,"")</f>
        <v/>
      </c>
      <c r="K27" s="91"/>
    </row>
    <row r="28" spans="1:11" x14ac:dyDescent="0.25">
      <c r="A28" s="64" t="s">
        <v>426</v>
      </c>
      <c r="B28" s="21" t="str">
        <f>VLOOKUP(Table174[[#This Row],[Name]], 'Site Information'!$A$2:$D$46, 4, FALSE)</f>
        <v>Leisure and Culture - Libraries and Museums</v>
      </c>
      <c r="C28" s="8" t="str">
        <f>IF(ISNA(VLOOKUP(Table174[[#This Row],[Name]], 'Gas 17-18'!$A$4:$B$395, 2, FALSE)), "0", (VLOOKUP(Table174[[#This Row],[Name]], 'Gas 17-18'!$A$4:$B$395, 2, FALSE)))</f>
        <v>0</v>
      </c>
      <c r="D28" s="8">
        <f>IF(ISNA(VLOOKUP(Table174[[#This Row],[Name]], 'Gas 18-19'!$A$4:$B$395, 2, FALSE)), "0", (VLOOKUP(Table174[[#This Row],[Name]], 'Gas 18-19'!$A$4:$B$395, 2, FALSE)))</f>
        <v>6546</v>
      </c>
      <c r="E28" s="7">
        <f>IF(ISNA(VLOOKUP(Table174[[#This Row],[Name]], 'Gas 19-20'!$A$4:$B$395, 2, FALSE)), "0", (VLOOKUP(Table174[[#This Row],[Name]], 'Gas 19-20'!$A$4:$B$395, 2, FALSE)))</f>
        <v>17526</v>
      </c>
      <c r="F28" s="7">
        <f>IF(ISNA(VLOOKUP(Table174[[#This Row],[Name]], 'Gas 20-21'!$A$4:$B$400, 2, FALSE)), "0", VLOOKUP(Table174[[#This Row],[Name]], 'Gas 20-21'!$A$4:$B$400, 2, FALSE))</f>
        <v>16442</v>
      </c>
      <c r="G28" s="47">
        <f>IF(ISNA(VLOOKUP(Table174[[#This Row],[Name]], 'Gas 21-22'!$A$4:$B$408, 2, FALSE)), "0", VLOOKUP(Table174[[#This Row],[Name]], 'Gas 21-22'!$A$4:$B$408, 2, FALSE))</f>
        <v>18322</v>
      </c>
      <c r="H28" s="7">
        <f>IF(ISNA(VLOOKUP(Table174[[#This Row],[Name]], 'Gas 22-23'!$A$4:$B$427, 2, FALSE)), "0", (VLOOKUP(Table174[[#This Row],[Name]], 'Gas 22-23'!$A$4:$B$427, 2, FALSE)))</f>
        <v>10912</v>
      </c>
      <c r="I28" s="7">
        <f>VLOOKUP(Table174[[#This Row],[Name]],Table1[#All],22,FALSE)</f>
        <v>13979</v>
      </c>
      <c r="J28" s="95" t="str">
        <f>IFERROR(Table174[[#This Row],[Gas 23-24]]/$L$1,"")</f>
        <v/>
      </c>
      <c r="K28" s="91"/>
    </row>
    <row r="29" spans="1:11" x14ac:dyDescent="0.25">
      <c r="A29" s="64" t="s">
        <v>434</v>
      </c>
      <c r="B29" s="21" t="str">
        <f>VLOOKUP(Table174[[#This Row],[Name]], 'Site Information'!$A$2:$D$46, 4, FALSE)</f>
        <v>Leisure and Culture - Libraries and Museums</v>
      </c>
      <c r="C29" s="8" t="str">
        <f>IF(ISNA(VLOOKUP(Table174[[#This Row],[Name]], 'Gas 17-18'!$A$4:$B$395, 2, FALSE)), "0", (VLOOKUP(Table174[[#This Row],[Name]], 'Gas 17-18'!$A$4:$B$395, 2, FALSE)))</f>
        <v>0</v>
      </c>
      <c r="D29" s="8">
        <f>IF(ISNA(VLOOKUP(Table174[[#This Row],[Name]], 'Gas 18-19'!$A$4:$B$395, 2, FALSE)), "0", (VLOOKUP(Table174[[#This Row],[Name]], 'Gas 18-19'!$A$4:$B$395, 2, FALSE)))</f>
        <v>0</v>
      </c>
      <c r="E29" s="7">
        <f>IF(ISNA(VLOOKUP(Table174[[#This Row],[Name]], 'Gas 19-20'!$A$4:$B$395, 2, FALSE)), "0", (VLOOKUP(Table174[[#This Row],[Name]], 'Gas 19-20'!$A$4:$B$395, 2, FALSE)))</f>
        <v>0</v>
      </c>
      <c r="F29" s="7">
        <f>IF(ISNA(VLOOKUP(Table174[[#This Row],[Name]], 'Gas 20-21'!$A$4:$B$400, 2, FALSE)), "0", VLOOKUP(Table174[[#This Row],[Name]], 'Gas 20-21'!$A$4:$B$400, 2, FALSE))</f>
        <v>11</v>
      </c>
      <c r="G29" s="47">
        <f>IF(ISNA(VLOOKUP(Table174[[#This Row],[Name]], 'Gas 21-22'!$A$4:$B$408, 2, FALSE)), "0", VLOOKUP(Table174[[#This Row],[Name]], 'Gas 21-22'!$A$4:$B$408, 2, FALSE))</f>
        <v>13941</v>
      </c>
      <c r="H29" s="7">
        <f>IF(ISNA(VLOOKUP(Table174[[#This Row],[Name]], 'Gas 22-23'!$A$4:$B$427, 2, FALSE)), "0", (VLOOKUP(Table174[[#This Row],[Name]], 'Gas 22-23'!$A$4:$B$427, 2, FALSE)))</f>
        <v>25789</v>
      </c>
      <c r="I29" s="7">
        <f>VLOOKUP(Table174[[#This Row],[Name]],Table1[#All],22,FALSE)</f>
        <v>19668</v>
      </c>
      <c r="J29" s="95" t="str">
        <f>IFERROR(Table174[[#This Row],[Gas 23-24]]/$L$1,"")</f>
        <v/>
      </c>
      <c r="K29" s="91"/>
    </row>
    <row r="30" spans="1:11" x14ac:dyDescent="0.25">
      <c r="A30" s="64" t="s">
        <v>887</v>
      </c>
      <c r="B30" s="21" t="str">
        <f>VLOOKUP(Table174[[#This Row],[Name]], 'Site Information'!$A$2:$D$46, 4, FALSE)</f>
        <v>Leisure and Culture - Libraries and Museums</v>
      </c>
      <c r="C30" s="8" t="str">
        <f>IF(ISNA(VLOOKUP(Table174[[#This Row],[Name]], 'Gas 17-18'!$A$4:$B$395, 2, FALSE)), "0", (VLOOKUP(Table174[[#This Row],[Name]], 'Gas 17-18'!$A$4:$B$395, 2, FALSE)))</f>
        <v>0</v>
      </c>
      <c r="D30" s="8" t="str">
        <f>IF(ISNA(VLOOKUP(Table174[[#This Row],[Name]], 'Gas 18-19'!$A$4:$B$395, 2, FALSE)), "0", (VLOOKUP(Table174[[#This Row],[Name]], 'Gas 18-19'!$A$4:$B$395, 2, FALSE)))</f>
        <v>0</v>
      </c>
      <c r="E30" s="7" t="str">
        <f>IF(ISNA(VLOOKUP(Table174[[#This Row],[Name]], 'Gas 19-20'!$A$4:$B$395, 2, FALSE)), "0", (VLOOKUP(Table174[[#This Row],[Name]], 'Gas 19-20'!$A$4:$B$395, 2, FALSE)))</f>
        <v>0</v>
      </c>
      <c r="F30" s="7" t="str">
        <f>IF(ISNA(VLOOKUP(Table174[[#This Row],[Name]], 'Gas 20-21'!$A$4:$B$400, 2, FALSE)), "0", VLOOKUP(Table174[[#This Row],[Name]], 'Gas 20-21'!$A$4:$B$400, 2, FALSE))</f>
        <v>0</v>
      </c>
      <c r="G30" s="47" t="str">
        <f>IF(ISNA(VLOOKUP(Table174[[#This Row],[Name]], 'Gas 21-22'!$A$4:$B$408, 2, FALSE)), "0", VLOOKUP(Table174[[#This Row],[Name]], 'Gas 21-22'!$A$4:$B$408, 2, FALSE))</f>
        <v>0</v>
      </c>
      <c r="H30" s="7" t="str">
        <f>IF(ISNA(VLOOKUP(Table174[[#This Row],[Name]], 'Gas 22-23'!$A$4:$B$427, 2, FALSE)), "0", (VLOOKUP(Table174[[#This Row],[Name]], 'Gas 22-23'!$A$4:$B$427, 2, FALSE)))</f>
        <v>0</v>
      </c>
      <c r="I30" s="7" t="str">
        <f>VLOOKUP(Table174[[#This Row],[Name]],Table1[#All],22,FALSE)</f>
        <v/>
      </c>
      <c r="J30" s="95" t="str">
        <f>IFERROR(Table174[[#This Row],[Gas 23-24]]/$L$1,"")</f>
        <v/>
      </c>
      <c r="K30" s="91"/>
    </row>
    <row r="31" spans="1:11" x14ac:dyDescent="0.25">
      <c r="A31" s="64" t="s">
        <v>484</v>
      </c>
      <c r="B31" s="21" t="str">
        <f>VLOOKUP(Table174[[#This Row],[Name]], 'Site Information'!$A$2:$D$46, 4, FALSE)</f>
        <v>Leisure and Culture - Libraries and Museums</v>
      </c>
      <c r="C31" s="8">
        <f>IF(ISNA(VLOOKUP(Table174[[#This Row],[Name]], 'Gas 17-18'!$A$4:$B$395, 2, FALSE)), "0", (VLOOKUP(Table174[[#This Row],[Name]], 'Gas 17-18'!$A$4:$B$395, 2, FALSE)))</f>
        <v>17635</v>
      </c>
      <c r="D31" s="8">
        <f>IF(ISNA(VLOOKUP(Table174[[#This Row],[Name]], 'Gas 18-19'!$A$4:$B$395, 2, FALSE)), "0", (VLOOKUP(Table174[[#This Row],[Name]], 'Gas 18-19'!$A$4:$B$395, 2, FALSE)))</f>
        <v>14316</v>
      </c>
      <c r="E31" s="7">
        <f>IF(ISNA(VLOOKUP(Table174[[#This Row],[Name]], 'Gas 19-20'!$A$4:$B$395, 2, FALSE)), "0", (VLOOKUP(Table174[[#This Row],[Name]], 'Gas 19-20'!$A$4:$B$395, 2, FALSE)))</f>
        <v>17882</v>
      </c>
      <c r="F31" s="7">
        <f>IF(ISNA(VLOOKUP(Table174[[#This Row],[Name]], 'Gas 20-21'!$A$4:$B$400, 2, FALSE)), "0", VLOOKUP(Table174[[#This Row],[Name]], 'Gas 20-21'!$A$4:$B$400, 2, FALSE))</f>
        <v>10881</v>
      </c>
      <c r="G31" s="47">
        <f>IF(ISNA(VLOOKUP(Table174[[#This Row],[Name]], 'Gas 21-22'!$A$4:$B$408, 2, FALSE)), "0", VLOOKUP(Table174[[#This Row],[Name]], 'Gas 21-22'!$A$4:$B$408, 2, FALSE))</f>
        <v>13757</v>
      </c>
      <c r="H31" s="7">
        <f>IF(ISNA(VLOOKUP(Table174[[#This Row],[Name]], 'Gas 22-23'!$A$4:$B$427, 2, FALSE)), "0", (VLOOKUP(Table174[[#This Row],[Name]], 'Gas 22-23'!$A$4:$B$427, 2, FALSE)))</f>
        <v>15084</v>
      </c>
      <c r="I31" s="7">
        <f>VLOOKUP(Table174[[#This Row],[Name]],Table1[#All],22,FALSE)</f>
        <v>11936</v>
      </c>
      <c r="J31" s="95" t="str">
        <f>IFERROR(Table174[[#This Row],[Gas 23-24]]/$L$1,"")</f>
        <v/>
      </c>
      <c r="K31" s="91"/>
    </row>
    <row r="32" spans="1:11" x14ac:dyDescent="0.25">
      <c r="A32" s="64" t="s">
        <v>502</v>
      </c>
      <c r="B32" s="21" t="str">
        <f>VLOOKUP(Table174[[#This Row],[Name]], 'Site Information'!$A$2:$D$46, 4, FALSE)</f>
        <v>Leisure and Culture - Libraries and Museums</v>
      </c>
      <c r="C32" s="8">
        <f>IF(ISNA(VLOOKUP(Table174[[#This Row],[Name]], 'Gas 17-18'!$A$4:$B$395, 2, FALSE)), "0", (VLOOKUP(Table174[[#This Row],[Name]], 'Gas 17-18'!$A$4:$B$395, 2, FALSE)))</f>
        <v>27558</v>
      </c>
      <c r="D32" s="8">
        <f>IF(ISNA(VLOOKUP(Table174[[#This Row],[Name]], 'Gas 18-19'!$A$4:$B$395, 2, FALSE)), "0", (VLOOKUP(Table174[[#This Row],[Name]], 'Gas 18-19'!$A$4:$B$395, 2, FALSE)))</f>
        <v>20426</v>
      </c>
      <c r="E32" s="7">
        <f>IF(ISNA(VLOOKUP(Table174[[#This Row],[Name]], 'Gas 19-20'!$A$4:$B$395, 2, FALSE)), "0", (VLOOKUP(Table174[[#This Row],[Name]], 'Gas 19-20'!$A$4:$B$395, 2, FALSE)))</f>
        <v>20520</v>
      </c>
      <c r="F32" s="7">
        <f>IF(ISNA(VLOOKUP(Table174[[#This Row],[Name]], 'Gas 20-21'!$A$4:$B$400, 2, FALSE)), "0", VLOOKUP(Table174[[#This Row],[Name]], 'Gas 20-21'!$A$4:$B$400, 2, FALSE))</f>
        <v>23511</v>
      </c>
      <c r="G32" s="47">
        <f>IF(ISNA(VLOOKUP(Table174[[#This Row],[Name]], 'Gas 21-22'!$A$4:$B$408, 2, FALSE)), "0", VLOOKUP(Table174[[#This Row],[Name]], 'Gas 21-22'!$A$4:$B$408, 2, FALSE))</f>
        <v>26246</v>
      </c>
      <c r="H32" s="7">
        <f>IF(ISNA(VLOOKUP(Table174[[#This Row],[Name]], 'Gas 22-23'!$A$4:$B$427, 2, FALSE)), "0", (VLOOKUP(Table174[[#This Row],[Name]], 'Gas 22-23'!$A$4:$B$427, 2, FALSE)))</f>
        <v>23579</v>
      </c>
      <c r="I32" s="7">
        <f>VLOOKUP(Table174[[#This Row],[Name]],Table1[#All],22,FALSE)</f>
        <v>21662</v>
      </c>
      <c r="J32" s="95" t="str">
        <f>IFERROR(Table174[[#This Row],[Gas 23-24]]/$L$1,"")</f>
        <v/>
      </c>
      <c r="K32" s="91"/>
    </row>
    <row r="33" spans="1:11" x14ac:dyDescent="0.25">
      <c r="A33" s="64" t="s">
        <v>504</v>
      </c>
      <c r="B33" s="21" t="str">
        <f>VLOOKUP(Table174[[#This Row],[Name]], 'Site Information'!$A$2:$D$46, 4, FALSE)</f>
        <v>Leisure and Culture - Libraries and Museums</v>
      </c>
      <c r="C33" s="13" t="str">
        <f>IF(ISNA(VLOOKUP(Table174[[#This Row],[Name]], 'Gas 17-18'!$A$4:$B$395, 2, FALSE)), "0", (VLOOKUP(Table174[[#This Row],[Name]], 'Gas 17-18'!$A$4:$B$395, 2, FALSE)))</f>
        <v>0</v>
      </c>
      <c r="D33" s="55" t="str">
        <f>IF(ISNA(VLOOKUP(Table174[[#This Row],[Name]], 'Gas 18-19'!$A$4:$B$395, 2, FALSE)), "0", (VLOOKUP(Table174[[#This Row],[Name]], 'Gas 18-19'!$A$4:$B$395, 2, FALSE)))</f>
        <v>0</v>
      </c>
      <c r="E33" s="52" t="str">
        <f>IF(ISNA(VLOOKUP(Table174[[#This Row],[Name]], 'Gas 19-20'!$A$4:$B$395, 2, FALSE)), "0", (VLOOKUP(Table174[[#This Row],[Name]], 'Gas 19-20'!$A$4:$B$395, 2, FALSE)))</f>
        <v>0</v>
      </c>
      <c r="F33" s="52" t="str">
        <f>IF(ISNA(VLOOKUP(Table174[[#This Row],[Name]], 'Gas 20-21'!$A$4:$B$400, 2, FALSE)), "0", VLOOKUP(Table174[[#This Row],[Name]], 'Gas 20-21'!$A$4:$B$400, 2, FALSE))</f>
        <v>0</v>
      </c>
      <c r="G33" s="47" t="str">
        <f>IF(ISNA(VLOOKUP(Table174[[#This Row],[Name]], 'Gas 21-22'!$A$4:$B$408, 2, FALSE)), "0", VLOOKUP(Table174[[#This Row],[Name]], 'Gas 21-22'!$A$4:$B$408, 2, FALSE))</f>
        <v>0</v>
      </c>
      <c r="H33" s="47" t="str">
        <f>IF(ISNA(VLOOKUP(Table174[[#This Row],[Name]], 'Gas 22-23'!$A$4:$B$427, 2, FALSE)), "0", (VLOOKUP(Table174[[#This Row],[Name]], 'Gas 22-23'!$A$4:$B$427, 2, FALSE)))</f>
        <v>0</v>
      </c>
      <c r="I33" s="7" t="str">
        <f>VLOOKUP(Table174[[#This Row],[Name]],Table1[#All],22,FALSE)</f>
        <v/>
      </c>
      <c r="J33" s="95" t="str">
        <f>IFERROR(Table174[[#This Row],[Gas 23-24]]/$L$1,"")</f>
        <v/>
      </c>
      <c r="K33" s="91"/>
    </row>
    <row r="34" spans="1:11" x14ac:dyDescent="0.25">
      <c r="A34" s="64" t="s">
        <v>522</v>
      </c>
      <c r="B34" s="21" t="str">
        <f>VLOOKUP(Table174[[#This Row],[Name]], 'Site Information'!$A$2:$D$46, 4, FALSE)</f>
        <v>Leisure and Culture - Libraries and Museums</v>
      </c>
      <c r="C34" s="8">
        <f>IF(ISNA(VLOOKUP(Table174[[#This Row],[Name]], 'Gas 17-18'!$A$4:$B$395, 2, FALSE)), "0", (VLOOKUP(Table174[[#This Row],[Name]], 'Gas 17-18'!$A$4:$B$395, 2, FALSE)))</f>
        <v>16462</v>
      </c>
      <c r="D34" s="8">
        <f>IF(ISNA(VLOOKUP(Table174[[#This Row],[Name]], 'Gas 18-19'!$A$4:$B$395, 2, FALSE)), "0", (VLOOKUP(Table174[[#This Row],[Name]], 'Gas 18-19'!$A$4:$B$395, 2, FALSE)))</f>
        <v>37260</v>
      </c>
      <c r="E34" s="7">
        <f>IF(ISNA(VLOOKUP(Table174[[#This Row],[Name]], 'Gas 19-20'!$A$4:$B$395, 2, FALSE)), "0", (VLOOKUP(Table174[[#This Row],[Name]], 'Gas 19-20'!$A$4:$B$395, 2, FALSE)))</f>
        <v>42565</v>
      </c>
      <c r="F34" s="7">
        <f>IF(ISNA(VLOOKUP(Table174[[#This Row],[Name]], 'Gas 20-21'!$A$4:$B$400, 2, FALSE)), "0", VLOOKUP(Table174[[#This Row],[Name]], 'Gas 20-21'!$A$4:$B$400, 2, FALSE))</f>
        <v>23904</v>
      </c>
      <c r="G34" s="47">
        <f>IF(ISNA(VLOOKUP(Table174[[#This Row],[Name]], 'Gas 21-22'!$A$4:$B$408, 2, FALSE)), "0", VLOOKUP(Table174[[#This Row],[Name]], 'Gas 21-22'!$A$4:$B$408, 2, FALSE))</f>
        <v>46223</v>
      </c>
      <c r="H34" s="11">
        <f>IF(ISNA(VLOOKUP(Table174[[#This Row],[Name]], 'Gas 22-23'!$A$4:$B$427, 2, FALSE)), "0", (VLOOKUP(Table174[[#This Row],[Name]], 'Gas 22-23'!$A$4:$B$427, 2, FALSE)))</f>
        <v>34267</v>
      </c>
      <c r="I34" s="11">
        <f>VLOOKUP(Table174[[#This Row],[Name]],Table1[#All],22,FALSE)</f>
        <v>30702</v>
      </c>
      <c r="J34" s="95" t="str">
        <f>IFERROR(Table174[[#This Row],[Gas 23-24]]/$L$1,"")</f>
        <v/>
      </c>
      <c r="K34" s="91"/>
    </row>
    <row r="35" spans="1:11" x14ac:dyDescent="0.25">
      <c r="A35" s="64" t="s">
        <v>541</v>
      </c>
      <c r="B35" s="21" t="str">
        <f>VLOOKUP(Table174[[#This Row],[Name]], 'Site Information'!$A$2:$D$46, 4, FALSE)</f>
        <v>Leisure and Culture - Libraries and Museums</v>
      </c>
      <c r="C35" s="13">
        <f>IF(ISNA(VLOOKUP(Table174[[#This Row],[Name]], 'Gas 17-18'!$A$4:$B$395, 2, FALSE)), "0", (VLOOKUP(Table174[[#This Row],[Name]], 'Gas 17-18'!$A$4:$B$395, 2, FALSE)))</f>
        <v>4839</v>
      </c>
      <c r="D35" s="55">
        <f>IF(ISNA(VLOOKUP(Table174[[#This Row],[Name]], 'Gas 18-19'!$A$4:$B$395, 2, FALSE)), "0", (VLOOKUP(Table174[[#This Row],[Name]], 'Gas 18-19'!$A$4:$B$395, 2, FALSE)))</f>
        <v>14951</v>
      </c>
      <c r="E35" s="52">
        <f>IF(ISNA(VLOOKUP(Table174[[#This Row],[Name]], 'Gas 19-20'!$A$4:$B$395, 2, FALSE)), "0", (VLOOKUP(Table174[[#This Row],[Name]], 'Gas 19-20'!$A$4:$B$395, 2, FALSE)))</f>
        <v>24986</v>
      </c>
      <c r="F35" s="52">
        <f>IF(ISNA(VLOOKUP(Table174[[#This Row],[Name]], 'Gas 20-21'!$A$4:$B$400, 2, FALSE)), "0", VLOOKUP(Table174[[#This Row],[Name]], 'Gas 20-21'!$A$4:$B$400, 2, FALSE))</f>
        <v>17649</v>
      </c>
      <c r="G35" s="47">
        <f>IF(ISNA(VLOOKUP(Table174[[#This Row],[Name]], 'Gas 21-22'!$A$4:$B$408, 2, FALSE)), "0", VLOOKUP(Table174[[#This Row],[Name]], 'Gas 21-22'!$A$4:$B$408, 2, FALSE))</f>
        <v>29756</v>
      </c>
      <c r="H35" s="47">
        <f>IF(ISNA(VLOOKUP(Table174[[#This Row],[Name]], 'Gas 22-23'!$A$4:$B$427, 2, FALSE)), "0", (VLOOKUP(Table174[[#This Row],[Name]], 'Gas 22-23'!$A$4:$B$427, 2, FALSE)))</f>
        <v>24848</v>
      </c>
      <c r="I35" s="7">
        <f>VLOOKUP(Table174[[#This Row],[Name]],Table1[#All],22,FALSE)</f>
        <v>23996</v>
      </c>
      <c r="J35" s="95" t="str">
        <f>IFERROR(Table174[[#This Row],[Gas 23-24]]/$L$1,"")</f>
        <v/>
      </c>
      <c r="K35" s="91"/>
    </row>
    <row r="36" spans="1:11" x14ac:dyDescent="0.25">
      <c r="A36" s="64" t="s">
        <v>550</v>
      </c>
      <c r="B36" s="21" t="str">
        <f>VLOOKUP(Table174[[#This Row],[Name]], 'Site Information'!$A$2:$D$46, 4, FALSE)</f>
        <v>Leisure and Culture - Libraries and Museums</v>
      </c>
      <c r="C36" s="8">
        <f>IF(ISNA(VLOOKUP(Table174[[#This Row],[Name]], 'Gas 17-18'!$A$4:$B$395, 2, FALSE)), "0", (VLOOKUP(Table174[[#This Row],[Name]], 'Gas 17-18'!$A$4:$B$395, 2, FALSE)))</f>
        <v>20979</v>
      </c>
      <c r="D36" s="8">
        <f>IF(ISNA(VLOOKUP(Table174[[#This Row],[Name]], 'Gas 18-19'!$A$4:$B$395, 2, FALSE)), "0", (VLOOKUP(Table174[[#This Row],[Name]], 'Gas 18-19'!$A$4:$B$395, 2, FALSE)))</f>
        <v>19731</v>
      </c>
      <c r="E36" s="7">
        <f>IF(ISNA(VLOOKUP(Table174[[#This Row],[Name]], 'Gas 19-20'!$A$4:$B$395, 2, FALSE)), "0", (VLOOKUP(Table174[[#This Row],[Name]], 'Gas 19-20'!$A$4:$B$395, 2, FALSE)))</f>
        <v>21357</v>
      </c>
      <c r="F36" s="7">
        <f>IF(ISNA(VLOOKUP(Table174[[#This Row],[Name]], 'Gas 20-21'!$A$4:$B$400, 2, FALSE)), "0", VLOOKUP(Table174[[#This Row],[Name]], 'Gas 20-21'!$A$4:$B$400, 2, FALSE))</f>
        <v>15952</v>
      </c>
      <c r="G36" s="47">
        <f>IF(ISNA(VLOOKUP(Table174[[#This Row],[Name]], 'Gas 21-22'!$A$4:$B$408, 2, FALSE)), "0", VLOOKUP(Table174[[#This Row],[Name]], 'Gas 21-22'!$A$4:$B$408, 2, FALSE))</f>
        <v>20064</v>
      </c>
      <c r="H36" s="7">
        <f>IF(ISNA(VLOOKUP(Table174[[#This Row],[Name]], 'Gas 22-23'!$A$4:$B$427, 2, FALSE)), "0", (VLOOKUP(Table174[[#This Row],[Name]], 'Gas 22-23'!$A$4:$B$427, 2, FALSE)))</f>
        <v>17944</v>
      </c>
      <c r="I36" s="7">
        <f>VLOOKUP(Table174[[#This Row],[Name]],Table1[#All],22,FALSE)</f>
        <v>19441</v>
      </c>
      <c r="J36" s="95" t="str">
        <f>IFERROR(Table174[[#This Row],[Gas 23-24]]/$L$1,"")</f>
        <v/>
      </c>
      <c r="K36" s="91"/>
    </row>
    <row r="37" spans="1:11" x14ac:dyDescent="0.25">
      <c r="A37" s="64" t="s">
        <v>557</v>
      </c>
      <c r="B37" s="21" t="str">
        <f>VLOOKUP(Table174[[#This Row],[Name]], 'Site Information'!$A$2:$D$46, 4, FALSE)</f>
        <v>Leisure and Culture - Libraries and Museums</v>
      </c>
      <c r="C37" s="8">
        <f>IF(ISNA(VLOOKUP(Table174[[#This Row],[Name]], 'Gas 17-18'!$A$4:$B$395, 2, FALSE)), "0", (VLOOKUP(Table174[[#This Row],[Name]], 'Gas 17-18'!$A$4:$B$395, 2, FALSE)))</f>
        <v>62707</v>
      </c>
      <c r="D37" s="8">
        <f>IF(ISNA(VLOOKUP(Table174[[#This Row],[Name]], 'Gas 18-19'!$A$4:$B$395, 2, FALSE)), "0", (VLOOKUP(Table174[[#This Row],[Name]], 'Gas 18-19'!$A$4:$B$395, 2, FALSE)))</f>
        <v>12556</v>
      </c>
      <c r="E37" s="7">
        <f>IF(ISNA(VLOOKUP(Table174[[#This Row],[Name]], 'Gas 19-20'!$A$4:$B$395, 2, FALSE)), "0", (VLOOKUP(Table174[[#This Row],[Name]], 'Gas 19-20'!$A$4:$B$395, 2, FALSE)))</f>
        <v>83168</v>
      </c>
      <c r="F37" s="7">
        <f>IF(ISNA(VLOOKUP(Table174[[#This Row],[Name]], 'Gas 20-21'!$A$4:$B$400, 2, FALSE)), "0", VLOOKUP(Table174[[#This Row],[Name]], 'Gas 20-21'!$A$4:$B$400, 2, FALSE))</f>
        <v>57956</v>
      </c>
      <c r="G37" s="47">
        <f>IF(ISNA(VLOOKUP(Table174[[#This Row],[Name]], 'Gas 21-22'!$A$4:$B$408, 2, FALSE)), "0", VLOOKUP(Table174[[#This Row],[Name]], 'Gas 21-22'!$A$4:$B$408, 2, FALSE))</f>
        <v>63459</v>
      </c>
      <c r="H37" s="7">
        <f>IF(ISNA(VLOOKUP(Table174[[#This Row],[Name]], 'Gas 22-23'!$A$4:$B$427, 2, FALSE)), "0", (VLOOKUP(Table174[[#This Row],[Name]], 'Gas 22-23'!$A$4:$B$427, 2, FALSE)))</f>
        <v>65384</v>
      </c>
      <c r="I37" s="7">
        <f>VLOOKUP(Table174[[#This Row],[Name]],Table1[#All],22,FALSE)</f>
        <v>10041</v>
      </c>
      <c r="J37" s="95" t="str">
        <f>IFERROR(Table174[[#This Row],[Gas 23-24]]/$L$1,"")</f>
        <v/>
      </c>
      <c r="K37" s="91"/>
    </row>
    <row r="38" spans="1:11" x14ac:dyDescent="0.25">
      <c r="A38" s="64" t="s">
        <v>645</v>
      </c>
      <c r="B38" s="21" t="str">
        <f>VLOOKUP(Table174[[#This Row],[Name]], 'Site Information'!$A$2:$D$46, 4, FALSE)</f>
        <v>Leisure and Culture - Libraries and Museums</v>
      </c>
      <c r="C38" s="13">
        <f>IF(ISNA(VLOOKUP(Table174[[#This Row],[Name]], 'Gas 17-18'!$A$4:$B$395, 2, FALSE)), "0", (VLOOKUP(Table174[[#This Row],[Name]], 'Gas 17-18'!$A$4:$B$395, 2, FALSE)))</f>
        <v>8598</v>
      </c>
      <c r="D38" s="55">
        <f>IF(ISNA(VLOOKUP(Table174[[#This Row],[Name]], 'Gas 18-19'!$A$4:$B$395, 2, FALSE)), "0", (VLOOKUP(Table174[[#This Row],[Name]], 'Gas 18-19'!$A$4:$B$395, 2, FALSE)))</f>
        <v>16495</v>
      </c>
      <c r="E38" s="52">
        <f>IF(ISNA(VLOOKUP(Table174[[#This Row],[Name]], 'Gas 19-20'!$A$4:$B$395, 2, FALSE)), "0", (VLOOKUP(Table174[[#This Row],[Name]], 'Gas 19-20'!$A$4:$B$395, 2, FALSE)))</f>
        <v>22177</v>
      </c>
      <c r="F38" s="52">
        <f>IF(ISNA(VLOOKUP(Table174[[#This Row],[Name]], 'Gas 20-21'!$A$4:$B$400, 2, FALSE)), "0", VLOOKUP(Table174[[#This Row],[Name]], 'Gas 20-21'!$A$4:$B$400, 2, FALSE))</f>
        <v>15863</v>
      </c>
      <c r="G38" s="47">
        <f>IF(ISNA(VLOOKUP(Table174[[#This Row],[Name]], 'Gas 21-22'!$A$4:$B$408, 2, FALSE)), "0", VLOOKUP(Table174[[#This Row],[Name]], 'Gas 21-22'!$A$4:$B$408, 2, FALSE))</f>
        <v>21448</v>
      </c>
      <c r="H38" s="47">
        <f>IF(ISNA(VLOOKUP(Table174[[#This Row],[Name]], 'Gas 22-23'!$A$4:$B$427, 2, FALSE)), "0", (VLOOKUP(Table174[[#This Row],[Name]], 'Gas 22-23'!$A$4:$B$427, 2, FALSE)))</f>
        <v>17833</v>
      </c>
      <c r="I38" s="7">
        <f>VLOOKUP(Table174[[#This Row],[Name]],Table1[#All],22,FALSE)</f>
        <v>23262</v>
      </c>
      <c r="J38" s="95" t="str">
        <f>IFERROR(Table174[[#This Row],[Gas 23-24]]/$L$1,"")</f>
        <v/>
      </c>
      <c r="K38" s="91"/>
    </row>
    <row r="39" spans="1:11" x14ac:dyDescent="0.25">
      <c r="A39" s="64" t="s">
        <v>668</v>
      </c>
      <c r="B39" s="21" t="str">
        <f>VLOOKUP(Table174[[#This Row],[Name]], 'Site Information'!$A$2:$D$46, 4, FALSE)</f>
        <v>Leisure and Culture - Libraries and Museums</v>
      </c>
      <c r="C39" s="8">
        <f>IF(ISNA(VLOOKUP(Table174[[#This Row],[Name]], 'Gas 17-18'!$A$4:$B$395, 2, FALSE)), "0", (VLOOKUP(Table174[[#This Row],[Name]], 'Gas 17-18'!$A$4:$B$395, 2, FALSE)))</f>
        <v>157542</v>
      </c>
      <c r="D39" s="8">
        <f>IF(ISNA(VLOOKUP(Table174[[#This Row],[Name]], 'Gas 18-19'!$A$4:$B$395, 2, FALSE)), "0", (VLOOKUP(Table174[[#This Row],[Name]], 'Gas 18-19'!$A$4:$B$395, 2, FALSE)))</f>
        <v>198097</v>
      </c>
      <c r="E39" s="7">
        <f>IF(ISNA(VLOOKUP(Table174[[#This Row],[Name]], 'Gas 19-20'!$A$4:$B$395, 2, FALSE)), "0", (VLOOKUP(Table174[[#This Row],[Name]], 'Gas 19-20'!$A$4:$B$395, 2, FALSE)))</f>
        <v>250189</v>
      </c>
      <c r="F39" s="7">
        <f>IF(ISNA(VLOOKUP(Table174[[#This Row],[Name]], 'Gas 20-21'!$A$4:$B$400, 2, FALSE)), "0", VLOOKUP(Table174[[#This Row],[Name]], 'Gas 20-21'!$A$4:$B$400, 2, FALSE))</f>
        <v>194831</v>
      </c>
      <c r="G39" s="47">
        <f>IF(ISNA(VLOOKUP(Table174[[#This Row],[Name]], 'Gas 21-22'!$A$4:$B$408, 2, FALSE)), "0", VLOOKUP(Table174[[#This Row],[Name]], 'Gas 21-22'!$A$4:$B$408, 2, FALSE))</f>
        <v>236682</v>
      </c>
      <c r="H39" s="7">
        <f>IF(ISNA(VLOOKUP(Table174[[#This Row],[Name]], 'Gas 22-23'!$A$4:$B$427, 2, FALSE)), "0", (VLOOKUP(Table174[[#This Row],[Name]], 'Gas 22-23'!$A$4:$B$427, 2, FALSE)))</f>
        <v>254663</v>
      </c>
      <c r="I39" s="7">
        <f>VLOOKUP(Table174[[#This Row],[Name]],Table1[#All],22,FALSE)</f>
        <v>199867</v>
      </c>
      <c r="J39" s="95" t="str">
        <f>IFERROR(Table174[[#This Row],[Gas 23-24]]/$L$1,"")</f>
        <v/>
      </c>
      <c r="K39" s="91"/>
    </row>
    <row r="40" spans="1:11" x14ac:dyDescent="0.25">
      <c r="A40" s="64" t="s">
        <v>670</v>
      </c>
      <c r="B40" s="21" t="str">
        <f>VLOOKUP(Table174[[#This Row],[Name]], 'Site Information'!$A$2:$D$46, 4, FALSE)</f>
        <v>Leisure and Culture - Libraries and Museums</v>
      </c>
      <c r="C40" s="8">
        <f>IF(ISNA(VLOOKUP(Table174[[#This Row],[Name]], 'Gas 17-18'!$A$4:$B$395, 2, FALSE)), "0", (VLOOKUP(Table174[[#This Row],[Name]], 'Gas 17-18'!$A$4:$B$395, 2, FALSE)))</f>
        <v>36377</v>
      </c>
      <c r="D40" s="8">
        <f>IF(ISNA(VLOOKUP(Table174[[#This Row],[Name]], 'Gas 18-19'!$A$4:$B$395, 2, FALSE)), "0", (VLOOKUP(Table174[[#This Row],[Name]], 'Gas 18-19'!$A$4:$B$395, 2, FALSE)))</f>
        <v>29558</v>
      </c>
      <c r="E40" s="7">
        <f>IF(ISNA(VLOOKUP(Table174[[#This Row],[Name]], 'Gas 19-20'!$A$4:$B$395, 2, FALSE)), "0", (VLOOKUP(Table174[[#This Row],[Name]], 'Gas 19-20'!$A$4:$B$395, 2, FALSE)))</f>
        <v>36133</v>
      </c>
      <c r="F40" s="7">
        <f>IF(ISNA(VLOOKUP(Table174[[#This Row],[Name]], 'Gas 20-21'!$A$4:$B$400, 2, FALSE)), "0", VLOOKUP(Table174[[#This Row],[Name]], 'Gas 20-21'!$A$4:$B$400, 2, FALSE))</f>
        <v>25657</v>
      </c>
      <c r="G40" s="47">
        <f>IF(ISNA(VLOOKUP(Table174[[#This Row],[Name]], 'Gas 21-22'!$A$4:$B$408, 2, FALSE)), "0", VLOOKUP(Table174[[#This Row],[Name]], 'Gas 21-22'!$A$4:$B$408, 2, FALSE))</f>
        <v>43082</v>
      </c>
      <c r="H40" s="7">
        <f>IF(ISNA(VLOOKUP(Table174[[#This Row],[Name]], 'Gas 22-23'!$A$4:$B$427, 2, FALSE)), "0", (VLOOKUP(Table174[[#This Row],[Name]], 'Gas 22-23'!$A$4:$B$427, 2, FALSE)))</f>
        <v>31413</v>
      </c>
      <c r="I40" s="7">
        <f>VLOOKUP(Table174[[#This Row],[Name]],Table1[#All],22,FALSE)</f>
        <v>28675</v>
      </c>
      <c r="J40" s="95" t="str">
        <f>IFERROR(Table174[[#This Row],[Gas 23-24]]/$L$1,"")</f>
        <v/>
      </c>
      <c r="K40" s="91"/>
    </row>
    <row r="41" spans="1:11" x14ac:dyDescent="0.25">
      <c r="A41" s="64" t="s">
        <v>697</v>
      </c>
      <c r="B41" s="21" t="str">
        <f>VLOOKUP(Table174[[#This Row],[Name]], 'Site Information'!$A$2:$D$46, 4, FALSE)</f>
        <v>Leisure and Culture - Libraries and Museums</v>
      </c>
      <c r="C41" s="8">
        <f>IF(ISNA(VLOOKUP(Table174[[#This Row],[Name]], 'Gas 17-18'!$A$4:$B$395, 2, FALSE)), "0", (VLOOKUP(Table174[[#This Row],[Name]], 'Gas 17-18'!$A$4:$B$395, 2, FALSE)))</f>
        <v>7393</v>
      </c>
      <c r="D41" s="8">
        <f>IF(ISNA(VLOOKUP(Table174[[#This Row],[Name]], 'Gas 18-19'!$A$4:$B$395, 2, FALSE)), "0", (VLOOKUP(Table174[[#This Row],[Name]], 'Gas 18-19'!$A$4:$B$395, 2, FALSE)))</f>
        <v>18288</v>
      </c>
      <c r="E41" s="7">
        <f>IF(ISNA(VLOOKUP(Table174[[#This Row],[Name]], 'Gas 19-20'!$A$4:$B$395, 2, FALSE)), "0", (VLOOKUP(Table174[[#This Row],[Name]], 'Gas 19-20'!$A$4:$B$395, 2, FALSE)))</f>
        <v>26772</v>
      </c>
      <c r="F41" s="7">
        <f>IF(ISNA(VLOOKUP(Table174[[#This Row],[Name]], 'Gas 20-21'!$A$4:$B$400, 2, FALSE)), "0", VLOOKUP(Table174[[#This Row],[Name]], 'Gas 20-21'!$A$4:$B$400, 2, FALSE))</f>
        <v>20762</v>
      </c>
      <c r="G41" s="47">
        <f>IF(ISNA(VLOOKUP(Table174[[#This Row],[Name]], 'Gas 21-22'!$A$4:$B$408, 2, FALSE)), "0", VLOOKUP(Table174[[#This Row],[Name]], 'Gas 21-22'!$A$4:$B$408, 2, FALSE))</f>
        <v>24925</v>
      </c>
      <c r="H41" s="7">
        <f>IF(ISNA(VLOOKUP(Table174[[#This Row],[Name]], 'Gas 22-23'!$A$4:$B$427, 2, FALSE)), "0", (VLOOKUP(Table174[[#This Row],[Name]], 'Gas 22-23'!$A$4:$B$427, 2, FALSE)))</f>
        <v>23014</v>
      </c>
      <c r="I41" s="7">
        <f>VLOOKUP(Table174[[#This Row],[Name]],Table1[#All],22,FALSE)</f>
        <v>-22153</v>
      </c>
      <c r="J41" s="95" t="str">
        <f>IFERROR(Table174[[#This Row],[Gas 23-24]]/$L$1,"")</f>
        <v/>
      </c>
      <c r="K41" s="91"/>
    </row>
    <row r="42" spans="1:11" x14ac:dyDescent="0.25">
      <c r="A42" s="64" t="s">
        <v>704</v>
      </c>
      <c r="B42" s="21" t="str">
        <f>VLOOKUP(Table174[[#This Row],[Name]], 'Site Information'!$A$2:$D$46, 4, FALSE)</f>
        <v>Leisure and Culture - Libraries and Museums</v>
      </c>
      <c r="C42" s="8" t="str">
        <f>IF(ISNA(VLOOKUP(Table174[[#This Row],[Name]], 'Gas 17-18'!$A$4:$B$395, 2, FALSE)), "0", (VLOOKUP(Table174[[#This Row],[Name]], 'Gas 17-18'!$A$4:$B$395, 2, FALSE)))</f>
        <v>0</v>
      </c>
      <c r="D42" s="8" t="str">
        <f>IF(ISNA(VLOOKUP(Table174[[#This Row],[Name]], 'Gas 18-19'!$A$4:$B$395, 2, FALSE)), "0", (VLOOKUP(Table174[[#This Row],[Name]], 'Gas 18-19'!$A$4:$B$395, 2, FALSE)))</f>
        <v>0</v>
      </c>
      <c r="E42" s="7" t="str">
        <f>IF(ISNA(VLOOKUP(Table174[[#This Row],[Name]], 'Gas 19-20'!$A$4:$B$395, 2, FALSE)), "0", (VLOOKUP(Table174[[#This Row],[Name]], 'Gas 19-20'!$A$4:$B$395, 2, FALSE)))</f>
        <v>0</v>
      </c>
      <c r="F42" s="7" t="str">
        <f>IF(ISNA(VLOOKUP(Table174[[#This Row],[Name]], 'Gas 20-21'!$A$4:$B$400, 2, FALSE)), "0", VLOOKUP(Table174[[#This Row],[Name]], 'Gas 20-21'!$A$4:$B$400, 2, FALSE))</f>
        <v>0</v>
      </c>
      <c r="G42" s="47" t="str">
        <f>IF(ISNA(VLOOKUP(Table174[[#This Row],[Name]], 'Gas 21-22'!$A$4:$B$408, 2, FALSE)), "0", VLOOKUP(Table174[[#This Row],[Name]], 'Gas 21-22'!$A$4:$B$408, 2, FALSE))</f>
        <v>0</v>
      </c>
      <c r="H42" s="7" t="str">
        <f>IF(ISNA(VLOOKUP(Table174[[#This Row],[Name]], 'Gas 22-23'!$A$4:$B$427, 2, FALSE)), "0", (VLOOKUP(Table174[[#This Row],[Name]], 'Gas 22-23'!$A$4:$B$427, 2, FALSE)))</f>
        <v>0</v>
      </c>
      <c r="I42" s="7" t="str">
        <f>VLOOKUP(Table174[[#This Row],[Name]],Table1[#All],22,FALSE)</f>
        <v/>
      </c>
      <c r="J42" s="95" t="str">
        <f>IFERROR(Table174[[#This Row],[Gas 23-24]]/$L$1,"")</f>
        <v/>
      </c>
      <c r="K42" s="91"/>
    </row>
    <row r="43" spans="1:11" x14ac:dyDescent="0.25">
      <c r="A43" s="64" t="s">
        <v>713</v>
      </c>
      <c r="B43" s="21" t="str">
        <f>VLOOKUP(Table174[[#This Row],[Name]], 'Site Information'!$A$2:$D$46, 4, FALSE)</f>
        <v>Leisure and Culture - Libraries and Museums</v>
      </c>
      <c r="C43" s="13">
        <f>IF(ISNA(VLOOKUP(Table174[[#This Row],[Name]], 'Gas 17-18'!$A$4:$B$395, 2, FALSE)), "0", (VLOOKUP(Table174[[#This Row],[Name]], 'Gas 17-18'!$A$4:$B$395, 2, FALSE)))</f>
        <v>42026</v>
      </c>
      <c r="D43" s="55">
        <f>IF(ISNA(VLOOKUP(Table174[[#This Row],[Name]], 'Gas 18-19'!$A$4:$B$395, 2, FALSE)), "0", (VLOOKUP(Table174[[#This Row],[Name]], 'Gas 18-19'!$A$4:$B$395, 2, FALSE)))</f>
        <v>37518</v>
      </c>
      <c r="E43" s="52">
        <f>IF(ISNA(VLOOKUP(Table174[[#This Row],[Name]], 'Gas 19-20'!$A$4:$B$395, 2, FALSE)), "0", (VLOOKUP(Table174[[#This Row],[Name]], 'Gas 19-20'!$A$4:$B$395, 2, FALSE)))</f>
        <v>46447</v>
      </c>
      <c r="F43" s="52">
        <f>IF(ISNA(VLOOKUP(Table174[[#This Row],[Name]], 'Gas 20-21'!$A$4:$B$400, 2, FALSE)), "0", VLOOKUP(Table174[[#This Row],[Name]], 'Gas 20-21'!$A$4:$B$400, 2, FALSE))</f>
        <v>31819</v>
      </c>
      <c r="G43" s="47">
        <f>IF(ISNA(VLOOKUP(Table174[[#This Row],[Name]], 'Gas 21-22'!$A$4:$B$408, 2, FALSE)), "0", VLOOKUP(Table174[[#This Row],[Name]], 'Gas 21-22'!$A$4:$B$408, 2, FALSE))</f>
        <v>49662</v>
      </c>
      <c r="H43" s="47">
        <f>IF(ISNA(VLOOKUP(Table174[[#This Row],[Name]], 'Gas 22-23'!$A$4:$B$427, 2, FALSE)), "0", (VLOOKUP(Table174[[#This Row],[Name]], 'Gas 22-23'!$A$4:$B$427, 2, FALSE)))</f>
        <v>42554</v>
      </c>
      <c r="I43" s="7">
        <f>VLOOKUP(Table174[[#This Row],[Name]],Table1[#All],22,FALSE)</f>
        <v>45377</v>
      </c>
      <c r="J43" s="95" t="str">
        <f>IFERROR(Table174[[#This Row],[Gas 23-24]]/$L$1,"")</f>
        <v/>
      </c>
      <c r="K43" s="91"/>
    </row>
    <row r="44" spans="1:11" x14ac:dyDescent="0.25">
      <c r="A44" s="64" t="s">
        <v>716</v>
      </c>
      <c r="B44" s="21" t="str">
        <f>VLOOKUP(Table174[[#This Row],[Name]], 'Site Information'!$A$2:$D$46, 4, FALSE)</f>
        <v>Leisure and Culture - Libraries and Museums</v>
      </c>
      <c r="C44" s="8">
        <f>IF(ISNA(VLOOKUP(Table174[[#This Row],[Name]], 'Gas 17-18'!$A$4:$B$395, 2, FALSE)), "0", (VLOOKUP(Table174[[#This Row],[Name]], 'Gas 17-18'!$A$4:$B$395, 2, FALSE)))</f>
        <v>24256</v>
      </c>
      <c r="D44" s="8">
        <f>IF(ISNA(VLOOKUP(Table174[[#This Row],[Name]], 'Gas 18-19'!$A$4:$B$395, 2, FALSE)), "0", (VLOOKUP(Table174[[#This Row],[Name]], 'Gas 18-19'!$A$4:$B$395, 2, FALSE)))</f>
        <v>22935</v>
      </c>
      <c r="E44" s="7">
        <f>IF(ISNA(VLOOKUP(Table174[[#This Row],[Name]], 'Gas 19-20'!$A$4:$B$395, 2, FALSE)), "0", (VLOOKUP(Table174[[#This Row],[Name]], 'Gas 19-20'!$A$4:$B$395, 2, FALSE)))</f>
        <v>26627</v>
      </c>
      <c r="F44" s="7">
        <f>IF(ISNA(VLOOKUP(Table174[[#This Row],[Name]], 'Gas 20-21'!$A$4:$B$400, 2, FALSE)), "0", VLOOKUP(Table174[[#This Row],[Name]], 'Gas 20-21'!$A$4:$B$400, 2, FALSE))</f>
        <v>21491</v>
      </c>
      <c r="G44" s="47">
        <f>IF(ISNA(VLOOKUP(Table174[[#This Row],[Name]], 'Gas 21-22'!$A$4:$B$408, 2, FALSE)), "0", VLOOKUP(Table174[[#This Row],[Name]], 'Gas 21-22'!$A$4:$B$408, 2, FALSE))</f>
        <v>22077</v>
      </c>
      <c r="H44" s="11">
        <f>IF(ISNA(VLOOKUP(Table174[[#This Row],[Name]], 'Gas 22-23'!$A$4:$B$427, 2, FALSE)), "0", (VLOOKUP(Table174[[#This Row],[Name]], 'Gas 22-23'!$A$4:$B$427, 2, FALSE)))</f>
        <v>25664</v>
      </c>
      <c r="I44" s="11">
        <f>VLOOKUP(Table174[[#This Row],[Name]],Table1[#All],22,FALSE)</f>
        <v>16388</v>
      </c>
      <c r="J44" s="95" t="str">
        <f>IFERROR(Table174[[#This Row],[Gas 23-24]]/$L$1,"")</f>
        <v/>
      </c>
      <c r="K44" s="91"/>
    </row>
    <row r="45" spans="1:11" x14ac:dyDescent="0.25">
      <c r="A45" s="64" t="s">
        <v>724</v>
      </c>
      <c r="B45" s="21" t="str">
        <f>VLOOKUP(Table174[[#This Row],[Name]], 'Site Information'!$A$2:$D$46, 4, FALSE)</f>
        <v>Leisure and Culture - Libraries and Museums</v>
      </c>
      <c r="C45" s="11" t="str">
        <f>IF(ISNA(VLOOKUP(Table174[[#This Row],[Name]], 'Gas 17-18'!$A$4:$B$395, 2, FALSE)), "0", (VLOOKUP(Table174[[#This Row],[Name]], 'Gas 17-18'!$A$4:$B$395, 2, FALSE)))</f>
        <v>0</v>
      </c>
      <c r="D45" s="11">
        <f>IF(ISNA(VLOOKUP(Table174[[#This Row],[Name]], 'Gas 18-19'!$A$4:$B$395, 2, FALSE)), "0", (VLOOKUP(Table174[[#This Row],[Name]], 'Gas 18-19'!$A$4:$B$395, 2, FALSE)))</f>
        <v>9199</v>
      </c>
      <c r="E45" s="11">
        <f>IF(ISNA(VLOOKUP(Table174[[#This Row],[Name]], 'Gas 19-20'!$A$4:$B$395, 2, FALSE)), "0", (VLOOKUP(Table174[[#This Row],[Name]], 'Gas 19-20'!$A$4:$B$395, 2, FALSE)))</f>
        <v>17511</v>
      </c>
      <c r="F45" s="11">
        <f>IF(ISNA(VLOOKUP(Table174[[#This Row],[Name]], 'Gas 20-21'!$A$4:$B$400, 2, FALSE)), "0", VLOOKUP(Table174[[#This Row],[Name]], 'Gas 20-21'!$A$4:$B$400, 2, FALSE))</f>
        <v>39676</v>
      </c>
      <c r="G45" s="47">
        <f>IF(ISNA(VLOOKUP(Table174[[#This Row],[Name]], 'Gas 21-22'!$A$4:$B$408, 2, FALSE)), "0", VLOOKUP(Table174[[#This Row],[Name]], 'Gas 21-22'!$A$4:$B$408, 2, FALSE))</f>
        <v>48003</v>
      </c>
      <c r="H45" s="11">
        <f>IF(ISNA(VLOOKUP(Table174[[#This Row],[Name]], 'Gas 22-23'!$A$4:$B$427, 2, FALSE)), "0", (VLOOKUP(Table174[[#This Row],[Name]], 'Gas 22-23'!$A$4:$B$427, 2, FALSE)))</f>
        <v>49212</v>
      </c>
      <c r="I45" s="7">
        <f>VLOOKUP(Table174[[#This Row],[Name]],Table1[#All],22,FALSE)</f>
        <v>47963</v>
      </c>
      <c r="J45" s="95" t="str">
        <f>IFERROR(Table174[[#This Row],[Gas 23-24]]/$L$1,"")</f>
        <v/>
      </c>
      <c r="K45" s="91"/>
    </row>
    <row r="46" spans="1:11" x14ac:dyDescent="0.25">
      <c r="A46" s="64" t="s">
        <v>731</v>
      </c>
      <c r="B46" s="21" t="str">
        <f>VLOOKUP(Table174[[#This Row],[Name]], 'Site Information'!$A$2:$D$46, 4, FALSE)</f>
        <v>Leisure and Culture - Libraries and Museums</v>
      </c>
      <c r="C46" s="8">
        <f>IF(ISNA(VLOOKUP(Table174[[#This Row],[Name]], 'Gas 17-18'!$A$4:$B$395, 2, FALSE)), "0", (VLOOKUP(Table174[[#This Row],[Name]], 'Gas 17-18'!$A$4:$B$395, 2, FALSE)))</f>
        <v>19785</v>
      </c>
      <c r="D46" s="8">
        <f>IF(ISNA(VLOOKUP(Table174[[#This Row],[Name]], 'Gas 18-19'!$A$4:$B$395, 2, FALSE)), "0", (VLOOKUP(Table174[[#This Row],[Name]], 'Gas 18-19'!$A$4:$B$395, 2, FALSE)))</f>
        <v>39239</v>
      </c>
      <c r="E46" s="7">
        <f>IF(ISNA(VLOOKUP(Table174[[#This Row],[Name]], 'Gas 19-20'!$A$4:$B$395, 2, FALSE)), "0", (VLOOKUP(Table174[[#This Row],[Name]], 'Gas 19-20'!$A$4:$B$395, 2, FALSE)))</f>
        <v>51705</v>
      </c>
      <c r="F46" s="7">
        <f>IF(ISNA(VLOOKUP(Table174[[#This Row],[Name]], 'Gas 20-21'!$A$4:$B$400, 2, FALSE)), "0", VLOOKUP(Table174[[#This Row],[Name]], 'Gas 20-21'!$A$4:$B$400, 2, FALSE))</f>
        <v>30625</v>
      </c>
      <c r="G46" s="47">
        <f>IF(ISNA(VLOOKUP(Table174[[#This Row],[Name]], 'Gas 21-22'!$A$4:$B$408, 2, FALSE)), "0", VLOOKUP(Table174[[#This Row],[Name]], 'Gas 21-22'!$A$4:$B$408, 2, FALSE))</f>
        <v>31603</v>
      </c>
      <c r="H46" s="7">
        <f>IF(ISNA(VLOOKUP(Table174[[#This Row],[Name]], 'Gas 22-23'!$A$4:$B$427, 2, FALSE)), "0", (VLOOKUP(Table174[[#This Row],[Name]], 'Gas 22-23'!$A$4:$B$427, 2, FALSE)))</f>
        <v>25848</v>
      </c>
      <c r="I46" s="7">
        <f>VLOOKUP(Table174[[#This Row],[Name]],Table1[#All],22,FALSE)</f>
        <v>24828</v>
      </c>
      <c r="J46" s="95" t="str">
        <f>IFERROR(Table174[[#This Row],[Gas 23-24]]/$L$1,"")</f>
        <v/>
      </c>
      <c r="K46" s="91"/>
    </row>
    <row r="47" spans="1:11" x14ac:dyDescent="0.25">
      <c r="A47" s="32"/>
      <c r="B47" s="21"/>
      <c r="C47" s="13"/>
      <c r="D47" s="55"/>
      <c r="G47" s="47"/>
      <c r="I47" s="7"/>
      <c r="J47" s="95"/>
      <c r="K47" s="91"/>
    </row>
    <row r="48" spans="1:11" x14ac:dyDescent="0.25">
      <c r="A48" s="32"/>
      <c r="B48" s="21"/>
      <c r="C48" s="8"/>
      <c r="D48" s="8"/>
      <c r="E48" s="7"/>
      <c r="F48" s="7"/>
      <c r="G48" s="47"/>
      <c r="H48" s="7"/>
      <c r="I48" s="7"/>
      <c r="J48" s="95"/>
      <c r="K48" s="91"/>
    </row>
    <row r="49" spans="1:11" x14ac:dyDescent="0.25">
      <c r="A49" s="32"/>
      <c r="B49" s="21"/>
      <c r="C49" s="8"/>
      <c r="D49" s="8"/>
      <c r="E49" s="7"/>
      <c r="F49" s="7"/>
      <c r="G49" s="47"/>
      <c r="H49" s="7"/>
      <c r="I49" s="7"/>
      <c r="J49" s="95"/>
      <c r="K49" s="91"/>
    </row>
    <row r="50" spans="1:11" x14ac:dyDescent="0.25">
      <c r="A50" s="32"/>
      <c r="B50" s="21"/>
      <c r="C50" s="8"/>
      <c r="D50" s="8"/>
      <c r="E50" s="7"/>
      <c r="F50" s="7"/>
      <c r="G50" s="47"/>
      <c r="H50" s="7"/>
      <c r="I50" s="7"/>
      <c r="J50" s="95"/>
      <c r="K50" s="91"/>
    </row>
    <row r="51" spans="1:11" x14ac:dyDescent="0.25">
      <c r="A51" s="32"/>
      <c r="B51" s="21"/>
      <c r="C51" s="8"/>
      <c r="D51" s="8"/>
      <c r="E51" s="7"/>
      <c r="F51" s="7"/>
      <c r="G51" s="47"/>
      <c r="H51" s="7"/>
      <c r="I51" s="7"/>
      <c r="J51" s="95"/>
      <c r="K51" s="91"/>
    </row>
    <row r="52" spans="1:11" x14ac:dyDescent="0.25">
      <c r="A52" s="32"/>
      <c r="B52" s="21"/>
      <c r="C52" s="8"/>
      <c r="D52" s="8"/>
      <c r="E52" s="7"/>
      <c r="F52" s="7"/>
      <c r="G52" s="47"/>
      <c r="H52" s="11"/>
      <c r="I52" s="11"/>
      <c r="J52" s="95"/>
      <c r="K52" s="91"/>
    </row>
    <row r="53" spans="1:11" x14ac:dyDescent="0.25">
      <c r="A53" s="32"/>
      <c r="B53" s="21"/>
      <c r="C53" s="8"/>
      <c r="D53" s="8"/>
      <c r="E53" s="7"/>
      <c r="F53" s="7"/>
      <c r="G53" s="47"/>
      <c r="H53" s="7"/>
      <c r="I53" s="7"/>
      <c r="J53" s="95"/>
      <c r="K53" s="91"/>
    </row>
    <row r="54" spans="1:11" x14ac:dyDescent="0.25">
      <c r="A54" s="30"/>
      <c r="B54" s="21"/>
      <c r="G54" s="47"/>
      <c r="I54" s="7"/>
      <c r="J54" s="95"/>
      <c r="K54" s="91"/>
    </row>
    <row r="55" spans="1:11" x14ac:dyDescent="0.25">
      <c r="A55" s="30"/>
      <c r="B55" s="21"/>
      <c r="G55" s="47"/>
      <c r="H55" s="118"/>
      <c r="I55" s="11"/>
      <c r="J55" s="95"/>
      <c r="K55" s="91"/>
    </row>
    <row r="56" spans="1:11" x14ac:dyDescent="0.25">
      <c r="A56" s="30"/>
      <c r="B56" s="21"/>
      <c r="G56" s="47"/>
      <c r="H56" s="118"/>
      <c r="I56" s="7"/>
      <c r="J56" s="95"/>
      <c r="K56" s="91"/>
    </row>
    <row r="57" spans="1:11" x14ac:dyDescent="0.25">
      <c r="A57" s="32"/>
      <c r="B57" s="21"/>
      <c r="C57" s="8"/>
      <c r="D57" s="8"/>
      <c r="E57" s="7"/>
      <c r="F57" s="7"/>
      <c r="G57" s="47"/>
      <c r="H57" s="7"/>
      <c r="I57" s="7"/>
      <c r="J57" s="95"/>
      <c r="K57" s="91"/>
    </row>
    <row r="58" spans="1:11" x14ac:dyDescent="0.25">
      <c r="A58" s="32"/>
      <c r="B58" s="21"/>
      <c r="C58" s="8"/>
      <c r="D58" s="8"/>
      <c r="E58" s="7"/>
      <c r="F58" s="7"/>
      <c r="G58" s="47"/>
      <c r="H58" s="7"/>
      <c r="I58" s="7"/>
      <c r="J58" s="95"/>
      <c r="K58" s="91"/>
    </row>
    <row r="59" spans="1:11" x14ac:dyDescent="0.25">
      <c r="A59" s="32"/>
      <c r="B59" s="21"/>
      <c r="C59" s="8"/>
      <c r="D59" s="8"/>
      <c r="E59" s="7"/>
      <c r="F59" s="7"/>
      <c r="G59" s="47"/>
      <c r="H59" s="7"/>
      <c r="I59" s="7"/>
      <c r="J59" s="95"/>
      <c r="K59" s="91"/>
    </row>
    <row r="60" spans="1:11" x14ac:dyDescent="0.25">
      <c r="A60" s="32"/>
      <c r="B60" s="21"/>
      <c r="C60" s="8"/>
      <c r="D60" s="8"/>
      <c r="E60" s="7"/>
      <c r="F60" s="7"/>
      <c r="G60" s="47"/>
      <c r="H60" s="7"/>
      <c r="I60" s="7"/>
      <c r="J60" s="95"/>
      <c r="K60" s="91"/>
    </row>
    <row r="61" spans="1:11" x14ac:dyDescent="0.25">
      <c r="A61" s="32"/>
      <c r="B61" s="21"/>
      <c r="C61" s="8"/>
      <c r="D61" s="8"/>
      <c r="E61" s="7"/>
      <c r="F61" s="7"/>
      <c r="G61" s="47"/>
      <c r="H61" s="7"/>
      <c r="I61" s="7"/>
      <c r="J61" s="95"/>
      <c r="K61" s="91"/>
    </row>
    <row r="62" spans="1:11" x14ac:dyDescent="0.25">
      <c r="A62" s="32"/>
      <c r="B62" s="21"/>
      <c r="C62" s="8"/>
      <c r="D62" s="8"/>
      <c r="E62" s="7"/>
      <c r="F62" s="7"/>
      <c r="G62" s="47"/>
      <c r="H62" s="7"/>
      <c r="I62" s="7"/>
      <c r="J62" s="95"/>
      <c r="K62" s="91"/>
    </row>
    <row r="63" spans="1:11" x14ac:dyDescent="0.25">
      <c r="A63" s="32"/>
      <c r="B63" s="21"/>
      <c r="C63" s="8"/>
      <c r="D63" s="8"/>
      <c r="E63" s="7"/>
      <c r="F63" s="7"/>
      <c r="G63" s="47"/>
      <c r="H63" s="7"/>
      <c r="I63" s="7"/>
      <c r="J63" s="95"/>
      <c r="K63" s="91"/>
    </row>
    <row r="64" spans="1:11" x14ac:dyDescent="0.25">
      <c r="A64" s="32"/>
      <c r="B64" s="21"/>
      <c r="C64" s="8"/>
      <c r="D64" s="8"/>
      <c r="E64" s="7"/>
      <c r="F64" s="7"/>
      <c r="G64" s="47"/>
      <c r="H64" s="7"/>
      <c r="I64" s="7"/>
      <c r="J64" s="95"/>
      <c r="K64" s="91"/>
    </row>
    <row r="65" spans="1:11" x14ac:dyDescent="0.25">
      <c r="A65" s="32"/>
      <c r="B65" s="21"/>
      <c r="C65" s="8"/>
      <c r="D65" s="8"/>
      <c r="E65" s="7"/>
      <c r="F65" s="7"/>
      <c r="G65" s="47"/>
      <c r="H65" s="7"/>
      <c r="I65" s="7"/>
      <c r="J65" s="95"/>
      <c r="K65" s="91"/>
    </row>
    <row r="66" spans="1:11" x14ac:dyDescent="0.25">
      <c r="A66" s="30"/>
      <c r="B66" s="21"/>
      <c r="G66" s="47"/>
      <c r="H66" s="118"/>
      <c r="I66" s="7"/>
      <c r="J66" s="95"/>
      <c r="K66" s="91"/>
    </row>
    <row r="67" spans="1:11" x14ac:dyDescent="0.25">
      <c r="A67" s="30"/>
      <c r="B67" s="21"/>
      <c r="G67" s="47"/>
      <c r="H67" s="118"/>
      <c r="I67" s="7"/>
      <c r="J67" s="95"/>
      <c r="K67" s="91"/>
    </row>
    <row r="68" spans="1:11" x14ac:dyDescent="0.25">
      <c r="A68" s="32"/>
      <c r="B68" s="21"/>
      <c r="C68" s="8"/>
      <c r="D68" s="8"/>
      <c r="E68" s="7"/>
      <c r="F68" s="7"/>
      <c r="G68" s="47"/>
      <c r="H68" s="7"/>
      <c r="I68" s="7"/>
      <c r="J68" s="95"/>
      <c r="K68" s="91"/>
    </row>
    <row r="69" spans="1:11" x14ac:dyDescent="0.25">
      <c r="A69" s="30"/>
      <c r="B69" s="21"/>
      <c r="G69" s="47"/>
      <c r="H69" s="118"/>
      <c r="I69" s="7"/>
      <c r="J69" s="95"/>
      <c r="K69" s="91"/>
    </row>
    <row r="70" spans="1:11" x14ac:dyDescent="0.25">
      <c r="A70" s="30"/>
      <c r="B70" s="21"/>
      <c r="G70" s="47"/>
      <c r="H70" s="118"/>
      <c r="I70" s="7"/>
      <c r="J70" s="95"/>
      <c r="K70" s="91"/>
    </row>
    <row r="71" spans="1:11" x14ac:dyDescent="0.25">
      <c r="A71" s="32"/>
      <c r="B71" s="21"/>
      <c r="C71" s="8"/>
      <c r="D71" s="8"/>
      <c r="E71" s="7"/>
      <c r="F71" s="7"/>
      <c r="G71" s="47"/>
      <c r="H71" s="7"/>
      <c r="I71" s="7"/>
      <c r="J71" s="95"/>
      <c r="K71" s="91"/>
    </row>
    <row r="72" spans="1:11" x14ac:dyDescent="0.25">
      <c r="A72" s="32"/>
      <c r="B72" s="21"/>
      <c r="C72" s="8"/>
      <c r="D72" s="8"/>
      <c r="E72" s="7"/>
      <c r="F72" s="7"/>
      <c r="G72" s="47"/>
      <c r="H72" s="7"/>
      <c r="I72" s="7"/>
      <c r="J72" s="95"/>
      <c r="K72" s="91"/>
    </row>
    <row r="73" spans="1:11" x14ac:dyDescent="0.25">
      <c r="A73" s="32"/>
      <c r="B73" s="21"/>
      <c r="C73" s="8"/>
      <c r="D73" s="8"/>
      <c r="E73" s="7"/>
      <c r="F73" s="7"/>
      <c r="G73" s="47"/>
      <c r="H73" s="7"/>
      <c r="I73" s="7"/>
      <c r="J73" s="95"/>
      <c r="K73" s="91"/>
    </row>
    <row r="74" spans="1:11" x14ac:dyDescent="0.25">
      <c r="A74" s="30"/>
      <c r="B74" s="21"/>
      <c r="C74" s="11"/>
      <c r="D74" s="11"/>
      <c r="E74" s="7"/>
      <c r="F74" s="7"/>
      <c r="G74" s="47"/>
      <c r="H74" s="58"/>
      <c r="I74" s="7"/>
      <c r="J74" s="95"/>
      <c r="K74" s="91"/>
    </row>
    <row r="75" spans="1:11" x14ac:dyDescent="0.25">
      <c r="A75" s="30"/>
      <c r="B75" s="21"/>
      <c r="G75" s="47"/>
      <c r="H75" s="118"/>
      <c r="I75" s="7"/>
      <c r="J75" s="95"/>
      <c r="K75" s="91"/>
    </row>
    <row r="76" spans="1:11" x14ac:dyDescent="0.25">
      <c r="A76" s="32"/>
      <c r="B76" s="21"/>
      <c r="C76" s="8"/>
      <c r="D76" s="8"/>
      <c r="E76" s="7"/>
      <c r="F76" s="7"/>
      <c r="G76" s="47"/>
      <c r="H76" s="11"/>
      <c r="I76" s="11"/>
      <c r="J76" s="95"/>
      <c r="K76" s="91"/>
    </row>
    <row r="77" spans="1:11" x14ac:dyDescent="0.25">
      <c r="A77" s="32"/>
      <c r="B77" s="21"/>
      <c r="C77" s="8"/>
      <c r="D77" s="8"/>
      <c r="E77" s="7"/>
      <c r="F77" s="7"/>
      <c r="G77" s="47"/>
      <c r="H77" s="7"/>
      <c r="I77" s="7"/>
      <c r="J77" s="95"/>
      <c r="K77" s="91"/>
    </row>
    <row r="78" spans="1:11" x14ac:dyDescent="0.25">
      <c r="A78" s="32"/>
      <c r="B78" s="21"/>
      <c r="C78" s="8"/>
      <c r="D78" s="8"/>
      <c r="E78" s="7"/>
      <c r="F78" s="7"/>
      <c r="G78" s="47"/>
      <c r="H78" s="7"/>
      <c r="I78" s="7"/>
      <c r="J78" s="95"/>
      <c r="K78" s="91"/>
    </row>
    <row r="79" spans="1:11" x14ac:dyDescent="0.25">
      <c r="A79" s="30"/>
      <c r="B79" s="21"/>
      <c r="C79" s="11"/>
      <c r="D79" s="11"/>
      <c r="E79" s="7"/>
      <c r="F79" s="7"/>
      <c r="G79" s="47"/>
      <c r="H79" s="58"/>
      <c r="I79" s="7"/>
      <c r="J79" s="95"/>
      <c r="K79" s="91"/>
    </row>
    <row r="80" spans="1:11" x14ac:dyDescent="0.25">
      <c r="A80" s="32"/>
      <c r="B80" s="21"/>
      <c r="C80" s="8"/>
      <c r="D80" s="8"/>
      <c r="E80" s="7"/>
      <c r="F80" s="7"/>
      <c r="G80" s="47"/>
      <c r="H80" s="7"/>
      <c r="I80" s="7"/>
      <c r="J80" s="95"/>
      <c r="K80" s="91"/>
    </row>
    <row r="81" spans="1:11" x14ac:dyDescent="0.25">
      <c r="A81" s="30"/>
      <c r="B81" s="21"/>
      <c r="C81" s="11"/>
      <c r="D81" s="11"/>
      <c r="E81" s="7"/>
      <c r="F81" s="7"/>
      <c r="G81" s="47"/>
      <c r="H81" s="58"/>
      <c r="I81" s="7"/>
      <c r="J81" s="95"/>
      <c r="K81" s="91"/>
    </row>
    <row r="82" spans="1:11" x14ac:dyDescent="0.25">
      <c r="A82" s="32"/>
      <c r="B82" s="21"/>
      <c r="C82" s="8"/>
      <c r="D82" s="8"/>
      <c r="E82" s="7"/>
      <c r="F82" s="7"/>
      <c r="G82" s="47"/>
      <c r="H82" s="7"/>
      <c r="I82" s="7"/>
      <c r="J82" s="95"/>
      <c r="K82" s="91"/>
    </row>
    <row r="83" spans="1:11" x14ac:dyDescent="0.25">
      <c r="A83" s="32"/>
      <c r="B83" s="21"/>
      <c r="C83" s="8"/>
      <c r="D83" s="8"/>
      <c r="E83" s="7"/>
      <c r="F83" s="7"/>
      <c r="G83" s="47"/>
      <c r="H83" s="7"/>
      <c r="I83" s="7"/>
      <c r="J83" s="95"/>
      <c r="K83" s="91"/>
    </row>
    <row r="84" spans="1:11" x14ac:dyDescent="0.25">
      <c r="A84" s="32"/>
      <c r="B84" s="21"/>
      <c r="C84" s="8"/>
      <c r="D84" s="8"/>
      <c r="E84" s="7"/>
      <c r="F84" s="7"/>
      <c r="G84" s="47"/>
      <c r="H84" s="7"/>
      <c r="I84" s="7"/>
      <c r="J84" s="95"/>
      <c r="K84" s="91"/>
    </row>
    <row r="85" spans="1:11" x14ac:dyDescent="0.25">
      <c r="A85" s="32"/>
      <c r="B85" s="21"/>
      <c r="C85" s="8"/>
      <c r="D85" s="8"/>
      <c r="E85" s="7"/>
      <c r="F85" s="7"/>
      <c r="G85" s="47"/>
      <c r="H85" s="7"/>
      <c r="I85" s="7"/>
      <c r="J85" s="95"/>
      <c r="K85" s="91"/>
    </row>
    <row r="86" spans="1:11" x14ac:dyDescent="0.25">
      <c r="A86" s="32"/>
      <c r="B86" s="21"/>
      <c r="C86" s="8"/>
      <c r="D86" s="8"/>
      <c r="E86" s="7"/>
      <c r="F86" s="7"/>
      <c r="G86" s="47"/>
      <c r="H86" s="7"/>
      <c r="I86" s="7"/>
      <c r="J86" s="95"/>
      <c r="K86" s="91"/>
    </row>
    <row r="87" spans="1:11" x14ac:dyDescent="0.25">
      <c r="A87" s="32"/>
      <c r="B87" s="21"/>
      <c r="C87" s="8"/>
      <c r="D87" s="8"/>
      <c r="E87" s="7"/>
      <c r="F87" s="7"/>
      <c r="G87" s="47"/>
      <c r="H87" s="7"/>
      <c r="I87" s="7"/>
      <c r="J87" s="95"/>
      <c r="K87" s="91"/>
    </row>
    <row r="88" spans="1:11" x14ac:dyDescent="0.25">
      <c r="A88" s="32"/>
      <c r="B88" s="21"/>
      <c r="C88" s="8"/>
      <c r="D88" s="8"/>
      <c r="E88" s="7"/>
      <c r="F88" s="7"/>
      <c r="G88" s="47"/>
      <c r="H88" s="7"/>
      <c r="I88" s="7"/>
      <c r="J88" s="95"/>
      <c r="K88" s="91"/>
    </row>
    <row r="89" spans="1:11" x14ac:dyDescent="0.25">
      <c r="A89" s="32"/>
      <c r="B89" s="21"/>
      <c r="C89" s="8"/>
      <c r="D89" s="8"/>
      <c r="E89" s="7"/>
      <c r="F89" s="7"/>
      <c r="G89" s="47"/>
      <c r="H89" s="11"/>
      <c r="I89" s="11"/>
      <c r="J89" s="95"/>
      <c r="K89" s="91"/>
    </row>
    <row r="90" spans="1:11" x14ac:dyDescent="0.25">
      <c r="A90" s="32"/>
      <c r="B90" s="21"/>
      <c r="C90" s="8"/>
      <c r="D90" s="8"/>
      <c r="E90" s="7"/>
      <c r="F90" s="7"/>
      <c r="G90" s="47"/>
      <c r="H90" s="7"/>
      <c r="I90" s="7"/>
      <c r="J90" s="95"/>
      <c r="K90" s="91"/>
    </row>
    <row r="91" spans="1:11" x14ac:dyDescent="0.25">
      <c r="A91" s="30"/>
      <c r="B91" s="21"/>
      <c r="G91" s="47"/>
      <c r="H91" s="118"/>
      <c r="I91" s="7"/>
      <c r="J91" s="95"/>
      <c r="K91" s="91"/>
    </row>
    <row r="92" spans="1:11" x14ac:dyDescent="0.25">
      <c r="A92" s="32"/>
      <c r="B92" s="21"/>
      <c r="C92" s="8"/>
      <c r="D92" s="8"/>
      <c r="E92" s="7"/>
      <c r="F92" s="7"/>
      <c r="G92" s="47"/>
      <c r="H92" s="7"/>
      <c r="I92" s="7"/>
      <c r="J92" s="95"/>
      <c r="K92" s="91"/>
    </row>
    <row r="93" spans="1:11" x14ac:dyDescent="0.25">
      <c r="A93" s="30"/>
      <c r="B93" s="21"/>
      <c r="G93" s="47"/>
      <c r="H93" s="118"/>
      <c r="I93" s="7"/>
      <c r="J93" s="95"/>
      <c r="K93" s="91"/>
    </row>
    <row r="94" spans="1:11" x14ac:dyDescent="0.25">
      <c r="A94" s="32"/>
      <c r="B94" s="21"/>
      <c r="C94" s="8"/>
      <c r="D94" s="8"/>
      <c r="E94" s="7"/>
      <c r="F94" s="7"/>
      <c r="G94" s="47"/>
      <c r="H94" s="7"/>
      <c r="I94" s="7"/>
      <c r="J94" s="95"/>
      <c r="K94" s="91"/>
    </row>
    <row r="95" spans="1:11" x14ac:dyDescent="0.25">
      <c r="A95" s="32"/>
      <c r="B95" s="21"/>
      <c r="C95" s="8"/>
      <c r="D95" s="8"/>
      <c r="E95" s="7"/>
      <c r="F95" s="7"/>
      <c r="G95" s="47"/>
      <c r="H95" s="7"/>
      <c r="I95" s="7"/>
      <c r="J95" s="95"/>
      <c r="K95" s="91"/>
    </row>
    <row r="96" spans="1:11" x14ac:dyDescent="0.25">
      <c r="A96" s="30"/>
      <c r="B96" s="21"/>
      <c r="G96" s="47"/>
      <c r="H96" s="118"/>
      <c r="I96" s="7"/>
      <c r="J96" s="95"/>
      <c r="K96" s="91"/>
    </row>
    <row r="97" spans="1:11" x14ac:dyDescent="0.25">
      <c r="A97" s="32"/>
      <c r="B97" s="21"/>
      <c r="C97" s="8"/>
      <c r="D97" s="8"/>
      <c r="E97" s="7"/>
      <c r="F97" s="7"/>
      <c r="G97" s="47"/>
      <c r="H97" s="7"/>
      <c r="I97" s="7"/>
      <c r="J97" s="95"/>
      <c r="K97" s="91"/>
    </row>
    <row r="98" spans="1:11" x14ac:dyDescent="0.25">
      <c r="A98" s="32"/>
      <c r="B98" s="21"/>
      <c r="C98" s="8"/>
      <c r="D98" s="8"/>
      <c r="E98" s="7"/>
      <c r="F98" s="7"/>
      <c r="G98" s="47"/>
      <c r="H98" s="7"/>
      <c r="I98" s="7"/>
      <c r="J98" s="95"/>
      <c r="K98" s="91"/>
    </row>
    <row r="99" spans="1:11" x14ac:dyDescent="0.25">
      <c r="A99" s="32"/>
      <c r="B99" s="21"/>
      <c r="C99" s="8"/>
      <c r="D99" s="8"/>
      <c r="E99" s="7"/>
      <c r="F99" s="7"/>
      <c r="G99" s="47"/>
      <c r="H99" s="7"/>
      <c r="I99" s="7"/>
      <c r="J99" s="95"/>
      <c r="K99" s="91"/>
    </row>
    <row r="100" spans="1:11" x14ac:dyDescent="0.25">
      <c r="A100" s="30"/>
      <c r="B100" s="21"/>
      <c r="G100" s="47"/>
      <c r="H100" s="118"/>
      <c r="I100" s="7"/>
      <c r="J100" s="95"/>
      <c r="K100" s="91"/>
    </row>
    <row r="101" spans="1:11" x14ac:dyDescent="0.25">
      <c r="A101" s="32"/>
      <c r="B101" s="21"/>
      <c r="C101" s="8"/>
      <c r="D101" s="8"/>
      <c r="E101" s="7"/>
      <c r="F101" s="7"/>
      <c r="G101" s="47"/>
      <c r="H101" s="7"/>
      <c r="I101" s="7"/>
      <c r="J101" s="95"/>
      <c r="K101" s="91"/>
    </row>
    <row r="102" spans="1:11" x14ac:dyDescent="0.25">
      <c r="A102" s="32"/>
      <c r="B102" s="21"/>
      <c r="C102" s="8"/>
      <c r="D102" s="8"/>
      <c r="E102" s="7"/>
      <c r="F102" s="7"/>
      <c r="G102" s="47"/>
      <c r="H102" s="7"/>
      <c r="I102" s="7"/>
      <c r="J102" s="95"/>
      <c r="K102" s="91"/>
    </row>
    <row r="103" spans="1:11" x14ac:dyDescent="0.25">
      <c r="A103" s="30"/>
      <c r="B103" s="21"/>
      <c r="G103" s="47"/>
      <c r="H103" s="118"/>
      <c r="I103" s="7"/>
      <c r="J103" s="95"/>
      <c r="K103" s="91"/>
    </row>
    <row r="104" spans="1:11" x14ac:dyDescent="0.25">
      <c r="A104" s="32"/>
      <c r="B104" s="21"/>
      <c r="C104" s="8"/>
      <c r="D104" s="8"/>
      <c r="E104" s="7"/>
      <c r="F104" s="7"/>
      <c r="G104" s="47"/>
      <c r="H104" s="7"/>
      <c r="I104" s="7"/>
      <c r="J104" s="95"/>
      <c r="K104" s="91"/>
    </row>
    <row r="105" spans="1:11" x14ac:dyDescent="0.25">
      <c r="A105" s="32"/>
      <c r="B105" s="21"/>
      <c r="C105" s="8"/>
      <c r="D105" s="8"/>
      <c r="E105" s="7"/>
      <c r="F105" s="7"/>
      <c r="G105" s="47"/>
      <c r="H105" s="7"/>
      <c r="I105" s="7"/>
      <c r="J105" s="95"/>
      <c r="K105" s="91"/>
    </row>
    <row r="106" spans="1:11" x14ac:dyDescent="0.25">
      <c r="A106" s="32"/>
      <c r="B106" s="21"/>
      <c r="C106" s="8"/>
      <c r="D106" s="8"/>
      <c r="E106" s="7"/>
      <c r="F106" s="7"/>
      <c r="G106" s="47"/>
      <c r="H106" s="7"/>
      <c r="I106" s="7"/>
      <c r="J106" s="95"/>
      <c r="K106" s="91"/>
    </row>
    <row r="107" spans="1:11" x14ac:dyDescent="0.25">
      <c r="A107" s="32"/>
      <c r="B107" s="21"/>
      <c r="C107" s="8"/>
      <c r="D107" s="8"/>
      <c r="E107" s="7"/>
      <c r="F107" s="7"/>
      <c r="G107" s="47"/>
      <c r="H107" s="7"/>
      <c r="I107" s="7"/>
      <c r="J107" s="95"/>
      <c r="K107" s="91"/>
    </row>
    <row r="108" spans="1:11" x14ac:dyDescent="0.25">
      <c r="A108" s="32"/>
      <c r="B108" s="21"/>
      <c r="C108" s="8"/>
      <c r="D108" s="8"/>
      <c r="E108" s="7"/>
      <c r="F108" s="7"/>
      <c r="G108" s="47"/>
      <c r="H108" s="7"/>
      <c r="I108" s="7"/>
      <c r="J108" s="95"/>
      <c r="K108" s="91"/>
    </row>
    <row r="109" spans="1:11" x14ac:dyDescent="0.25">
      <c r="A109" s="32"/>
      <c r="B109" s="21"/>
      <c r="C109" s="8"/>
      <c r="D109" s="8"/>
      <c r="E109" s="7"/>
      <c r="F109" s="7"/>
      <c r="G109" s="47"/>
      <c r="H109" s="7"/>
      <c r="I109" s="7"/>
      <c r="J109" s="95"/>
      <c r="K109" s="91"/>
    </row>
    <row r="110" spans="1:11" x14ac:dyDescent="0.25">
      <c r="A110" s="32"/>
      <c r="B110" s="21"/>
      <c r="C110" s="8"/>
      <c r="D110" s="8"/>
      <c r="E110" s="7"/>
      <c r="F110" s="7"/>
      <c r="G110" s="47"/>
      <c r="H110" s="7"/>
      <c r="I110" s="7"/>
      <c r="J110" s="95"/>
      <c r="K110" s="91"/>
    </row>
    <row r="111" spans="1:11" x14ac:dyDescent="0.25">
      <c r="A111" s="32"/>
      <c r="B111" s="21"/>
      <c r="C111" s="8"/>
      <c r="D111" s="8"/>
      <c r="E111" s="7"/>
      <c r="F111" s="7"/>
      <c r="G111" s="47"/>
      <c r="H111" s="7"/>
      <c r="I111" s="7"/>
      <c r="J111" s="95"/>
      <c r="K111" s="91"/>
    </row>
    <row r="112" spans="1:11" x14ac:dyDescent="0.25">
      <c r="A112" s="32"/>
      <c r="B112" s="21"/>
      <c r="C112" s="8"/>
      <c r="D112" s="8"/>
      <c r="E112" s="7"/>
      <c r="F112" s="7"/>
      <c r="G112" s="47"/>
      <c r="H112" s="7"/>
      <c r="I112" s="7"/>
      <c r="J112" s="95"/>
      <c r="K112" s="91"/>
    </row>
    <row r="113" spans="1:11" x14ac:dyDescent="0.25">
      <c r="A113" s="32"/>
      <c r="B113" s="21"/>
      <c r="C113" s="8"/>
      <c r="D113" s="8"/>
      <c r="E113" s="7"/>
      <c r="F113" s="7"/>
      <c r="G113" s="47"/>
      <c r="H113" s="7"/>
      <c r="I113" s="7"/>
      <c r="J113" s="95"/>
      <c r="K113" s="91"/>
    </row>
    <row r="114" spans="1:11" x14ac:dyDescent="0.25">
      <c r="A114" s="32"/>
      <c r="B114" s="21"/>
      <c r="C114" s="8"/>
      <c r="D114" s="8"/>
      <c r="E114" s="7"/>
      <c r="F114" s="7"/>
      <c r="G114" s="47"/>
      <c r="H114" s="7"/>
      <c r="I114" s="7"/>
      <c r="J114" s="95"/>
      <c r="K114" s="91"/>
    </row>
    <row r="115" spans="1:11" x14ac:dyDescent="0.25">
      <c r="A115" s="30"/>
      <c r="B115" s="21"/>
      <c r="G115" s="47"/>
      <c r="H115" s="118"/>
      <c r="I115" s="7"/>
      <c r="J115" s="95"/>
      <c r="K115" s="91"/>
    </row>
    <row r="116" spans="1:11" x14ac:dyDescent="0.25">
      <c r="A116" s="32"/>
      <c r="B116" s="21"/>
      <c r="C116" s="8"/>
      <c r="D116" s="8"/>
      <c r="E116" s="7"/>
      <c r="F116" s="7"/>
      <c r="G116" s="47"/>
      <c r="H116" s="11"/>
      <c r="I116" s="11"/>
      <c r="J116" s="95"/>
      <c r="K116" s="91"/>
    </row>
    <row r="117" spans="1:11" x14ac:dyDescent="0.25">
      <c r="A117" s="32"/>
      <c r="B117" s="21"/>
      <c r="C117" s="8"/>
      <c r="D117" s="8"/>
      <c r="E117" s="7"/>
      <c r="F117" s="7"/>
      <c r="G117" s="47"/>
      <c r="H117" s="7"/>
      <c r="I117" s="7"/>
      <c r="J117" s="95"/>
      <c r="K117" s="91"/>
    </row>
    <row r="118" spans="1:11" x14ac:dyDescent="0.25">
      <c r="A118" s="30"/>
      <c r="B118" s="21"/>
      <c r="G118" s="47"/>
      <c r="I118" s="7"/>
      <c r="J118" s="95"/>
      <c r="K118" s="91"/>
    </row>
    <row r="119" spans="1:11" x14ac:dyDescent="0.25">
      <c r="A119" s="32"/>
      <c r="B119" s="21"/>
      <c r="C119" s="8"/>
      <c r="D119" s="8"/>
      <c r="E119" s="7"/>
      <c r="F119" s="7"/>
      <c r="G119" s="47"/>
      <c r="H119" s="7"/>
      <c r="I119" s="7"/>
      <c r="J119" s="95"/>
      <c r="K119" s="91"/>
    </row>
    <row r="120" spans="1:11" x14ac:dyDescent="0.25">
      <c r="A120" s="32"/>
      <c r="B120" s="21"/>
      <c r="C120" s="8"/>
      <c r="D120" s="8"/>
      <c r="E120" s="7"/>
      <c r="F120" s="7"/>
      <c r="G120" s="47"/>
      <c r="H120" s="7"/>
      <c r="I120" s="7"/>
      <c r="J120" s="95"/>
      <c r="K120" s="91"/>
    </row>
    <row r="121" spans="1:11" x14ac:dyDescent="0.25">
      <c r="A121" s="32"/>
      <c r="B121" s="21"/>
      <c r="C121" s="8"/>
      <c r="D121" s="8"/>
      <c r="E121" s="7"/>
      <c r="F121" s="7"/>
      <c r="G121" s="47"/>
      <c r="H121" s="7"/>
      <c r="I121" s="7"/>
      <c r="J121" s="95"/>
      <c r="K121" s="91"/>
    </row>
    <row r="122" spans="1:11" x14ac:dyDescent="0.25">
      <c r="A122" s="32"/>
      <c r="B122" s="21"/>
      <c r="C122" s="8"/>
      <c r="D122" s="8"/>
      <c r="E122" s="7"/>
      <c r="F122" s="7"/>
      <c r="G122" s="47"/>
      <c r="H122" s="7"/>
      <c r="I122" s="7"/>
      <c r="J122" s="95"/>
      <c r="K122" s="91"/>
    </row>
    <row r="123" spans="1:11" x14ac:dyDescent="0.25">
      <c r="A123" s="30"/>
      <c r="B123" s="21"/>
      <c r="G123" s="47"/>
      <c r="H123" s="118"/>
      <c r="I123" s="7"/>
      <c r="J123" s="95"/>
      <c r="K123" s="91"/>
    </row>
    <row r="124" spans="1:11" x14ac:dyDescent="0.25">
      <c r="A124" s="32"/>
      <c r="B124" s="21"/>
      <c r="C124" s="8"/>
      <c r="D124" s="8"/>
      <c r="E124" s="7"/>
      <c r="F124" s="7"/>
      <c r="G124" s="47"/>
      <c r="H124" s="7"/>
      <c r="I124" s="7"/>
      <c r="J124" s="95"/>
      <c r="K124" s="91"/>
    </row>
    <row r="125" spans="1:11" x14ac:dyDescent="0.25">
      <c r="A125" s="32"/>
      <c r="B125" s="21"/>
      <c r="C125" s="8"/>
      <c r="D125" s="8"/>
      <c r="E125" s="7"/>
      <c r="F125" s="7"/>
      <c r="G125" s="47"/>
      <c r="H125" s="7"/>
      <c r="I125" s="7"/>
      <c r="J125" s="95"/>
      <c r="K125" s="91"/>
    </row>
    <row r="126" spans="1:11" x14ac:dyDescent="0.25">
      <c r="A126" s="30"/>
      <c r="B126" s="21"/>
      <c r="C126" s="11"/>
      <c r="D126" s="11"/>
      <c r="E126" s="7"/>
      <c r="F126" s="7"/>
      <c r="G126" s="47"/>
      <c r="H126" s="58"/>
      <c r="I126" s="7"/>
      <c r="J126" s="95"/>
      <c r="K126" s="91"/>
    </row>
    <row r="127" spans="1:11" x14ac:dyDescent="0.25">
      <c r="A127" s="32"/>
      <c r="B127" s="21"/>
      <c r="C127" s="8"/>
      <c r="D127" s="8"/>
      <c r="E127" s="7"/>
      <c r="F127" s="7"/>
      <c r="G127" s="47"/>
      <c r="H127" s="7"/>
      <c r="I127" s="7"/>
      <c r="J127" s="95"/>
      <c r="K127" s="91"/>
    </row>
    <row r="128" spans="1:11" x14ac:dyDescent="0.25">
      <c r="A128" s="32"/>
      <c r="B128" s="21"/>
      <c r="C128" s="8"/>
      <c r="D128" s="8"/>
      <c r="E128" s="7"/>
      <c r="F128" s="7"/>
      <c r="G128" s="47"/>
      <c r="H128" s="7"/>
      <c r="I128" s="7"/>
      <c r="J128" s="95"/>
      <c r="K128" s="91"/>
    </row>
    <row r="129" spans="1:11" x14ac:dyDescent="0.25">
      <c r="A129" s="32"/>
      <c r="B129" s="21"/>
      <c r="C129" s="8"/>
      <c r="D129" s="8"/>
      <c r="E129" s="7"/>
      <c r="F129" s="7"/>
      <c r="G129" s="47"/>
      <c r="H129" s="7"/>
      <c r="I129" s="7"/>
      <c r="J129" s="95"/>
      <c r="K129" s="91"/>
    </row>
    <row r="130" spans="1:11" x14ac:dyDescent="0.25">
      <c r="A130" s="30"/>
      <c r="B130" s="21"/>
      <c r="C130" s="11"/>
      <c r="D130" s="11"/>
      <c r="E130" s="7"/>
      <c r="F130" s="7"/>
      <c r="G130" s="47"/>
      <c r="H130" s="59"/>
      <c r="I130" s="11"/>
      <c r="J130" s="95"/>
      <c r="K130" s="91"/>
    </row>
    <row r="131" spans="1:11" x14ac:dyDescent="0.25">
      <c r="A131" s="32"/>
      <c r="B131" s="21"/>
      <c r="C131" s="8"/>
      <c r="D131" s="8"/>
      <c r="E131" s="7"/>
      <c r="F131" s="7"/>
      <c r="G131" s="47"/>
      <c r="H131" s="7"/>
      <c r="I131" s="7"/>
      <c r="J131" s="95"/>
      <c r="K131" s="91"/>
    </row>
    <row r="132" spans="1:11" x14ac:dyDescent="0.25">
      <c r="A132" s="32"/>
      <c r="B132" s="21"/>
      <c r="C132" s="8"/>
      <c r="D132" s="8"/>
      <c r="E132" s="7"/>
      <c r="F132" s="7"/>
      <c r="G132" s="47"/>
      <c r="H132" s="7"/>
      <c r="I132" s="7"/>
      <c r="J132" s="95"/>
      <c r="K132" s="91"/>
    </row>
    <row r="133" spans="1:11" x14ac:dyDescent="0.25">
      <c r="A133" s="32"/>
      <c r="B133" s="21"/>
      <c r="C133" s="8"/>
      <c r="D133" s="8"/>
      <c r="E133" s="7"/>
      <c r="F133" s="7"/>
      <c r="G133" s="47"/>
      <c r="H133" s="7"/>
      <c r="I133" s="7"/>
      <c r="J133" s="95"/>
      <c r="K133" s="91"/>
    </row>
    <row r="134" spans="1:11" x14ac:dyDescent="0.25">
      <c r="A134" s="32"/>
      <c r="B134" s="21"/>
      <c r="C134" s="8"/>
      <c r="D134" s="8"/>
      <c r="E134" s="7"/>
      <c r="F134" s="7"/>
      <c r="G134" s="47"/>
      <c r="H134" s="7"/>
      <c r="I134" s="7"/>
      <c r="J134" s="95"/>
      <c r="K134" s="91"/>
    </row>
    <row r="135" spans="1:11" x14ac:dyDescent="0.25">
      <c r="A135" s="32"/>
      <c r="B135" s="21"/>
      <c r="C135" s="8"/>
      <c r="D135" s="8"/>
      <c r="E135" s="7"/>
      <c r="F135" s="7"/>
      <c r="G135" s="47"/>
      <c r="H135" s="7"/>
      <c r="I135" s="7"/>
      <c r="J135" s="95"/>
      <c r="K135" s="91"/>
    </row>
    <row r="136" spans="1:11" x14ac:dyDescent="0.25">
      <c r="A136" s="32"/>
      <c r="B136" s="21"/>
      <c r="C136" s="8"/>
      <c r="D136" s="8"/>
      <c r="E136" s="7"/>
      <c r="F136" s="7"/>
      <c r="G136" s="47"/>
      <c r="H136" s="11"/>
      <c r="I136" s="11"/>
      <c r="J136" s="95"/>
      <c r="K136" s="91"/>
    </row>
    <row r="137" spans="1:11" x14ac:dyDescent="0.25">
      <c r="A137" s="32"/>
      <c r="B137" s="21"/>
      <c r="C137" s="8"/>
      <c r="D137" s="8"/>
      <c r="E137" s="7"/>
      <c r="F137" s="7"/>
      <c r="G137" s="47"/>
      <c r="H137" s="7"/>
      <c r="I137" s="7"/>
      <c r="J137" s="95"/>
      <c r="K137" s="91"/>
    </row>
    <row r="138" spans="1:11" x14ac:dyDescent="0.25">
      <c r="A138" s="32"/>
      <c r="B138" s="21"/>
      <c r="C138" s="8"/>
      <c r="D138" s="8"/>
      <c r="E138" s="7"/>
      <c r="F138" s="7"/>
      <c r="G138" s="47"/>
      <c r="H138" s="7"/>
      <c r="I138" s="7"/>
      <c r="J138" s="95"/>
      <c r="K138" s="91"/>
    </row>
    <row r="139" spans="1:11" x14ac:dyDescent="0.25">
      <c r="A139" s="32"/>
      <c r="B139" s="21"/>
      <c r="C139" s="8"/>
      <c r="D139" s="8"/>
      <c r="E139" s="7"/>
      <c r="F139" s="7"/>
      <c r="G139" s="47"/>
      <c r="H139" s="7"/>
      <c r="I139" s="7"/>
      <c r="J139" s="95"/>
      <c r="K139" s="91"/>
    </row>
    <row r="140" spans="1:11" x14ac:dyDescent="0.25">
      <c r="A140" s="30"/>
      <c r="B140" s="21"/>
      <c r="G140" s="47"/>
      <c r="H140" s="118"/>
      <c r="I140" s="7"/>
      <c r="J140" s="95"/>
      <c r="K140" s="91"/>
    </row>
    <row r="141" spans="1:11" x14ac:dyDescent="0.25">
      <c r="A141" s="30"/>
      <c r="B141" s="21"/>
      <c r="G141" s="47"/>
      <c r="H141" s="118"/>
      <c r="I141" s="11"/>
      <c r="J141" s="95"/>
      <c r="K141" s="91"/>
    </row>
    <row r="142" spans="1:11" x14ac:dyDescent="0.25">
      <c r="A142" s="30"/>
      <c r="B142" s="21"/>
      <c r="G142" s="47"/>
      <c r="H142" s="118"/>
      <c r="I142" s="7"/>
      <c r="J142" s="95"/>
      <c r="K142" s="91"/>
    </row>
    <row r="143" spans="1:11" x14ac:dyDescent="0.25">
      <c r="A143" s="32"/>
      <c r="B143" s="21"/>
      <c r="C143" s="8"/>
      <c r="D143" s="8"/>
      <c r="E143" s="7"/>
      <c r="F143" s="7"/>
      <c r="G143" s="47"/>
      <c r="H143" s="11"/>
      <c r="I143" s="11"/>
      <c r="J143" s="95"/>
      <c r="K143" s="91"/>
    </row>
    <row r="144" spans="1:11" x14ac:dyDescent="0.25">
      <c r="A144" s="32"/>
      <c r="B144" s="21"/>
      <c r="C144" s="8"/>
      <c r="D144" s="8"/>
      <c r="E144" s="7"/>
      <c r="F144" s="7"/>
      <c r="G144" s="47"/>
      <c r="H144" s="7"/>
      <c r="I144" s="7"/>
      <c r="J144" s="95"/>
      <c r="K144" s="91"/>
    </row>
    <row r="145" spans="1:11" x14ac:dyDescent="0.25">
      <c r="A145" s="32"/>
      <c r="B145" s="21"/>
      <c r="C145" s="13"/>
      <c r="D145" s="55"/>
      <c r="G145" s="47"/>
      <c r="I145" s="7"/>
      <c r="J145" s="95"/>
      <c r="K145" s="91"/>
    </row>
    <row r="146" spans="1:11" x14ac:dyDescent="0.25">
      <c r="A146" s="32"/>
      <c r="B146" s="21"/>
      <c r="C146" s="8"/>
      <c r="D146" s="8"/>
      <c r="E146" s="7"/>
      <c r="F146" s="7"/>
      <c r="G146" s="47"/>
      <c r="H146" s="7"/>
      <c r="I146" s="7"/>
      <c r="J146" s="95"/>
      <c r="K146" s="91"/>
    </row>
    <row r="147" spans="1:11" x14ac:dyDescent="0.25">
      <c r="A147" s="32"/>
      <c r="B147" s="21"/>
      <c r="C147" s="8"/>
      <c r="D147" s="8"/>
      <c r="E147" s="7"/>
      <c r="F147" s="7"/>
      <c r="G147" s="47"/>
      <c r="H147" s="7"/>
      <c r="I147" s="7"/>
      <c r="J147" s="95"/>
      <c r="K147" s="91"/>
    </row>
    <row r="148" spans="1:11" x14ac:dyDescent="0.25">
      <c r="A148" s="32"/>
      <c r="B148" s="21"/>
      <c r="C148" s="8"/>
      <c r="D148" s="8"/>
      <c r="E148" s="7"/>
      <c r="F148" s="7"/>
      <c r="G148" s="47"/>
      <c r="H148" s="11"/>
      <c r="I148" s="11"/>
      <c r="J148" s="95"/>
      <c r="K148" s="91"/>
    </row>
    <row r="149" spans="1:11" x14ac:dyDescent="0.25">
      <c r="A149" s="32"/>
      <c r="B149" s="21"/>
      <c r="C149" s="8"/>
      <c r="D149" s="8"/>
      <c r="E149" s="7"/>
      <c r="F149" s="7"/>
      <c r="G149" s="47"/>
      <c r="H149" s="7"/>
      <c r="I149" s="7"/>
      <c r="J149" s="95"/>
      <c r="K149" s="91"/>
    </row>
    <row r="150" spans="1:11" x14ac:dyDescent="0.25">
      <c r="A150" s="32"/>
      <c r="B150" s="21"/>
      <c r="C150" s="8"/>
      <c r="D150" s="8"/>
      <c r="E150" s="7"/>
      <c r="F150" s="7"/>
      <c r="G150" s="47"/>
      <c r="H150" s="7"/>
      <c r="I150" s="7"/>
      <c r="J150" s="95"/>
      <c r="K150" s="91"/>
    </row>
    <row r="151" spans="1:11" x14ac:dyDescent="0.25">
      <c r="A151" s="32"/>
      <c r="B151" s="21"/>
      <c r="C151" s="8"/>
      <c r="D151" s="8"/>
      <c r="E151" s="7"/>
      <c r="F151" s="7"/>
      <c r="G151" s="47"/>
      <c r="H151" s="7"/>
      <c r="I151" s="7"/>
      <c r="J151" s="95"/>
      <c r="K151" s="91"/>
    </row>
    <row r="152" spans="1:11" x14ac:dyDescent="0.25">
      <c r="A152" s="32"/>
      <c r="B152" s="21"/>
      <c r="C152" s="8"/>
      <c r="D152" s="8"/>
      <c r="E152" s="7"/>
      <c r="F152" s="7"/>
      <c r="G152" s="47"/>
      <c r="H152" s="11"/>
      <c r="I152" s="11"/>
      <c r="J152" s="95"/>
      <c r="K152" s="91"/>
    </row>
    <row r="153" spans="1:11" x14ac:dyDescent="0.25">
      <c r="A153" s="32"/>
      <c r="B153" s="21"/>
      <c r="C153" s="8"/>
      <c r="D153" s="8"/>
      <c r="E153" s="7"/>
      <c r="F153" s="7"/>
      <c r="G153" s="47"/>
      <c r="H153" s="7"/>
      <c r="I153" s="7"/>
      <c r="J153" s="95"/>
      <c r="K153" s="91"/>
    </row>
    <row r="154" spans="1:11" x14ac:dyDescent="0.25">
      <c r="A154" s="30"/>
      <c r="B154" s="21"/>
      <c r="G154" s="47"/>
      <c r="H154" s="118"/>
      <c r="I154" s="7"/>
      <c r="J154" s="95"/>
      <c r="K154" s="91"/>
    </row>
    <row r="155" spans="1:11" x14ac:dyDescent="0.25">
      <c r="A155" s="32"/>
      <c r="B155" s="21"/>
      <c r="C155" s="8"/>
      <c r="D155" s="8"/>
      <c r="E155" s="7"/>
      <c r="F155" s="7"/>
      <c r="G155" s="47"/>
      <c r="H155" s="7"/>
      <c r="I155" s="7"/>
      <c r="J155" s="95"/>
      <c r="K155" s="91"/>
    </row>
    <row r="156" spans="1:11" x14ac:dyDescent="0.25">
      <c r="A156" s="32"/>
      <c r="B156" s="21"/>
      <c r="C156" s="8"/>
      <c r="D156" s="8"/>
      <c r="E156" s="7"/>
      <c r="F156" s="7"/>
      <c r="G156" s="47"/>
      <c r="H156" s="7"/>
      <c r="I156" s="7"/>
      <c r="J156" s="95"/>
      <c r="K156" s="91"/>
    </row>
    <row r="157" spans="1:11" x14ac:dyDescent="0.25">
      <c r="A157" s="30"/>
      <c r="B157" s="21"/>
      <c r="G157" s="47"/>
      <c r="H157" s="118"/>
      <c r="I157" s="7"/>
      <c r="J157" s="95"/>
      <c r="K157" s="91"/>
    </row>
    <row r="158" spans="1:11" x14ac:dyDescent="0.25">
      <c r="A158" s="30"/>
      <c r="B158" s="21"/>
      <c r="G158" s="47"/>
      <c r="H158" s="118"/>
      <c r="I158" s="7"/>
      <c r="J158" s="95"/>
      <c r="K158" s="91"/>
    </row>
    <row r="159" spans="1:11" x14ac:dyDescent="0.25">
      <c r="A159" s="32"/>
      <c r="B159" s="21"/>
      <c r="C159" s="8"/>
      <c r="D159" s="8"/>
      <c r="E159" s="7"/>
      <c r="F159" s="7"/>
      <c r="G159" s="47"/>
      <c r="H159" s="7"/>
      <c r="I159" s="7"/>
      <c r="J159" s="95"/>
      <c r="K159" s="91"/>
    </row>
    <row r="160" spans="1:11" x14ac:dyDescent="0.25">
      <c r="A160" s="32"/>
      <c r="B160" s="21"/>
      <c r="C160" s="8"/>
      <c r="D160" s="8"/>
      <c r="E160" s="7"/>
      <c r="F160" s="7"/>
      <c r="G160" s="47"/>
      <c r="H160" s="11"/>
      <c r="I160" s="11"/>
      <c r="J160" s="95"/>
      <c r="K160" s="91"/>
    </row>
    <row r="161" spans="1:11" x14ac:dyDescent="0.25">
      <c r="A161" s="32"/>
      <c r="B161" s="21"/>
      <c r="C161" s="8"/>
      <c r="D161" s="8"/>
      <c r="E161" s="7"/>
      <c r="F161" s="7"/>
      <c r="G161" s="47"/>
      <c r="H161" s="7"/>
      <c r="I161" s="7"/>
      <c r="J161" s="95"/>
      <c r="K161" s="91"/>
    </row>
    <row r="162" spans="1:11" x14ac:dyDescent="0.25">
      <c r="A162" s="32"/>
      <c r="B162" s="21"/>
      <c r="C162" s="8"/>
      <c r="D162" s="8"/>
      <c r="E162" s="7"/>
      <c r="F162" s="7"/>
      <c r="G162" s="47"/>
      <c r="H162" s="7"/>
      <c r="I162" s="7"/>
      <c r="J162" s="95"/>
      <c r="K162" s="91"/>
    </row>
    <row r="163" spans="1:11" x14ac:dyDescent="0.25">
      <c r="A163" s="32"/>
      <c r="B163" s="21"/>
      <c r="C163" s="8"/>
      <c r="D163" s="8"/>
      <c r="E163" s="7"/>
      <c r="F163" s="7"/>
      <c r="G163" s="47"/>
      <c r="H163" s="7"/>
      <c r="I163" s="7"/>
      <c r="J163" s="95"/>
      <c r="K163" s="91"/>
    </row>
    <row r="164" spans="1:11" x14ac:dyDescent="0.25">
      <c r="A164" s="32"/>
      <c r="B164" s="21"/>
      <c r="C164" s="8"/>
      <c r="D164" s="8"/>
      <c r="E164" s="7"/>
      <c r="F164" s="7"/>
      <c r="G164" s="47"/>
      <c r="H164" s="7"/>
      <c r="I164" s="7"/>
      <c r="J164" s="95"/>
      <c r="K164" s="91"/>
    </row>
    <row r="165" spans="1:11" x14ac:dyDescent="0.25">
      <c r="A165" s="32"/>
      <c r="B165" s="21"/>
      <c r="C165" s="8"/>
      <c r="D165" s="8"/>
      <c r="E165" s="7"/>
      <c r="F165" s="7"/>
      <c r="G165" s="47"/>
      <c r="H165" s="7"/>
      <c r="I165" s="7"/>
      <c r="J165" s="95"/>
      <c r="K165" s="91"/>
    </row>
    <row r="166" spans="1:11" x14ac:dyDescent="0.25">
      <c r="A166" s="30"/>
      <c r="B166" s="21"/>
      <c r="C166" s="11"/>
      <c r="D166" s="11"/>
      <c r="E166" s="7"/>
      <c r="F166" s="7"/>
      <c r="G166" s="47"/>
      <c r="H166" s="58"/>
      <c r="I166" s="7"/>
      <c r="J166" s="95"/>
      <c r="K166" s="91"/>
    </row>
    <row r="167" spans="1:11" x14ac:dyDescent="0.25">
      <c r="A167" s="30"/>
      <c r="B167" s="21"/>
      <c r="C167" s="11"/>
      <c r="D167" s="11"/>
      <c r="E167" s="7"/>
      <c r="F167" s="7"/>
      <c r="G167" s="47"/>
      <c r="H167" s="58"/>
      <c r="I167" s="7"/>
      <c r="J167" s="95"/>
      <c r="K167" s="91"/>
    </row>
    <row r="168" spans="1:11" x14ac:dyDescent="0.25">
      <c r="A168" s="32"/>
      <c r="B168" s="21"/>
      <c r="C168" s="13"/>
      <c r="D168" s="55"/>
      <c r="G168" s="47"/>
      <c r="I168" s="11"/>
      <c r="J168" s="95"/>
      <c r="K168" s="91"/>
    </row>
    <row r="169" spans="1:11" x14ac:dyDescent="0.25">
      <c r="A169" s="32"/>
      <c r="B169" s="21"/>
      <c r="C169" s="8"/>
      <c r="D169" s="8"/>
      <c r="E169" s="7"/>
      <c r="F169" s="7"/>
      <c r="G169" s="47"/>
      <c r="H169" s="11"/>
      <c r="I169" s="11"/>
      <c r="J169" s="95"/>
      <c r="K169" s="91"/>
    </row>
    <row r="170" spans="1:11" x14ac:dyDescent="0.25">
      <c r="A170" s="32"/>
      <c r="B170" s="21"/>
      <c r="C170" s="8"/>
      <c r="D170" s="8"/>
      <c r="E170" s="7"/>
      <c r="F170" s="7"/>
      <c r="G170" s="47"/>
      <c r="H170" s="7"/>
      <c r="I170" s="7"/>
      <c r="J170" s="95"/>
      <c r="K170" s="91"/>
    </row>
    <row r="171" spans="1:11" x14ac:dyDescent="0.25">
      <c r="A171" s="32"/>
      <c r="B171" s="21"/>
      <c r="C171" s="8"/>
      <c r="D171" s="8"/>
      <c r="E171" s="7"/>
      <c r="F171" s="7"/>
      <c r="G171" s="47"/>
      <c r="H171" s="7"/>
      <c r="I171" s="7"/>
      <c r="J171" s="95"/>
      <c r="K171" s="91"/>
    </row>
    <row r="172" spans="1:11" x14ac:dyDescent="0.25">
      <c r="A172" s="30"/>
      <c r="B172" s="21"/>
      <c r="G172" s="47"/>
      <c r="I172" s="7"/>
      <c r="J172" s="95"/>
      <c r="K172" s="91"/>
    </row>
    <row r="173" spans="1:11" x14ac:dyDescent="0.25">
      <c r="A173" s="32"/>
      <c r="B173" s="21"/>
      <c r="C173" s="8"/>
      <c r="D173" s="8"/>
      <c r="E173" s="7"/>
      <c r="F173" s="7"/>
      <c r="G173" s="47"/>
      <c r="H173" s="7"/>
      <c r="I173" s="7"/>
      <c r="J173" s="95"/>
      <c r="K173" s="91"/>
    </row>
    <row r="174" spans="1:11" x14ac:dyDescent="0.25">
      <c r="A174" s="32"/>
      <c r="B174" s="21"/>
      <c r="C174" s="8"/>
      <c r="D174" s="8"/>
      <c r="E174" s="7"/>
      <c r="F174" s="7"/>
      <c r="G174" s="47"/>
      <c r="H174" s="7"/>
      <c r="I174" s="7"/>
      <c r="J174" s="95"/>
      <c r="K174" s="91"/>
    </row>
    <row r="175" spans="1:11" x14ac:dyDescent="0.25">
      <c r="A175" s="32"/>
      <c r="B175" s="21"/>
      <c r="C175" s="8"/>
      <c r="D175" s="8"/>
      <c r="E175" s="7"/>
      <c r="F175" s="7"/>
      <c r="G175" s="47"/>
      <c r="H175" s="7"/>
      <c r="I175" s="7"/>
      <c r="J175" s="95"/>
      <c r="K175" s="91"/>
    </row>
    <row r="176" spans="1:11" x14ac:dyDescent="0.25">
      <c r="A176" s="32"/>
      <c r="B176" s="21"/>
      <c r="C176" s="8"/>
      <c r="D176" s="8"/>
      <c r="E176" s="7"/>
      <c r="F176" s="7"/>
      <c r="G176" s="47"/>
      <c r="H176" s="7"/>
      <c r="I176" s="7"/>
      <c r="J176" s="95"/>
      <c r="K176" s="91"/>
    </row>
    <row r="177" spans="1:11" x14ac:dyDescent="0.25">
      <c r="A177" s="32"/>
      <c r="B177" s="21"/>
      <c r="C177" s="8"/>
      <c r="D177" s="8"/>
      <c r="E177" s="7"/>
      <c r="F177" s="7"/>
      <c r="G177" s="47"/>
      <c r="H177" s="7"/>
      <c r="I177" s="7"/>
      <c r="J177" s="95"/>
      <c r="K177" s="91"/>
    </row>
    <row r="178" spans="1:11" x14ac:dyDescent="0.25">
      <c r="A178" s="32"/>
      <c r="B178" s="21"/>
      <c r="C178" s="8"/>
      <c r="D178" s="8"/>
      <c r="E178" s="7"/>
      <c r="F178" s="7"/>
      <c r="G178" s="47"/>
      <c r="H178" s="7"/>
      <c r="I178" s="7"/>
      <c r="J178" s="95"/>
      <c r="K178" s="91"/>
    </row>
    <row r="179" spans="1:11" x14ac:dyDescent="0.25">
      <c r="A179" s="32"/>
      <c r="B179" s="21"/>
      <c r="C179" s="8"/>
      <c r="D179" s="8"/>
      <c r="E179" s="7"/>
      <c r="F179" s="7"/>
      <c r="G179" s="47"/>
      <c r="H179" s="7"/>
      <c r="I179" s="7"/>
      <c r="J179" s="95"/>
      <c r="K179" s="91"/>
    </row>
    <row r="180" spans="1:11" x14ac:dyDescent="0.25">
      <c r="A180" s="32"/>
      <c r="B180" s="21"/>
      <c r="C180" s="8"/>
      <c r="D180" s="8"/>
      <c r="E180" s="7"/>
      <c r="F180" s="7"/>
      <c r="G180" s="47"/>
      <c r="H180" s="7"/>
      <c r="I180" s="7"/>
      <c r="J180" s="95"/>
      <c r="K180" s="91"/>
    </row>
    <row r="181" spans="1:11" x14ac:dyDescent="0.25">
      <c r="A181" s="32"/>
      <c r="B181" s="21"/>
      <c r="C181" s="8"/>
      <c r="D181" s="8"/>
      <c r="E181" s="7"/>
      <c r="F181" s="7"/>
      <c r="G181" s="47"/>
      <c r="H181" s="11"/>
      <c r="I181" s="11"/>
      <c r="J181" s="95"/>
      <c r="K181" s="91"/>
    </row>
    <row r="182" spans="1:11" x14ac:dyDescent="0.25">
      <c r="A182" s="32"/>
      <c r="B182" s="21"/>
      <c r="C182" s="8"/>
      <c r="D182" s="8"/>
      <c r="E182" s="7"/>
      <c r="F182" s="7"/>
      <c r="G182" s="47"/>
      <c r="H182" s="7"/>
      <c r="I182" s="7"/>
      <c r="J182" s="95"/>
      <c r="K182" s="91"/>
    </row>
    <row r="183" spans="1:11" x14ac:dyDescent="0.25">
      <c r="A183" s="32"/>
      <c r="B183" s="21"/>
      <c r="C183" s="8"/>
      <c r="D183" s="8"/>
      <c r="E183" s="7"/>
      <c r="F183" s="7"/>
      <c r="G183" s="47"/>
      <c r="H183" s="7"/>
      <c r="I183" s="7"/>
      <c r="J183" s="95"/>
      <c r="K183" s="91"/>
    </row>
    <row r="184" spans="1:11" x14ac:dyDescent="0.25">
      <c r="A184" s="32"/>
      <c r="B184" s="21"/>
      <c r="C184" s="8"/>
      <c r="D184" s="8"/>
      <c r="E184" s="7"/>
      <c r="F184" s="7"/>
      <c r="G184" s="47"/>
      <c r="H184" s="7"/>
      <c r="I184" s="7"/>
      <c r="J184" s="95"/>
      <c r="K184" s="91"/>
    </row>
    <row r="185" spans="1:11" x14ac:dyDescent="0.25">
      <c r="A185" s="32"/>
      <c r="B185" s="21"/>
      <c r="C185" s="8"/>
      <c r="D185" s="8"/>
      <c r="E185" s="7"/>
      <c r="F185" s="7"/>
      <c r="G185" s="47"/>
      <c r="H185" s="7"/>
      <c r="I185" s="7"/>
      <c r="J185" s="95"/>
      <c r="K185" s="91"/>
    </row>
    <row r="186" spans="1:11" x14ac:dyDescent="0.25">
      <c r="A186" s="32"/>
      <c r="B186" s="21"/>
      <c r="C186" s="8"/>
      <c r="D186" s="8"/>
      <c r="E186" s="7"/>
      <c r="F186" s="7"/>
      <c r="G186" s="47"/>
      <c r="H186" s="7"/>
      <c r="I186" s="7"/>
      <c r="J186" s="95"/>
      <c r="K186" s="91"/>
    </row>
    <row r="187" spans="1:11" x14ac:dyDescent="0.25">
      <c r="A187" s="32"/>
      <c r="B187" s="21"/>
      <c r="C187" s="8"/>
      <c r="D187" s="8"/>
      <c r="E187" s="7"/>
      <c r="F187" s="7"/>
      <c r="G187" s="47"/>
      <c r="H187" s="11"/>
      <c r="I187" s="11"/>
      <c r="J187" s="95"/>
      <c r="K187" s="91"/>
    </row>
    <row r="188" spans="1:11" x14ac:dyDescent="0.25">
      <c r="A188" s="32"/>
      <c r="B188" s="21"/>
      <c r="C188" s="8"/>
      <c r="D188" s="8"/>
      <c r="E188" s="7"/>
      <c r="F188" s="7"/>
      <c r="G188" s="47"/>
      <c r="H188" s="7"/>
      <c r="I188" s="7"/>
      <c r="J188" s="95"/>
      <c r="K188" s="91"/>
    </row>
    <row r="189" spans="1:11" x14ac:dyDescent="0.25">
      <c r="A189" s="32"/>
      <c r="B189" s="21"/>
      <c r="C189" s="8"/>
      <c r="D189" s="8"/>
      <c r="E189" s="7"/>
      <c r="F189" s="7"/>
      <c r="G189" s="47"/>
      <c r="H189" s="7"/>
      <c r="I189" s="7"/>
      <c r="J189" s="95"/>
      <c r="K189" s="91"/>
    </row>
    <row r="190" spans="1:11" x14ac:dyDescent="0.25">
      <c r="A190" s="32"/>
      <c r="B190" s="21"/>
      <c r="C190" s="8"/>
      <c r="D190" s="8"/>
      <c r="E190" s="7"/>
      <c r="F190" s="7"/>
      <c r="G190" s="47"/>
      <c r="H190" s="11"/>
      <c r="I190" s="11"/>
      <c r="J190" s="95"/>
      <c r="K190" s="91"/>
    </row>
    <row r="191" spans="1:11" x14ac:dyDescent="0.25">
      <c r="A191" s="32"/>
      <c r="B191" s="21"/>
      <c r="C191" s="8"/>
      <c r="D191" s="8"/>
      <c r="E191" s="7"/>
      <c r="F191" s="7"/>
      <c r="G191" s="47"/>
      <c r="H191" s="7"/>
      <c r="I191" s="7"/>
      <c r="J191" s="95"/>
      <c r="K191" s="91"/>
    </row>
    <row r="192" spans="1:11" x14ac:dyDescent="0.25">
      <c r="A192" s="32"/>
      <c r="B192" s="21"/>
      <c r="C192" s="8"/>
      <c r="D192" s="8"/>
      <c r="E192" s="7"/>
      <c r="F192" s="7"/>
      <c r="G192" s="47"/>
      <c r="H192" s="7"/>
      <c r="I192" s="7"/>
      <c r="J192" s="95"/>
      <c r="K192" s="91"/>
    </row>
    <row r="193" spans="1:11" x14ac:dyDescent="0.25">
      <c r="A193" s="32"/>
      <c r="B193" s="21"/>
      <c r="C193" s="8"/>
      <c r="D193" s="8"/>
      <c r="E193" s="7"/>
      <c r="F193" s="7"/>
      <c r="G193" s="47"/>
      <c r="H193" s="7"/>
      <c r="I193" s="7"/>
      <c r="J193" s="95"/>
      <c r="K193" s="91"/>
    </row>
    <row r="194" spans="1:11" x14ac:dyDescent="0.25">
      <c r="A194" s="30"/>
      <c r="B194" s="21"/>
      <c r="C194" s="11"/>
      <c r="D194" s="11"/>
      <c r="E194" s="7"/>
      <c r="F194" s="7"/>
      <c r="G194" s="47"/>
      <c r="H194" s="59"/>
      <c r="I194" s="11"/>
      <c r="J194" s="95"/>
      <c r="K194" s="91"/>
    </row>
    <row r="195" spans="1:11" x14ac:dyDescent="0.25">
      <c r="A195" s="32"/>
      <c r="B195" s="21"/>
      <c r="C195" s="8"/>
      <c r="D195" s="8"/>
      <c r="E195" s="7"/>
      <c r="F195" s="7"/>
      <c r="G195" s="47"/>
      <c r="H195" s="7"/>
      <c r="I195" s="7"/>
      <c r="J195" s="95"/>
      <c r="K195" s="91"/>
    </row>
    <row r="196" spans="1:11" x14ac:dyDescent="0.25">
      <c r="A196" s="32"/>
      <c r="B196" s="21"/>
      <c r="C196" s="8"/>
      <c r="D196" s="8"/>
      <c r="E196" s="7"/>
      <c r="F196" s="7"/>
      <c r="G196" s="47"/>
      <c r="H196" s="7"/>
      <c r="I196" s="7"/>
      <c r="J196" s="95"/>
      <c r="K196" s="91"/>
    </row>
    <row r="197" spans="1:11" x14ac:dyDescent="0.25">
      <c r="A197" s="32"/>
      <c r="B197" s="21"/>
      <c r="C197" s="8"/>
      <c r="D197" s="8"/>
      <c r="E197" s="7"/>
      <c r="F197" s="7"/>
      <c r="G197" s="47"/>
      <c r="H197" s="11"/>
      <c r="I197" s="11"/>
      <c r="J197" s="95"/>
      <c r="K197" s="91"/>
    </row>
    <row r="198" spans="1:11" x14ac:dyDescent="0.25">
      <c r="A198" s="30"/>
      <c r="B198" s="21"/>
      <c r="C198" s="11"/>
      <c r="D198" s="11"/>
      <c r="E198" s="7"/>
      <c r="F198" s="7"/>
      <c r="G198" s="47"/>
      <c r="H198" s="58"/>
      <c r="I198" s="7"/>
      <c r="J198" s="95"/>
      <c r="K198" s="91"/>
    </row>
    <row r="199" spans="1:11" x14ac:dyDescent="0.25">
      <c r="A199" s="30"/>
      <c r="B199" s="21"/>
      <c r="G199" s="47"/>
      <c r="H199" s="118"/>
      <c r="I199" s="7"/>
      <c r="J199" s="95"/>
      <c r="K199" s="91"/>
    </row>
    <row r="200" spans="1:11" x14ac:dyDescent="0.25">
      <c r="A200" s="32"/>
      <c r="B200" s="21"/>
      <c r="C200" s="8"/>
      <c r="D200" s="8"/>
      <c r="E200" s="7"/>
      <c r="F200" s="7"/>
      <c r="G200" s="47"/>
      <c r="H200" s="7"/>
      <c r="I200" s="7"/>
      <c r="J200" s="95"/>
      <c r="K200" s="91"/>
    </row>
    <row r="201" spans="1:11" x14ac:dyDescent="0.25">
      <c r="A201" s="32"/>
      <c r="B201" s="21"/>
      <c r="C201" s="8"/>
      <c r="D201" s="8"/>
      <c r="E201" s="7"/>
      <c r="F201" s="7"/>
      <c r="G201" s="47"/>
      <c r="H201" s="7"/>
      <c r="I201" s="7"/>
      <c r="J201" s="95"/>
      <c r="K201" s="91"/>
    </row>
    <row r="202" spans="1:11" x14ac:dyDescent="0.25">
      <c r="A202" s="32"/>
      <c r="B202" s="21"/>
      <c r="C202" s="8"/>
      <c r="D202" s="8"/>
      <c r="E202" s="7"/>
      <c r="F202" s="7"/>
      <c r="G202" s="47"/>
      <c r="H202" s="7"/>
      <c r="I202" s="7"/>
      <c r="J202" s="95"/>
      <c r="K202" s="91"/>
    </row>
    <row r="203" spans="1:11" x14ac:dyDescent="0.25">
      <c r="A203" s="32"/>
      <c r="B203" s="21"/>
      <c r="C203" s="8"/>
      <c r="D203" s="8"/>
      <c r="E203" s="7"/>
      <c r="F203" s="7"/>
      <c r="G203" s="47"/>
      <c r="H203" s="7"/>
      <c r="I203" s="7"/>
      <c r="J203" s="95"/>
      <c r="K203" s="91"/>
    </row>
    <row r="204" spans="1:11" x14ac:dyDescent="0.25">
      <c r="A204" s="32"/>
      <c r="B204" s="21"/>
      <c r="C204" s="8"/>
      <c r="D204" s="8"/>
      <c r="E204" s="7"/>
      <c r="F204" s="7"/>
      <c r="G204" s="47"/>
      <c r="H204" s="7"/>
      <c r="I204" s="7"/>
      <c r="J204" s="95"/>
      <c r="K204" s="91"/>
    </row>
    <row r="205" spans="1:11" x14ac:dyDescent="0.25">
      <c r="A205" s="32"/>
      <c r="B205" s="21"/>
      <c r="C205" s="8"/>
      <c r="D205" s="8"/>
      <c r="E205" s="7"/>
      <c r="F205" s="7"/>
      <c r="G205" s="47"/>
      <c r="H205" s="11"/>
      <c r="I205" s="11"/>
      <c r="J205" s="95"/>
      <c r="K205" s="91"/>
    </row>
    <row r="206" spans="1:11" x14ac:dyDescent="0.25">
      <c r="A206" s="32"/>
      <c r="B206" s="21"/>
      <c r="C206" s="8"/>
      <c r="D206" s="8"/>
      <c r="E206" s="7"/>
      <c r="F206" s="7"/>
      <c r="G206" s="47"/>
      <c r="H206" s="7"/>
      <c r="I206" s="7"/>
      <c r="J206" s="95"/>
      <c r="K206" s="91"/>
    </row>
    <row r="207" spans="1:11" x14ac:dyDescent="0.25">
      <c r="A207" s="30"/>
      <c r="B207" s="21"/>
      <c r="G207" s="47"/>
      <c r="H207" s="118"/>
      <c r="I207" s="7"/>
      <c r="J207" s="95"/>
      <c r="K207" s="91"/>
    </row>
    <row r="208" spans="1:11" x14ac:dyDescent="0.25">
      <c r="A208" s="32"/>
      <c r="B208" s="21"/>
      <c r="C208" s="8"/>
      <c r="D208" s="8"/>
      <c r="E208" s="7"/>
      <c r="F208" s="7"/>
      <c r="G208" s="47"/>
      <c r="H208" s="11"/>
      <c r="I208" s="11"/>
      <c r="J208" s="95"/>
      <c r="K208" s="91"/>
    </row>
    <row r="209" spans="1:11" x14ac:dyDescent="0.25">
      <c r="A209" s="32"/>
      <c r="B209" s="21"/>
      <c r="C209" s="8"/>
      <c r="D209" s="8"/>
      <c r="E209" s="7"/>
      <c r="F209" s="7"/>
      <c r="G209" s="47"/>
      <c r="H209" s="7"/>
      <c r="I209" s="7"/>
      <c r="J209" s="95"/>
      <c r="K209" s="91"/>
    </row>
    <row r="210" spans="1:11" x14ac:dyDescent="0.25">
      <c r="A210" s="32"/>
      <c r="B210" s="21"/>
      <c r="C210" s="8"/>
      <c r="D210" s="8"/>
      <c r="E210" s="7"/>
      <c r="F210" s="7"/>
      <c r="G210" s="47"/>
      <c r="H210" s="11"/>
      <c r="I210" s="11"/>
      <c r="J210" s="95"/>
      <c r="K210" s="91"/>
    </row>
    <row r="211" spans="1:11" x14ac:dyDescent="0.25">
      <c r="A211" s="32"/>
      <c r="B211" s="21"/>
      <c r="C211" s="8"/>
      <c r="D211" s="8"/>
      <c r="E211" s="7"/>
      <c r="F211" s="7"/>
      <c r="G211" s="47"/>
      <c r="H211" s="11"/>
      <c r="I211" s="11"/>
      <c r="J211" s="95"/>
      <c r="K211" s="91"/>
    </row>
    <row r="212" spans="1:11" x14ac:dyDescent="0.25">
      <c r="A212" s="32"/>
      <c r="B212" s="21"/>
      <c r="C212" s="8"/>
      <c r="D212" s="8"/>
      <c r="E212" s="7"/>
      <c r="F212" s="7"/>
      <c r="G212" s="47"/>
      <c r="H212" s="11"/>
      <c r="I212" s="11"/>
      <c r="J212" s="95"/>
      <c r="K212" s="91"/>
    </row>
    <row r="213" spans="1:11" x14ac:dyDescent="0.25">
      <c r="A213" s="32"/>
      <c r="B213" s="21"/>
      <c r="C213" s="8"/>
      <c r="D213" s="8"/>
      <c r="E213" s="7"/>
      <c r="F213" s="7"/>
      <c r="G213" s="47"/>
      <c r="H213" s="7"/>
      <c r="I213" s="7"/>
      <c r="J213" s="95"/>
      <c r="K213" s="91"/>
    </row>
    <row r="214" spans="1:11" x14ac:dyDescent="0.25">
      <c r="A214" s="32"/>
      <c r="B214" s="21"/>
      <c r="C214" s="8"/>
      <c r="D214" s="8"/>
      <c r="E214" s="7"/>
      <c r="F214" s="7"/>
      <c r="G214" s="47"/>
      <c r="H214" s="7"/>
      <c r="I214" s="7"/>
      <c r="J214" s="95"/>
      <c r="K214" s="91"/>
    </row>
    <row r="215" spans="1:11" x14ac:dyDescent="0.25">
      <c r="A215" s="32"/>
      <c r="B215" s="21"/>
      <c r="C215" s="8"/>
      <c r="D215" s="8"/>
      <c r="E215" s="7"/>
      <c r="F215" s="7"/>
      <c r="G215" s="47"/>
      <c r="H215" s="7"/>
      <c r="I215" s="7"/>
      <c r="J215" s="95"/>
      <c r="K215" s="91"/>
    </row>
    <row r="216" spans="1:11" x14ac:dyDescent="0.25">
      <c r="A216" s="32"/>
      <c r="B216" s="21"/>
      <c r="C216" s="8"/>
      <c r="D216" s="8"/>
      <c r="E216" s="7"/>
      <c r="F216" s="7"/>
      <c r="G216" s="47"/>
      <c r="H216" s="7"/>
      <c r="I216" s="7"/>
      <c r="J216" s="95"/>
      <c r="K216" s="91"/>
    </row>
    <row r="217" spans="1:11" x14ac:dyDescent="0.25">
      <c r="A217" s="30"/>
      <c r="B217" s="21"/>
      <c r="C217" s="11"/>
      <c r="D217" s="11"/>
      <c r="E217" s="7"/>
      <c r="F217" s="7"/>
      <c r="G217" s="47"/>
      <c r="H217" s="58"/>
      <c r="I217" s="7"/>
      <c r="J217" s="95"/>
      <c r="K217" s="91"/>
    </row>
    <row r="218" spans="1:11" x14ac:dyDescent="0.25">
      <c r="A218" s="32"/>
      <c r="B218" s="21"/>
      <c r="C218" s="8"/>
      <c r="D218" s="8"/>
      <c r="E218" s="7"/>
      <c r="F218" s="7"/>
      <c r="G218" s="47"/>
      <c r="H218" s="7"/>
      <c r="I218" s="7"/>
      <c r="J218" s="95"/>
      <c r="K218" s="91"/>
    </row>
    <row r="219" spans="1:11" x14ac:dyDescent="0.25">
      <c r="A219" s="30"/>
      <c r="B219" s="21"/>
      <c r="G219" s="47"/>
      <c r="H219" s="118"/>
      <c r="I219" s="7"/>
      <c r="J219" s="95"/>
      <c r="K219" s="91"/>
    </row>
    <row r="220" spans="1:11" x14ac:dyDescent="0.25">
      <c r="A220" s="32"/>
      <c r="B220" s="21"/>
      <c r="C220" s="8"/>
      <c r="D220" s="8"/>
      <c r="E220" s="7"/>
      <c r="F220" s="7"/>
      <c r="G220" s="47"/>
      <c r="H220" s="11"/>
      <c r="I220" s="11"/>
      <c r="J220" s="95"/>
      <c r="K220" s="91"/>
    </row>
    <row r="221" spans="1:11" x14ac:dyDescent="0.25">
      <c r="A221" s="32"/>
      <c r="B221" s="21"/>
      <c r="C221" s="8"/>
      <c r="D221" s="8"/>
      <c r="E221" s="7"/>
      <c r="F221" s="7"/>
      <c r="G221" s="47"/>
      <c r="H221" s="7"/>
      <c r="I221" s="7"/>
      <c r="J221" s="95"/>
      <c r="K221" s="91"/>
    </row>
    <row r="222" spans="1:11" x14ac:dyDescent="0.25">
      <c r="A222" s="32"/>
      <c r="B222" s="21"/>
      <c r="C222" s="8"/>
      <c r="D222" s="8"/>
      <c r="E222" s="7"/>
      <c r="F222" s="7"/>
      <c r="G222" s="47"/>
      <c r="H222" s="11"/>
      <c r="I222" s="11"/>
      <c r="J222" s="95"/>
      <c r="K222" s="91"/>
    </row>
    <row r="223" spans="1:11" x14ac:dyDescent="0.25">
      <c r="A223" s="30"/>
      <c r="B223" s="21"/>
      <c r="G223" s="47"/>
      <c r="H223" s="118"/>
      <c r="I223" s="7"/>
      <c r="J223" s="95"/>
      <c r="K223" s="91"/>
    </row>
    <row r="224" spans="1:11" x14ac:dyDescent="0.25">
      <c r="A224" s="30"/>
      <c r="B224" s="21"/>
      <c r="G224" s="47"/>
      <c r="I224" s="7"/>
      <c r="J224" s="95"/>
      <c r="K224" s="91"/>
    </row>
    <row r="225" spans="1:11" x14ac:dyDescent="0.25">
      <c r="A225" s="32"/>
      <c r="B225" s="21"/>
      <c r="C225" s="8"/>
      <c r="D225" s="8"/>
      <c r="E225" s="7"/>
      <c r="F225" s="7"/>
      <c r="G225" s="47"/>
      <c r="H225" s="7"/>
      <c r="I225" s="7"/>
      <c r="J225" s="95"/>
      <c r="K225" s="91"/>
    </row>
    <row r="226" spans="1:11" x14ac:dyDescent="0.25">
      <c r="A226" s="32"/>
      <c r="B226" s="21"/>
      <c r="C226" s="8"/>
      <c r="D226" s="8"/>
      <c r="E226" s="7"/>
      <c r="F226" s="7"/>
      <c r="G226" s="47"/>
      <c r="H226" s="7"/>
      <c r="I226" s="7"/>
      <c r="J226" s="95"/>
      <c r="K226" s="91"/>
    </row>
    <row r="227" spans="1:11" x14ac:dyDescent="0.25">
      <c r="A227" s="32"/>
      <c r="B227" s="21"/>
      <c r="C227" s="8"/>
      <c r="D227" s="8"/>
      <c r="E227" s="7"/>
      <c r="F227" s="7"/>
      <c r="G227" s="47"/>
      <c r="H227" s="7"/>
      <c r="I227" s="7"/>
      <c r="J227" s="95"/>
      <c r="K227" s="91"/>
    </row>
    <row r="228" spans="1:11" x14ac:dyDescent="0.25">
      <c r="A228" s="32"/>
      <c r="B228" s="21"/>
      <c r="C228" s="8"/>
      <c r="D228" s="8"/>
      <c r="E228" s="7"/>
      <c r="F228" s="7"/>
      <c r="G228" s="47"/>
      <c r="H228" s="7"/>
      <c r="I228" s="7"/>
      <c r="J228" s="95"/>
      <c r="K228" s="91"/>
    </row>
    <row r="229" spans="1:11" x14ac:dyDescent="0.25">
      <c r="A229" s="32"/>
      <c r="B229" s="21"/>
      <c r="C229" s="8"/>
      <c r="D229" s="8"/>
      <c r="E229" s="7"/>
      <c r="F229" s="7"/>
      <c r="G229" s="47"/>
      <c r="H229" s="7"/>
      <c r="I229" s="7"/>
      <c r="J229" s="95"/>
      <c r="K229" s="91"/>
    </row>
    <row r="230" spans="1:11" x14ac:dyDescent="0.25">
      <c r="A230" s="32"/>
      <c r="B230" s="21"/>
      <c r="C230" s="8"/>
      <c r="D230" s="8"/>
      <c r="E230" s="7"/>
      <c r="F230" s="7"/>
      <c r="G230" s="47"/>
      <c r="H230" s="7"/>
      <c r="I230" s="7"/>
      <c r="J230" s="95"/>
      <c r="K230" s="91"/>
    </row>
    <row r="231" spans="1:11" x14ac:dyDescent="0.25">
      <c r="A231" s="32"/>
      <c r="B231" s="21"/>
      <c r="C231" s="8"/>
      <c r="D231" s="8"/>
      <c r="E231" s="7"/>
      <c r="F231" s="7"/>
      <c r="G231" s="47"/>
      <c r="H231" s="7"/>
      <c r="I231" s="7"/>
      <c r="J231" s="95"/>
      <c r="K231" s="91"/>
    </row>
    <row r="232" spans="1:11" x14ac:dyDescent="0.25">
      <c r="A232" s="32"/>
      <c r="B232" s="21"/>
      <c r="C232" s="8"/>
      <c r="D232" s="8"/>
      <c r="E232" s="7"/>
      <c r="F232" s="7"/>
      <c r="G232" s="47"/>
      <c r="H232" s="11"/>
      <c r="I232" s="11"/>
      <c r="J232" s="95"/>
      <c r="K232" s="91"/>
    </row>
    <row r="233" spans="1:11" x14ac:dyDescent="0.25">
      <c r="A233" s="32"/>
      <c r="B233" s="21"/>
      <c r="C233" s="8"/>
      <c r="D233" s="8"/>
      <c r="E233" s="7"/>
      <c r="F233" s="7"/>
      <c r="G233" s="47"/>
      <c r="H233" s="7"/>
      <c r="I233" s="7"/>
      <c r="J233" s="95"/>
      <c r="K233" s="91"/>
    </row>
    <row r="234" spans="1:11" x14ac:dyDescent="0.25">
      <c r="A234" s="30"/>
      <c r="B234" s="21"/>
      <c r="G234" s="47"/>
      <c r="H234" s="118"/>
      <c r="I234" s="7"/>
      <c r="J234" s="95"/>
      <c r="K234" s="91"/>
    </row>
    <row r="235" spans="1:11" x14ac:dyDescent="0.25">
      <c r="A235" s="32"/>
      <c r="B235" s="21"/>
      <c r="C235" s="8"/>
      <c r="D235" s="8"/>
      <c r="E235" s="7"/>
      <c r="F235" s="7"/>
      <c r="G235" s="47"/>
      <c r="H235" s="11"/>
      <c r="I235" s="11"/>
      <c r="J235" s="95"/>
      <c r="K235" s="91"/>
    </row>
    <row r="236" spans="1:11" x14ac:dyDescent="0.25">
      <c r="A236" s="32"/>
      <c r="B236" s="21"/>
      <c r="C236" s="8"/>
      <c r="D236" s="8"/>
      <c r="E236" s="7"/>
      <c r="F236" s="7"/>
      <c r="G236" s="47"/>
      <c r="H236" s="7"/>
      <c r="I236" s="7"/>
      <c r="J236" s="95"/>
      <c r="K236" s="91"/>
    </row>
    <row r="237" spans="1:11" x14ac:dyDescent="0.25">
      <c r="A237" s="32"/>
      <c r="B237" s="21"/>
      <c r="C237" s="8"/>
      <c r="D237" s="8"/>
      <c r="E237" s="7"/>
      <c r="F237" s="7"/>
      <c r="G237" s="47"/>
      <c r="H237" s="7"/>
      <c r="I237" s="7"/>
      <c r="J237" s="95"/>
      <c r="K237" s="91"/>
    </row>
    <row r="238" spans="1:11" x14ac:dyDescent="0.25">
      <c r="A238" s="32"/>
      <c r="B238" s="21"/>
      <c r="C238" s="8"/>
      <c r="D238" s="8"/>
      <c r="E238" s="7"/>
      <c r="F238" s="7"/>
      <c r="G238" s="47"/>
      <c r="H238" s="11"/>
      <c r="I238" s="11"/>
      <c r="J238" s="95"/>
      <c r="K238" s="91"/>
    </row>
    <row r="239" spans="1:11" x14ac:dyDescent="0.25">
      <c r="A239" s="32"/>
      <c r="B239" s="21"/>
      <c r="C239" s="8"/>
      <c r="D239" s="8"/>
      <c r="E239" s="7"/>
      <c r="F239" s="7"/>
      <c r="G239" s="47"/>
      <c r="H239" s="7"/>
      <c r="I239" s="7"/>
      <c r="J239" s="95"/>
      <c r="K239" s="91"/>
    </row>
    <row r="240" spans="1:11" x14ac:dyDescent="0.25">
      <c r="A240" s="32"/>
      <c r="B240" s="21"/>
      <c r="C240" s="8"/>
      <c r="D240" s="8"/>
      <c r="E240" s="7"/>
      <c r="F240" s="7"/>
      <c r="G240" s="47"/>
      <c r="H240" s="7"/>
      <c r="I240" s="7"/>
      <c r="J240" s="95"/>
      <c r="K240" s="91"/>
    </row>
    <row r="241" spans="1:11" x14ac:dyDescent="0.25">
      <c r="A241" s="32"/>
      <c r="B241" s="21"/>
      <c r="C241" s="8"/>
      <c r="D241" s="8"/>
      <c r="E241" s="7"/>
      <c r="F241" s="7"/>
      <c r="G241" s="47"/>
      <c r="H241" s="7"/>
      <c r="I241" s="7"/>
      <c r="J241" s="95"/>
      <c r="K241" s="91"/>
    </row>
    <row r="242" spans="1:11" x14ac:dyDescent="0.25">
      <c r="A242" s="32"/>
      <c r="B242" s="21"/>
      <c r="C242" s="8"/>
      <c r="D242" s="8"/>
      <c r="E242" s="7"/>
      <c r="F242" s="7"/>
      <c r="G242" s="47"/>
      <c r="H242" s="7"/>
      <c r="I242" s="7"/>
      <c r="J242" s="95"/>
      <c r="K242" s="91"/>
    </row>
    <row r="243" spans="1:11" x14ac:dyDescent="0.25">
      <c r="A243" s="30"/>
      <c r="B243" s="21"/>
      <c r="G243" s="47"/>
      <c r="H243" s="118"/>
      <c r="I243" s="7"/>
      <c r="J243" s="95"/>
      <c r="K243" s="91"/>
    </row>
    <row r="244" spans="1:11" x14ac:dyDescent="0.25">
      <c r="A244" s="32"/>
      <c r="B244" s="21"/>
      <c r="C244" s="8"/>
      <c r="D244" s="8"/>
      <c r="E244" s="7"/>
      <c r="F244" s="7"/>
      <c r="G244" s="47"/>
      <c r="H244" s="7"/>
      <c r="I244" s="7"/>
      <c r="J244" s="95"/>
      <c r="K244" s="91"/>
    </row>
    <row r="245" spans="1:11" x14ac:dyDescent="0.25">
      <c r="A245" s="32"/>
      <c r="B245" s="21"/>
      <c r="C245" s="8"/>
      <c r="D245" s="8"/>
      <c r="E245" s="7"/>
      <c r="F245" s="7"/>
      <c r="G245" s="47"/>
      <c r="H245" s="7"/>
      <c r="I245" s="7"/>
      <c r="J245" s="95"/>
      <c r="K245" s="91"/>
    </row>
    <row r="246" spans="1:11" x14ac:dyDescent="0.25">
      <c r="A246" s="32"/>
      <c r="B246" s="21"/>
      <c r="C246" s="8"/>
      <c r="D246" s="8"/>
      <c r="E246" s="7"/>
      <c r="F246" s="7"/>
      <c r="G246" s="47"/>
      <c r="H246" s="11"/>
      <c r="I246" s="11"/>
      <c r="J246" s="95"/>
      <c r="K246" s="91"/>
    </row>
    <row r="247" spans="1:11" x14ac:dyDescent="0.25">
      <c r="A247" s="32"/>
      <c r="B247" s="21"/>
      <c r="C247" s="8"/>
      <c r="D247" s="8"/>
      <c r="E247" s="7"/>
      <c r="F247" s="7"/>
      <c r="G247" s="47"/>
      <c r="H247" s="7"/>
      <c r="I247" s="7"/>
      <c r="J247" s="95"/>
      <c r="K247" s="91"/>
    </row>
    <row r="248" spans="1:11" x14ac:dyDescent="0.25">
      <c r="A248" s="30"/>
      <c r="B248" s="21"/>
      <c r="G248" s="47"/>
      <c r="H248" s="118"/>
      <c r="I248" s="7"/>
      <c r="J248" s="95"/>
      <c r="K248" s="91"/>
    </row>
    <row r="249" spans="1:11" x14ac:dyDescent="0.25">
      <c r="A249" s="32"/>
      <c r="B249" s="21"/>
      <c r="C249" s="8"/>
      <c r="D249" s="8"/>
      <c r="E249" s="7"/>
      <c r="F249" s="7"/>
      <c r="G249" s="47"/>
      <c r="H249" s="7"/>
      <c r="I249" s="7"/>
      <c r="J249" s="95"/>
      <c r="K249" s="91"/>
    </row>
    <row r="250" spans="1:11" x14ac:dyDescent="0.25">
      <c r="A250" s="32"/>
      <c r="B250" s="21"/>
      <c r="C250" s="8"/>
      <c r="D250" s="8"/>
      <c r="E250" s="7"/>
      <c r="F250" s="7"/>
      <c r="G250" s="47"/>
      <c r="H250" s="7"/>
      <c r="I250" s="7"/>
      <c r="J250" s="95"/>
      <c r="K250" s="91"/>
    </row>
    <row r="251" spans="1:11" x14ac:dyDescent="0.25">
      <c r="A251" s="32"/>
      <c r="B251" s="21"/>
      <c r="C251" s="8"/>
      <c r="D251" s="8"/>
      <c r="E251" s="7"/>
      <c r="F251" s="7"/>
      <c r="G251" s="47"/>
      <c r="H251" s="7"/>
      <c r="I251" s="7"/>
      <c r="J251" s="95"/>
      <c r="K251" s="91"/>
    </row>
    <row r="252" spans="1:11" x14ac:dyDescent="0.25">
      <c r="A252" s="32"/>
      <c r="B252" s="21"/>
      <c r="C252" s="8"/>
      <c r="D252" s="8"/>
      <c r="E252" s="7"/>
      <c r="F252" s="7"/>
      <c r="G252" s="47"/>
      <c r="H252" s="11"/>
      <c r="I252" s="11"/>
      <c r="J252" s="95"/>
      <c r="K252" s="91"/>
    </row>
    <row r="253" spans="1:11" x14ac:dyDescent="0.25">
      <c r="A253" s="32"/>
      <c r="B253" s="21"/>
      <c r="C253" s="8"/>
      <c r="D253" s="8"/>
      <c r="E253" s="7"/>
      <c r="F253" s="7"/>
      <c r="G253" s="47"/>
      <c r="H253" s="11"/>
      <c r="I253" s="11"/>
      <c r="J253" s="95"/>
      <c r="K253" s="91"/>
    </row>
    <row r="254" spans="1:11" x14ac:dyDescent="0.25">
      <c r="A254" s="32"/>
      <c r="B254" s="21"/>
      <c r="C254" s="8"/>
      <c r="D254" s="8"/>
      <c r="E254" s="7"/>
      <c r="F254" s="7"/>
      <c r="G254" s="47"/>
      <c r="H254" s="11"/>
      <c r="I254" s="11"/>
      <c r="J254" s="95"/>
      <c r="K254" s="91"/>
    </row>
    <row r="255" spans="1:11" x14ac:dyDescent="0.25">
      <c r="A255" s="32"/>
      <c r="B255" s="21"/>
      <c r="C255" s="8"/>
      <c r="D255" s="8"/>
      <c r="E255" s="7"/>
      <c r="F255" s="7"/>
      <c r="G255" s="47"/>
      <c r="H255" s="7"/>
      <c r="I255" s="7"/>
      <c r="J255" s="95"/>
      <c r="K255" s="91"/>
    </row>
    <row r="256" spans="1:11" x14ac:dyDescent="0.25">
      <c r="A256" s="32"/>
      <c r="B256" s="21"/>
      <c r="C256" s="8"/>
      <c r="D256" s="8"/>
      <c r="E256" s="7"/>
      <c r="F256" s="7"/>
      <c r="G256" s="47"/>
      <c r="H256" s="7"/>
      <c r="I256" s="7"/>
      <c r="J256" s="95"/>
      <c r="K256" s="91"/>
    </row>
    <row r="257" spans="1:11" x14ac:dyDescent="0.25">
      <c r="A257" s="32"/>
      <c r="B257" s="21"/>
      <c r="C257" s="8"/>
      <c r="D257" s="8"/>
      <c r="E257" s="7"/>
      <c r="F257" s="7"/>
      <c r="G257" s="47"/>
      <c r="H257" s="7"/>
      <c r="I257" s="7"/>
      <c r="J257" s="95"/>
      <c r="K257" s="91"/>
    </row>
    <row r="258" spans="1:11" x14ac:dyDescent="0.25">
      <c r="A258" s="30"/>
      <c r="B258" s="21"/>
      <c r="G258" s="47"/>
      <c r="H258" s="118"/>
      <c r="I258" s="7"/>
      <c r="J258" s="95"/>
      <c r="K258" s="91"/>
    </row>
    <row r="259" spans="1:11" x14ac:dyDescent="0.25">
      <c r="A259" s="32"/>
      <c r="B259" s="21"/>
      <c r="C259" s="8"/>
      <c r="D259" s="8"/>
      <c r="E259" s="7"/>
      <c r="F259" s="7"/>
      <c r="G259" s="47"/>
      <c r="H259" s="7"/>
      <c r="I259" s="7"/>
      <c r="J259" s="95"/>
      <c r="K259" s="91"/>
    </row>
    <row r="260" spans="1:11" x14ac:dyDescent="0.25">
      <c r="A260" s="32"/>
      <c r="B260" s="21"/>
      <c r="C260" s="8"/>
      <c r="D260" s="8"/>
      <c r="E260" s="7"/>
      <c r="F260" s="7"/>
      <c r="G260" s="47"/>
      <c r="H260" s="7"/>
      <c r="I260" s="7"/>
      <c r="J260" s="95"/>
      <c r="K260" s="91"/>
    </row>
    <row r="261" spans="1:11" x14ac:dyDescent="0.25">
      <c r="A261" s="30"/>
      <c r="B261" s="21"/>
      <c r="G261" s="47"/>
      <c r="H261" s="118"/>
      <c r="I261" s="7"/>
      <c r="J261" s="95"/>
      <c r="K261" s="91"/>
    </row>
    <row r="262" spans="1:11" x14ac:dyDescent="0.25">
      <c r="A262" s="32"/>
      <c r="B262" s="21"/>
      <c r="C262" s="8"/>
      <c r="D262" s="8"/>
      <c r="E262" s="7"/>
      <c r="F262" s="7"/>
      <c r="G262" s="47"/>
      <c r="H262" s="7"/>
      <c r="I262" s="7"/>
      <c r="J262" s="95"/>
      <c r="K262" s="91"/>
    </row>
    <row r="263" spans="1:11" x14ac:dyDescent="0.25">
      <c r="A263" s="30"/>
      <c r="B263" s="21"/>
      <c r="G263" s="47"/>
      <c r="H263" s="118"/>
      <c r="I263" s="7"/>
      <c r="J263" s="95"/>
      <c r="K263" s="91"/>
    </row>
    <row r="264" spans="1:11" x14ac:dyDescent="0.25">
      <c r="A264" s="32"/>
      <c r="B264" s="21"/>
      <c r="C264" s="8"/>
      <c r="D264" s="8"/>
      <c r="E264" s="7"/>
      <c r="F264" s="7"/>
      <c r="G264" s="47"/>
      <c r="H264" s="7"/>
      <c r="I264" s="7"/>
      <c r="J264" s="95"/>
      <c r="K264" s="91"/>
    </row>
    <row r="265" spans="1:11" x14ac:dyDescent="0.25">
      <c r="A265" s="32"/>
      <c r="B265" s="21"/>
      <c r="C265" s="8"/>
      <c r="D265" s="8"/>
      <c r="E265" s="7"/>
      <c r="F265" s="7"/>
      <c r="G265" s="47"/>
      <c r="H265" s="11"/>
      <c r="I265" s="11"/>
      <c r="J265" s="95"/>
      <c r="K265" s="91"/>
    </row>
    <row r="266" spans="1:11" x14ac:dyDescent="0.25">
      <c r="A266" s="32"/>
      <c r="B266" s="21"/>
      <c r="C266" s="8"/>
      <c r="D266" s="8"/>
      <c r="E266" s="7"/>
      <c r="F266" s="7"/>
      <c r="G266" s="47"/>
      <c r="H266" s="7"/>
      <c r="I266" s="7"/>
      <c r="J266" s="95"/>
      <c r="K266" s="91"/>
    </row>
    <row r="267" spans="1:11" x14ac:dyDescent="0.25">
      <c r="A267" s="30"/>
      <c r="B267" s="21"/>
      <c r="G267" s="47"/>
      <c r="H267" s="118"/>
      <c r="I267" s="7"/>
      <c r="J267" s="95"/>
      <c r="K267" s="91"/>
    </row>
    <row r="268" spans="1:11" x14ac:dyDescent="0.25">
      <c r="A268" s="30"/>
      <c r="B268" s="21"/>
      <c r="C268" s="11"/>
      <c r="D268" s="11"/>
      <c r="E268" s="7"/>
      <c r="F268" s="7"/>
      <c r="G268" s="47"/>
      <c r="H268" s="58"/>
      <c r="I268" s="7"/>
      <c r="J268" s="95"/>
      <c r="K268" s="91"/>
    </row>
    <row r="269" spans="1:11" x14ac:dyDescent="0.25">
      <c r="A269" s="30"/>
      <c r="B269" s="21"/>
      <c r="G269" s="47"/>
      <c r="H269" s="118"/>
      <c r="I269" s="7"/>
      <c r="J269" s="95"/>
      <c r="K269" s="91"/>
    </row>
    <row r="270" spans="1:11" x14ac:dyDescent="0.25">
      <c r="A270" s="32"/>
      <c r="B270" s="21"/>
      <c r="C270" s="8"/>
      <c r="D270" s="8"/>
      <c r="E270" s="7"/>
      <c r="F270" s="7"/>
      <c r="G270" s="47"/>
      <c r="H270" s="7"/>
      <c r="I270" s="7"/>
      <c r="J270" s="95"/>
      <c r="K270" s="91"/>
    </row>
    <row r="271" spans="1:11" x14ac:dyDescent="0.25">
      <c r="A271" s="32"/>
      <c r="B271" s="21"/>
      <c r="C271" s="8"/>
      <c r="D271" s="8"/>
      <c r="E271" s="7"/>
      <c r="F271" s="7"/>
      <c r="G271" s="47"/>
      <c r="H271" s="7"/>
      <c r="I271" s="7"/>
      <c r="J271" s="95"/>
      <c r="K271" s="91"/>
    </row>
    <row r="272" spans="1:11" x14ac:dyDescent="0.25">
      <c r="A272" s="32"/>
      <c r="B272" s="21"/>
      <c r="C272" s="8"/>
      <c r="D272" s="8"/>
      <c r="E272" s="7"/>
      <c r="F272" s="7"/>
      <c r="G272" s="47"/>
      <c r="H272" s="7"/>
      <c r="I272" s="7"/>
      <c r="J272" s="95"/>
      <c r="K272" s="91"/>
    </row>
    <row r="273" spans="1:11" x14ac:dyDescent="0.25">
      <c r="A273" s="32"/>
      <c r="B273" s="21"/>
      <c r="C273" s="8"/>
      <c r="D273" s="8"/>
      <c r="E273" s="7"/>
      <c r="F273" s="7"/>
      <c r="G273" s="47"/>
      <c r="H273" s="7"/>
      <c r="I273" s="7"/>
      <c r="J273" s="95"/>
      <c r="K273" s="91"/>
    </row>
    <row r="274" spans="1:11" x14ac:dyDescent="0.25">
      <c r="A274" s="32"/>
      <c r="B274" s="21"/>
      <c r="C274" s="8"/>
      <c r="D274" s="8"/>
      <c r="E274" s="7"/>
      <c r="F274" s="7"/>
      <c r="G274" s="47"/>
      <c r="H274" s="7"/>
      <c r="I274" s="7"/>
      <c r="J274" s="95"/>
      <c r="K274" s="91"/>
    </row>
    <row r="275" spans="1:11" x14ac:dyDescent="0.25">
      <c r="A275" s="32"/>
      <c r="B275" s="21"/>
      <c r="C275" s="8"/>
      <c r="D275" s="8"/>
      <c r="E275" s="7"/>
      <c r="F275" s="7"/>
      <c r="G275" s="47"/>
      <c r="H275" s="7"/>
      <c r="I275" s="7"/>
      <c r="J275" s="95"/>
      <c r="K275" s="91"/>
    </row>
    <row r="276" spans="1:11" x14ac:dyDescent="0.25">
      <c r="A276" s="32"/>
      <c r="B276" s="21"/>
      <c r="C276" s="8"/>
      <c r="D276" s="8"/>
      <c r="E276" s="7"/>
      <c r="F276" s="7"/>
      <c r="G276" s="47"/>
      <c r="H276" s="7"/>
      <c r="I276" s="7"/>
      <c r="J276" s="95"/>
      <c r="K276" s="91"/>
    </row>
    <row r="277" spans="1:11" x14ac:dyDescent="0.25">
      <c r="A277" s="32"/>
      <c r="B277" s="21"/>
      <c r="C277" s="8"/>
      <c r="D277" s="8"/>
      <c r="E277" s="7"/>
      <c r="F277" s="7"/>
      <c r="G277" s="47"/>
      <c r="H277" s="7"/>
      <c r="I277" s="7"/>
      <c r="J277" s="95"/>
      <c r="K277" s="91"/>
    </row>
    <row r="278" spans="1:11" x14ac:dyDescent="0.25">
      <c r="A278" s="32"/>
      <c r="B278" s="21"/>
      <c r="C278" s="8"/>
      <c r="D278" s="8"/>
      <c r="E278" s="7"/>
      <c r="F278" s="7"/>
      <c r="G278" s="47"/>
      <c r="H278" s="7"/>
      <c r="I278" s="7"/>
      <c r="J278" s="95"/>
      <c r="K278" s="91"/>
    </row>
    <row r="279" spans="1:11" x14ac:dyDescent="0.25">
      <c r="A279" s="32"/>
      <c r="B279" s="21"/>
      <c r="C279" s="8"/>
      <c r="D279" s="8"/>
      <c r="E279" s="7"/>
      <c r="F279" s="7"/>
      <c r="G279" s="47"/>
      <c r="H279" s="7"/>
      <c r="I279" s="7"/>
      <c r="J279" s="95"/>
      <c r="K279" s="91"/>
    </row>
    <row r="280" spans="1:11" x14ac:dyDescent="0.25">
      <c r="A280" s="32"/>
      <c r="B280" s="21"/>
      <c r="C280" s="8"/>
      <c r="D280" s="8"/>
      <c r="E280" s="7"/>
      <c r="F280" s="7"/>
      <c r="G280" s="47"/>
      <c r="H280" s="7"/>
      <c r="I280" s="7"/>
      <c r="J280" s="95"/>
      <c r="K280" s="91"/>
    </row>
    <row r="281" spans="1:11" x14ac:dyDescent="0.25">
      <c r="A281" s="32"/>
      <c r="B281" s="21"/>
      <c r="C281" s="8"/>
      <c r="D281" s="8"/>
      <c r="E281" s="7"/>
      <c r="F281" s="7"/>
      <c r="G281" s="47"/>
      <c r="H281" s="11"/>
      <c r="I281" s="11"/>
      <c r="J281" s="95"/>
      <c r="K281" s="91"/>
    </row>
    <row r="282" spans="1:11" x14ac:dyDescent="0.25">
      <c r="A282" s="32"/>
      <c r="B282" s="21"/>
      <c r="C282" s="8"/>
      <c r="D282" s="8"/>
      <c r="E282" s="7"/>
      <c r="F282" s="7"/>
      <c r="G282" s="47"/>
      <c r="H282" s="7"/>
      <c r="I282" s="7"/>
      <c r="J282" s="95"/>
      <c r="K282" s="91"/>
    </row>
    <row r="283" spans="1:11" x14ac:dyDescent="0.25">
      <c r="A283" s="30"/>
      <c r="B283" s="21"/>
      <c r="G283" s="47"/>
      <c r="I283" s="7"/>
      <c r="J283" s="95"/>
      <c r="K283" s="91"/>
    </row>
    <row r="284" spans="1:11" x14ac:dyDescent="0.25">
      <c r="A284" s="30"/>
      <c r="B284" s="21"/>
      <c r="G284" s="47"/>
      <c r="H284" s="118"/>
      <c r="I284" s="7"/>
      <c r="J284" s="95"/>
      <c r="K284" s="91"/>
    </row>
    <row r="285" spans="1:11" x14ac:dyDescent="0.25">
      <c r="A285" s="30"/>
      <c r="B285" s="21"/>
      <c r="G285" s="47"/>
      <c r="H285" s="118"/>
      <c r="I285" s="11"/>
      <c r="J285" s="95"/>
      <c r="K285" s="91"/>
    </row>
    <row r="286" spans="1:11" x14ac:dyDescent="0.25">
      <c r="A286" s="30"/>
      <c r="B286" s="21"/>
      <c r="G286" s="47"/>
      <c r="H286" s="118"/>
      <c r="I286" s="7"/>
      <c r="J286" s="95"/>
      <c r="K286" s="91"/>
    </row>
    <row r="287" spans="1:11" x14ac:dyDescent="0.25">
      <c r="A287" s="32"/>
      <c r="B287" s="21"/>
      <c r="C287" s="8"/>
      <c r="D287" s="8"/>
      <c r="E287" s="7"/>
      <c r="F287" s="7"/>
      <c r="G287" s="47"/>
      <c r="H287" s="7"/>
      <c r="I287" s="7"/>
      <c r="J287" s="95"/>
      <c r="K287" s="91"/>
    </row>
    <row r="288" spans="1:11" x14ac:dyDescent="0.25">
      <c r="A288" s="30"/>
      <c r="B288" s="21"/>
      <c r="G288" s="47"/>
      <c r="H288" s="118"/>
      <c r="I288" s="7"/>
      <c r="J288" s="95"/>
      <c r="K288" s="91"/>
    </row>
    <row r="289" spans="1:11" x14ac:dyDescent="0.25">
      <c r="A289" s="32"/>
      <c r="B289" s="21"/>
      <c r="C289" s="8"/>
      <c r="D289" s="8"/>
      <c r="E289" s="7"/>
      <c r="F289" s="7"/>
      <c r="G289" s="47"/>
      <c r="H289" s="7"/>
      <c r="I289" s="7"/>
      <c r="J289" s="95"/>
      <c r="K289" s="91"/>
    </row>
    <row r="290" spans="1:11" x14ac:dyDescent="0.25">
      <c r="A290" s="30"/>
      <c r="B290" s="21"/>
      <c r="G290" s="47"/>
      <c r="H290" s="118"/>
      <c r="I290" s="7"/>
      <c r="J290" s="95"/>
      <c r="K290" s="91"/>
    </row>
    <row r="291" spans="1:11" x14ac:dyDescent="0.25">
      <c r="A291" s="32"/>
      <c r="B291" s="21"/>
      <c r="C291" s="8"/>
      <c r="D291" s="8"/>
      <c r="E291" s="7"/>
      <c r="F291" s="7"/>
      <c r="G291" s="47"/>
      <c r="H291" s="7"/>
      <c r="I291" s="7"/>
      <c r="J291" s="95"/>
      <c r="K291" s="91"/>
    </row>
    <row r="292" spans="1:11" x14ac:dyDescent="0.25">
      <c r="A292" s="32"/>
      <c r="B292" s="21"/>
      <c r="C292" s="8"/>
      <c r="D292" s="8"/>
      <c r="E292" s="7"/>
      <c r="F292" s="7"/>
      <c r="G292" s="47"/>
      <c r="H292" s="7"/>
      <c r="I292" s="7"/>
      <c r="J292" s="95"/>
      <c r="K292" s="91"/>
    </row>
    <row r="293" spans="1:11" x14ac:dyDescent="0.25">
      <c r="A293" s="32"/>
      <c r="B293" s="21"/>
      <c r="C293" s="8"/>
      <c r="D293" s="8"/>
      <c r="E293" s="7"/>
      <c r="F293" s="7"/>
      <c r="G293" s="47"/>
      <c r="H293" s="7"/>
      <c r="I293" s="7"/>
      <c r="J293" s="95"/>
      <c r="K293" s="91"/>
    </row>
    <row r="294" spans="1:11" x14ac:dyDescent="0.25">
      <c r="A294" s="32"/>
      <c r="B294" s="21"/>
      <c r="C294" s="8"/>
      <c r="D294" s="8"/>
      <c r="E294" s="7"/>
      <c r="F294" s="7"/>
      <c r="G294" s="47"/>
      <c r="H294" s="11"/>
      <c r="I294" s="11"/>
      <c r="J294" s="95"/>
      <c r="K294" s="91"/>
    </row>
    <row r="295" spans="1:11" x14ac:dyDescent="0.25">
      <c r="A295" s="32"/>
      <c r="B295" s="21"/>
      <c r="C295" s="8"/>
      <c r="D295" s="8"/>
      <c r="E295" s="7"/>
      <c r="F295" s="7"/>
      <c r="G295" s="47"/>
      <c r="H295" s="7"/>
      <c r="I295" s="7"/>
      <c r="J295" s="95"/>
      <c r="K295" s="91"/>
    </row>
    <row r="296" spans="1:11" x14ac:dyDescent="0.25">
      <c r="A296" s="30"/>
      <c r="B296" s="21"/>
      <c r="G296" s="47"/>
      <c r="H296" s="118"/>
      <c r="I296" s="7"/>
      <c r="J296" s="95"/>
      <c r="K296" s="91"/>
    </row>
    <row r="297" spans="1:11" x14ac:dyDescent="0.25">
      <c r="A297" s="32"/>
      <c r="B297" s="21"/>
      <c r="C297" s="8"/>
      <c r="D297" s="8"/>
      <c r="E297" s="7"/>
      <c r="F297" s="7"/>
      <c r="G297" s="47"/>
      <c r="H297" s="7"/>
      <c r="I297" s="7"/>
      <c r="J297" s="95"/>
      <c r="K297" s="91"/>
    </row>
    <row r="298" spans="1:11" x14ac:dyDescent="0.25">
      <c r="A298" s="30"/>
      <c r="B298" s="21"/>
      <c r="G298" s="47"/>
      <c r="H298" s="118"/>
      <c r="I298" s="7"/>
      <c r="J298" s="95"/>
      <c r="K298" s="91"/>
    </row>
    <row r="299" spans="1:11" x14ac:dyDescent="0.25">
      <c r="A299" s="32"/>
      <c r="B299" s="21"/>
      <c r="C299" s="8"/>
      <c r="D299" s="8"/>
      <c r="E299" s="7"/>
      <c r="F299" s="7"/>
      <c r="G299" s="47"/>
      <c r="H299" s="7"/>
      <c r="I299" s="7"/>
      <c r="J299" s="95"/>
      <c r="K299" s="91"/>
    </row>
    <row r="300" spans="1:11" x14ac:dyDescent="0.25">
      <c r="A300" s="30"/>
      <c r="B300" s="21"/>
      <c r="G300" s="47"/>
      <c r="H300" s="118"/>
      <c r="I300" s="7"/>
      <c r="J300" s="95"/>
      <c r="K300" s="91"/>
    </row>
    <row r="301" spans="1:11" x14ac:dyDescent="0.25">
      <c r="A301" s="32"/>
      <c r="B301" s="21"/>
      <c r="C301" s="8"/>
      <c r="D301" s="8"/>
      <c r="E301" s="7"/>
      <c r="F301" s="7"/>
      <c r="G301" s="47"/>
      <c r="H301" s="7"/>
      <c r="I301" s="7"/>
      <c r="J301" s="95"/>
      <c r="K301" s="91"/>
    </row>
    <row r="302" spans="1:11" x14ac:dyDescent="0.25">
      <c r="A302" s="30"/>
      <c r="B302" s="21"/>
      <c r="G302" s="47"/>
      <c r="H302" s="118"/>
      <c r="I302" s="7"/>
      <c r="J302" s="95"/>
      <c r="K302" s="91"/>
    </row>
    <row r="303" spans="1:11" x14ac:dyDescent="0.25">
      <c r="A303" s="32"/>
      <c r="B303" s="21"/>
      <c r="C303" s="8"/>
      <c r="D303" s="8"/>
      <c r="E303" s="7"/>
      <c r="F303" s="7"/>
      <c r="G303" s="47"/>
      <c r="H303" s="7"/>
      <c r="I303" s="7"/>
      <c r="J303" s="95"/>
      <c r="K303" s="91"/>
    </row>
    <row r="304" spans="1:11" x14ac:dyDescent="0.25">
      <c r="A304" s="32"/>
      <c r="B304" s="21"/>
      <c r="C304" s="8"/>
      <c r="D304" s="8"/>
      <c r="E304" s="7"/>
      <c r="F304" s="7"/>
      <c r="G304" s="47"/>
      <c r="H304" s="7"/>
      <c r="I304" s="7"/>
      <c r="J304" s="95"/>
      <c r="K304" s="91"/>
    </row>
    <row r="305" spans="1:11" x14ac:dyDescent="0.25">
      <c r="A305" s="32"/>
      <c r="B305" s="21"/>
      <c r="C305" s="8"/>
      <c r="D305" s="8"/>
      <c r="E305" s="7"/>
      <c r="F305" s="7"/>
      <c r="G305" s="47"/>
      <c r="H305" s="7"/>
      <c r="I305" s="7"/>
      <c r="J305" s="95"/>
      <c r="K305" s="91"/>
    </row>
    <row r="306" spans="1:11" x14ac:dyDescent="0.25">
      <c r="A306" s="32"/>
      <c r="B306" s="21"/>
      <c r="C306" s="8"/>
      <c r="D306" s="8"/>
      <c r="E306" s="7"/>
      <c r="F306" s="7"/>
      <c r="G306" s="47"/>
      <c r="H306" s="7"/>
      <c r="I306" s="7"/>
      <c r="J306" s="95"/>
      <c r="K306" s="91"/>
    </row>
    <row r="307" spans="1:11" x14ac:dyDescent="0.25">
      <c r="A307" s="32"/>
      <c r="B307" s="21"/>
      <c r="C307" s="8"/>
      <c r="D307" s="8"/>
      <c r="E307" s="7"/>
      <c r="F307" s="7"/>
      <c r="G307" s="47"/>
      <c r="H307" s="7"/>
      <c r="I307" s="7"/>
      <c r="J307" s="95"/>
      <c r="K307" s="91"/>
    </row>
    <row r="308" spans="1:11" x14ac:dyDescent="0.25">
      <c r="A308" s="30"/>
      <c r="B308" s="21"/>
      <c r="G308" s="47"/>
      <c r="H308" s="118"/>
      <c r="I308" s="7"/>
      <c r="J308" s="95"/>
      <c r="K308" s="91"/>
    </row>
    <row r="309" spans="1:11" x14ac:dyDescent="0.25">
      <c r="A309" s="30"/>
      <c r="B309" s="21"/>
      <c r="G309" s="47"/>
      <c r="H309" s="118"/>
      <c r="I309" s="7"/>
      <c r="J309" s="95"/>
      <c r="K309" s="91"/>
    </row>
    <row r="310" spans="1:11" x14ac:dyDescent="0.25">
      <c r="A310" s="30"/>
      <c r="B310" s="21"/>
      <c r="G310" s="47"/>
      <c r="H310" s="118"/>
      <c r="I310" s="7"/>
      <c r="J310" s="95"/>
      <c r="K310" s="91"/>
    </row>
    <row r="311" spans="1:11" x14ac:dyDescent="0.25">
      <c r="A311" s="30"/>
      <c r="B311" s="21"/>
      <c r="G311" s="47"/>
      <c r="H311" s="118"/>
      <c r="I311" s="7"/>
      <c r="J311" s="95"/>
      <c r="K311" s="91"/>
    </row>
    <row r="312" spans="1:11" x14ac:dyDescent="0.25">
      <c r="A312" s="30"/>
      <c r="B312" s="21"/>
      <c r="G312" s="47"/>
      <c r="H312" s="118"/>
      <c r="I312" s="7"/>
      <c r="J312" s="95"/>
      <c r="K312" s="91"/>
    </row>
    <row r="313" spans="1:11" x14ac:dyDescent="0.25">
      <c r="A313" s="32"/>
      <c r="B313" s="21"/>
      <c r="C313" s="13"/>
      <c r="D313" s="55"/>
      <c r="G313" s="47"/>
      <c r="I313" s="7"/>
      <c r="J313" s="95"/>
      <c r="K313" s="91"/>
    </row>
    <row r="314" spans="1:11" x14ac:dyDescent="0.25">
      <c r="A314" s="30"/>
      <c r="B314" s="21"/>
      <c r="G314" s="47"/>
      <c r="I314" s="7"/>
      <c r="J314" s="95"/>
      <c r="K314" s="91"/>
    </row>
    <row r="315" spans="1:11" x14ac:dyDescent="0.25">
      <c r="A315" s="32"/>
      <c r="B315" s="21"/>
      <c r="C315" s="8"/>
      <c r="D315" s="8"/>
      <c r="E315" s="7"/>
      <c r="F315" s="7"/>
      <c r="G315" s="47"/>
      <c r="H315" s="7"/>
      <c r="I315" s="7"/>
      <c r="J315" s="95"/>
      <c r="K315" s="91"/>
    </row>
    <row r="316" spans="1:11" x14ac:dyDescent="0.25">
      <c r="A316" s="30"/>
      <c r="B316" s="21"/>
      <c r="G316" s="47"/>
      <c r="I316" s="7"/>
      <c r="J316" s="95"/>
      <c r="K316" s="91"/>
    </row>
    <row r="317" spans="1:11" x14ac:dyDescent="0.25">
      <c r="A317" s="32"/>
      <c r="B317" s="21"/>
      <c r="C317" s="8"/>
      <c r="D317" s="8"/>
      <c r="E317" s="7"/>
      <c r="F317" s="7"/>
      <c r="G317" s="47"/>
      <c r="H317" s="11"/>
      <c r="I317" s="11"/>
      <c r="J317" s="95"/>
      <c r="K317" s="91"/>
    </row>
    <row r="318" spans="1:11" x14ac:dyDescent="0.25">
      <c r="A318" s="30"/>
      <c r="B318" s="21"/>
      <c r="G318" s="47"/>
      <c r="H318" s="118"/>
      <c r="I318" s="7"/>
      <c r="J318" s="95"/>
      <c r="K318" s="91"/>
    </row>
    <row r="319" spans="1:11" x14ac:dyDescent="0.25">
      <c r="A319" s="30"/>
      <c r="B319" s="21"/>
      <c r="G319" s="47"/>
      <c r="H319" s="118"/>
      <c r="I319" s="7"/>
      <c r="J319" s="95"/>
      <c r="K319" s="91"/>
    </row>
    <row r="320" spans="1:11" x14ac:dyDescent="0.25">
      <c r="A320" s="30"/>
      <c r="B320" s="21"/>
      <c r="G320" s="47"/>
      <c r="H320" s="118"/>
      <c r="I320" s="7"/>
      <c r="J320" s="95"/>
      <c r="K320" s="91"/>
    </row>
    <row r="321" spans="1:11" x14ac:dyDescent="0.25">
      <c r="A321" s="32"/>
      <c r="B321" s="21"/>
      <c r="C321" s="8"/>
      <c r="D321" s="8"/>
      <c r="E321" s="7"/>
      <c r="F321" s="7"/>
      <c r="G321" s="47"/>
      <c r="H321" s="7"/>
      <c r="I321" s="7"/>
      <c r="J321" s="95"/>
      <c r="K321" s="91"/>
    </row>
    <row r="322" spans="1:11" x14ac:dyDescent="0.25">
      <c r="A322" s="32"/>
      <c r="B322" s="21"/>
      <c r="C322" s="8"/>
      <c r="D322" s="8"/>
      <c r="E322" s="7"/>
      <c r="F322" s="7"/>
      <c r="G322" s="47"/>
      <c r="H322" s="11"/>
      <c r="I322" s="11"/>
      <c r="J322" s="95"/>
      <c r="K322" s="91"/>
    </row>
    <row r="323" spans="1:11" x14ac:dyDescent="0.25">
      <c r="A323" s="30"/>
      <c r="B323" s="21"/>
      <c r="C323" s="11"/>
      <c r="D323" s="11"/>
      <c r="E323" s="7"/>
      <c r="F323" s="7"/>
      <c r="G323" s="47"/>
      <c r="H323" s="58"/>
      <c r="I323" s="7"/>
      <c r="J323" s="95"/>
      <c r="K323" s="91"/>
    </row>
    <row r="324" spans="1:11" x14ac:dyDescent="0.25">
      <c r="A324" s="32"/>
      <c r="B324" s="21"/>
      <c r="C324" s="8"/>
      <c r="D324" s="8"/>
      <c r="E324" s="7"/>
      <c r="F324" s="7"/>
      <c r="G324" s="47"/>
      <c r="H324" s="7"/>
      <c r="I324" s="7"/>
      <c r="J324" s="95"/>
      <c r="K324" s="91"/>
    </row>
    <row r="325" spans="1:11" x14ac:dyDescent="0.25">
      <c r="A325" s="30"/>
      <c r="B325" s="21"/>
      <c r="G325" s="47"/>
      <c r="H325" s="118"/>
      <c r="I325" s="7"/>
      <c r="J325" s="95"/>
      <c r="K325" s="91"/>
    </row>
    <row r="326" spans="1:11" x14ac:dyDescent="0.25">
      <c r="A326" s="30"/>
      <c r="B326" s="21"/>
      <c r="G326" s="47"/>
      <c r="H326" s="118"/>
      <c r="I326" s="7"/>
      <c r="J326" s="95"/>
      <c r="K326" s="91"/>
    </row>
    <row r="327" spans="1:11" x14ac:dyDescent="0.25">
      <c r="A327" s="32"/>
      <c r="B327" s="21"/>
      <c r="C327" s="8"/>
      <c r="D327" s="8"/>
      <c r="E327" s="7"/>
      <c r="F327" s="7"/>
      <c r="G327" s="47"/>
      <c r="H327" s="7"/>
      <c r="I327" s="7"/>
      <c r="J327" s="95"/>
      <c r="K327" s="91"/>
    </row>
    <row r="328" spans="1:11" x14ac:dyDescent="0.25">
      <c r="A328" s="32"/>
      <c r="B328" s="21"/>
      <c r="C328" s="8"/>
      <c r="D328" s="8"/>
      <c r="E328" s="7"/>
      <c r="F328" s="7"/>
      <c r="G328" s="47"/>
      <c r="H328" s="7"/>
      <c r="I328" s="7"/>
      <c r="J328" s="95"/>
      <c r="K328" s="91"/>
    </row>
    <row r="329" spans="1:11" x14ac:dyDescent="0.25">
      <c r="A329" s="30"/>
      <c r="B329" s="21"/>
      <c r="G329" s="47"/>
      <c r="I329" s="7"/>
      <c r="J329" s="95"/>
      <c r="K329" s="91"/>
    </row>
    <row r="330" spans="1:11" x14ac:dyDescent="0.25">
      <c r="A330" s="30"/>
      <c r="B330" s="21"/>
      <c r="G330" s="47"/>
      <c r="H330" s="118"/>
      <c r="I330" s="7"/>
      <c r="J330" s="95"/>
      <c r="K330" s="91"/>
    </row>
    <row r="331" spans="1:11" x14ac:dyDescent="0.25">
      <c r="A331" s="30"/>
      <c r="B331" s="21"/>
      <c r="G331" s="47"/>
      <c r="H331" s="118"/>
      <c r="I331" s="7"/>
      <c r="J331" s="95"/>
      <c r="K331" s="91"/>
    </row>
    <row r="332" spans="1:11" x14ac:dyDescent="0.25">
      <c r="A332" s="30"/>
      <c r="B332" s="21"/>
      <c r="G332" s="47"/>
      <c r="H332" s="118"/>
      <c r="I332" s="7"/>
      <c r="J332" s="95"/>
      <c r="K332" s="91"/>
    </row>
    <row r="333" spans="1:11" x14ac:dyDescent="0.25">
      <c r="A333" s="30"/>
      <c r="B333" s="21"/>
      <c r="G333" s="47"/>
      <c r="H333" s="118"/>
      <c r="I333" s="7"/>
      <c r="J333" s="95"/>
      <c r="K333" s="91"/>
    </row>
    <row r="334" spans="1:11" x14ac:dyDescent="0.25">
      <c r="A334" s="32"/>
      <c r="B334" s="21"/>
      <c r="C334" s="8"/>
      <c r="D334" s="8"/>
      <c r="E334" s="7"/>
      <c r="F334" s="7"/>
      <c r="G334" s="47"/>
      <c r="H334" s="7"/>
      <c r="I334" s="7"/>
      <c r="J334" s="95"/>
      <c r="K334" s="91"/>
    </row>
    <row r="335" spans="1:11" x14ac:dyDescent="0.25">
      <c r="A335" s="30"/>
      <c r="B335" s="21"/>
      <c r="G335" s="47"/>
      <c r="H335" s="118"/>
      <c r="I335" s="11"/>
      <c r="J335" s="95"/>
      <c r="K335" s="91"/>
    </row>
    <row r="336" spans="1:11" x14ac:dyDescent="0.25">
      <c r="A336" s="30"/>
      <c r="B336" s="21"/>
      <c r="G336" s="47"/>
      <c r="H336" s="118"/>
      <c r="I336" s="7"/>
      <c r="J336" s="95"/>
      <c r="K336" s="91"/>
    </row>
    <row r="337" spans="1:11" x14ac:dyDescent="0.25">
      <c r="A337" s="30"/>
      <c r="B337" s="21"/>
      <c r="G337" s="47"/>
      <c r="H337" s="118"/>
      <c r="I337" s="7"/>
      <c r="J337" s="95"/>
      <c r="K337" s="91"/>
    </row>
    <row r="338" spans="1:11" x14ac:dyDescent="0.25">
      <c r="A338" s="30"/>
      <c r="B338" s="21"/>
      <c r="G338" s="47"/>
      <c r="H338" s="118"/>
      <c r="I338" s="7"/>
      <c r="J338" s="95"/>
      <c r="K338" s="91"/>
    </row>
    <row r="339" spans="1:11" x14ac:dyDescent="0.25">
      <c r="A339" s="32"/>
      <c r="B339" s="21"/>
      <c r="C339" s="8"/>
      <c r="D339" s="8"/>
      <c r="E339" s="7"/>
      <c r="F339" s="7"/>
      <c r="G339" s="47"/>
      <c r="H339" s="11"/>
      <c r="I339" s="11"/>
      <c r="J339" s="95"/>
      <c r="K339" s="91"/>
    </row>
    <row r="340" spans="1:11" x14ac:dyDescent="0.25">
      <c r="A340" s="32"/>
      <c r="B340" s="21"/>
      <c r="C340" s="8"/>
      <c r="D340" s="8"/>
      <c r="E340" s="7"/>
      <c r="F340" s="7"/>
      <c r="G340" s="47"/>
      <c r="H340" s="7"/>
      <c r="I340" s="7"/>
      <c r="J340" s="95"/>
      <c r="K340" s="91"/>
    </row>
    <row r="341" spans="1:11" x14ac:dyDescent="0.25">
      <c r="A341" s="30"/>
      <c r="B341" s="21"/>
      <c r="G341" s="47"/>
      <c r="H341" s="118"/>
      <c r="I341" s="7"/>
      <c r="J341" s="95"/>
      <c r="K341" s="91"/>
    </row>
    <row r="342" spans="1:11" x14ac:dyDescent="0.25">
      <c r="A342" s="32"/>
      <c r="B342" s="21"/>
      <c r="C342" s="8"/>
      <c r="D342" s="8"/>
      <c r="E342" s="7"/>
      <c r="F342" s="7"/>
      <c r="G342" s="47"/>
      <c r="H342" s="7"/>
      <c r="I342" s="7"/>
      <c r="J342" s="95"/>
      <c r="K342" s="91"/>
    </row>
    <row r="343" spans="1:11" x14ac:dyDescent="0.25">
      <c r="A343" s="30"/>
      <c r="B343" s="21"/>
      <c r="G343" s="47"/>
      <c r="H343" s="118"/>
      <c r="I343" s="7"/>
      <c r="J343" s="95"/>
      <c r="K343" s="91"/>
    </row>
    <row r="344" spans="1:11" x14ac:dyDescent="0.25">
      <c r="A344" s="32"/>
      <c r="B344" s="21"/>
      <c r="C344" s="8"/>
      <c r="D344" s="8"/>
      <c r="E344" s="7"/>
      <c r="F344" s="7"/>
      <c r="G344" s="47"/>
      <c r="H344" s="7"/>
      <c r="I344" s="7"/>
      <c r="J344" s="95"/>
      <c r="K344" s="91"/>
    </row>
    <row r="345" spans="1:11" x14ac:dyDescent="0.25">
      <c r="A345" s="30"/>
      <c r="B345" s="21"/>
      <c r="G345" s="47"/>
      <c r="H345" s="118"/>
      <c r="I345" s="11"/>
      <c r="J345" s="95"/>
      <c r="K345" s="91"/>
    </row>
    <row r="346" spans="1:11" x14ac:dyDescent="0.25">
      <c r="A346" s="30"/>
      <c r="B346" s="21"/>
      <c r="G346" s="47"/>
      <c r="H346" s="118"/>
      <c r="I346" s="7"/>
      <c r="J346" s="95"/>
      <c r="K346" s="91"/>
    </row>
    <row r="347" spans="1:11" x14ac:dyDescent="0.25">
      <c r="A347" s="30"/>
      <c r="B347" s="21"/>
      <c r="G347" s="47"/>
      <c r="H347" s="118"/>
      <c r="I347" s="7"/>
      <c r="J347" s="95"/>
      <c r="K347" s="91"/>
    </row>
    <row r="348" spans="1:11" x14ac:dyDescent="0.25">
      <c r="A348" s="30"/>
      <c r="B348" s="21"/>
      <c r="C348" s="11"/>
      <c r="D348" s="11"/>
      <c r="E348" s="7"/>
      <c r="F348" s="7"/>
      <c r="G348" s="47"/>
      <c r="H348" s="58"/>
      <c r="I348" s="7"/>
      <c r="J348" s="95"/>
      <c r="K348" s="91"/>
    </row>
    <row r="349" spans="1:11" x14ac:dyDescent="0.25">
      <c r="A349" s="32"/>
      <c r="B349" s="21"/>
      <c r="C349" s="13"/>
      <c r="D349" s="55"/>
      <c r="G349" s="47"/>
      <c r="I349" s="11"/>
      <c r="J349" s="95"/>
      <c r="K349" s="91"/>
    </row>
    <row r="350" spans="1:11" x14ac:dyDescent="0.25">
      <c r="A350" s="32"/>
      <c r="B350" s="21"/>
      <c r="C350" s="8"/>
      <c r="D350" s="8"/>
      <c r="E350" s="7"/>
      <c r="F350" s="7"/>
      <c r="G350" s="47"/>
      <c r="H350" s="7"/>
      <c r="I350" s="7"/>
      <c r="J350" s="95"/>
      <c r="K350" s="91"/>
    </row>
    <row r="351" spans="1:11" x14ac:dyDescent="0.25">
      <c r="A351" s="30"/>
      <c r="B351" s="21"/>
      <c r="G351" s="47"/>
      <c r="H351" s="118"/>
      <c r="I351" s="7"/>
      <c r="J351" s="95"/>
      <c r="K351" s="91"/>
    </row>
    <row r="352" spans="1:11" x14ac:dyDescent="0.25">
      <c r="A352" s="30"/>
      <c r="B352" s="21"/>
      <c r="G352" s="47"/>
      <c r="H352" s="118"/>
      <c r="I352" s="7"/>
      <c r="J352" s="95"/>
      <c r="K352" s="91"/>
    </row>
    <row r="353" spans="1:11" x14ac:dyDescent="0.25">
      <c r="A353" s="30"/>
      <c r="B353" s="21"/>
      <c r="G353" s="47"/>
      <c r="H353" s="118"/>
      <c r="I353" s="7"/>
      <c r="J353" s="95"/>
      <c r="K353" s="91"/>
    </row>
    <row r="354" spans="1:11" x14ac:dyDescent="0.25">
      <c r="A354" s="32"/>
      <c r="B354" s="21"/>
      <c r="C354" s="8"/>
      <c r="D354" s="8"/>
      <c r="E354" s="7"/>
      <c r="F354" s="7"/>
      <c r="G354" s="47"/>
      <c r="H354" s="7"/>
      <c r="I354" s="7"/>
      <c r="J354" s="95"/>
      <c r="K354" s="91"/>
    </row>
    <row r="355" spans="1:11" x14ac:dyDescent="0.25">
      <c r="A355" s="30"/>
      <c r="B355" s="21"/>
      <c r="G355" s="47"/>
      <c r="H355" s="118"/>
      <c r="I355" s="7"/>
      <c r="J355" s="95"/>
      <c r="K355" s="91"/>
    </row>
    <row r="356" spans="1:11" x14ac:dyDescent="0.25">
      <c r="A356" s="30"/>
      <c r="B356" s="21"/>
      <c r="G356" s="47"/>
      <c r="H356" s="118"/>
      <c r="I356" s="7"/>
      <c r="J356" s="95"/>
      <c r="K356" s="91"/>
    </row>
    <row r="357" spans="1:11" x14ac:dyDescent="0.25">
      <c r="A357" s="30"/>
      <c r="B357" s="21"/>
      <c r="C357" s="11"/>
      <c r="D357" s="11"/>
      <c r="E357" s="7"/>
      <c r="F357" s="7"/>
      <c r="G357" s="47"/>
      <c r="H357" s="58"/>
      <c r="I357" s="7"/>
      <c r="J357" s="95"/>
      <c r="K357" s="91"/>
    </row>
    <row r="358" spans="1:11" x14ac:dyDescent="0.25">
      <c r="A358" s="30"/>
      <c r="B358" s="21"/>
      <c r="G358" s="47"/>
      <c r="I358" s="7"/>
      <c r="J358" s="95"/>
      <c r="K358" s="91"/>
    </row>
    <row r="359" spans="1:11" x14ac:dyDescent="0.25">
      <c r="A359" s="30"/>
      <c r="B359" s="21"/>
      <c r="C359" s="11"/>
      <c r="D359" s="11"/>
      <c r="E359" s="7"/>
      <c r="F359" s="7"/>
      <c r="G359" s="47"/>
      <c r="H359" s="58"/>
      <c r="I359" s="7"/>
      <c r="J359" s="95"/>
      <c r="K359" s="91"/>
    </row>
    <row r="360" spans="1:11" x14ac:dyDescent="0.25">
      <c r="A360" s="30"/>
      <c r="B360" s="21"/>
      <c r="G360" s="47"/>
      <c r="H360" s="118"/>
      <c r="I360" s="7"/>
      <c r="J360" s="95"/>
      <c r="K360" s="91"/>
    </row>
    <row r="361" spans="1:11" x14ac:dyDescent="0.25">
      <c r="A361" s="30"/>
      <c r="B361" s="21"/>
      <c r="G361" s="47"/>
      <c r="H361" s="118"/>
      <c r="I361" s="7"/>
      <c r="J361" s="95"/>
      <c r="K361" s="91"/>
    </row>
    <row r="362" spans="1:11" x14ac:dyDescent="0.25">
      <c r="A362" s="30"/>
      <c r="B362" s="21"/>
      <c r="G362" s="47"/>
      <c r="H362" s="118"/>
      <c r="I362" s="7"/>
      <c r="J362" s="95"/>
      <c r="K362" s="91"/>
    </row>
    <row r="363" spans="1:11" x14ac:dyDescent="0.25">
      <c r="A363" s="30"/>
      <c r="B363" s="21"/>
      <c r="C363" s="11"/>
      <c r="D363" s="11"/>
      <c r="E363" s="7"/>
      <c r="F363" s="7"/>
      <c r="G363" s="47"/>
      <c r="H363" s="58"/>
      <c r="I363" s="7"/>
      <c r="J363" s="95"/>
      <c r="K363" s="91"/>
    </row>
    <row r="364" spans="1:11" x14ac:dyDescent="0.25">
      <c r="A364" s="32"/>
      <c r="B364" s="21"/>
      <c r="C364" s="8"/>
      <c r="D364" s="8"/>
      <c r="E364" s="7"/>
      <c r="F364" s="7"/>
      <c r="G364" s="47"/>
      <c r="H364" s="7"/>
      <c r="I364" s="7"/>
      <c r="J364" s="95"/>
      <c r="K364" s="91"/>
    </row>
    <row r="365" spans="1:11" x14ac:dyDescent="0.25">
      <c r="A365" s="30"/>
      <c r="B365" s="21"/>
      <c r="G365" s="47"/>
      <c r="H365" s="118"/>
      <c r="I365" s="11"/>
      <c r="J365" s="95"/>
      <c r="K365" s="91"/>
    </row>
    <row r="366" spans="1:11" x14ac:dyDescent="0.25">
      <c r="A366" s="30"/>
      <c r="B366" s="21"/>
      <c r="G366" s="47"/>
      <c r="H366" s="118"/>
      <c r="I366" s="7"/>
      <c r="J366" s="95"/>
      <c r="K366" s="91"/>
    </row>
    <row r="367" spans="1:11" x14ac:dyDescent="0.25">
      <c r="A367" s="32"/>
      <c r="B367" s="21"/>
      <c r="C367" s="8"/>
      <c r="D367" s="8"/>
      <c r="E367" s="7"/>
      <c r="F367" s="7"/>
      <c r="G367" s="47"/>
      <c r="H367" s="7"/>
      <c r="I367" s="7"/>
      <c r="J367" s="95"/>
      <c r="K367" s="91"/>
    </row>
    <row r="368" spans="1:11" x14ac:dyDescent="0.25">
      <c r="A368" s="30"/>
      <c r="B368" s="21"/>
      <c r="G368" s="47"/>
      <c r="I368" s="7"/>
      <c r="J368" s="95"/>
      <c r="K368" s="91"/>
    </row>
    <row r="369" spans="1:11" x14ac:dyDescent="0.25">
      <c r="A369" s="30"/>
      <c r="B369" s="21"/>
      <c r="C369" s="11"/>
      <c r="D369" s="11"/>
      <c r="E369" s="7"/>
      <c r="F369" s="7"/>
      <c r="G369" s="47"/>
      <c r="H369" s="58"/>
      <c r="I369" s="7"/>
      <c r="J369" s="95"/>
      <c r="K369" s="91"/>
    </row>
    <row r="370" spans="1:11" x14ac:dyDescent="0.25">
      <c r="A370" s="30"/>
      <c r="B370" s="21"/>
      <c r="G370" s="47"/>
      <c r="H370" s="118"/>
      <c r="I370" s="7"/>
      <c r="J370" s="95"/>
      <c r="K370" s="91"/>
    </row>
    <row r="371" spans="1:11" x14ac:dyDescent="0.25">
      <c r="A371" s="30"/>
      <c r="B371" s="21"/>
      <c r="G371" s="47"/>
      <c r="H371" s="118"/>
      <c r="I371" s="7"/>
      <c r="J371" s="95"/>
      <c r="K371" s="91"/>
    </row>
    <row r="372" spans="1:11" x14ac:dyDescent="0.25">
      <c r="A372" s="32"/>
      <c r="B372" s="21"/>
      <c r="C372" s="8"/>
      <c r="D372" s="8"/>
      <c r="E372" s="7"/>
      <c r="F372" s="7"/>
      <c r="G372" s="47"/>
      <c r="H372" s="7"/>
      <c r="I372" s="7"/>
      <c r="J372" s="95"/>
      <c r="K372" s="91"/>
    </row>
    <row r="373" spans="1:11" x14ac:dyDescent="0.25">
      <c r="A373" s="30"/>
      <c r="B373" s="21"/>
      <c r="G373" s="47"/>
      <c r="H373" s="118"/>
      <c r="I373" s="11"/>
      <c r="J373" s="95"/>
      <c r="K373" s="91"/>
    </row>
    <row r="374" spans="1:11" x14ac:dyDescent="0.25">
      <c r="A374" s="30"/>
      <c r="B374" s="21"/>
      <c r="G374" s="47"/>
      <c r="H374" s="118"/>
      <c r="I374" s="7"/>
      <c r="J374" s="95"/>
      <c r="K374" s="91"/>
    </row>
    <row r="375" spans="1:11" x14ac:dyDescent="0.25">
      <c r="A375" s="30"/>
      <c r="B375" s="21"/>
      <c r="G375" s="47"/>
      <c r="H375" s="118"/>
      <c r="I375" s="7"/>
      <c r="J375" s="95"/>
      <c r="K375" s="91"/>
    </row>
    <row r="376" spans="1:11" x14ac:dyDescent="0.25">
      <c r="A376" s="32"/>
      <c r="B376" s="21"/>
      <c r="C376" s="8"/>
      <c r="D376" s="8"/>
      <c r="E376" s="7"/>
      <c r="F376" s="7"/>
      <c r="G376" s="47"/>
      <c r="H376" s="7"/>
      <c r="I376" s="7"/>
      <c r="J376" s="95"/>
      <c r="K376" s="91"/>
    </row>
    <row r="377" spans="1:11" x14ac:dyDescent="0.25">
      <c r="A377" s="30"/>
      <c r="B377" s="21"/>
      <c r="G377" s="47"/>
      <c r="I377" s="7"/>
      <c r="J377" s="95"/>
      <c r="K377" s="91"/>
    </row>
    <row r="378" spans="1:11" x14ac:dyDescent="0.25">
      <c r="A378" s="32"/>
      <c r="B378" s="21"/>
      <c r="C378" s="8"/>
      <c r="D378" s="8"/>
      <c r="E378" s="7"/>
      <c r="F378" s="7"/>
      <c r="G378" s="47"/>
      <c r="H378" s="7"/>
      <c r="I378" s="7"/>
      <c r="J378" s="95"/>
      <c r="K378" s="91"/>
    </row>
    <row r="379" spans="1:11" x14ac:dyDescent="0.25">
      <c r="A379" s="30"/>
      <c r="B379" s="21"/>
      <c r="G379" s="47"/>
      <c r="H379" s="118"/>
      <c r="I379" s="11"/>
      <c r="J379" s="95"/>
      <c r="K379" s="91"/>
    </row>
    <row r="380" spans="1:11" x14ac:dyDescent="0.25">
      <c r="A380" s="30"/>
      <c r="B380" s="21"/>
      <c r="G380" s="47"/>
      <c r="H380" s="118"/>
      <c r="I380" s="7"/>
      <c r="J380" s="95"/>
      <c r="K380" s="91"/>
    </row>
    <row r="381" spans="1:11" x14ac:dyDescent="0.25">
      <c r="A381" s="30"/>
      <c r="B381" s="21"/>
      <c r="G381" s="47"/>
      <c r="H381" s="118"/>
      <c r="I381" s="7"/>
      <c r="J381" s="95"/>
      <c r="K381" s="91"/>
    </row>
    <row r="382" spans="1:11" x14ac:dyDescent="0.25">
      <c r="A382" s="32"/>
      <c r="B382" s="21"/>
      <c r="C382" s="13"/>
      <c r="D382" s="55"/>
      <c r="G382" s="47"/>
      <c r="I382" s="7"/>
      <c r="J382" s="95"/>
      <c r="K382" s="91"/>
    </row>
    <row r="383" spans="1:11" x14ac:dyDescent="0.25">
      <c r="A383" s="30"/>
      <c r="B383" s="21"/>
      <c r="G383" s="47"/>
      <c r="H383" s="118"/>
      <c r="I383" s="7"/>
      <c r="J383" s="95"/>
      <c r="K383" s="91"/>
    </row>
    <row r="384" spans="1:11" x14ac:dyDescent="0.25">
      <c r="A384" s="30"/>
      <c r="B384" s="21"/>
      <c r="G384" s="47"/>
      <c r="H384" s="118"/>
      <c r="I384" s="7"/>
      <c r="J384" s="95"/>
      <c r="K384" s="91"/>
    </row>
    <row r="385" spans="1:11" x14ac:dyDescent="0.25">
      <c r="A385" s="32"/>
      <c r="B385" s="21"/>
      <c r="C385" s="8"/>
      <c r="D385" s="8"/>
      <c r="E385" s="7"/>
      <c r="F385" s="7"/>
      <c r="G385" s="47"/>
      <c r="H385" s="7"/>
      <c r="I385" s="7"/>
      <c r="J385" s="95"/>
      <c r="K385" s="91"/>
    </row>
    <row r="386" spans="1:11" x14ac:dyDescent="0.25">
      <c r="A386" s="30"/>
      <c r="B386" s="21"/>
      <c r="G386" s="47"/>
      <c r="H386" s="118"/>
      <c r="I386" s="7"/>
      <c r="J386" s="95"/>
      <c r="K386" s="91"/>
    </row>
    <row r="387" spans="1:11" x14ac:dyDescent="0.25">
      <c r="A387" s="32"/>
      <c r="B387" s="21"/>
      <c r="C387" s="8"/>
      <c r="D387" s="8"/>
      <c r="E387" s="7"/>
      <c r="F387" s="7"/>
      <c r="G387" s="47"/>
      <c r="H387" s="7"/>
      <c r="I387" s="7"/>
      <c r="J387" s="95"/>
      <c r="K387" s="91"/>
    </row>
    <row r="388" spans="1:11" x14ac:dyDescent="0.25">
      <c r="A388" s="30"/>
      <c r="B388" s="21"/>
      <c r="G388" s="47"/>
      <c r="H388" s="118"/>
      <c r="I388" s="7"/>
      <c r="J388" s="95"/>
      <c r="K388" s="91"/>
    </row>
    <row r="389" spans="1:11" x14ac:dyDescent="0.25">
      <c r="A389" s="30"/>
      <c r="B389" s="21"/>
      <c r="G389" s="47"/>
      <c r="H389" s="118"/>
      <c r="I389" s="7"/>
      <c r="J389" s="95"/>
      <c r="K389" s="91"/>
    </row>
    <row r="390" spans="1:11" x14ac:dyDescent="0.25">
      <c r="A390" s="30"/>
      <c r="B390" s="21"/>
      <c r="C390" s="11"/>
      <c r="D390" s="11"/>
      <c r="E390" s="7"/>
      <c r="F390" s="7"/>
      <c r="G390" s="47"/>
      <c r="H390" s="58"/>
      <c r="I390" s="7"/>
      <c r="J390" s="95"/>
      <c r="K390" s="91"/>
    </row>
    <row r="391" spans="1:11" x14ac:dyDescent="0.25">
      <c r="A391" s="30"/>
      <c r="B391" s="21"/>
      <c r="G391" s="47"/>
      <c r="H391" s="118"/>
      <c r="I391" s="7"/>
      <c r="J391" s="95"/>
      <c r="K391" s="91"/>
    </row>
    <row r="392" spans="1:11" x14ac:dyDescent="0.25">
      <c r="A392" s="32"/>
      <c r="B392" s="21"/>
      <c r="C392" s="8"/>
      <c r="D392" s="8"/>
      <c r="E392" s="7"/>
      <c r="F392" s="7"/>
      <c r="G392" s="47"/>
      <c r="H392" s="7"/>
      <c r="I392" s="7"/>
      <c r="J392" s="95"/>
      <c r="K392" s="91"/>
    </row>
    <row r="393" spans="1:11" x14ac:dyDescent="0.25">
      <c r="A393" s="30"/>
      <c r="B393" s="21"/>
      <c r="G393" s="47"/>
      <c r="H393" s="118"/>
      <c r="I393" s="7"/>
      <c r="J393" s="95"/>
      <c r="K393" s="91"/>
    </row>
    <row r="394" spans="1:11" x14ac:dyDescent="0.25">
      <c r="A394" s="32"/>
      <c r="B394" s="21"/>
      <c r="C394" s="8"/>
      <c r="D394" s="8"/>
      <c r="E394" s="7"/>
      <c r="F394" s="7"/>
      <c r="G394" s="47"/>
      <c r="H394" s="7"/>
      <c r="I394" s="7"/>
      <c r="J394" s="95"/>
      <c r="K394" s="91"/>
    </row>
    <row r="395" spans="1:11" x14ac:dyDescent="0.25">
      <c r="A395" s="30"/>
      <c r="B395" s="21"/>
      <c r="G395" s="47"/>
      <c r="H395" s="118"/>
      <c r="I395" s="7"/>
      <c r="J395" s="95"/>
      <c r="K395" s="91"/>
    </row>
    <row r="396" spans="1:11" x14ac:dyDescent="0.25">
      <c r="A396" s="32"/>
      <c r="B396" s="21"/>
      <c r="C396" s="8"/>
      <c r="D396" s="8"/>
      <c r="E396" s="7"/>
      <c r="F396" s="7"/>
      <c r="G396" s="47"/>
      <c r="H396" s="7"/>
      <c r="I396" s="7"/>
      <c r="J396" s="95"/>
      <c r="K396" s="91"/>
    </row>
    <row r="397" spans="1:11" x14ac:dyDescent="0.25">
      <c r="A397" s="32"/>
      <c r="B397" s="21"/>
      <c r="C397" s="8"/>
      <c r="D397" s="8"/>
      <c r="E397" s="7"/>
      <c r="F397" s="7"/>
      <c r="G397" s="47"/>
      <c r="H397" s="7"/>
      <c r="I397" s="7"/>
      <c r="J397" s="95"/>
      <c r="K397" s="91"/>
    </row>
    <row r="398" spans="1:11" x14ac:dyDescent="0.25">
      <c r="A398" s="30"/>
      <c r="B398" s="21"/>
      <c r="G398" s="47"/>
      <c r="H398" s="118"/>
      <c r="I398" s="7"/>
      <c r="J398" s="95"/>
      <c r="K398" s="91"/>
    </row>
    <row r="399" spans="1:11" x14ac:dyDescent="0.25">
      <c r="A399" s="30"/>
      <c r="B399" s="21"/>
      <c r="G399" s="47"/>
      <c r="H399" s="118"/>
      <c r="I399" s="7"/>
      <c r="J399" s="95"/>
      <c r="K399" s="91"/>
    </row>
    <row r="400" spans="1:11" x14ac:dyDescent="0.25">
      <c r="A400" s="30"/>
      <c r="B400" s="21"/>
      <c r="G400" s="47"/>
      <c r="H400" s="118"/>
      <c r="I400" s="7"/>
      <c r="J400" s="95"/>
      <c r="K400" s="91"/>
    </row>
    <row r="401" spans="1:11" x14ac:dyDescent="0.25">
      <c r="A401" s="32"/>
      <c r="B401" s="21"/>
      <c r="C401" s="8"/>
      <c r="D401" s="8"/>
      <c r="E401" s="7"/>
      <c r="F401" s="7"/>
      <c r="G401" s="47"/>
      <c r="H401" s="7"/>
      <c r="I401" s="7"/>
      <c r="J401" s="95"/>
      <c r="K401" s="91"/>
    </row>
    <row r="402" spans="1:11" x14ac:dyDescent="0.25">
      <c r="A402" s="30"/>
      <c r="B402" s="21"/>
      <c r="G402" s="47"/>
      <c r="H402" s="118"/>
      <c r="I402" s="7"/>
      <c r="J402" s="95"/>
      <c r="K402" s="91"/>
    </row>
    <row r="403" spans="1:11" x14ac:dyDescent="0.25">
      <c r="A403" s="30"/>
      <c r="B403" s="21"/>
      <c r="G403" s="47"/>
      <c r="H403" s="118"/>
      <c r="I403" s="7"/>
      <c r="J403" s="95"/>
      <c r="K403" s="91"/>
    </row>
    <row r="404" spans="1:11" x14ac:dyDescent="0.25">
      <c r="A404" s="30"/>
      <c r="B404" s="21"/>
      <c r="G404" s="47"/>
      <c r="H404" s="118"/>
      <c r="I404" s="7"/>
      <c r="J404" s="95"/>
      <c r="K404" s="91"/>
    </row>
    <row r="405" spans="1:11" x14ac:dyDescent="0.25">
      <c r="A405" s="30"/>
      <c r="B405" s="21"/>
      <c r="G405" s="47"/>
      <c r="H405" s="118"/>
      <c r="I405" s="7"/>
      <c r="J405" s="95"/>
      <c r="K405" s="91"/>
    </row>
    <row r="406" spans="1:11" x14ac:dyDescent="0.25">
      <c r="A406" s="30"/>
      <c r="B406" s="21"/>
      <c r="G406" s="47"/>
      <c r="H406" s="118"/>
      <c r="I406" s="7"/>
      <c r="J406" s="95"/>
      <c r="K406" s="91"/>
    </row>
    <row r="407" spans="1:11" x14ac:dyDescent="0.25">
      <c r="A407" s="32"/>
      <c r="B407" s="21"/>
      <c r="C407" s="13"/>
      <c r="D407" s="55"/>
      <c r="G407" s="47"/>
      <c r="I407" s="7"/>
      <c r="J407" s="95"/>
      <c r="K407" s="91"/>
    </row>
    <row r="408" spans="1:11" x14ac:dyDescent="0.25">
      <c r="A408" s="30"/>
      <c r="B408" s="21"/>
      <c r="G408" s="47"/>
      <c r="H408" s="118"/>
      <c r="I408" s="7"/>
      <c r="J408" s="95"/>
      <c r="K408" s="91"/>
    </row>
    <row r="409" spans="1:11" x14ac:dyDescent="0.25">
      <c r="A409" s="30"/>
      <c r="B409" s="21"/>
      <c r="C409" s="11"/>
      <c r="D409" s="11"/>
      <c r="E409" s="7"/>
      <c r="F409" s="7"/>
      <c r="G409" s="47"/>
      <c r="H409" s="59"/>
      <c r="I409" s="11"/>
      <c r="J409" s="95"/>
      <c r="K409" s="91"/>
    </row>
    <row r="410" spans="1:11" x14ac:dyDescent="0.25">
      <c r="A410" s="30"/>
      <c r="B410" s="21"/>
      <c r="G410" s="47"/>
      <c r="H410" s="118"/>
      <c r="I410" s="11"/>
      <c r="J410" s="95"/>
      <c r="K410" s="91"/>
    </row>
    <row r="411" spans="1:11" x14ac:dyDescent="0.25">
      <c r="A411" s="32"/>
      <c r="B411" s="21"/>
      <c r="C411" s="8"/>
      <c r="D411" s="8"/>
      <c r="E411" s="7"/>
      <c r="F411" s="7"/>
      <c r="G411" s="47"/>
      <c r="H411" s="11"/>
      <c r="I411" s="11"/>
      <c r="J411" s="95"/>
      <c r="K411" s="91"/>
    </row>
    <row r="412" spans="1:11" x14ac:dyDescent="0.25">
      <c r="A412" s="30"/>
      <c r="B412" s="21"/>
      <c r="G412" s="47"/>
      <c r="I412" s="7"/>
      <c r="J412" s="95"/>
      <c r="K412" s="91"/>
    </row>
    <row r="413" spans="1:11" x14ac:dyDescent="0.25">
      <c r="A413" s="30"/>
      <c r="B413" s="21"/>
      <c r="G413" s="47"/>
      <c r="H413" s="118"/>
      <c r="I413" s="7"/>
      <c r="J413" s="95"/>
      <c r="K413" s="91"/>
    </row>
    <row r="414" spans="1:11" x14ac:dyDescent="0.25">
      <c r="A414" s="30"/>
      <c r="B414" s="21"/>
      <c r="G414" s="47"/>
      <c r="H414" s="118"/>
      <c r="I414" s="7"/>
      <c r="J414" s="95"/>
      <c r="K414" s="91"/>
    </row>
    <row r="415" spans="1:11" x14ac:dyDescent="0.25">
      <c r="A415" s="30"/>
      <c r="B415" s="21"/>
      <c r="G415" s="47"/>
      <c r="H415" s="118"/>
      <c r="I415" s="7"/>
      <c r="J415" s="95"/>
      <c r="K415" s="91"/>
    </row>
    <row r="416" spans="1:11" x14ac:dyDescent="0.25">
      <c r="A416" s="30"/>
      <c r="B416" s="21"/>
      <c r="G416" s="47"/>
      <c r="H416" s="118"/>
      <c r="I416" s="7"/>
      <c r="J416" s="95"/>
      <c r="K416" s="91"/>
    </row>
    <row r="417" spans="1:11" x14ac:dyDescent="0.25">
      <c r="A417" s="32"/>
      <c r="B417" s="21"/>
      <c r="C417" s="8"/>
      <c r="D417" s="8"/>
      <c r="E417" s="7"/>
      <c r="F417" s="7"/>
      <c r="G417" s="47"/>
      <c r="H417" s="7"/>
      <c r="I417" s="7"/>
      <c r="J417" s="95"/>
      <c r="K417" s="91"/>
    </row>
    <row r="418" spans="1:11" x14ac:dyDescent="0.25">
      <c r="A418" s="30"/>
      <c r="B418" s="21"/>
      <c r="G418" s="47"/>
      <c r="H418" s="118"/>
      <c r="I418" s="7"/>
      <c r="J418" s="95"/>
      <c r="K418" s="91"/>
    </row>
    <row r="419" spans="1:11" x14ac:dyDescent="0.25">
      <c r="A419" s="30"/>
      <c r="B419" s="21"/>
      <c r="G419" s="47"/>
      <c r="I419" s="7"/>
      <c r="J419" s="95"/>
      <c r="K419" s="91"/>
    </row>
    <row r="420" spans="1:11" x14ac:dyDescent="0.25">
      <c r="A420" s="32"/>
      <c r="B420" s="21"/>
      <c r="C420" s="8"/>
      <c r="D420" s="8"/>
      <c r="E420" s="7"/>
      <c r="F420" s="7"/>
      <c r="G420" s="47"/>
      <c r="H420" s="7"/>
      <c r="I420" s="7"/>
      <c r="J420" s="95"/>
      <c r="K420" s="91"/>
    </row>
    <row r="421" spans="1:11" x14ac:dyDescent="0.25">
      <c r="A421" s="32"/>
      <c r="B421" s="21"/>
      <c r="C421" s="8"/>
      <c r="D421" s="8"/>
      <c r="E421" s="7"/>
      <c r="F421" s="7"/>
      <c r="G421" s="47"/>
      <c r="H421" s="7"/>
      <c r="I421" s="7"/>
      <c r="J421" s="95"/>
      <c r="K421" s="91"/>
    </row>
    <row r="422" spans="1:11" x14ac:dyDescent="0.25">
      <c r="A422" s="30"/>
      <c r="B422" s="21"/>
      <c r="G422" s="47"/>
      <c r="H422" s="118"/>
      <c r="I422" s="7"/>
      <c r="J422" s="95"/>
      <c r="K422" s="91"/>
    </row>
    <row r="423" spans="1:11" x14ac:dyDescent="0.25">
      <c r="A423" s="30"/>
      <c r="B423" s="21"/>
      <c r="G423" s="47"/>
      <c r="H423" s="118"/>
      <c r="I423" s="11"/>
      <c r="J423" s="95"/>
      <c r="K423" s="91"/>
    </row>
    <row r="424" spans="1:11" x14ac:dyDescent="0.25">
      <c r="A424" s="30"/>
      <c r="B424" s="21"/>
      <c r="G424" s="47"/>
      <c r="I424" s="7"/>
      <c r="J424" s="95"/>
      <c r="K424" s="91"/>
    </row>
    <row r="425" spans="1:11" x14ac:dyDescent="0.25">
      <c r="A425" s="30"/>
      <c r="B425" s="21"/>
      <c r="G425" s="47"/>
      <c r="H425" s="118"/>
      <c r="I425" s="7"/>
      <c r="J425" s="95"/>
      <c r="K425" s="91"/>
    </row>
    <row r="426" spans="1:11" x14ac:dyDescent="0.25">
      <c r="A426" s="30"/>
      <c r="B426" s="21"/>
      <c r="G426" s="47"/>
      <c r="H426" s="118"/>
      <c r="I426" s="7"/>
      <c r="J426" s="95"/>
      <c r="K426" s="91"/>
    </row>
    <row r="427" spans="1:11" x14ac:dyDescent="0.25">
      <c r="A427" s="30"/>
      <c r="B427" s="21"/>
      <c r="G427" s="47"/>
      <c r="H427" s="118"/>
      <c r="I427" s="7"/>
      <c r="J427" s="95"/>
      <c r="K427" s="91"/>
    </row>
    <row r="428" spans="1:11" x14ac:dyDescent="0.25">
      <c r="A428" s="30"/>
      <c r="B428" s="21"/>
      <c r="G428" s="47"/>
      <c r="H428" s="118"/>
      <c r="I428" s="7"/>
      <c r="J428" s="95"/>
      <c r="K428" s="91"/>
    </row>
    <row r="429" spans="1:11" x14ac:dyDescent="0.25">
      <c r="A429" s="30"/>
      <c r="B429" s="21"/>
      <c r="G429" s="47"/>
      <c r="H429" s="118"/>
      <c r="I429" s="7"/>
      <c r="J429" s="95"/>
      <c r="K429" s="91"/>
    </row>
    <row r="430" spans="1:11" x14ac:dyDescent="0.25">
      <c r="A430" s="30"/>
      <c r="B430" s="21"/>
      <c r="G430" s="47"/>
      <c r="H430" s="118"/>
      <c r="I430" s="7"/>
      <c r="J430" s="95"/>
      <c r="K430" s="91"/>
    </row>
    <row r="431" spans="1:11" x14ac:dyDescent="0.25">
      <c r="A431" s="30"/>
      <c r="B431" s="21"/>
      <c r="G431" s="47"/>
      <c r="I431" s="7"/>
      <c r="J431" s="95"/>
      <c r="K431" s="91"/>
    </row>
    <row r="432" spans="1:11" x14ac:dyDescent="0.25">
      <c r="A432" s="30"/>
      <c r="B432" s="21"/>
      <c r="G432" s="47"/>
      <c r="H432" s="118"/>
      <c r="I432" s="7"/>
      <c r="J432" s="95"/>
      <c r="K432" s="91"/>
    </row>
    <row r="433" spans="1:11" x14ac:dyDescent="0.25">
      <c r="A433" s="30"/>
      <c r="B433" s="21"/>
      <c r="G433" s="47"/>
      <c r="H433" s="118"/>
      <c r="I433" s="7"/>
      <c r="J433" s="95"/>
      <c r="K433" s="91"/>
    </row>
    <row r="434" spans="1:11" x14ac:dyDescent="0.25">
      <c r="A434" s="32"/>
      <c r="B434" s="21"/>
      <c r="C434" s="8"/>
      <c r="D434" s="8"/>
      <c r="E434" s="7"/>
      <c r="F434" s="7"/>
      <c r="G434" s="47"/>
      <c r="H434" s="7"/>
      <c r="I434" s="7"/>
      <c r="J434" s="95"/>
      <c r="K434" s="91"/>
    </row>
    <row r="435" spans="1:11" x14ac:dyDescent="0.25">
      <c r="A435" s="30"/>
      <c r="B435" s="21"/>
      <c r="G435" s="47"/>
      <c r="H435" s="118"/>
      <c r="I435" s="7"/>
      <c r="J435" s="95"/>
      <c r="K435" s="91"/>
    </row>
    <row r="436" spans="1:11" x14ac:dyDescent="0.25">
      <c r="A436" s="30"/>
      <c r="B436" s="21"/>
      <c r="G436" s="47"/>
      <c r="I436" s="7"/>
      <c r="J436" s="95"/>
      <c r="K436" s="91"/>
    </row>
    <row r="437" spans="1:11" x14ac:dyDescent="0.25">
      <c r="A437" s="30"/>
      <c r="B437" s="21"/>
      <c r="G437" s="47"/>
      <c r="I437" s="7"/>
      <c r="J437" s="95"/>
      <c r="K437" s="91"/>
    </row>
    <row r="438" spans="1:11" x14ac:dyDescent="0.25">
      <c r="A438" s="32"/>
      <c r="B438" s="21"/>
      <c r="C438" s="8"/>
      <c r="D438" s="8"/>
      <c r="E438" s="7"/>
      <c r="F438" s="7"/>
      <c r="G438" s="47"/>
      <c r="H438" s="7"/>
      <c r="I438" s="7"/>
      <c r="J438" s="95"/>
      <c r="K438" s="91"/>
    </row>
    <row r="439" spans="1:11" x14ac:dyDescent="0.25">
      <c r="A439" s="30"/>
      <c r="B439" s="21"/>
      <c r="G439" s="47"/>
      <c r="H439" s="118"/>
      <c r="I439" s="11"/>
      <c r="J439" s="95"/>
      <c r="K439" s="91"/>
    </row>
    <row r="440" spans="1:11" x14ac:dyDescent="0.25">
      <c r="A440" s="30"/>
      <c r="B440" s="21"/>
      <c r="G440" s="47"/>
      <c r="H440" s="118"/>
      <c r="I440" s="7"/>
      <c r="J440" s="95"/>
      <c r="K440" s="91"/>
    </row>
    <row r="441" spans="1:11" x14ac:dyDescent="0.25">
      <c r="A441" s="30"/>
      <c r="B441" s="21"/>
      <c r="C441" s="11"/>
      <c r="D441" s="11"/>
      <c r="E441" s="7"/>
      <c r="F441" s="7"/>
      <c r="G441" s="47"/>
      <c r="H441" s="58"/>
      <c r="I441" s="7"/>
      <c r="J441" s="95"/>
      <c r="K441" s="91"/>
    </row>
    <row r="442" spans="1:11" x14ac:dyDescent="0.25">
      <c r="A442" s="32"/>
      <c r="B442" s="21"/>
      <c r="C442" s="8"/>
      <c r="D442" s="8"/>
      <c r="E442" s="7"/>
      <c r="F442" s="7"/>
      <c r="G442" s="47"/>
      <c r="H442" s="11"/>
      <c r="I442" s="11"/>
      <c r="J442" s="95"/>
      <c r="K442" s="91"/>
    </row>
    <row r="443" spans="1:11" x14ac:dyDescent="0.25">
      <c r="A443" s="30"/>
      <c r="B443" s="21"/>
      <c r="C443" s="11"/>
      <c r="D443" s="11"/>
      <c r="E443" s="7"/>
      <c r="F443" s="7"/>
      <c r="G443" s="47"/>
      <c r="H443" s="58"/>
      <c r="I443" s="7"/>
      <c r="J443" s="95"/>
      <c r="K443" s="91"/>
    </row>
    <row r="444" spans="1:11" x14ac:dyDescent="0.25">
      <c r="A444" s="32"/>
      <c r="B444" s="21"/>
      <c r="C444" s="8"/>
      <c r="D444" s="8"/>
      <c r="E444" s="7"/>
      <c r="F444" s="7"/>
      <c r="G444" s="47"/>
      <c r="H444" s="11"/>
      <c r="I444" s="11"/>
      <c r="J444" s="95"/>
      <c r="K444" s="91"/>
    </row>
    <row r="445" spans="1:11" x14ac:dyDescent="0.25">
      <c r="A445" s="32"/>
      <c r="B445" s="21"/>
      <c r="C445" s="8"/>
      <c r="D445" s="8"/>
      <c r="E445" s="7"/>
      <c r="F445" s="7"/>
      <c r="G445" s="47"/>
      <c r="H445" s="11"/>
      <c r="I445" s="11"/>
      <c r="J445" s="95"/>
      <c r="K445" s="91"/>
    </row>
    <row r="446" spans="1:11" x14ac:dyDescent="0.25">
      <c r="A446" s="30"/>
      <c r="B446" s="21"/>
      <c r="C446" s="11"/>
      <c r="D446" s="11"/>
      <c r="E446" s="7"/>
      <c r="F446" s="7"/>
      <c r="G446" s="47"/>
      <c r="H446" s="58"/>
      <c r="I446" s="7"/>
      <c r="J446" s="95"/>
      <c r="K446" s="91"/>
    </row>
    <row r="447" spans="1:11" x14ac:dyDescent="0.25">
      <c r="A447" s="30"/>
      <c r="B447" s="21"/>
      <c r="C447" s="11"/>
      <c r="D447" s="11"/>
      <c r="E447" s="7"/>
      <c r="F447" s="7"/>
      <c r="G447" s="47"/>
      <c r="H447" s="58"/>
      <c r="I447" s="7"/>
      <c r="J447" s="95"/>
      <c r="K447" s="91"/>
    </row>
    <row r="448" spans="1:11" x14ac:dyDescent="0.25">
      <c r="A448" s="30"/>
      <c r="B448" s="21"/>
      <c r="C448" s="11"/>
      <c r="D448" s="11"/>
      <c r="E448" s="7"/>
      <c r="F448" s="7"/>
      <c r="G448" s="47"/>
      <c r="H448" s="58"/>
      <c r="I448" s="7"/>
      <c r="J448" s="95"/>
      <c r="K448" s="91"/>
    </row>
    <row r="449" spans="1:11" x14ac:dyDescent="0.25">
      <c r="A449" s="30"/>
      <c r="B449" s="21"/>
      <c r="C449" s="11"/>
      <c r="D449" s="11"/>
      <c r="E449" s="7"/>
      <c r="F449" s="7"/>
      <c r="G449" s="47"/>
      <c r="H449" s="58"/>
      <c r="I449" s="7"/>
      <c r="J449" s="95"/>
      <c r="K449" s="91"/>
    </row>
    <row r="450" spans="1:11" x14ac:dyDescent="0.25">
      <c r="A450" s="30"/>
      <c r="B450" s="21"/>
      <c r="C450" s="11"/>
      <c r="D450" s="11"/>
      <c r="E450" s="7"/>
      <c r="F450" s="7"/>
      <c r="G450" s="47"/>
      <c r="H450" s="58"/>
      <c r="I450" s="7"/>
      <c r="J450" s="95"/>
      <c r="K450" s="91"/>
    </row>
    <row r="451" spans="1:11" x14ac:dyDescent="0.25">
      <c r="A451" s="30"/>
      <c r="B451" s="21"/>
      <c r="C451" s="11"/>
      <c r="D451" s="11"/>
      <c r="E451" s="7"/>
      <c r="F451" s="7"/>
      <c r="G451" s="47"/>
      <c r="H451" s="58"/>
      <c r="I451" s="7"/>
      <c r="J451" s="95"/>
      <c r="K451" s="91"/>
    </row>
    <row r="452" spans="1:11" x14ac:dyDescent="0.25">
      <c r="A452" s="30"/>
      <c r="B452" s="21"/>
      <c r="C452" s="11"/>
      <c r="D452" s="11"/>
      <c r="E452" s="7"/>
      <c r="F452" s="7"/>
      <c r="G452" s="47"/>
      <c r="H452" s="58"/>
      <c r="I452" s="7"/>
      <c r="J452" s="95"/>
      <c r="K452" s="91"/>
    </row>
    <row r="453" spans="1:11" x14ac:dyDescent="0.25">
      <c r="A453" s="32"/>
      <c r="B453" s="21"/>
      <c r="C453" s="8"/>
      <c r="D453" s="8"/>
      <c r="E453" s="7"/>
      <c r="F453" s="7"/>
      <c r="G453" s="47"/>
      <c r="H453" s="7"/>
      <c r="I453" s="7"/>
      <c r="J453" s="95"/>
      <c r="K453" s="91"/>
    </row>
    <row r="454" spans="1:11" x14ac:dyDescent="0.25">
      <c r="A454" s="30"/>
      <c r="B454" s="21"/>
      <c r="C454" s="11"/>
      <c r="D454" s="11"/>
      <c r="E454" s="7"/>
      <c r="F454" s="7"/>
      <c r="G454" s="47"/>
      <c r="H454" s="58"/>
      <c r="I454" s="7"/>
      <c r="J454" s="95"/>
      <c r="K454" s="91"/>
    </row>
    <row r="455" spans="1:11" x14ac:dyDescent="0.25">
      <c r="A455" s="30"/>
      <c r="B455" s="21"/>
      <c r="C455" s="11"/>
      <c r="D455" s="11"/>
      <c r="E455" s="7"/>
      <c r="F455" s="7"/>
      <c r="G455" s="47"/>
      <c r="H455" s="58"/>
      <c r="I455" s="7"/>
      <c r="J455" s="95"/>
      <c r="K455" s="91"/>
    </row>
    <row r="456" spans="1:11" x14ac:dyDescent="0.25">
      <c r="A456" s="30"/>
      <c r="B456" s="21"/>
      <c r="C456" s="11"/>
      <c r="D456" s="11"/>
      <c r="E456" s="7"/>
      <c r="F456" s="7"/>
      <c r="G456" s="47"/>
      <c r="H456" s="58"/>
      <c r="I456" s="7"/>
      <c r="J456" s="95"/>
      <c r="K456" s="91"/>
    </row>
    <row r="457" spans="1:11" x14ac:dyDescent="0.25">
      <c r="A457" s="30"/>
      <c r="B457" s="21"/>
      <c r="C457" s="11"/>
      <c r="D457" s="11"/>
      <c r="E457" s="7"/>
      <c r="F457" s="7"/>
      <c r="G457" s="47"/>
      <c r="H457" s="58"/>
      <c r="I457" s="7"/>
      <c r="J457" s="95"/>
      <c r="K457" s="91"/>
    </row>
    <row r="458" spans="1:11" x14ac:dyDescent="0.25">
      <c r="A458" s="32"/>
      <c r="B458" s="21"/>
      <c r="C458" s="8"/>
      <c r="D458" s="8"/>
      <c r="E458" s="7"/>
      <c r="F458" s="7"/>
      <c r="G458" s="47"/>
      <c r="H458" s="7"/>
      <c r="I458" s="7"/>
      <c r="J458" s="95"/>
      <c r="K458" s="91"/>
    </row>
    <row r="459" spans="1:11" x14ac:dyDescent="0.25">
      <c r="A459" s="30"/>
      <c r="B459" s="21"/>
      <c r="C459" s="11"/>
      <c r="D459" s="11"/>
      <c r="E459" s="7"/>
      <c r="F459" s="7"/>
      <c r="G459" s="47"/>
      <c r="H459" s="58"/>
      <c r="I459" s="7"/>
      <c r="J459" s="95"/>
      <c r="K459" s="91"/>
    </row>
    <row r="460" spans="1:11" x14ac:dyDescent="0.25">
      <c r="A460" s="32"/>
      <c r="B460" s="21"/>
      <c r="C460" s="8"/>
      <c r="D460" s="8"/>
      <c r="E460" s="7"/>
      <c r="F460" s="7"/>
      <c r="G460" s="47"/>
      <c r="H460" s="7"/>
      <c r="I460" s="7"/>
      <c r="J460" s="95"/>
      <c r="K460" s="91"/>
    </row>
    <row r="461" spans="1:11" x14ac:dyDescent="0.25">
      <c r="A461" s="32"/>
      <c r="B461" s="21"/>
      <c r="C461" s="8"/>
      <c r="D461" s="8"/>
      <c r="E461" s="7"/>
      <c r="F461" s="7"/>
      <c r="G461" s="47"/>
      <c r="H461" s="7"/>
      <c r="I461" s="7"/>
      <c r="J461" s="95"/>
      <c r="K461" s="91"/>
    </row>
    <row r="462" spans="1:11" x14ac:dyDescent="0.25">
      <c r="A462" s="30"/>
      <c r="B462" s="21"/>
      <c r="C462" s="11"/>
      <c r="D462" s="11"/>
      <c r="E462" s="7"/>
      <c r="F462" s="7"/>
      <c r="G462" s="47"/>
      <c r="H462" s="58"/>
      <c r="I462" s="7"/>
      <c r="J462" s="95"/>
      <c r="K462" s="91"/>
    </row>
    <row r="463" spans="1:11" x14ac:dyDescent="0.25">
      <c r="A463" s="30"/>
      <c r="B463" s="21"/>
      <c r="C463" s="11"/>
      <c r="D463" s="11"/>
      <c r="E463" s="7"/>
      <c r="F463" s="7"/>
      <c r="G463" s="47"/>
      <c r="H463" s="58"/>
      <c r="I463" s="7"/>
      <c r="J463" s="95"/>
      <c r="K463" s="91"/>
    </row>
    <row r="464" spans="1:11" x14ac:dyDescent="0.25">
      <c r="A464" s="30"/>
      <c r="B464" s="21"/>
      <c r="C464" s="11"/>
      <c r="D464" s="11"/>
      <c r="E464" s="7"/>
      <c r="F464" s="7"/>
      <c r="G464" s="47"/>
      <c r="H464" s="58"/>
      <c r="I464" s="7"/>
      <c r="J464" s="95"/>
      <c r="K464" s="91"/>
    </row>
    <row r="465" spans="1:11" x14ac:dyDescent="0.25">
      <c r="A465" s="30"/>
      <c r="B465" s="21"/>
      <c r="C465" s="11"/>
      <c r="D465" s="11"/>
      <c r="E465" s="7"/>
      <c r="F465" s="7"/>
      <c r="G465" s="47"/>
      <c r="H465" s="58"/>
      <c r="I465" s="7"/>
      <c r="J465" s="95"/>
      <c r="K465" s="91"/>
    </row>
    <row r="466" spans="1:11" x14ac:dyDescent="0.25">
      <c r="A466" s="30"/>
      <c r="B466" s="21"/>
      <c r="C466" s="11"/>
      <c r="D466" s="11"/>
      <c r="E466" s="7"/>
      <c r="F466" s="7"/>
      <c r="G466" s="47"/>
      <c r="H466" s="58"/>
      <c r="I466" s="7"/>
      <c r="J466" s="95"/>
      <c r="K466" s="91"/>
    </row>
    <row r="467" spans="1:11" x14ac:dyDescent="0.25">
      <c r="A467" s="30"/>
      <c r="B467" s="21"/>
      <c r="C467" s="11"/>
      <c r="D467" s="11"/>
      <c r="E467" s="7"/>
      <c r="F467" s="7"/>
      <c r="G467" s="47"/>
      <c r="H467" s="58"/>
      <c r="I467" s="7"/>
      <c r="J467" s="95"/>
      <c r="K467" s="91"/>
    </row>
    <row r="468" spans="1:11" x14ac:dyDescent="0.25">
      <c r="A468" s="32"/>
      <c r="B468" s="21"/>
      <c r="C468" s="8"/>
      <c r="D468" s="8"/>
      <c r="E468" s="7"/>
      <c r="F468" s="7"/>
      <c r="G468" s="47"/>
      <c r="H468" s="7"/>
      <c r="I468" s="7"/>
      <c r="J468" s="95"/>
      <c r="K468" s="91"/>
    </row>
    <row r="469" spans="1:11" x14ac:dyDescent="0.25">
      <c r="A469" s="30"/>
      <c r="B469" s="21"/>
      <c r="C469" s="11"/>
      <c r="D469" s="11"/>
      <c r="E469" s="7"/>
      <c r="F469" s="7"/>
      <c r="G469" s="47"/>
      <c r="H469" s="58"/>
      <c r="I469" s="7"/>
      <c r="J469" s="95"/>
      <c r="K469" s="91"/>
    </row>
    <row r="470" spans="1:11" x14ac:dyDescent="0.25">
      <c r="A470" s="30"/>
      <c r="B470" s="21"/>
      <c r="C470" s="11"/>
      <c r="D470" s="11"/>
      <c r="E470" s="7"/>
      <c r="F470" s="7"/>
      <c r="G470" s="47"/>
      <c r="H470" s="58"/>
      <c r="I470" s="7"/>
      <c r="J470" s="95"/>
      <c r="K470" s="91"/>
    </row>
    <row r="471" spans="1:11" x14ac:dyDescent="0.25">
      <c r="A471" s="30"/>
      <c r="B471" s="21"/>
      <c r="C471" s="11"/>
      <c r="D471" s="11"/>
      <c r="E471" s="7"/>
      <c r="F471" s="7"/>
      <c r="G471" s="47"/>
      <c r="H471" s="58"/>
      <c r="I471" s="7"/>
      <c r="J471" s="95"/>
      <c r="K471" s="91"/>
    </row>
    <row r="472" spans="1:11" x14ac:dyDescent="0.25">
      <c r="A472" s="30"/>
      <c r="B472" s="21"/>
      <c r="C472" s="11"/>
      <c r="D472" s="11"/>
      <c r="E472" s="7"/>
      <c r="F472" s="7"/>
      <c r="G472" s="47"/>
      <c r="H472" s="58"/>
      <c r="I472" s="7"/>
      <c r="J472" s="95"/>
      <c r="K472" s="91"/>
    </row>
    <row r="473" spans="1:11" x14ac:dyDescent="0.25">
      <c r="A473" s="30"/>
      <c r="B473" s="21"/>
      <c r="C473" s="11"/>
      <c r="D473" s="11"/>
      <c r="E473" s="7"/>
      <c r="F473" s="7"/>
      <c r="G473" s="47"/>
      <c r="H473" s="58"/>
      <c r="I473" s="7"/>
      <c r="J473" s="95"/>
      <c r="K473" s="91"/>
    </row>
    <row r="474" spans="1:11" x14ac:dyDescent="0.25">
      <c r="A474" s="32"/>
      <c r="B474" s="21"/>
      <c r="C474" s="8"/>
      <c r="D474" s="8"/>
      <c r="E474" s="7"/>
      <c r="F474" s="7"/>
      <c r="G474" s="47"/>
      <c r="H474" s="7"/>
      <c r="I474" s="7"/>
      <c r="J474" s="95"/>
      <c r="K474" s="91"/>
    </row>
    <row r="475" spans="1:11" x14ac:dyDescent="0.25">
      <c r="A475" s="30"/>
      <c r="B475" s="21"/>
      <c r="C475" s="11"/>
      <c r="D475" s="11"/>
      <c r="E475" s="7"/>
      <c r="F475" s="7"/>
      <c r="G475" s="47"/>
      <c r="H475" s="58"/>
      <c r="I475" s="7"/>
      <c r="J475" s="95"/>
      <c r="K475" s="91"/>
    </row>
    <row r="476" spans="1:11" x14ac:dyDescent="0.25">
      <c r="A476" s="30"/>
      <c r="B476" s="21"/>
      <c r="C476" s="11"/>
      <c r="D476" s="11"/>
      <c r="E476" s="7"/>
      <c r="F476" s="7"/>
      <c r="G476" s="47"/>
      <c r="H476" s="58"/>
      <c r="I476" s="7"/>
      <c r="J476" s="95"/>
      <c r="K476" s="91"/>
    </row>
    <row r="477" spans="1:11" x14ac:dyDescent="0.25">
      <c r="A477" s="30"/>
      <c r="B477" s="21"/>
      <c r="C477" s="11"/>
      <c r="D477" s="11"/>
      <c r="E477" s="7"/>
      <c r="F477" s="7"/>
      <c r="G477" s="47"/>
      <c r="H477" s="58"/>
      <c r="I477" s="7"/>
      <c r="J477" s="95"/>
      <c r="K477" s="91"/>
    </row>
    <row r="478" spans="1:11" x14ac:dyDescent="0.25">
      <c r="A478" s="30"/>
      <c r="B478" s="21"/>
      <c r="C478" s="11"/>
      <c r="D478" s="11"/>
      <c r="E478" s="7"/>
      <c r="F478" s="7"/>
      <c r="G478" s="47"/>
      <c r="H478" s="58"/>
      <c r="I478" s="7"/>
      <c r="J478" s="95"/>
      <c r="K478" s="91"/>
    </row>
    <row r="479" spans="1:11" x14ac:dyDescent="0.25">
      <c r="A479" s="30"/>
      <c r="B479" s="21"/>
      <c r="C479" s="11"/>
      <c r="D479" s="11"/>
      <c r="E479" s="7"/>
      <c r="F479" s="7"/>
      <c r="G479" s="47"/>
      <c r="H479" s="58"/>
      <c r="I479" s="7"/>
      <c r="J479" s="95"/>
      <c r="K479" s="91"/>
    </row>
    <row r="480" spans="1:11" x14ac:dyDescent="0.25">
      <c r="A480" s="30"/>
      <c r="B480" s="21"/>
      <c r="C480" s="11"/>
      <c r="D480" s="11"/>
      <c r="E480" s="7"/>
      <c r="F480" s="7"/>
      <c r="G480" s="47"/>
      <c r="H480" s="58"/>
      <c r="I480" s="7"/>
      <c r="J480" s="95"/>
      <c r="K480" s="91"/>
    </row>
    <row r="481" spans="1:11" x14ac:dyDescent="0.25">
      <c r="A481" s="30"/>
      <c r="B481" s="21"/>
      <c r="C481" s="11"/>
      <c r="D481" s="11"/>
      <c r="E481" s="7"/>
      <c r="F481" s="7"/>
      <c r="G481" s="47"/>
      <c r="H481" s="58"/>
      <c r="I481" s="7"/>
      <c r="J481" s="95"/>
      <c r="K481" s="91"/>
    </row>
    <row r="482" spans="1:11" x14ac:dyDescent="0.25">
      <c r="A482" s="30"/>
      <c r="B482" s="21"/>
      <c r="C482" s="11"/>
      <c r="D482" s="11"/>
      <c r="E482" s="7"/>
      <c r="F482" s="7"/>
      <c r="G482" s="47"/>
      <c r="H482" s="58"/>
      <c r="I482" s="7"/>
      <c r="J482" s="95"/>
      <c r="K482" s="91"/>
    </row>
    <row r="483" spans="1:11" x14ac:dyDescent="0.25">
      <c r="A483" s="32"/>
      <c r="B483" s="21"/>
      <c r="C483" s="8"/>
      <c r="D483" s="8"/>
      <c r="E483" s="7"/>
      <c r="F483" s="7"/>
      <c r="G483" s="47"/>
      <c r="H483" s="7"/>
      <c r="I483" s="7"/>
      <c r="J483" s="95"/>
      <c r="K483" s="91"/>
    </row>
    <row r="484" spans="1:11" x14ac:dyDescent="0.25">
      <c r="A484" s="30"/>
      <c r="B484" s="21"/>
      <c r="C484" s="11"/>
      <c r="D484" s="11"/>
      <c r="E484" s="7"/>
      <c r="F484" s="7"/>
      <c r="G484" s="47"/>
      <c r="H484" s="58"/>
      <c r="I484" s="7"/>
      <c r="J484" s="95"/>
      <c r="K484" s="91"/>
    </row>
    <row r="485" spans="1:11" x14ac:dyDescent="0.25">
      <c r="A485" s="30"/>
      <c r="B485" s="21"/>
      <c r="C485" s="11"/>
      <c r="D485" s="11"/>
      <c r="E485" s="7"/>
      <c r="F485" s="7"/>
      <c r="G485" s="47"/>
      <c r="H485" s="58"/>
      <c r="I485" s="7"/>
      <c r="J485" s="95"/>
      <c r="K485" s="91"/>
    </row>
    <row r="486" spans="1:11" x14ac:dyDescent="0.25">
      <c r="A486" s="30"/>
      <c r="B486" s="21"/>
      <c r="C486" s="11"/>
      <c r="D486" s="11"/>
      <c r="E486" s="7"/>
      <c r="F486" s="7"/>
      <c r="G486" s="47"/>
      <c r="H486" s="58"/>
      <c r="I486" s="7"/>
      <c r="J486" s="95"/>
      <c r="K486" s="91"/>
    </row>
    <row r="487" spans="1:11" x14ac:dyDescent="0.25">
      <c r="A487" s="30"/>
      <c r="B487" s="21"/>
      <c r="C487" s="11"/>
      <c r="D487" s="11"/>
      <c r="E487" s="7"/>
      <c r="F487" s="7"/>
      <c r="G487" s="47"/>
      <c r="H487" s="58"/>
      <c r="I487" s="7"/>
      <c r="J487" s="95"/>
      <c r="K487" s="91"/>
    </row>
    <row r="488" spans="1:11" x14ac:dyDescent="0.25">
      <c r="A488" s="30"/>
      <c r="B488" s="21"/>
      <c r="C488" s="11"/>
      <c r="D488" s="11"/>
      <c r="E488" s="7"/>
      <c r="F488" s="7"/>
      <c r="G488" s="47"/>
      <c r="H488" s="58"/>
      <c r="I488" s="7"/>
      <c r="J488" s="95"/>
      <c r="K488" s="91"/>
    </row>
    <row r="489" spans="1:11" x14ac:dyDescent="0.25">
      <c r="A489" s="30"/>
      <c r="B489" s="21"/>
      <c r="C489" s="11"/>
      <c r="D489" s="11"/>
      <c r="E489" s="7"/>
      <c r="F489" s="7"/>
      <c r="G489" s="47"/>
      <c r="H489" s="58"/>
      <c r="I489" s="7"/>
      <c r="J489" s="95"/>
      <c r="K489" s="91"/>
    </row>
    <row r="490" spans="1:11" x14ac:dyDescent="0.25">
      <c r="A490" s="30"/>
      <c r="B490" s="21"/>
      <c r="C490" s="11"/>
      <c r="D490" s="11"/>
      <c r="E490" s="7"/>
      <c r="F490" s="7"/>
      <c r="G490" s="47"/>
      <c r="H490" s="58"/>
      <c r="I490" s="7"/>
      <c r="J490" s="95"/>
      <c r="K490" s="91"/>
    </row>
    <row r="491" spans="1:11" x14ac:dyDescent="0.25">
      <c r="A491" s="32"/>
      <c r="B491" s="21"/>
      <c r="C491" s="8"/>
      <c r="D491" s="8"/>
      <c r="E491" s="7"/>
      <c r="F491" s="7"/>
      <c r="G491" s="47"/>
      <c r="H491" s="7"/>
      <c r="I491" s="7"/>
      <c r="J491" s="95"/>
      <c r="K491" s="91"/>
    </row>
    <row r="492" spans="1:11" x14ac:dyDescent="0.25">
      <c r="A492" s="32"/>
      <c r="B492" s="21"/>
      <c r="C492" s="8"/>
      <c r="D492" s="8"/>
      <c r="E492" s="7"/>
      <c r="F492" s="7"/>
      <c r="G492" s="47"/>
      <c r="H492" s="7"/>
      <c r="I492" s="7"/>
      <c r="J492" s="95"/>
      <c r="K492" s="91"/>
    </row>
    <row r="493" spans="1:11" x14ac:dyDescent="0.25">
      <c r="A493" s="30"/>
      <c r="B493" s="21"/>
      <c r="C493" s="11"/>
      <c r="D493" s="11"/>
      <c r="E493" s="7"/>
      <c r="F493" s="7"/>
      <c r="G493" s="47"/>
      <c r="H493" s="58"/>
      <c r="I493" s="7"/>
      <c r="J493" s="95"/>
      <c r="K493" s="91"/>
    </row>
    <row r="494" spans="1:11" x14ac:dyDescent="0.25">
      <c r="A494" s="30"/>
      <c r="B494" s="21"/>
      <c r="C494" s="11"/>
      <c r="D494" s="11"/>
      <c r="E494" s="7"/>
      <c r="F494" s="7"/>
      <c r="G494" s="47"/>
      <c r="H494" s="58"/>
      <c r="I494" s="7"/>
      <c r="J494" s="95"/>
      <c r="K494" s="91"/>
    </row>
    <row r="495" spans="1:11" x14ac:dyDescent="0.25">
      <c r="A495" s="30"/>
      <c r="B495" s="21"/>
      <c r="C495" s="11"/>
      <c r="D495" s="11"/>
      <c r="E495" s="7"/>
      <c r="F495" s="7"/>
      <c r="G495" s="47"/>
      <c r="H495" s="58"/>
      <c r="I495" s="7"/>
      <c r="J495" s="95"/>
      <c r="K495" s="91"/>
    </row>
    <row r="496" spans="1:11" x14ac:dyDescent="0.25">
      <c r="A496" s="30"/>
      <c r="B496" s="21"/>
      <c r="C496" s="11"/>
      <c r="D496" s="11"/>
      <c r="E496" s="7"/>
      <c r="F496" s="7"/>
      <c r="G496" s="47"/>
      <c r="H496" s="58"/>
      <c r="I496" s="7"/>
      <c r="J496" s="95"/>
      <c r="K496" s="91"/>
    </row>
    <row r="497" spans="1:11" x14ac:dyDescent="0.25">
      <c r="A497" s="30"/>
      <c r="B497" s="21"/>
      <c r="C497" s="11"/>
      <c r="D497" s="11"/>
      <c r="E497" s="7"/>
      <c r="F497" s="7"/>
      <c r="G497" s="47"/>
      <c r="H497" s="58"/>
      <c r="I497" s="7"/>
      <c r="J497" s="95"/>
      <c r="K497" s="91"/>
    </row>
    <row r="498" spans="1:11" x14ac:dyDescent="0.25">
      <c r="A498" s="30"/>
      <c r="B498" s="21"/>
      <c r="C498" s="11"/>
      <c r="D498" s="11"/>
      <c r="E498" s="7"/>
      <c r="F498" s="7"/>
      <c r="G498" s="47"/>
      <c r="H498" s="58"/>
      <c r="I498" s="7"/>
      <c r="J498" s="95"/>
      <c r="K498" s="91"/>
    </row>
    <row r="499" spans="1:11" x14ac:dyDescent="0.25">
      <c r="A499" s="30"/>
      <c r="B499" s="21"/>
      <c r="C499" s="11"/>
      <c r="D499" s="11"/>
      <c r="E499" s="7"/>
      <c r="F499" s="7"/>
      <c r="G499" s="47"/>
      <c r="H499" s="58"/>
      <c r="I499" s="7"/>
      <c r="J499" s="95"/>
      <c r="K499" s="91"/>
    </row>
    <row r="500" spans="1:11" x14ac:dyDescent="0.25">
      <c r="A500" s="32"/>
      <c r="B500" s="21"/>
      <c r="C500" s="8"/>
      <c r="D500" s="8"/>
      <c r="E500" s="7"/>
      <c r="F500" s="7"/>
      <c r="G500" s="47"/>
      <c r="H500" s="11"/>
      <c r="I500" s="11"/>
      <c r="J500" s="95"/>
      <c r="K500" s="91"/>
    </row>
    <row r="501" spans="1:11" x14ac:dyDescent="0.25">
      <c r="A501" s="30"/>
      <c r="B501" s="21"/>
      <c r="C501" s="11"/>
      <c r="D501" s="11"/>
      <c r="E501" s="7"/>
      <c r="F501" s="7"/>
      <c r="G501" s="47"/>
      <c r="H501" s="59"/>
      <c r="I501" s="11"/>
      <c r="J501" s="95"/>
      <c r="K501" s="91"/>
    </row>
    <row r="502" spans="1:11" x14ac:dyDescent="0.25">
      <c r="A502" s="32"/>
      <c r="B502" s="21"/>
      <c r="C502" s="8"/>
      <c r="D502" s="8"/>
      <c r="E502" s="7"/>
      <c r="F502" s="7"/>
      <c r="G502" s="47"/>
      <c r="H502" s="7"/>
      <c r="I502" s="7"/>
      <c r="J502" s="95"/>
      <c r="K502" s="91"/>
    </row>
    <row r="503" spans="1:11" x14ac:dyDescent="0.25">
      <c r="A503" s="30"/>
      <c r="B503" s="21"/>
      <c r="C503" s="11"/>
      <c r="D503" s="11"/>
      <c r="E503" s="7"/>
      <c r="F503" s="7"/>
      <c r="G503" s="47"/>
      <c r="H503" s="58"/>
      <c r="I503" s="7"/>
      <c r="J503" s="95"/>
      <c r="K503" s="91"/>
    </row>
    <row r="504" spans="1:11" x14ac:dyDescent="0.25">
      <c r="A504" s="30"/>
      <c r="B504" s="21"/>
      <c r="C504" s="11"/>
      <c r="D504" s="11"/>
      <c r="E504" s="7"/>
      <c r="F504" s="7"/>
      <c r="G504" s="47"/>
      <c r="H504" s="58"/>
      <c r="I504" s="7"/>
      <c r="J504" s="95"/>
      <c r="K504" s="91"/>
    </row>
    <row r="505" spans="1:11" x14ac:dyDescent="0.25">
      <c r="A505" s="32"/>
      <c r="B505" s="21"/>
      <c r="C505" s="8"/>
      <c r="D505" s="8"/>
      <c r="E505" s="7"/>
      <c r="F505" s="7"/>
      <c r="G505" s="47"/>
      <c r="H505" s="7"/>
      <c r="I505" s="7"/>
      <c r="J505" s="95"/>
      <c r="K505" s="91"/>
    </row>
    <row r="506" spans="1:11" x14ac:dyDescent="0.25">
      <c r="A506" s="30"/>
      <c r="B506" s="21"/>
      <c r="C506" s="11"/>
      <c r="D506" s="11"/>
      <c r="E506" s="7"/>
      <c r="F506" s="7"/>
      <c r="G506" s="47"/>
      <c r="H506" s="58"/>
      <c r="I506" s="7"/>
      <c r="J506" s="95"/>
      <c r="K506" s="91"/>
    </row>
    <row r="507" spans="1:11" x14ac:dyDescent="0.25">
      <c r="A507" s="32"/>
      <c r="B507" s="21"/>
      <c r="C507" s="8"/>
      <c r="D507" s="8"/>
      <c r="E507" s="7"/>
      <c r="F507" s="7"/>
      <c r="G507" s="47"/>
      <c r="H507" s="7"/>
      <c r="I507" s="7"/>
      <c r="J507" s="95"/>
      <c r="K507" s="91"/>
    </row>
    <row r="508" spans="1:11" x14ac:dyDescent="0.25">
      <c r="A508" s="30"/>
      <c r="B508" s="21"/>
      <c r="C508" s="11"/>
      <c r="D508" s="11"/>
      <c r="E508" s="7"/>
      <c r="F508" s="7"/>
      <c r="G508" s="47"/>
      <c r="H508" s="58"/>
      <c r="I508" s="7"/>
      <c r="J508" s="95"/>
      <c r="K508" s="91"/>
    </row>
    <row r="509" spans="1:11" x14ac:dyDescent="0.25">
      <c r="A509" s="32"/>
      <c r="B509" s="21"/>
      <c r="C509" s="8"/>
      <c r="D509" s="8"/>
      <c r="E509" s="7"/>
      <c r="F509" s="7"/>
      <c r="G509" s="47"/>
      <c r="H509" s="7"/>
      <c r="I509" s="7"/>
      <c r="J509" s="95"/>
      <c r="K509" s="91"/>
    </row>
    <row r="510" spans="1:11" x14ac:dyDescent="0.25">
      <c r="A510" s="32"/>
      <c r="B510" s="21"/>
      <c r="C510" s="8"/>
      <c r="D510" s="8"/>
      <c r="E510" s="7"/>
      <c r="F510" s="7"/>
      <c r="G510" s="47"/>
      <c r="H510" s="7"/>
      <c r="I510" s="7"/>
      <c r="J510" s="95"/>
      <c r="K510" s="91"/>
    </row>
    <row r="511" spans="1:11" x14ac:dyDescent="0.25">
      <c r="A511" s="30"/>
      <c r="B511" s="21"/>
      <c r="C511" s="11"/>
      <c r="D511" s="11"/>
      <c r="E511" s="7"/>
      <c r="F511" s="7"/>
      <c r="G511" s="47"/>
      <c r="H511" s="58"/>
      <c r="I511" s="7"/>
      <c r="J511" s="95"/>
      <c r="K511" s="91"/>
    </row>
    <row r="512" spans="1:11" x14ac:dyDescent="0.25">
      <c r="A512" s="32"/>
      <c r="B512" s="21"/>
      <c r="C512" s="8"/>
      <c r="D512" s="8"/>
      <c r="E512" s="7"/>
      <c r="F512" s="7"/>
      <c r="G512" s="47"/>
      <c r="H512" s="7"/>
      <c r="I512" s="7"/>
      <c r="J512" s="95"/>
      <c r="K512" s="91"/>
    </row>
    <row r="513" spans="1:11" x14ac:dyDescent="0.25">
      <c r="A513" s="30"/>
      <c r="B513" s="21"/>
      <c r="C513" s="11"/>
      <c r="D513" s="11"/>
      <c r="E513" s="7"/>
      <c r="F513" s="7"/>
      <c r="G513" s="47"/>
      <c r="H513" s="58"/>
      <c r="I513" s="7"/>
      <c r="J513" s="95"/>
      <c r="K513" s="91"/>
    </row>
    <row r="514" spans="1:11" x14ac:dyDescent="0.25">
      <c r="A514" s="30"/>
      <c r="B514" s="21"/>
      <c r="C514" s="11"/>
      <c r="D514" s="11"/>
      <c r="E514" s="7"/>
      <c r="F514" s="7"/>
      <c r="G514" s="47"/>
      <c r="H514" s="58"/>
      <c r="I514" s="7"/>
      <c r="J514" s="95"/>
      <c r="K514" s="91"/>
    </row>
    <row r="515" spans="1:11" x14ac:dyDescent="0.25">
      <c r="A515" s="30"/>
      <c r="B515" s="21"/>
      <c r="C515" s="11"/>
      <c r="D515" s="11"/>
      <c r="E515" s="7"/>
      <c r="F515" s="7"/>
      <c r="G515" s="47"/>
      <c r="H515" s="58"/>
      <c r="I515" s="7"/>
      <c r="J515" s="95"/>
      <c r="K515" s="91"/>
    </row>
    <row r="516" spans="1:11" x14ac:dyDescent="0.25">
      <c r="A516" s="32"/>
      <c r="B516" s="21"/>
      <c r="C516" s="8"/>
      <c r="D516" s="8"/>
      <c r="E516" s="7"/>
      <c r="F516" s="7"/>
      <c r="G516" s="47"/>
      <c r="H516" s="7"/>
      <c r="I516" s="7"/>
      <c r="J516" s="95"/>
      <c r="K516" s="91"/>
    </row>
    <row r="517" spans="1:11" x14ac:dyDescent="0.25">
      <c r="A517" s="30"/>
      <c r="B517" s="21"/>
      <c r="C517" s="11"/>
      <c r="D517" s="11"/>
      <c r="E517" s="7"/>
      <c r="F517" s="7"/>
      <c r="G517" s="47"/>
      <c r="H517" s="58"/>
      <c r="I517" s="7"/>
      <c r="J517" s="95"/>
      <c r="K517" s="91"/>
    </row>
    <row r="518" spans="1:11" x14ac:dyDescent="0.25">
      <c r="A518" s="32"/>
      <c r="B518" s="21"/>
      <c r="C518" s="8"/>
      <c r="D518" s="8"/>
      <c r="E518" s="7"/>
      <c r="F518" s="7"/>
      <c r="G518" s="47"/>
      <c r="H518" s="7"/>
      <c r="I518" s="7"/>
      <c r="J518" s="95"/>
      <c r="K518" s="91"/>
    </row>
    <row r="519" spans="1:11" x14ac:dyDescent="0.25">
      <c r="A519" s="32"/>
      <c r="B519" s="21"/>
      <c r="C519" s="8"/>
      <c r="D519" s="8"/>
      <c r="E519" s="7"/>
      <c r="F519" s="7"/>
      <c r="G519" s="47"/>
      <c r="H519" s="7"/>
      <c r="I519" s="7"/>
      <c r="J519" s="95"/>
      <c r="K519" s="91"/>
    </row>
    <row r="520" spans="1:11" x14ac:dyDescent="0.25">
      <c r="A520" s="30"/>
      <c r="B520" s="21"/>
      <c r="C520" s="11"/>
      <c r="D520" s="11"/>
      <c r="E520" s="7"/>
      <c r="F520" s="7"/>
      <c r="G520" s="47"/>
      <c r="H520" s="58"/>
      <c r="I520" s="7"/>
      <c r="J520" s="95"/>
      <c r="K520" s="91"/>
    </row>
    <row r="521" spans="1:11" x14ac:dyDescent="0.25">
      <c r="A521" s="30"/>
      <c r="B521" s="21"/>
      <c r="C521" s="11"/>
      <c r="D521" s="11"/>
      <c r="E521" s="7"/>
      <c r="F521" s="7"/>
      <c r="G521" s="47"/>
      <c r="H521" s="58"/>
      <c r="I521" s="7"/>
      <c r="J521" s="95"/>
      <c r="K521" s="91"/>
    </row>
    <row r="522" spans="1:11" x14ac:dyDescent="0.25">
      <c r="A522" s="32"/>
      <c r="B522" s="21"/>
      <c r="C522" s="8"/>
      <c r="D522" s="8"/>
      <c r="E522" s="7"/>
      <c r="F522" s="7"/>
      <c r="G522" s="47"/>
      <c r="H522" s="7"/>
      <c r="I522" s="7"/>
      <c r="J522" s="95"/>
      <c r="K522" s="91"/>
    </row>
    <row r="523" spans="1:11" x14ac:dyDescent="0.25">
      <c r="A523" s="30"/>
      <c r="B523" s="21"/>
      <c r="C523" s="11"/>
      <c r="D523" s="11"/>
      <c r="E523" s="7"/>
      <c r="F523" s="7"/>
      <c r="G523" s="47"/>
      <c r="H523" s="58"/>
      <c r="I523" s="7"/>
      <c r="J523" s="95"/>
      <c r="K523" s="91"/>
    </row>
    <row r="524" spans="1:11" x14ac:dyDescent="0.25">
      <c r="A524" s="30"/>
      <c r="B524" s="21"/>
      <c r="C524" s="11"/>
      <c r="D524" s="11"/>
      <c r="E524" s="7"/>
      <c r="F524" s="7"/>
      <c r="G524" s="47"/>
      <c r="H524" s="58"/>
      <c r="I524" s="7"/>
      <c r="J524" s="95"/>
      <c r="K524" s="91"/>
    </row>
    <row r="525" spans="1:11" x14ac:dyDescent="0.25">
      <c r="A525" s="32"/>
      <c r="B525" s="21"/>
      <c r="C525" s="8"/>
      <c r="D525" s="8"/>
      <c r="E525" s="7"/>
      <c r="F525" s="7"/>
      <c r="G525" s="47"/>
      <c r="H525" s="7"/>
      <c r="I525" s="7"/>
      <c r="J525" s="95"/>
      <c r="K525" s="91"/>
    </row>
    <row r="526" spans="1:11" x14ac:dyDescent="0.25">
      <c r="A526" s="30"/>
      <c r="B526" s="21"/>
      <c r="C526" s="11"/>
      <c r="D526" s="11"/>
      <c r="E526" s="7"/>
      <c r="F526" s="7"/>
      <c r="G526" s="47"/>
      <c r="H526" s="59"/>
      <c r="I526" s="11"/>
      <c r="J526" s="95"/>
      <c r="K526" s="91"/>
    </row>
    <row r="527" spans="1:11" x14ac:dyDescent="0.25">
      <c r="A527" s="30"/>
      <c r="B527" s="21"/>
      <c r="C527" s="11"/>
      <c r="D527" s="11"/>
      <c r="E527" s="7"/>
      <c r="F527" s="7"/>
      <c r="G527" s="47"/>
      <c r="H527" s="58"/>
      <c r="I527" s="7"/>
      <c r="J527" s="95"/>
      <c r="K527" s="91"/>
    </row>
    <row r="528" spans="1:11" x14ac:dyDescent="0.25">
      <c r="A528" s="30"/>
      <c r="B528" s="21"/>
      <c r="C528" s="11"/>
      <c r="D528" s="11"/>
      <c r="E528" s="7"/>
      <c r="F528" s="7"/>
      <c r="G528" s="47"/>
      <c r="H528" s="58"/>
      <c r="I528" s="7"/>
      <c r="J528" s="95"/>
      <c r="K528" s="91"/>
    </row>
    <row r="529" spans="1:11" x14ac:dyDescent="0.25">
      <c r="A529" s="32"/>
      <c r="B529" s="21"/>
      <c r="C529" s="8"/>
      <c r="D529" s="8"/>
      <c r="E529" s="7"/>
      <c r="F529" s="7"/>
      <c r="G529" s="47"/>
      <c r="H529" s="7"/>
      <c r="I529" s="7"/>
      <c r="J529" s="95"/>
      <c r="K529" s="91"/>
    </row>
    <row r="530" spans="1:11" x14ac:dyDescent="0.25">
      <c r="A530" s="30"/>
      <c r="B530" s="21"/>
      <c r="C530" s="11"/>
      <c r="D530" s="11"/>
      <c r="E530" s="7"/>
      <c r="F530" s="7"/>
      <c r="G530" s="47"/>
      <c r="H530" s="58"/>
      <c r="I530" s="7"/>
      <c r="J530" s="95"/>
      <c r="K530" s="91"/>
    </row>
    <row r="531" spans="1:11" x14ac:dyDescent="0.25">
      <c r="A531" s="30"/>
      <c r="B531" s="21"/>
      <c r="C531" s="11"/>
      <c r="D531" s="11"/>
      <c r="E531" s="7"/>
      <c r="F531" s="7"/>
      <c r="G531" s="47"/>
      <c r="H531" s="58"/>
      <c r="I531" s="7"/>
      <c r="J531" s="95"/>
      <c r="K531" s="91"/>
    </row>
    <row r="532" spans="1:11" x14ac:dyDescent="0.25">
      <c r="A532" s="32"/>
      <c r="B532" s="21"/>
      <c r="C532" s="8"/>
      <c r="D532" s="8"/>
      <c r="E532" s="7"/>
      <c r="F532" s="7"/>
      <c r="G532" s="47"/>
      <c r="H532" s="7"/>
      <c r="I532" s="7"/>
      <c r="J532" s="95"/>
      <c r="K532" s="91"/>
    </row>
    <row r="533" spans="1:11" x14ac:dyDescent="0.25">
      <c r="A533" s="30"/>
      <c r="B533" s="21"/>
      <c r="C533" s="11"/>
      <c r="D533" s="11"/>
      <c r="E533" s="7"/>
      <c r="F533" s="7"/>
      <c r="G533" s="47"/>
      <c r="H533" s="58"/>
      <c r="I533" s="7"/>
      <c r="J533" s="95"/>
      <c r="K533" s="91"/>
    </row>
    <row r="534" spans="1:11" x14ac:dyDescent="0.25">
      <c r="A534" s="30"/>
      <c r="B534" s="21"/>
      <c r="C534" s="11"/>
      <c r="D534" s="11"/>
      <c r="E534" s="7"/>
      <c r="F534" s="7"/>
      <c r="G534" s="47"/>
      <c r="H534" s="58"/>
      <c r="I534" s="7"/>
      <c r="J534" s="95"/>
      <c r="K534" s="91"/>
    </row>
    <row r="535" spans="1:11" x14ac:dyDescent="0.25">
      <c r="A535" s="30"/>
      <c r="B535" s="21"/>
      <c r="C535" s="11"/>
      <c r="D535" s="11"/>
      <c r="E535" s="7"/>
      <c r="F535" s="7"/>
      <c r="G535" s="47"/>
      <c r="H535" s="58"/>
      <c r="I535" s="7"/>
      <c r="J535" s="95"/>
      <c r="K535" s="91"/>
    </row>
    <row r="536" spans="1:11" x14ac:dyDescent="0.25">
      <c r="A536" s="30"/>
      <c r="B536" s="21"/>
      <c r="C536" s="11"/>
      <c r="D536" s="11"/>
      <c r="E536" s="7"/>
      <c r="F536" s="7"/>
      <c r="G536" s="47"/>
      <c r="H536" s="58"/>
      <c r="I536" s="7"/>
      <c r="J536" s="95"/>
      <c r="K536" s="91"/>
    </row>
    <row r="537" spans="1:11" x14ac:dyDescent="0.25">
      <c r="A537" s="30"/>
      <c r="B537" s="21"/>
      <c r="C537" s="11"/>
      <c r="D537" s="11"/>
      <c r="E537" s="7"/>
      <c r="F537" s="7"/>
      <c r="G537" s="47"/>
      <c r="H537" s="58"/>
      <c r="I537" s="7"/>
      <c r="J537" s="95"/>
      <c r="K537" s="91"/>
    </row>
    <row r="538" spans="1:11" x14ac:dyDescent="0.25">
      <c r="A538" s="30"/>
      <c r="B538" s="21"/>
      <c r="C538" s="11"/>
      <c r="D538" s="11"/>
      <c r="E538" s="7"/>
      <c r="F538" s="7"/>
      <c r="G538" s="47"/>
      <c r="H538" s="58"/>
      <c r="I538" s="7"/>
      <c r="J538" s="95"/>
      <c r="K538" s="91"/>
    </row>
    <row r="539" spans="1:11" x14ac:dyDescent="0.25">
      <c r="A539" s="30"/>
      <c r="B539" s="21"/>
      <c r="C539" s="11"/>
      <c r="D539" s="11"/>
      <c r="E539" s="7"/>
      <c r="F539" s="7"/>
      <c r="G539" s="47"/>
      <c r="H539" s="58"/>
      <c r="I539" s="7"/>
      <c r="J539" s="95"/>
      <c r="K539" s="91"/>
    </row>
    <row r="540" spans="1:11" x14ac:dyDescent="0.25">
      <c r="A540" s="30"/>
      <c r="B540" s="21"/>
      <c r="C540" s="11"/>
      <c r="D540" s="11"/>
      <c r="E540" s="7"/>
      <c r="F540" s="7"/>
      <c r="G540" s="47"/>
      <c r="H540" s="58"/>
      <c r="I540" s="7"/>
      <c r="J540" s="95"/>
      <c r="K540" s="91"/>
    </row>
    <row r="541" spans="1:11" x14ac:dyDescent="0.25">
      <c r="A541" s="30"/>
      <c r="B541" s="21"/>
      <c r="C541" s="11"/>
      <c r="D541" s="11"/>
      <c r="E541" s="7"/>
      <c r="F541" s="7"/>
      <c r="G541" s="47"/>
      <c r="H541" s="58"/>
      <c r="I541" s="7"/>
      <c r="J541" s="95"/>
      <c r="K541" s="91"/>
    </row>
    <row r="542" spans="1:11" x14ac:dyDescent="0.25">
      <c r="A542" s="30"/>
      <c r="B542" s="21"/>
      <c r="C542" s="11"/>
      <c r="D542" s="11"/>
      <c r="E542" s="7"/>
      <c r="F542" s="7"/>
      <c r="G542" s="47"/>
      <c r="H542" s="58"/>
      <c r="I542" s="7"/>
      <c r="J542" s="95"/>
      <c r="K542" s="91"/>
    </row>
    <row r="543" spans="1:11" x14ac:dyDescent="0.25">
      <c r="A543" s="30"/>
      <c r="B543" s="21"/>
      <c r="C543" s="11"/>
      <c r="D543" s="11"/>
      <c r="E543" s="7"/>
      <c r="F543" s="7"/>
      <c r="G543" s="47"/>
      <c r="H543" s="58"/>
      <c r="I543" s="7"/>
      <c r="J543" s="95"/>
      <c r="K543" s="91"/>
    </row>
    <row r="544" spans="1:11" x14ac:dyDescent="0.25">
      <c r="A544" s="30"/>
      <c r="B544" s="21"/>
      <c r="C544" s="11"/>
      <c r="D544" s="11"/>
      <c r="E544" s="7"/>
      <c r="F544" s="7"/>
      <c r="G544" s="47"/>
      <c r="H544" s="58"/>
      <c r="I544" s="7"/>
      <c r="J544" s="95"/>
      <c r="K544" s="91"/>
    </row>
    <row r="545" spans="1:11" x14ac:dyDescent="0.25">
      <c r="A545" s="30"/>
      <c r="B545" s="21"/>
      <c r="C545" s="11"/>
      <c r="D545" s="11"/>
      <c r="E545" s="7"/>
      <c r="F545" s="7"/>
      <c r="G545" s="47"/>
      <c r="H545" s="58"/>
      <c r="I545" s="7"/>
      <c r="J545" s="95"/>
      <c r="K545" s="91"/>
    </row>
    <row r="546" spans="1:11" x14ac:dyDescent="0.25">
      <c r="A546" s="30"/>
      <c r="B546" s="21"/>
      <c r="C546" s="11"/>
      <c r="D546" s="11"/>
      <c r="E546" s="7"/>
      <c r="F546" s="7"/>
      <c r="G546" s="47"/>
      <c r="H546" s="58"/>
      <c r="I546" s="7"/>
      <c r="J546" s="95"/>
      <c r="K546" s="91"/>
    </row>
    <row r="547" spans="1:11" x14ac:dyDescent="0.25">
      <c r="A547" s="32"/>
      <c r="B547" s="21"/>
      <c r="C547" s="8"/>
      <c r="D547" s="8"/>
      <c r="E547" s="7"/>
      <c r="F547" s="7"/>
      <c r="G547" s="47"/>
      <c r="H547" s="7"/>
      <c r="I547" s="7"/>
      <c r="J547" s="95"/>
      <c r="K547" s="91"/>
    </row>
    <row r="548" spans="1:11" x14ac:dyDescent="0.25">
      <c r="A548" s="30"/>
      <c r="B548" s="21"/>
      <c r="C548" s="11"/>
      <c r="D548" s="11"/>
      <c r="E548" s="7"/>
      <c r="F548" s="7"/>
      <c r="G548" s="47"/>
      <c r="H548" s="58"/>
      <c r="I548" s="7"/>
      <c r="J548" s="95"/>
      <c r="K548" s="91"/>
    </row>
    <row r="549" spans="1:11" x14ac:dyDescent="0.25">
      <c r="A549" s="30"/>
      <c r="B549" s="21"/>
      <c r="C549" s="11"/>
      <c r="D549" s="11"/>
      <c r="E549" s="7"/>
      <c r="F549" s="7"/>
      <c r="G549" s="47"/>
      <c r="H549" s="58"/>
      <c r="I549" s="7"/>
      <c r="J549" s="95"/>
      <c r="K549" s="91"/>
    </row>
    <row r="550" spans="1:11" x14ac:dyDescent="0.25">
      <c r="A550" s="32"/>
      <c r="B550" s="21"/>
      <c r="C550" s="8"/>
      <c r="D550" s="8"/>
      <c r="E550" s="7"/>
      <c r="F550" s="7"/>
      <c r="G550" s="47"/>
      <c r="H550" s="7"/>
      <c r="I550" s="7"/>
      <c r="J550" s="95"/>
      <c r="K550" s="91"/>
    </row>
    <row r="551" spans="1:11" x14ac:dyDescent="0.25">
      <c r="A551" s="30"/>
      <c r="B551" s="21"/>
      <c r="C551" s="11"/>
      <c r="D551" s="11"/>
      <c r="E551" s="7"/>
      <c r="F551" s="7"/>
      <c r="G551" s="47"/>
      <c r="H551" s="58"/>
      <c r="I551" s="7"/>
      <c r="J551" s="95"/>
      <c r="K551" s="91"/>
    </row>
    <row r="552" spans="1:11" x14ac:dyDescent="0.25">
      <c r="A552" s="32"/>
      <c r="B552" s="21"/>
      <c r="C552" s="8"/>
      <c r="D552" s="8"/>
      <c r="E552" s="7"/>
      <c r="F552" s="7"/>
      <c r="G552" s="47"/>
      <c r="H552" s="7"/>
      <c r="I552" s="7"/>
      <c r="J552" s="95"/>
      <c r="K552" s="91"/>
    </row>
    <row r="553" spans="1:11" x14ac:dyDescent="0.25">
      <c r="A553" s="30"/>
      <c r="B553" s="21"/>
      <c r="C553" s="11"/>
      <c r="D553" s="11"/>
      <c r="E553" s="7"/>
      <c r="F553" s="7"/>
      <c r="G553" s="47"/>
      <c r="H553" s="58"/>
      <c r="I553" s="7"/>
      <c r="J553" s="95"/>
      <c r="K553" s="91"/>
    </row>
    <row r="554" spans="1:11" x14ac:dyDescent="0.25">
      <c r="A554" s="30"/>
      <c r="B554" s="21"/>
      <c r="C554" s="11"/>
      <c r="D554" s="11"/>
      <c r="E554" s="7"/>
      <c r="F554" s="7"/>
      <c r="G554" s="47"/>
      <c r="H554" s="58"/>
      <c r="I554" s="7"/>
      <c r="J554" s="95"/>
      <c r="K554" s="91"/>
    </row>
    <row r="555" spans="1:11" x14ac:dyDescent="0.25">
      <c r="A555" s="32"/>
      <c r="B555" s="21"/>
      <c r="C555" s="8"/>
      <c r="D555" s="8"/>
      <c r="E555" s="7"/>
      <c r="F555" s="7"/>
      <c r="G555" s="47"/>
      <c r="H555" s="7"/>
      <c r="I555" s="7"/>
      <c r="J555" s="95"/>
      <c r="K555" s="91"/>
    </row>
    <row r="556" spans="1:11" x14ac:dyDescent="0.25">
      <c r="A556" s="30"/>
      <c r="B556" s="21"/>
      <c r="C556" s="11"/>
      <c r="D556" s="11"/>
      <c r="E556" s="7"/>
      <c r="F556" s="7"/>
      <c r="G556" s="47"/>
      <c r="H556" s="58"/>
      <c r="I556" s="7"/>
      <c r="J556" s="95"/>
      <c r="K556" s="91"/>
    </row>
    <row r="557" spans="1:11" x14ac:dyDescent="0.25">
      <c r="A557" s="30"/>
      <c r="B557" s="21"/>
      <c r="C557" s="11"/>
      <c r="D557" s="11"/>
      <c r="E557" s="7"/>
      <c r="F557" s="7"/>
      <c r="G557" s="47"/>
      <c r="H557" s="58"/>
      <c r="I557" s="7"/>
      <c r="J557" s="95"/>
      <c r="K557" s="91"/>
    </row>
    <row r="558" spans="1:11" x14ac:dyDescent="0.25">
      <c r="A558" s="30"/>
      <c r="B558" s="21"/>
      <c r="C558" s="11"/>
      <c r="D558" s="11"/>
      <c r="E558" s="7"/>
      <c r="F558" s="7"/>
      <c r="G558" s="47"/>
      <c r="H558" s="58"/>
      <c r="I558" s="7"/>
      <c r="J558" s="95"/>
      <c r="K558" s="91"/>
    </row>
    <row r="559" spans="1:11" x14ac:dyDescent="0.25">
      <c r="A559" s="30"/>
      <c r="B559" s="21"/>
      <c r="C559" s="11"/>
      <c r="D559" s="11"/>
      <c r="E559" s="7"/>
      <c r="F559" s="7"/>
      <c r="G559" s="47"/>
      <c r="H559" s="58"/>
      <c r="I559" s="7"/>
      <c r="J559" s="95"/>
      <c r="K559" s="91"/>
    </row>
    <row r="560" spans="1:11" x14ac:dyDescent="0.25">
      <c r="A560" s="30"/>
      <c r="B560" s="21"/>
      <c r="C560" s="11"/>
      <c r="D560" s="11"/>
      <c r="E560" s="7"/>
      <c r="F560" s="7"/>
      <c r="G560" s="47"/>
      <c r="H560" s="58"/>
      <c r="I560" s="7"/>
      <c r="J560" s="95"/>
      <c r="K560" s="91"/>
    </row>
    <row r="561" spans="1:11" x14ac:dyDescent="0.25">
      <c r="A561" s="30"/>
      <c r="B561" s="21"/>
      <c r="C561" s="11"/>
      <c r="D561" s="11"/>
      <c r="E561" s="7"/>
      <c r="F561" s="7"/>
      <c r="G561" s="47"/>
      <c r="H561" s="58"/>
      <c r="I561" s="7"/>
      <c r="J561" s="95"/>
      <c r="K561" s="91"/>
    </row>
    <row r="562" spans="1:11" x14ac:dyDescent="0.25">
      <c r="A562" s="30"/>
      <c r="B562" s="21"/>
      <c r="C562" s="11"/>
      <c r="D562" s="11"/>
      <c r="E562" s="7"/>
      <c r="F562" s="7"/>
      <c r="G562" s="47"/>
      <c r="H562" s="58"/>
      <c r="I562" s="7"/>
      <c r="J562" s="95"/>
      <c r="K562" s="91"/>
    </row>
    <row r="563" spans="1:11" x14ac:dyDescent="0.25">
      <c r="A563" s="30"/>
      <c r="B563" s="21"/>
      <c r="C563" s="11"/>
      <c r="D563" s="11"/>
      <c r="E563" s="7"/>
      <c r="F563" s="7"/>
      <c r="G563" s="47"/>
      <c r="H563" s="59"/>
      <c r="I563" s="11"/>
      <c r="J563" s="95"/>
      <c r="K563" s="91"/>
    </row>
    <row r="564" spans="1:11" x14ac:dyDescent="0.25">
      <c r="A564" s="32"/>
      <c r="B564" s="21"/>
      <c r="C564" s="8"/>
      <c r="D564" s="8"/>
      <c r="E564" s="7"/>
      <c r="F564" s="7"/>
      <c r="G564" s="47"/>
      <c r="H564" s="7"/>
      <c r="I564" s="7"/>
      <c r="J564" s="95"/>
      <c r="K564" s="91"/>
    </row>
    <row r="565" spans="1:11" x14ac:dyDescent="0.25">
      <c r="A565" s="32"/>
      <c r="B565" s="21"/>
      <c r="C565" s="8"/>
      <c r="D565" s="8"/>
      <c r="E565" s="7"/>
      <c r="F565" s="7"/>
      <c r="G565" s="47"/>
      <c r="H565" s="7"/>
      <c r="I565" s="7"/>
      <c r="J565" s="95"/>
      <c r="K565" s="91"/>
    </row>
    <row r="566" spans="1:11" x14ac:dyDescent="0.25">
      <c r="A566" s="30"/>
      <c r="B566" s="21"/>
      <c r="C566" s="11"/>
      <c r="D566" s="11"/>
      <c r="E566" s="7"/>
      <c r="F566" s="7"/>
      <c r="G566" s="47"/>
      <c r="H566" s="58"/>
      <c r="I566" s="7"/>
      <c r="J566" s="95"/>
      <c r="K566" s="91"/>
    </row>
    <row r="567" spans="1:11" x14ac:dyDescent="0.25">
      <c r="A567" s="30"/>
      <c r="B567" s="21"/>
      <c r="C567" s="11"/>
      <c r="D567" s="11"/>
      <c r="E567" s="7"/>
      <c r="F567" s="7"/>
      <c r="G567" s="47"/>
      <c r="H567" s="58"/>
      <c r="I567" s="7"/>
      <c r="J567" s="95"/>
      <c r="K567" s="91"/>
    </row>
    <row r="568" spans="1:11" x14ac:dyDescent="0.25">
      <c r="A568" s="30"/>
      <c r="B568" s="21"/>
      <c r="C568" s="11"/>
      <c r="D568" s="11"/>
      <c r="E568" s="7"/>
      <c r="F568" s="7"/>
      <c r="G568" s="47"/>
      <c r="H568" s="58"/>
      <c r="I568" s="7"/>
      <c r="J568" s="95"/>
      <c r="K568" s="91"/>
    </row>
    <row r="569" spans="1:11" x14ac:dyDescent="0.25">
      <c r="A569" s="30"/>
      <c r="B569" s="21"/>
      <c r="C569" s="11"/>
      <c r="D569" s="11"/>
      <c r="E569" s="7"/>
      <c r="F569" s="7"/>
      <c r="G569" s="47"/>
      <c r="H569" s="58"/>
      <c r="I569" s="7"/>
      <c r="J569" s="95"/>
      <c r="K569" s="91"/>
    </row>
    <row r="570" spans="1:11" x14ac:dyDescent="0.25">
      <c r="A570" s="32"/>
      <c r="B570" s="21"/>
      <c r="C570" s="8"/>
      <c r="D570" s="8"/>
      <c r="E570" s="7"/>
      <c r="F570" s="7"/>
      <c r="G570" s="47"/>
      <c r="H570" s="7"/>
      <c r="I570" s="7"/>
      <c r="J570" s="95"/>
      <c r="K570" s="91"/>
    </row>
    <row r="571" spans="1:11" x14ac:dyDescent="0.25">
      <c r="A571" s="30"/>
      <c r="B571" s="21"/>
      <c r="C571" s="11"/>
      <c r="D571" s="11"/>
      <c r="E571" s="7"/>
      <c r="F571" s="7"/>
      <c r="G571" s="47"/>
      <c r="H571" s="58"/>
      <c r="I571" s="7"/>
      <c r="J571" s="95"/>
      <c r="K571" s="91"/>
    </row>
    <row r="572" spans="1:11" x14ac:dyDescent="0.25">
      <c r="A572" s="30"/>
      <c r="B572" s="21"/>
      <c r="C572" s="11"/>
      <c r="D572" s="11"/>
      <c r="E572" s="7"/>
      <c r="F572" s="7"/>
      <c r="G572" s="47"/>
      <c r="H572" s="58"/>
      <c r="I572" s="7"/>
      <c r="J572" s="95"/>
      <c r="K572" s="91"/>
    </row>
    <row r="573" spans="1:11" x14ac:dyDescent="0.25">
      <c r="A573" s="30"/>
      <c r="B573" s="21"/>
      <c r="C573" s="11"/>
      <c r="D573" s="11"/>
      <c r="E573" s="7"/>
      <c r="F573" s="7"/>
      <c r="G573" s="47"/>
      <c r="H573" s="58"/>
      <c r="I573" s="7"/>
      <c r="J573" s="95"/>
      <c r="K573" s="91"/>
    </row>
    <row r="574" spans="1:11" x14ac:dyDescent="0.25">
      <c r="A574" s="30"/>
      <c r="B574" s="21"/>
      <c r="C574" s="11"/>
      <c r="D574" s="11"/>
      <c r="E574" s="7"/>
      <c r="F574" s="7"/>
      <c r="G574" s="47"/>
      <c r="H574" s="58"/>
      <c r="I574" s="7"/>
      <c r="J574" s="95"/>
      <c r="K574" s="91"/>
    </row>
    <row r="575" spans="1:11" x14ac:dyDescent="0.25">
      <c r="A575" s="30"/>
      <c r="B575" s="21"/>
      <c r="C575" s="11"/>
      <c r="D575" s="11"/>
      <c r="E575" s="7"/>
      <c r="F575" s="7"/>
      <c r="G575" s="47"/>
      <c r="H575" s="58"/>
      <c r="I575" s="7"/>
      <c r="J575" s="95"/>
      <c r="K575" s="91"/>
    </row>
    <row r="576" spans="1:11" x14ac:dyDescent="0.25">
      <c r="A576" s="30"/>
      <c r="B576" s="21"/>
      <c r="C576" s="11"/>
      <c r="D576" s="11"/>
      <c r="E576" s="7"/>
      <c r="F576" s="7"/>
      <c r="G576" s="47"/>
      <c r="H576" s="59"/>
      <c r="I576" s="11"/>
      <c r="J576" s="95"/>
      <c r="K576" s="91"/>
    </row>
    <row r="577" spans="1:11" x14ac:dyDescent="0.25">
      <c r="A577" s="30"/>
      <c r="B577" s="21"/>
      <c r="C577" s="11"/>
      <c r="D577" s="11"/>
      <c r="E577" s="7"/>
      <c r="F577" s="7"/>
      <c r="G577" s="47"/>
      <c r="H577" s="58"/>
      <c r="I577" s="7"/>
      <c r="J577" s="95"/>
      <c r="K577" s="91"/>
    </row>
    <row r="578" spans="1:11" x14ac:dyDescent="0.25">
      <c r="A578" s="30"/>
      <c r="B578" s="21"/>
      <c r="C578" s="11"/>
      <c r="D578" s="11"/>
      <c r="E578" s="7"/>
      <c r="F578" s="7"/>
      <c r="G578" s="47"/>
      <c r="H578" s="58"/>
      <c r="I578" s="7"/>
      <c r="J578" s="95"/>
      <c r="K578" s="91"/>
    </row>
    <row r="579" spans="1:11" x14ac:dyDescent="0.25">
      <c r="A579" s="30"/>
      <c r="B579" s="21"/>
      <c r="C579" s="11"/>
      <c r="D579" s="11"/>
      <c r="E579" s="7"/>
      <c r="F579" s="7"/>
      <c r="G579" s="47"/>
      <c r="H579" s="58"/>
      <c r="I579" s="7"/>
      <c r="J579" s="95"/>
      <c r="K579" s="91"/>
    </row>
    <row r="580" spans="1:11" x14ac:dyDescent="0.25">
      <c r="A580" s="30"/>
      <c r="B580" s="21"/>
      <c r="C580" s="11"/>
      <c r="D580" s="11"/>
      <c r="E580" s="7"/>
      <c r="F580" s="7"/>
      <c r="G580" s="47"/>
      <c r="H580" s="58"/>
      <c r="I580" s="7"/>
      <c r="J580" s="95"/>
      <c r="K580" s="91"/>
    </row>
    <row r="581" spans="1:11" x14ac:dyDescent="0.25">
      <c r="A581" s="30"/>
      <c r="B581" s="21"/>
      <c r="C581" s="11"/>
      <c r="D581" s="11"/>
      <c r="E581" s="7"/>
      <c r="F581" s="7"/>
      <c r="G581" s="47"/>
      <c r="H581" s="58"/>
      <c r="I581" s="7"/>
      <c r="J581" s="95"/>
      <c r="K581" s="91"/>
    </row>
    <row r="582" spans="1:11" x14ac:dyDescent="0.25">
      <c r="A582" s="30"/>
      <c r="B582" s="21"/>
      <c r="C582" s="11"/>
      <c r="D582" s="11"/>
      <c r="E582" s="7"/>
      <c r="F582" s="7"/>
      <c r="G582" s="47"/>
      <c r="H582" s="58"/>
      <c r="I582" s="7"/>
      <c r="J582" s="95"/>
      <c r="K582" s="91"/>
    </row>
    <row r="583" spans="1:11" x14ac:dyDescent="0.25">
      <c r="A583" s="30"/>
      <c r="B583" s="21"/>
      <c r="C583" s="11"/>
      <c r="D583" s="11"/>
      <c r="E583" s="7"/>
      <c r="F583" s="7"/>
      <c r="G583" s="47"/>
      <c r="H583" s="58"/>
      <c r="I583" s="7"/>
      <c r="J583" s="95"/>
      <c r="K583" s="91"/>
    </row>
    <row r="584" spans="1:11" x14ac:dyDescent="0.25">
      <c r="A584" s="30"/>
      <c r="B584" s="21"/>
      <c r="C584" s="11"/>
      <c r="D584" s="11"/>
      <c r="E584" s="7"/>
      <c r="F584" s="7"/>
      <c r="G584" s="47"/>
      <c r="H584" s="58"/>
      <c r="I584" s="7"/>
      <c r="J584" s="95"/>
      <c r="K584" s="91"/>
    </row>
    <row r="585" spans="1:11" x14ac:dyDescent="0.25">
      <c r="A585" s="30"/>
      <c r="B585" s="21"/>
      <c r="C585" s="11"/>
      <c r="D585" s="11"/>
      <c r="E585" s="7"/>
      <c r="F585" s="7"/>
      <c r="G585" s="47"/>
      <c r="H585" s="58"/>
      <c r="I585" s="7"/>
      <c r="J585" s="95"/>
      <c r="K585" s="91"/>
    </row>
    <row r="586" spans="1:11" x14ac:dyDescent="0.25">
      <c r="A586" s="30"/>
      <c r="B586" s="21"/>
      <c r="C586" s="11"/>
      <c r="D586" s="11"/>
      <c r="E586" s="7"/>
      <c r="F586" s="7"/>
      <c r="G586" s="47"/>
      <c r="H586" s="58"/>
      <c r="I586" s="7"/>
      <c r="J586" s="95"/>
      <c r="K586" s="91"/>
    </row>
    <row r="587" spans="1:11" x14ac:dyDescent="0.25">
      <c r="A587" s="30"/>
      <c r="B587" s="21"/>
      <c r="C587" s="11"/>
      <c r="D587" s="11"/>
      <c r="E587" s="7"/>
      <c r="F587" s="7"/>
      <c r="G587" s="47"/>
      <c r="H587" s="58"/>
      <c r="I587" s="7"/>
      <c r="J587" s="95"/>
      <c r="K587" s="91"/>
    </row>
    <row r="588" spans="1:11" x14ac:dyDescent="0.25">
      <c r="A588" s="30"/>
      <c r="B588" s="21"/>
      <c r="C588" s="11"/>
      <c r="D588" s="11"/>
      <c r="E588" s="7"/>
      <c r="F588" s="7"/>
      <c r="G588" s="47"/>
      <c r="H588" s="58"/>
      <c r="I588" s="7"/>
      <c r="J588" s="95"/>
      <c r="K588" s="91"/>
    </row>
    <row r="589" spans="1:11" x14ac:dyDescent="0.25">
      <c r="A589" s="32"/>
      <c r="B589" s="21"/>
      <c r="C589" s="8"/>
      <c r="D589" s="8"/>
      <c r="E589" s="7"/>
      <c r="F589" s="7"/>
      <c r="G589" s="47"/>
      <c r="H589" s="7"/>
      <c r="I589" s="7"/>
      <c r="J589" s="95"/>
      <c r="K589" s="91"/>
    </row>
    <row r="590" spans="1:11" x14ac:dyDescent="0.25">
      <c r="A590" s="30"/>
      <c r="B590" s="21"/>
      <c r="C590" s="11"/>
      <c r="D590" s="11"/>
      <c r="E590" s="7"/>
      <c r="F590" s="7"/>
      <c r="G590" s="47"/>
      <c r="H590" s="58"/>
      <c r="I590" s="7"/>
      <c r="J590" s="95"/>
      <c r="K590" s="91"/>
    </row>
    <row r="591" spans="1:11" x14ac:dyDescent="0.25">
      <c r="A591" s="30"/>
      <c r="B591" s="21"/>
      <c r="C591" s="11"/>
      <c r="D591" s="11"/>
      <c r="E591" s="7"/>
      <c r="F591" s="7"/>
      <c r="G591" s="47"/>
      <c r="H591" s="58"/>
      <c r="I591" s="7"/>
      <c r="J591" s="95"/>
      <c r="K591" s="91"/>
    </row>
    <row r="592" spans="1:11" x14ac:dyDescent="0.25">
      <c r="A592" s="30"/>
      <c r="B592" s="21"/>
      <c r="C592" s="11"/>
      <c r="D592" s="11"/>
      <c r="E592" s="7"/>
      <c r="F592" s="7"/>
      <c r="G592" s="47"/>
      <c r="H592" s="58"/>
      <c r="I592" s="7"/>
      <c r="J592" s="95"/>
      <c r="K592" s="91"/>
    </row>
    <row r="593" spans="1:11" x14ac:dyDescent="0.25">
      <c r="A593" s="30"/>
      <c r="B593" s="21"/>
      <c r="C593" s="11"/>
      <c r="D593" s="11"/>
      <c r="E593" s="7"/>
      <c r="F593" s="7"/>
      <c r="G593" s="47"/>
      <c r="H593" s="58"/>
      <c r="I593" s="7"/>
      <c r="J593" s="95"/>
      <c r="K593" s="91"/>
    </row>
    <row r="594" spans="1:11" x14ac:dyDescent="0.25">
      <c r="A594" s="32"/>
      <c r="B594" s="21"/>
      <c r="C594" s="8"/>
      <c r="D594" s="8"/>
      <c r="E594" s="7"/>
      <c r="F594" s="7"/>
      <c r="G594" s="47"/>
      <c r="H594" s="7"/>
      <c r="I594" s="7"/>
      <c r="J594" s="95"/>
      <c r="K594" s="91"/>
    </row>
    <row r="595" spans="1:11" x14ac:dyDescent="0.25">
      <c r="A595" s="30"/>
      <c r="B595" s="21"/>
      <c r="C595" s="11"/>
      <c r="D595" s="11"/>
      <c r="E595" s="7"/>
      <c r="F595" s="7"/>
      <c r="G595" s="47"/>
      <c r="H595" s="58"/>
      <c r="I595" s="7"/>
      <c r="J595" s="95"/>
      <c r="K595" s="91"/>
    </row>
    <row r="596" spans="1:11" x14ac:dyDescent="0.25">
      <c r="A596" s="30"/>
      <c r="B596" s="21"/>
      <c r="C596" s="11"/>
      <c r="D596" s="11"/>
      <c r="E596" s="7"/>
      <c r="F596" s="7"/>
      <c r="G596" s="47"/>
      <c r="H596" s="58"/>
      <c r="I596" s="7"/>
      <c r="J596" s="95"/>
      <c r="K596" s="91"/>
    </row>
    <row r="597" spans="1:11" x14ac:dyDescent="0.25">
      <c r="A597" s="30"/>
      <c r="B597" s="21"/>
      <c r="C597" s="11"/>
      <c r="D597" s="11"/>
      <c r="E597" s="7"/>
      <c r="F597" s="7"/>
      <c r="G597" s="47"/>
      <c r="H597" s="58"/>
      <c r="I597" s="7"/>
      <c r="J597" s="95"/>
      <c r="K597" s="91"/>
    </row>
    <row r="598" spans="1:11" x14ac:dyDescent="0.25">
      <c r="A598" s="32"/>
      <c r="B598" s="21"/>
      <c r="C598" s="8"/>
      <c r="D598" s="8"/>
      <c r="E598" s="7"/>
      <c r="F598" s="7"/>
      <c r="G598" s="47"/>
      <c r="H598" s="7"/>
      <c r="I598" s="7"/>
      <c r="J598" s="95"/>
      <c r="K598" s="91"/>
    </row>
    <row r="599" spans="1:11" x14ac:dyDescent="0.25">
      <c r="A599" s="32"/>
      <c r="B599" s="21"/>
      <c r="C599" s="8"/>
      <c r="D599" s="8"/>
      <c r="E599" s="7"/>
      <c r="F599" s="7"/>
      <c r="G599" s="47"/>
      <c r="H599" s="7"/>
      <c r="I599" s="7"/>
      <c r="J599" s="95"/>
      <c r="K599" s="91"/>
    </row>
    <row r="600" spans="1:11" x14ac:dyDescent="0.25">
      <c r="A600" s="30"/>
      <c r="B600" s="21"/>
      <c r="C600" s="11"/>
      <c r="D600" s="11"/>
      <c r="E600" s="7"/>
      <c r="F600" s="7"/>
      <c r="G600" s="47"/>
      <c r="H600" s="58"/>
      <c r="I600" s="7"/>
      <c r="J600" s="95"/>
      <c r="K600" s="91"/>
    </row>
    <row r="601" spans="1:11" x14ac:dyDescent="0.25">
      <c r="A601" s="30"/>
      <c r="B601" s="21"/>
      <c r="C601" s="11"/>
      <c r="D601" s="11"/>
      <c r="E601" s="7"/>
      <c r="F601" s="7"/>
      <c r="G601" s="47"/>
      <c r="H601" s="58"/>
      <c r="I601" s="7"/>
      <c r="J601" s="95"/>
      <c r="K601" s="91"/>
    </row>
    <row r="602" spans="1:11" x14ac:dyDescent="0.25">
      <c r="A602" s="30"/>
      <c r="B602" s="21"/>
      <c r="C602" s="11"/>
      <c r="D602" s="11"/>
      <c r="E602" s="7"/>
      <c r="F602" s="7"/>
      <c r="G602" s="47"/>
      <c r="H602" s="58"/>
      <c r="I602" s="7"/>
      <c r="J602" s="95"/>
      <c r="K602" s="91"/>
    </row>
    <row r="603" spans="1:11" x14ac:dyDescent="0.25">
      <c r="A603" s="30"/>
      <c r="B603" s="21"/>
      <c r="C603" s="11"/>
      <c r="D603" s="11"/>
      <c r="E603" s="7"/>
      <c r="F603" s="7"/>
      <c r="G603" s="47"/>
      <c r="H603" s="58"/>
      <c r="I603" s="7"/>
      <c r="J603" s="95"/>
      <c r="K603" s="91"/>
    </row>
    <row r="604" spans="1:11" x14ac:dyDescent="0.25">
      <c r="A604" s="32"/>
      <c r="B604" s="21"/>
      <c r="C604" s="8"/>
      <c r="D604" s="8"/>
      <c r="E604" s="7"/>
      <c r="F604" s="7"/>
      <c r="G604" s="47"/>
      <c r="H604" s="7"/>
      <c r="I604" s="7"/>
      <c r="J604" s="95"/>
      <c r="K604" s="91"/>
    </row>
    <row r="605" spans="1:11" x14ac:dyDescent="0.25">
      <c r="A605" s="32"/>
      <c r="B605" s="21"/>
      <c r="C605" s="8"/>
      <c r="D605" s="8"/>
      <c r="E605" s="7"/>
      <c r="F605" s="7"/>
      <c r="G605" s="47"/>
      <c r="H605" s="7"/>
      <c r="I605" s="7"/>
      <c r="J605" s="95"/>
      <c r="K605" s="91"/>
    </row>
    <row r="606" spans="1:11" x14ac:dyDescent="0.25">
      <c r="A606" s="30"/>
      <c r="B606" s="21"/>
      <c r="C606" s="11"/>
      <c r="D606" s="11"/>
      <c r="E606" s="7"/>
      <c r="F606" s="7"/>
      <c r="G606" s="47"/>
      <c r="H606" s="58"/>
      <c r="I606" s="7"/>
      <c r="J606" s="95"/>
      <c r="K606" s="91"/>
    </row>
    <row r="607" spans="1:11" x14ac:dyDescent="0.25">
      <c r="A607" s="30"/>
      <c r="B607" s="21"/>
      <c r="C607" s="11"/>
      <c r="D607" s="11"/>
      <c r="E607" s="7"/>
      <c r="F607" s="7"/>
      <c r="G607" s="47"/>
      <c r="H607" s="58"/>
      <c r="I607" s="7"/>
      <c r="J607" s="95"/>
      <c r="K607" s="91"/>
    </row>
    <row r="608" spans="1:11" x14ac:dyDescent="0.25">
      <c r="A608" s="30"/>
      <c r="B608" s="21"/>
      <c r="C608" s="11"/>
      <c r="D608" s="11"/>
      <c r="E608" s="7"/>
      <c r="F608" s="7"/>
      <c r="G608" s="47"/>
      <c r="H608" s="58"/>
      <c r="I608" s="7"/>
      <c r="J608" s="95"/>
      <c r="K608" s="91"/>
    </row>
    <row r="609" spans="1:11" x14ac:dyDescent="0.25">
      <c r="A609" s="30"/>
      <c r="B609" s="21"/>
      <c r="C609" s="11"/>
      <c r="D609" s="11"/>
      <c r="E609" s="7"/>
      <c r="F609" s="7"/>
      <c r="G609" s="47"/>
      <c r="H609" s="58"/>
      <c r="I609" s="7"/>
      <c r="J609" s="95"/>
      <c r="K609" s="91"/>
    </row>
    <row r="610" spans="1:11" x14ac:dyDescent="0.25">
      <c r="A610" s="30"/>
      <c r="B610" s="21"/>
      <c r="C610" s="11"/>
      <c r="D610" s="11"/>
      <c r="E610" s="7"/>
      <c r="F610" s="7"/>
      <c r="G610" s="47"/>
      <c r="H610" s="58"/>
      <c r="I610" s="7"/>
      <c r="J610" s="95"/>
      <c r="K610" s="91"/>
    </row>
    <row r="611" spans="1:11" x14ac:dyDescent="0.25">
      <c r="A611" s="32"/>
      <c r="B611" s="21"/>
      <c r="C611" s="8"/>
      <c r="D611" s="8"/>
      <c r="E611" s="7"/>
      <c r="F611" s="7"/>
      <c r="G611" s="47"/>
      <c r="H611" s="7"/>
      <c r="I611" s="7"/>
      <c r="J611" s="95"/>
      <c r="K611" s="91"/>
    </row>
    <row r="612" spans="1:11" x14ac:dyDescent="0.25">
      <c r="A612" s="32"/>
      <c r="B612" s="21"/>
      <c r="C612" s="8"/>
      <c r="D612" s="8"/>
      <c r="E612" s="7"/>
      <c r="F612" s="7"/>
      <c r="G612" s="47"/>
      <c r="H612" s="7"/>
      <c r="I612" s="7"/>
      <c r="J612" s="95"/>
      <c r="K612" s="91"/>
    </row>
    <row r="613" spans="1:11" x14ac:dyDescent="0.25">
      <c r="A613" s="32"/>
      <c r="B613" s="21"/>
      <c r="C613" s="8"/>
      <c r="D613" s="8"/>
      <c r="E613" s="7"/>
      <c r="F613" s="7"/>
      <c r="G613" s="47"/>
      <c r="H613" s="7"/>
      <c r="I613" s="7"/>
      <c r="J613" s="95"/>
      <c r="K613" s="91"/>
    </row>
    <row r="614" spans="1:11" x14ac:dyDescent="0.25">
      <c r="A614" s="30"/>
      <c r="B614" s="21"/>
      <c r="C614" s="11"/>
      <c r="D614" s="11"/>
      <c r="E614" s="7"/>
      <c r="F614" s="7"/>
      <c r="G614" s="47"/>
      <c r="H614" s="58"/>
      <c r="I614" s="7"/>
      <c r="J614" s="95"/>
      <c r="K614" s="91"/>
    </row>
    <row r="615" spans="1:11" x14ac:dyDescent="0.25">
      <c r="A615" s="32"/>
      <c r="B615" s="21"/>
      <c r="C615" s="8"/>
      <c r="D615" s="8"/>
      <c r="E615" s="7"/>
      <c r="F615" s="7"/>
      <c r="G615" s="47"/>
      <c r="H615" s="7"/>
      <c r="I615" s="7"/>
      <c r="J615" s="95"/>
      <c r="K615" s="91"/>
    </row>
    <row r="616" spans="1:11" x14ac:dyDescent="0.25">
      <c r="A616" s="32"/>
      <c r="B616" s="21"/>
      <c r="C616" s="8"/>
      <c r="D616" s="8"/>
      <c r="E616" s="7"/>
      <c r="F616" s="7"/>
      <c r="G616" s="47"/>
      <c r="H616" s="7"/>
      <c r="I616" s="7"/>
      <c r="J616" s="95"/>
      <c r="K616" s="91"/>
    </row>
    <row r="617" spans="1:11" x14ac:dyDescent="0.25">
      <c r="A617" s="32"/>
      <c r="B617" s="21"/>
      <c r="C617" s="8"/>
      <c r="D617" s="8"/>
      <c r="E617" s="7"/>
      <c r="F617" s="7"/>
      <c r="G617" s="47"/>
      <c r="H617" s="7"/>
      <c r="I617" s="7"/>
      <c r="J617" s="95"/>
      <c r="K617" s="91"/>
    </row>
    <row r="618" spans="1:11" x14ac:dyDescent="0.25">
      <c r="A618" s="32"/>
      <c r="B618" s="21"/>
      <c r="C618" s="8"/>
      <c r="D618" s="8"/>
      <c r="E618" s="7"/>
      <c r="F618" s="7"/>
      <c r="G618" s="47"/>
      <c r="H618" s="7"/>
      <c r="I618" s="7"/>
      <c r="J618" s="95"/>
      <c r="K618" s="91"/>
    </row>
    <row r="619" spans="1:11" x14ac:dyDescent="0.25">
      <c r="A619" s="30"/>
      <c r="B619" s="21"/>
      <c r="C619" s="11"/>
      <c r="D619" s="11"/>
      <c r="E619" s="7"/>
      <c r="F619" s="7"/>
      <c r="G619" s="47"/>
      <c r="H619" s="58"/>
      <c r="I619" s="7"/>
      <c r="J619" s="95"/>
      <c r="K619" s="91"/>
    </row>
    <row r="620" spans="1:11" x14ac:dyDescent="0.25">
      <c r="A620" s="32"/>
      <c r="B620" s="21"/>
      <c r="C620" s="8"/>
      <c r="D620" s="8"/>
      <c r="E620" s="7"/>
      <c r="F620" s="7"/>
      <c r="G620" s="47"/>
      <c r="H620" s="7"/>
      <c r="I620" s="7"/>
      <c r="J620" s="95"/>
      <c r="K620" s="91"/>
    </row>
    <row r="621" spans="1:11" x14ac:dyDescent="0.25">
      <c r="A621" s="32"/>
      <c r="B621" s="21"/>
      <c r="C621" s="8"/>
      <c r="D621" s="8"/>
      <c r="E621" s="7"/>
      <c r="F621" s="7"/>
      <c r="G621" s="47"/>
      <c r="H621" s="7"/>
      <c r="I621" s="7"/>
      <c r="J621" s="95"/>
      <c r="K621" s="91"/>
    </row>
    <row r="622" spans="1:11" x14ac:dyDescent="0.25">
      <c r="A622" s="32"/>
      <c r="B622" s="21"/>
      <c r="C622" s="8"/>
      <c r="D622" s="8"/>
      <c r="E622" s="7"/>
      <c r="F622" s="7"/>
      <c r="G622" s="47"/>
      <c r="H622" s="7"/>
      <c r="I622" s="7"/>
      <c r="J622" s="95"/>
      <c r="K622" s="91"/>
    </row>
    <row r="623" spans="1:11" x14ac:dyDescent="0.25">
      <c r="A623" s="30"/>
      <c r="B623" s="21"/>
      <c r="C623" s="11"/>
      <c r="D623" s="11"/>
      <c r="E623" s="7"/>
      <c r="F623" s="7"/>
      <c r="G623" s="47"/>
      <c r="H623" s="58"/>
      <c r="I623" s="7"/>
      <c r="J623" s="95"/>
      <c r="K623" s="91"/>
    </row>
    <row r="624" spans="1:11" x14ac:dyDescent="0.25">
      <c r="A624" s="30"/>
      <c r="B624" s="21"/>
      <c r="C624" s="11"/>
      <c r="D624" s="11"/>
      <c r="E624" s="7"/>
      <c r="F624" s="7"/>
      <c r="G624" s="47"/>
      <c r="H624" s="58"/>
      <c r="I624" s="7"/>
      <c r="J624" s="95"/>
      <c r="K624" s="91"/>
    </row>
    <row r="625" spans="1:11" x14ac:dyDescent="0.25">
      <c r="A625" s="32"/>
      <c r="B625" s="21"/>
      <c r="C625" s="8"/>
      <c r="D625" s="8"/>
      <c r="E625" s="7"/>
      <c r="F625" s="7"/>
      <c r="G625" s="47"/>
      <c r="H625" s="7"/>
      <c r="I625" s="7"/>
      <c r="J625" s="95"/>
      <c r="K625" s="91"/>
    </row>
    <row r="626" spans="1:11" x14ac:dyDescent="0.25">
      <c r="A626" s="30"/>
      <c r="B626" s="21"/>
      <c r="C626" s="11"/>
      <c r="D626" s="11"/>
      <c r="E626" s="7"/>
      <c r="F626" s="7"/>
      <c r="G626" s="47"/>
      <c r="H626" s="58"/>
      <c r="I626" s="7"/>
      <c r="J626" s="95"/>
      <c r="K626" s="91"/>
    </row>
    <row r="627" spans="1:11" x14ac:dyDescent="0.25">
      <c r="A627" s="30"/>
      <c r="B627" s="21"/>
      <c r="C627" s="11"/>
      <c r="D627" s="11"/>
      <c r="E627" s="7"/>
      <c r="F627" s="7"/>
      <c r="G627" s="47"/>
      <c r="H627" s="58"/>
      <c r="I627" s="7"/>
      <c r="J627" s="95"/>
      <c r="K627" s="91"/>
    </row>
    <row r="628" spans="1:11" x14ac:dyDescent="0.25">
      <c r="A628" s="30"/>
      <c r="B628" s="21"/>
      <c r="C628" s="11"/>
      <c r="D628" s="11"/>
      <c r="E628" s="7"/>
      <c r="F628" s="7"/>
      <c r="G628" s="47"/>
      <c r="H628" s="58"/>
      <c r="I628" s="7"/>
      <c r="J628" s="95"/>
      <c r="K628" s="91"/>
    </row>
    <row r="629" spans="1:11" x14ac:dyDescent="0.25">
      <c r="A629" s="30"/>
      <c r="B629" s="21"/>
      <c r="C629" s="11"/>
      <c r="D629" s="11"/>
      <c r="E629" s="7"/>
      <c r="F629" s="7"/>
      <c r="G629" s="47"/>
      <c r="H629" s="58"/>
      <c r="I629" s="7"/>
      <c r="J629" s="95"/>
      <c r="K629" s="91"/>
    </row>
    <row r="630" spans="1:11" x14ac:dyDescent="0.25">
      <c r="A630" s="32"/>
      <c r="B630" s="21"/>
      <c r="C630" s="8"/>
      <c r="D630" s="8"/>
      <c r="E630" s="7"/>
      <c r="F630" s="7"/>
      <c r="G630" s="47"/>
      <c r="H630" s="7"/>
      <c r="I630" s="7"/>
      <c r="J630" s="95"/>
      <c r="K630" s="91"/>
    </row>
    <row r="631" spans="1:11" x14ac:dyDescent="0.25">
      <c r="A631" s="30"/>
      <c r="B631" s="21"/>
      <c r="C631" s="11"/>
      <c r="D631" s="11"/>
      <c r="E631" s="7"/>
      <c r="F631" s="7"/>
      <c r="G631" s="47"/>
      <c r="H631" s="58"/>
      <c r="I631" s="7"/>
      <c r="J631" s="95"/>
      <c r="K631" s="91"/>
    </row>
    <row r="632" spans="1:11" x14ac:dyDescent="0.25">
      <c r="A632" s="32"/>
      <c r="B632" s="21"/>
      <c r="C632" s="8"/>
      <c r="D632" s="8"/>
      <c r="E632" s="7"/>
      <c r="F632" s="7"/>
      <c r="G632" s="47"/>
      <c r="H632" s="7"/>
      <c r="I632" s="7"/>
      <c r="J632" s="95"/>
      <c r="K632" s="91"/>
    </row>
    <row r="633" spans="1:11" x14ac:dyDescent="0.25">
      <c r="A633" s="32"/>
      <c r="B633" s="21"/>
      <c r="C633" s="8"/>
      <c r="D633" s="8"/>
      <c r="E633" s="7"/>
      <c r="F633" s="7"/>
      <c r="G633" s="47"/>
      <c r="H633" s="7"/>
      <c r="I633" s="7"/>
      <c r="J633" s="95"/>
      <c r="K633" s="91"/>
    </row>
    <row r="634" spans="1:11" x14ac:dyDescent="0.25">
      <c r="A634" s="30"/>
      <c r="B634" s="21"/>
      <c r="C634" s="11"/>
      <c r="D634" s="11"/>
      <c r="E634" s="7"/>
      <c r="F634" s="7"/>
      <c r="G634" s="47"/>
      <c r="H634" s="58"/>
      <c r="I634" s="7"/>
      <c r="J634" s="95"/>
      <c r="K634" s="91"/>
    </row>
    <row r="635" spans="1:11" x14ac:dyDescent="0.25">
      <c r="A635" s="32"/>
      <c r="B635" s="21"/>
      <c r="C635" s="8"/>
      <c r="D635" s="8"/>
      <c r="E635" s="7"/>
      <c r="F635" s="7"/>
      <c r="G635" s="47"/>
      <c r="H635" s="7"/>
      <c r="I635" s="7"/>
      <c r="J635" s="95"/>
      <c r="K635" s="91"/>
    </row>
    <row r="636" spans="1:11" x14ac:dyDescent="0.25">
      <c r="A636" s="32"/>
      <c r="B636" s="21"/>
      <c r="C636" s="8"/>
      <c r="D636" s="8"/>
      <c r="E636" s="7"/>
      <c r="F636" s="7"/>
      <c r="G636" s="47"/>
      <c r="H636" s="7"/>
      <c r="I636" s="7"/>
      <c r="J636" s="95"/>
      <c r="K636" s="91"/>
    </row>
    <row r="637" spans="1:11" x14ac:dyDescent="0.25">
      <c r="A637" s="32"/>
      <c r="B637" s="21"/>
      <c r="C637" s="8"/>
      <c r="D637" s="8"/>
      <c r="E637" s="7"/>
      <c r="F637" s="7"/>
      <c r="G637" s="47"/>
      <c r="H637" s="7"/>
      <c r="I637" s="7"/>
      <c r="J637" s="95"/>
      <c r="K637" s="91"/>
    </row>
    <row r="638" spans="1:11" x14ac:dyDescent="0.25">
      <c r="A638" s="30"/>
      <c r="B638" s="21"/>
      <c r="C638" s="11"/>
      <c r="D638" s="11"/>
      <c r="E638" s="7"/>
      <c r="F638" s="7"/>
      <c r="G638" s="47"/>
      <c r="H638" s="58"/>
      <c r="I638" s="7"/>
      <c r="J638" s="95"/>
      <c r="K638" s="91"/>
    </row>
    <row r="639" spans="1:11" x14ac:dyDescent="0.25">
      <c r="A639" s="30"/>
      <c r="B639" s="21"/>
      <c r="C639" s="11"/>
      <c r="D639" s="11"/>
      <c r="E639" s="7"/>
      <c r="F639" s="7"/>
      <c r="G639" s="47"/>
      <c r="H639" s="58"/>
      <c r="I639" s="7"/>
      <c r="J639" s="95"/>
      <c r="K639" s="91"/>
    </row>
    <row r="640" spans="1:11" x14ac:dyDescent="0.25">
      <c r="A640" s="32"/>
      <c r="B640" s="21"/>
      <c r="C640" s="8"/>
      <c r="D640" s="8"/>
      <c r="E640" s="7"/>
      <c r="F640" s="7"/>
      <c r="G640" s="47"/>
      <c r="H640" s="7"/>
      <c r="I640" s="7"/>
      <c r="J640" s="95"/>
      <c r="K640" s="91"/>
    </row>
    <row r="641" spans="1:11" x14ac:dyDescent="0.25">
      <c r="A641" s="32"/>
      <c r="B641" s="21"/>
      <c r="C641" s="8"/>
      <c r="D641" s="8"/>
      <c r="E641" s="7"/>
      <c r="F641" s="7"/>
      <c r="G641" s="47"/>
      <c r="H641" s="7"/>
      <c r="I641" s="7"/>
      <c r="J641" s="95"/>
      <c r="K641" s="91"/>
    </row>
    <row r="642" spans="1:11" x14ac:dyDescent="0.25">
      <c r="A642" s="32"/>
      <c r="B642" s="21"/>
      <c r="C642" s="8"/>
      <c r="D642" s="8"/>
      <c r="E642" s="7"/>
      <c r="F642" s="7"/>
      <c r="G642" s="47"/>
      <c r="H642" s="7"/>
      <c r="I642" s="7"/>
      <c r="J642" s="95"/>
      <c r="K642" s="91"/>
    </row>
    <row r="643" spans="1:11" x14ac:dyDescent="0.25">
      <c r="A643" s="32"/>
      <c r="B643" s="21"/>
      <c r="C643" s="8"/>
      <c r="D643" s="8"/>
      <c r="E643" s="7"/>
      <c r="F643" s="7"/>
      <c r="G643" s="47"/>
      <c r="H643" s="7"/>
      <c r="I643" s="7"/>
      <c r="J643" s="95"/>
      <c r="K643" s="91"/>
    </row>
    <row r="644" spans="1:11" x14ac:dyDescent="0.25">
      <c r="A644" s="30"/>
      <c r="B644" s="21"/>
      <c r="C644" s="11"/>
      <c r="D644" s="11"/>
      <c r="E644" s="7"/>
      <c r="F644" s="7"/>
      <c r="G644" s="47"/>
      <c r="H644" s="58"/>
      <c r="I644" s="7"/>
      <c r="J644" s="95"/>
      <c r="K644" s="91"/>
    </row>
    <row r="645" spans="1:11" x14ac:dyDescent="0.25">
      <c r="A645" s="32"/>
      <c r="B645" s="21"/>
      <c r="C645" s="8"/>
      <c r="D645" s="8"/>
      <c r="E645" s="7"/>
      <c r="F645" s="7"/>
      <c r="G645" s="47"/>
      <c r="H645" s="7"/>
      <c r="I645" s="7"/>
      <c r="J645" s="95"/>
      <c r="K645" s="91"/>
    </row>
    <row r="646" spans="1:11" x14ac:dyDescent="0.25">
      <c r="A646" s="32"/>
      <c r="B646" s="21"/>
      <c r="C646" s="8"/>
      <c r="D646" s="8"/>
      <c r="E646" s="7"/>
      <c r="F646" s="7"/>
      <c r="G646" s="47"/>
      <c r="H646" s="7"/>
      <c r="I646" s="7"/>
      <c r="J646" s="95"/>
      <c r="K646" s="91"/>
    </row>
    <row r="647" spans="1:11" x14ac:dyDescent="0.25">
      <c r="A647" s="30"/>
      <c r="B647" s="21"/>
      <c r="C647" s="11"/>
      <c r="D647" s="11"/>
      <c r="E647" s="7"/>
      <c r="F647" s="7"/>
      <c r="G647" s="47"/>
      <c r="H647" s="58"/>
      <c r="I647" s="7"/>
      <c r="J647" s="95"/>
      <c r="K647" s="91"/>
    </row>
    <row r="648" spans="1:11" x14ac:dyDescent="0.25">
      <c r="A648" s="32"/>
      <c r="B648" s="21"/>
      <c r="C648" s="8"/>
      <c r="D648" s="8"/>
      <c r="E648" s="7"/>
      <c r="F648" s="7"/>
      <c r="G648" s="47"/>
      <c r="H648" s="7"/>
      <c r="I648" s="7"/>
      <c r="J648" s="95"/>
      <c r="K648" s="91"/>
    </row>
    <row r="649" spans="1:11" x14ac:dyDescent="0.25">
      <c r="A649" s="32"/>
      <c r="B649" s="21"/>
      <c r="C649" s="8"/>
      <c r="D649" s="8"/>
      <c r="E649" s="7"/>
      <c r="F649" s="7"/>
      <c r="G649" s="47"/>
      <c r="H649" s="11"/>
      <c r="I649" s="11"/>
      <c r="J649" s="95"/>
      <c r="K649" s="91"/>
    </row>
    <row r="650" spans="1:11" x14ac:dyDescent="0.25">
      <c r="A650" s="32"/>
      <c r="B650" s="21"/>
      <c r="C650" s="8"/>
      <c r="D650" s="8"/>
      <c r="E650" s="7"/>
      <c r="F650" s="7"/>
      <c r="G650" s="47"/>
      <c r="H650" s="7"/>
      <c r="I650" s="7"/>
      <c r="J650" s="95"/>
      <c r="K650" s="91"/>
    </row>
    <row r="651" spans="1:11" x14ac:dyDescent="0.25">
      <c r="A651" s="30"/>
      <c r="B651" s="21"/>
      <c r="C651" s="11"/>
      <c r="D651" s="11"/>
      <c r="E651" s="7"/>
      <c r="F651" s="7"/>
      <c r="G651" s="47"/>
      <c r="H651" s="58"/>
      <c r="I651" s="7"/>
      <c r="J651" s="95"/>
      <c r="K651" s="91"/>
    </row>
    <row r="652" spans="1:11" x14ac:dyDescent="0.25">
      <c r="A652" s="32"/>
      <c r="B652" s="21"/>
      <c r="C652" s="8"/>
      <c r="D652" s="8"/>
      <c r="E652" s="7"/>
      <c r="F652" s="7"/>
      <c r="G652" s="47"/>
      <c r="H652" s="11"/>
      <c r="I652" s="11"/>
      <c r="J652" s="95"/>
      <c r="K652" s="91"/>
    </row>
    <row r="653" spans="1:11" x14ac:dyDescent="0.25">
      <c r="A653" s="32"/>
      <c r="B653" s="21"/>
      <c r="C653" s="8"/>
      <c r="D653" s="8"/>
      <c r="E653" s="7"/>
      <c r="F653" s="7"/>
      <c r="G653" s="47"/>
      <c r="H653" s="7"/>
      <c r="I653" s="7"/>
      <c r="J653" s="95"/>
      <c r="K653" s="91"/>
    </row>
    <row r="654" spans="1:11" x14ac:dyDescent="0.25">
      <c r="A654" s="32"/>
      <c r="B654" s="21"/>
      <c r="C654" s="8"/>
      <c r="D654" s="8"/>
      <c r="E654" s="7"/>
      <c r="F654" s="7"/>
      <c r="G654" s="47"/>
      <c r="H654" s="7"/>
      <c r="I654" s="7"/>
      <c r="J654" s="95"/>
      <c r="K654" s="91"/>
    </row>
    <row r="655" spans="1:11" x14ac:dyDescent="0.25">
      <c r="A655" s="30"/>
      <c r="B655" s="21"/>
      <c r="C655" s="11"/>
      <c r="D655" s="11"/>
      <c r="E655" s="7"/>
      <c r="F655" s="7"/>
      <c r="G655" s="47"/>
      <c r="H655" s="59"/>
      <c r="I655" s="11"/>
      <c r="J655" s="95"/>
      <c r="K655" s="91"/>
    </row>
    <row r="656" spans="1:11" x14ac:dyDescent="0.25">
      <c r="A656" s="30"/>
      <c r="B656" s="21"/>
      <c r="C656" s="11"/>
      <c r="D656" s="11"/>
      <c r="E656" s="7"/>
      <c r="F656" s="7"/>
      <c r="G656" s="47"/>
      <c r="H656" s="58"/>
      <c r="I656" s="7"/>
      <c r="J656" s="95"/>
      <c r="K656" s="91"/>
    </row>
    <row r="657" spans="1:11" x14ac:dyDescent="0.25">
      <c r="A657" s="30"/>
      <c r="B657" s="21"/>
      <c r="C657" s="11"/>
      <c r="D657" s="11"/>
      <c r="E657" s="7"/>
      <c r="F657" s="7"/>
      <c r="G657" s="47"/>
      <c r="H657" s="58"/>
      <c r="I657" s="7"/>
      <c r="J657" s="95"/>
      <c r="K657" s="91"/>
    </row>
    <row r="658" spans="1:11" x14ac:dyDescent="0.25">
      <c r="A658" s="30"/>
      <c r="B658" s="21"/>
      <c r="C658" s="11"/>
      <c r="D658" s="11"/>
      <c r="E658" s="7"/>
      <c r="F658" s="7"/>
      <c r="G658" s="47"/>
      <c r="H658" s="58"/>
      <c r="I658" s="7"/>
      <c r="J658" s="95"/>
      <c r="K658" s="91"/>
    </row>
    <row r="659" spans="1:11" x14ac:dyDescent="0.25">
      <c r="A659" s="30"/>
      <c r="B659" s="21"/>
      <c r="C659" s="11"/>
      <c r="D659" s="11"/>
      <c r="E659" s="7"/>
      <c r="F659" s="7"/>
      <c r="G659" s="47"/>
      <c r="H659" s="58"/>
      <c r="I659" s="7"/>
      <c r="J659" s="95"/>
      <c r="K659" s="91"/>
    </row>
    <row r="660" spans="1:11" x14ac:dyDescent="0.25">
      <c r="A660" s="30"/>
      <c r="B660" s="21"/>
      <c r="C660" s="11"/>
      <c r="D660" s="11"/>
      <c r="E660" s="7"/>
      <c r="F660" s="7"/>
      <c r="G660" s="47"/>
      <c r="H660" s="58"/>
      <c r="I660" s="7"/>
      <c r="J660" s="95"/>
      <c r="K660" s="91"/>
    </row>
    <row r="661" spans="1:11" x14ac:dyDescent="0.25">
      <c r="A661" s="30"/>
      <c r="B661" s="21"/>
      <c r="C661" s="11"/>
      <c r="D661" s="11"/>
      <c r="E661" s="7"/>
      <c r="F661" s="7"/>
      <c r="G661" s="47"/>
      <c r="H661" s="58"/>
      <c r="I661" s="7"/>
      <c r="J661" s="95"/>
      <c r="K661" s="91"/>
    </row>
    <row r="662" spans="1:11" x14ac:dyDescent="0.25">
      <c r="A662" s="32"/>
      <c r="B662" s="21"/>
      <c r="C662" s="8"/>
      <c r="D662" s="8"/>
      <c r="E662" s="7"/>
      <c r="F662" s="7"/>
      <c r="G662" s="47"/>
      <c r="H662" s="7"/>
      <c r="I662" s="7"/>
      <c r="J662" s="95"/>
      <c r="K662" s="91"/>
    </row>
    <row r="663" spans="1:11" x14ac:dyDescent="0.25">
      <c r="A663" s="30"/>
      <c r="B663" s="21"/>
      <c r="C663" s="11"/>
      <c r="D663" s="11"/>
      <c r="E663" s="7"/>
      <c r="F663" s="7"/>
      <c r="G663" s="47"/>
      <c r="H663" s="58"/>
      <c r="I663" s="7"/>
      <c r="J663" s="95"/>
      <c r="K663" s="91"/>
    </row>
    <row r="664" spans="1:11" x14ac:dyDescent="0.25">
      <c r="A664" s="30"/>
      <c r="B664" s="21"/>
      <c r="C664" s="11"/>
      <c r="D664" s="11"/>
      <c r="E664" s="7"/>
      <c r="F664" s="7"/>
      <c r="G664" s="47"/>
      <c r="H664" s="58"/>
      <c r="I664" s="7"/>
      <c r="J664" s="95"/>
      <c r="K664" s="91"/>
    </row>
    <row r="665" spans="1:11" x14ac:dyDescent="0.25">
      <c r="A665" s="32"/>
      <c r="B665" s="21"/>
      <c r="C665" s="8"/>
      <c r="D665" s="8"/>
      <c r="E665" s="7"/>
      <c r="F665" s="7"/>
      <c r="G665" s="47"/>
      <c r="H665" s="7"/>
      <c r="I665" s="7"/>
      <c r="J665" s="95"/>
      <c r="K665" s="91"/>
    </row>
    <row r="666" spans="1:11" x14ac:dyDescent="0.25">
      <c r="A666" s="32"/>
      <c r="B666" s="21"/>
      <c r="C666" s="8"/>
      <c r="D666" s="8"/>
      <c r="E666" s="7"/>
      <c r="F666" s="7"/>
      <c r="G666" s="47"/>
      <c r="H666" s="7"/>
      <c r="I666" s="7"/>
      <c r="J666" s="95"/>
      <c r="K666" s="91"/>
    </row>
    <row r="667" spans="1:11" x14ac:dyDescent="0.25">
      <c r="A667" s="30"/>
      <c r="B667" s="21"/>
      <c r="C667" s="11"/>
      <c r="D667" s="11"/>
      <c r="E667" s="7"/>
      <c r="F667" s="7"/>
      <c r="G667" s="47"/>
      <c r="H667" s="58"/>
      <c r="I667" s="7"/>
      <c r="J667" s="95"/>
      <c r="K667" s="91"/>
    </row>
    <row r="668" spans="1:11" x14ac:dyDescent="0.25">
      <c r="A668" s="32"/>
      <c r="B668" s="21"/>
      <c r="C668" s="8"/>
      <c r="D668" s="8"/>
      <c r="E668" s="7"/>
      <c r="F668" s="7"/>
      <c r="G668" s="47"/>
      <c r="H668" s="7"/>
      <c r="I668" s="7"/>
      <c r="J668" s="95"/>
      <c r="K668" s="91"/>
    </row>
    <row r="669" spans="1:11" x14ac:dyDescent="0.25">
      <c r="A669" s="30"/>
      <c r="B669" s="21"/>
      <c r="C669" s="11"/>
      <c r="D669" s="11"/>
      <c r="E669" s="7"/>
      <c r="F669" s="7"/>
      <c r="G669" s="47"/>
      <c r="H669" s="58"/>
      <c r="I669" s="7"/>
      <c r="J669" s="95"/>
      <c r="K669" s="91"/>
    </row>
    <row r="670" spans="1:11" x14ac:dyDescent="0.25">
      <c r="A670" s="30"/>
      <c r="B670" s="21"/>
      <c r="C670" s="11"/>
      <c r="D670" s="11"/>
      <c r="E670" s="7"/>
      <c r="F670" s="7"/>
      <c r="G670" s="47"/>
      <c r="H670" s="58"/>
      <c r="I670" s="7"/>
      <c r="J670" s="95"/>
      <c r="K670" s="91"/>
    </row>
    <row r="671" spans="1:11" x14ac:dyDescent="0.25">
      <c r="A671" s="30"/>
      <c r="B671" s="21"/>
      <c r="C671" s="11"/>
      <c r="D671" s="11"/>
      <c r="E671" s="7"/>
      <c r="F671" s="7"/>
      <c r="G671" s="47"/>
      <c r="H671" s="58"/>
      <c r="I671" s="7"/>
      <c r="J671" s="95"/>
      <c r="K671" s="91"/>
    </row>
    <row r="672" spans="1:11" x14ac:dyDescent="0.25">
      <c r="A672" s="30"/>
      <c r="B672" s="21"/>
      <c r="C672" s="11"/>
      <c r="D672" s="11"/>
      <c r="E672" s="7"/>
      <c r="F672" s="7"/>
      <c r="G672" s="47"/>
      <c r="H672" s="58"/>
      <c r="I672" s="7"/>
      <c r="J672" s="95"/>
      <c r="K672" s="91"/>
    </row>
    <row r="673" spans="1:11" x14ac:dyDescent="0.25">
      <c r="A673" s="30"/>
      <c r="B673" s="21"/>
      <c r="C673" s="11"/>
      <c r="D673" s="11"/>
      <c r="E673" s="7"/>
      <c r="F673" s="7"/>
      <c r="G673" s="47"/>
      <c r="H673" s="58"/>
      <c r="I673" s="7"/>
      <c r="J673" s="95"/>
      <c r="K673" s="91"/>
    </row>
    <row r="674" spans="1:11" x14ac:dyDescent="0.25">
      <c r="A674" s="32"/>
      <c r="B674" s="21"/>
      <c r="C674" s="8"/>
      <c r="D674" s="8"/>
      <c r="E674" s="7"/>
      <c r="F674" s="7"/>
      <c r="G674" s="47"/>
      <c r="H674" s="7"/>
      <c r="I674" s="7"/>
      <c r="J674" s="95"/>
      <c r="K674" s="91"/>
    </row>
    <row r="675" spans="1:11" x14ac:dyDescent="0.25">
      <c r="A675" s="32"/>
      <c r="B675" s="21"/>
      <c r="C675" s="8"/>
      <c r="D675" s="8"/>
      <c r="E675" s="7"/>
      <c r="F675" s="7"/>
      <c r="G675" s="47"/>
      <c r="H675" s="7"/>
      <c r="I675" s="7"/>
      <c r="J675" s="95"/>
      <c r="K675" s="91"/>
    </row>
    <row r="676" spans="1:11" x14ac:dyDescent="0.25">
      <c r="A676" s="30"/>
      <c r="B676" s="21"/>
      <c r="C676" s="11"/>
      <c r="D676" s="11"/>
      <c r="E676" s="7"/>
      <c r="F676" s="7"/>
      <c r="G676" s="47"/>
      <c r="H676" s="58"/>
      <c r="I676" s="7"/>
      <c r="J676" s="95"/>
      <c r="K676" s="91"/>
    </row>
    <row r="677" spans="1:11" x14ac:dyDescent="0.25">
      <c r="A677" s="30"/>
      <c r="B677" s="21"/>
      <c r="C677" s="11"/>
      <c r="D677" s="11"/>
      <c r="E677" s="7"/>
      <c r="F677" s="7"/>
      <c r="G677" s="47"/>
      <c r="H677" s="58"/>
      <c r="I677" s="7"/>
      <c r="J677" s="95"/>
      <c r="K677" s="91"/>
    </row>
    <row r="678" spans="1:11" x14ac:dyDescent="0.25">
      <c r="A678" s="32"/>
      <c r="B678" s="21"/>
      <c r="C678" s="8"/>
      <c r="D678" s="8"/>
      <c r="E678" s="7"/>
      <c r="F678" s="7"/>
      <c r="G678" s="47"/>
      <c r="H678" s="7"/>
      <c r="I678" s="7"/>
      <c r="J678" s="95"/>
      <c r="K678" s="91"/>
    </row>
    <row r="679" spans="1:11" x14ac:dyDescent="0.25">
      <c r="A679" s="30"/>
      <c r="B679" s="21"/>
      <c r="C679" s="11"/>
      <c r="D679" s="11"/>
      <c r="E679" s="7"/>
      <c r="F679" s="7"/>
      <c r="G679" s="47"/>
      <c r="H679" s="58"/>
      <c r="I679" s="7"/>
      <c r="J679" s="95"/>
      <c r="K679" s="91"/>
    </row>
    <row r="680" spans="1:11" x14ac:dyDescent="0.25">
      <c r="A680" s="30"/>
      <c r="B680" s="21"/>
      <c r="C680" s="11"/>
      <c r="D680" s="11"/>
      <c r="E680" s="7"/>
      <c r="F680" s="7"/>
      <c r="G680" s="47"/>
      <c r="H680" s="58"/>
      <c r="I680" s="7"/>
      <c r="J680" s="95"/>
      <c r="K680" s="91"/>
    </row>
    <row r="681" spans="1:11" x14ac:dyDescent="0.25">
      <c r="A681" s="30"/>
      <c r="B681" s="21"/>
      <c r="C681" s="11"/>
      <c r="D681" s="11"/>
      <c r="E681" s="7"/>
      <c r="F681" s="7"/>
      <c r="G681" s="47"/>
      <c r="H681" s="58"/>
      <c r="I681" s="7"/>
      <c r="J681" s="95"/>
      <c r="K681" s="91"/>
    </row>
    <row r="682" spans="1:11" x14ac:dyDescent="0.25">
      <c r="A682" s="32"/>
      <c r="B682" s="21"/>
      <c r="C682" s="8"/>
      <c r="D682" s="8"/>
      <c r="E682" s="7"/>
      <c r="F682" s="7"/>
      <c r="G682" s="47"/>
      <c r="H682" s="7"/>
      <c r="I682" s="7"/>
      <c r="J682" s="95"/>
      <c r="K682" s="91"/>
    </row>
    <row r="683" spans="1:11" x14ac:dyDescent="0.25">
      <c r="A683" s="30"/>
      <c r="B683" s="21"/>
      <c r="C683" s="11"/>
      <c r="D683" s="11"/>
      <c r="E683" s="7"/>
      <c r="F683" s="7"/>
      <c r="G683" s="47"/>
      <c r="H683" s="58"/>
      <c r="I683" s="7"/>
      <c r="J683" s="95"/>
      <c r="K683" s="91"/>
    </row>
    <row r="684" spans="1:11" x14ac:dyDescent="0.25">
      <c r="A684" s="30"/>
      <c r="B684" s="21"/>
      <c r="C684" s="11"/>
      <c r="D684" s="11"/>
      <c r="E684" s="7"/>
      <c r="F684" s="7"/>
      <c r="G684" s="47"/>
      <c r="H684" s="58"/>
      <c r="I684" s="7"/>
      <c r="J684" s="95"/>
      <c r="K684" s="91"/>
    </row>
    <row r="685" spans="1:11" x14ac:dyDescent="0.25">
      <c r="A685" s="30"/>
      <c r="B685" s="21"/>
      <c r="C685" s="11"/>
      <c r="D685" s="11"/>
      <c r="E685" s="7"/>
      <c r="F685" s="7"/>
      <c r="G685" s="47"/>
      <c r="H685" s="58"/>
      <c r="I685" s="7"/>
      <c r="J685" s="95"/>
      <c r="K685" s="91"/>
    </row>
    <row r="686" spans="1:11" x14ac:dyDescent="0.25">
      <c r="A686" s="32"/>
      <c r="B686" s="21"/>
      <c r="C686" s="8"/>
      <c r="D686" s="8"/>
      <c r="E686" s="7"/>
      <c r="F686" s="7"/>
      <c r="G686" s="47"/>
      <c r="H686" s="7"/>
      <c r="I686" s="7"/>
      <c r="J686" s="95"/>
      <c r="K686" s="91"/>
    </row>
    <row r="687" spans="1:11" x14ac:dyDescent="0.25">
      <c r="A687" s="32"/>
      <c r="B687" s="21"/>
      <c r="C687" s="8"/>
      <c r="D687" s="8"/>
      <c r="E687" s="7"/>
      <c r="F687" s="7"/>
      <c r="G687" s="47"/>
      <c r="H687" s="7"/>
      <c r="I687" s="7"/>
      <c r="J687" s="95"/>
      <c r="K687" s="91"/>
    </row>
    <row r="688" spans="1:11" x14ac:dyDescent="0.25">
      <c r="A688" s="32"/>
      <c r="B688" s="21"/>
      <c r="C688" s="8"/>
      <c r="D688" s="8"/>
      <c r="E688" s="7"/>
      <c r="F688" s="7"/>
      <c r="G688" s="47"/>
      <c r="H688" s="7"/>
      <c r="I688" s="7"/>
      <c r="J688" s="95"/>
      <c r="K688" s="91"/>
    </row>
    <row r="689" spans="1:11" x14ac:dyDescent="0.25">
      <c r="A689" s="30"/>
      <c r="B689" s="21"/>
      <c r="C689" s="11"/>
      <c r="D689" s="11"/>
      <c r="E689" s="7"/>
      <c r="F689" s="7"/>
      <c r="G689" s="47"/>
      <c r="H689" s="58"/>
      <c r="I689" s="7"/>
      <c r="J689" s="95"/>
      <c r="K689" s="91"/>
    </row>
    <row r="690" spans="1:11" x14ac:dyDescent="0.25">
      <c r="A690" s="30"/>
      <c r="B690" s="21"/>
      <c r="C690" s="11"/>
      <c r="D690" s="11"/>
      <c r="E690" s="7"/>
      <c r="F690" s="7"/>
      <c r="G690" s="47"/>
      <c r="H690" s="58"/>
      <c r="I690" s="7"/>
      <c r="J690" s="95"/>
      <c r="K690" s="91"/>
    </row>
    <row r="691" spans="1:11" x14ac:dyDescent="0.25">
      <c r="A691" s="30"/>
      <c r="B691" s="21"/>
      <c r="C691" s="11"/>
      <c r="D691" s="11"/>
      <c r="E691" s="7"/>
      <c r="F691" s="7"/>
      <c r="G691" s="47"/>
      <c r="H691" s="58"/>
      <c r="I691" s="7"/>
      <c r="J691" s="95"/>
      <c r="K691" s="91"/>
    </row>
    <row r="692" spans="1:11" x14ac:dyDescent="0.25">
      <c r="A692" s="32"/>
      <c r="B692" s="21"/>
      <c r="C692" s="8"/>
      <c r="D692" s="8"/>
      <c r="E692" s="7"/>
      <c r="F692" s="7"/>
      <c r="G692" s="47"/>
      <c r="H692" s="7"/>
      <c r="I692" s="7"/>
      <c r="J692" s="95"/>
      <c r="K692" s="91"/>
    </row>
    <row r="693" spans="1:11" x14ac:dyDescent="0.25">
      <c r="A693" s="32"/>
      <c r="B693" s="21"/>
      <c r="C693" s="8"/>
      <c r="D693" s="8"/>
      <c r="E693" s="7"/>
      <c r="F693" s="7"/>
      <c r="G693" s="47"/>
      <c r="H693" s="7"/>
      <c r="I693" s="7"/>
      <c r="J693" s="95"/>
      <c r="K693" s="91"/>
    </row>
    <row r="694" spans="1:11" x14ac:dyDescent="0.25">
      <c r="A694" s="30"/>
      <c r="B694" s="21"/>
      <c r="C694" s="11"/>
      <c r="D694" s="11"/>
      <c r="E694" s="7"/>
      <c r="F694" s="7"/>
      <c r="G694" s="47"/>
      <c r="H694" s="58"/>
      <c r="I694" s="7"/>
      <c r="J694" s="95"/>
      <c r="K694" s="91"/>
    </row>
    <row r="695" spans="1:11" x14ac:dyDescent="0.25">
      <c r="A695" s="32"/>
      <c r="B695" s="21"/>
      <c r="C695" s="8"/>
      <c r="D695" s="8"/>
      <c r="E695" s="7"/>
      <c r="F695" s="7"/>
      <c r="G695" s="47"/>
      <c r="H695" s="11"/>
      <c r="I695" s="11"/>
      <c r="J695" s="95"/>
      <c r="K695" s="91"/>
    </row>
    <row r="696" spans="1:11" x14ac:dyDescent="0.25">
      <c r="A696" s="30"/>
      <c r="B696" s="21"/>
      <c r="C696" s="11"/>
      <c r="D696" s="11"/>
      <c r="E696" s="7"/>
      <c r="F696" s="7"/>
      <c r="G696" s="47"/>
      <c r="H696" s="58"/>
      <c r="I696" s="7"/>
      <c r="J696" s="95"/>
      <c r="K696" s="91"/>
    </row>
    <row r="697" spans="1:11" x14ac:dyDescent="0.25">
      <c r="A697" s="30"/>
      <c r="B697" s="21"/>
      <c r="C697" s="11"/>
      <c r="D697" s="11"/>
      <c r="E697" s="7"/>
      <c r="F697" s="7"/>
      <c r="G697" s="47"/>
      <c r="H697" s="58"/>
      <c r="I697" s="7"/>
      <c r="J697" s="95"/>
      <c r="K697" s="91"/>
    </row>
    <row r="698" spans="1:11" x14ac:dyDescent="0.25">
      <c r="A698" s="30"/>
      <c r="B698" s="21"/>
      <c r="C698" s="11"/>
      <c r="D698" s="11"/>
      <c r="E698" s="7"/>
      <c r="F698" s="7"/>
      <c r="G698" s="47"/>
      <c r="H698" s="58"/>
      <c r="I698" s="7"/>
      <c r="J698" s="95"/>
      <c r="K698" s="91"/>
    </row>
    <row r="699" spans="1:11" x14ac:dyDescent="0.25">
      <c r="A699" s="30"/>
      <c r="B699" s="21"/>
      <c r="C699" s="11"/>
      <c r="D699" s="11"/>
      <c r="E699" s="7"/>
      <c r="F699" s="7"/>
      <c r="G699" s="47"/>
      <c r="H699" s="58"/>
      <c r="I699" s="7"/>
      <c r="J699" s="95"/>
      <c r="K699" s="91"/>
    </row>
    <row r="700" spans="1:11" x14ac:dyDescent="0.25">
      <c r="A700" s="30"/>
      <c r="B700" s="21"/>
      <c r="C700" s="11"/>
      <c r="D700" s="11"/>
      <c r="E700" s="7"/>
      <c r="F700" s="7"/>
      <c r="G700" s="47"/>
      <c r="H700" s="58"/>
      <c r="I700" s="7"/>
      <c r="J700" s="95"/>
      <c r="K700" s="91"/>
    </row>
    <row r="701" spans="1:11" x14ac:dyDescent="0.25">
      <c r="A701" s="30"/>
      <c r="B701" s="21"/>
      <c r="C701" s="11"/>
      <c r="D701" s="11"/>
      <c r="E701" s="7"/>
      <c r="F701" s="7"/>
      <c r="G701" s="47"/>
      <c r="H701" s="58"/>
      <c r="I701" s="7"/>
      <c r="J701" s="95"/>
      <c r="K701" s="91"/>
    </row>
    <row r="702" spans="1:11" x14ac:dyDescent="0.25">
      <c r="A702" s="30"/>
      <c r="B702" s="21"/>
      <c r="C702" s="11"/>
      <c r="D702" s="11"/>
      <c r="E702" s="7"/>
      <c r="F702" s="7"/>
      <c r="G702" s="47"/>
      <c r="H702" s="58"/>
      <c r="I702" s="7"/>
      <c r="J702" s="95"/>
      <c r="K702" s="91"/>
    </row>
    <row r="703" spans="1:11" x14ac:dyDescent="0.25">
      <c r="A703" s="32"/>
      <c r="B703" s="21"/>
      <c r="C703" s="8"/>
      <c r="D703" s="8"/>
      <c r="E703" s="7"/>
      <c r="F703" s="7"/>
      <c r="G703" s="47"/>
      <c r="H703" s="7"/>
      <c r="I703" s="7"/>
      <c r="J703" s="95"/>
      <c r="K703" s="91"/>
    </row>
    <row r="704" spans="1:11" x14ac:dyDescent="0.25">
      <c r="A704" s="30"/>
      <c r="B704" s="21"/>
      <c r="C704" s="11"/>
      <c r="D704" s="11"/>
      <c r="E704" s="7"/>
      <c r="F704" s="7"/>
      <c r="G704" s="47"/>
      <c r="H704" s="59"/>
      <c r="I704" s="11"/>
      <c r="J704" s="95"/>
      <c r="K704" s="91"/>
    </row>
    <row r="705" spans="1:11" x14ac:dyDescent="0.25">
      <c r="A705" s="32"/>
      <c r="B705" s="21"/>
      <c r="C705" s="8"/>
      <c r="D705" s="8"/>
      <c r="E705" s="7"/>
      <c r="F705" s="7"/>
      <c r="G705" s="47"/>
      <c r="H705" s="7"/>
      <c r="I705" s="7"/>
      <c r="J705" s="95"/>
      <c r="K705" s="91"/>
    </row>
    <row r="706" spans="1:11" x14ac:dyDescent="0.25">
      <c r="A706" s="32"/>
      <c r="B706" s="21"/>
      <c r="C706" s="8"/>
      <c r="D706" s="8"/>
      <c r="E706" s="7"/>
      <c r="F706" s="7"/>
      <c r="G706" s="47"/>
      <c r="H706" s="7"/>
      <c r="I706" s="7"/>
      <c r="J706" s="95"/>
      <c r="K706" s="91"/>
    </row>
    <row r="707" spans="1:11" x14ac:dyDescent="0.25">
      <c r="A707" s="32"/>
      <c r="B707" s="21"/>
      <c r="C707" s="8"/>
      <c r="D707" s="8"/>
      <c r="E707" s="7"/>
      <c r="F707" s="7"/>
      <c r="G707" s="47"/>
      <c r="H707" s="11"/>
      <c r="I707" s="11"/>
      <c r="J707" s="95"/>
      <c r="K707" s="91"/>
    </row>
    <row r="708" spans="1:11" x14ac:dyDescent="0.25">
      <c r="A708" s="30"/>
      <c r="B708" s="21"/>
      <c r="C708" s="11"/>
      <c r="D708" s="11"/>
      <c r="E708" s="7"/>
      <c r="F708" s="7"/>
      <c r="G708" s="47"/>
      <c r="H708" s="59"/>
      <c r="I708" s="11"/>
      <c r="J708" s="95"/>
      <c r="K708" s="91"/>
    </row>
    <row r="709" spans="1:11" x14ac:dyDescent="0.25">
      <c r="A709" s="30"/>
      <c r="B709" s="21"/>
      <c r="C709" s="11"/>
      <c r="D709" s="11"/>
      <c r="E709" s="7"/>
      <c r="F709" s="7"/>
      <c r="G709" s="47"/>
      <c r="H709" s="59"/>
      <c r="I709" s="11"/>
      <c r="J709" s="95"/>
      <c r="K709" s="91"/>
    </row>
    <row r="710" spans="1:11" x14ac:dyDescent="0.25">
      <c r="A710" s="30"/>
      <c r="B710" s="21"/>
      <c r="C710" s="11"/>
      <c r="D710" s="11"/>
      <c r="E710" s="7"/>
      <c r="F710" s="7"/>
      <c r="G710" s="47"/>
      <c r="H710" s="59"/>
      <c r="I710" s="11"/>
      <c r="J710" s="95"/>
      <c r="K710" s="91"/>
    </row>
    <row r="711" spans="1:11" x14ac:dyDescent="0.25">
      <c r="A711" s="30"/>
      <c r="B711" s="21"/>
      <c r="C711" s="11"/>
      <c r="D711" s="11"/>
      <c r="E711" s="7"/>
      <c r="F711" s="7"/>
      <c r="G711" s="47"/>
      <c r="H711" s="59"/>
      <c r="I711" s="11"/>
      <c r="J711" s="95"/>
      <c r="K711" s="91"/>
    </row>
    <row r="712" spans="1:11" x14ac:dyDescent="0.25">
      <c r="A712" s="30"/>
      <c r="B712" s="21"/>
      <c r="C712" s="11"/>
      <c r="D712" s="11"/>
      <c r="E712" s="7"/>
      <c r="F712" s="7"/>
      <c r="G712" s="47"/>
      <c r="H712" s="58"/>
      <c r="I712" s="7"/>
      <c r="J712" s="95"/>
      <c r="K712" s="91"/>
    </row>
    <row r="713" spans="1:11" x14ac:dyDescent="0.25">
      <c r="A713" s="30"/>
      <c r="B713" s="21"/>
      <c r="C713" s="11"/>
      <c r="D713" s="11"/>
      <c r="E713" s="7"/>
      <c r="F713" s="7"/>
      <c r="G713" s="47"/>
      <c r="H713" s="58"/>
      <c r="I713" s="7"/>
      <c r="J713" s="95"/>
      <c r="K713" s="91"/>
    </row>
    <row r="714" spans="1:11" x14ac:dyDescent="0.25">
      <c r="A714" s="30"/>
      <c r="B714" s="21"/>
      <c r="C714" s="11"/>
      <c r="D714" s="11"/>
      <c r="E714" s="7"/>
      <c r="F714" s="7"/>
      <c r="G714" s="47"/>
      <c r="H714" s="58"/>
      <c r="I714" s="7"/>
      <c r="J714" s="95"/>
      <c r="K714" s="91"/>
    </row>
    <row r="715" spans="1:11" x14ac:dyDescent="0.25">
      <c r="A715" s="30"/>
      <c r="B715" s="21"/>
      <c r="C715" s="11"/>
      <c r="D715" s="11"/>
      <c r="E715" s="7"/>
      <c r="F715" s="7"/>
      <c r="G715" s="47"/>
      <c r="H715" s="58"/>
      <c r="I715" s="7"/>
      <c r="J715" s="95"/>
      <c r="K715" s="91"/>
    </row>
    <row r="716" spans="1:11" x14ac:dyDescent="0.25">
      <c r="A716" s="30"/>
      <c r="B716" s="21"/>
      <c r="C716" s="11"/>
      <c r="D716" s="11"/>
      <c r="E716" s="7"/>
      <c r="F716" s="7"/>
      <c r="G716" s="47"/>
      <c r="H716" s="58"/>
      <c r="I716" s="7"/>
      <c r="J716" s="95"/>
      <c r="K716" s="91"/>
    </row>
    <row r="717" spans="1:11" x14ac:dyDescent="0.25">
      <c r="A717" s="30"/>
      <c r="B717" s="21"/>
      <c r="C717" s="11"/>
      <c r="D717" s="11"/>
      <c r="E717" s="7"/>
      <c r="F717" s="7"/>
      <c r="G717" s="47"/>
      <c r="H717" s="58"/>
      <c r="I717" s="7"/>
      <c r="J717" s="95"/>
      <c r="K717" s="91"/>
    </row>
    <row r="718" spans="1:11" x14ac:dyDescent="0.25">
      <c r="A718" s="30"/>
      <c r="B718" s="21"/>
      <c r="C718" s="11"/>
      <c r="D718" s="11"/>
      <c r="E718" s="7"/>
      <c r="F718" s="7"/>
      <c r="G718" s="47"/>
      <c r="H718" s="58"/>
      <c r="I718" s="7"/>
      <c r="J718" s="95"/>
      <c r="K718" s="91"/>
    </row>
    <row r="719" spans="1:11" x14ac:dyDescent="0.25">
      <c r="A719" s="30"/>
      <c r="B719" s="21"/>
      <c r="C719" s="11"/>
      <c r="D719" s="11"/>
      <c r="E719" s="7"/>
      <c r="F719" s="7"/>
      <c r="G719" s="47"/>
      <c r="H719" s="58"/>
      <c r="I719" s="7"/>
      <c r="J719" s="95"/>
      <c r="K719" s="91"/>
    </row>
    <row r="720" spans="1:11" x14ac:dyDescent="0.25">
      <c r="A720" s="30"/>
      <c r="B720" s="21"/>
      <c r="C720" s="11"/>
      <c r="D720" s="11"/>
      <c r="E720" s="7"/>
      <c r="F720" s="7"/>
      <c r="G720" s="47"/>
      <c r="H720" s="58"/>
      <c r="I720" s="7"/>
      <c r="J720" s="95"/>
      <c r="K720" s="91"/>
    </row>
    <row r="721" spans="1:11" x14ac:dyDescent="0.25">
      <c r="A721" s="30"/>
      <c r="B721" s="21"/>
      <c r="C721" s="11"/>
      <c r="D721" s="11"/>
      <c r="E721" s="7"/>
      <c r="F721" s="7"/>
      <c r="G721" s="47"/>
      <c r="H721" s="58"/>
      <c r="I721" s="7"/>
      <c r="J721" s="95"/>
      <c r="K721" s="91"/>
    </row>
    <row r="722" spans="1:11" x14ac:dyDescent="0.25">
      <c r="A722" s="30"/>
      <c r="B722" s="21"/>
      <c r="C722" s="11"/>
      <c r="D722" s="11"/>
      <c r="E722" s="7"/>
      <c r="F722" s="7"/>
      <c r="G722" s="47"/>
      <c r="H722" s="58"/>
      <c r="I722" s="7"/>
      <c r="J722" s="95"/>
      <c r="K722" s="91"/>
    </row>
    <row r="723" spans="1:11" x14ac:dyDescent="0.25">
      <c r="A723" s="30"/>
      <c r="B723" s="21"/>
      <c r="C723" s="11"/>
      <c r="D723" s="11"/>
      <c r="E723" s="7"/>
      <c r="F723" s="7"/>
      <c r="G723" s="47"/>
      <c r="H723" s="58"/>
      <c r="I723" s="7"/>
      <c r="J723" s="95"/>
      <c r="K723" s="91"/>
    </row>
    <row r="724" spans="1:11" x14ac:dyDescent="0.25">
      <c r="A724" s="30"/>
      <c r="B724" s="21"/>
      <c r="C724" s="11"/>
      <c r="D724" s="11"/>
      <c r="E724" s="7"/>
      <c r="F724" s="7"/>
      <c r="G724" s="47"/>
      <c r="H724" s="58"/>
      <c r="I724" s="7"/>
      <c r="J724" s="95"/>
      <c r="K724" s="91"/>
    </row>
    <row r="725" spans="1:11" x14ac:dyDescent="0.25">
      <c r="A725" s="30"/>
      <c r="B725" s="21"/>
      <c r="C725" s="11"/>
      <c r="D725" s="11"/>
      <c r="E725" s="7"/>
      <c r="F725" s="7"/>
      <c r="G725" s="47"/>
      <c r="H725" s="58"/>
      <c r="I725" s="7"/>
      <c r="J725" s="95"/>
      <c r="K725" s="91"/>
    </row>
    <row r="726" spans="1:11" x14ac:dyDescent="0.25">
      <c r="A726" s="30"/>
      <c r="B726" s="21"/>
      <c r="C726" s="11"/>
      <c r="D726" s="11"/>
      <c r="E726" s="7"/>
      <c r="F726" s="7"/>
      <c r="G726" s="47"/>
      <c r="H726" s="58"/>
      <c r="I726" s="7"/>
      <c r="J726" s="95"/>
      <c r="K726" s="91"/>
    </row>
    <row r="727" spans="1:11" x14ac:dyDescent="0.25">
      <c r="A727" s="30"/>
      <c r="B727" s="21"/>
      <c r="C727" s="11"/>
      <c r="D727" s="11"/>
      <c r="E727" s="7"/>
      <c r="F727" s="7"/>
      <c r="G727" s="47"/>
      <c r="H727" s="58"/>
      <c r="I727" s="7"/>
      <c r="J727" s="95"/>
      <c r="K727" s="91"/>
    </row>
    <row r="728" spans="1:11" x14ac:dyDescent="0.25">
      <c r="A728" s="30"/>
      <c r="B728" s="21"/>
      <c r="C728" s="11"/>
      <c r="D728" s="11"/>
      <c r="E728" s="7"/>
      <c r="F728" s="7"/>
      <c r="G728" s="47"/>
      <c r="H728" s="58"/>
      <c r="I728" s="7"/>
      <c r="J728" s="95"/>
      <c r="K728" s="91"/>
    </row>
    <row r="729" spans="1:11" x14ac:dyDescent="0.25">
      <c r="A729" s="32"/>
      <c r="B729" s="21"/>
      <c r="C729" s="8"/>
      <c r="D729" s="8"/>
      <c r="E729" s="7"/>
      <c r="F729" s="7"/>
      <c r="G729" s="47"/>
      <c r="H729" s="7"/>
      <c r="I729" s="7"/>
      <c r="J729" s="95"/>
      <c r="K729" s="91"/>
    </row>
    <row r="730" spans="1:11" x14ac:dyDescent="0.25">
      <c r="A730" s="32"/>
      <c r="B730" s="21"/>
      <c r="C730" s="8"/>
      <c r="D730" s="8"/>
      <c r="E730" s="7"/>
      <c r="F730" s="7"/>
      <c r="G730" s="47"/>
      <c r="H730" s="7"/>
      <c r="I730" s="7"/>
      <c r="J730" s="95"/>
      <c r="K730" s="91"/>
    </row>
    <row r="731" spans="1:11" x14ac:dyDescent="0.25">
      <c r="A731" s="32"/>
      <c r="B731" s="21"/>
      <c r="C731" s="8"/>
      <c r="D731" s="8"/>
      <c r="E731" s="7"/>
      <c r="F731" s="7"/>
      <c r="G731" s="47"/>
      <c r="H731" s="7"/>
      <c r="I731" s="7"/>
      <c r="J731" s="95"/>
      <c r="K731" s="91"/>
    </row>
    <row r="732" spans="1:11" x14ac:dyDescent="0.25">
      <c r="A732" s="32"/>
      <c r="B732" s="21"/>
      <c r="C732" s="8"/>
      <c r="D732" s="8"/>
      <c r="E732" s="7"/>
      <c r="F732" s="7"/>
      <c r="G732" s="47"/>
      <c r="H732" s="7"/>
      <c r="I732" s="7"/>
      <c r="J732" s="95"/>
      <c r="K732" s="91"/>
    </row>
    <row r="733" spans="1:11" x14ac:dyDescent="0.25">
      <c r="A733" s="32"/>
      <c r="B733" s="21"/>
      <c r="C733" s="8"/>
      <c r="D733" s="8"/>
      <c r="E733" s="7"/>
      <c r="F733" s="7"/>
      <c r="G733" s="47"/>
      <c r="H733" s="7"/>
      <c r="I733" s="7"/>
      <c r="J733" s="95"/>
      <c r="K733" s="91"/>
    </row>
    <row r="734" spans="1:11" x14ac:dyDescent="0.25">
      <c r="A734" s="32"/>
      <c r="B734" s="21"/>
      <c r="C734" s="8"/>
      <c r="D734" s="8"/>
      <c r="E734" s="7"/>
      <c r="F734" s="7"/>
      <c r="G734" s="47"/>
      <c r="H734" s="7"/>
      <c r="I734" s="7"/>
      <c r="J734" s="95"/>
      <c r="K734" s="91"/>
    </row>
    <row r="735" spans="1:11" x14ac:dyDescent="0.25">
      <c r="A735" s="32"/>
      <c r="B735" s="21"/>
      <c r="C735" s="8"/>
      <c r="D735" s="8"/>
      <c r="E735" s="7"/>
      <c r="F735" s="7"/>
      <c r="G735" s="47"/>
      <c r="H735" s="7"/>
      <c r="I735" s="7"/>
      <c r="J735" s="95"/>
      <c r="K735" s="91"/>
    </row>
    <row r="736" spans="1:11" x14ac:dyDescent="0.25">
      <c r="A736" s="32"/>
      <c r="B736" s="21"/>
      <c r="C736" s="8"/>
      <c r="D736" s="8"/>
      <c r="E736" s="7"/>
      <c r="F736" s="7"/>
      <c r="G736" s="47"/>
      <c r="H736" s="7"/>
      <c r="I736" s="7"/>
      <c r="J736" s="95"/>
      <c r="K736" s="91"/>
    </row>
    <row r="737" spans="1:11" x14ac:dyDescent="0.25">
      <c r="A737" s="32"/>
      <c r="B737" s="21"/>
      <c r="C737" s="8"/>
      <c r="D737" s="8"/>
      <c r="E737" s="7"/>
      <c r="F737" s="7"/>
      <c r="G737" s="47"/>
      <c r="H737" s="7"/>
      <c r="I737" s="7"/>
      <c r="J737" s="95"/>
      <c r="K737" s="91"/>
    </row>
    <row r="738" spans="1:11" x14ac:dyDescent="0.25">
      <c r="A738" s="32"/>
      <c r="B738" s="21"/>
      <c r="C738" s="8"/>
      <c r="D738" s="8"/>
      <c r="E738" s="7"/>
      <c r="F738" s="7"/>
      <c r="G738" s="47"/>
      <c r="H738" s="7"/>
      <c r="I738" s="7"/>
      <c r="J738" s="95"/>
      <c r="K738" s="91"/>
    </row>
    <row r="739" spans="1:11" x14ac:dyDescent="0.25">
      <c r="A739" s="32"/>
      <c r="B739" s="21"/>
      <c r="C739" s="8"/>
      <c r="D739" s="8"/>
      <c r="E739" s="7"/>
      <c r="F739" s="7"/>
      <c r="G739" s="47"/>
      <c r="H739" s="7"/>
      <c r="I739" s="7"/>
      <c r="J739" s="95"/>
      <c r="K739" s="91"/>
    </row>
    <row r="740" spans="1:11" x14ac:dyDescent="0.25">
      <c r="A740" s="32"/>
      <c r="B740" s="21"/>
      <c r="C740" s="8"/>
      <c r="D740" s="8"/>
      <c r="E740" s="7"/>
      <c r="F740" s="7"/>
      <c r="G740" s="47"/>
      <c r="H740" s="7"/>
      <c r="I740" s="7"/>
      <c r="J740" s="95"/>
      <c r="K740" s="91"/>
    </row>
    <row r="741" spans="1:11" x14ac:dyDescent="0.25">
      <c r="A741" s="32"/>
      <c r="B741" s="21"/>
      <c r="C741" s="8"/>
      <c r="D741" s="8"/>
      <c r="E741" s="7"/>
      <c r="F741" s="7"/>
      <c r="G741" s="47"/>
      <c r="H741" s="7"/>
      <c r="I741" s="7"/>
      <c r="J741" s="95"/>
      <c r="K741" s="91"/>
    </row>
    <row r="742" spans="1:11" x14ac:dyDescent="0.25">
      <c r="A742" s="32"/>
      <c r="B742" s="21"/>
      <c r="C742" s="8"/>
      <c r="D742" s="8"/>
      <c r="E742" s="7"/>
      <c r="F742" s="7"/>
      <c r="G742" s="47"/>
      <c r="H742" s="7"/>
      <c r="I742" s="7"/>
      <c r="J742" s="95"/>
      <c r="K742" s="91"/>
    </row>
    <row r="743" spans="1:11" x14ac:dyDescent="0.25">
      <c r="A743" s="32"/>
      <c r="B743" s="21"/>
      <c r="C743" s="8"/>
      <c r="D743" s="8"/>
      <c r="E743" s="7"/>
      <c r="F743" s="7"/>
      <c r="G743" s="47"/>
      <c r="H743" s="7"/>
      <c r="I743" s="7"/>
      <c r="J743" s="95"/>
      <c r="K743" s="91"/>
    </row>
    <row r="744" spans="1:11" x14ac:dyDescent="0.25">
      <c r="A744" s="32"/>
      <c r="B744" s="21"/>
      <c r="C744" s="8"/>
      <c r="D744" s="8"/>
      <c r="E744" s="7"/>
      <c r="F744" s="7"/>
      <c r="G744" s="47"/>
      <c r="H744" s="7"/>
      <c r="I744" s="7"/>
      <c r="J744" s="95"/>
      <c r="K744" s="91"/>
    </row>
    <row r="745" spans="1:11" x14ac:dyDescent="0.25">
      <c r="A745" s="32"/>
      <c r="B745" s="21"/>
      <c r="C745" s="8"/>
      <c r="D745" s="8"/>
      <c r="E745" s="7"/>
      <c r="F745" s="7"/>
      <c r="G745" s="47"/>
      <c r="H745" s="7"/>
      <c r="I745" s="7"/>
      <c r="J745" s="95"/>
      <c r="K745" s="91"/>
    </row>
    <row r="746" spans="1:11" x14ac:dyDescent="0.25">
      <c r="A746" s="32"/>
      <c r="B746" s="21"/>
      <c r="C746" s="8"/>
      <c r="D746" s="8"/>
      <c r="E746" s="7"/>
      <c r="F746" s="7"/>
      <c r="G746" s="47"/>
      <c r="H746" s="7"/>
      <c r="I746" s="7"/>
      <c r="J746" s="95"/>
      <c r="K746" s="91"/>
    </row>
    <row r="747" spans="1:11" x14ac:dyDescent="0.25">
      <c r="A747" s="32"/>
      <c r="B747" s="21"/>
      <c r="C747" s="8"/>
      <c r="D747" s="8"/>
      <c r="E747" s="7"/>
      <c r="F747" s="7"/>
      <c r="G747" s="47"/>
      <c r="H747" s="7"/>
      <c r="I747" s="7"/>
      <c r="J747" s="95"/>
      <c r="K747" s="91"/>
    </row>
    <row r="748" spans="1:11" x14ac:dyDescent="0.25">
      <c r="A748" s="30"/>
      <c r="B748" s="21"/>
      <c r="C748" s="11"/>
      <c r="D748" s="11"/>
      <c r="E748" s="7"/>
      <c r="F748" s="7"/>
      <c r="G748" s="47"/>
      <c r="H748" s="58"/>
      <c r="I748" s="7"/>
      <c r="J748" s="95"/>
      <c r="K748" s="91"/>
    </row>
    <row r="749" spans="1:11" x14ac:dyDescent="0.25">
      <c r="A749" s="30"/>
      <c r="B749" s="21"/>
      <c r="C749" s="11"/>
      <c r="D749" s="11"/>
      <c r="E749" s="7"/>
      <c r="F749" s="7"/>
      <c r="G749" s="47"/>
      <c r="H749" s="58"/>
      <c r="I749" s="7"/>
      <c r="J749" s="95"/>
      <c r="K749" s="91"/>
    </row>
    <row r="750" spans="1:11" x14ac:dyDescent="0.25">
      <c r="A750" s="30"/>
      <c r="B750" s="21"/>
      <c r="C750" s="11"/>
      <c r="D750" s="11"/>
      <c r="E750" s="7"/>
      <c r="F750" s="7"/>
      <c r="G750" s="47"/>
      <c r="H750" s="58"/>
      <c r="I750" s="7"/>
      <c r="J750" s="95"/>
      <c r="K750" s="91"/>
    </row>
    <row r="751" spans="1:11" x14ac:dyDescent="0.25">
      <c r="A751" s="30"/>
      <c r="B751" s="21"/>
      <c r="C751" s="11"/>
      <c r="D751" s="11"/>
      <c r="E751" s="7"/>
      <c r="F751" s="7"/>
      <c r="G751" s="47"/>
      <c r="H751" s="58"/>
      <c r="I751" s="7"/>
      <c r="J751" s="95"/>
      <c r="K751" s="91"/>
    </row>
    <row r="752" spans="1:11" x14ac:dyDescent="0.25">
      <c r="A752" s="30"/>
      <c r="B752" s="21"/>
      <c r="C752" s="11"/>
      <c r="D752" s="11"/>
      <c r="E752" s="7"/>
      <c r="F752" s="7"/>
      <c r="G752" s="47"/>
      <c r="H752" s="58"/>
      <c r="I752" s="7"/>
      <c r="J752" s="95"/>
      <c r="K752" s="91"/>
    </row>
    <row r="753" spans="1:11" x14ac:dyDescent="0.25">
      <c r="A753" s="30"/>
      <c r="B753" s="21"/>
      <c r="C753" s="11"/>
      <c r="D753" s="11"/>
      <c r="E753" s="11"/>
      <c r="F753" s="11"/>
      <c r="G753" s="47"/>
      <c r="H753" s="11"/>
      <c r="I753" s="7"/>
      <c r="J753" s="95"/>
      <c r="K753" s="91"/>
    </row>
    <row r="754" spans="1:11" x14ac:dyDescent="0.25">
      <c r="A754" s="30"/>
      <c r="B754" s="21"/>
      <c r="C754" s="11"/>
      <c r="D754" s="11"/>
      <c r="E754" s="11"/>
      <c r="F754" s="11"/>
      <c r="G754" s="47"/>
      <c r="H754" s="11"/>
      <c r="I754" s="7"/>
      <c r="J754" s="95"/>
      <c r="K754" s="91"/>
    </row>
    <row r="755" spans="1:11" x14ac:dyDescent="0.25">
      <c r="A755" s="30"/>
      <c r="B755" s="21"/>
      <c r="C755" s="11"/>
      <c r="D755" s="11"/>
      <c r="E755" s="11"/>
      <c r="F755" s="11"/>
      <c r="G755" s="47"/>
      <c r="H755" s="11"/>
      <c r="I755" s="7"/>
      <c r="J755" s="95"/>
      <c r="K755" s="91"/>
    </row>
    <row r="756" spans="1:11" x14ac:dyDescent="0.25">
      <c r="A756" s="30"/>
      <c r="B756" s="21"/>
      <c r="C756" s="11"/>
      <c r="D756" s="11"/>
      <c r="E756" s="11"/>
      <c r="F756" s="11"/>
      <c r="G756" s="47"/>
      <c r="H756" s="11"/>
      <c r="I756" s="7"/>
      <c r="J756" s="95"/>
      <c r="K756" s="91"/>
    </row>
    <row r="757" spans="1:11" x14ac:dyDescent="0.25">
      <c r="A757" s="30"/>
      <c r="B757" s="21"/>
      <c r="C757" s="11"/>
      <c r="D757" s="11"/>
      <c r="E757" s="11"/>
      <c r="F757" s="11"/>
      <c r="G757" s="47"/>
      <c r="H757" s="11"/>
      <c r="I757" s="7"/>
      <c r="J757" s="95"/>
      <c r="K757" s="91"/>
    </row>
    <row r="758" spans="1:11" x14ac:dyDescent="0.25">
      <c r="A758" s="30"/>
      <c r="B758" s="21"/>
      <c r="C758" s="11"/>
      <c r="D758" s="11"/>
      <c r="E758" s="11"/>
      <c r="F758" s="11"/>
      <c r="G758" s="47"/>
      <c r="H758" s="11"/>
      <c r="I758" s="7"/>
      <c r="J758" s="95"/>
      <c r="K758" s="91"/>
    </row>
    <row r="759" spans="1:11" x14ac:dyDescent="0.25">
      <c r="A759" s="30"/>
      <c r="B759" s="21"/>
      <c r="C759" s="11"/>
      <c r="D759" s="11"/>
      <c r="E759" s="11"/>
      <c r="F759" s="11"/>
      <c r="G759" s="47"/>
      <c r="H759" s="11"/>
      <c r="I759" s="7"/>
      <c r="J759" s="95"/>
      <c r="K759" s="91"/>
    </row>
    <row r="760" spans="1:11" x14ac:dyDescent="0.25">
      <c r="A760" s="32"/>
      <c r="B760" s="21"/>
      <c r="C760" s="8"/>
      <c r="D760" s="8"/>
      <c r="E760" s="7"/>
      <c r="F760" s="7"/>
      <c r="G760" s="47"/>
      <c r="H760" s="7"/>
      <c r="I760" s="7"/>
      <c r="J760" s="95"/>
      <c r="K760" s="91"/>
    </row>
    <row r="761" spans="1:11" x14ac:dyDescent="0.25">
      <c r="A761" s="30"/>
      <c r="B761" s="21"/>
      <c r="C761" s="11"/>
      <c r="D761" s="11"/>
      <c r="E761" s="11"/>
      <c r="F761" s="11"/>
      <c r="G761" s="47"/>
      <c r="H761" s="11"/>
      <c r="I761" s="7"/>
      <c r="J761" s="95"/>
      <c r="K761" s="91"/>
    </row>
    <row r="762" spans="1:11" x14ac:dyDescent="0.25">
      <c r="A762" s="30"/>
      <c r="B762" s="21"/>
      <c r="C762" s="11"/>
      <c r="D762" s="11"/>
      <c r="E762" s="11"/>
      <c r="F762" s="11"/>
      <c r="G762" s="47"/>
      <c r="H762" s="11"/>
      <c r="I762" s="7"/>
      <c r="J762" s="95"/>
      <c r="K762" s="91"/>
    </row>
    <row r="763" spans="1:11" x14ac:dyDescent="0.25">
      <c r="A763" s="30"/>
      <c r="B763" s="21"/>
      <c r="C763" s="11"/>
      <c r="D763" s="11"/>
      <c r="E763" s="11"/>
      <c r="F763" s="11"/>
      <c r="G763" s="47"/>
      <c r="H763" s="11"/>
      <c r="I763" s="7"/>
      <c r="J763" s="95"/>
      <c r="K763" s="91"/>
    </row>
    <row r="764" spans="1:11" x14ac:dyDescent="0.25">
      <c r="A764" s="30"/>
      <c r="B764" s="21"/>
      <c r="C764" s="11"/>
      <c r="D764" s="11"/>
      <c r="E764" s="11"/>
      <c r="F764" s="11"/>
      <c r="G764" s="47"/>
      <c r="H764" s="11"/>
      <c r="I764" s="7"/>
      <c r="J764" s="95"/>
      <c r="K764" s="91"/>
    </row>
    <row r="765" spans="1:11" x14ac:dyDescent="0.25">
      <c r="A765" s="30"/>
      <c r="B765" s="21"/>
      <c r="C765" s="11"/>
      <c r="D765" s="11"/>
      <c r="E765" s="11"/>
      <c r="F765" s="11"/>
      <c r="G765" s="47"/>
      <c r="H765" s="11"/>
      <c r="I765" s="7"/>
      <c r="J765" s="95"/>
      <c r="K765" s="91"/>
    </row>
    <row r="766" spans="1:11" x14ac:dyDescent="0.25">
      <c r="A766" s="30"/>
      <c r="B766" s="21"/>
      <c r="C766" s="11"/>
      <c r="D766" s="11"/>
      <c r="E766" s="11"/>
      <c r="F766" s="11"/>
      <c r="G766" s="47"/>
      <c r="H766" s="11"/>
      <c r="I766" s="7"/>
      <c r="J766" s="95"/>
      <c r="K766" s="91"/>
    </row>
    <row r="767" spans="1:11" x14ac:dyDescent="0.25">
      <c r="A767" s="30"/>
      <c r="B767" s="21"/>
      <c r="C767" s="11"/>
      <c r="D767" s="11"/>
      <c r="E767" s="11"/>
      <c r="F767" s="11"/>
      <c r="G767" s="47"/>
      <c r="H767" s="11"/>
      <c r="I767" s="7"/>
      <c r="J767" s="95"/>
      <c r="K767" s="91"/>
    </row>
    <row r="768" spans="1:11" x14ac:dyDescent="0.25">
      <c r="A768" s="30"/>
      <c r="B768" s="21"/>
      <c r="C768" s="11"/>
      <c r="D768" s="11"/>
      <c r="E768" s="11"/>
      <c r="F768" s="11"/>
      <c r="G768" s="47"/>
      <c r="H768" s="11"/>
      <c r="I768" s="7"/>
      <c r="J768" s="95"/>
      <c r="K768" s="91"/>
    </row>
    <row r="769" spans="1:11" x14ac:dyDescent="0.25">
      <c r="A769" s="30"/>
      <c r="B769" s="21"/>
      <c r="C769" s="11"/>
      <c r="D769" s="11"/>
      <c r="E769" s="11"/>
      <c r="F769" s="11"/>
      <c r="G769" s="47"/>
      <c r="H769" s="11"/>
      <c r="I769" s="7"/>
      <c r="J769" s="95"/>
      <c r="K769" s="91"/>
    </row>
    <row r="770" spans="1:11" x14ac:dyDescent="0.25">
      <c r="A770" s="30"/>
      <c r="B770" s="21"/>
      <c r="C770" s="11"/>
      <c r="D770" s="11"/>
      <c r="E770" s="11"/>
      <c r="F770" s="11"/>
      <c r="G770" s="47"/>
      <c r="H770" s="11"/>
      <c r="I770" s="7"/>
      <c r="J770" s="95"/>
      <c r="K770" s="91"/>
    </row>
    <row r="771" spans="1:11" x14ac:dyDescent="0.25">
      <c r="A771" s="30"/>
      <c r="B771" s="21"/>
      <c r="C771" s="11"/>
      <c r="D771" s="11"/>
      <c r="E771" s="11"/>
      <c r="F771" s="11"/>
      <c r="G771" s="47"/>
      <c r="H771" s="11"/>
      <c r="I771" s="7"/>
      <c r="J771" s="95"/>
      <c r="K771" s="91"/>
    </row>
    <row r="772" spans="1:11" x14ac:dyDescent="0.25">
      <c r="A772" s="30"/>
      <c r="B772" s="21"/>
      <c r="C772" s="11"/>
      <c r="D772" s="11"/>
      <c r="E772" s="11"/>
      <c r="F772" s="11"/>
      <c r="G772" s="47"/>
      <c r="H772" s="11"/>
      <c r="I772" s="7"/>
      <c r="J772" s="95"/>
      <c r="K772" s="91"/>
    </row>
    <row r="773" spans="1:11" x14ac:dyDescent="0.25">
      <c r="A773" s="30"/>
      <c r="B773" s="21"/>
      <c r="C773" s="11"/>
      <c r="D773" s="11"/>
      <c r="E773" s="11"/>
      <c r="F773" s="11"/>
      <c r="G773" s="47"/>
      <c r="H773" s="11"/>
      <c r="I773" s="7"/>
      <c r="J773" s="95"/>
      <c r="K773" s="91"/>
    </row>
    <row r="774" spans="1:11" x14ac:dyDescent="0.25">
      <c r="A774" s="30"/>
      <c r="B774" s="21"/>
      <c r="C774" s="11"/>
      <c r="D774" s="11"/>
      <c r="E774" s="11"/>
      <c r="F774" s="11"/>
      <c r="G774" s="47"/>
      <c r="H774" s="11"/>
      <c r="I774" s="7"/>
      <c r="J774" s="95"/>
      <c r="K774" s="91"/>
    </row>
    <row r="775" spans="1:11" x14ac:dyDescent="0.25">
      <c r="A775" s="30"/>
      <c r="B775" s="21"/>
      <c r="C775" s="11"/>
      <c r="D775" s="11"/>
      <c r="E775" s="11"/>
      <c r="F775" s="11"/>
      <c r="G775" s="47"/>
      <c r="H775" s="11"/>
      <c r="I775" s="7"/>
      <c r="J775" s="95"/>
      <c r="K775" s="91"/>
    </row>
    <row r="776" spans="1:11" x14ac:dyDescent="0.25">
      <c r="A776" s="30"/>
      <c r="B776" s="21"/>
      <c r="C776" s="11"/>
      <c r="D776" s="11"/>
      <c r="E776" s="11"/>
      <c r="F776" s="11"/>
      <c r="G776" s="47"/>
      <c r="H776" s="11"/>
      <c r="I776" s="7"/>
      <c r="J776" s="95"/>
      <c r="K776" s="91"/>
    </row>
    <row r="777" spans="1:11" x14ac:dyDescent="0.25">
      <c r="A777" s="30"/>
      <c r="B777" s="21"/>
      <c r="C777" s="11"/>
      <c r="D777" s="11"/>
      <c r="E777" s="11"/>
      <c r="F777" s="11"/>
      <c r="G777" s="47"/>
      <c r="H777" s="11"/>
      <c r="I777" s="7"/>
      <c r="J777" s="95"/>
      <c r="K777" s="91"/>
    </row>
    <row r="778" spans="1:11" x14ac:dyDescent="0.25">
      <c r="A778" s="30"/>
      <c r="B778" s="21"/>
      <c r="C778" s="11"/>
      <c r="D778" s="11"/>
      <c r="E778" s="11"/>
      <c r="F778" s="11"/>
      <c r="G778" s="47"/>
      <c r="H778" s="11"/>
      <c r="I778" s="7"/>
      <c r="J778" s="95"/>
      <c r="K778" s="91"/>
    </row>
    <row r="779" spans="1:11" x14ac:dyDescent="0.25">
      <c r="A779" s="30"/>
      <c r="B779" s="21"/>
      <c r="C779" s="11"/>
      <c r="D779" s="11"/>
      <c r="E779" s="11"/>
      <c r="F779" s="11"/>
      <c r="G779" s="47"/>
      <c r="H779" s="11"/>
      <c r="I779" s="7"/>
      <c r="J779" s="95"/>
      <c r="K779" s="91"/>
    </row>
    <row r="780" spans="1:11" x14ac:dyDescent="0.25">
      <c r="A780" s="30"/>
      <c r="B780" s="21"/>
      <c r="C780" s="11"/>
      <c r="D780" s="11"/>
      <c r="E780" s="11"/>
      <c r="F780" s="11"/>
      <c r="G780" s="47"/>
      <c r="H780" s="11"/>
      <c r="I780" s="7"/>
      <c r="J780" s="95"/>
      <c r="K780" s="91"/>
    </row>
    <row r="781" spans="1:11" x14ac:dyDescent="0.25">
      <c r="A781" s="30"/>
      <c r="B781" s="21"/>
      <c r="C781" s="11"/>
      <c r="D781" s="11"/>
      <c r="E781" s="11"/>
      <c r="F781" s="11"/>
      <c r="G781" s="47"/>
      <c r="H781" s="11"/>
      <c r="I781" s="7"/>
      <c r="J781" s="95"/>
      <c r="K781" s="91"/>
    </row>
    <row r="782" spans="1:11" x14ac:dyDescent="0.25">
      <c r="A782" s="30"/>
      <c r="B782" s="21"/>
      <c r="C782" s="11"/>
      <c r="D782" s="11"/>
      <c r="E782" s="11"/>
      <c r="F782" s="11"/>
      <c r="G782" s="47"/>
      <c r="H782" s="11"/>
      <c r="I782" s="7"/>
      <c r="J782" s="95"/>
      <c r="K782" s="91"/>
    </row>
    <row r="783" spans="1:11" x14ac:dyDescent="0.25">
      <c r="A783" s="30"/>
      <c r="B783" s="21"/>
      <c r="C783" s="11"/>
      <c r="D783" s="11"/>
      <c r="E783" s="11"/>
      <c r="F783" s="11"/>
      <c r="G783" s="47"/>
      <c r="H783" s="11"/>
      <c r="I783" s="7"/>
      <c r="J783" s="95"/>
      <c r="K783" s="91"/>
    </row>
    <row r="784" spans="1:11" x14ac:dyDescent="0.25">
      <c r="A784" s="32"/>
      <c r="B784" s="21"/>
      <c r="C784" s="8"/>
      <c r="D784" s="8"/>
      <c r="E784" s="7"/>
      <c r="F784" s="7"/>
      <c r="G784" s="47"/>
      <c r="H784" s="7"/>
      <c r="I784" s="7"/>
      <c r="J784" s="95"/>
      <c r="K784" s="91"/>
    </row>
    <row r="785" spans="1:11" x14ac:dyDescent="0.25">
      <c r="A785" s="30"/>
      <c r="B785" s="21"/>
      <c r="C785" s="11"/>
      <c r="D785" s="11"/>
      <c r="E785" s="11"/>
      <c r="F785" s="11"/>
      <c r="G785" s="47"/>
      <c r="H785" s="11"/>
      <c r="I785" s="7"/>
      <c r="J785" s="95"/>
      <c r="K785" s="91"/>
    </row>
    <row r="786" spans="1:11" x14ac:dyDescent="0.25">
      <c r="A786" s="30"/>
      <c r="B786" s="21"/>
      <c r="C786" s="11"/>
      <c r="D786" s="11"/>
      <c r="E786" s="11"/>
      <c r="F786" s="11"/>
      <c r="G786" s="47"/>
      <c r="H786" s="11"/>
      <c r="I786" s="7"/>
      <c r="J786" s="95"/>
      <c r="K786" s="91"/>
    </row>
    <row r="787" spans="1:11" x14ac:dyDescent="0.25">
      <c r="A787" s="30"/>
      <c r="B787" s="21"/>
      <c r="C787" s="11"/>
      <c r="D787" s="11"/>
      <c r="E787" s="11"/>
      <c r="F787" s="11"/>
      <c r="G787" s="47"/>
      <c r="H787" s="11"/>
      <c r="I787" s="7"/>
      <c r="J787" s="95"/>
      <c r="K787" s="91"/>
    </row>
    <row r="788" spans="1:11" x14ac:dyDescent="0.25">
      <c r="A788" s="30"/>
      <c r="B788" s="21"/>
      <c r="C788" s="11"/>
      <c r="D788" s="11"/>
      <c r="E788" s="11"/>
      <c r="F788" s="11"/>
      <c r="G788" s="47"/>
      <c r="H788" s="11"/>
      <c r="I788" s="7"/>
      <c r="J788" s="95"/>
      <c r="K788" s="91"/>
    </row>
    <row r="789" spans="1:11" x14ac:dyDescent="0.25">
      <c r="A789" s="30"/>
      <c r="B789" s="21"/>
      <c r="C789" s="11"/>
      <c r="D789" s="11"/>
      <c r="E789" s="11"/>
      <c r="F789" s="11"/>
      <c r="G789" s="47"/>
      <c r="H789" s="11"/>
      <c r="I789" s="7"/>
      <c r="J789" s="95"/>
      <c r="K789" s="91"/>
    </row>
    <row r="790" spans="1:11" x14ac:dyDescent="0.25">
      <c r="A790" s="30"/>
      <c r="B790" s="21"/>
      <c r="C790" s="11"/>
      <c r="D790" s="11"/>
      <c r="E790" s="11"/>
      <c r="F790" s="11"/>
      <c r="G790" s="47"/>
      <c r="H790" s="11"/>
      <c r="I790" s="7"/>
      <c r="J790" s="95"/>
      <c r="K790" s="91"/>
    </row>
    <row r="791" spans="1:11" x14ac:dyDescent="0.25">
      <c r="A791" s="30"/>
      <c r="B791" s="21"/>
      <c r="C791" s="11"/>
      <c r="D791" s="11"/>
      <c r="E791" s="11"/>
      <c r="F791" s="11"/>
      <c r="G791" s="47"/>
      <c r="H791" s="11"/>
      <c r="I791" s="7"/>
      <c r="J791" s="95"/>
      <c r="K791" s="91"/>
    </row>
    <row r="792" spans="1:11" x14ac:dyDescent="0.25">
      <c r="A792" s="30"/>
      <c r="B792" s="21"/>
      <c r="C792" s="11"/>
      <c r="D792" s="11"/>
      <c r="E792" s="11"/>
      <c r="F792" s="11"/>
      <c r="G792" s="47"/>
      <c r="H792" s="11"/>
      <c r="I792" s="7"/>
      <c r="J792" s="95"/>
      <c r="K792" s="91"/>
    </row>
    <row r="793" spans="1:11" x14ac:dyDescent="0.25">
      <c r="A793" s="30"/>
      <c r="B793" s="21"/>
      <c r="C793" s="11"/>
      <c r="D793" s="11"/>
      <c r="E793" s="11"/>
      <c r="F793" s="11"/>
      <c r="G793" s="47"/>
      <c r="H793" s="11"/>
      <c r="I793" s="7"/>
      <c r="J793" s="95"/>
      <c r="K793" s="91"/>
    </row>
    <row r="794" spans="1:11" x14ac:dyDescent="0.25">
      <c r="A794" s="30"/>
      <c r="B794" s="21"/>
      <c r="C794" s="11"/>
      <c r="D794" s="11"/>
      <c r="E794" s="11"/>
      <c r="F794" s="11"/>
      <c r="G794" s="47"/>
      <c r="H794" s="11"/>
      <c r="I794" s="7"/>
      <c r="J794" s="95"/>
      <c r="K794" s="91"/>
    </row>
    <row r="795" spans="1:11" x14ac:dyDescent="0.25">
      <c r="A795" s="30"/>
      <c r="B795" s="21"/>
      <c r="C795" s="11"/>
      <c r="D795" s="11"/>
      <c r="E795" s="11"/>
      <c r="F795" s="11"/>
      <c r="G795" s="47"/>
      <c r="H795" s="11"/>
      <c r="I795" s="7"/>
      <c r="J795" s="95"/>
      <c r="K795" s="91"/>
    </row>
    <row r="796" spans="1:11" x14ac:dyDescent="0.25">
      <c r="A796" s="30"/>
      <c r="B796" s="21"/>
      <c r="C796" s="11"/>
      <c r="D796" s="11"/>
      <c r="E796" s="11"/>
      <c r="F796" s="11"/>
      <c r="G796" s="47"/>
      <c r="H796" s="11"/>
      <c r="I796" s="7"/>
      <c r="J796" s="95"/>
      <c r="K796" s="91"/>
    </row>
    <row r="797" spans="1:11" x14ac:dyDescent="0.25">
      <c r="A797" s="30"/>
      <c r="B797" s="21"/>
      <c r="C797" s="11"/>
      <c r="D797" s="11"/>
      <c r="E797" s="11"/>
      <c r="F797" s="11"/>
      <c r="G797" s="47"/>
      <c r="H797" s="11"/>
      <c r="I797" s="7"/>
      <c r="J797" s="95"/>
      <c r="K797" s="91"/>
    </row>
    <row r="798" spans="1:11" x14ac:dyDescent="0.25">
      <c r="A798" s="30"/>
      <c r="B798" s="21"/>
      <c r="C798" s="11"/>
      <c r="D798" s="11"/>
      <c r="E798" s="11"/>
      <c r="F798" s="11"/>
      <c r="G798" s="47"/>
      <c r="H798" s="11"/>
      <c r="I798" s="7"/>
      <c r="J798" s="95"/>
      <c r="K798" s="91"/>
    </row>
    <row r="799" spans="1:11" x14ac:dyDescent="0.25">
      <c r="A799" s="30"/>
      <c r="B799" s="21"/>
      <c r="C799" s="11"/>
      <c r="D799" s="11"/>
      <c r="E799" s="11"/>
      <c r="F799" s="11"/>
      <c r="G799" s="47"/>
      <c r="H799" s="11"/>
      <c r="I799" s="7"/>
      <c r="J799" s="95"/>
      <c r="K799" s="91"/>
    </row>
    <row r="800" spans="1:11" x14ac:dyDescent="0.25">
      <c r="A800" s="30"/>
      <c r="B800" s="21"/>
      <c r="C800" s="11"/>
      <c r="D800" s="11"/>
      <c r="E800" s="11"/>
      <c r="F800" s="11"/>
      <c r="G800" s="47"/>
      <c r="H800" s="11"/>
      <c r="I800" s="7"/>
      <c r="J800" s="95"/>
      <c r="K800" s="91"/>
    </row>
    <row r="801" spans="1:11" x14ac:dyDescent="0.25">
      <c r="A801" s="30"/>
      <c r="B801" s="21"/>
      <c r="C801" s="11"/>
      <c r="D801" s="11"/>
      <c r="E801" s="11"/>
      <c r="F801" s="11"/>
      <c r="G801" s="47"/>
      <c r="H801" s="11"/>
      <c r="I801" s="7"/>
      <c r="J801" s="95"/>
      <c r="K801" s="91"/>
    </row>
    <row r="802" spans="1:11" x14ac:dyDescent="0.25">
      <c r="A802" s="30"/>
      <c r="B802" s="21"/>
      <c r="C802" s="11"/>
      <c r="D802" s="11"/>
      <c r="E802" s="11"/>
      <c r="F802" s="11"/>
      <c r="G802" s="47"/>
      <c r="H802" s="11"/>
      <c r="I802" s="7"/>
      <c r="J802" s="95"/>
      <c r="K802" s="91"/>
    </row>
    <row r="803" spans="1:11" x14ac:dyDescent="0.25">
      <c r="A803" s="30"/>
      <c r="B803" s="21"/>
      <c r="C803" s="11"/>
      <c r="D803" s="11"/>
      <c r="E803" s="11"/>
      <c r="F803" s="11"/>
      <c r="G803" s="47"/>
      <c r="H803" s="11"/>
      <c r="I803" s="7"/>
      <c r="J803" s="95"/>
      <c r="K803" s="91"/>
    </row>
    <row r="804" spans="1:11" x14ac:dyDescent="0.25">
      <c r="A804" s="30"/>
      <c r="B804" s="21"/>
      <c r="C804" s="11"/>
      <c r="D804" s="11"/>
      <c r="E804" s="11"/>
      <c r="F804" s="11"/>
      <c r="G804" s="47"/>
      <c r="H804" s="11"/>
      <c r="I804" s="7"/>
      <c r="J804" s="95"/>
      <c r="K804" s="91"/>
    </row>
    <row r="805" spans="1:11" x14ac:dyDescent="0.25">
      <c r="A805" s="32"/>
      <c r="B805" s="21"/>
      <c r="C805" s="8"/>
      <c r="D805" s="8"/>
      <c r="E805" s="7"/>
      <c r="F805" s="7"/>
      <c r="G805" s="47"/>
      <c r="H805" s="7"/>
      <c r="I805" s="7"/>
      <c r="J805" s="95"/>
      <c r="K805" s="91"/>
    </row>
    <row r="806" spans="1:11" x14ac:dyDescent="0.25">
      <c r="A806" s="30"/>
      <c r="B806" s="21"/>
      <c r="C806" s="11"/>
      <c r="D806" s="11"/>
      <c r="E806" s="11"/>
      <c r="F806" s="11"/>
      <c r="G806" s="47"/>
      <c r="H806" s="11"/>
      <c r="I806" s="7"/>
      <c r="J806" s="95"/>
      <c r="K806" s="91"/>
    </row>
    <row r="807" spans="1:11" x14ac:dyDescent="0.25">
      <c r="A807" s="30"/>
      <c r="B807" s="21"/>
      <c r="C807" s="11"/>
      <c r="D807" s="11"/>
      <c r="E807" s="11"/>
      <c r="F807" s="11"/>
      <c r="G807" s="47"/>
      <c r="H807" s="11"/>
      <c r="I807" s="7"/>
      <c r="J807" s="95"/>
      <c r="K807" s="91"/>
    </row>
    <row r="808" spans="1:11" x14ac:dyDescent="0.25">
      <c r="A808" s="30"/>
      <c r="B808" s="21"/>
      <c r="C808" s="11"/>
      <c r="D808" s="11"/>
      <c r="E808" s="11"/>
      <c r="F808" s="11"/>
      <c r="G808" s="47"/>
      <c r="H808" s="11"/>
      <c r="I808" s="7"/>
      <c r="J808" s="95"/>
      <c r="K808" s="91"/>
    </row>
    <row r="809" spans="1:11" x14ac:dyDescent="0.25">
      <c r="A809" s="30"/>
      <c r="B809" s="21"/>
      <c r="C809" s="11"/>
      <c r="D809" s="11"/>
      <c r="E809" s="11"/>
      <c r="F809" s="11"/>
      <c r="G809" s="47"/>
      <c r="H809" s="11"/>
      <c r="I809" s="7"/>
      <c r="J809" s="95"/>
      <c r="K809" s="91"/>
    </row>
    <row r="810" spans="1:11" x14ac:dyDescent="0.25">
      <c r="A810" s="30"/>
      <c r="B810" s="21"/>
      <c r="C810" s="11"/>
      <c r="D810" s="11"/>
      <c r="E810" s="11"/>
      <c r="F810" s="11"/>
      <c r="G810" s="47"/>
      <c r="H810" s="11"/>
      <c r="I810" s="7"/>
      <c r="J810" s="95"/>
      <c r="K810" s="91"/>
    </row>
    <row r="811" spans="1:11" x14ac:dyDescent="0.25">
      <c r="A811" s="30"/>
      <c r="B811" s="21"/>
      <c r="C811" s="11"/>
      <c r="D811" s="11"/>
      <c r="E811" s="11"/>
      <c r="F811" s="11"/>
      <c r="G811" s="47"/>
      <c r="H811" s="11"/>
      <c r="I811" s="7"/>
      <c r="J811" s="95"/>
      <c r="K811" s="91"/>
    </row>
    <row r="812" spans="1:11" x14ac:dyDescent="0.25">
      <c r="A812" s="30"/>
      <c r="B812" s="21"/>
      <c r="C812" s="11"/>
      <c r="D812" s="11"/>
      <c r="E812" s="11"/>
      <c r="F812" s="11"/>
      <c r="G812" s="47"/>
      <c r="H812" s="11"/>
      <c r="I812" s="7"/>
      <c r="J812" s="95"/>
      <c r="K812" s="91"/>
    </row>
    <row r="813" spans="1:11" x14ac:dyDescent="0.25">
      <c r="A813" s="30"/>
      <c r="B813" s="21"/>
      <c r="C813" s="11"/>
      <c r="D813" s="11"/>
      <c r="E813" s="11"/>
      <c r="F813" s="11"/>
      <c r="G813" s="47"/>
      <c r="H813" s="11"/>
      <c r="I813" s="7"/>
      <c r="J813" s="95"/>
      <c r="K813" s="91"/>
    </row>
    <row r="814" spans="1:11" x14ac:dyDescent="0.25">
      <c r="A814" s="30"/>
      <c r="B814" s="21"/>
      <c r="C814" s="11"/>
      <c r="D814" s="11"/>
      <c r="E814" s="11"/>
      <c r="F814" s="11"/>
      <c r="G814" s="47"/>
      <c r="H814" s="11"/>
      <c r="I814" s="7"/>
      <c r="J814" s="95"/>
      <c r="K814" s="91"/>
    </row>
    <row r="815" spans="1:11" x14ac:dyDescent="0.25">
      <c r="A815" s="32"/>
      <c r="B815" s="21"/>
      <c r="C815" s="8"/>
      <c r="D815" s="8"/>
      <c r="E815" s="7"/>
      <c r="F815" s="7"/>
      <c r="G815" s="47"/>
      <c r="H815" s="7"/>
      <c r="I815" s="7"/>
      <c r="J815" s="95"/>
      <c r="K815" s="91"/>
    </row>
    <row r="816" spans="1:11" x14ac:dyDescent="0.25">
      <c r="A816" s="30"/>
      <c r="B816" s="21"/>
      <c r="C816" s="11"/>
      <c r="D816" s="11"/>
      <c r="E816" s="11"/>
      <c r="F816" s="11"/>
      <c r="G816" s="47"/>
      <c r="H816" s="11"/>
      <c r="I816" s="7"/>
      <c r="J816" s="95"/>
      <c r="K816" s="91"/>
    </row>
    <row r="817" spans="1:11" x14ac:dyDescent="0.25">
      <c r="A817" s="30"/>
      <c r="B817" s="21"/>
      <c r="C817" s="11"/>
      <c r="D817" s="11"/>
      <c r="E817" s="7"/>
      <c r="F817" s="7"/>
      <c r="G817" s="47"/>
      <c r="H817" s="58"/>
      <c r="I817" s="7"/>
      <c r="J817" s="95"/>
      <c r="K817" s="91"/>
    </row>
    <row r="818" spans="1:11" x14ac:dyDescent="0.25">
      <c r="A818" s="30"/>
      <c r="B818" s="21"/>
      <c r="C818" s="11"/>
      <c r="D818" s="11"/>
      <c r="E818" s="7"/>
      <c r="F818" s="7"/>
      <c r="G818" s="47"/>
      <c r="H818" s="58"/>
      <c r="I818" s="7"/>
      <c r="J818" s="95"/>
      <c r="K818" s="91"/>
    </row>
    <row r="819" spans="1:11" x14ac:dyDescent="0.25">
      <c r="A819" s="30"/>
      <c r="B819" s="21"/>
      <c r="C819" s="11"/>
      <c r="D819" s="11"/>
      <c r="E819" s="7"/>
      <c r="F819" s="7"/>
      <c r="G819" s="47"/>
      <c r="H819" s="58"/>
      <c r="I819" s="7"/>
      <c r="J819" s="95"/>
      <c r="K819" s="91"/>
    </row>
    <row r="820" spans="1:11" x14ac:dyDescent="0.25">
      <c r="A820" s="30"/>
      <c r="B820" s="21"/>
      <c r="C820" s="11"/>
      <c r="D820" s="11"/>
      <c r="E820" s="7"/>
      <c r="F820" s="7"/>
      <c r="G820" s="47"/>
      <c r="H820" s="58"/>
      <c r="I820" s="7"/>
      <c r="J820" s="95"/>
      <c r="K820" s="91"/>
    </row>
    <row r="821" spans="1:11" x14ac:dyDescent="0.25">
      <c r="A821" s="30"/>
      <c r="B821" s="21"/>
      <c r="C821" s="11"/>
      <c r="D821" s="11"/>
      <c r="E821" s="7"/>
      <c r="F821" s="7"/>
      <c r="G821" s="47"/>
      <c r="H821" s="58"/>
      <c r="I821" s="7"/>
      <c r="J821" s="95"/>
      <c r="K821" s="91"/>
    </row>
    <row r="822" spans="1:11" x14ac:dyDescent="0.25">
      <c r="A822" s="30"/>
      <c r="B822" s="21"/>
      <c r="C822" s="11"/>
      <c r="D822" s="11"/>
      <c r="E822" s="11"/>
      <c r="F822" s="11"/>
      <c r="G822" s="47"/>
      <c r="H822" s="11"/>
      <c r="I822" s="7"/>
      <c r="J822" s="95"/>
      <c r="K822" s="91"/>
    </row>
    <row r="823" spans="1:11" x14ac:dyDescent="0.25">
      <c r="A823" s="30"/>
      <c r="B823" s="21"/>
      <c r="C823" s="11"/>
      <c r="D823" s="11"/>
      <c r="E823" s="7"/>
      <c r="F823" s="7"/>
      <c r="G823" s="47"/>
      <c r="H823" s="58"/>
      <c r="I823" s="7"/>
      <c r="J823" s="95"/>
      <c r="K823" s="91"/>
    </row>
    <row r="824" spans="1:11" x14ac:dyDescent="0.25">
      <c r="A824" s="30"/>
      <c r="B824" s="21"/>
      <c r="C824" s="11"/>
      <c r="D824" s="11"/>
      <c r="E824" s="7"/>
      <c r="F824" s="7"/>
      <c r="G824" s="47"/>
      <c r="H824" s="58"/>
      <c r="I824" s="7"/>
      <c r="J824" s="95"/>
      <c r="K824" s="91"/>
    </row>
    <row r="825" spans="1:11" x14ac:dyDescent="0.25">
      <c r="A825" s="30"/>
      <c r="B825" s="21"/>
      <c r="C825" s="11"/>
      <c r="D825" s="11"/>
      <c r="E825" s="7"/>
      <c r="F825" s="7"/>
      <c r="G825" s="47"/>
      <c r="H825" s="58"/>
      <c r="I825" s="7"/>
      <c r="J825" s="95"/>
      <c r="K825" s="91"/>
    </row>
    <row r="826" spans="1:11" x14ac:dyDescent="0.25">
      <c r="A826" s="30"/>
      <c r="B826" s="21"/>
      <c r="C826" s="11"/>
      <c r="D826" s="11"/>
      <c r="E826" s="7"/>
      <c r="F826" s="7"/>
      <c r="G826" s="47"/>
      <c r="H826" s="58"/>
      <c r="I826" s="7"/>
      <c r="J826" s="95"/>
      <c r="K826" s="91"/>
    </row>
    <row r="827" spans="1:11" x14ac:dyDescent="0.25">
      <c r="A827" s="30"/>
      <c r="B827" s="21"/>
      <c r="C827" s="11"/>
      <c r="D827" s="11"/>
      <c r="E827" s="7"/>
      <c r="F827" s="7"/>
      <c r="G827" s="47"/>
      <c r="H827" s="58"/>
      <c r="I827" s="7"/>
      <c r="J827" s="95"/>
      <c r="K827" s="91"/>
    </row>
    <row r="828" spans="1:11" x14ac:dyDescent="0.25">
      <c r="A828" s="30"/>
      <c r="B828" s="21"/>
      <c r="C828" s="11"/>
      <c r="D828" s="11"/>
      <c r="E828" s="7"/>
      <c r="F828" s="7"/>
      <c r="G828" s="47"/>
      <c r="H828" s="58"/>
      <c r="I828" s="7"/>
      <c r="J828" s="95"/>
      <c r="K828" s="91"/>
    </row>
    <row r="829" spans="1:11" x14ac:dyDescent="0.25">
      <c r="A829" s="30"/>
      <c r="B829" s="21"/>
      <c r="C829" s="11"/>
      <c r="D829" s="11"/>
      <c r="E829" s="7"/>
      <c r="F829" s="7"/>
      <c r="G829" s="47"/>
      <c r="H829" s="58"/>
      <c r="I829" s="7"/>
      <c r="J829" s="95"/>
      <c r="K829" s="91"/>
    </row>
    <row r="830" spans="1:11" x14ac:dyDescent="0.25">
      <c r="A830" s="32"/>
      <c r="B830" s="21"/>
      <c r="C830" s="8"/>
      <c r="D830" s="8"/>
      <c r="E830" s="7"/>
      <c r="F830" s="7"/>
      <c r="G830" s="47"/>
      <c r="H830" s="7"/>
      <c r="I830" s="7"/>
      <c r="J830" s="95"/>
      <c r="K830" s="91"/>
    </row>
    <row r="831" spans="1:11" x14ac:dyDescent="0.25">
      <c r="A831" s="32"/>
      <c r="B831" s="21"/>
      <c r="C831" s="8"/>
      <c r="D831" s="8"/>
      <c r="E831" s="7"/>
      <c r="F831" s="7"/>
      <c r="G831" s="47"/>
      <c r="H831" s="7"/>
      <c r="I831" s="7"/>
      <c r="J831" s="95"/>
      <c r="K831" s="91"/>
    </row>
    <row r="832" spans="1:11" x14ac:dyDescent="0.25">
      <c r="A832" s="30"/>
      <c r="B832" s="21"/>
      <c r="C832" s="11"/>
      <c r="D832" s="11"/>
      <c r="E832" s="11"/>
      <c r="F832" s="11"/>
      <c r="G832" s="47"/>
      <c r="H832" s="11"/>
      <c r="I832" s="7"/>
      <c r="J832" s="95"/>
      <c r="K832" s="91"/>
    </row>
    <row r="833" spans="1:11" x14ac:dyDescent="0.25">
      <c r="A833" s="30"/>
      <c r="B833" s="21"/>
      <c r="C833" s="11"/>
      <c r="D833" s="11"/>
      <c r="E833" s="11"/>
      <c r="F833" s="11"/>
      <c r="G833" s="47"/>
      <c r="H833" s="11"/>
      <c r="I833" s="7"/>
      <c r="J833" s="95"/>
      <c r="K833" s="91"/>
    </row>
    <row r="834" spans="1:11" x14ac:dyDescent="0.25">
      <c r="A834" s="32"/>
      <c r="B834" s="21"/>
      <c r="C834" s="8"/>
      <c r="D834" s="8"/>
      <c r="E834" s="7"/>
      <c r="F834" s="7"/>
      <c r="G834" s="47"/>
      <c r="H834" s="7"/>
      <c r="I834" s="7"/>
      <c r="J834" s="95"/>
      <c r="K834" s="91"/>
    </row>
    <row r="835" spans="1:11" x14ac:dyDescent="0.25">
      <c r="A835" s="30"/>
      <c r="B835" s="21"/>
      <c r="C835" s="11"/>
      <c r="D835" s="11"/>
      <c r="E835" s="11"/>
      <c r="F835" s="11"/>
      <c r="G835" s="47"/>
      <c r="H835" s="11"/>
      <c r="I835" s="7"/>
      <c r="J835" s="95"/>
      <c r="K835" s="91"/>
    </row>
    <row r="836" spans="1:11" x14ac:dyDescent="0.25">
      <c r="A836" s="32"/>
      <c r="B836" s="21"/>
      <c r="C836" s="8"/>
      <c r="D836" s="8"/>
      <c r="E836" s="7"/>
      <c r="F836" s="7"/>
      <c r="G836" s="47"/>
      <c r="H836" s="7"/>
      <c r="I836" s="7"/>
      <c r="J836" s="95"/>
      <c r="K836" s="91"/>
    </row>
    <row r="837" spans="1:11" x14ac:dyDescent="0.25">
      <c r="A837" s="30"/>
      <c r="B837" s="21"/>
      <c r="C837" s="11"/>
      <c r="D837" s="11"/>
      <c r="E837" s="11"/>
      <c r="F837" s="11"/>
      <c r="G837" s="47"/>
      <c r="H837" s="11"/>
      <c r="I837" s="7"/>
      <c r="J837" s="95"/>
      <c r="K837" s="91"/>
    </row>
    <row r="838" spans="1:11" x14ac:dyDescent="0.25">
      <c r="A838" s="30"/>
      <c r="B838" s="21"/>
      <c r="C838" s="11"/>
      <c r="D838" s="11"/>
      <c r="E838" s="11"/>
      <c r="F838" s="11"/>
      <c r="G838" s="47"/>
      <c r="H838" s="11"/>
      <c r="I838" s="7"/>
      <c r="J838" s="95"/>
      <c r="K838" s="91"/>
    </row>
    <row r="839" spans="1:11" x14ac:dyDescent="0.25">
      <c r="A839" s="32"/>
      <c r="B839" s="21"/>
      <c r="C839" s="8"/>
      <c r="D839" s="8"/>
      <c r="E839" s="7"/>
      <c r="F839" s="7"/>
      <c r="G839" s="47"/>
      <c r="H839" s="11"/>
      <c r="I839" s="11"/>
      <c r="J839" s="95"/>
      <c r="K839" s="91"/>
    </row>
    <row r="840" spans="1:11" x14ac:dyDescent="0.25">
      <c r="A840" s="32"/>
      <c r="B840" s="21"/>
      <c r="C840" s="8"/>
      <c r="D840" s="8"/>
      <c r="E840" s="7"/>
      <c r="F840" s="7"/>
      <c r="G840" s="47"/>
      <c r="H840" s="7"/>
      <c r="I840" s="7"/>
      <c r="J840" s="95"/>
      <c r="K840" s="91"/>
    </row>
    <row r="841" spans="1:11" x14ac:dyDescent="0.25">
      <c r="A841" s="32"/>
      <c r="B841" s="21"/>
      <c r="C841" s="8"/>
      <c r="D841" s="8"/>
      <c r="E841" s="7"/>
      <c r="F841" s="7"/>
      <c r="G841" s="47"/>
      <c r="H841" s="7"/>
      <c r="I841" s="7"/>
      <c r="J841" s="95"/>
      <c r="K841" s="91"/>
    </row>
    <row r="842" spans="1:11" x14ac:dyDescent="0.25">
      <c r="A842" s="32"/>
      <c r="B842" s="21"/>
      <c r="C842" s="8"/>
      <c r="D842" s="8"/>
      <c r="E842" s="7"/>
      <c r="F842" s="7"/>
      <c r="G842" s="47"/>
      <c r="H842" s="7"/>
      <c r="I842" s="7"/>
      <c r="J842" s="95"/>
      <c r="K842" s="91"/>
    </row>
    <row r="843" spans="1:11" x14ac:dyDescent="0.25">
      <c r="A843" s="30"/>
      <c r="B843" s="21"/>
      <c r="C843" s="11"/>
      <c r="D843" s="11"/>
      <c r="E843" s="11"/>
      <c r="F843" s="11"/>
      <c r="G843" s="47"/>
      <c r="H843" s="11"/>
      <c r="I843" s="7"/>
      <c r="J843" s="95"/>
      <c r="K843" s="91"/>
    </row>
    <row r="844" spans="1:11" x14ac:dyDescent="0.25">
      <c r="A844" s="30"/>
      <c r="B844" s="21"/>
      <c r="C844" s="11"/>
      <c r="D844" s="11"/>
      <c r="E844" s="11"/>
      <c r="F844" s="11"/>
      <c r="G844" s="47"/>
      <c r="H844" s="11"/>
      <c r="I844" s="7"/>
      <c r="J844" s="95"/>
      <c r="K844" s="91"/>
    </row>
    <row r="845" spans="1:11" x14ac:dyDescent="0.25">
      <c r="A845" s="30"/>
      <c r="B845" s="21"/>
      <c r="C845" s="11"/>
      <c r="D845" s="11"/>
      <c r="E845" s="11"/>
      <c r="F845" s="11"/>
      <c r="G845" s="47"/>
      <c r="H845" s="11"/>
      <c r="I845" s="7"/>
      <c r="J845" s="95"/>
      <c r="K845" s="91"/>
    </row>
    <row r="846" spans="1:11" x14ac:dyDescent="0.25">
      <c r="A846" s="30"/>
      <c r="B846" s="21"/>
      <c r="C846" s="11"/>
      <c r="D846" s="11"/>
      <c r="E846" s="11"/>
      <c r="F846" s="11"/>
      <c r="G846" s="47"/>
      <c r="H846" s="11"/>
      <c r="I846" s="7"/>
      <c r="J846" s="95"/>
      <c r="K846" s="91"/>
    </row>
    <row r="847" spans="1:11" x14ac:dyDescent="0.25">
      <c r="A847" s="30"/>
      <c r="B847" s="21"/>
      <c r="C847" s="11"/>
      <c r="D847" s="11"/>
      <c r="E847" s="11"/>
      <c r="F847" s="11"/>
      <c r="G847" s="47"/>
      <c r="H847" s="11"/>
      <c r="I847" s="7"/>
      <c r="J847" s="95"/>
      <c r="K847" s="91"/>
    </row>
    <row r="848" spans="1:11" x14ac:dyDescent="0.25">
      <c r="A848" s="30"/>
      <c r="B848" s="21"/>
      <c r="C848" s="11"/>
      <c r="D848" s="11"/>
      <c r="E848" s="11"/>
      <c r="F848" s="11"/>
      <c r="G848" s="47"/>
      <c r="H848" s="11"/>
      <c r="I848" s="7"/>
      <c r="J848" s="95"/>
      <c r="K848" s="91"/>
    </row>
    <row r="849" spans="1:11" x14ac:dyDescent="0.25">
      <c r="A849" s="30"/>
      <c r="B849" s="21"/>
      <c r="C849" s="11"/>
      <c r="D849" s="11"/>
      <c r="E849" s="11"/>
      <c r="F849" s="11"/>
      <c r="G849" s="47"/>
      <c r="H849" s="11"/>
      <c r="I849" s="7"/>
      <c r="J849" s="95"/>
      <c r="K849" s="91"/>
    </row>
    <row r="850" spans="1:11" x14ac:dyDescent="0.25">
      <c r="A850" s="30"/>
      <c r="B850" s="21"/>
      <c r="C850" s="11"/>
      <c r="D850" s="11"/>
      <c r="E850" s="11"/>
      <c r="F850" s="11"/>
      <c r="G850" s="47"/>
      <c r="H850" s="11"/>
      <c r="I850" s="7"/>
      <c r="J850" s="95"/>
      <c r="K850" s="91"/>
    </row>
    <row r="851" spans="1:11" x14ac:dyDescent="0.25">
      <c r="A851" s="30"/>
      <c r="B851" s="21"/>
      <c r="C851" s="11"/>
      <c r="D851" s="11"/>
      <c r="E851" s="11"/>
      <c r="F851" s="11"/>
      <c r="G851" s="47"/>
      <c r="H851" s="11"/>
      <c r="I851" s="7"/>
      <c r="J851" s="95"/>
      <c r="K851" s="91"/>
    </row>
    <row r="852" spans="1:11" x14ac:dyDescent="0.25">
      <c r="A852" s="30"/>
      <c r="B852" s="21"/>
      <c r="C852" s="11"/>
      <c r="D852" s="11"/>
      <c r="E852" s="11"/>
      <c r="F852" s="11"/>
      <c r="G852" s="47"/>
      <c r="H852" s="11"/>
      <c r="I852" s="7"/>
      <c r="J852" s="95"/>
      <c r="K852" s="91"/>
    </row>
    <row r="853" spans="1:11" x14ac:dyDescent="0.25">
      <c r="A853" s="30"/>
      <c r="B853" s="21"/>
      <c r="C853" s="11"/>
      <c r="D853" s="11"/>
      <c r="E853" s="11"/>
      <c r="F853" s="11"/>
      <c r="G853" s="47"/>
      <c r="H853" s="11"/>
      <c r="I853" s="7"/>
      <c r="J853" s="95"/>
      <c r="K853" s="91"/>
    </row>
    <row r="854" spans="1:11" x14ac:dyDescent="0.25">
      <c r="A854" s="30"/>
      <c r="B854" s="21"/>
      <c r="C854" s="11"/>
      <c r="D854" s="11"/>
      <c r="E854" s="11"/>
      <c r="F854" s="11"/>
      <c r="G854" s="47"/>
      <c r="H854" s="11"/>
      <c r="I854" s="7"/>
      <c r="J854" s="95"/>
      <c r="K854" s="91"/>
    </row>
    <row r="855" spans="1:11" x14ac:dyDescent="0.25">
      <c r="A855" s="30"/>
      <c r="B855" s="21"/>
      <c r="C855" s="11"/>
      <c r="D855" s="11"/>
      <c r="E855" s="11"/>
      <c r="F855" s="11"/>
      <c r="G855" s="47"/>
      <c r="H855" s="11"/>
      <c r="I855" s="7"/>
      <c r="J855" s="95"/>
      <c r="K855" s="91"/>
    </row>
    <row r="856" spans="1:11" x14ac:dyDescent="0.25">
      <c r="A856" s="30"/>
      <c r="B856" s="21"/>
      <c r="C856" s="11"/>
      <c r="D856" s="11"/>
      <c r="E856" s="11"/>
      <c r="F856" s="11"/>
      <c r="G856" s="47"/>
      <c r="H856" s="11"/>
      <c r="I856" s="7"/>
      <c r="J856" s="95"/>
      <c r="K856" s="91"/>
    </row>
    <row r="857" spans="1:11" x14ac:dyDescent="0.25">
      <c r="A857" s="32"/>
      <c r="B857" s="21"/>
      <c r="C857" s="8"/>
      <c r="D857" s="8"/>
      <c r="E857" s="7"/>
      <c r="F857" s="7"/>
      <c r="G857" s="47"/>
      <c r="H857" s="7"/>
      <c r="I857" s="7"/>
      <c r="J857" s="95"/>
      <c r="K857" s="91"/>
    </row>
    <row r="858" spans="1:11" x14ac:dyDescent="0.25">
      <c r="A858" s="32"/>
      <c r="B858" s="21"/>
      <c r="C858" s="8"/>
      <c r="D858" s="8"/>
      <c r="E858" s="7"/>
      <c r="F858" s="7"/>
      <c r="G858" s="47"/>
      <c r="H858" s="7"/>
      <c r="I858" s="7"/>
      <c r="J858" s="95"/>
      <c r="K858" s="91"/>
    </row>
    <row r="859" spans="1:11" x14ac:dyDescent="0.25">
      <c r="A859" s="30"/>
      <c r="B859" s="21"/>
      <c r="C859" s="11"/>
      <c r="D859" s="11"/>
      <c r="E859" s="11"/>
      <c r="F859" s="11"/>
      <c r="G859" s="47"/>
      <c r="H859" s="11"/>
      <c r="I859" s="7"/>
      <c r="J859" s="95"/>
      <c r="K859" s="91"/>
    </row>
    <row r="860" spans="1:11" x14ac:dyDescent="0.25">
      <c r="A860" s="30"/>
      <c r="B860" s="21"/>
      <c r="C860" s="11"/>
      <c r="D860" s="11"/>
      <c r="E860" s="11"/>
      <c r="F860" s="11"/>
      <c r="G860" s="47"/>
      <c r="H860" s="11"/>
      <c r="I860" s="7"/>
      <c r="J860" s="95"/>
      <c r="K860" s="91"/>
    </row>
    <row r="861" spans="1:11" x14ac:dyDescent="0.25">
      <c r="A861" s="30"/>
      <c r="B861" s="21"/>
      <c r="C861" s="11"/>
      <c r="D861" s="11"/>
      <c r="E861" s="7"/>
      <c r="F861" s="7"/>
      <c r="G861" s="47"/>
      <c r="H861" s="58"/>
      <c r="I861" s="7"/>
      <c r="J861" s="95"/>
      <c r="K861" s="91"/>
    </row>
    <row r="862" spans="1:11" x14ac:dyDescent="0.25">
      <c r="A862" s="30"/>
      <c r="B862" s="21"/>
      <c r="C862" s="11"/>
      <c r="D862" s="11"/>
      <c r="E862" s="7"/>
      <c r="F862" s="7"/>
      <c r="G862" s="47"/>
      <c r="H862" s="58"/>
      <c r="I862" s="7"/>
      <c r="J862" s="95"/>
      <c r="K862" s="91"/>
    </row>
    <row r="863" spans="1:11" x14ac:dyDescent="0.25">
      <c r="A863" s="30"/>
      <c r="B863" s="21"/>
      <c r="C863" s="11"/>
      <c r="D863" s="11"/>
      <c r="E863" s="7"/>
      <c r="F863" s="7"/>
      <c r="G863" s="47"/>
      <c r="H863" s="58"/>
      <c r="I863" s="7"/>
      <c r="J863" s="95"/>
      <c r="K863" s="91"/>
    </row>
    <row r="864" spans="1:11" x14ac:dyDescent="0.25">
      <c r="A864" s="30"/>
      <c r="B864" s="21"/>
      <c r="C864" s="11"/>
      <c r="D864" s="11"/>
      <c r="E864" s="7"/>
      <c r="F864" s="7"/>
      <c r="G864" s="47"/>
      <c r="H864" s="58"/>
      <c r="I864" s="7"/>
      <c r="J864" s="95"/>
      <c r="K864" s="91"/>
    </row>
    <row r="865" spans="1:11" x14ac:dyDescent="0.25">
      <c r="A865" s="30"/>
      <c r="B865" s="21"/>
      <c r="C865" s="11"/>
      <c r="D865" s="11"/>
      <c r="E865" s="7"/>
      <c r="F865" s="7"/>
      <c r="G865" s="47"/>
      <c r="H865" s="58"/>
      <c r="I865" s="7"/>
      <c r="J865" s="95"/>
      <c r="K865" s="91"/>
    </row>
    <row r="866" spans="1:11" x14ac:dyDescent="0.25">
      <c r="A866" s="30"/>
      <c r="B866" s="21"/>
      <c r="C866" s="11"/>
      <c r="D866" s="11"/>
      <c r="E866" s="7"/>
      <c r="F866" s="7"/>
      <c r="G866" s="47"/>
      <c r="H866" s="58"/>
      <c r="I866" s="7"/>
      <c r="J866" s="95"/>
      <c r="K866" s="91"/>
    </row>
    <row r="867" spans="1:11" x14ac:dyDescent="0.25">
      <c r="A867" s="30"/>
      <c r="B867" s="21"/>
      <c r="C867" s="11"/>
      <c r="D867" s="11"/>
      <c r="E867" s="11"/>
      <c r="F867" s="11"/>
      <c r="G867" s="47"/>
      <c r="H867" s="11"/>
      <c r="I867" s="7"/>
      <c r="J867" s="95"/>
      <c r="K867" s="91"/>
    </row>
    <row r="868" spans="1:11" x14ac:dyDescent="0.25">
      <c r="A868" s="30"/>
      <c r="B868" s="21"/>
      <c r="C868" s="11"/>
      <c r="D868" s="11"/>
      <c r="E868" s="11"/>
      <c r="F868" s="11"/>
      <c r="G868" s="47"/>
      <c r="H868" s="11"/>
      <c r="I868" s="7"/>
      <c r="J868" s="95"/>
      <c r="K868" s="91"/>
    </row>
    <row r="869" spans="1:11" x14ac:dyDescent="0.25">
      <c r="A869" s="30"/>
      <c r="B869" s="21"/>
      <c r="C869" s="11"/>
      <c r="D869" s="11"/>
      <c r="E869" s="11"/>
      <c r="F869" s="11"/>
      <c r="G869" s="47"/>
      <c r="H869" s="11"/>
      <c r="I869" s="7"/>
      <c r="J869" s="95"/>
      <c r="K869" s="91"/>
    </row>
    <row r="870" spans="1:11" x14ac:dyDescent="0.25">
      <c r="A870" s="32"/>
      <c r="B870" s="21"/>
      <c r="C870" s="8"/>
      <c r="D870" s="8"/>
      <c r="E870" s="7"/>
      <c r="F870" s="7"/>
      <c r="G870" s="47"/>
      <c r="H870" s="7"/>
      <c r="I870" s="7"/>
      <c r="J870" s="95"/>
      <c r="K870" s="91"/>
    </row>
    <row r="871" spans="1:11" x14ac:dyDescent="0.25">
      <c r="A871" s="30"/>
      <c r="B871" s="21"/>
      <c r="C871" s="11"/>
      <c r="D871" s="11"/>
      <c r="E871" s="11"/>
      <c r="F871" s="11"/>
      <c r="G871" s="47"/>
      <c r="H871" s="11"/>
      <c r="I871" s="7"/>
      <c r="J871" s="95"/>
      <c r="K871" s="91"/>
    </row>
    <row r="872" spans="1:11" x14ac:dyDescent="0.25">
      <c r="A872" s="30"/>
      <c r="B872" s="21"/>
      <c r="C872" s="11"/>
      <c r="D872" s="11"/>
      <c r="E872" s="11"/>
      <c r="F872" s="11"/>
      <c r="G872" s="47"/>
      <c r="H872" s="11"/>
      <c r="I872" s="7"/>
      <c r="J872" s="95"/>
      <c r="K872" s="91"/>
    </row>
    <row r="873" spans="1:11" x14ac:dyDescent="0.25">
      <c r="A873" s="30"/>
      <c r="B873" s="21"/>
      <c r="C873" s="11"/>
      <c r="D873" s="11"/>
      <c r="E873" s="11"/>
      <c r="F873" s="11"/>
      <c r="G873" s="47"/>
      <c r="H873" s="11"/>
      <c r="I873" s="7"/>
      <c r="J873" s="95"/>
      <c r="K873" s="91"/>
    </row>
    <row r="874" spans="1:11" x14ac:dyDescent="0.25">
      <c r="A874" s="30"/>
      <c r="B874" s="21"/>
      <c r="C874" s="11"/>
      <c r="D874" s="11"/>
      <c r="E874" s="11"/>
      <c r="F874" s="11"/>
      <c r="G874" s="47"/>
      <c r="H874" s="11"/>
      <c r="I874" s="7"/>
      <c r="J874" s="95"/>
      <c r="K874" s="91"/>
    </row>
    <row r="875" spans="1:11" x14ac:dyDescent="0.25">
      <c r="A875" s="30"/>
      <c r="B875" s="21"/>
      <c r="C875" s="11"/>
      <c r="D875" s="11"/>
      <c r="E875" s="11"/>
      <c r="F875" s="11"/>
      <c r="G875" s="47"/>
      <c r="H875" s="11"/>
      <c r="I875" s="7"/>
      <c r="J875" s="95"/>
      <c r="K875" s="91"/>
    </row>
    <row r="876" spans="1:11" x14ac:dyDescent="0.25">
      <c r="A876" s="32"/>
      <c r="B876" s="21"/>
      <c r="C876" s="8"/>
      <c r="D876" s="8"/>
      <c r="E876" s="7"/>
      <c r="F876" s="7"/>
      <c r="G876" s="47"/>
      <c r="H876" s="7"/>
      <c r="I876" s="7"/>
      <c r="J876" s="95"/>
      <c r="K876" s="91"/>
    </row>
    <row r="877" spans="1:11" x14ac:dyDescent="0.25">
      <c r="A877" s="32"/>
      <c r="B877" s="21"/>
      <c r="C877" s="8"/>
      <c r="D877" s="8"/>
      <c r="E877" s="7"/>
      <c r="F877" s="7"/>
      <c r="G877" s="47"/>
      <c r="H877" s="7"/>
      <c r="I877" s="7"/>
      <c r="J877" s="95"/>
      <c r="K877" s="91"/>
    </row>
    <row r="878" spans="1:11" x14ac:dyDescent="0.25">
      <c r="A878" s="30"/>
      <c r="B878" s="21"/>
      <c r="C878" s="11"/>
      <c r="D878" s="11"/>
      <c r="E878" s="11"/>
      <c r="F878" s="11"/>
      <c r="G878" s="47"/>
      <c r="H878" s="11"/>
      <c r="I878" s="7"/>
      <c r="J878" s="95"/>
      <c r="K878" s="91"/>
    </row>
    <row r="879" spans="1:11" x14ac:dyDescent="0.25">
      <c r="A879" s="30"/>
      <c r="B879" s="21"/>
      <c r="C879" s="11"/>
      <c r="D879" s="11"/>
      <c r="E879" s="11"/>
      <c r="F879" s="11"/>
      <c r="G879" s="47"/>
      <c r="H879" s="11"/>
      <c r="I879" s="7"/>
      <c r="J879" s="95"/>
      <c r="K879" s="91"/>
    </row>
    <row r="880" spans="1:11" x14ac:dyDescent="0.25">
      <c r="A880" s="30"/>
      <c r="B880" s="21"/>
      <c r="C880" s="11"/>
      <c r="D880" s="11"/>
      <c r="E880" s="11"/>
      <c r="F880" s="11"/>
      <c r="G880" s="47"/>
      <c r="H880" s="11"/>
      <c r="I880" s="7"/>
      <c r="J880" s="95"/>
      <c r="K880" s="91"/>
    </row>
    <row r="881" spans="1:11" x14ac:dyDescent="0.25">
      <c r="A881" s="30"/>
      <c r="B881" s="21"/>
      <c r="C881" s="11"/>
      <c r="D881" s="11"/>
      <c r="E881" s="11"/>
      <c r="F881" s="11"/>
      <c r="G881" s="47"/>
      <c r="H881" s="11"/>
      <c r="I881" s="7"/>
      <c r="J881" s="95"/>
      <c r="K881" s="91"/>
    </row>
    <row r="882" spans="1:11" x14ac:dyDescent="0.25">
      <c r="A882" s="32"/>
      <c r="B882" s="21"/>
      <c r="C882" s="8"/>
      <c r="D882" s="8"/>
      <c r="E882" s="7"/>
      <c r="F882" s="7"/>
      <c r="G882" s="47"/>
      <c r="H882" s="7"/>
      <c r="I882" s="7"/>
      <c r="J882" s="95"/>
      <c r="K882" s="91"/>
    </row>
    <row r="883" spans="1:11" x14ac:dyDescent="0.25">
      <c r="A883" s="30"/>
      <c r="B883" s="21"/>
      <c r="C883" s="11"/>
      <c r="D883" s="11"/>
      <c r="E883" s="11"/>
      <c r="F883" s="11"/>
      <c r="G883" s="47"/>
      <c r="H883" s="11"/>
      <c r="I883" s="7"/>
      <c r="J883" s="95"/>
      <c r="K883" s="91"/>
    </row>
    <row r="884" spans="1:11" x14ac:dyDescent="0.25">
      <c r="A884" s="30"/>
      <c r="B884" s="21"/>
      <c r="C884" s="11"/>
      <c r="D884" s="11"/>
      <c r="E884" s="11"/>
      <c r="F884" s="11"/>
      <c r="G884" s="47"/>
      <c r="H884" s="11"/>
      <c r="I884" s="7"/>
      <c r="J884" s="95"/>
      <c r="K884" s="91"/>
    </row>
    <row r="885" spans="1:11" x14ac:dyDescent="0.25">
      <c r="A885" s="30"/>
      <c r="B885" s="21"/>
      <c r="C885" s="11"/>
      <c r="D885" s="11"/>
      <c r="E885" s="11"/>
      <c r="F885" s="11"/>
      <c r="G885" s="47"/>
      <c r="H885" s="11"/>
      <c r="I885" s="7"/>
      <c r="J885" s="95"/>
      <c r="K885" s="91"/>
    </row>
    <row r="886" spans="1:11" x14ac:dyDescent="0.25">
      <c r="A886" s="30"/>
      <c r="B886" s="21"/>
      <c r="C886" s="11"/>
      <c r="D886" s="11"/>
      <c r="E886" s="7"/>
      <c r="F886" s="7"/>
      <c r="G886" s="47"/>
      <c r="H886" s="59"/>
      <c r="I886" s="11"/>
      <c r="J886" s="95"/>
      <c r="K886" s="91"/>
    </row>
    <row r="887" spans="1:11" x14ac:dyDescent="0.25">
      <c r="A887" s="30"/>
      <c r="B887" s="21"/>
      <c r="C887" s="11"/>
      <c r="D887" s="11"/>
      <c r="E887" s="7"/>
      <c r="F887" s="7"/>
      <c r="G887" s="47"/>
      <c r="H887" s="59"/>
      <c r="I887" s="11"/>
      <c r="J887" s="95"/>
      <c r="K887" s="91"/>
    </row>
    <row r="888" spans="1:11" x14ac:dyDescent="0.25">
      <c r="A888" s="32"/>
      <c r="B888" s="21"/>
      <c r="C888" s="8"/>
      <c r="D888" s="8"/>
      <c r="E888" s="7"/>
      <c r="F888" s="7"/>
      <c r="G888" s="47"/>
      <c r="H888" s="11"/>
      <c r="I888" s="11"/>
      <c r="J888" s="95"/>
      <c r="K888" s="91"/>
    </row>
    <row r="889" spans="1:11" x14ac:dyDescent="0.25">
      <c r="A889" s="32"/>
      <c r="B889" s="21"/>
      <c r="C889" s="8"/>
      <c r="D889" s="8"/>
      <c r="E889" s="7"/>
      <c r="F889" s="7"/>
      <c r="G889" s="47"/>
      <c r="H889" s="11"/>
      <c r="I889" s="11"/>
      <c r="J889" s="95"/>
      <c r="K889" s="91"/>
    </row>
    <row r="890" spans="1:11" x14ac:dyDescent="0.25">
      <c r="A890" s="32"/>
      <c r="B890" s="21"/>
      <c r="C890" s="8"/>
      <c r="D890" s="8"/>
      <c r="E890" s="7"/>
      <c r="F890" s="7"/>
      <c r="G890" s="47"/>
      <c r="H890" s="11"/>
      <c r="I890" s="11"/>
      <c r="J890" s="95"/>
      <c r="K890" s="91"/>
    </row>
    <row r="891" spans="1:11" x14ac:dyDescent="0.25">
      <c r="A891" s="30"/>
      <c r="B891" s="21"/>
      <c r="C891" s="11"/>
      <c r="D891" s="11"/>
      <c r="E891" s="7"/>
      <c r="F891" s="7"/>
      <c r="G891" s="47"/>
      <c r="H891" s="59"/>
      <c r="I891" s="11"/>
      <c r="J891" s="95"/>
      <c r="K891" s="91"/>
    </row>
    <row r="892" spans="1:11" x14ac:dyDescent="0.25">
      <c r="A892" s="30"/>
      <c r="B892" s="21"/>
      <c r="C892" s="11"/>
      <c r="D892" s="11"/>
      <c r="E892" s="11"/>
      <c r="F892" s="11"/>
      <c r="G892" s="47"/>
      <c r="H892" s="11"/>
      <c r="I892" s="7"/>
      <c r="J892" s="95"/>
      <c r="K892" s="91"/>
    </row>
    <row r="893" spans="1:11" x14ac:dyDescent="0.25">
      <c r="A893" s="30"/>
      <c r="B893" s="21"/>
      <c r="C893" s="11"/>
      <c r="D893" s="11"/>
      <c r="E893" s="11"/>
      <c r="F893" s="11"/>
      <c r="G893" s="47"/>
      <c r="H893" s="11"/>
      <c r="I893" s="7"/>
      <c r="J893" s="95"/>
      <c r="K893" s="91"/>
    </row>
    <row r="894" spans="1:11" x14ac:dyDescent="0.25">
      <c r="A894" s="30"/>
      <c r="B894" s="21"/>
      <c r="C894" s="11"/>
      <c r="D894" s="11"/>
      <c r="E894" s="11"/>
      <c r="F894" s="11"/>
      <c r="G894" s="47"/>
      <c r="H894" s="11"/>
      <c r="I894" s="7"/>
      <c r="J894" s="95"/>
      <c r="K894" s="91"/>
    </row>
    <row r="895" spans="1:11" x14ac:dyDescent="0.25">
      <c r="A895" s="30"/>
      <c r="B895" s="21"/>
      <c r="C895" s="11"/>
      <c r="D895" s="11"/>
      <c r="E895" s="11"/>
      <c r="F895" s="11"/>
      <c r="G895" s="47"/>
      <c r="H895" s="11"/>
      <c r="I895" s="7"/>
      <c r="J895" s="95"/>
      <c r="K895" s="91"/>
    </row>
    <row r="896" spans="1:11" x14ac:dyDescent="0.25">
      <c r="A896" s="32"/>
      <c r="B896" s="21"/>
      <c r="C896" s="8"/>
      <c r="D896" s="8"/>
      <c r="E896" s="7"/>
      <c r="F896" s="7"/>
      <c r="G896" s="47"/>
      <c r="H896" s="11"/>
      <c r="I896" s="11"/>
      <c r="J896" s="95"/>
      <c r="K896" s="91"/>
    </row>
    <row r="897" spans="1:11" x14ac:dyDescent="0.25">
      <c r="A897" s="30"/>
      <c r="B897" s="21"/>
      <c r="C897" s="11"/>
      <c r="D897" s="11"/>
      <c r="E897" s="11"/>
      <c r="F897" s="11"/>
      <c r="G897" s="47"/>
      <c r="H897" s="11"/>
      <c r="I897" s="7"/>
      <c r="J897" s="95"/>
      <c r="K897" s="91"/>
    </row>
    <row r="898" spans="1:11" x14ac:dyDescent="0.25">
      <c r="A898" s="30"/>
      <c r="B898" s="21"/>
      <c r="C898" s="11"/>
      <c r="D898" s="11"/>
      <c r="E898" s="11"/>
      <c r="F898" s="11"/>
      <c r="G898" s="47"/>
      <c r="H898" s="11"/>
      <c r="I898" s="7"/>
      <c r="J898" s="95"/>
      <c r="K898" s="91"/>
    </row>
    <row r="899" spans="1:11" x14ac:dyDescent="0.25">
      <c r="A899" s="30"/>
      <c r="B899" s="21"/>
      <c r="C899" s="11"/>
      <c r="D899" s="11"/>
      <c r="E899" s="11"/>
      <c r="F899" s="11"/>
      <c r="G899" s="47"/>
      <c r="H899" s="11"/>
      <c r="I899" s="7"/>
      <c r="J899" s="95"/>
      <c r="K899" s="91"/>
    </row>
    <row r="900" spans="1:11" x14ac:dyDescent="0.25">
      <c r="A900" s="30"/>
      <c r="B900" s="21"/>
      <c r="C900" s="11"/>
      <c r="D900" s="11"/>
      <c r="E900" s="11"/>
      <c r="F900" s="11"/>
      <c r="G900" s="47"/>
      <c r="H900" s="11"/>
      <c r="I900" s="7"/>
      <c r="J900" s="95"/>
      <c r="K900" s="91"/>
    </row>
    <row r="901" spans="1:11" x14ac:dyDescent="0.25">
      <c r="A901" s="32"/>
      <c r="B901" s="21"/>
      <c r="C901" s="8"/>
      <c r="D901" s="8"/>
      <c r="E901" s="7"/>
      <c r="F901" s="7"/>
      <c r="G901" s="47"/>
      <c r="H901" s="7"/>
      <c r="I901" s="7"/>
      <c r="J901" s="95"/>
      <c r="K901" s="91"/>
    </row>
    <row r="902" spans="1:11" x14ac:dyDescent="0.25">
      <c r="A902" s="30"/>
      <c r="B902" s="21"/>
      <c r="C902" s="11"/>
      <c r="D902" s="11"/>
      <c r="E902" s="11"/>
      <c r="F902" s="11"/>
      <c r="G902" s="47"/>
      <c r="H902" s="11"/>
      <c r="I902" s="7"/>
      <c r="J902" s="95"/>
      <c r="K902" s="91"/>
    </row>
    <row r="903" spans="1:11" x14ac:dyDescent="0.25">
      <c r="A903" s="32"/>
      <c r="B903" s="21"/>
      <c r="C903" s="8"/>
      <c r="D903" s="8"/>
      <c r="E903" s="7"/>
      <c r="F903" s="7"/>
      <c r="G903" s="47"/>
      <c r="H903" s="7"/>
      <c r="I903" s="7"/>
      <c r="J903" s="95"/>
      <c r="K903" s="91"/>
    </row>
    <row r="904" spans="1:11" x14ac:dyDescent="0.25">
      <c r="A904" s="30"/>
      <c r="B904" s="21"/>
      <c r="C904" s="11"/>
      <c r="D904" s="11"/>
      <c r="E904" s="11"/>
      <c r="F904" s="11"/>
      <c r="G904" s="47"/>
      <c r="H904" s="11"/>
      <c r="I904" s="7"/>
      <c r="J904" s="95"/>
      <c r="K904" s="91"/>
    </row>
    <row r="905" spans="1:11" x14ac:dyDescent="0.25">
      <c r="A905" s="30"/>
      <c r="B905" s="21"/>
      <c r="C905" s="11"/>
      <c r="D905" s="11"/>
      <c r="E905" s="11"/>
      <c r="F905" s="11"/>
      <c r="G905" s="47"/>
      <c r="H905" s="11"/>
      <c r="I905" s="7"/>
      <c r="J905" s="95"/>
      <c r="K905" s="91"/>
    </row>
    <row r="906" spans="1:11" x14ac:dyDescent="0.25">
      <c r="A906" s="30"/>
      <c r="B906" s="21"/>
      <c r="C906" s="11"/>
      <c r="D906" s="11"/>
      <c r="E906" s="11"/>
      <c r="F906" s="11"/>
      <c r="G906" s="47"/>
      <c r="H906" s="11"/>
      <c r="I906" s="7"/>
      <c r="J906" s="95"/>
      <c r="K906" s="91"/>
    </row>
    <row r="907" spans="1:11" x14ac:dyDescent="0.25">
      <c r="A907" s="30"/>
      <c r="B907" s="21"/>
      <c r="C907" s="11"/>
      <c r="D907" s="11"/>
      <c r="E907" s="11"/>
      <c r="F907" s="11"/>
      <c r="G907" s="47"/>
      <c r="H907" s="11"/>
      <c r="I907" s="7"/>
      <c r="J907" s="95"/>
      <c r="K907" s="91"/>
    </row>
    <row r="908" spans="1:11" x14ac:dyDescent="0.25">
      <c r="A908" s="30"/>
      <c r="B908" s="21"/>
      <c r="C908" s="11"/>
      <c r="D908" s="11"/>
      <c r="E908" s="11"/>
      <c r="F908" s="11"/>
      <c r="G908" s="47"/>
      <c r="H908" s="11"/>
      <c r="I908" s="7"/>
      <c r="J908" s="95"/>
      <c r="K908" s="91"/>
    </row>
    <row r="909" spans="1:11" x14ac:dyDescent="0.25">
      <c r="A909" s="30"/>
      <c r="B909" s="21"/>
      <c r="C909" s="11"/>
      <c r="D909" s="11"/>
      <c r="E909" s="11"/>
      <c r="F909" s="11"/>
      <c r="G909" s="47"/>
      <c r="H909" s="11"/>
      <c r="I909" s="7"/>
      <c r="J909" s="95"/>
      <c r="K909" s="91"/>
    </row>
    <row r="910" spans="1:11" x14ac:dyDescent="0.25">
      <c r="A910" s="30"/>
      <c r="B910" s="21"/>
      <c r="C910" s="11"/>
      <c r="D910" s="11"/>
      <c r="E910" s="11"/>
      <c r="F910" s="11"/>
      <c r="G910" s="47"/>
      <c r="H910" s="11"/>
      <c r="I910" s="7"/>
      <c r="J910" s="95"/>
      <c r="K910" s="91"/>
    </row>
    <row r="911" spans="1:11" x14ac:dyDescent="0.25">
      <c r="A911" s="30"/>
      <c r="B911" s="21"/>
      <c r="C911" s="11"/>
      <c r="D911" s="11"/>
      <c r="E911" s="11"/>
      <c r="F911" s="11"/>
      <c r="G911" s="47"/>
      <c r="H911" s="11"/>
      <c r="I911" s="7"/>
      <c r="J911" s="95"/>
      <c r="K911" s="91"/>
    </row>
    <row r="912" spans="1:11" x14ac:dyDescent="0.25">
      <c r="A912" s="30"/>
      <c r="B912" s="21"/>
      <c r="C912" s="11"/>
      <c r="D912" s="11"/>
      <c r="E912" s="11"/>
      <c r="F912" s="11"/>
      <c r="G912" s="47"/>
      <c r="H912" s="11"/>
      <c r="I912" s="7"/>
      <c r="J912" s="95"/>
      <c r="K912" s="91"/>
    </row>
    <row r="913" spans="1:11" x14ac:dyDescent="0.25">
      <c r="A913" s="30"/>
      <c r="B913" s="21"/>
      <c r="C913" s="11"/>
      <c r="D913" s="11"/>
      <c r="E913" s="11"/>
      <c r="F913" s="11"/>
      <c r="G913" s="47"/>
      <c r="H913" s="11"/>
      <c r="I913" s="7"/>
      <c r="J913" s="95"/>
      <c r="K913" s="91"/>
    </row>
    <row r="914" spans="1:11" x14ac:dyDescent="0.25">
      <c r="A914" s="30"/>
      <c r="B914" s="21"/>
      <c r="C914" s="11"/>
      <c r="D914" s="11"/>
      <c r="E914" s="11"/>
      <c r="F914" s="11"/>
      <c r="G914" s="47"/>
      <c r="H914" s="11"/>
      <c r="I914" s="7"/>
      <c r="J914" s="95"/>
      <c r="K914" s="91"/>
    </row>
    <row r="915" spans="1:11" x14ac:dyDescent="0.25">
      <c r="A915" s="30"/>
      <c r="B915" s="21"/>
      <c r="C915" s="11"/>
      <c r="D915" s="11"/>
      <c r="E915" s="11"/>
      <c r="F915" s="11"/>
      <c r="G915" s="47"/>
      <c r="H915" s="11"/>
      <c r="I915" s="7"/>
      <c r="J915" s="95"/>
      <c r="K915" s="91"/>
    </row>
    <row r="916" spans="1:11" x14ac:dyDescent="0.25">
      <c r="A916" s="30"/>
      <c r="B916" s="21"/>
      <c r="C916" s="11"/>
      <c r="D916" s="11"/>
      <c r="E916" s="11"/>
      <c r="F916" s="11"/>
      <c r="G916" s="47"/>
      <c r="H916" s="11"/>
      <c r="I916" s="7"/>
      <c r="J916" s="95"/>
      <c r="K916" s="91"/>
    </row>
    <row r="917" spans="1:11" x14ac:dyDescent="0.25">
      <c r="A917" s="30"/>
      <c r="B917" s="21"/>
      <c r="C917" s="11"/>
      <c r="D917" s="11"/>
      <c r="E917" s="11"/>
      <c r="F917" s="11"/>
      <c r="G917" s="47"/>
      <c r="H917" s="11"/>
      <c r="I917" s="7"/>
      <c r="J917" s="95"/>
      <c r="K917" s="91"/>
    </row>
    <row r="918" spans="1:11" x14ac:dyDescent="0.25">
      <c r="A918" s="30"/>
      <c r="B918" s="21"/>
      <c r="C918" s="11"/>
      <c r="D918" s="11"/>
      <c r="E918" s="11"/>
      <c r="F918" s="11"/>
      <c r="G918" s="47"/>
      <c r="H918" s="11"/>
      <c r="I918" s="7"/>
      <c r="J918" s="95"/>
      <c r="K918" s="91"/>
    </row>
    <row r="919" spans="1:11" x14ac:dyDescent="0.25">
      <c r="A919" s="30"/>
      <c r="B919" s="21"/>
      <c r="C919" s="11"/>
      <c r="D919" s="11"/>
      <c r="E919" s="11"/>
      <c r="F919" s="11"/>
      <c r="G919" s="47"/>
      <c r="H919" s="11"/>
      <c r="I919" s="7"/>
      <c r="J919" s="95"/>
      <c r="K919" s="91"/>
    </row>
    <row r="920" spans="1:11" x14ac:dyDescent="0.25">
      <c r="A920" s="30"/>
      <c r="B920" s="21"/>
      <c r="C920" s="11"/>
      <c r="D920" s="11"/>
      <c r="E920" s="11"/>
      <c r="F920" s="11"/>
      <c r="G920" s="47"/>
      <c r="H920" s="11"/>
      <c r="I920" s="7"/>
      <c r="J920" s="95"/>
      <c r="K920" s="91"/>
    </row>
    <row r="921" spans="1:11" x14ac:dyDescent="0.25">
      <c r="A921" s="30"/>
      <c r="B921" s="21"/>
      <c r="C921" s="11"/>
      <c r="D921" s="11"/>
      <c r="E921" s="11"/>
      <c r="F921" s="11"/>
      <c r="G921" s="47"/>
      <c r="H921" s="11"/>
      <c r="I921" s="7"/>
      <c r="J921" s="95"/>
      <c r="K921" s="91"/>
    </row>
    <row r="922" spans="1:11" x14ac:dyDescent="0.25">
      <c r="A922" s="30"/>
      <c r="B922" s="21"/>
      <c r="C922" s="11"/>
      <c r="D922" s="11"/>
      <c r="E922" s="11"/>
      <c r="F922" s="11"/>
      <c r="G922" s="47"/>
      <c r="H922" s="11"/>
      <c r="I922" s="7"/>
      <c r="J922" s="95"/>
      <c r="K922" s="91"/>
    </row>
    <row r="923" spans="1:11" x14ac:dyDescent="0.25">
      <c r="A923" s="30"/>
      <c r="B923" s="21"/>
      <c r="C923" s="11"/>
      <c r="D923" s="11"/>
      <c r="E923" s="11"/>
      <c r="F923" s="11"/>
      <c r="G923" s="47"/>
      <c r="H923" s="11"/>
      <c r="I923" s="7"/>
      <c r="J923" s="95"/>
      <c r="K923" s="91"/>
    </row>
    <row r="924" spans="1:11" x14ac:dyDescent="0.25">
      <c r="A924" s="30"/>
      <c r="B924" s="21"/>
      <c r="C924" s="11"/>
      <c r="D924" s="11"/>
      <c r="E924" s="11"/>
      <c r="F924" s="11"/>
      <c r="G924" s="47"/>
      <c r="H924" s="11"/>
      <c r="I924" s="7"/>
      <c r="J924" s="95"/>
      <c r="K924" s="91"/>
    </row>
    <row r="925" spans="1:11" x14ac:dyDescent="0.25">
      <c r="A925" s="30"/>
      <c r="B925" s="21"/>
      <c r="C925" s="11"/>
      <c r="D925" s="11"/>
      <c r="E925" s="11"/>
      <c r="F925" s="11"/>
      <c r="G925" s="47"/>
      <c r="H925" s="11"/>
      <c r="I925" s="7"/>
      <c r="J925" s="95"/>
      <c r="K925" s="91"/>
    </row>
    <row r="926" spans="1:11" x14ac:dyDescent="0.25">
      <c r="A926" s="30"/>
      <c r="B926" s="21"/>
      <c r="C926" s="11"/>
      <c r="D926" s="11"/>
      <c r="E926" s="11"/>
      <c r="F926" s="11"/>
      <c r="G926" s="47"/>
      <c r="H926" s="11"/>
      <c r="I926" s="7"/>
      <c r="J926" s="95"/>
      <c r="K926" s="91"/>
    </row>
    <row r="927" spans="1:11" x14ac:dyDescent="0.25">
      <c r="A927" s="30"/>
      <c r="B927" s="21"/>
      <c r="C927" s="11"/>
      <c r="D927" s="11"/>
      <c r="E927" s="11"/>
      <c r="F927" s="11"/>
      <c r="G927" s="47"/>
      <c r="H927" s="11"/>
      <c r="I927" s="7"/>
      <c r="J927" s="95"/>
      <c r="K927" s="91"/>
    </row>
    <row r="928" spans="1:11" x14ac:dyDescent="0.25">
      <c r="A928" s="30"/>
      <c r="B928" s="21"/>
      <c r="C928" s="11"/>
      <c r="D928" s="11"/>
      <c r="E928" s="7"/>
      <c r="F928" s="7"/>
      <c r="G928" s="47"/>
      <c r="H928" s="58"/>
      <c r="I928" s="7"/>
      <c r="J928" s="95"/>
      <c r="K928" s="91"/>
    </row>
    <row r="929" spans="1:11" x14ac:dyDescent="0.25">
      <c r="A929" s="30"/>
      <c r="B929" s="21"/>
      <c r="C929" s="11"/>
      <c r="D929" s="11"/>
      <c r="E929" s="11"/>
      <c r="F929" s="11"/>
      <c r="G929" s="47"/>
      <c r="H929" s="11"/>
      <c r="I929" s="7"/>
      <c r="J929" s="95"/>
      <c r="K929" s="91"/>
    </row>
    <row r="930" spans="1:11" x14ac:dyDescent="0.25">
      <c r="A930" s="30"/>
      <c r="B930" s="21"/>
      <c r="C930" s="11"/>
      <c r="D930" s="11"/>
      <c r="E930" s="7"/>
      <c r="F930" s="7"/>
      <c r="G930" s="47"/>
      <c r="H930" s="58"/>
      <c r="I930" s="7"/>
      <c r="J930" s="95"/>
      <c r="K930" s="91"/>
    </row>
    <row r="931" spans="1:11" x14ac:dyDescent="0.25">
      <c r="A931" s="30"/>
      <c r="B931" s="21"/>
      <c r="C931" s="11"/>
      <c r="D931" s="11"/>
      <c r="E931" s="11"/>
      <c r="F931" s="11"/>
      <c r="G931" s="47"/>
      <c r="H931" s="11"/>
      <c r="I931" s="7"/>
      <c r="J931" s="95"/>
      <c r="K931" s="91"/>
    </row>
    <row r="932" spans="1:11" x14ac:dyDescent="0.25">
      <c r="A932" s="30"/>
      <c r="B932" s="21"/>
      <c r="C932" s="11"/>
      <c r="D932" s="11"/>
      <c r="E932" s="7"/>
      <c r="F932" s="7"/>
      <c r="G932" s="47"/>
      <c r="H932" s="58"/>
      <c r="I932" s="7"/>
      <c r="J932" s="95"/>
      <c r="K932" s="91"/>
    </row>
    <row r="933" spans="1:11" x14ac:dyDescent="0.25">
      <c r="A933" s="30"/>
      <c r="B933" s="21"/>
      <c r="C933" s="11"/>
      <c r="D933" s="11"/>
      <c r="E933" s="7"/>
      <c r="F933" s="7"/>
      <c r="G933" s="47"/>
      <c r="H933" s="58"/>
      <c r="I933" s="7"/>
      <c r="J933" s="95"/>
      <c r="K933" s="91"/>
    </row>
    <row r="934" spans="1:11" x14ac:dyDescent="0.25">
      <c r="A934" s="30"/>
      <c r="B934" s="21"/>
      <c r="C934" s="11"/>
      <c r="D934" s="11"/>
      <c r="E934" s="7"/>
      <c r="F934" s="7"/>
      <c r="G934" s="47"/>
      <c r="H934" s="58"/>
      <c r="I934" s="7"/>
      <c r="J934" s="95"/>
      <c r="K934" s="91"/>
    </row>
    <row r="935" spans="1:11" x14ac:dyDescent="0.25">
      <c r="A935" s="30"/>
      <c r="B935" s="21"/>
      <c r="C935" s="11"/>
      <c r="D935" s="11"/>
      <c r="E935" s="7"/>
      <c r="F935" s="7"/>
      <c r="G935" s="47"/>
      <c r="H935" s="58"/>
      <c r="I935" s="7"/>
      <c r="J935" s="95"/>
      <c r="K935" s="91"/>
    </row>
    <row r="936" spans="1:11" x14ac:dyDescent="0.25">
      <c r="A936" s="30"/>
      <c r="B936" s="21"/>
      <c r="C936" s="11"/>
      <c r="D936" s="11"/>
      <c r="E936" s="7"/>
      <c r="F936" s="7"/>
      <c r="G936" s="47"/>
      <c r="H936" s="58"/>
      <c r="I936" s="7"/>
      <c r="J936" s="95"/>
      <c r="K936" s="91"/>
    </row>
    <row r="937" spans="1:11" x14ac:dyDescent="0.25">
      <c r="A937" s="30"/>
      <c r="B937" s="21"/>
      <c r="C937" s="11"/>
      <c r="D937" s="11"/>
      <c r="E937" s="11"/>
      <c r="F937" s="11"/>
      <c r="G937" s="47"/>
      <c r="H937" s="11"/>
      <c r="I937" s="7"/>
      <c r="J937" s="95"/>
      <c r="K937" s="91"/>
    </row>
    <row r="938" spans="1:11" x14ac:dyDescent="0.25">
      <c r="A938" s="30"/>
      <c r="B938" s="21"/>
      <c r="C938" s="11"/>
      <c r="D938" s="11"/>
      <c r="E938" s="11"/>
      <c r="F938" s="11"/>
      <c r="G938" s="47"/>
      <c r="H938" s="11"/>
      <c r="I938" s="7"/>
      <c r="J938" s="95"/>
      <c r="K938" s="91"/>
    </row>
    <row r="939" spans="1:11" x14ac:dyDescent="0.25">
      <c r="A939" s="32"/>
      <c r="B939" s="21"/>
      <c r="C939" s="8"/>
      <c r="D939" s="8"/>
      <c r="E939" s="7"/>
      <c r="F939" s="7"/>
      <c r="G939" s="47"/>
      <c r="H939" s="7"/>
      <c r="I939" s="7"/>
      <c r="J939" s="95"/>
      <c r="K939" s="91"/>
    </row>
    <row r="940" spans="1:11" x14ac:dyDescent="0.25">
      <c r="A940" s="30"/>
      <c r="B940" s="21"/>
      <c r="C940" s="11"/>
      <c r="D940" s="11"/>
      <c r="E940" s="11"/>
      <c r="F940" s="11"/>
      <c r="G940" s="47"/>
      <c r="H940" s="11"/>
      <c r="I940" s="7"/>
      <c r="J940" s="95"/>
      <c r="K940" s="91"/>
    </row>
    <row r="941" spans="1:11" x14ac:dyDescent="0.25">
      <c r="A941" s="35"/>
      <c r="B941" s="21"/>
      <c r="C941" s="8"/>
      <c r="D941" s="8"/>
      <c r="E941" s="7"/>
      <c r="F941" s="7"/>
      <c r="G941" s="47"/>
      <c r="H941" s="7"/>
      <c r="I941" s="7"/>
      <c r="J941" s="95"/>
      <c r="K941" s="9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6BC2-CB75-4B98-8E9F-0F812DB1CF76}">
  <dimension ref="A1:AI10983"/>
  <sheetViews>
    <sheetView zoomScale="126" zoomScaleNormal="80" workbookViewId="0">
      <pane xSplit="1" topLeftCell="B1" activePane="topRight" state="frozen"/>
      <selection pane="topRight" activeCell="H1" sqref="B1:H1048576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5.5703125" style="21" customWidth="1"/>
    <col min="4" max="4" width="15.5703125" customWidth="1"/>
    <col min="5" max="5" width="14" style="11" customWidth="1"/>
    <col min="6" max="6" width="15" style="7" customWidth="1"/>
    <col min="7" max="7" width="15.42578125" style="7" customWidth="1"/>
    <col min="8" max="8" width="14.85546875" style="11" customWidth="1"/>
    <col min="9" max="9" width="14.5703125" style="67" customWidth="1"/>
    <col min="10" max="10" width="15.140625" customWidth="1"/>
    <col min="11" max="11" width="14.5703125" customWidth="1"/>
    <col min="12" max="12" width="11.140625" customWidth="1"/>
    <col min="13" max="13" width="9.5703125" bestFit="1" customWidth="1"/>
    <col min="14" max="14" width="14" customWidth="1"/>
    <col min="15" max="15" width="13.28515625" customWidth="1"/>
  </cols>
  <sheetData>
    <row r="1" spans="1:15" ht="47.1" customHeight="1" thickTop="1" thickBot="1" x14ac:dyDescent="0.3">
      <c r="A1" s="15" t="s">
        <v>0</v>
      </c>
      <c r="B1" s="16" t="s">
        <v>737</v>
      </c>
      <c r="C1" s="16" t="s">
        <v>929</v>
      </c>
      <c r="D1" s="17" t="s">
        <v>926</v>
      </c>
      <c r="E1" s="17" t="s">
        <v>838</v>
      </c>
      <c r="F1" s="23" t="s">
        <v>840</v>
      </c>
      <c r="G1" s="26" t="s">
        <v>842</v>
      </c>
      <c r="H1" s="17" t="s">
        <v>845</v>
      </c>
      <c r="I1" s="96" t="s">
        <v>947</v>
      </c>
      <c r="J1" s="92" t="s">
        <v>891</v>
      </c>
      <c r="K1" s="98" t="s">
        <v>976</v>
      </c>
      <c r="L1" s="99"/>
      <c r="M1">
        <f>SUBTOTAL(9, Table1510[Electricity 22-23])</f>
        <v>768951</v>
      </c>
      <c r="O1">
        <f ca="1">SUBTOTAL(9, Table1510[Electricity 23-24])</f>
        <v>557909</v>
      </c>
    </row>
    <row r="2" spans="1:15" ht="15.75" thickTop="1" x14ac:dyDescent="0.25">
      <c r="A2" s="64" t="s">
        <v>14</v>
      </c>
      <c r="B2" s="21" t="str">
        <f>VLOOKUP(Table1510[[#This Row],[Name]], 'Site Information'!$A$2:$D$46, 4, FALSE)</f>
        <v>Leisure and Culture - Libraries and Museums</v>
      </c>
      <c r="C2" s="11">
        <f>IF(ISNA(VLOOKUP(Table1510[[#This Row],[Name]], 'Elec 17-18'!$A$4:$B$630, 2, FALSE)), "0", VLOOKUP(Table1510[[#This Row],[Name]], 'Elec 17-18'!$A$4:$B$630, 2, FALSE))</f>
        <v>13873</v>
      </c>
      <c r="D2" s="11">
        <f>IF(ISNA(VLOOKUP(Table1510[[#This Row],[Name]], 'Elec 18-19'!$A$4:$B$630, 2, FALSE)), "0", VLOOKUP(Table1510[[#This Row],[Name]], 'Elec 18-19'!$A$4:$B$630, 2, FALSE))</f>
        <v>12703</v>
      </c>
      <c r="E2" s="11">
        <f>IF(ISNA(VLOOKUP(Table1510[[#This Row],[Name]], 'Elec 19-20'!$A$4:$B$631, 2, FALSE)), "0", VLOOKUP(Table1510[[#This Row],[Name]], 'Elec 19-20'!$A$4:$B$631, 2, FALSE))</f>
        <v>13803</v>
      </c>
      <c r="F2" s="11">
        <f>IF(ISNA(VLOOKUP(Table1510[[#This Row],[Name]],'Elec 20-21'!$A$4:$B$641, 2, FALSE)), "0", VLOOKUP(Table1510[[#This Row],[Name]], 'Elec 20-21'!$A$4:$B$641, 2, FALSE))</f>
        <v>6856</v>
      </c>
      <c r="G2" s="47">
        <f>IF(ISNA(VLOOKUP(Table1510[[#This Row],[Name]], 'Elec 21-22'!$A$4:$B$656, 2, FALSE)), "0", VLOOKUP(Table1510[[#This Row],[Name]], 'Elec 21-22'!$A$4:$B$656, 2, FALSE))</f>
        <v>12181</v>
      </c>
      <c r="H2" s="11">
        <f>IF(ISNA(VLOOKUP(Table1510[[#This Row],[Name]],'Elec 22-23'!$A$4:$B$680, 2, FALSE)), "", VLOOKUP(Table1510[[#This Row],[Name]], 'Elec 22-23'!$A$4:$B$680, 2, FALSE))</f>
        <v>12495</v>
      </c>
      <c r="I2" s="12">
        <f>IFERROR(Table1510[[#This Row],[Electricity 22-23]]/$M$1, "")</f>
        <v>1.6249409910384406E-2</v>
      </c>
      <c r="J2" s="7">
        <f ca="1">IF(ISNA(VLOOKUP(Table1510[[#This Row],[Name]],Table1[#All],21,FALSE)),"0",(VLOOKUP(Table1510[[#This Row],[Name]],Table1[#All],21,FALSE)))</f>
        <v>13123</v>
      </c>
      <c r="K2" s="97">
        <f ca="1">IFERROR(Table1510[[#This Row],[Electricity 23-24]]/$O$1,"")</f>
        <v>2.3521757132435577E-2</v>
      </c>
      <c r="L2" s="77"/>
    </row>
    <row r="3" spans="1:15" x14ac:dyDescent="0.25">
      <c r="A3" s="64" t="s">
        <v>23</v>
      </c>
      <c r="B3" s="21" t="str">
        <f>VLOOKUP(Table1510[[#This Row],[Name]], 'Site Information'!$A$2:$D$46, 4, FALSE)</f>
        <v>Leisure and Culture - Libraries and Museums</v>
      </c>
      <c r="C3" s="11">
        <f>IF(ISNA(VLOOKUP(Table1510[[#This Row],[Name]], 'Elec 17-18'!$A$4:$B$630, 2, FALSE)), "0", VLOOKUP(Table1510[[#This Row],[Name]], 'Elec 17-18'!$A$4:$B$630, 2, FALSE))</f>
        <v>26993</v>
      </c>
      <c r="D3" s="11">
        <f>IF(ISNA(VLOOKUP(Table1510[[#This Row],[Name]], 'Elec 18-19'!$A$4:$B$630, 2, FALSE)), "0", VLOOKUP(Table1510[[#This Row],[Name]], 'Elec 18-19'!$A$4:$B$630, 2, FALSE))</f>
        <v>26487</v>
      </c>
      <c r="E3" s="7">
        <f>IF(ISNA(VLOOKUP(Table1510[[#This Row],[Name]], 'Elec 19-20'!$A$4:$B$631, 2, FALSE)), "0", VLOOKUP(Table1510[[#This Row],[Name]], 'Elec 19-20'!$A$4:$B$631, 2, FALSE))</f>
        <v>26825</v>
      </c>
      <c r="F3" s="11">
        <f>IF(ISNA(VLOOKUP(Table1510[[#This Row],[Name]],'Elec 20-21'!$A$4:$B$641, 2, FALSE)), "0", VLOOKUP(Table1510[[#This Row],[Name]], 'Elec 20-21'!$A$4:$B$641, 2, FALSE))</f>
        <v>15309</v>
      </c>
      <c r="G3" s="47">
        <f>IF(ISNA(VLOOKUP(Table1510[[#This Row],[Name]], 'Elec 21-22'!$A$4:$B$656, 2, FALSE)), "0", VLOOKUP(Table1510[[#This Row],[Name]], 'Elec 21-22'!$A$4:$B$656, 2, FALSE))</f>
        <v>20424</v>
      </c>
      <c r="H3" s="11">
        <f>IF(ISNA(VLOOKUP(Table1510[[#This Row],[Name]],'Elec 22-23'!$A$4:$B$680, 2, FALSE)), "", VLOOKUP(Table1510[[#This Row],[Name]], 'Elec 22-23'!$A$4:$B$680, 2, FALSE))</f>
        <v>23452</v>
      </c>
      <c r="I3" s="97">
        <f>IFERROR(Table1510[[#This Row],[Electricity 22-23]]/$M$1, "")</f>
        <v>3.0498692374416575E-2</v>
      </c>
      <c r="J3" s="7">
        <f ca="1">IF(ISNA(VLOOKUP(Table1510[[#This Row],[Name]],Table1[#All],21,FALSE)),"0",(VLOOKUP(Table1510[[#This Row],[Name]],Table1[#All],21,FALSE)))</f>
        <v>22307</v>
      </c>
      <c r="K3" s="97">
        <f ca="1">IFERROR(Table1510[[#This Row],[Electricity 23-24]]/$O$1,"")</f>
        <v>3.998322307042905E-2</v>
      </c>
      <c r="L3" s="77"/>
    </row>
    <row r="4" spans="1:15" x14ac:dyDescent="0.25">
      <c r="A4" s="64" t="s">
        <v>869</v>
      </c>
      <c r="B4" s="21" t="str">
        <f>VLOOKUP(Table1510[[#This Row],[Name]], 'Site Information'!$A$2:$D$46, 4, FALSE)</f>
        <v>Leisure and Culture - Libraries and Museums</v>
      </c>
      <c r="C4" s="8" t="str">
        <f>IF(ISNA(VLOOKUP(Table1510[[#This Row],[Name]], 'Elec 17-18'!$A$4:$B$630, 2, FALSE)), "0", VLOOKUP(Table1510[[#This Row],[Name]], 'Elec 17-18'!$A$4:$B$630, 2, FALSE))</f>
        <v>0</v>
      </c>
      <c r="D4" s="8" t="str">
        <f>IF(ISNA(VLOOKUP(Table1510[[#This Row],[Name]], 'Elec 18-19'!$A$4:$B$630, 2, FALSE)), "0", VLOOKUP(Table1510[[#This Row],[Name]], 'Elec 18-19'!$A$4:$B$630, 2, FALSE))</f>
        <v>0</v>
      </c>
      <c r="E4" s="7" t="str">
        <f>IF(ISNA(VLOOKUP(Table1510[[#This Row],[Name]], 'Elec 19-20'!$A$4:$B$631, 2, FALSE)), "0", VLOOKUP(Table1510[[#This Row],[Name]], 'Elec 19-20'!$A$4:$B$631, 2, FALSE))</f>
        <v>0</v>
      </c>
      <c r="F4" s="11" t="str">
        <f>IF(ISNA(VLOOKUP(Table1510[[#This Row],[Name]],'Elec 20-21'!$A$4:$B$641, 2, FALSE)), "0", VLOOKUP(Table1510[[#This Row],[Name]], 'Elec 20-21'!$A$4:$B$641, 2, FALSE))</f>
        <v>0</v>
      </c>
      <c r="G4" s="47" t="str">
        <f>IF(ISNA(VLOOKUP(Table1510[[#This Row],[Name]], 'Elec 21-22'!$A$4:$B$656, 2, FALSE)), "0", VLOOKUP(Table1510[[#This Row],[Name]], 'Elec 21-22'!$A$4:$B$656, 2, FALSE))</f>
        <v>0</v>
      </c>
      <c r="H4" s="11" t="str">
        <f>IF(ISNA(VLOOKUP(Table1510[[#This Row],[Name]],'Elec 22-23'!$A$4:$B$680, 2, FALSE)), "", VLOOKUP(Table1510[[#This Row],[Name]], 'Elec 22-23'!$A$4:$B$680, 2, FALSE))</f>
        <v/>
      </c>
      <c r="I4" s="97" t="str">
        <f>IFERROR(Table1510[[#This Row],[Electricity 22-23]]/$M$1, "")</f>
        <v/>
      </c>
      <c r="J4" s="7" t="str">
        <f>IF(ISNA(VLOOKUP(Table1510[[#This Row],[Name]],Table1[#All],21,FALSE)),"0",(VLOOKUP(Table1510[[#This Row],[Name]],Table1[#All],21,FALSE)))</f>
        <v/>
      </c>
      <c r="K4" s="97" t="str">
        <f ca="1">IFERROR(Table1510[[#This Row],[Electricity 23-24]]/$O$1,"")</f>
        <v/>
      </c>
      <c r="L4" s="77"/>
    </row>
    <row r="5" spans="1:15" x14ac:dyDescent="0.25">
      <c r="A5" s="64" t="s">
        <v>35</v>
      </c>
      <c r="B5" s="21" t="str">
        <f>VLOOKUP(Table1510[[#This Row],[Name]], 'Site Information'!$A$2:$D$46, 4, FALSE)</f>
        <v>Leisure and Culture - Libraries and Museums</v>
      </c>
      <c r="C5" s="8">
        <f>IF(ISNA(VLOOKUP(Table1510[[#This Row],[Name]], 'Elec 17-18'!$A$4:$B$630, 2, FALSE)), "0", VLOOKUP(Table1510[[#This Row],[Name]], 'Elec 17-18'!$A$4:$B$630, 2, FALSE))</f>
        <v>6363</v>
      </c>
      <c r="D5" s="8">
        <f>IF(ISNA(VLOOKUP(Table1510[[#This Row],[Name]], 'Elec 18-19'!$A$4:$B$630, 2, FALSE)), "0", VLOOKUP(Table1510[[#This Row],[Name]], 'Elec 18-19'!$A$4:$B$630, 2, FALSE))</f>
        <v>6682</v>
      </c>
      <c r="E5" s="7">
        <f>IF(ISNA(VLOOKUP(Table1510[[#This Row],[Name]], 'Elec 19-20'!$A$4:$B$631, 2, FALSE)), "0", VLOOKUP(Table1510[[#This Row],[Name]], 'Elec 19-20'!$A$4:$B$631, 2, FALSE))</f>
        <v>8560</v>
      </c>
      <c r="F5" s="11">
        <f>IF(ISNA(VLOOKUP(Table1510[[#This Row],[Name]],'Elec 20-21'!$A$4:$B$641, 2, FALSE)), "0", VLOOKUP(Table1510[[#This Row],[Name]], 'Elec 20-21'!$A$4:$B$641, 2, FALSE))</f>
        <v>6835</v>
      </c>
      <c r="G5" s="47">
        <f>IF(ISNA(VLOOKUP(Table1510[[#This Row],[Name]], 'Elec 21-22'!$A$4:$B$656, 2, FALSE)), "0", VLOOKUP(Table1510[[#This Row],[Name]], 'Elec 21-22'!$A$4:$B$656, 2, FALSE))</f>
        <v>9239</v>
      </c>
      <c r="H5" s="11">
        <f>IF(ISNA(VLOOKUP(Table1510[[#This Row],[Name]],'Elec 22-23'!$A$4:$B$680, 2, FALSE)), "", VLOOKUP(Table1510[[#This Row],[Name]], 'Elec 22-23'!$A$4:$B$680, 2, FALSE))</f>
        <v>9422</v>
      </c>
      <c r="I5" s="97">
        <f>IFERROR(Table1510[[#This Row],[Electricity 22-23]]/$M$1, "")</f>
        <v>1.2253056436626001E-2</v>
      </c>
      <c r="J5" s="7" t="str">
        <f>IF(ISNA(VLOOKUP(Table1510[[#This Row],[Name]],Table1[#All],21,FALSE)),"0",(VLOOKUP(Table1510[[#This Row],[Name]],Table1[#All],21,FALSE)))</f>
        <v/>
      </c>
      <c r="K5" s="97" t="str">
        <f ca="1">IFERROR(Table1510[[#This Row],[Electricity 23-24]]/$O$1,"")</f>
        <v/>
      </c>
      <c r="L5" s="77"/>
    </row>
    <row r="6" spans="1:15" x14ac:dyDescent="0.25">
      <c r="A6" s="64" t="s">
        <v>39</v>
      </c>
      <c r="B6" s="21" t="str">
        <f>VLOOKUP(Table1510[[#This Row],[Name]], 'Site Information'!$A$2:$D$46, 4, FALSE)</f>
        <v>Leisure and Culture - Libraries and Museums</v>
      </c>
      <c r="C6" s="8" t="str">
        <f>IF(ISNA(VLOOKUP(Table1510[[#This Row],[Name]], 'Elec 17-18'!$A$4:$B$630, 2, FALSE)), "0", VLOOKUP(Table1510[[#This Row],[Name]], 'Elec 17-18'!$A$4:$B$630, 2, FALSE))</f>
        <v>0</v>
      </c>
      <c r="D6" s="8" t="str">
        <f>IF(ISNA(VLOOKUP(Table1510[[#This Row],[Name]], 'Elec 18-19'!$A$4:$B$630, 2, FALSE)), "0", VLOOKUP(Table1510[[#This Row],[Name]], 'Elec 18-19'!$A$4:$B$630, 2, FALSE))</f>
        <v>0</v>
      </c>
      <c r="E6" s="7">
        <f>IF(ISNA(VLOOKUP(Table1510[[#This Row],[Name]], 'Elec 19-20'!$A$4:$B$631, 2, FALSE)), "0", VLOOKUP(Table1510[[#This Row],[Name]], 'Elec 19-20'!$A$4:$B$631, 2, FALSE))</f>
        <v>1143</v>
      </c>
      <c r="F6" s="11">
        <f>IF(ISNA(VLOOKUP(Table1510[[#This Row],[Name]],'Elec 20-21'!$A$4:$B$641, 2, FALSE)), "0", VLOOKUP(Table1510[[#This Row],[Name]], 'Elec 20-21'!$A$4:$B$641, 2, FALSE))</f>
        <v>1102</v>
      </c>
      <c r="G6" s="47">
        <f>IF(ISNA(VLOOKUP(Table1510[[#This Row],[Name]], 'Elec 21-22'!$A$4:$B$656, 2, FALSE)), "0", VLOOKUP(Table1510[[#This Row],[Name]], 'Elec 21-22'!$A$4:$B$656, 2, FALSE))</f>
        <v>6574</v>
      </c>
      <c r="H6" s="11">
        <f>IF(ISNA(VLOOKUP(Table1510[[#This Row],[Name]],'Elec 22-23'!$A$4:$B$680, 2, FALSE)), "", VLOOKUP(Table1510[[#This Row],[Name]], 'Elec 22-23'!$A$4:$B$680, 2, FALSE))</f>
        <v>1124</v>
      </c>
      <c r="I6" s="97">
        <f>IFERROR(Table1510[[#This Row],[Electricity 22-23]]/$M$1, "")</f>
        <v>1.4617316317944837E-3</v>
      </c>
      <c r="J6" s="7" t="str">
        <f>IF(ISNA(VLOOKUP(Table1510[[#This Row],[Name]],Table1[#All],21,FALSE)),"0",(VLOOKUP(Table1510[[#This Row],[Name]],Table1[#All],21,FALSE)))</f>
        <v/>
      </c>
      <c r="K6" s="97" t="str">
        <f ca="1">IFERROR(Table1510[[#This Row],[Electricity 23-24]]/$O$1,"")</f>
        <v/>
      </c>
      <c r="L6" s="77"/>
    </row>
    <row r="7" spans="1:15" x14ac:dyDescent="0.25">
      <c r="A7" s="64" t="s">
        <v>46</v>
      </c>
      <c r="B7" s="21" t="str">
        <f>VLOOKUP(Table1510[[#This Row],[Name]], 'Site Information'!$A$2:$D$46, 4, FALSE)</f>
        <v>Leisure and Culture - Libraries and Museums</v>
      </c>
      <c r="C7" s="8" t="str">
        <f>IF(ISNA(VLOOKUP(Table1510[[#This Row],[Name]], 'Elec 17-18'!$A$4:$B$630, 2, FALSE)), "0", VLOOKUP(Table1510[[#This Row],[Name]], 'Elec 17-18'!$A$4:$B$630, 2, FALSE))</f>
        <v>0</v>
      </c>
      <c r="D7" s="8" t="str">
        <f>IF(ISNA(VLOOKUP(Table1510[[#This Row],[Name]], 'Elec 18-19'!$A$4:$B$630, 2, FALSE)), "0", VLOOKUP(Table1510[[#This Row],[Name]], 'Elec 18-19'!$A$4:$B$630, 2, FALSE))</f>
        <v>0</v>
      </c>
      <c r="E7" s="7">
        <f>IF(ISNA(VLOOKUP(Table1510[[#This Row],[Name]], 'Elec 19-20'!$A$4:$B$631, 2, FALSE)), "0", VLOOKUP(Table1510[[#This Row],[Name]], 'Elec 19-20'!$A$4:$B$631, 2, FALSE))</f>
        <v>128181</v>
      </c>
      <c r="F7" s="11">
        <f>IF(ISNA(VLOOKUP(Table1510[[#This Row],[Name]],'Elec 20-21'!$A$4:$B$641, 2, FALSE)), "0", VLOOKUP(Table1510[[#This Row],[Name]], 'Elec 20-21'!$A$4:$B$641, 2, FALSE))</f>
        <v>26195</v>
      </c>
      <c r="G7" s="47">
        <f>IF(ISNA(VLOOKUP(Table1510[[#This Row],[Name]], 'Elec 21-22'!$A$4:$B$656, 2, FALSE)), "0", VLOOKUP(Table1510[[#This Row],[Name]], 'Elec 21-22'!$A$4:$B$656, 2, FALSE))</f>
        <v>114267</v>
      </c>
      <c r="H7" s="11">
        <f>IF(ISNA(VLOOKUP(Table1510[[#This Row],[Name]],'Elec 22-23'!$A$4:$B$680, 2, FALSE)), "", VLOOKUP(Table1510[[#This Row],[Name]], 'Elec 22-23'!$A$4:$B$680, 2, FALSE))</f>
        <v>88238</v>
      </c>
      <c r="I7" s="74">
        <f>IFERROR(Table1510[[#This Row],[Electricity 22-23]]/$M$1, "")</f>
        <v>0.11475113498779506</v>
      </c>
      <c r="J7" s="7" t="str">
        <f>IF(ISNA(VLOOKUP(Table1510[[#This Row],[Name]],Table1[#All],21,FALSE)),"0",(VLOOKUP(Table1510[[#This Row],[Name]],Table1[#All],21,FALSE)))</f>
        <v/>
      </c>
      <c r="K7" s="97" t="str">
        <f ca="1">IFERROR(Table1510[[#This Row],[Electricity 23-24]]/$O$1,"")</f>
        <v/>
      </c>
      <c r="L7" s="77"/>
    </row>
    <row r="8" spans="1:15" x14ac:dyDescent="0.25">
      <c r="A8" s="64" t="s">
        <v>52</v>
      </c>
      <c r="B8" s="21" t="str">
        <f>VLOOKUP(Table1510[[#This Row],[Name]], 'Site Information'!$A$2:$D$46, 4, FALSE)</f>
        <v>Leisure and Culture - Libraries and Museums</v>
      </c>
      <c r="C8" s="8">
        <f>IF(ISNA(VLOOKUP(Table1510[[#This Row],[Name]], 'Elec 17-18'!$A$4:$B$630, 2, FALSE)), "0", VLOOKUP(Table1510[[#This Row],[Name]], 'Elec 17-18'!$A$4:$B$630, 2, FALSE))</f>
        <v>4769</v>
      </c>
      <c r="D8" s="8">
        <f>IF(ISNA(VLOOKUP(Table1510[[#This Row],[Name]], 'Elec 18-19'!$A$4:$B$630, 2, FALSE)), "0", VLOOKUP(Table1510[[#This Row],[Name]], 'Elec 18-19'!$A$4:$B$630, 2, FALSE))</f>
        <v>4468</v>
      </c>
      <c r="E8" s="7">
        <f>IF(ISNA(VLOOKUP(Table1510[[#This Row],[Name]], 'Elec 19-20'!$A$4:$B$631, 2, FALSE)), "0", VLOOKUP(Table1510[[#This Row],[Name]], 'Elec 19-20'!$A$4:$B$631, 2, FALSE))</f>
        <v>4708</v>
      </c>
      <c r="F8" s="11">
        <f>IF(ISNA(VLOOKUP(Table1510[[#This Row],[Name]],'Elec 20-21'!$A$4:$B$641, 2, FALSE)), "0", VLOOKUP(Table1510[[#This Row],[Name]], 'Elec 20-21'!$A$4:$B$641, 2, FALSE))</f>
        <v>2150</v>
      </c>
      <c r="G8" s="47">
        <f>IF(ISNA(VLOOKUP(Table1510[[#This Row],[Name]], 'Elec 21-22'!$A$4:$B$656, 2, FALSE)), "0", VLOOKUP(Table1510[[#This Row],[Name]], 'Elec 21-22'!$A$4:$B$656, 2, FALSE))</f>
        <v>4492</v>
      </c>
      <c r="H8" s="11">
        <f>IF(ISNA(VLOOKUP(Table1510[[#This Row],[Name]],'Elec 22-23'!$A$4:$B$680, 2, FALSE)), "", VLOOKUP(Table1510[[#This Row],[Name]], 'Elec 22-23'!$A$4:$B$680, 2, FALSE))</f>
        <v>4651</v>
      </c>
      <c r="I8" s="74">
        <f>IFERROR(Table1510[[#This Row],[Electricity 22-23]]/$M$1, "")</f>
        <v>6.0484998393915863E-3</v>
      </c>
      <c r="J8" s="7" t="str">
        <f>IF(ISNA(VLOOKUP(Table1510[[#This Row],[Name]],Table1[#All],21,FALSE)),"0",(VLOOKUP(Table1510[[#This Row],[Name]],Table1[#All],21,FALSE)))</f>
        <v/>
      </c>
      <c r="K8" s="97" t="str">
        <f ca="1">IFERROR(Table1510[[#This Row],[Electricity 23-24]]/$O$1,"")</f>
        <v/>
      </c>
      <c r="L8" s="77"/>
    </row>
    <row r="9" spans="1:15" x14ac:dyDescent="0.25">
      <c r="A9" s="64" t="s">
        <v>65</v>
      </c>
      <c r="B9" s="21" t="str">
        <f>VLOOKUP(Table1510[[#This Row],[Name]], 'Site Information'!$A$2:$D$46, 4, FALSE)</f>
        <v>Leisure and Culture - Libraries and Museums</v>
      </c>
      <c r="C9" s="8">
        <f>IF(ISNA(VLOOKUP(Table1510[[#This Row],[Name]], 'Elec 17-18'!$A$4:$B$630, 2, FALSE)), "0", VLOOKUP(Table1510[[#This Row],[Name]], 'Elec 17-18'!$A$4:$B$630, 2, FALSE))</f>
        <v>5079</v>
      </c>
      <c r="D9" s="8">
        <f>IF(ISNA(VLOOKUP(Table1510[[#This Row],[Name]], 'Elec 18-19'!$A$4:$B$630, 2, FALSE)), "0", VLOOKUP(Table1510[[#This Row],[Name]], 'Elec 18-19'!$A$4:$B$630, 2, FALSE))</f>
        <v>5929</v>
      </c>
      <c r="E9" s="7">
        <f>IF(ISNA(VLOOKUP(Table1510[[#This Row],[Name]], 'Elec 19-20'!$A$4:$B$631, 2, FALSE)), "0", VLOOKUP(Table1510[[#This Row],[Name]], 'Elec 19-20'!$A$4:$B$631, 2, FALSE))</f>
        <v>5882</v>
      </c>
      <c r="F9" s="11">
        <f>IF(ISNA(VLOOKUP(Table1510[[#This Row],[Name]],'Elec 20-21'!$A$4:$B$641, 2, FALSE)), "0", VLOOKUP(Table1510[[#This Row],[Name]], 'Elec 20-21'!$A$4:$B$641, 2, FALSE))</f>
        <v>2872</v>
      </c>
      <c r="G9" s="47">
        <f>IF(ISNA(VLOOKUP(Table1510[[#This Row],[Name]], 'Elec 21-22'!$A$4:$B$656, 2, FALSE)), "0", VLOOKUP(Table1510[[#This Row],[Name]], 'Elec 21-22'!$A$4:$B$656, 2, FALSE))</f>
        <v>5462</v>
      </c>
      <c r="H9" s="11">
        <f>IF(ISNA(VLOOKUP(Table1510[[#This Row],[Name]],'Elec 22-23'!$A$4:$B$680, 2, FALSE)), "", VLOOKUP(Table1510[[#This Row],[Name]], 'Elec 22-23'!$A$4:$B$680, 2, FALSE))</f>
        <v>5022</v>
      </c>
      <c r="I9" s="74">
        <f>IFERROR(Table1510[[#This Row],[Electricity 22-23]]/$M$1, "")</f>
        <v>6.5309753157223281E-3</v>
      </c>
      <c r="J9" s="7">
        <f ca="1">IF(ISNA(VLOOKUP(Table1510[[#This Row],[Name]],Table1[#All],21,FALSE)),"0",(VLOOKUP(Table1510[[#This Row],[Name]],Table1[#All],21,FALSE)))</f>
        <v>4992</v>
      </c>
      <c r="K9" s="97">
        <f ca="1">IFERROR(Table1510[[#This Row],[Electricity 23-24]]/$O$1,"")</f>
        <v>8.9476957711741526E-3</v>
      </c>
      <c r="L9" s="77"/>
    </row>
    <row r="10" spans="1:15" x14ac:dyDescent="0.25">
      <c r="A10" s="64" t="s">
        <v>77</v>
      </c>
      <c r="B10" s="21" t="str">
        <f>VLOOKUP(Table1510[[#This Row],[Name]], 'Site Information'!$A$2:$D$46, 4, FALSE)</f>
        <v>Leisure and Culture - Libraries and Museums</v>
      </c>
      <c r="C10" s="8">
        <f>IF(ISNA(VLOOKUP(Table1510[[#This Row],[Name]], 'Elec 17-18'!$A$4:$B$630, 2, FALSE)), "0", VLOOKUP(Table1510[[#This Row],[Name]], 'Elec 17-18'!$A$4:$B$630, 2, FALSE))</f>
        <v>39266</v>
      </c>
      <c r="D10" s="8">
        <f>IF(ISNA(VLOOKUP(Table1510[[#This Row],[Name]], 'Elec 18-19'!$A$4:$B$630, 2, FALSE)), "0", VLOOKUP(Table1510[[#This Row],[Name]], 'Elec 18-19'!$A$4:$B$630, 2, FALSE))</f>
        <v>28262</v>
      </c>
      <c r="E10" s="7">
        <f>IF(ISNA(VLOOKUP(Table1510[[#This Row],[Name]], 'Elec 19-20'!$A$4:$B$631, 2, FALSE)), "0", VLOOKUP(Table1510[[#This Row],[Name]], 'Elec 19-20'!$A$4:$B$631, 2, FALSE))</f>
        <v>30992</v>
      </c>
      <c r="F10" s="11">
        <f>IF(ISNA(VLOOKUP(Table1510[[#This Row],[Name]],'Elec 20-21'!$A$4:$B$641, 2, FALSE)), "0", VLOOKUP(Table1510[[#This Row],[Name]], 'Elec 20-21'!$A$4:$B$641, 2, FALSE))</f>
        <v>23848</v>
      </c>
      <c r="G10" s="47">
        <f>IF(ISNA(VLOOKUP(Table1510[[#This Row],[Name]], 'Elec 21-22'!$A$4:$B$656, 2, FALSE)), "0", VLOOKUP(Table1510[[#This Row],[Name]], 'Elec 21-22'!$A$4:$B$656, 2, FALSE))</f>
        <v>30438</v>
      </c>
      <c r="H10" s="11">
        <f>IF(ISNA(VLOOKUP(Table1510[[#This Row],[Name]],'Elec 22-23'!$A$4:$B$680, 2, FALSE)), "", VLOOKUP(Table1510[[#This Row],[Name]], 'Elec 22-23'!$A$4:$B$680, 2, FALSE))</f>
        <v>33785</v>
      </c>
      <c r="I10" s="97">
        <f>IFERROR(Table1510[[#This Row],[Electricity 22-23]]/$M$1, "")</f>
        <v>4.3936479697666043E-2</v>
      </c>
      <c r="J10" s="7" t="str">
        <f>IF(ISNA(VLOOKUP(Table1510[[#This Row],[Name]],Table1[#All],21,FALSE)),"0",(VLOOKUP(Table1510[[#This Row],[Name]],Table1[#All],21,FALSE)))</f>
        <v>0</v>
      </c>
      <c r="K10" s="97">
        <f ca="1">IFERROR(Table1510[[#This Row],[Electricity 23-24]]/$O$1,"")</f>
        <v>0</v>
      </c>
      <c r="L10" s="77"/>
    </row>
    <row r="11" spans="1:15" x14ac:dyDescent="0.25">
      <c r="A11" s="64" t="s">
        <v>116</v>
      </c>
      <c r="B11" s="21" t="str">
        <f>VLOOKUP(Table1510[[#This Row],[Name]], 'Site Information'!$A$2:$D$46, 4, FALSE)</f>
        <v>Leisure and Culture - Libraries and Museums</v>
      </c>
      <c r="C11" s="11">
        <f>IF(ISNA(VLOOKUP(Table1510[[#This Row],[Name]], 'Elec 17-18'!$A$4:$B$630, 2, FALSE)), "0", VLOOKUP(Table1510[[#This Row],[Name]], 'Elec 17-18'!$A$4:$B$630, 2, FALSE))</f>
        <v>21275</v>
      </c>
      <c r="D11" s="11">
        <f>IF(ISNA(VLOOKUP(Table1510[[#This Row],[Name]], 'Elec 18-19'!$A$4:$B$630, 2, FALSE)), "0", VLOOKUP(Table1510[[#This Row],[Name]], 'Elec 18-19'!$A$4:$B$630, 2, FALSE))</f>
        <v>21789</v>
      </c>
      <c r="E11" s="7">
        <f>IF(ISNA(VLOOKUP(Table1510[[#This Row],[Name]], 'Elec 19-20'!$A$4:$B$631, 2, FALSE)), "0", VLOOKUP(Table1510[[#This Row],[Name]], 'Elec 19-20'!$A$4:$B$631, 2, FALSE))</f>
        <v>19010</v>
      </c>
      <c r="F11" s="11">
        <f>IF(ISNA(VLOOKUP(Table1510[[#This Row],[Name]],'Elec 20-21'!$A$4:$B$641, 2, FALSE)), "0", VLOOKUP(Table1510[[#This Row],[Name]], 'Elec 20-21'!$A$4:$B$641, 2, FALSE))</f>
        <v>10429</v>
      </c>
      <c r="G11" s="47">
        <f>IF(ISNA(VLOOKUP(Table1510[[#This Row],[Name]], 'Elec 21-22'!$A$4:$B$656, 2, FALSE)), "0", VLOOKUP(Table1510[[#This Row],[Name]], 'Elec 21-22'!$A$4:$B$656, 2, FALSE))</f>
        <v>15996</v>
      </c>
      <c r="H11" s="11">
        <f>IF(ISNA(VLOOKUP(Table1510[[#This Row],[Name]],'Elec 22-23'!$A$4:$B$680, 2, FALSE)), "", VLOOKUP(Table1510[[#This Row],[Name]], 'Elec 22-23'!$A$4:$B$680, 2, FALSE))</f>
        <v>17271</v>
      </c>
      <c r="I11" s="97">
        <f>IFERROR(Table1510[[#This Row],[Electricity 22-23]]/$M$1, "")</f>
        <v>2.2460468872528939E-2</v>
      </c>
      <c r="J11" s="7" t="str">
        <f>IF(ISNA(VLOOKUP(Table1510[[#This Row],[Name]],Table1[#All],21,FALSE)),"0",(VLOOKUP(Table1510[[#This Row],[Name]],Table1[#All],21,FALSE)))</f>
        <v/>
      </c>
      <c r="K11" s="97" t="str">
        <f ca="1">IFERROR(Table1510[[#This Row],[Electricity 23-24]]/$O$1,"")</f>
        <v/>
      </c>
      <c r="L11" s="77"/>
    </row>
    <row r="12" spans="1:15" x14ac:dyDescent="0.25">
      <c r="A12" s="64" t="s">
        <v>874</v>
      </c>
      <c r="B12" s="21" t="str">
        <f>VLOOKUP(Table1510[[#This Row],[Name]], 'Site Information'!$A$2:$D$46, 4, FALSE)</f>
        <v>Leisure and Culture - Libraries and Museums</v>
      </c>
      <c r="C12" s="8" t="str">
        <f>IF(ISNA(VLOOKUP(Table1510[[#This Row],[Name]], 'Elec 17-18'!$A$4:$B$630, 2, FALSE)), "0", VLOOKUP(Table1510[[#This Row],[Name]], 'Elec 17-18'!$A$4:$B$630, 2, FALSE))</f>
        <v>0</v>
      </c>
      <c r="D12" s="8" t="str">
        <f>IF(ISNA(VLOOKUP(Table1510[[#This Row],[Name]], 'Elec 18-19'!$A$4:$B$630, 2, FALSE)), "0", VLOOKUP(Table1510[[#This Row],[Name]], 'Elec 18-19'!$A$4:$B$630, 2, FALSE))</f>
        <v>0</v>
      </c>
      <c r="E12" s="7" t="str">
        <f>IF(ISNA(VLOOKUP(Table1510[[#This Row],[Name]], 'Elec 19-20'!$A$4:$B$631, 2, FALSE)), "0", VLOOKUP(Table1510[[#This Row],[Name]], 'Elec 19-20'!$A$4:$B$631, 2, FALSE))</f>
        <v>0</v>
      </c>
      <c r="F12" s="11" t="str">
        <f>IF(ISNA(VLOOKUP(Table1510[[#This Row],[Name]],'Elec 20-21'!$A$4:$B$641, 2, FALSE)), "0", VLOOKUP(Table1510[[#This Row],[Name]], 'Elec 20-21'!$A$4:$B$641, 2, FALSE))</f>
        <v>0</v>
      </c>
      <c r="G12" s="47" t="str">
        <f>IF(ISNA(VLOOKUP(Table1510[[#This Row],[Name]], 'Elec 21-22'!$A$4:$B$656, 2, FALSE)), "0", VLOOKUP(Table1510[[#This Row],[Name]], 'Elec 21-22'!$A$4:$B$656, 2, FALSE))</f>
        <v>0</v>
      </c>
      <c r="H12" s="11" t="str">
        <f>IF(ISNA(VLOOKUP(Table1510[[#This Row],[Name]],'Elec 22-23'!$A$4:$B$680, 2, FALSE)), "", VLOOKUP(Table1510[[#This Row],[Name]], 'Elec 22-23'!$A$4:$B$680, 2, FALSE))</f>
        <v/>
      </c>
      <c r="I12" s="97" t="str">
        <f>IFERROR(Table1510[[#This Row],[Electricity 22-23]]/$M$1, "")</f>
        <v/>
      </c>
      <c r="J12" s="7" t="str">
        <f>IF(ISNA(VLOOKUP(Table1510[[#This Row],[Name]],Table1[#All],21,FALSE)),"0",(VLOOKUP(Table1510[[#This Row],[Name]],Table1[#All],21,FALSE)))</f>
        <v/>
      </c>
      <c r="K12" s="97" t="str">
        <f ca="1">IFERROR(Table1510[[#This Row],[Electricity 23-24]]/$O$1,"")</f>
        <v/>
      </c>
      <c r="L12" s="77"/>
    </row>
    <row r="13" spans="1:15" x14ac:dyDescent="0.25">
      <c r="A13" s="64" t="s">
        <v>124</v>
      </c>
      <c r="B13" s="21" t="str">
        <f>VLOOKUP(Table1510[[#This Row],[Name]], 'Site Information'!$A$2:$D$46, 4, FALSE)</f>
        <v>Leisure and Culture - Libraries and Museums</v>
      </c>
      <c r="C13" s="8">
        <f>IF(ISNA(VLOOKUP(Table1510[[#This Row],[Name]], 'Elec 17-18'!$A$4:$B$630, 2, FALSE)), "0", VLOOKUP(Table1510[[#This Row],[Name]], 'Elec 17-18'!$A$4:$B$630, 2, FALSE))</f>
        <v>6805</v>
      </c>
      <c r="D13" s="8">
        <f>IF(ISNA(VLOOKUP(Table1510[[#This Row],[Name]], 'Elec 18-19'!$A$4:$B$630, 2, FALSE)), "0", VLOOKUP(Table1510[[#This Row],[Name]], 'Elec 18-19'!$A$4:$B$630, 2, FALSE))</f>
        <v>5388</v>
      </c>
      <c r="E13" s="7">
        <f>IF(ISNA(VLOOKUP(Table1510[[#This Row],[Name]], 'Elec 19-20'!$A$4:$B$631, 2, FALSE)), "0", VLOOKUP(Table1510[[#This Row],[Name]], 'Elec 19-20'!$A$4:$B$631, 2, FALSE))</f>
        <v>5575</v>
      </c>
      <c r="F13" s="11">
        <f>IF(ISNA(VLOOKUP(Table1510[[#This Row],[Name]],'Elec 20-21'!$A$4:$B$641, 2, FALSE)), "0", VLOOKUP(Table1510[[#This Row],[Name]], 'Elec 20-21'!$A$4:$B$641, 2, FALSE))</f>
        <v>2682</v>
      </c>
      <c r="G13" s="47">
        <f>IF(ISNA(VLOOKUP(Table1510[[#This Row],[Name]], 'Elec 21-22'!$A$4:$B$656, 2, FALSE)), "0", VLOOKUP(Table1510[[#This Row],[Name]], 'Elec 21-22'!$A$4:$B$656, 2, FALSE))</f>
        <v>5427</v>
      </c>
      <c r="H13" s="11">
        <f>IF(ISNA(VLOOKUP(Table1510[[#This Row],[Name]],'Elec 22-23'!$A$4:$B$680, 2, FALSE)), "", VLOOKUP(Table1510[[#This Row],[Name]], 'Elec 22-23'!$A$4:$B$680, 2, FALSE))</f>
        <v>6158</v>
      </c>
      <c r="I13" s="74">
        <f>IFERROR(Table1510[[#This Row],[Electricity 22-23]]/$M$1, "")</f>
        <v>8.0083126233010948E-3</v>
      </c>
      <c r="J13" s="7" t="str">
        <f>IF(ISNA(VLOOKUP(Table1510[[#This Row],[Name]],Table1[#All],21,FALSE)),"0",(VLOOKUP(Table1510[[#This Row],[Name]],Table1[#All],21,FALSE)))</f>
        <v/>
      </c>
      <c r="K13" s="97" t="str">
        <f ca="1">IFERROR(Table1510[[#This Row],[Electricity 23-24]]/$O$1,"")</f>
        <v/>
      </c>
      <c r="L13" s="77"/>
    </row>
    <row r="14" spans="1:15" x14ac:dyDescent="0.25">
      <c r="A14" s="64" t="s">
        <v>126</v>
      </c>
      <c r="B14" s="21" t="str">
        <f>VLOOKUP(Table1510[[#This Row],[Name]], 'Site Information'!$A$2:$D$46, 4, FALSE)</f>
        <v>Leisure and Culture - Libraries and Museums</v>
      </c>
      <c r="C14" s="8">
        <f>IF(ISNA(VLOOKUP(Table1510[[#This Row],[Name]], 'Elec 17-18'!$A$4:$B$630, 2, FALSE)), "0", VLOOKUP(Table1510[[#This Row],[Name]], 'Elec 17-18'!$A$4:$B$630, 2, FALSE))</f>
        <v>140837</v>
      </c>
      <c r="D14" s="8">
        <f>IF(ISNA(VLOOKUP(Table1510[[#This Row],[Name]], 'Elec 18-19'!$A$4:$B$630, 2, FALSE)), "0", VLOOKUP(Table1510[[#This Row],[Name]], 'Elec 18-19'!$A$4:$B$630, 2, FALSE))</f>
        <v>131802</v>
      </c>
      <c r="E14" s="7">
        <f>IF(ISNA(VLOOKUP(Table1510[[#This Row],[Name]], 'Elec 19-20'!$A$4:$B$631, 2, FALSE)), "0", VLOOKUP(Table1510[[#This Row],[Name]], 'Elec 19-20'!$A$4:$B$631, 2, FALSE))</f>
        <v>94083</v>
      </c>
      <c r="F14" s="11">
        <f>IF(ISNA(VLOOKUP(Table1510[[#This Row],[Name]],'Elec 20-21'!$A$4:$B$641, 2, FALSE)), "0", VLOOKUP(Table1510[[#This Row],[Name]], 'Elec 20-21'!$A$4:$B$641, 2, FALSE))</f>
        <v>76312</v>
      </c>
      <c r="G14" s="47">
        <f>IF(ISNA(VLOOKUP(Table1510[[#This Row],[Name]], 'Elec 21-22'!$A$4:$B$656, 2, FALSE)), "0", VLOOKUP(Table1510[[#This Row],[Name]], 'Elec 21-22'!$A$4:$B$656, 2, FALSE))</f>
        <v>95482</v>
      </c>
      <c r="H14" s="11">
        <f>IF(ISNA(VLOOKUP(Table1510[[#This Row],[Name]],'Elec 22-23'!$A$4:$B$680, 2, FALSE)), "", VLOOKUP(Table1510[[#This Row],[Name]], 'Elec 22-23'!$A$4:$B$680, 2, FALSE))</f>
        <v>102677</v>
      </c>
      <c r="I14" s="97">
        <f>IFERROR(Table1510[[#This Row],[Electricity 22-23]]/$M$1, "")</f>
        <v>0.13352866437523328</v>
      </c>
      <c r="J14" s="7">
        <f ca="1">IF(ISNA(VLOOKUP(Table1510[[#This Row],[Name]],Table1[#All],21,FALSE)),"0",(VLOOKUP(Table1510[[#This Row],[Name]],Table1[#All],21,FALSE)))</f>
        <v>100385</v>
      </c>
      <c r="K14" s="97">
        <f ca="1">IFERROR(Table1510[[#This Row],[Electricity 23-24]]/$O$1,"")</f>
        <v>0.17993077724144976</v>
      </c>
      <c r="L14" s="77"/>
    </row>
    <row r="15" spans="1:15" x14ac:dyDescent="0.25">
      <c r="A15" s="64" t="s">
        <v>152</v>
      </c>
      <c r="B15" s="21" t="str">
        <f>VLOOKUP(Table1510[[#This Row],[Name]], 'Site Information'!$A$2:$D$46, 4, FALSE)</f>
        <v>Leisure and Culture - Libraries and Museums</v>
      </c>
      <c r="C15" s="8">
        <f>IF(ISNA(VLOOKUP(Table1510[[#This Row],[Name]], 'Elec 17-18'!$A$4:$B$630, 2, FALSE)), "0", VLOOKUP(Table1510[[#This Row],[Name]], 'Elec 17-18'!$A$4:$B$630, 2, FALSE))</f>
        <v>14508</v>
      </c>
      <c r="D15" s="8">
        <f>IF(ISNA(VLOOKUP(Table1510[[#This Row],[Name]], 'Elec 18-19'!$A$4:$B$630, 2, FALSE)), "0", VLOOKUP(Table1510[[#This Row],[Name]], 'Elec 18-19'!$A$4:$B$630, 2, FALSE))</f>
        <v>12234</v>
      </c>
      <c r="E15" s="7">
        <f>IF(ISNA(VLOOKUP(Table1510[[#This Row],[Name]], 'Elec 19-20'!$A$4:$B$631, 2, FALSE)), "0", VLOOKUP(Table1510[[#This Row],[Name]], 'Elec 19-20'!$A$4:$B$631, 2, FALSE))</f>
        <v>10191</v>
      </c>
      <c r="F15" s="11">
        <f>IF(ISNA(VLOOKUP(Table1510[[#This Row],[Name]],'Elec 20-21'!$A$4:$B$641, 2, FALSE)), "0", VLOOKUP(Table1510[[#This Row],[Name]], 'Elec 20-21'!$A$4:$B$641, 2, FALSE))</f>
        <v>6374</v>
      </c>
      <c r="G15" s="47">
        <f>IF(ISNA(VLOOKUP(Table1510[[#This Row],[Name]], 'Elec 21-22'!$A$4:$B$656, 2, FALSE)), "0", VLOOKUP(Table1510[[#This Row],[Name]], 'Elec 21-22'!$A$4:$B$656, 2, FALSE))</f>
        <v>9663</v>
      </c>
      <c r="H15" s="11">
        <f>IF(ISNA(VLOOKUP(Table1510[[#This Row],[Name]],'Elec 22-23'!$A$4:$B$680, 2, FALSE)), "", VLOOKUP(Table1510[[#This Row],[Name]], 'Elec 22-23'!$A$4:$B$680, 2, FALSE))</f>
        <v>9666</v>
      </c>
      <c r="I15" s="97">
        <f>IFERROR(Table1510[[#This Row],[Electricity 22-23]]/$M$1, "")</f>
        <v>1.257037184423975E-2</v>
      </c>
      <c r="J15" s="7">
        <f ca="1">IF(ISNA(VLOOKUP(Table1510[[#This Row],[Name]],Table1[#All],21,FALSE)),"0",(VLOOKUP(Table1510[[#This Row],[Name]],Table1[#All],21,FALSE)))</f>
        <v>9601</v>
      </c>
      <c r="K15" s="97">
        <f ca="1">IFERROR(Table1510[[#This Row],[Electricity 23-24]]/$O$1,"")</f>
        <v>1.7208899659263428E-2</v>
      </c>
      <c r="L15" s="77"/>
    </row>
    <row r="16" spans="1:15" x14ac:dyDescent="0.25">
      <c r="A16" s="64" t="s">
        <v>183</v>
      </c>
      <c r="B16" s="21" t="str">
        <f>VLOOKUP(Table1510[[#This Row],[Name]], 'Site Information'!$A$2:$D$46, 4, FALSE)</f>
        <v>Leisure and Culture - Libraries and Museums</v>
      </c>
      <c r="C16" s="8">
        <f>IF(ISNA(VLOOKUP(Table1510[[#This Row],[Name]], 'Elec 17-18'!$A$4:$B$630, 2, FALSE)), "0", VLOOKUP(Table1510[[#This Row],[Name]], 'Elec 17-18'!$A$4:$B$630, 2, FALSE))</f>
        <v>18735</v>
      </c>
      <c r="D16" s="8">
        <f>IF(ISNA(VLOOKUP(Table1510[[#This Row],[Name]], 'Elec 18-19'!$A$4:$B$630, 2, FALSE)), "0", VLOOKUP(Table1510[[#This Row],[Name]], 'Elec 18-19'!$A$4:$B$630, 2, FALSE))</f>
        <v>13767</v>
      </c>
      <c r="E16" s="7">
        <f>IF(ISNA(VLOOKUP(Table1510[[#This Row],[Name]], 'Elec 19-20'!$A$4:$B$631, 2, FALSE)), "0", VLOOKUP(Table1510[[#This Row],[Name]], 'Elec 19-20'!$A$4:$B$631, 2, FALSE))</f>
        <v>9837</v>
      </c>
      <c r="F16" s="11">
        <f>IF(ISNA(VLOOKUP(Table1510[[#This Row],[Name]],'Elec 20-21'!$A$4:$B$641, 2, FALSE)), "0", VLOOKUP(Table1510[[#This Row],[Name]], 'Elec 20-21'!$A$4:$B$641, 2, FALSE))</f>
        <v>12193</v>
      </c>
      <c r="G16" s="47">
        <f>IF(ISNA(VLOOKUP(Table1510[[#This Row],[Name]], 'Elec 21-22'!$A$4:$B$656, 2, FALSE)), "0", VLOOKUP(Table1510[[#This Row],[Name]], 'Elec 21-22'!$A$4:$B$656, 2, FALSE))</f>
        <v>12081</v>
      </c>
      <c r="H16" s="11">
        <f>IF(ISNA(VLOOKUP(Table1510[[#This Row],[Name]],'Elec 22-23'!$A$4:$B$680, 2, FALSE)), "", VLOOKUP(Table1510[[#This Row],[Name]], 'Elec 22-23'!$A$4:$B$680, 2, FALSE))</f>
        <v>16156</v>
      </c>
      <c r="I16" s="97">
        <f>IFERROR(Table1510[[#This Row],[Electricity 22-23]]/$M$1, "")</f>
        <v>2.1010441497572668E-2</v>
      </c>
      <c r="J16" s="7">
        <f ca="1">IF(ISNA(VLOOKUP(Table1510[[#This Row],[Name]],Table1[#All],21,FALSE)),"0",(VLOOKUP(Table1510[[#This Row],[Name]],Table1[#All],21,FALSE)))</f>
        <v>7598</v>
      </c>
      <c r="K16" s="97">
        <f ca="1">IFERROR(Table1510[[#This Row],[Electricity 23-24]]/$O$1,"")</f>
        <v>1.3618708427360017E-2</v>
      </c>
      <c r="L16" s="77"/>
    </row>
    <row r="17" spans="1:12" x14ac:dyDescent="0.25">
      <c r="A17" s="64" t="s">
        <v>216</v>
      </c>
      <c r="B17" s="21" t="str">
        <f>VLOOKUP(Table1510[[#This Row],[Name]], 'Site Information'!$A$2:$D$46, 4, FALSE)</f>
        <v>Leisure and Culture - Libraries and Museums</v>
      </c>
      <c r="C17" s="8">
        <f>IF(ISNA(VLOOKUP(Table1510[[#This Row],[Name]], 'Elec 17-18'!$A$4:$B$630, 2, FALSE)), "0", VLOOKUP(Table1510[[#This Row],[Name]], 'Elec 17-18'!$A$4:$B$630, 2, FALSE))</f>
        <v>7036</v>
      </c>
      <c r="D17" s="8">
        <f>IF(ISNA(VLOOKUP(Table1510[[#This Row],[Name]], 'Elec 18-19'!$A$4:$B$630, 2, FALSE)), "0", VLOOKUP(Table1510[[#This Row],[Name]], 'Elec 18-19'!$A$4:$B$630, 2, FALSE))</f>
        <v>6694</v>
      </c>
      <c r="E17" s="7">
        <f>IF(ISNA(VLOOKUP(Table1510[[#This Row],[Name]], 'Elec 19-20'!$A$4:$B$631, 2, FALSE)), "0", VLOOKUP(Table1510[[#This Row],[Name]], 'Elec 19-20'!$A$4:$B$631, 2, FALSE))</f>
        <v>6677</v>
      </c>
      <c r="F17" s="11">
        <f>IF(ISNA(VLOOKUP(Table1510[[#This Row],[Name]],'Elec 20-21'!$A$4:$B$641, 2, FALSE)), "0", VLOOKUP(Table1510[[#This Row],[Name]], 'Elec 20-21'!$A$4:$B$641, 2, FALSE))</f>
        <v>3639</v>
      </c>
      <c r="G17" s="47">
        <f>IF(ISNA(VLOOKUP(Table1510[[#This Row],[Name]], 'Elec 21-22'!$A$4:$B$656, 2, FALSE)), "0", VLOOKUP(Table1510[[#This Row],[Name]], 'Elec 21-22'!$A$4:$B$656, 2, FALSE))</f>
        <v>5980</v>
      </c>
      <c r="H17" s="11">
        <f>IF(ISNA(VLOOKUP(Table1510[[#This Row],[Name]],'Elec 22-23'!$A$4:$B$680, 2, FALSE)), "", VLOOKUP(Table1510[[#This Row],[Name]], 'Elec 22-23'!$A$4:$B$680, 2, FALSE))</f>
        <v>6493</v>
      </c>
      <c r="I17" s="74">
        <f>IFERROR(Table1510[[#This Row],[Electricity 22-23]]/$M$1, "")</f>
        <v>8.4439710722789881E-3</v>
      </c>
      <c r="J17" s="7">
        <f ca="1">IF(ISNA(VLOOKUP(Table1510[[#This Row],[Name]],Table1[#All],21,FALSE)),"0",(VLOOKUP(Table1510[[#This Row],[Name]],Table1[#All],21,FALSE)))</f>
        <v>5950</v>
      </c>
      <c r="K17" s="97">
        <f ca="1">IFERROR(Table1510[[#This Row],[Electricity 23-24]]/$O$1,"")</f>
        <v>1.0664821682389063E-2</v>
      </c>
      <c r="L17" s="77"/>
    </row>
    <row r="18" spans="1:12" x14ac:dyDescent="0.25">
      <c r="A18" s="64" t="s">
        <v>256</v>
      </c>
      <c r="B18" s="21" t="str">
        <f>VLOOKUP(Table1510[[#This Row],[Name]], 'Site Information'!$A$2:$D$46, 4, FALSE)</f>
        <v>Leisure and Culture - Libraries and Museums</v>
      </c>
      <c r="C18" s="11">
        <f>IF(ISNA(VLOOKUP(Table1510[[#This Row],[Name]], 'Elec 17-18'!$A$4:$B$630, 2, FALSE)), "0", VLOOKUP(Table1510[[#This Row],[Name]], 'Elec 17-18'!$A$4:$B$630, 2, FALSE))</f>
        <v>6758</v>
      </c>
      <c r="D18" s="11">
        <f>IF(ISNA(VLOOKUP(Table1510[[#This Row],[Name]], 'Elec 18-19'!$A$4:$B$630, 2, FALSE)), "0", VLOOKUP(Table1510[[#This Row],[Name]], 'Elec 18-19'!$A$4:$B$630, 2, FALSE))</f>
        <v>6532</v>
      </c>
      <c r="E18" s="7">
        <f>IF(ISNA(VLOOKUP(Table1510[[#This Row],[Name]], 'Elec 19-20'!$A$4:$B$631, 2, FALSE)), "0", VLOOKUP(Table1510[[#This Row],[Name]], 'Elec 19-20'!$A$4:$B$631, 2, FALSE))</f>
        <v>6774</v>
      </c>
      <c r="F18" s="11">
        <f>IF(ISNA(VLOOKUP(Table1510[[#This Row],[Name]],'Elec 20-21'!$A$4:$B$641, 2, FALSE)), "0", VLOOKUP(Table1510[[#This Row],[Name]], 'Elec 20-21'!$A$4:$B$641, 2, FALSE))</f>
        <v>3195</v>
      </c>
      <c r="G18" s="47">
        <f>IF(ISNA(VLOOKUP(Table1510[[#This Row],[Name]], 'Elec 21-22'!$A$4:$B$656, 2, FALSE)), "0", VLOOKUP(Table1510[[#This Row],[Name]], 'Elec 21-22'!$A$4:$B$656, 2, FALSE))</f>
        <v>6552</v>
      </c>
      <c r="H18" s="11">
        <f>IF(ISNA(VLOOKUP(Table1510[[#This Row],[Name]],'Elec 22-23'!$A$4:$B$680, 2, FALSE)), "", VLOOKUP(Table1510[[#This Row],[Name]], 'Elec 22-23'!$A$4:$B$680, 2, FALSE))</f>
        <v>6142</v>
      </c>
      <c r="I18" s="74">
        <f>IFERROR(Table1510[[#This Row],[Electricity 22-23]]/$M$1, "")</f>
        <v>7.9875050555887183E-3</v>
      </c>
      <c r="J18" s="7">
        <f ca="1">IF(ISNA(VLOOKUP(Table1510[[#This Row],[Name]],Table1[#All],21,FALSE)),"0",(VLOOKUP(Table1510[[#This Row],[Name]],Table1[#All],21,FALSE)))</f>
        <v>6154</v>
      </c>
      <c r="K18" s="97">
        <f ca="1">IFERROR(Table1510[[#This Row],[Electricity 23-24]]/$O$1,"")</f>
        <v>1.1030472711499546E-2</v>
      </c>
      <c r="L18" s="77"/>
    </row>
    <row r="19" spans="1:12" x14ac:dyDescent="0.25">
      <c r="A19" s="64" t="s">
        <v>317</v>
      </c>
      <c r="B19" s="21" t="str">
        <f>VLOOKUP(Table1510[[#This Row],[Name]], 'Site Information'!$A$2:$D$46, 4, FALSE)</f>
        <v>Leisure and Culture - Libraries and Museums</v>
      </c>
      <c r="C19" s="11">
        <f>IF(ISNA(VLOOKUP(Table1510[[#This Row],[Name]], 'Elec 17-18'!$A$4:$B$630, 2, FALSE)), "0", VLOOKUP(Table1510[[#This Row],[Name]], 'Elec 17-18'!$A$4:$B$630, 2, FALSE))</f>
        <v>16605</v>
      </c>
      <c r="D19" s="11">
        <f>IF(ISNA(VLOOKUP(Table1510[[#This Row],[Name]], 'Elec 18-19'!$A$4:$B$630, 2, FALSE)), "0", VLOOKUP(Table1510[[#This Row],[Name]], 'Elec 18-19'!$A$4:$B$630, 2, FALSE))</f>
        <v>16891</v>
      </c>
      <c r="E19" s="7">
        <f>IF(ISNA(VLOOKUP(Table1510[[#This Row],[Name]], 'Elec 19-20'!$A$4:$B$631, 2, FALSE)), "0", VLOOKUP(Table1510[[#This Row],[Name]], 'Elec 19-20'!$A$4:$B$631, 2, FALSE))</f>
        <v>12201</v>
      </c>
      <c r="F19" s="11">
        <f>IF(ISNA(VLOOKUP(Table1510[[#This Row],[Name]],'Elec 20-21'!$A$4:$B$641, 2, FALSE)), "0", VLOOKUP(Table1510[[#This Row],[Name]], 'Elec 20-21'!$A$4:$B$641, 2, FALSE))</f>
        <v>0</v>
      </c>
      <c r="G19" s="47" t="str">
        <f>IF(ISNA(VLOOKUP(Table1510[[#This Row],[Name]], 'Elec 21-22'!$A$4:$B$656, 2, FALSE)), "0", VLOOKUP(Table1510[[#This Row],[Name]], 'Elec 21-22'!$A$4:$B$656, 2, FALSE))</f>
        <v>0</v>
      </c>
      <c r="H19" s="11">
        <f>IF(ISNA(VLOOKUP(Table1510[[#This Row],[Name]],'Elec 22-23'!$A$4:$B$680, 2, FALSE)), "", VLOOKUP(Table1510[[#This Row],[Name]], 'Elec 22-23'!$A$4:$B$680, 2, FALSE))</f>
        <v>0</v>
      </c>
      <c r="I19" s="97">
        <f>IFERROR(Table1510[[#This Row],[Electricity 22-23]]/$M$1, "")</f>
        <v>0</v>
      </c>
      <c r="J19" s="7" t="str">
        <f>IF(ISNA(VLOOKUP(Table1510[[#This Row],[Name]],Table1[#All],21,FALSE)),"0",(VLOOKUP(Table1510[[#This Row],[Name]],Table1[#All],21,FALSE)))</f>
        <v>0</v>
      </c>
      <c r="K19" s="97">
        <f ca="1">IFERROR(Table1510[[#This Row],[Electricity 23-24]]/$O$1,"")</f>
        <v>0</v>
      </c>
      <c r="L19" s="77"/>
    </row>
    <row r="20" spans="1:12" x14ac:dyDescent="0.25">
      <c r="A20" s="64" t="s">
        <v>879</v>
      </c>
      <c r="B20" s="21" t="str">
        <f>VLOOKUP(Table1510[[#This Row],[Name]], 'Site Information'!$A$2:$D$46, 4, FALSE)</f>
        <v>Leisure and Culture - Libraries and Museums</v>
      </c>
      <c r="C20" s="11" t="str">
        <f>IF(ISNA(VLOOKUP(Table1510[[#This Row],[Name]], 'Elec 17-18'!$A$4:$B$630, 2, FALSE)), "0", VLOOKUP(Table1510[[#This Row],[Name]], 'Elec 17-18'!$A$4:$B$630, 2, FALSE))</f>
        <v>0</v>
      </c>
      <c r="D20" s="11" t="str">
        <f>IF(ISNA(VLOOKUP(Table1510[[#This Row],[Name]], 'Elec 18-19'!$A$4:$B$630, 2, FALSE)), "0", VLOOKUP(Table1510[[#This Row],[Name]], 'Elec 18-19'!$A$4:$B$630, 2, FALSE))</f>
        <v>0</v>
      </c>
      <c r="E20" s="11" t="str">
        <f>IF(ISNA(VLOOKUP(Table1510[[#This Row],[Name]], 'Elec 19-20'!$A$4:$B$631, 2, FALSE)), "0", VLOOKUP(Table1510[[#This Row],[Name]], 'Elec 19-20'!$A$4:$B$631, 2, FALSE))</f>
        <v>0</v>
      </c>
      <c r="F20" s="11" t="str">
        <f>IF(ISNA(VLOOKUP(Table1510[[#This Row],[Name]],'Elec 20-21'!$A$4:$B$641, 2, FALSE)), "0", VLOOKUP(Table1510[[#This Row],[Name]], 'Elec 20-21'!$A$4:$B$641, 2, FALSE))</f>
        <v>0</v>
      </c>
      <c r="G20" s="47" t="str">
        <f>IF(ISNA(VLOOKUP(Table1510[[#This Row],[Name]], 'Elec 21-22'!$A$4:$B$656, 2, FALSE)), "0", VLOOKUP(Table1510[[#This Row],[Name]], 'Elec 21-22'!$A$4:$B$656, 2, FALSE))</f>
        <v>0</v>
      </c>
      <c r="H20" s="11" t="str">
        <f>IF(ISNA(VLOOKUP(Table1510[[#This Row],[Name]],'Elec 22-23'!$A$4:$B$680, 2, FALSE)), "", VLOOKUP(Table1510[[#This Row],[Name]], 'Elec 22-23'!$A$4:$B$680, 2, FALSE))</f>
        <v/>
      </c>
      <c r="I20" s="12" t="str">
        <f>IFERROR(Table1510[[#This Row],[Electricity 22-23]]/$M$1, "")</f>
        <v/>
      </c>
      <c r="J20" s="7" t="str">
        <f>IF(ISNA(VLOOKUP(Table1510[[#This Row],[Name]],Table1[#All],21,FALSE)),"0",(VLOOKUP(Table1510[[#This Row],[Name]],Table1[#All],21,FALSE)))</f>
        <v/>
      </c>
      <c r="K20" s="97" t="str">
        <f ca="1">IFERROR(Table1510[[#This Row],[Electricity 23-24]]/$O$1,"")</f>
        <v/>
      </c>
      <c r="L20" s="77"/>
    </row>
    <row r="21" spans="1:12" x14ac:dyDescent="0.25">
      <c r="A21" s="64" t="s">
        <v>323</v>
      </c>
      <c r="B21" s="21" t="str">
        <f>VLOOKUP(Table1510[[#This Row],[Name]], 'Site Information'!$A$2:$D$46, 4, FALSE)</f>
        <v>Leisure and Culture - Libraries and Museums</v>
      </c>
      <c r="C21" s="11">
        <f>IF(ISNA(VLOOKUP(Table1510[[#This Row],[Name]], 'Elec 17-18'!$A$4:$B$630, 2, FALSE)), "0", VLOOKUP(Table1510[[#This Row],[Name]], 'Elec 17-18'!$A$4:$B$630, 2, FALSE))</f>
        <v>130690</v>
      </c>
      <c r="D21" s="11">
        <f>IF(ISNA(VLOOKUP(Table1510[[#This Row],[Name]], 'Elec 18-19'!$A$4:$B$630, 2, FALSE)), "0", VLOOKUP(Table1510[[#This Row],[Name]], 'Elec 18-19'!$A$4:$B$630, 2, FALSE))</f>
        <v>131202</v>
      </c>
      <c r="E21" s="11">
        <f>IF(ISNA(VLOOKUP(Table1510[[#This Row],[Name]], 'Elec 19-20'!$A$4:$B$631, 2, FALSE)), "0", VLOOKUP(Table1510[[#This Row],[Name]], 'Elec 19-20'!$A$4:$B$631, 2, FALSE))</f>
        <v>135306</v>
      </c>
      <c r="F21" s="11">
        <f>IF(ISNA(VLOOKUP(Table1510[[#This Row],[Name]],'Elec 20-21'!$A$4:$B$641, 2, FALSE)), "0", VLOOKUP(Table1510[[#This Row],[Name]], 'Elec 20-21'!$A$4:$B$641, 2, FALSE))</f>
        <v>87905</v>
      </c>
      <c r="G21" s="47">
        <f>IF(ISNA(VLOOKUP(Table1510[[#This Row],[Name]], 'Elec 21-22'!$A$4:$B$656, 2, FALSE)), "0", VLOOKUP(Table1510[[#This Row],[Name]], 'Elec 21-22'!$A$4:$B$656, 2, FALSE))</f>
        <v>112022</v>
      </c>
      <c r="H21" s="11">
        <f>IF(ISNA(VLOOKUP(Table1510[[#This Row],[Name]],'Elec 22-23'!$A$4:$B$680, 2, FALSE)), "", VLOOKUP(Table1510[[#This Row],[Name]], 'Elec 22-23'!$A$4:$B$680, 2, FALSE))</f>
        <v>113329</v>
      </c>
      <c r="I21" s="12">
        <f>IFERROR(Table1510[[#This Row],[Electricity 22-23]]/$M$1, "")</f>
        <v>0.14738130257974824</v>
      </c>
      <c r="J21" s="7">
        <f ca="1">IF(ISNA(VLOOKUP(Table1510[[#This Row],[Name]],Table1[#All],21,FALSE)),"0",(VLOOKUP(Table1510[[#This Row],[Name]],Table1[#All],21,FALSE)))</f>
        <v>119259</v>
      </c>
      <c r="K21" s="97">
        <f ca="1">IFERROR(Table1510[[#This Row],[Electricity 23-24]]/$O$1,"")</f>
        <v>0.21376066706219116</v>
      </c>
      <c r="L21" s="77"/>
    </row>
    <row r="22" spans="1:12" x14ac:dyDescent="0.25">
      <c r="A22" s="64" t="s">
        <v>336</v>
      </c>
      <c r="B22" s="21" t="str">
        <f>VLOOKUP(Table1510[[#This Row],[Name]], 'Site Information'!$A$2:$D$46, 4, FALSE)</f>
        <v>Leisure and Culture - Libraries and Museums</v>
      </c>
      <c r="C22" s="8">
        <f>IF(ISNA(VLOOKUP(Table1510[[#This Row],[Name]], 'Elec 17-18'!$A$4:$B$630, 2, FALSE)), "0", VLOOKUP(Table1510[[#This Row],[Name]], 'Elec 17-18'!$A$4:$B$630, 2, FALSE))</f>
        <v>8237</v>
      </c>
      <c r="D22" s="8">
        <f>IF(ISNA(VLOOKUP(Table1510[[#This Row],[Name]], 'Elec 18-19'!$A$4:$B$630, 2, FALSE)), "0", VLOOKUP(Table1510[[#This Row],[Name]], 'Elec 18-19'!$A$4:$B$630, 2, FALSE))</f>
        <v>7816</v>
      </c>
      <c r="E22" s="7">
        <f>IF(ISNA(VLOOKUP(Table1510[[#This Row],[Name]], 'Elec 19-20'!$A$4:$B$631, 2, FALSE)), "0", VLOOKUP(Table1510[[#This Row],[Name]], 'Elec 19-20'!$A$4:$B$631, 2, FALSE))</f>
        <v>7558</v>
      </c>
      <c r="F22" s="11">
        <f>IF(ISNA(VLOOKUP(Table1510[[#This Row],[Name]],'Elec 20-21'!$A$4:$B$641, 2, FALSE)), "0", VLOOKUP(Table1510[[#This Row],[Name]], 'Elec 20-21'!$A$4:$B$641, 2, FALSE))</f>
        <v>2888</v>
      </c>
      <c r="G22" s="47">
        <f>IF(ISNA(VLOOKUP(Table1510[[#This Row],[Name]], 'Elec 21-22'!$A$4:$B$656, 2, FALSE)), "0", VLOOKUP(Table1510[[#This Row],[Name]], 'Elec 21-22'!$A$4:$B$656, 2, FALSE))</f>
        <v>8141</v>
      </c>
      <c r="H22" s="11">
        <f>IF(ISNA(VLOOKUP(Table1510[[#This Row],[Name]],'Elec 22-23'!$A$4:$B$680, 2, FALSE)), "", VLOOKUP(Table1510[[#This Row],[Name]], 'Elec 22-23'!$A$4:$B$680, 2, FALSE))</f>
        <v>9010</v>
      </c>
      <c r="I22" s="74">
        <f>IFERROR(Table1510[[#This Row],[Electricity 22-23]]/$M$1, "")</f>
        <v>1.1717261568032293E-2</v>
      </c>
      <c r="J22" s="7">
        <f ca="1">IF(ISNA(VLOOKUP(Table1510[[#This Row],[Name]],Table1[#All],21,FALSE)),"0",(VLOOKUP(Table1510[[#This Row],[Name]],Table1[#All],21,FALSE)))</f>
        <v>7222</v>
      </c>
      <c r="K22" s="97">
        <f ca="1">IFERROR(Table1510[[#This Row],[Electricity 23-24]]/$O$1,"")</f>
        <v>1.2944763393313246E-2</v>
      </c>
      <c r="L22" s="77"/>
    </row>
    <row r="23" spans="1:12" x14ac:dyDescent="0.25">
      <c r="A23" s="64" t="s">
        <v>351</v>
      </c>
      <c r="B23" s="21" t="str">
        <f>VLOOKUP(Table1510[[#This Row],[Name]], 'Site Information'!$A$2:$D$46, 4, FALSE)</f>
        <v>Leisure and Culture - Libraries and Museums</v>
      </c>
      <c r="C23" s="8" t="str">
        <f>IF(ISNA(VLOOKUP(Table1510[[#This Row],[Name]], 'Elec 17-18'!$A$4:$B$630, 2, FALSE)), "0", VLOOKUP(Table1510[[#This Row],[Name]], 'Elec 17-18'!$A$4:$B$630, 2, FALSE))</f>
        <v>0</v>
      </c>
      <c r="D23" s="8" t="str">
        <f>IF(ISNA(VLOOKUP(Table1510[[#This Row],[Name]], 'Elec 18-19'!$A$4:$B$630, 2, FALSE)), "0", VLOOKUP(Table1510[[#This Row],[Name]], 'Elec 18-19'!$A$4:$B$630, 2, FALSE))</f>
        <v>0</v>
      </c>
      <c r="E23" s="7">
        <f>IF(ISNA(VLOOKUP(Table1510[[#This Row],[Name]], 'Elec 19-20'!$A$4:$B$631, 2, FALSE)), "0", VLOOKUP(Table1510[[#This Row],[Name]], 'Elec 19-20'!$A$4:$B$631, 2, FALSE))</f>
        <v>78755</v>
      </c>
      <c r="F23" s="11">
        <f>IF(ISNA(VLOOKUP(Table1510[[#This Row],[Name]],'Elec 20-21'!$A$4:$B$641, 2, FALSE)), "0", VLOOKUP(Table1510[[#This Row],[Name]], 'Elec 20-21'!$A$4:$B$641, 2, FALSE))</f>
        <v>47833</v>
      </c>
      <c r="G23" s="47">
        <f>IF(ISNA(VLOOKUP(Table1510[[#This Row],[Name]], 'Elec 21-22'!$A$4:$B$656, 2, FALSE)), "0", VLOOKUP(Table1510[[#This Row],[Name]], 'Elec 21-22'!$A$4:$B$656, 2, FALSE))</f>
        <v>61832</v>
      </c>
      <c r="H23" s="11">
        <f>IF(ISNA(VLOOKUP(Table1510[[#This Row],[Name]],'Elec 22-23'!$A$4:$B$680, 2, FALSE)), "", VLOOKUP(Table1510[[#This Row],[Name]], 'Elec 22-23'!$A$4:$B$680, 2, FALSE))</f>
        <v>59261</v>
      </c>
      <c r="I23" s="97">
        <f>IFERROR(Table1510[[#This Row],[Electricity 22-23]]/$M$1, "")</f>
        <v>7.7067329387698308E-2</v>
      </c>
      <c r="J23" s="7">
        <f ca="1">IF(ISNA(VLOOKUP(Table1510[[#This Row],[Name]],Table1[#All],21,FALSE)),"0",(VLOOKUP(Table1510[[#This Row],[Name]],Table1[#All],21,FALSE)))</f>
        <v>46245</v>
      </c>
      <c r="K23" s="97">
        <f ca="1">IFERROR(Table1510[[#This Row],[Electricity 23-24]]/$O$1,"")</f>
        <v>8.2889861966736506E-2</v>
      </c>
      <c r="L23" s="77"/>
    </row>
    <row r="24" spans="1:12" x14ac:dyDescent="0.25">
      <c r="A24" s="64" t="s">
        <v>361</v>
      </c>
      <c r="B24" s="21" t="str">
        <f>VLOOKUP(Table1510[[#This Row],[Name]], 'Site Information'!$A$2:$D$46, 4, FALSE)</f>
        <v>Leisure and Culture - Libraries and Museums</v>
      </c>
      <c r="C24" s="8" t="str">
        <f>IF(ISNA(VLOOKUP(Table1510[[#This Row],[Name]], 'Elec 17-18'!$A$4:$B$630, 2, FALSE)), "0", VLOOKUP(Table1510[[#This Row],[Name]], 'Elec 17-18'!$A$4:$B$630, 2, FALSE))</f>
        <v>0</v>
      </c>
      <c r="D24" s="8" t="str">
        <f>IF(ISNA(VLOOKUP(Table1510[[#This Row],[Name]], 'Elec 18-19'!$A$4:$B$630, 2, FALSE)), "0", VLOOKUP(Table1510[[#This Row],[Name]], 'Elec 18-19'!$A$4:$B$630, 2, FALSE))</f>
        <v>0</v>
      </c>
      <c r="E24" s="7">
        <f>IF(ISNA(VLOOKUP(Table1510[[#This Row],[Name]], 'Elec 19-20'!$A$4:$B$631, 2, FALSE)), "0", VLOOKUP(Table1510[[#This Row],[Name]], 'Elec 19-20'!$A$4:$B$631, 2, FALSE))</f>
        <v>7326</v>
      </c>
      <c r="F24" s="11">
        <f>IF(ISNA(VLOOKUP(Table1510[[#This Row],[Name]],'Elec 20-21'!$A$4:$B$641, 2, FALSE)), "0", VLOOKUP(Table1510[[#This Row],[Name]], 'Elec 20-21'!$A$4:$B$641, 2, FALSE))</f>
        <v>2442</v>
      </c>
      <c r="G24" s="47">
        <f>IF(ISNA(VLOOKUP(Table1510[[#This Row],[Name]], 'Elec 21-22'!$A$4:$B$656, 2, FALSE)), "0", VLOOKUP(Table1510[[#This Row],[Name]], 'Elec 21-22'!$A$4:$B$656, 2, FALSE))</f>
        <v>5309</v>
      </c>
      <c r="H24" s="11">
        <f>IF(ISNA(VLOOKUP(Table1510[[#This Row],[Name]],'Elec 22-23'!$A$4:$B$680, 2, FALSE)), "", VLOOKUP(Table1510[[#This Row],[Name]], 'Elec 22-23'!$A$4:$B$680, 2, FALSE))</f>
        <v>4883</v>
      </c>
      <c r="I24" s="74">
        <f>IFERROR(Table1510[[#This Row],[Electricity 22-23]]/$M$1, "")</f>
        <v>6.350209571221053E-3</v>
      </c>
      <c r="J24" s="7">
        <f ca="1">IF(ISNA(VLOOKUP(Table1510[[#This Row],[Name]],Table1[#All],21,FALSE)),"0",(VLOOKUP(Table1510[[#This Row],[Name]],Table1[#All],21,FALSE)))</f>
        <v>4207</v>
      </c>
      <c r="K24" s="97">
        <f ca="1">IFERROR(Table1510[[#This Row],[Electricity 23-24]]/$O$1,"")</f>
        <v>7.5406562719009728E-3</v>
      </c>
      <c r="L24" s="77"/>
    </row>
    <row r="25" spans="1:12" x14ac:dyDescent="0.25">
      <c r="A25" s="64" t="s">
        <v>390</v>
      </c>
      <c r="B25" s="21" t="str">
        <f>VLOOKUP(Table1510[[#This Row],[Name]], 'Site Information'!$A$2:$D$46, 4, FALSE)</f>
        <v>Leisure and Culture - Libraries and Museums</v>
      </c>
      <c r="C25" s="11">
        <f>IF(ISNA(VLOOKUP(Table1510[[#This Row],[Name]], 'Elec 17-18'!$A$4:$B$630, 2, FALSE)), "0", VLOOKUP(Table1510[[#This Row],[Name]], 'Elec 17-18'!$A$4:$B$630, 2, FALSE))</f>
        <v>4888</v>
      </c>
      <c r="D25" s="11">
        <f>IF(ISNA(VLOOKUP(Table1510[[#This Row],[Name]], 'Elec 18-19'!$A$4:$B$630, 2, FALSE)), "0", VLOOKUP(Table1510[[#This Row],[Name]], 'Elec 18-19'!$A$4:$B$630, 2, FALSE))</f>
        <v>5188</v>
      </c>
      <c r="E25" s="7">
        <f>IF(ISNA(VLOOKUP(Table1510[[#This Row],[Name]], 'Elec 19-20'!$A$4:$B$631, 2, FALSE)), "0", VLOOKUP(Table1510[[#This Row],[Name]], 'Elec 19-20'!$A$4:$B$631, 2, FALSE))</f>
        <v>5423</v>
      </c>
      <c r="F25" s="11">
        <f>IF(ISNA(VLOOKUP(Table1510[[#This Row],[Name]],'Elec 20-21'!$A$4:$B$641, 2, FALSE)), "0", VLOOKUP(Table1510[[#This Row],[Name]], 'Elec 20-21'!$A$4:$B$641, 2, FALSE))</f>
        <v>3284</v>
      </c>
      <c r="G25" s="47">
        <f>IF(ISNA(VLOOKUP(Table1510[[#This Row],[Name]], 'Elec 21-22'!$A$4:$B$656, 2, FALSE)), "0", VLOOKUP(Table1510[[#This Row],[Name]], 'Elec 21-22'!$A$4:$B$656, 2, FALSE))</f>
        <v>5232</v>
      </c>
      <c r="H25" s="11">
        <f>IF(ISNA(VLOOKUP(Table1510[[#This Row],[Name]],'Elec 22-23'!$A$4:$B$680, 2, FALSE)), "", VLOOKUP(Table1510[[#This Row],[Name]], 'Elec 22-23'!$A$4:$B$680, 2, FALSE))</f>
        <v>5107</v>
      </c>
      <c r="I25" s="97">
        <f>IFERROR(Table1510[[#This Row],[Electricity 22-23]]/$M$1, "")</f>
        <v>6.6415155191943314E-3</v>
      </c>
      <c r="J25" s="7">
        <f ca="1">IF(ISNA(VLOOKUP(Table1510[[#This Row],[Name]],Table1[#All],21,FALSE)),"0",(VLOOKUP(Table1510[[#This Row],[Name]],Table1[#All],21,FALSE)))</f>
        <v>5269</v>
      </c>
      <c r="K25" s="97">
        <f ca="1">IFERROR(Table1510[[#This Row],[Electricity 23-24]]/$O$1,"")</f>
        <v>9.4441925116820133E-3</v>
      </c>
      <c r="L25" s="77"/>
    </row>
    <row r="26" spans="1:12" x14ac:dyDescent="0.25">
      <c r="A26" s="64" t="s">
        <v>884</v>
      </c>
      <c r="B26" s="21" t="str">
        <f>VLOOKUP(Table1510[[#This Row],[Name]], 'Site Information'!$A$2:$D$46, 4, FALSE)</f>
        <v>Leisure and Culture - Libraries and Museums</v>
      </c>
      <c r="C26" s="11" t="str">
        <f>IF(ISNA(VLOOKUP(Table1510[[#This Row],[Name]], 'Elec 17-18'!$A$4:$B$630, 2, FALSE)), "0", VLOOKUP(Table1510[[#This Row],[Name]], 'Elec 17-18'!$A$4:$B$630, 2, FALSE))</f>
        <v>0</v>
      </c>
      <c r="D26" s="11" t="str">
        <f>IF(ISNA(VLOOKUP(Table1510[[#This Row],[Name]], 'Elec 18-19'!$A$4:$B$630, 2, FALSE)), "0", VLOOKUP(Table1510[[#This Row],[Name]], 'Elec 18-19'!$A$4:$B$630, 2, FALSE))</f>
        <v>0</v>
      </c>
      <c r="E26" s="11" t="str">
        <f>IF(ISNA(VLOOKUP(Table1510[[#This Row],[Name]], 'Elec 19-20'!$A$4:$B$631, 2, FALSE)), "0", VLOOKUP(Table1510[[#This Row],[Name]], 'Elec 19-20'!$A$4:$B$631, 2, FALSE))</f>
        <v>0</v>
      </c>
      <c r="F26" s="11" t="str">
        <f>IF(ISNA(VLOOKUP(Table1510[[#This Row],[Name]],'Elec 20-21'!$A$4:$B$641, 2, FALSE)), "0", VLOOKUP(Table1510[[#This Row],[Name]], 'Elec 20-21'!$A$4:$B$641, 2, FALSE))</f>
        <v>0</v>
      </c>
      <c r="G26" s="47" t="str">
        <f>IF(ISNA(VLOOKUP(Table1510[[#This Row],[Name]], 'Elec 21-22'!$A$4:$B$656, 2, FALSE)), "0", VLOOKUP(Table1510[[#This Row],[Name]], 'Elec 21-22'!$A$4:$B$656, 2, FALSE))</f>
        <v>0</v>
      </c>
      <c r="H26" s="11" t="str">
        <f>IF(ISNA(VLOOKUP(Table1510[[#This Row],[Name]],'Elec 22-23'!$A$4:$B$680, 2, FALSE)), "", VLOOKUP(Table1510[[#This Row],[Name]], 'Elec 22-23'!$A$4:$B$680, 2, FALSE))</f>
        <v/>
      </c>
      <c r="I26" s="12" t="str">
        <f>IFERROR(Table1510[[#This Row],[Electricity 22-23]]/$M$1, "")</f>
        <v/>
      </c>
      <c r="J26" s="7" t="str">
        <f>IF(ISNA(VLOOKUP(Table1510[[#This Row],[Name]],Table1[#All],21,FALSE)),"0",(VLOOKUP(Table1510[[#This Row],[Name]],Table1[#All],21,FALSE)))</f>
        <v/>
      </c>
      <c r="K26" s="97" t="str">
        <f ca="1">IFERROR(Table1510[[#This Row],[Electricity 23-24]]/$O$1,"")</f>
        <v/>
      </c>
      <c r="L26" s="77"/>
    </row>
    <row r="27" spans="1:12" x14ac:dyDescent="0.25">
      <c r="A27" s="64" t="s">
        <v>409</v>
      </c>
      <c r="B27" s="21" t="str">
        <f>VLOOKUP(Table1510[[#This Row],[Name]], 'Site Information'!$A$2:$D$46, 4, FALSE)</f>
        <v>Leisure and Culture - Libraries and Museums</v>
      </c>
      <c r="C27" s="11">
        <f>IF(ISNA(VLOOKUP(Table1510[[#This Row],[Name]], 'Elec 17-18'!$A$4:$B$630, 2, FALSE)), "0", VLOOKUP(Table1510[[#This Row],[Name]], 'Elec 17-18'!$A$4:$B$630, 2, FALSE))</f>
        <v>7015</v>
      </c>
      <c r="D27" s="11">
        <f>IF(ISNA(VLOOKUP(Table1510[[#This Row],[Name]], 'Elec 18-19'!$A$4:$B$630, 2, FALSE)), "0", VLOOKUP(Table1510[[#This Row],[Name]], 'Elec 18-19'!$A$4:$B$630, 2, FALSE))</f>
        <v>7091</v>
      </c>
      <c r="E27" s="11">
        <f>IF(ISNA(VLOOKUP(Table1510[[#This Row],[Name]], 'Elec 19-20'!$A$4:$B$631, 2, FALSE)), "0", VLOOKUP(Table1510[[#This Row],[Name]], 'Elec 19-20'!$A$4:$B$631, 2, FALSE))</f>
        <v>7137</v>
      </c>
      <c r="F27" s="11">
        <f>IF(ISNA(VLOOKUP(Table1510[[#This Row],[Name]],'Elec 20-21'!$A$4:$B$641, 2, FALSE)), "0", VLOOKUP(Table1510[[#This Row],[Name]], 'Elec 20-21'!$A$4:$B$641, 2, FALSE))</f>
        <v>4539</v>
      </c>
      <c r="G27" s="47">
        <f>IF(ISNA(VLOOKUP(Table1510[[#This Row],[Name]], 'Elec 21-22'!$A$4:$B$656, 2, FALSE)), "0", VLOOKUP(Table1510[[#This Row],[Name]], 'Elec 21-22'!$A$4:$B$656, 2, FALSE))</f>
        <v>6484</v>
      </c>
      <c r="H27" s="11">
        <f>IF(ISNA(VLOOKUP(Table1510[[#This Row],[Name]],'Elec 22-23'!$A$4:$B$680, 2, FALSE)), "", VLOOKUP(Table1510[[#This Row],[Name]], 'Elec 22-23'!$A$4:$B$680, 2, FALSE))</f>
        <v>6717</v>
      </c>
      <c r="I27" s="12">
        <f>IFERROR(Table1510[[#This Row],[Electricity 22-23]]/$M$1, "")</f>
        <v>8.7352770202522665E-3</v>
      </c>
      <c r="J27" s="7" t="str">
        <f>IF(ISNA(VLOOKUP(Table1510[[#This Row],[Name]],Table1[#All],21,FALSE)),"0",(VLOOKUP(Table1510[[#This Row],[Name]],Table1[#All],21,FALSE)))</f>
        <v>0</v>
      </c>
      <c r="K27" s="97">
        <f ca="1">IFERROR(Table1510[[#This Row],[Electricity 23-24]]/$O$1,"")</f>
        <v>0</v>
      </c>
      <c r="L27" s="77"/>
    </row>
    <row r="28" spans="1:12" x14ac:dyDescent="0.25">
      <c r="A28" s="64" t="s">
        <v>426</v>
      </c>
      <c r="B28" s="21" t="str">
        <f>VLOOKUP(Table1510[[#This Row],[Name]], 'Site Information'!$A$2:$D$46, 4, FALSE)</f>
        <v>Leisure and Culture - Libraries and Museums</v>
      </c>
      <c r="C28" s="8">
        <f>IF(ISNA(VLOOKUP(Table1510[[#This Row],[Name]], 'Elec 17-18'!$A$4:$B$630, 2, FALSE)), "0", VLOOKUP(Table1510[[#This Row],[Name]], 'Elec 17-18'!$A$4:$B$630, 2, FALSE))</f>
        <v>5188</v>
      </c>
      <c r="D28" s="8">
        <f>IF(ISNA(VLOOKUP(Table1510[[#This Row],[Name]], 'Elec 18-19'!$A$4:$B$630, 2, FALSE)), "0", VLOOKUP(Table1510[[#This Row],[Name]], 'Elec 18-19'!$A$4:$B$630, 2, FALSE))</f>
        <v>6588</v>
      </c>
      <c r="E28" s="7">
        <f>IF(ISNA(VLOOKUP(Table1510[[#This Row],[Name]], 'Elec 19-20'!$A$4:$B$631, 2, FALSE)), "0", VLOOKUP(Table1510[[#This Row],[Name]], 'Elec 19-20'!$A$4:$B$631, 2, FALSE))</f>
        <v>6699</v>
      </c>
      <c r="F28" s="11">
        <f>IF(ISNA(VLOOKUP(Table1510[[#This Row],[Name]],'Elec 20-21'!$A$4:$B$641, 2, FALSE)), "0", VLOOKUP(Table1510[[#This Row],[Name]], 'Elec 20-21'!$A$4:$B$641, 2, FALSE))</f>
        <v>4429</v>
      </c>
      <c r="G28" s="47">
        <f>IF(ISNA(VLOOKUP(Table1510[[#This Row],[Name]], 'Elec 21-22'!$A$4:$B$656, 2, FALSE)), "0", VLOOKUP(Table1510[[#This Row],[Name]], 'Elec 21-22'!$A$4:$B$656, 2, FALSE))</f>
        <v>5876</v>
      </c>
      <c r="H28" s="11">
        <f>IF(ISNA(VLOOKUP(Table1510[[#This Row],[Name]],'Elec 22-23'!$A$4:$B$680, 2, FALSE)), "", VLOOKUP(Table1510[[#This Row],[Name]], 'Elec 22-23'!$A$4:$B$680, 2, FALSE))</f>
        <v>6554</v>
      </c>
      <c r="I28" s="74">
        <f>IFERROR(Table1510[[#This Row],[Electricity 22-23]]/$M$1, "")</f>
        <v>8.5232999241824248E-3</v>
      </c>
      <c r="J28" s="7">
        <f ca="1">IF(ISNA(VLOOKUP(Table1510[[#This Row],[Name]],Table1[#All],21,FALSE)),"0",(VLOOKUP(Table1510[[#This Row],[Name]],Table1[#All],21,FALSE)))</f>
        <v>6458</v>
      </c>
      <c r="K28" s="97">
        <f ca="1">IFERROR(Table1510[[#This Row],[Electricity 23-24]]/$O$1,"")</f>
        <v>1.1575364441154382E-2</v>
      </c>
      <c r="L28" s="77"/>
    </row>
    <row r="29" spans="1:12" x14ac:dyDescent="0.25">
      <c r="A29" s="64" t="s">
        <v>434</v>
      </c>
      <c r="B29" s="21" t="str">
        <f>VLOOKUP(Table1510[[#This Row],[Name]], 'Site Information'!$A$2:$D$46, 4, FALSE)</f>
        <v>Leisure and Culture - Libraries and Museums</v>
      </c>
      <c r="C29" s="11" t="str">
        <f>IF(ISNA(VLOOKUP(Table1510[[#This Row],[Name]], 'Elec 17-18'!$A$4:$B$630, 2, FALSE)), "0", VLOOKUP(Table1510[[#This Row],[Name]], 'Elec 17-18'!$A$4:$B$630, 2, FALSE))</f>
        <v>0</v>
      </c>
      <c r="D29" s="11" t="str">
        <f>IF(ISNA(VLOOKUP(Table1510[[#This Row],[Name]], 'Elec 18-19'!$A$4:$B$630, 2, FALSE)), "0", VLOOKUP(Table1510[[#This Row],[Name]], 'Elec 18-19'!$A$4:$B$630, 2, FALSE))</f>
        <v>0</v>
      </c>
      <c r="E29" s="7">
        <f>IF(ISNA(VLOOKUP(Table1510[[#This Row],[Name]], 'Elec 19-20'!$A$4:$B$631, 2, FALSE)), "0", VLOOKUP(Table1510[[#This Row],[Name]], 'Elec 19-20'!$A$4:$B$631, 2, FALSE))</f>
        <v>23946</v>
      </c>
      <c r="F29" s="11">
        <f>IF(ISNA(VLOOKUP(Table1510[[#This Row],[Name]],'Elec 20-21'!$A$4:$B$641, 2, FALSE)), "0", VLOOKUP(Table1510[[#This Row],[Name]], 'Elec 20-21'!$A$4:$B$641, 2, FALSE))</f>
        <v>12994</v>
      </c>
      <c r="G29" s="47">
        <f>IF(ISNA(VLOOKUP(Table1510[[#This Row],[Name]], 'Elec 21-22'!$A$4:$B$656, 2, FALSE)), "0", VLOOKUP(Table1510[[#This Row],[Name]], 'Elec 21-22'!$A$4:$B$656, 2, FALSE))</f>
        <v>19320</v>
      </c>
      <c r="H29" s="11">
        <f>IF(ISNA(VLOOKUP(Table1510[[#This Row],[Name]],'Elec 22-23'!$A$4:$B$680, 2, FALSE)), "", VLOOKUP(Table1510[[#This Row],[Name]], 'Elec 22-23'!$A$4:$B$680, 2, FALSE))</f>
        <v>13363</v>
      </c>
      <c r="I29" s="74">
        <f>IFERROR(Table1510[[#This Row],[Electricity 22-23]]/$M$1, "")</f>
        <v>1.737822045878086E-2</v>
      </c>
      <c r="J29" s="7">
        <f ca="1">IF(ISNA(VLOOKUP(Table1510[[#This Row],[Name]],Table1[#All],21,FALSE)),"0",(VLOOKUP(Table1510[[#This Row],[Name]],Table1[#All],21,FALSE)))</f>
        <v>12191</v>
      </c>
      <c r="K29" s="97">
        <f ca="1">IFERROR(Table1510[[#This Row],[Electricity 23-24]]/$O$1,"")</f>
        <v>2.1851233803362197E-2</v>
      </c>
      <c r="L29" s="77"/>
    </row>
    <row r="30" spans="1:12" x14ac:dyDescent="0.25">
      <c r="A30" s="64" t="s">
        <v>887</v>
      </c>
      <c r="B30" s="21" t="str">
        <f>VLOOKUP(Table1510[[#This Row],[Name]], 'Site Information'!$A$2:$D$46, 4, FALSE)</f>
        <v>Leisure and Culture - Libraries and Museums</v>
      </c>
      <c r="C30" s="11" t="str">
        <f>IF(ISNA(VLOOKUP(Table1510[[#This Row],[Name]], 'Elec 17-18'!$A$4:$B$630, 2, FALSE)), "0", VLOOKUP(Table1510[[#This Row],[Name]], 'Elec 17-18'!$A$4:$B$630, 2, FALSE))</f>
        <v>0</v>
      </c>
      <c r="D30" s="11" t="str">
        <f>IF(ISNA(VLOOKUP(Table1510[[#This Row],[Name]], 'Elec 18-19'!$A$4:$B$630, 2, FALSE)), "0", VLOOKUP(Table1510[[#This Row],[Name]], 'Elec 18-19'!$A$4:$B$630, 2, FALSE))</f>
        <v>0</v>
      </c>
      <c r="E30" s="11" t="str">
        <f>IF(ISNA(VLOOKUP(Table1510[[#This Row],[Name]], 'Elec 19-20'!$A$4:$B$631, 2, FALSE)), "0", VLOOKUP(Table1510[[#This Row],[Name]], 'Elec 19-20'!$A$4:$B$631, 2, FALSE))</f>
        <v>0</v>
      </c>
      <c r="F30" s="11" t="str">
        <f>IF(ISNA(VLOOKUP(Table1510[[#This Row],[Name]],'Elec 20-21'!$A$4:$B$641, 2, FALSE)), "0", VLOOKUP(Table1510[[#This Row],[Name]], 'Elec 20-21'!$A$4:$B$641, 2, FALSE))</f>
        <v>0</v>
      </c>
      <c r="G30" s="47" t="str">
        <f>IF(ISNA(VLOOKUP(Table1510[[#This Row],[Name]], 'Elec 21-22'!$A$4:$B$656, 2, FALSE)), "0", VLOOKUP(Table1510[[#This Row],[Name]], 'Elec 21-22'!$A$4:$B$656, 2, FALSE))</f>
        <v>0</v>
      </c>
      <c r="H30" s="11" t="str">
        <f>IF(ISNA(VLOOKUP(Table1510[[#This Row],[Name]],'Elec 22-23'!$A$4:$B$680, 2, FALSE)), "", VLOOKUP(Table1510[[#This Row],[Name]], 'Elec 22-23'!$A$4:$B$680, 2, FALSE))</f>
        <v/>
      </c>
      <c r="I30" s="93" t="str">
        <f>IFERROR(Table1510[[#This Row],[Electricity 22-23]]/$M$1, "")</f>
        <v/>
      </c>
      <c r="J30" s="7" t="str">
        <f>IF(ISNA(VLOOKUP(Table1510[[#This Row],[Name]],Table1[#All],21,FALSE)),"0",(VLOOKUP(Table1510[[#This Row],[Name]],Table1[#All],21,FALSE)))</f>
        <v/>
      </c>
      <c r="K30" s="97" t="str">
        <f ca="1">IFERROR(Table1510[[#This Row],[Electricity 23-24]]/$O$1,"")</f>
        <v/>
      </c>
      <c r="L30" s="77"/>
    </row>
    <row r="31" spans="1:12" x14ac:dyDescent="0.25">
      <c r="A31" s="64" t="s">
        <v>484</v>
      </c>
      <c r="B31" s="21" t="str">
        <f>VLOOKUP(Table1510[[#This Row],[Name]], 'Site Information'!$A$2:$D$46, 4, FALSE)</f>
        <v>Leisure and Culture - Libraries and Museums</v>
      </c>
      <c r="C31" s="8">
        <f>IF(ISNA(VLOOKUP(Table1510[[#This Row],[Name]], 'Elec 17-18'!$A$4:$B$630, 2, FALSE)), "0", VLOOKUP(Table1510[[#This Row],[Name]], 'Elec 17-18'!$A$4:$B$630, 2, FALSE))</f>
        <v>6231</v>
      </c>
      <c r="D31" s="8">
        <f>IF(ISNA(VLOOKUP(Table1510[[#This Row],[Name]], 'Elec 18-19'!$A$4:$B$630, 2, FALSE)), "0", VLOOKUP(Table1510[[#This Row],[Name]], 'Elec 18-19'!$A$4:$B$630, 2, FALSE))</f>
        <v>6331</v>
      </c>
      <c r="E31" s="7">
        <f>IF(ISNA(VLOOKUP(Table1510[[#This Row],[Name]], 'Elec 19-20'!$A$4:$B$631, 2, FALSE)), "0", VLOOKUP(Table1510[[#This Row],[Name]], 'Elec 19-20'!$A$4:$B$631, 2, FALSE))</f>
        <v>6003</v>
      </c>
      <c r="F31" s="11">
        <f>IF(ISNA(VLOOKUP(Table1510[[#This Row],[Name]],'Elec 20-21'!$A$4:$B$641, 2, FALSE)), "0", VLOOKUP(Table1510[[#This Row],[Name]], 'Elec 20-21'!$A$4:$B$641, 2, FALSE))</f>
        <v>3104</v>
      </c>
      <c r="G31" s="47">
        <f>IF(ISNA(VLOOKUP(Table1510[[#This Row],[Name]], 'Elec 21-22'!$A$4:$B$656, 2, FALSE)), "0", VLOOKUP(Table1510[[#This Row],[Name]], 'Elec 21-22'!$A$4:$B$656, 2, FALSE))</f>
        <v>5574</v>
      </c>
      <c r="H31" s="11">
        <f>IF(ISNA(VLOOKUP(Table1510[[#This Row],[Name]],'Elec 22-23'!$A$4:$B$680, 2, FALSE)), "", VLOOKUP(Table1510[[#This Row],[Name]], 'Elec 22-23'!$A$4:$B$680, 2, FALSE))</f>
        <v>5109</v>
      </c>
      <c r="I31" s="74">
        <f>IFERROR(Table1510[[#This Row],[Electricity 22-23]]/$M$1, "")</f>
        <v>6.6441164651583782E-3</v>
      </c>
      <c r="J31" s="7">
        <f ca="1">IF(ISNA(VLOOKUP(Table1510[[#This Row],[Name]],Table1[#All],21,FALSE)),"0",(VLOOKUP(Table1510[[#This Row],[Name]],Table1[#All],21,FALSE)))</f>
        <v>5089</v>
      </c>
      <c r="K31" s="97">
        <f ca="1">IFERROR(Table1510[[#This Row],[Electricity 23-24]]/$O$1,"")</f>
        <v>9.1215592507021756E-3</v>
      </c>
      <c r="L31" s="77"/>
    </row>
    <row r="32" spans="1:12" x14ac:dyDescent="0.25">
      <c r="A32" s="64" t="s">
        <v>502</v>
      </c>
      <c r="B32" s="21" t="str">
        <f>VLOOKUP(Table1510[[#This Row],[Name]], 'Site Information'!$A$2:$D$46, 4, FALSE)</f>
        <v>Leisure and Culture - Libraries and Museums</v>
      </c>
      <c r="C32" s="11">
        <f>IF(ISNA(VLOOKUP(Table1510[[#This Row],[Name]], 'Elec 17-18'!$A$4:$B$630, 2, FALSE)), "0", VLOOKUP(Table1510[[#This Row],[Name]], 'Elec 17-18'!$A$4:$B$630, 2, FALSE))</f>
        <v>7357</v>
      </c>
      <c r="D32" s="11">
        <f>IF(ISNA(VLOOKUP(Table1510[[#This Row],[Name]], 'Elec 18-19'!$A$4:$B$630, 2, FALSE)), "0", VLOOKUP(Table1510[[#This Row],[Name]], 'Elec 18-19'!$A$4:$B$630, 2, FALSE))</f>
        <v>7296</v>
      </c>
      <c r="E32" s="11">
        <f>IF(ISNA(VLOOKUP(Table1510[[#This Row],[Name]], 'Elec 19-20'!$A$4:$B$631, 2, FALSE)), "0", VLOOKUP(Table1510[[#This Row],[Name]], 'Elec 19-20'!$A$4:$B$631, 2, FALSE))</f>
        <v>8485</v>
      </c>
      <c r="F32" s="11">
        <f>IF(ISNA(VLOOKUP(Table1510[[#This Row],[Name]],'Elec 20-21'!$A$4:$B$641, 2, FALSE)), "0", VLOOKUP(Table1510[[#This Row],[Name]], 'Elec 20-21'!$A$4:$B$641, 2, FALSE))</f>
        <v>5752</v>
      </c>
      <c r="G32" s="47">
        <f>IF(ISNA(VLOOKUP(Table1510[[#This Row],[Name]], 'Elec 21-22'!$A$4:$B$656, 2, FALSE)), "0", VLOOKUP(Table1510[[#This Row],[Name]], 'Elec 21-22'!$A$4:$B$656, 2, FALSE))</f>
        <v>8583</v>
      </c>
      <c r="H32" s="11">
        <f>IF(ISNA(VLOOKUP(Table1510[[#This Row],[Name]],'Elec 22-23'!$A$4:$B$680, 2, FALSE)), "", VLOOKUP(Table1510[[#This Row],[Name]], 'Elec 22-23'!$A$4:$B$680, 2, FALSE))</f>
        <v>9353</v>
      </c>
      <c r="I32" s="12">
        <f>IFERROR(Table1510[[#This Row],[Electricity 22-23]]/$M$1, "")</f>
        <v>1.2163323800866375E-2</v>
      </c>
      <c r="J32" s="7">
        <f ca="1">IF(ISNA(VLOOKUP(Table1510[[#This Row],[Name]],Table1[#All],21,FALSE)),"0",(VLOOKUP(Table1510[[#This Row],[Name]],Table1[#All],21,FALSE)))</f>
        <v>8595</v>
      </c>
      <c r="K32" s="97">
        <f ca="1">IFERROR(Table1510[[#This Row],[Electricity 23-24]]/$O$1,"")</f>
        <v>1.5405738211787227E-2</v>
      </c>
      <c r="L32" s="77"/>
    </row>
    <row r="33" spans="1:12" x14ac:dyDescent="0.25">
      <c r="A33" s="64" t="s">
        <v>504</v>
      </c>
      <c r="B33" s="21" t="str">
        <f>VLOOKUP(Table1510[[#This Row],[Name]], 'Site Information'!$A$2:$D$46, 4, FALSE)</f>
        <v>Leisure and Culture - Libraries and Museums</v>
      </c>
      <c r="C33" s="8" t="str">
        <f>IF(ISNA(VLOOKUP(Table1510[[#This Row],[Name]], 'Elec 17-18'!$A$4:$B$630, 2, FALSE)), "0", VLOOKUP(Table1510[[#This Row],[Name]], 'Elec 17-18'!$A$4:$B$630, 2, FALSE))</f>
        <v>0</v>
      </c>
      <c r="D33" s="8" t="str">
        <f>IF(ISNA(VLOOKUP(Table1510[[#This Row],[Name]], 'Elec 18-19'!$A$4:$B$630, 2, FALSE)), "0", VLOOKUP(Table1510[[#This Row],[Name]], 'Elec 18-19'!$A$4:$B$630, 2, FALSE))</f>
        <v>0</v>
      </c>
      <c r="E33" s="7">
        <f>IF(ISNA(VLOOKUP(Table1510[[#This Row],[Name]], 'Elec 19-20'!$A$4:$B$631, 2, FALSE)), "0", VLOOKUP(Table1510[[#This Row],[Name]], 'Elec 19-20'!$A$4:$B$631, 2, FALSE))</f>
        <v>0</v>
      </c>
      <c r="F33" s="11">
        <f>IF(ISNA(VLOOKUP(Table1510[[#This Row],[Name]],'Elec 20-21'!$A$4:$B$641, 2, FALSE)), "0", VLOOKUP(Table1510[[#This Row],[Name]], 'Elec 20-21'!$A$4:$B$641, 2, FALSE))</f>
        <v>0</v>
      </c>
      <c r="G33" s="47">
        <f>IF(ISNA(VLOOKUP(Table1510[[#This Row],[Name]], 'Elec 21-22'!$A$4:$B$656, 2, FALSE)), "0", VLOOKUP(Table1510[[#This Row],[Name]], 'Elec 21-22'!$A$4:$B$656, 2, FALSE))</f>
        <v>0</v>
      </c>
      <c r="H33" s="11">
        <f>IF(ISNA(VLOOKUP(Table1510[[#This Row],[Name]],'Elec 22-23'!$A$4:$B$680, 2, FALSE)), "", VLOOKUP(Table1510[[#This Row],[Name]], 'Elec 22-23'!$A$4:$B$680, 2, FALSE))</f>
        <v>438</v>
      </c>
      <c r="I33" s="74">
        <f>IFERROR(Table1510[[#This Row],[Electricity 22-23]]/$M$1, "")</f>
        <v>5.6960716612632013E-4</v>
      </c>
      <c r="J33" s="7">
        <f ca="1">IF(ISNA(VLOOKUP(Table1510[[#This Row],[Name]],Table1[#All],21,FALSE)),"0",(VLOOKUP(Table1510[[#This Row],[Name]],Table1[#All],21,FALSE)))</f>
        <v>557</v>
      </c>
      <c r="K33" s="97">
        <f ca="1">IFERROR(Table1510[[#This Row],[Electricity 23-24]]/$O$1,"")</f>
        <v>9.9837070203205179E-4</v>
      </c>
      <c r="L33" s="77"/>
    </row>
    <row r="34" spans="1:12" x14ac:dyDescent="0.25">
      <c r="A34" s="64" t="s">
        <v>522</v>
      </c>
      <c r="B34" s="21" t="str">
        <f>VLOOKUP(Table1510[[#This Row],[Name]], 'Site Information'!$A$2:$D$46, 4, FALSE)</f>
        <v>Leisure and Culture - Libraries and Museums</v>
      </c>
      <c r="C34" s="8">
        <f>IF(ISNA(VLOOKUP(Table1510[[#This Row],[Name]], 'Elec 17-18'!$A$4:$B$630, 2, FALSE)), "0", VLOOKUP(Table1510[[#This Row],[Name]], 'Elec 17-18'!$A$4:$B$630, 2, FALSE))</f>
        <v>16468</v>
      </c>
      <c r="D34" s="8">
        <f>IF(ISNA(VLOOKUP(Table1510[[#This Row],[Name]], 'Elec 18-19'!$A$4:$B$630, 2, FALSE)), "0", VLOOKUP(Table1510[[#This Row],[Name]], 'Elec 18-19'!$A$4:$B$630, 2, FALSE))</f>
        <v>15409</v>
      </c>
      <c r="E34" s="7">
        <f>IF(ISNA(VLOOKUP(Table1510[[#This Row],[Name]], 'Elec 19-20'!$A$4:$B$631, 2, FALSE)), "0", VLOOKUP(Table1510[[#This Row],[Name]], 'Elec 19-20'!$A$4:$B$631, 2, FALSE))</f>
        <v>14861</v>
      </c>
      <c r="F34" s="11">
        <f>IF(ISNA(VLOOKUP(Table1510[[#This Row],[Name]],'Elec 20-21'!$A$4:$B$641, 2, FALSE)), "0", VLOOKUP(Table1510[[#This Row],[Name]], 'Elec 20-21'!$A$4:$B$641, 2, FALSE))</f>
        <v>7025</v>
      </c>
      <c r="G34" s="47">
        <f>IF(ISNA(VLOOKUP(Table1510[[#This Row],[Name]], 'Elec 21-22'!$A$4:$B$656, 2, FALSE)), "0", VLOOKUP(Table1510[[#This Row],[Name]], 'Elec 21-22'!$A$4:$B$656, 2, FALSE))</f>
        <v>14086</v>
      </c>
      <c r="H34" s="11">
        <f>IF(ISNA(VLOOKUP(Table1510[[#This Row],[Name]],'Elec 22-23'!$A$4:$B$680, 2, FALSE)), "", VLOOKUP(Table1510[[#This Row],[Name]], 'Elec 22-23'!$A$4:$B$680, 2, FALSE))</f>
        <v>14125</v>
      </c>
      <c r="I34" s="74">
        <f>IFERROR(Table1510[[#This Row],[Electricity 22-23]]/$M$1, "")</f>
        <v>1.8369180871082812E-2</v>
      </c>
      <c r="J34" s="7">
        <f ca="1">IF(ISNA(VLOOKUP(Table1510[[#This Row],[Name]],Table1[#All],21,FALSE)),"0",(VLOOKUP(Table1510[[#This Row],[Name]],Table1[#All],21,FALSE)))</f>
        <v>13940</v>
      </c>
      <c r="K34" s="97">
        <f ca="1">IFERROR(Table1510[[#This Row],[Electricity 23-24]]/$O$1,"")</f>
        <v>2.4986153655882949E-2</v>
      </c>
      <c r="L34" s="77"/>
    </row>
    <row r="35" spans="1:12" x14ac:dyDescent="0.25">
      <c r="A35" s="64" t="s">
        <v>541</v>
      </c>
      <c r="B35" s="21" t="str">
        <f>VLOOKUP(Table1510[[#This Row],[Name]], 'Site Information'!$A$2:$D$46, 4, FALSE)</f>
        <v>Leisure and Culture - Libraries and Museums</v>
      </c>
      <c r="C35" s="11">
        <f>IF(ISNA(VLOOKUP(Table1510[[#This Row],[Name]], 'Elec 17-18'!$A$4:$B$630, 2, FALSE)), "0", VLOOKUP(Table1510[[#This Row],[Name]], 'Elec 17-18'!$A$4:$B$630, 2, FALSE))</f>
        <v>7608</v>
      </c>
      <c r="D35" s="11">
        <f>IF(ISNA(VLOOKUP(Table1510[[#This Row],[Name]], 'Elec 18-19'!$A$4:$B$630, 2, FALSE)), "0", VLOOKUP(Table1510[[#This Row],[Name]], 'Elec 18-19'!$A$4:$B$630, 2, FALSE))</f>
        <v>7350</v>
      </c>
      <c r="E35" s="7">
        <f>IF(ISNA(VLOOKUP(Table1510[[#This Row],[Name]], 'Elec 19-20'!$A$4:$B$631, 2, FALSE)), "0", VLOOKUP(Table1510[[#This Row],[Name]], 'Elec 19-20'!$A$4:$B$631, 2, FALSE))</f>
        <v>7431</v>
      </c>
      <c r="F35" s="11">
        <f>IF(ISNA(VLOOKUP(Table1510[[#This Row],[Name]],'Elec 20-21'!$A$4:$B$641, 2, FALSE)), "0", VLOOKUP(Table1510[[#This Row],[Name]], 'Elec 20-21'!$A$4:$B$641, 2, FALSE))</f>
        <v>3511</v>
      </c>
      <c r="G35" s="47">
        <f>IF(ISNA(VLOOKUP(Table1510[[#This Row],[Name]], 'Elec 21-22'!$A$4:$B$656, 2, FALSE)), "0", VLOOKUP(Table1510[[#This Row],[Name]], 'Elec 21-22'!$A$4:$B$656, 2, FALSE))</f>
        <v>6516</v>
      </c>
      <c r="H35" s="11">
        <f>IF(ISNA(VLOOKUP(Table1510[[#This Row],[Name]],'Elec 22-23'!$A$4:$B$680, 2, FALSE)), "", VLOOKUP(Table1510[[#This Row],[Name]], 'Elec 22-23'!$A$4:$B$680, 2, FALSE))</f>
        <v>6428</v>
      </c>
      <c r="I35" s="74">
        <f>IFERROR(Table1510[[#This Row],[Electricity 22-23]]/$M$1, "")</f>
        <v>8.359440328447456E-3</v>
      </c>
      <c r="J35" s="7">
        <f ca="1">IF(ISNA(VLOOKUP(Table1510[[#This Row],[Name]],Table1[#All],21,FALSE)),"0",(VLOOKUP(Table1510[[#This Row],[Name]],Table1[#All],21,FALSE)))</f>
        <v>7386</v>
      </c>
      <c r="K35" s="97">
        <f ca="1">IFERROR(Table1510[[#This Row],[Electricity 23-24]]/$O$1,"")</f>
        <v>1.3238718142205987E-2</v>
      </c>
      <c r="L35" s="77"/>
    </row>
    <row r="36" spans="1:12" x14ac:dyDescent="0.25">
      <c r="A36" s="64" t="s">
        <v>550</v>
      </c>
      <c r="B36" s="21" t="str">
        <f>VLOOKUP(Table1510[[#This Row],[Name]], 'Site Information'!$A$2:$D$46, 4, FALSE)</f>
        <v>Leisure and Culture - Libraries and Museums</v>
      </c>
      <c r="C36" s="11">
        <f>IF(ISNA(VLOOKUP(Table1510[[#This Row],[Name]], 'Elec 17-18'!$A$4:$B$630, 2, FALSE)), "0", VLOOKUP(Table1510[[#This Row],[Name]], 'Elec 17-18'!$A$4:$B$630, 2, FALSE))</f>
        <v>8404</v>
      </c>
      <c r="D36" s="11">
        <f>IF(ISNA(VLOOKUP(Table1510[[#This Row],[Name]], 'Elec 18-19'!$A$4:$B$630, 2, FALSE)), "0", VLOOKUP(Table1510[[#This Row],[Name]], 'Elec 18-19'!$A$4:$B$630, 2, FALSE))</f>
        <v>7661</v>
      </c>
      <c r="E36" s="7">
        <f>IF(ISNA(VLOOKUP(Table1510[[#This Row],[Name]], 'Elec 19-20'!$A$4:$B$631, 2, FALSE)), "0", VLOOKUP(Table1510[[#This Row],[Name]], 'Elec 19-20'!$A$4:$B$631, 2, FALSE))</f>
        <v>7668</v>
      </c>
      <c r="F36" s="11">
        <f>IF(ISNA(VLOOKUP(Table1510[[#This Row],[Name]],'Elec 20-21'!$A$4:$B$641, 2, FALSE)), "0", VLOOKUP(Table1510[[#This Row],[Name]], 'Elec 20-21'!$A$4:$B$641, 2, FALSE))</f>
        <v>3401</v>
      </c>
      <c r="G36" s="47">
        <f>IF(ISNA(VLOOKUP(Table1510[[#This Row],[Name]], 'Elec 21-22'!$A$4:$B$656, 2, FALSE)), "0", VLOOKUP(Table1510[[#This Row],[Name]], 'Elec 21-22'!$A$4:$B$656, 2, FALSE))</f>
        <v>7528</v>
      </c>
      <c r="H36" s="11">
        <f>IF(ISNA(VLOOKUP(Table1510[[#This Row],[Name]],'Elec 22-23'!$A$4:$B$680, 2, FALSE)), "", VLOOKUP(Table1510[[#This Row],[Name]], 'Elec 22-23'!$A$4:$B$680, 2, FALSE))</f>
        <v>7389</v>
      </c>
      <c r="I36" s="97">
        <f>IFERROR(Table1510[[#This Row],[Electricity 22-23]]/$M$1, "")</f>
        <v>9.6091948641720999E-3</v>
      </c>
      <c r="J36" s="7">
        <f ca="1">IF(ISNA(VLOOKUP(Table1510[[#This Row],[Name]],Table1[#All],21,FALSE)),"0",(VLOOKUP(Table1510[[#This Row],[Name]],Table1[#All],21,FALSE)))</f>
        <v>6889</v>
      </c>
      <c r="K36" s="97">
        <f ca="1">IFERROR(Table1510[[#This Row],[Electricity 23-24]]/$O$1,"")</f>
        <v>1.2347891860500547E-2</v>
      </c>
      <c r="L36" s="77"/>
    </row>
    <row r="37" spans="1:12" x14ac:dyDescent="0.25">
      <c r="A37" s="64" t="s">
        <v>557</v>
      </c>
      <c r="B37" s="21" t="str">
        <f>VLOOKUP(Table1510[[#This Row],[Name]], 'Site Information'!$A$2:$D$46, 4, FALSE)</f>
        <v>Leisure and Culture - Libraries and Museums</v>
      </c>
      <c r="C37" s="11">
        <f>IF(ISNA(VLOOKUP(Table1510[[#This Row],[Name]], 'Elec 17-18'!$A$4:$B$630, 2, FALSE)), "0", VLOOKUP(Table1510[[#This Row],[Name]], 'Elec 17-18'!$A$4:$B$630, 2, FALSE))</f>
        <v>12911</v>
      </c>
      <c r="D37" s="11">
        <f>IF(ISNA(VLOOKUP(Table1510[[#This Row],[Name]], 'Elec 18-19'!$A$4:$B$630, 2, FALSE)), "0", VLOOKUP(Table1510[[#This Row],[Name]], 'Elec 18-19'!$A$4:$B$630, 2, FALSE))</f>
        <v>12904</v>
      </c>
      <c r="E37" s="11">
        <f>IF(ISNA(VLOOKUP(Table1510[[#This Row],[Name]], 'Elec 19-20'!$A$4:$B$631, 2, FALSE)), "0", VLOOKUP(Table1510[[#This Row],[Name]], 'Elec 19-20'!$A$4:$B$631, 2, FALSE))</f>
        <v>14122</v>
      </c>
      <c r="F37" s="11">
        <f>IF(ISNA(VLOOKUP(Table1510[[#This Row],[Name]],'Elec 20-21'!$A$4:$B$641, 2, FALSE)), "0", VLOOKUP(Table1510[[#This Row],[Name]], 'Elec 20-21'!$A$4:$B$641, 2, FALSE))</f>
        <v>6951</v>
      </c>
      <c r="G37" s="47">
        <f>IF(ISNA(VLOOKUP(Table1510[[#This Row],[Name]], 'Elec 21-22'!$A$4:$B$656, 2, FALSE)), "0", VLOOKUP(Table1510[[#This Row],[Name]], 'Elec 21-22'!$A$4:$B$656, 2, FALSE))</f>
        <v>11077</v>
      </c>
      <c r="H37" s="11">
        <f>IF(ISNA(VLOOKUP(Table1510[[#This Row],[Name]],'Elec 22-23'!$A$4:$B$680, 2, FALSE)), "", VLOOKUP(Table1510[[#This Row],[Name]], 'Elec 22-23'!$A$4:$B$680, 2, FALSE))</f>
        <v>11988</v>
      </c>
      <c r="I37" s="12">
        <f>IFERROR(Table1510[[#This Row],[Electricity 22-23]]/$M$1, "")</f>
        <v>1.5590070108498461E-2</v>
      </c>
      <c r="J37" s="7">
        <f ca="1">IF(ISNA(VLOOKUP(Table1510[[#This Row],[Name]],Table1[#All],21,FALSE)),"0",(VLOOKUP(Table1510[[#This Row],[Name]],Table1[#All],21,FALSE)))</f>
        <v>3871</v>
      </c>
      <c r="K37" s="97">
        <f ca="1">IFERROR(Table1510[[#This Row],[Electricity 23-24]]/$O$1,"")</f>
        <v>6.9384075180719436E-3</v>
      </c>
      <c r="L37" s="77"/>
    </row>
    <row r="38" spans="1:12" x14ac:dyDescent="0.25">
      <c r="A38" s="64" t="s">
        <v>645</v>
      </c>
      <c r="B38" s="21" t="str">
        <f>VLOOKUP(Table1510[[#This Row],[Name]], 'Site Information'!$A$2:$D$46, 4, FALSE)</f>
        <v>Leisure and Culture - Libraries and Museums</v>
      </c>
      <c r="C38" s="8">
        <f>IF(ISNA(VLOOKUP(Table1510[[#This Row],[Name]], 'Elec 17-18'!$A$4:$B$630, 2, FALSE)), "0", VLOOKUP(Table1510[[#This Row],[Name]], 'Elec 17-18'!$A$4:$B$630, 2, FALSE))</f>
        <v>6867</v>
      </c>
      <c r="D38" s="8">
        <f>IF(ISNA(VLOOKUP(Table1510[[#This Row],[Name]], 'Elec 18-19'!$A$4:$B$630, 2, FALSE)), "0", VLOOKUP(Table1510[[#This Row],[Name]], 'Elec 18-19'!$A$4:$B$630, 2, FALSE))</f>
        <v>7116</v>
      </c>
      <c r="E38" s="7">
        <f>IF(ISNA(VLOOKUP(Table1510[[#This Row],[Name]], 'Elec 19-20'!$A$4:$B$631, 2, FALSE)), "0", VLOOKUP(Table1510[[#This Row],[Name]], 'Elec 19-20'!$A$4:$B$631, 2, FALSE))</f>
        <v>7072</v>
      </c>
      <c r="F38" s="11">
        <f>IF(ISNA(VLOOKUP(Table1510[[#This Row],[Name]],'Elec 20-21'!$A$4:$B$641, 2, FALSE)), "0", VLOOKUP(Table1510[[#This Row],[Name]], 'Elec 20-21'!$A$4:$B$641, 2, FALSE))</f>
        <v>5473</v>
      </c>
      <c r="G38" s="47">
        <f>IF(ISNA(VLOOKUP(Table1510[[#This Row],[Name]], 'Elec 21-22'!$A$4:$B$656, 2, FALSE)), "0", VLOOKUP(Table1510[[#This Row],[Name]], 'Elec 21-22'!$A$4:$B$656, 2, FALSE))</f>
        <v>7023</v>
      </c>
      <c r="H38" s="11">
        <f>IF(ISNA(VLOOKUP(Table1510[[#This Row],[Name]],'Elec 22-23'!$A$4:$B$680, 2, FALSE)), "", VLOOKUP(Table1510[[#This Row],[Name]], 'Elec 22-23'!$A$4:$B$680, 2, FALSE))</f>
        <v>6729</v>
      </c>
      <c r="I38" s="97">
        <f>IFERROR(Table1510[[#This Row],[Electricity 22-23]]/$M$1, "")</f>
        <v>8.7508826960365493E-3</v>
      </c>
      <c r="J38" s="7">
        <f ca="1">IF(ISNA(VLOOKUP(Table1510[[#This Row],[Name]],Table1[#All],21,FALSE)),"0",(VLOOKUP(Table1510[[#This Row],[Name]],Table1[#All],21,FALSE)))</f>
        <v>5723</v>
      </c>
      <c r="K38" s="97">
        <f ca="1">IFERROR(Table1510[[#This Row],[Electricity 23-24]]/$O$1,"")</f>
        <v>1.0257945292153381E-2</v>
      </c>
      <c r="L38" s="77"/>
    </row>
    <row r="39" spans="1:12" x14ac:dyDescent="0.25">
      <c r="A39" s="64" t="s">
        <v>668</v>
      </c>
      <c r="B39" s="21" t="str">
        <f>VLOOKUP(Table1510[[#This Row],[Name]], 'Site Information'!$A$2:$D$46, 4, FALSE)</f>
        <v>Leisure and Culture - Libraries and Museums</v>
      </c>
      <c r="C39" s="8" t="str">
        <f>IF(ISNA(VLOOKUP(Table1510[[#This Row],[Name]], 'Elec 17-18'!$A$4:$B$630, 2, FALSE)), "0", VLOOKUP(Table1510[[#This Row],[Name]], 'Elec 17-18'!$A$4:$B$630, 2, FALSE))</f>
        <v>0</v>
      </c>
      <c r="D39" s="8" t="str">
        <f>IF(ISNA(VLOOKUP(Table1510[[#This Row],[Name]], 'Elec 18-19'!$A$4:$B$630, 2, FALSE)), "0", VLOOKUP(Table1510[[#This Row],[Name]], 'Elec 18-19'!$A$4:$B$630, 2, FALSE))</f>
        <v>0</v>
      </c>
      <c r="E39" s="7">
        <f>IF(ISNA(VLOOKUP(Table1510[[#This Row],[Name]], 'Elec 19-20'!$A$4:$B$631, 2, FALSE)), "0", VLOOKUP(Table1510[[#This Row],[Name]], 'Elec 19-20'!$A$4:$B$631, 2, FALSE))</f>
        <v>66174</v>
      </c>
      <c r="F39" s="11">
        <f>IF(ISNA(VLOOKUP(Table1510[[#This Row],[Name]],'Elec 20-21'!$A$4:$B$641, 2, FALSE)), "0", VLOOKUP(Table1510[[#This Row],[Name]], 'Elec 20-21'!$A$4:$B$641, 2, FALSE))</f>
        <v>35868</v>
      </c>
      <c r="G39" s="47">
        <f>IF(ISNA(VLOOKUP(Table1510[[#This Row],[Name]], 'Elec 21-22'!$A$4:$B$656, 2, FALSE)), "0", VLOOKUP(Table1510[[#This Row],[Name]], 'Elec 21-22'!$A$4:$B$656, 2, FALSE))</f>
        <v>46598</v>
      </c>
      <c r="H39" s="11">
        <f>IF(ISNA(VLOOKUP(Table1510[[#This Row],[Name]],'Elec 22-23'!$A$4:$B$680, 2, FALSE)), "", VLOOKUP(Table1510[[#This Row],[Name]], 'Elec 22-23'!$A$4:$B$680, 2, FALSE))</f>
        <v>54337</v>
      </c>
      <c r="I39" s="97">
        <f>IFERROR(Table1510[[#This Row],[Electricity 22-23]]/$M$1, "")</f>
        <v>7.0663800424214288E-2</v>
      </c>
      <c r="J39" s="7">
        <f ca="1">IF(ISNA(VLOOKUP(Table1510[[#This Row],[Name]],Table1[#All],21,FALSE)),"0",(VLOOKUP(Table1510[[#This Row],[Name]],Table1[#All],21,FALSE)))</f>
        <v>48868</v>
      </c>
      <c r="K39" s="97">
        <f ca="1">IFERROR(Table1510[[#This Row],[Electricity 23-24]]/$O$1,"")</f>
        <v>8.759134554201492E-2</v>
      </c>
      <c r="L39" s="77"/>
    </row>
    <row r="40" spans="1:12" x14ac:dyDescent="0.25">
      <c r="A40" s="64" t="s">
        <v>670</v>
      </c>
      <c r="B40" s="21" t="str">
        <f>VLOOKUP(Table1510[[#This Row],[Name]], 'Site Information'!$A$2:$D$46, 4, FALSE)</f>
        <v>Leisure and Culture - Libraries and Museums</v>
      </c>
      <c r="C40" s="8">
        <f>IF(ISNA(VLOOKUP(Table1510[[#This Row],[Name]], 'Elec 17-18'!$A$4:$B$630, 2, FALSE)), "0", VLOOKUP(Table1510[[#This Row],[Name]], 'Elec 17-18'!$A$4:$B$630, 2, FALSE))</f>
        <v>7927</v>
      </c>
      <c r="D40" s="8">
        <f>IF(ISNA(VLOOKUP(Table1510[[#This Row],[Name]], 'Elec 18-19'!$A$4:$B$630, 2, FALSE)), "0", VLOOKUP(Table1510[[#This Row],[Name]], 'Elec 18-19'!$A$4:$B$630, 2, FALSE))</f>
        <v>7395</v>
      </c>
      <c r="E40" s="7">
        <f>IF(ISNA(VLOOKUP(Table1510[[#This Row],[Name]], 'Elec 19-20'!$A$4:$B$631, 2, FALSE)), "0", VLOOKUP(Table1510[[#This Row],[Name]], 'Elec 19-20'!$A$4:$B$631, 2, FALSE))</f>
        <v>7246</v>
      </c>
      <c r="F40" s="11">
        <f>IF(ISNA(VLOOKUP(Table1510[[#This Row],[Name]],'Elec 20-21'!$A$4:$B$641, 2, FALSE)), "0", VLOOKUP(Table1510[[#This Row],[Name]], 'Elec 20-21'!$A$4:$B$641, 2, FALSE))</f>
        <v>5095</v>
      </c>
      <c r="G40" s="47">
        <f>IF(ISNA(VLOOKUP(Table1510[[#This Row],[Name]], 'Elec 21-22'!$A$4:$B$656, 2, FALSE)), "0", VLOOKUP(Table1510[[#This Row],[Name]], 'Elec 21-22'!$A$4:$B$656, 2, FALSE))</f>
        <v>8561</v>
      </c>
      <c r="H40" s="11">
        <f>IF(ISNA(VLOOKUP(Table1510[[#This Row],[Name]],'Elec 22-23'!$A$4:$B$680, 2, FALSE)), "", VLOOKUP(Table1510[[#This Row],[Name]], 'Elec 22-23'!$A$4:$B$680, 2, FALSE))</f>
        <v>7863</v>
      </c>
      <c r="I40" s="97">
        <f>IFERROR(Table1510[[#This Row],[Electricity 22-23]]/$M$1, "")</f>
        <v>1.0225619057651267E-2</v>
      </c>
      <c r="J40" s="7">
        <f ca="1">IF(ISNA(VLOOKUP(Table1510[[#This Row],[Name]],Table1[#All],21,FALSE)),"0",(VLOOKUP(Table1510[[#This Row],[Name]],Table1[#All],21,FALSE)))</f>
        <v>7839</v>
      </c>
      <c r="K40" s="97">
        <f ca="1">IFERROR(Table1510[[#This Row],[Electricity 23-24]]/$O$1,"")</f>
        <v>1.405067851567191E-2</v>
      </c>
      <c r="L40" s="77"/>
    </row>
    <row r="41" spans="1:12" x14ac:dyDescent="0.25">
      <c r="A41" s="64" t="s">
        <v>697</v>
      </c>
      <c r="B41" s="21" t="str">
        <f>VLOOKUP(Table1510[[#This Row],[Name]], 'Site Information'!$A$2:$D$46, 4, FALSE)</f>
        <v>Leisure and Culture - Libraries and Museums</v>
      </c>
      <c r="C41" s="8">
        <f>IF(ISNA(VLOOKUP(Table1510[[#This Row],[Name]], 'Elec 17-18'!$A$4:$B$630, 2, FALSE)), "0", VLOOKUP(Table1510[[#This Row],[Name]], 'Elec 17-18'!$A$4:$B$630, 2, FALSE))</f>
        <v>7127</v>
      </c>
      <c r="D41" s="8">
        <f>IF(ISNA(VLOOKUP(Table1510[[#This Row],[Name]], 'Elec 18-19'!$A$4:$B$630, 2, FALSE)), "0", VLOOKUP(Table1510[[#This Row],[Name]], 'Elec 18-19'!$A$4:$B$630, 2, FALSE))</f>
        <v>7463</v>
      </c>
      <c r="E41" s="7">
        <f>IF(ISNA(VLOOKUP(Table1510[[#This Row],[Name]], 'Elec 19-20'!$A$4:$B$631, 2, FALSE)), "0", VLOOKUP(Table1510[[#This Row],[Name]], 'Elec 19-20'!$A$4:$B$631, 2, FALSE))</f>
        <v>7498</v>
      </c>
      <c r="F41" s="11">
        <f>IF(ISNA(VLOOKUP(Table1510[[#This Row],[Name]],'Elec 20-21'!$A$4:$B$641, 2, FALSE)), "0", VLOOKUP(Table1510[[#This Row],[Name]], 'Elec 20-21'!$A$4:$B$641, 2, FALSE))</f>
        <v>3832</v>
      </c>
      <c r="G41" s="47">
        <f>IF(ISNA(VLOOKUP(Table1510[[#This Row],[Name]], 'Elec 21-22'!$A$4:$B$656, 2, FALSE)), "0", VLOOKUP(Table1510[[#This Row],[Name]], 'Elec 21-22'!$A$4:$B$656, 2, FALSE))</f>
        <v>6945</v>
      </c>
      <c r="H41" s="11">
        <f>IF(ISNA(VLOOKUP(Table1510[[#This Row],[Name]],'Elec 22-23'!$A$4:$B$680, 2, FALSE)), "", VLOOKUP(Table1510[[#This Row],[Name]], 'Elec 22-23'!$A$4:$B$680, 2, FALSE))</f>
        <v>6869</v>
      </c>
      <c r="I41" s="74">
        <f>IFERROR(Table1510[[#This Row],[Electricity 22-23]]/$M$1, "")</f>
        <v>8.9329489135198479E-3</v>
      </c>
      <c r="J41" s="7">
        <f ca="1">IF(ISNA(VLOOKUP(Table1510[[#This Row],[Name]],Table1[#All],21,FALSE)),"0",(VLOOKUP(Table1510[[#This Row],[Name]],Table1[#All],21,FALSE)))</f>
        <v>6945</v>
      </c>
      <c r="K41" s="97">
        <f ca="1">IFERROR(Table1510[[#This Row],[Electricity 23-24]]/$O$1,"")</f>
        <v>1.2448266652805386E-2</v>
      </c>
      <c r="L41" s="77"/>
    </row>
    <row r="42" spans="1:12" x14ac:dyDescent="0.25">
      <c r="A42" s="64" t="s">
        <v>704</v>
      </c>
      <c r="B42" s="21" t="str">
        <f>VLOOKUP(Table1510[[#This Row],[Name]], 'Site Information'!$A$2:$D$46, 4, FALSE)</f>
        <v>Leisure and Culture - Libraries and Museums</v>
      </c>
      <c r="C42" s="8" t="str">
        <f>IF(ISNA(VLOOKUP(Table1510[[#This Row],[Name]], 'Elec 17-18'!$A$4:$B$630, 2, FALSE)), "0", VLOOKUP(Table1510[[#This Row],[Name]], 'Elec 17-18'!$A$4:$B$630, 2, FALSE))</f>
        <v>0</v>
      </c>
      <c r="D42" s="8" t="str">
        <f>IF(ISNA(VLOOKUP(Table1510[[#This Row],[Name]], 'Elec 18-19'!$A$4:$B$630, 2, FALSE)), "0", VLOOKUP(Table1510[[#This Row],[Name]], 'Elec 18-19'!$A$4:$B$630, 2, FALSE))</f>
        <v>0</v>
      </c>
      <c r="E42" s="7">
        <f>IF(ISNA(VLOOKUP(Table1510[[#This Row],[Name]], 'Elec 19-20'!$A$4:$B$631, 2, FALSE)), "0", VLOOKUP(Table1510[[#This Row],[Name]], 'Elec 19-20'!$A$4:$B$631, 2, FALSE))</f>
        <v>61041</v>
      </c>
      <c r="F42" s="11">
        <f>IF(ISNA(VLOOKUP(Table1510[[#This Row],[Name]],'Elec 20-21'!$A$4:$B$641, 2, FALSE)), "0", VLOOKUP(Table1510[[#This Row],[Name]], 'Elec 20-21'!$A$4:$B$641, 2, FALSE))</f>
        <v>49199</v>
      </c>
      <c r="G42" s="47">
        <f>IF(ISNA(VLOOKUP(Table1510[[#This Row],[Name]], 'Elec 21-22'!$A$4:$B$656, 2, FALSE)), "0", VLOOKUP(Table1510[[#This Row],[Name]], 'Elec 21-22'!$A$4:$B$656, 2, FALSE))</f>
        <v>57241</v>
      </c>
      <c r="H42" s="11">
        <f>IF(ISNA(VLOOKUP(Table1510[[#This Row],[Name]],'Elec 22-23'!$A$4:$B$680, 2, FALSE)), "", VLOOKUP(Table1510[[#This Row],[Name]], 'Elec 22-23'!$A$4:$B$680, 2, FALSE))</f>
        <v>52446</v>
      </c>
      <c r="I42" s="74">
        <f>IFERROR(Table1510[[#This Row],[Electricity 22-23]]/$M$1, "")</f>
        <v>6.8204606015207725E-2</v>
      </c>
      <c r="J42" s="7">
        <f ca="1">IF(ISNA(VLOOKUP(Table1510[[#This Row],[Name]],Table1[#All],21,FALSE)),"0",(VLOOKUP(Table1510[[#This Row],[Name]],Table1[#All],21,FALSE)))</f>
        <v>54062</v>
      </c>
      <c r="K42" s="97">
        <f ca="1">IFERROR(Table1510[[#This Row],[Electricity 23-24]]/$O$1,"")</f>
        <v>9.6901107528288663E-2</v>
      </c>
      <c r="L42" s="77"/>
    </row>
    <row r="43" spans="1:12" x14ac:dyDescent="0.25">
      <c r="A43" s="64" t="s">
        <v>713</v>
      </c>
      <c r="B43" s="21" t="str">
        <f>VLOOKUP(Table1510[[#This Row],[Name]], 'Site Information'!$A$2:$D$46, 4, FALSE)</f>
        <v>Leisure and Culture - Libraries and Museums</v>
      </c>
      <c r="C43" s="11">
        <f>IF(ISNA(VLOOKUP(Table1510[[#This Row],[Name]], 'Elec 17-18'!$A$4:$B$630, 2, FALSE)), "0", VLOOKUP(Table1510[[#This Row],[Name]], 'Elec 17-18'!$A$4:$B$630, 2, FALSE))</f>
        <v>7306</v>
      </c>
      <c r="D43" s="11">
        <f>IF(ISNA(VLOOKUP(Table1510[[#This Row],[Name]], 'Elec 18-19'!$A$4:$B$630, 2, FALSE)), "0", VLOOKUP(Table1510[[#This Row],[Name]], 'Elec 18-19'!$A$4:$B$630, 2, FALSE))</f>
        <v>7449</v>
      </c>
      <c r="E43" s="7">
        <f>IF(ISNA(VLOOKUP(Table1510[[#This Row],[Name]], 'Elec 19-20'!$A$4:$B$631, 2, FALSE)), "0", VLOOKUP(Table1510[[#This Row],[Name]], 'Elec 19-20'!$A$4:$B$631, 2, FALSE))</f>
        <v>7163</v>
      </c>
      <c r="F43" s="11">
        <f>IF(ISNA(VLOOKUP(Table1510[[#This Row],[Name]],'Elec 20-21'!$A$4:$B$641, 2, FALSE)), "0", VLOOKUP(Table1510[[#This Row],[Name]], 'Elec 20-21'!$A$4:$B$641, 2, FALSE))</f>
        <v>3845</v>
      </c>
      <c r="G43" s="47">
        <f>IF(ISNA(VLOOKUP(Table1510[[#This Row],[Name]], 'Elec 21-22'!$A$4:$B$656, 2, FALSE)), "0", VLOOKUP(Table1510[[#This Row],[Name]], 'Elec 21-22'!$A$4:$B$656, 2, FALSE))</f>
        <v>7949</v>
      </c>
      <c r="H43" s="11">
        <f>IF(ISNA(VLOOKUP(Table1510[[#This Row],[Name]],'Elec 22-23'!$A$4:$B$680, 2, FALSE)), "", VLOOKUP(Table1510[[#This Row],[Name]], 'Elec 22-23'!$A$4:$B$680, 2, FALSE))</f>
        <v>8181</v>
      </c>
      <c r="I43" s="74">
        <f>IFERROR(Table1510[[#This Row],[Electricity 22-23]]/$M$1, "")</f>
        <v>1.063916946593476E-2</v>
      </c>
      <c r="J43" s="7" t="str">
        <f>IF(ISNA(VLOOKUP(Table1510[[#This Row],[Name]],Table1[#All],21,FALSE)),"0",(VLOOKUP(Table1510[[#This Row],[Name]],Table1[#All],21,FALSE)))</f>
        <v/>
      </c>
      <c r="K43" s="97" t="str">
        <f ca="1">IFERROR(Table1510[[#This Row],[Electricity 23-24]]/$O$1,"")</f>
        <v/>
      </c>
      <c r="L43" s="77"/>
    </row>
    <row r="44" spans="1:12" x14ac:dyDescent="0.25">
      <c r="A44" s="64" t="s">
        <v>716</v>
      </c>
      <c r="B44" s="21" t="str">
        <f>VLOOKUP(Table1510[[#This Row],[Name]], 'Site Information'!$A$2:$D$46, 4, FALSE)</f>
        <v>Leisure and Culture - Libraries and Museums</v>
      </c>
      <c r="C44" s="8" t="str">
        <f>IF(ISNA(VLOOKUP(Table1510[[#This Row],[Name]], 'Elec 17-18'!$A$4:$B$630, 2, FALSE)), "0", VLOOKUP(Table1510[[#This Row],[Name]], 'Elec 17-18'!$A$4:$B$630, 2, FALSE))</f>
        <v>0</v>
      </c>
      <c r="D44" s="8" t="str">
        <f>IF(ISNA(VLOOKUP(Table1510[[#This Row],[Name]], 'Elec 18-19'!$A$4:$B$630, 2, FALSE)), "0", VLOOKUP(Table1510[[#This Row],[Name]], 'Elec 18-19'!$A$4:$B$630, 2, FALSE))</f>
        <v>0</v>
      </c>
      <c r="E44" s="7">
        <f>IF(ISNA(VLOOKUP(Table1510[[#This Row],[Name]], 'Elec 19-20'!$A$4:$B$631, 2, FALSE)), "0", VLOOKUP(Table1510[[#This Row],[Name]], 'Elec 19-20'!$A$4:$B$631, 2, FALSE))</f>
        <v>7264</v>
      </c>
      <c r="F44" s="11">
        <f>IF(ISNA(VLOOKUP(Table1510[[#This Row],[Name]],'Elec 20-21'!$A$4:$B$641, 2, FALSE)), "0", VLOOKUP(Table1510[[#This Row],[Name]], 'Elec 20-21'!$A$4:$B$641, 2, FALSE))</f>
        <v>3881</v>
      </c>
      <c r="G44" s="47">
        <f>IF(ISNA(VLOOKUP(Table1510[[#This Row],[Name]], 'Elec 21-22'!$A$4:$B$656, 2, FALSE)), "0", VLOOKUP(Table1510[[#This Row],[Name]], 'Elec 21-22'!$A$4:$B$656, 2, FALSE))</f>
        <v>5216</v>
      </c>
      <c r="H44" s="11">
        <f>IF(ISNA(VLOOKUP(Table1510[[#This Row],[Name]],'Elec 22-23'!$A$4:$B$680, 2, FALSE)), "", VLOOKUP(Table1510[[#This Row],[Name]], 'Elec 22-23'!$A$4:$B$680, 2, FALSE))</f>
        <v>5228</v>
      </c>
      <c r="I44" s="97">
        <f>IFERROR(Table1510[[#This Row],[Electricity 22-23]]/$M$1, "")</f>
        <v>6.7988727500191823E-3</v>
      </c>
      <c r="J44" s="7">
        <f ca="1">IF(ISNA(VLOOKUP(Table1510[[#This Row],[Name]],Table1[#All],21,FALSE)),"0",(VLOOKUP(Table1510[[#This Row],[Name]],Table1[#All],21,FALSE)))</f>
        <v>5542</v>
      </c>
      <c r="K44" s="97">
        <f ca="1">IFERROR(Table1510[[#This Row],[Electricity 23-24]]/$O$1,"")</f>
        <v>9.9335196241680992E-3</v>
      </c>
      <c r="L44" s="77"/>
    </row>
    <row r="45" spans="1:12" x14ac:dyDescent="0.25">
      <c r="A45" s="64" t="s">
        <v>724</v>
      </c>
      <c r="B45" s="21" t="str">
        <f>VLOOKUP(Table1510[[#This Row],[Name]], 'Site Information'!$A$2:$D$46, 4, FALSE)</f>
        <v>Leisure and Culture - Libraries and Museums</v>
      </c>
      <c r="C45" s="8">
        <f>IF(ISNA(VLOOKUP(Table1510[[#This Row],[Name]], 'Elec 17-18'!$A$4:$B$630, 2, FALSE)), "0", VLOOKUP(Table1510[[#This Row],[Name]], 'Elec 17-18'!$A$4:$B$630, 2, FALSE))</f>
        <v>4722</v>
      </c>
      <c r="D45" s="8">
        <f>IF(ISNA(VLOOKUP(Table1510[[#This Row],[Name]], 'Elec 18-19'!$A$4:$B$630, 2, FALSE)), "0", VLOOKUP(Table1510[[#This Row],[Name]], 'Elec 18-19'!$A$4:$B$630, 2, FALSE))</f>
        <v>4915</v>
      </c>
      <c r="E45" s="7">
        <f>IF(ISNA(VLOOKUP(Table1510[[#This Row],[Name]], 'Elec 19-20'!$A$4:$B$631, 2, FALSE)), "0", VLOOKUP(Table1510[[#This Row],[Name]], 'Elec 19-20'!$A$4:$B$631, 2, FALSE))</f>
        <v>4271</v>
      </c>
      <c r="F45" s="11">
        <f>IF(ISNA(VLOOKUP(Table1510[[#This Row],[Name]],'Elec 20-21'!$A$4:$B$641, 2, FALSE)), "0", VLOOKUP(Table1510[[#This Row],[Name]], 'Elec 20-21'!$A$4:$B$641, 2, FALSE))</f>
        <v>2124</v>
      </c>
      <c r="G45" s="47">
        <f>IF(ISNA(VLOOKUP(Table1510[[#This Row],[Name]], 'Elec 21-22'!$A$4:$B$656, 2, FALSE)), "0", VLOOKUP(Table1510[[#This Row],[Name]], 'Elec 21-22'!$A$4:$B$656, 2, FALSE))</f>
        <v>3473</v>
      </c>
      <c r="H45" s="11">
        <f>IF(ISNA(VLOOKUP(Table1510[[#This Row],[Name]],'Elec 22-23'!$A$4:$B$680, 2, FALSE)), "", VLOOKUP(Table1510[[#This Row],[Name]], 'Elec 22-23'!$A$4:$B$680, 2, FALSE))</f>
        <v>3576</v>
      </c>
      <c r="I45" s="74">
        <f>IFERROR(Table1510[[#This Row],[Electricity 22-23]]/$M$1, "")</f>
        <v>4.6504913837162572E-3</v>
      </c>
      <c r="J45" s="7">
        <f ca="1">IF(ISNA(VLOOKUP(Table1510[[#This Row],[Name]],Table1[#All],21,FALSE)),"0",(VLOOKUP(Table1510[[#This Row],[Name]],Table1[#All],21,FALSE)))</f>
        <v>3695</v>
      </c>
      <c r="K45" s="97">
        <f ca="1">IFERROR(Table1510[[#This Row],[Electricity 23-24]]/$O$1,"")</f>
        <v>6.6229438851138807E-3</v>
      </c>
      <c r="L45" s="77"/>
    </row>
    <row r="46" spans="1:12" x14ac:dyDescent="0.25">
      <c r="A46" s="64" t="s">
        <v>731</v>
      </c>
      <c r="B46" s="21" t="str">
        <f>VLOOKUP(Table1510[[#This Row],[Name]], 'Site Information'!$A$2:$D$46, 4, FALSE)</f>
        <v>Leisure and Culture - Libraries and Museums</v>
      </c>
      <c r="C46" s="11">
        <f>IF(ISNA(VLOOKUP(Table1510[[#This Row],[Name]], 'Elec 17-18'!$A$4:$B$630, 2, FALSE)), "0", VLOOKUP(Table1510[[#This Row],[Name]], 'Elec 17-18'!$A$4:$B$630, 2, FALSE))</f>
        <v>6762</v>
      </c>
      <c r="D46" s="11">
        <f>IF(ISNA(VLOOKUP(Table1510[[#This Row],[Name]], 'Elec 18-19'!$A$4:$B$630, 2, FALSE)), "0", VLOOKUP(Table1510[[#This Row],[Name]], 'Elec 18-19'!$A$4:$B$630, 2, FALSE))</f>
        <v>6566</v>
      </c>
      <c r="E46" s="7">
        <f>IF(ISNA(VLOOKUP(Table1510[[#This Row],[Name]], 'Elec 19-20'!$A$4:$B$631, 2, FALSE)), "0", VLOOKUP(Table1510[[#This Row],[Name]], 'Elec 19-20'!$A$4:$B$631, 2, FALSE))</f>
        <v>7454</v>
      </c>
      <c r="F46" s="11">
        <f>IF(ISNA(VLOOKUP(Table1510[[#This Row],[Name]],'Elec 20-21'!$A$4:$B$641, 2, FALSE)), "0", VLOOKUP(Table1510[[#This Row],[Name]], 'Elec 20-21'!$A$4:$B$641, 2, FALSE))</f>
        <v>4716</v>
      </c>
      <c r="G46" s="47">
        <f>IF(ISNA(VLOOKUP(Table1510[[#This Row],[Name]], 'Elec 21-22'!$A$4:$B$656, 2, FALSE)), "0", VLOOKUP(Table1510[[#This Row],[Name]], 'Elec 21-22'!$A$4:$B$656, 2, FALSE))</f>
        <v>7415</v>
      </c>
      <c r="H46" s="11">
        <f>IF(ISNA(VLOOKUP(Table1510[[#This Row],[Name]],'Elec 22-23'!$A$4:$B$680, 2, FALSE)), "", VLOOKUP(Table1510[[#This Row],[Name]], 'Elec 22-23'!$A$4:$B$680, 2, FALSE))</f>
        <v>7916</v>
      </c>
      <c r="I46" s="74">
        <f>IFERROR(Table1510[[#This Row],[Electricity 22-23]]/$M$1, "")</f>
        <v>1.0294544125698517E-2</v>
      </c>
      <c r="J46" s="7">
        <f ca="1">IF(ISNA(VLOOKUP(Table1510[[#This Row],[Name]],Table1[#All],21,FALSE)),"0",(VLOOKUP(Table1510[[#This Row],[Name]],Table1[#All],21,FALSE)))</f>
        <v>7947</v>
      </c>
      <c r="K46" s="97">
        <f ca="1">IFERROR(Table1510[[#This Row],[Electricity 23-24]]/$O$1,"")</f>
        <v>1.4244258472259814E-2</v>
      </c>
      <c r="L46" s="77"/>
    </row>
    <row r="47" spans="1:12" x14ac:dyDescent="0.25">
      <c r="A47" s="2"/>
      <c r="B47" s="21" t="e">
        <f>VLOOKUP(Table1510[[#This Row],[Name]], 'Site Information'!$A$2:$D$46, 4, FALSE)</f>
        <v>#N/A</v>
      </c>
      <c r="C47" s="11" t="str">
        <f>IF(ISNA(VLOOKUP(Table1510[[#This Row],[Name]], 'Elec 17-18'!$A$4:$B$630, 2, FALSE)), "0", VLOOKUP(Table1510[[#This Row],[Name]], 'Elec 17-18'!$A$4:$B$630, 2, FALSE))</f>
        <v>0</v>
      </c>
      <c r="D47" s="11" t="str">
        <f>IF(ISNA(VLOOKUP(Table1510[[#This Row],[Name]], 'Elec 18-19'!$A$4:$B$630, 2, FALSE)), "0", VLOOKUP(Table1510[[#This Row],[Name]], 'Elec 18-19'!$A$4:$B$630, 2, FALSE))</f>
        <v>0</v>
      </c>
      <c r="E47" s="7" t="str">
        <f>IF(ISNA(VLOOKUP(Table1510[[#This Row],[Name]], 'Elec 19-20'!$A$4:$B$631, 2, FALSE)), "0", VLOOKUP(Table1510[[#This Row],[Name]], 'Elec 19-20'!$A$4:$B$631, 2, FALSE))</f>
        <v>0</v>
      </c>
      <c r="F47" s="11" t="str">
        <f>IF(ISNA(VLOOKUP(Table1510[[#This Row],[Name]],'Elec 20-21'!$A$4:$B$641, 2, FALSE)), "0", VLOOKUP(Table1510[[#This Row],[Name]], 'Elec 20-21'!$A$4:$B$641, 2, FALSE))</f>
        <v>0</v>
      </c>
      <c r="G47" s="47" t="str">
        <f>IF(ISNA(VLOOKUP(Table1510[[#This Row],[Name]], 'Elec 21-22'!$A$4:$B$656, 2, FALSE)), "0", VLOOKUP(Table1510[[#This Row],[Name]], 'Elec 21-22'!$A$4:$B$656, 2, FALSE))</f>
        <v>0</v>
      </c>
      <c r="H47" s="11" t="str">
        <f>IF(ISNA(VLOOKUP(Table1510[[#This Row],[Name]],'Elec 22-23'!$A$4:$B$680, 2, FALSE)), "", VLOOKUP(Table1510[[#This Row],[Name]], 'Elec 22-23'!$A$4:$B$680, 2, FALSE))</f>
        <v/>
      </c>
      <c r="I47" s="74" t="str">
        <f>IFERROR(Table1510[[#This Row],[Electricity 22-23]]/$M$1, "")</f>
        <v/>
      </c>
      <c r="J47" s="7" t="str">
        <f>IF(ISNA(VLOOKUP(Table1510[[#This Row],[Name]],Table1[#All],21,FALSE)),"0",(VLOOKUP(Table1510[[#This Row],[Name]],Table1[#All],21,FALSE)))</f>
        <v>0</v>
      </c>
      <c r="K47" s="97">
        <f ca="1">IFERROR(Table1510[[#This Row],[Electricity 23-24]]/$O$1,"")</f>
        <v>0</v>
      </c>
      <c r="L47" s="77"/>
    </row>
    <row r="48" spans="1:12" x14ac:dyDescent="0.25">
      <c r="A48" s="2"/>
      <c r="B48" s="21" t="e">
        <f>VLOOKUP(Table1510[[#This Row],[Name]], 'Site Information'!$A$2:$D$46, 4, FALSE)</f>
        <v>#N/A</v>
      </c>
      <c r="C48" s="11" t="str">
        <f>IF(ISNA(VLOOKUP(Table1510[[#This Row],[Name]], 'Elec 17-18'!$A$4:$B$630, 2, FALSE)), "0", VLOOKUP(Table1510[[#This Row],[Name]], 'Elec 17-18'!$A$4:$B$630, 2, FALSE))</f>
        <v>0</v>
      </c>
      <c r="D48" s="11" t="str">
        <f>IF(ISNA(VLOOKUP(Table1510[[#This Row],[Name]], 'Elec 18-19'!$A$4:$B$630, 2, FALSE)), "0", VLOOKUP(Table1510[[#This Row],[Name]], 'Elec 18-19'!$A$4:$B$630, 2, FALSE))</f>
        <v>0</v>
      </c>
      <c r="E48" s="11" t="str">
        <f>IF(ISNA(VLOOKUP(Table1510[[#This Row],[Name]], 'Elec 19-20'!$A$4:$B$631, 2, FALSE)), "0", VLOOKUP(Table1510[[#This Row],[Name]], 'Elec 19-20'!$A$4:$B$631, 2, FALSE))</f>
        <v>0</v>
      </c>
      <c r="F48" s="11" t="str">
        <f>IF(ISNA(VLOOKUP(Table1510[[#This Row],[Name]],'Elec 20-21'!$A$4:$B$641, 2, FALSE)), "0", VLOOKUP(Table1510[[#This Row],[Name]], 'Elec 20-21'!$A$4:$B$641, 2, FALSE))</f>
        <v>0</v>
      </c>
      <c r="G48" s="47" t="str">
        <f>IF(ISNA(VLOOKUP(Table1510[[#This Row],[Name]], 'Elec 21-22'!$A$4:$B$656, 2, FALSE)), "0", VLOOKUP(Table1510[[#This Row],[Name]], 'Elec 21-22'!$A$4:$B$656, 2, FALSE))</f>
        <v>0</v>
      </c>
      <c r="H48" s="11" t="str">
        <f>IF(ISNA(VLOOKUP(Table1510[[#This Row],[Name]],'Elec 22-23'!$A$4:$B$680, 2, FALSE)), "", VLOOKUP(Table1510[[#This Row],[Name]], 'Elec 22-23'!$A$4:$B$680, 2, FALSE))</f>
        <v/>
      </c>
      <c r="I48" s="12" t="str">
        <f>IFERROR(Table1510[[#This Row],[Electricity 22-23]]/$M$1, "")</f>
        <v/>
      </c>
      <c r="J48" s="7" t="str">
        <f>IF(ISNA(VLOOKUP(Table1510[[#This Row],[Name]],Table1[#All],21,FALSE)),"0",(VLOOKUP(Table1510[[#This Row],[Name]],Table1[#All],21,FALSE)))</f>
        <v>0</v>
      </c>
      <c r="K48" s="97">
        <f ca="1">IFERROR(Table1510[[#This Row],[Electricity 23-24]]/$O$1,"")</f>
        <v>0</v>
      </c>
      <c r="L48" s="77"/>
    </row>
    <row r="49" spans="1:12" x14ac:dyDescent="0.25">
      <c r="A49" s="2"/>
      <c r="B49" s="21" t="e">
        <f>VLOOKUP(Table1510[[#This Row],[Name]], 'Site Information'!$A$2:$D$46, 4, FALSE)</f>
        <v>#N/A</v>
      </c>
      <c r="C49" s="11" t="str">
        <f>IF(ISNA(VLOOKUP(Table1510[[#This Row],[Name]], 'Elec 17-18'!$A$4:$B$630, 2, FALSE)), "0", VLOOKUP(Table1510[[#This Row],[Name]], 'Elec 17-18'!$A$4:$B$630, 2, FALSE))</f>
        <v>0</v>
      </c>
      <c r="D49" s="11" t="str">
        <f>IF(ISNA(VLOOKUP(Table1510[[#This Row],[Name]], 'Elec 18-19'!$A$4:$B$630, 2, FALSE)), "0", VLOOKUP(Table1510[[#This Row],[Name]], 'Elec 18-19'!$A$4:$B$630, 2, FALSE))</f>
        <v>0</v>
      </c>
      <c r="E49" s="11" t="str">
        <f>IF(ISNA(VLOOKUP(Table1510[[#This Row],[Name]], 'Elec 19-20'!$A$4:$B$631, 2, FALSE)), "0", VLOOKUP(Table1510[[#This Row],[Name]], 'Elec 19-20'!$A$4:$B$631, 2, FALSE))</f>
        <v>0</v>
      </c>
      <c r="F49" s="11" t="str">
        <f>IF(ISNA(VLOOKUP(Table1510[[#This Row],[Name]],'Elec 20-21'!$A$4:$B$641, 2, FALSE)), "0", VLOOKUP(Table1510[[#This Row],[Name]], 'Elec 20-21'!$A$4:$B$641, 2, FALSE))</f>
        <v>0</v>
      </c>
      <c r="G49" s="47" t="str">
        <f>IF(ISNA(VLOOKUP(Table1510[[#This Row],[Name]], 'Elec 21-22'!$A$4:$B$656, 2, FALSE)), "0", VLOOKUP(Table1510[[#This Row],[Name]], 'Elec 21-22'!$A$4:$B$656, 2, FALSE))</f>
        <v>0</v>
      </c>
      <c r="H49" s="11" t="str">
        <f>IF(ISNA(VLOOKUP(Table1510[[#This Row],[Name]],'Elec 22-23'!$A$4:$B$680, 2, FALSE)), "", VLOOKUP(Table1510[[#This Row],[Name]], 'Elec 22-23'!$A$4:$B$680, 2, FALSE))</f>
        <v/>
      </c>
      <c r="I49" s="93" t="str">
        <f>IFERROR(Table1510[[#This Row],[Electricity 22-23]]/$M$1, "")</f>
        <v/>
      </c>
      <c r="J49" s="7" t="str">
        <f>IF(ISNA(VLOOKUP(Table1510[[#This Row],[Name]],Table1[#All],21,FALSE)),"0",(VLOOKUP(Table1510[[#This Row],[Name]],Table1[#All],21,FALSE)))</f>
        <v>0</v>
      </c>
      <c r="K49" s="97">
        <f ca="1">IFERROR(Table1510[[#This Row],[Electricity 23-24]]/$O$1,"")</f>
        <v>0</v>
      </c>
      <c r="L49" s="77"/>
    </row>
    <row r="50" spans="1:12" x14ac:dyDescent="0.25">
      <c r="A50" s="2"/>
      <c r="B50" s="21" t="e">
        <f>VLOOKUP(Table1510[[#This Row],[Name]], 'Site Information'!$A$2:$D$46, 4, FALSE)</f>
        <v>#N/A</v>
      </c>
      <c r="C50" s="8" t="str">
        <f>IF(ISNA(VLOOKUP(Table1510[[#This Row],[Name]], 'Elec 17-18'!$A$4:$B$630, 2, FALSE)), "0", VLOOKUP(Table1510[[#This Row],[Name]], 'Elec 17-18'!$A$4:$B$630, 2, FALSE))</f>
        <v>0</v>
      </c>
      <c r="D50" s="8" t="str">
        <f>IF(ISNA(VLOOKUP(Table1510[[#This Row],[Name]], 'Elec 18-19'!$A$4:$B$630, 2, FALSE)), "0", VLOOKUP(Table1510[[#This Row],[Name]], 'Elec 18-19'!$A$4:$B$630, 2, FALSE))</f>
        <v>0</v>
      </c>
      <c r="E50" s="7" t="str">
        <f>IF(ISNA(VLOOKUP(Table1510[[#This Row],[Name]], 'Elec 19-20'!$A$4:$B$631, 2, FALSE)), "0", VLOOKUP(Table1510[[#This Row],[Name]], 'Elec 19-20'!$A$4:$B$631, 2, FALSE))</f>
        <v>0</v>
      </c>
      <c r="F50" s="11" t="str">
        <f>IF(ISNA(VLOOKUP(Table1510[[#This Row],[Name]],'Elec 20-21'!$A$4:$B$641, 2, FALSE)), "0", VLOOKUP(Table1510[[#This Row],[Name]], 'Elec 20-21'!$A$4:$B$641, 2, FALSE))</f>
        <v>0</v>
      </c>
      <c r="G50" s="47" t="str">
        <f>IF(ISNA(VLOOKUP(Table1510[[#This Row],[Name]], 'Elec 21-22'!$A$4:$B$656, 2, FALSE)), "0", VLOOKUP(Table1510[[#This Row],[Name]], 'Elec 21-22'!$A$4:$B$656, 2, FALSE))</f>
        <v>0</v>
      </c>
      <c r="H50" s="11" t="str">
        <f>IF(ISNA(VLOOKUP(Table1510[[#This Row],[Name]],'Elec 22-23'!$A$4:$B$680, 2, FALSE)), "", VLOOKUP(Table1510[[#This Row],[Name]], 'Elec 22-23'!$A$4:$B$680, 2, FALSE))</f>
        <v/>
      </c>
      <c r="I50" s="74" t="str">
        <f>IFERROR(Table1510[[#This Row],[Electricity 22-23]]/$M$1, "")</f>
        <v/>
      </c>
      <c r="J50" s="7" t="str">
        <f>IF(ISNA(VLOOKUP(Table1510[[#This Row],[Name]],Table1[#All],21,FALSE)),"0",(VLOOKUP(Table1510[[#This Row],[Name]],Table1[#All],21,FALSE)))</f>
        <v>0</v>
      </c>
      <c r="K50" s="97">
        <f ca="1">IFERROR(Table1510[[#This Row],[Electricity 23-24]]/$O$1,"")</f>
        <v>0</v>
      </c>
      <c r="L50" s="77"/>
    </row>
    <row r="51" spans="1:12" x14ac:dyDescent="0.25">
      <c r="A51" s="2"/>
      <c r="B51" s="21" t="e">
        <f>VLOOKUP(Table1510[[#This Row],[Name]], 'Site Information'!$A$2:$D$46, 4, FALSE)</f>
        <v>#N/A</v>
      </c>
      <c r="C51" s="11" t="str">
        <f>IF(ISNA(VLOOKUP(Table1510[[#This Row],[Name]], 'Elec 17-18'!$A$4:$B$630, 2, FALSE)), "0", VLOOKUP(Table1510[[#This Row],[Name]], 'Elec 17-18'!$A$4:$B$630, 2, FALSE))</f>
        <v>0</v>
      </c>
      <c r="D51" s="11" t="str">
        <f>IF(ISNA(VLOOKUP(Table1510[[#This Row],[Name]], 'Elec 18-19'!$A$4:$B$630, 2, FALSE)), "0", VLOOKUP(Table1510[[#This Row],[Name]], 'Elec 18-19'!$A$4:$B$630, 2, FALSE))</f>
        <v>0</v>
      </c>
      <c r="E51" s="11" t="str">
        <f>IF(ISNA(VLOOKUP(Table1510[[#This Row],[Name]], 'Elec 19-20'!$A$4:$B$631, 2, FALSE)), "0", VLOOKUP(Table1510[[#This Row],[Name]], 'Elec 19-20'!$A$4:$B$631, 2, FALSE))</f>
        <v>0</v>
      </c>
      <c r="F51" s="11" t="str">
        <f>IF(ISNA(VLOOKUP(Table1510[[#This Row],[Name]],'Elec 20-21'!$A$4:$B$641, 2, FALSE)), "0", VLOOKUP(Table1510[[#This Row],[Name]], 'Elec 20-21'!$A$4:$B$641, 2, FALSE))</f>
        <v>0</v>
      </c>
      <c r="G51" s="47" t="str">
        <f>IF(ISNA(VLOOKUP(Table1510[[#This Row],[Name]], 'Elec 21-22'!$A$4:$B$656, 2, FALSE)), "0", VLOOKUP(Table1510[[#This Row],[Name]], 'Elec 21-22'!$A$4:$B$656, 2, FALSE))</f>
        <v>0</v>
      </c>
      <c r="H51" s="11" t="str">
        <f>IF(ISNA(VLOOKUP(Table1510[[#This Row],[Name]],'Elec 22-23'!$A$4:$B$680, 2, FALSE)), "", VLOOKUP(Table1510[[#This Row],[Name]], 'Elec 22-23'!$A$4:$B$680, 2, FALSE))</f>
        <v/>
      </c>
      <c r="I51" s="12" t="str">
        <f>IFERROR(Table1510[[#This Row],[Electricity 22-23]]/$M$1, "")</f>
        <v/>
      </c>
      <c r="J51" s="7" t="str">
        <f>IF(ISNA(VLOOKUP(Table1510[[#This Row],[Name]],Table1[#All],21,FALSE)),"0",(VLOOKUP(Table1510[[#This Row],[Name]],Table1[#All],21,FALSE)))</f>
        <v>0</v>
      </c>
      <c r="K51" s="97">
        <f ca="1">IFERROR(Table1510[[#This Row],[Electricity 23-24]]/$O$1,"")</f>
        <v>0</v>
      </c>
      <c r="L51" s="77"/>
    </row>
    <row r="52" spans="1:12" x14ac:dyDescent="0.25">
      <c r="A52" s="2"/>
      <c r="B52" s="21" t="e">
        <f>VLOOKUP(Table1510[[#This Row],[Name]], 'Site Information'!$A$2:$D$46, 4, FALSE)</f>
        <v>#N/A</v>
      </c>
      <c r="C52" s="11" t="str">
        <f>IF(ISNA(VLOOKUP(Table1510[[#This Row],[Name]], 'Elec 17-18'!$A$4:$B$630, 2, FALSE)), "0", VLOOKUP(Table1510[[#This Row],[Name]], 'Elec 17-18'!$A$4:$B$630, 2, FALSE))</f>
        <v>0</v>
      </c>
      <c r="D52" s="11" t="str">
        <f>IF(ISNA(VLOOKUP(Table1510[[#This Row],[Name]], 'Elec 18-19'!$A$4:$B$630, 2, FALSE)), "0", VLOOKUP(Table1510[[#This Row],[Name]], 'Elec 18-19'!$A$4:$B$630, 2, FALSE))</f>
        <v>0</v>
      </c>
      <c r="E52" s="11" t="str">
        <f>IF(ISNA(VLOOKUP(Table1510[[#This Row],[Name]], 'Elec 19-20'!$A$4:$B$631, 2, FALSE)), "0", VLOOKUP(Table1510[[#This Row],[Name]], 'Elec 19-20'!$A$4:$B$631, 2, FALSE))</f>
        <v>0</v>
      </c>
      <c r="F52" s="11" t="str">
        <f>IF(ISNA(VLOOKUP(Table1510[[#This Row],[Name]],'Elec 20-21'!$A$4:$B$641, 2, FALSE)), "0", VLOOKUP(Table1510[[#This Row],[Name]], 'Elec 20-21'!$A$4:$B$641, 2, FALSE))</f>
        <v>0</v>
      </c>
      <c r="G52" s="47" t="str">
        <f>IF(ISNA(VLOOKUP(Table1510[[#This Row],[Name]], 'Elec 21-22'!$A$4:$B$656, 2, FALSE)), "0", VLOOKUP(Table1510[[#This Row],[Name]], 'Elec 21-22'!$A$4:$B$656, 2, FALSE))</f>
        <v>0</v>
      </c>
      <c r="H52" s="11" t="str">
        <f>IF(ISNA(VLOOKUP(Table1510[[#This Row],[Name]],'Elec 22-23'!$A$4:$B$680, 2, FALSE)), "", VLOOKUP(Table1510[[#This Row],[Name]], 'Elec 22-23'!$A$4:$B$680, 2, FALSE))</f>
        <v/>
      </c>
      <c r="I52" s="12" t="str">
        <f>IFERROR(Table1510[[#This Row],[Electricity 22-23]]/$M$1, "")</f>
        <v/>
      </c>
      <c r="J52" s="7" t="str">
        <f>IF(ISNA(VLOOKUP(Table1510[[#This Row],[Name]],Table1[#All],21,FALSE)),"0",(VLOOKUP(Table1510[[#This Row],[Name]],Table1[#All],21,FALSE)))</f>
        <v>0</v>
      </c>
      <c r="K52" s="97">
        <f ca="1">IFERROR(Table1510[[#This Row],[Electricity 23-24]]/$O$1,"")</f>
        <v>0</v>
      </c>
      <c r="L52" s="77"/>
    </row>
    <row r="53" spans="1:12" x14ac:dyDescent="0.25">
      <c r="A53" s="2"/>
      <c r="B53" s="21" t="e">
        <f>VLOOKUP(Table1510[[#This Row],[Name]], 'Site Information'!$A$2:$D$46, 4, FALSE)</f>
        <v>#N/A</v>
      </c>
      <c r="C53" s="11" t="str">
        <f>IF(ISNA(VLOOKUP(Table1510[[#This Row],[Name]], 'Elec 17-18'!$A$4:$B$630, 2, FALSE)), "0", VLOOKUP(Table1510[[#This Row],[Name]], 'Elec 17-18'!$A$4:$B$630, 2, FALSE))</f>
        <v>0</v>
      </c>
      <c r="D53" s="11" t="str">
        <f>IF(ISNA(VLOOKUP(Table1510[[#This Row],[Name]], 'Elec 18-19'!$A$4:$B$630, 2, FALSE)), "0", VLOOKUP(Table1510[[#This Row],[Name]], 'Elec 18-19'!$A$4:$B$630, 2, FALSE))</f>
        <v>0</v>
      </c>
      <c r="E53" s="7" t="str">
        <f>IF(ISNA(VLOOKUP(Table1510[[#This Row],[Name]], 'Elec 19-20'!$A$4:$B$631, 2, FALSE)), "0", VLOOKUP(Table1510[[#This Row],[Name]], 'Elec 19-20'!$A$4:$B$631, 2, FALSE))</f>
        <v>0</v>
      </c>
      <c r="F53" s="11" t="str">
        <f>IF(ISNA(VLOOKUP(Table1510[[#This Row],[Name]],'Elec 20-21'!$A$4:$B$641, 2, FALSE)), "0", VLOOKUP(Table1510[[#This Row],[Name]], 'Elec 20-21'!$A$4:$B$641, 2, FALSE))</f>
        <v>0</v>
      </c>
      <c r="G53" s="47" t="str">
        <f>IF(ISNA(VLOOKUP(Table1510[[#This Row],[Name]], 'Elec 21-22'!$A$4:$B$656, 2, FALSE)), "0", VLOOKUP(Table1510[[#This Row],[Name]], 'Elec 21-22'!$A$4:$B$656, 2, FALSE))</f>
        <v>0</v>
      </c>
      <c r="H53" s="11" t="str">
        <f>IF(ISNA(VLOOKUP(Table1510[[#This Row],[Name]],'Elec 22-23'!$A$4:$B$680, 2, FALSE)), "", VLOOKUP(Table1510[[#This Row],[Name]], 'Elec 22-23'!$A$4:$B$680, 2, FALSE))</f>
        <v/>
      </c>
      <c r="I53" s="97" t="str">
        <f>IFERROR(Table1510[[#This Row],[Electricity 22-23]]/$M$1, "")</f>
        <v/>
      </c>
      <c r="J53" s="7" t="str">
        <f>IF(ISNA(VLOOKUP(Table1510[[#This Row],[Name]],Table1[#All],21,FALSE)),"0",(VLOOKUP(Table1510[[#This Row],[Name]],Table1[#All],21,FALSE)))</f>
        <v>0</v>
      </c>
      <c r="K53" s="97">
        <f ca="1">IFERROR(Table1510[[#This Row],[Electricity 23-24]]/$O$1,"")</f>
        <v>0</v>
      </c>
      <c r="L53" s="77"/>
    </row>
    <row r="54" spans="1:12" x14ac:dyDescent="0.25">
      <c r="A54" s="2"/>
      <c r="B54" s="21" t="e">
        <f>VLOOKUP(Table1510[[#This Row],[Name]], 'Site Information'!$A$2:$D$46, 4, FALSE)</f>
        <v>#N/A</v>
      </c>
      <c r="C54" s="8" t="str">
        <f>IF(ISNA(VLOOKUP(Table1510[[#This Row],[Name]], 'Elec 17-18'!$A$4:$B$630, 2, FALSE)), "0", VLOOKUP(Table1510[[#This Row],[Name]], 'Elec 17-18'!$A$4:$B$630, 2, FALSE))</f>
        <v>0</v>
      </c>
      <c r="D54" s="8" t="str">
        <f>IF(ISNA(VLOOKUP(Table1510[[#This Row],[Name]], 'Elec 18-19'!$A$4:$B$630, 2, FALSE)), "0", VLOOKUP(Table1510[[#This Row],[Name]], 'Elec 18-19'!$A$4:$B$630, 2, FALSE))</f>
        <v>0</v>
      </c>
      <c r="E54" s="7" t="str">
        <f>IF(ISNA(VLOOKUP(Table1510[[#This Row],[Name]], 'Elec 19-20'!$A$4:$B$631, 2, FALSE)), "0", VLOOKUP(Table1510[[#This Row],[Name]], 'Elec 19-20'!$A$4:$B$631, 2, FALSE))</f>
        <v>0</v>
      </c>
      <c r="F54" s="11" t="str">
        <f>IF(ISNA(VLOOKUP(Table1510[[#This Row],[Name]],'Elec 20-21'!$A$4:$B$641, 2, FALSE)), "0", VLOOKUP(Table1510[[#This Row],[Name]], 'Elec 20-21'!$A$4:$B$641, 2, FALSE))</f>
        <v>0</v>
      </c>
      <c r="G54" s="47" t="str">
        <f>IF(ISNA(VLOOKUP(Table1510[[#This Row],[Name]], 'Elec 21-22'!$A$4:$B$656, 2, FALSE)), "0", VLOOKUP(Table1510[[#This Row],[Name]], 'Elec 21-22'!$A$4:$B$656, 2, FALSE))</f>
        <v>0</v>
      </c>
      <c r="H54" s="11" t="str">
        <f>IF(ISNA(VLOOKUP(Table1510[[#This Row],[Name]],'Elec 22-23'!$A$4:$B$680, 2, FALSE)), "", VLOOKUP(Table1510[[#This Row],[Name]], 'Elec 22-23'!$A$4:$B$680, 2, FALSE))</f>
        <v/>
      </c>
      <c r="I54" s="74" t="str">
        <f>IFERROR(Table1510[[#This Row],[Electricity 22-23]]/$M$1, "")</f>
        <v/>
      </c>
      <c r="J54" s="7" t="str">
        <f>IF(ISNA(VLOOKUP(Table1510[[#This Row],[Name]],Table1[#All],21,FALSE)),"0",(VLOOKUP(Table1510[[#This Row],[Name]],Table1[#All],21,FALSE)))</f>
        <v>0</v>
      </c>
      <c r="K54" s="97">
        <f ca="1">IFERROR(Table1510[[#This Row],[Electricity 23-24]]/$O$1,"")</f>
        <v>0</v>
      </c>
      <c r="L54" s="77"/>
    </row>
    <row r="55" spans="1:12" x14ac:dyDescent="0.25">
      <c r="A55" s="2"/>
      <c r="B55" s="21" t="e">
        <f>VLOOKUP(Table1510[[#This Row],[Name]], 'Site Information'!$A$2:$D$46, 4, FALSE)</f>
        <v>#N/A</v>
      </c>
      <c r="C55" s="11" t="str">
        <f>IF(ISNA(VLOOKUP(Table1510[[#This Row],[Name]], 'Elec 17-18'!$A$4:$B$630, 2, FALSE)), "0", VLOOKUP(Table1510[[#This Row],[Name]], 'Elec 17-18'!$A$4:$B$630, 2, FALSE))</f>
        <v>0</v>
      </c>
      <c r="D55" s="11" t="str">
        <f>IF(ISNA(VLOOKUP(Table1510[[#This Row],[Name]], 'Elec 18-19'!$A$4:$B$630, 2, FALSE)), "0", VLOOKUP(Table1510[[#This Row],[Name]], 'Elec 18-19'!$A$4:$B$630, 2, FALSE))</f>
        <v>0</v>
      </c>
      <c r="E55" s="11" t="str">
        <f>IF(ISNA(VLOOKUP(Table1510[[#This Row],[Name]], 'Elec 19-20'!$A$4:$B$631, 2, FALSE)), "0", VLOOKUP(Table1510[[#This Row],[Name]], 'Elec 19-20'!$A$4:$B$631, 2, FALSE))</f>
        <v>0</v>
      </c>
      <c r="F55" s="11" t="str">
        <f>IF(ISNA(VLOOKUP(Table1510[[#This Row],[Name]],'Elec 20-21'!$A$4:$B$641, 2, FALSE)), "0", VLOOKUP(Table1510[[#This Row],[Name]], 'Elec 20-21'!$A$4:$B$641, 2, FALSE))</f>
        <v>0</v>
      </c>
      <c r="G55" s="47" t="str">
        <f>IF(ISNA(VLOOKUP(Table1510[[#This Row],[Name]], 'Elec 21-22'!$A$4:$B$656, 2, FALSE)), "0", VLOOKUP(Table1510[[#This Row],[Name]], 'Elec 21-22'!$A$4:$B$656, 2, FALSE))</f>
        <v>0</v>
      </c>
      <c r="H55" s="11" t="str">
        <f>IF(ISNA(VLOOKUP(Table1510[[#This Row],[Name]],'Elec 22-23'!$A$4:$B$680, 2, FALSE)), "", VLOOKUP(Table1510[[#This Row],[Name]], 'Elec 22-23'!$A$4:$B$680, 2, FALSE))</f>
        <v/>
      </c>
      <c r="I55" s="93" t="str">
        <f>IFERROR(Table1510[[#This Row],[Electricity 22-23]]/$M$1, "")</f>
        <v/>
      </c>
      <c r="J55" s="7" t="str">
        <f>IF(ISNA(VLOOKUP(Table1510[[#This Row],[Name]],Table1[#All],21,FALSE)),"0",(VLOOKUP(Table1510[[#This Row],[Name]],Table1[#All],21,FALSE)))</f>
        <v>0</v>
      </c>
      <c r="K55" s="97">
        <f ca="1">IFERROR(Table1510[[#This Row],[Electricity 23-24]]/$O$1,"")</f>
        <v>0</v>
      </c>
      <c r="L55" s="77"/>
    </row>
    <row r="56" spans="1:12" x14ac:dyDescent="0.25">
      <c r="A56" s="2"/>
      <c r="B56" s="21" t="e">
        <f>VLOOKUP(Table1510[[#This Row],[Name]], 'Site Information'!$A$2:$D$46, 4, FALSE)</f>
        <v>#N/A</v>
      </c>
      <c r="C56" s="11" t="str">
        <f>IF(ISNA(VLOOKUP(Table1510[[#This Row],[Name]], 'Elec 17-18'!$A$4:$B$630, 2, FALSE)), "0", VLOOKUP(Table1510[[#This Row],[Name]], 'Elec 17-18'!$A$4:$B$630, 2, FALSE))</f>
        <v>0</v>
      </c>
      <c r="D56" s="11" t="str">
        <f>IF(ISNA(VLOOKUP(Table1510[[#This Row],[Name]], 'Elec 18-19'!$A$4:$B$630, 2, FALSE)), "0", VLOOKUP(Table1510[[#This Row],[Name]], 'Elec 18-19'!$A$4:$B$630, 2, FALSE))</f>
        <v>0</v>
      </c>
      <c r="E56" s="11" t="str">
        <f>IF(ISNA(VLOOKUP(Table1510[[#This Row],[Name]], 'Elec 19-20'!$A$4:$B$631, 2, FALSE)), "0", VLOOKUP(Table1510[[#This Row],[Name]], 'Elec 19-20'!$A$4:$B$631, 2, FALSE))</f>
        <v>0</v>
      </c>
      <c r="F56" s="11" t="str">
        <f>IF(ISNA(VLOOKUP(Table1510[[#This Row],[Name]],'Elec 20-21'!$A$4:$B$641, 2, FALSE)), "0", VLOOKUP(Table1510[[#This Row],[Name]], 'Elec 20-21'!$A$4:$B$641, 2, FALSE))</f>
        <v>0</v>
      </c>
      <c r="G56" s="47" t="str">
        <f>IF(ISNA(VLOOKUP(Table1510[[#This Row],[Name]], 'Elec 21-22'!$A$4:$B$656, 2, FALSE)), "0", VLOOKUP(Table1510[[#This Row],[Name]], 'Elec 21-22'!$A$4:$B$656, 2, FALSE))</f>
        <v>0</v>
      </c>
      <c r="H56" s="11" t="str">
        <f>IF(ISNA(VLOOKUP(Table1510[[#This Row],[Name]],'Elec 22-23'!$A$4:$B$680, 2, FALSE)), "", VLOOKUP(Table1510[[#This Row],[Name]], 'Elec 22-23'!$A$4:$B$680, 2, FALSE))</f>
        <v/>
      </c>
      <c r="I56" s="12" t="str">
        <f>IFERROR(Table1510[[#This Row],[Electricity 22-23]]/$M$1, "")</f>
        <v/>
      </c>
      <c r="J56" s="7" t="str">
        <f>IF(ISNA(VLOOKUP(Table1510[[#This Row],[Name]],Table1[#All],21,FALSE)),"0",(VLOOKUP(Table1510[[#This Row],[Name]],Table1[#All],21,FALSE)))</f>
        <v>0</v>
      </c>
      <c r="K56" s="97">
        <f ca="1">IFERROR(Table1510[[#This Row],[Electricity 23-24]]/$O$1,"")</f>
        <v>0</v>
      </c>
      <c r="L56" s="77"/>
    </row>
    <row r="57" spans="1:12" x14ac:dyDescent="0.25">
      <c r="A57" s="2"/>
      <c r="B57" s="21" t="e">
        <f>VLOOKUP(Table1510[[#This Row],[Name]], 'Site Information'!$A$2:$D$46, 4, FALSE)</f>
        <v>#N/A</v>
      </c>
      <c r="C57" s="8" t="str">
        <f>IF(ISNA(VLOOKUP(Table1510[[#This Row],[Name]], 'Elec 17-18'!$A$4:$B$630, 2, FALSE)), "0", VLOOKUP(Table1510[[#This Row],[Name]], 'Elec 17-18'!$A$4:$B$630, 2, FALSE))</f>
        <v>0</v>
      </c>
      <c r="D57" s="8" t="str">
        <f>IF(ISNA(VLOOKUP(Table1510[[#This Row],[Name]], 'Elec 18-19'!$A$4:$B$630, 2, FALSE)), "0", VLOOKUP(Table1510[[#This Row],[Name]], 'Elec 18-19'!$A$4:$B$630, 2, FALSE))</f>
        <v>0</v>
      </c>
      <c r="E57" s="7" t="str">
        <f>IF(ISNA(VLOOKUP(Table1510[[#This Row],[Name]], 'Elec 19-20'!$A$4:$B$631, 2, FALSE)), "0", VLOOKUP(Table1510[[#This Row],[Name]], 'Elec 19-20'!$A$4:$B$631, 2, FALSE))</f>
        <v>0</v>
      </c>
      <c r="F57" s="11" t="str">
        <f>IF(ISNA(VLOOKUP(Table1510[[#This Row],[Name]],'Elec 20-21'!$A$4:$B$641, 2, FALSE)), "0", VLOOKUP(Table1510[[#This Row],[Name]], 'Elec 20-21'!$A$4:$B$641, 2, FALSE))</f>
        <v>0</v>
      </c>
      <c r="G57" s="47" t="str">
        <f>IF(ISNA(VLOOKUP(Table1510[[#This Row],[Name]], 'Elec 21-22'!$A$4:$B$656, 2, FALSE)), "0", VLOOKUP(Table1510[[#This Row],[Name]], 'Elec 21-22'!$A$4:$B$656, 2, FALSE))</f>
        <v>0</v>
      </c>
      <c r="H57" s="11" t="str">
        <f>IF(ISNA(VLOOKUP(Table1510[[#This Row],[Name]],'Elec 22-23'!$A$4:$B$680, 2, FALSE)), "", VLOOKUP(Table1510[[#This Row],[Name]], 'Elec 22-23'!$A$4:$B$680, 2, FALSE))</f>
        <v/>
      </c>
      <c r="I57" s="97" t="str">
        <f>IFERROR(Table1510[[#This Row],[Electricity 22-23]]/$M$1, "")</f>
        <v/>
      </c>
      <c r="J57" s="7" t="str">
        <f>IF(ISNA(VLOOKUP(Table1510[[#This Row],[Name]],Table1[#All],21,FALSE)),"0",(VLOOKUP(Table1510[[#This Row],[Name]],Table1[#All],21,FALSE)))</f>
        <v>0</v>
      </c>
      <c r="K57" s="97">
        <f ca="1">IFERROR(Table1510[[#This Row],[Electricity 23-24]]/$O$1,"")</f>
        <v>0</v>
      </c>
      <c r="L57" s="77"/>
    </row>
    <row r="58" spans="1:12" x14ac:dyDescent="0.25">
      <c r="A58" s="2"/>
      <c r="B58" s="21" t="e">
        <f>VLOOKUP(Table1510[[#This Row],[Name]], 'Site Information'!$A$2:$D$46, 4, FALSE)</f>
        <v>#N/A</v>
      </c>
      <c r="C58" s="8" t="str">
        <f>IF(ISNA(VLOOKUP(Table1510[[#This Row],[Name]], 'Elec 17-18'!$A$4:$B$630, 2, FALSE)), "0", VLOOKUP(Table1510[[#This Row],[Name]], 'Elec 17-18'!$A$4:$B$630, 2, FALSE))</f>
        <v>0</v>
      </c>
      <c r="D58" s="8" t="str">
        <f>IF(ISNA(VLOOKUP(Table1510[[#This Row],[Name]], 'Elec 18-19'!$A$4:$B$630, 2, FALSE)), "0", VLOOKUP(Table1510[[#This Row],[Name]], 'Elec 18-19'!$A$4:$B$630, 2, FALSE))</f>
        <v>0</v>
      </c>
      <c r="E58" s="7" t="str">
        <f>IF(ISNA(VLOOKUP(Table1510[[#This Row],[Name]], 'Elec 19-20'!$A$4:$B$631, 2, FALSE)), "0", VLOOKUP(Table1510[[#This Row],[Name]], 'Elec 19-20'!$A$4:$B$631, 2, FALSE))</f>
        <v>0</v>
      </c>
      <c r="F58" s="11" t="str">
        <f>IF(ISNA(VLOOKUP(Table1510[[#This Row],[Name]],'Elec 20-21'!$A$4:$B$641, 2, FALSE)), "0", VLOOKUP(Table1510[[#This Row],[Name]], 'Elec 20-21'!$A$4:$B$641, 2, FALSE))</f>
        <v>0</v>
      </c>
      <c r="G58" s="47" t="str">
        <f>IF(ISNA(VLOOKUP(Table1510[[#This Row],[Name]], 'Elec 21-22'!$A$4:$B$656, 2, FALSE)), "0", VLOOKUP(Table1510[[#This Row],[Name]], 'Elec 21-22'!$A$4:$B$656, 2, FALSE))</f>
        <v>0</v>
      </c>
      <c r="H58" s="11" t="str">
        <f>IF(ISNA(VLOOKUP(Table1510[[#This Row],[Name]],'Elec 22-23'!$A$4:$B$680, 2, FALSE)), "", VLOOKUP(Table1510[[#This Row],[Name]], 'Elec 22-23'!$A$4:$B$680, 2, FALSE))</f>
        <v/>
      </c>
      <c r="I58" s="74" t="str">
        <f>IFERROR(Table1510[[#This Row],[Electricity 22-23]]/$M$1, "")</f>
        <v/>
      </c>
      <c r="J58" s="7" t="str">
        <f>IF(ISNA(VLOOKUP(Table1510[[#This Row],[Name]],Table1[#All],21,FALSE)),"0",(VLOOKUP(Table1510[[#This Row],[Name]],Table1[#All],21,FALSE)))</f>
        <v>0</v>
      </c>
      <c r="K58" s="97">
        <f ca="1">IFERROR(Table1510[[#This Row],[Electricity 23-24]]/$O$1,"")</f>
        <v>0</v>
      </c>
      <c r="L58" s="77"/>
    </row>
    <row r="59" spans="1:12" x14ac:dyDescent="0.25">
      <c r="A59" s="2"/>
      <c r="B59" s="21" t="e">
        <f>VLOOKUP(Table1510[[#This Row],[Name]], 'Site Information'!$A$2:$D$46, 4, FALSE)</f>
        <v>#N/A</v>
      </c>
      <c r="C59" s="8" t="str">
        <f>IF(ISNA(VLOOKUP(Table1510[[#This Row],[Name]], 'Elec 17-18'!$A$4:$B$630, 2, FALSE)), "0", VLOOKUP(Table1510[[#This Row],[Name]], 'Elec 17-18'!$A$4:$B$630, 2, FALSE))</f>
        <v>0</v>
      </c>
      <c r="D59" s="8" t="str">
        <f>IF(ISNA(VLOOKUP(Table1510[[#This Row],[Name]], 'Elec 18-19'!$A$4:$B$630, 2, FALSE)), "0", VLOOKUP(Table1510[[#This Row],[Name]], 'Elec 18-19'!$A$4:$B$630, 2, FALSE))</f>
        <v>0</v>
      </c>
      <c r="E59" s="7" t="str">
        <f>IF(ISNA(VLOOKUP(Table1510[[#This Row],[Name]], 'Elec 19-20'!$A$4:$B$631, 2, FALSE)), "0", VLOOKUP(Table1510[[#This Row],[Name]], 'Elec 19-20'!$A$4:$B$631, 2, FALSE))</f>
        <v>0</v>
      </c>
      <c r="F59" s="11" t="str">
        <f>IF(ISNA(VLOOKUP(Table1510[[#This Row],[Name]],'Elec 20-21'!$A$4:$B$641, 2, FALSE)), "0", VLOOKUP(Table1510[[#This Row],[Name]], 'Elec 20-21'!$A$4:$B$641, 2, FALSE))</f>
        <v>0</v>
      </c>
      <c r="G59" s="47" t="str">
        <f>IF(ISNA(VLOOKUP(Table1510[[#This Row],[Name]], 'Elec 21-22'!$A$4:$B$656, 2, FALSE)), "0", VLOOKUP(Table1510[[#This Row],[Name]], 'Elec 21-22'!$A$4:$B$656, 2, FALSE))</f>
        <v>0</v>
      </c>
      <c r="H59" s="11" t="str">
        <f>IF(ISNA(VLOOKUP(Table1510[[#This Row],[Name]],'Elec 22-23'!$A$4:$B$680, 2, FALSE)), "", VLOOKUP(Table1510[[#This Row],[Name]], 'Elec 22-23'!$A$4:$B$680, 2, FALSE))</f>
        <v/>
      </c>
      <c r="I59" s="74" t="str">
        <f>IFERROR(Table1510[[#This Row],[Electricity 22-23]]/$M$1, "")</f>
        <v/>
      </c>
      <c r="J59" s="7" t="str">
        <f>IF(ISNA(VLOOKUP(Table1510[[#This Row],[Name]],Table1[#All],21,FALSE)),"0",(VLOOKUP(Table1510[[#This Row],[Name]],Table1[#All],21,FALSE)))</f>
        <v>0</v>
      </c>
      <c r="K59" s="97">
        <f ca="1">IFERROR(Table1510[[#This Row],[Electricity 23-24]]/$O$1,"")</f>
        <v>0</v>
      </c>
      <c r="L59" s="77"/>
    </row>
    <row r="60" spans="1:12" x14ac:dyDescent="0.25">
      <c r="A60" s="2"/>
      <c r="B60" s="21" t="e">
        <f>VLOOKUP(Table1510[[#This Row],[Name]], 'Site Information'!$A$2:$D$46, 4, FALSE)</f>
        <v>#N/A</v>
      </c>
      <c r="C60" s="11" t="str">
        <f>IF(ISNA(VLOOKUP(Table1510[[#This Row],[Name]], 'Elec 17-18'!$A$4:$B$630, 2, FALSE)), "0", VLOOKUP(Table1510[[#This Row],[Name]], 'Elec 17-18'!$A$4:$B$630, 2, FALSE))</f>
        <v>0</v>
      </c>
      <c r="D60" s="11" t="str">
        <f>IF(ISNA(VLOOKUP(Table1510[[#This Row],[Name]], 'Elec 18-19'!$A$4:$B$630, 2, FALSE)), "0", VLOOKUP(Table1510[[#This Row],[Name]], 'Elec 18-19'!$A$4:$B$630, 2, FALSE))</f>
        <v>0</v>
      </c>
      <c r="E60" s="7" t="str">
        <f>IF(ISNA(VLOOKUP(Table1510[[#This Row],[Name]], 'Elec 19-20'!$A$4:$B$631, 2, FALSE)), "0", VLOOKUP(Table1510[[#This Row],[Name]], 'Elec 19-20'!$A$4:$B$631, 2, FALSE))</f>
        <v>0</v>
      </c>
      <c r="F60" s="11" t="str">
        <f>IF(ISNA(VLOOKUP(Table1510[[#This Row],[Name]],'Elec 20-21'!$A$4:$B$641, 2, FALSE)), "0", VLOOKUP(Table1510[[#This Row],[Name]], 'Elec 20-21'!$A$4:$B$641, 2, FALSE))</f>
        <v>0</v>
      </c>
      <c r="G60" s="47" t="str">
        <f>IF(ISNA(VLOOKUP(Table1510[[#This Row],[Name]], 'Elec 21-22'!$A$4:$B$656, 2, FALSE)), "0", VLOOKUP(Table1510[[#This Row],[Name]], 'Elec 21-22'!$A$4:$B$656, 2, FALSE))</f>
        <v>0</v>
      </c>
      <c r="H60" s="11" t="str">
        <f>IF(ISNA(VLOOKUP(Table1510[[#This Row],[Name]],'Elec 22-23'!$A$4:$B$680, 2, FALSE)), "", VLOOKUP(Table1510[[#This Row],[Name]], 'Elec 22-23'!$A$4:$B$680, 2, FALSE))</f>
        <v/>
      </c>
      <c r="I60" s="97" t="str">
        <f>IFERROR(Table1510[[#This Row],[Electricity 22-23]]/$M$1, "")</f>
        <v/>
      </c>
      <c r="J60" s="7" t="str">
        <f>IF(ISNA(VLOOKUP(Table1510[[#This Row],[Name]],Table1[#All],21,FALSE)),"0",(VLOOKUP(Table1510[[#This Row],[Name]],Table1[#All],21,FALSE)))</f>
        <v>0</v>
      </c>
      <c r="K60" s="97">
        <f ca="1">IFERROR(Table1510[[#This Row],[Electricity 23-24]]/$O$1,"")</f>
        <v>0</v>
      </c>
      <c r="L60" s="77"/>
    </row>
    <row r="61" spans="1:12" x14ac:dyDescent="0.25">
      <c r="A61" s="2"/>
      <c r="B61" s="21" t="e">
        <f>VLOOKUP(Table1510[[#This Row],[Name]], 'Site Information'!$A$2:$D$46, 4, FALSE)</f>
        <v>#N/A</v>
      </c>
      <c r="C61" s="8" t="str">
        <f>IF(ISNA(VLOOKUP(Table1510[[#This Row],[Name]], 'Elec 17-18'!$A$4:$B$630, 2, FALSE)), "0", VLOOKUP(Table1510[[#This Row],[Name]], 'Elec 17-18'!$A$4:$B$630, 2, FALSE))</f>
        <v>0</v>
      </c>
      <c r="D61" s="8" t="str">
        <f>IF(ISNA(VLOOKUP(Table1510[[#This Row],[Name]], 'Elec 18-19'!$A$4:$B$630, 2, FALSE)), "0", VLOOKUP(Table1510[[#This Row],[Name]], 'Elec 18-19'!$A$4:$B$630, 2, FALSE))</f>
        <v>0</v>
      </c>
      <c r="E61" s="7" t="str">
        <f>IF(ISNA(VLOOKUP(Table1510[[#This Row],[Name]], 'Elec 19-20'!$A$4:$B$631, 2, FALSE)), "0", VLOOKUP(Table1510[[#This Row],[Name]], 'Elec 19-20'!$A$4:$B$631, 2, FALSE))</f>
        <v>0</v>
      </c>
      <c r="F61" s="11" t="str">
        <f>IF(ISNA(VLOOKUP(Table1510[[#This Row],[Name]],'Elec 20-21'!$A$4:$B$641, 2, FALSE)), "0", VLOOKUP(Table1510[[#This Row],[Name]], 'Elec 20-21'!$A$4:$B$641, 2, FALSE))</f>
        <v>0</v>
      </c>
      <c r="G61" s="47" t="str">
        <f>IF(ISNA(VLOOKUP(Table1510[[#This Row],[Name]], 'Elec 21-22'!$A$4:$B$656, 2, FALSE)), "0", VLOOKUP(Table1510[[#This Row],[Name]], 'Elec 21-22'!$A$4:$B$656, 2, FALSE))</f>
        <v>0</v>
      </c>
      <c r="H61" s="11" t="str">
        <f>IF(ISNA(VLOOKUP(Table1510[[#This Row],[Name]],'Elec 22-23'!$A$4:$B$680, 2, FALSE)), "", VLOOKUP(Table1510[[#This Row],[Name]], 'Elec 22-23'!$A$4:$B$680, 2, FALSE))</f>
        <v/>
      </c>
      <c r="I61" s="97" t="str">
        <f>IFERROR(Table1510[[#This Row],[Electricity 22-23]]/$M$1, "")</f>
        <v/>
      </c>
      <c r="J61" s="7" t="str">
        <f>IF(ISNA(VLOOKUP(Table1510[[#This Row],[Name]],Table1[#All],21,FALSE)),"0",(VLOOKUP(Table1510[[#This Row],[Name]],Table1[#All],21,FALSE)))</f>
        <v>0</v>
      </c>
      <c r="K61" s="97">
        <f ca="1">IFERROR(Table1510[[#This Row],[Electricity 23-24]]/$O$1,"")</f>
        <v>0</v>
      </c>
      <c r="L61" s="77"/>
    </row>
    <row r="62" spans="1:12" x14ac:dyDescent="0.25">
      <c r="A62" s="2"/>
      <c r="B62" s="21" t="e">
        <f>VLOOKUP(Table1510[[#This Row],[Name]], 'Site Information'!$A$2:$D$46, 4, FALSE)</f>
        <v>#N/A</v>
      </c>
      <c r="C62" s="8" t="str">
        <f>IF(ISNA(VLOOKUP(Table1510[[#This Row],[Name]], 'Elec 17-18'!$A$4:$B$630, 2, FALSE)), "0", VLOOKUP(Table1510[[#This Row],[Name]], 'Elec 17-18'!$A$4:$B$630, 2, FALSE))</f>
        <v>0</v>
      </c>
      <c r="D62" s="8" t="str">
        <f>IF(ISNA(VLOOKUP(Table1510[[#This Row],[Name]], 'Elec 18-19'!$A$4:$B$630, 2, FALSE)), "0", VLOOKUP(Table1510[[#This Row],[Name]], 'Elec 18-19'!$A$4:$B$630, 2, FALSE))</f>
        <v>0</v>
      </c>
      <c r="E62" s="7" t="str">
        <f>IF(ISNA(VLOOKUP(Table1510[[#This Row],[Name]], 'Elec 19-20'!$A$4:$B$631, 2, FALSE)), "0", VLOOKUP(Table1510[[#This Row],[Name]], 'Elec 19-20'!$A$4:$B$631, 2, FALSE))</f>
        <v>0</v>
      </c>
      <c r="F62" s="11" t="str">
        <f>IF(ISNA(VLOOKUP(Table1510[[#This Row],[Name]],'Elec 20-21'!$A$4:$B$641, 2, FALSE)), "0", VLOOKUP(Table1510[[#This Row],[Name]], 'Elec 20-21'!$A$4:$B$641, 2, FALSE))</f>
        <v>0</v>
      </c>
      <c r="G62" s="47" t="str">
        <f>IF(ISNA(VLOOKUP(Table1510[[#This Row],[Name]], 'Elec 21-22'!$A$4:$B$656, 2, FALSE)), "0", VLOOKUP(Table1510[[#This Row],[Name]], 'Elec 21-22'!$A$4:$B$656, 2, FALSE))</f>
        <v>0</v>
      </c>
      <c r="H62" s="11" t="str">
        <f>IF(ISNA(VLOOKUP(Table1510[[#This Row],[Name]],'Elec 22-23'!$A$4:$B$680, 2, FALSE)), "", VLOOKUP(Table1510[[#This Row],[Name]], 'Elec 22-23'!$A$4:$B$680, 2, FALSE))</f>
        <v/>
      </c>
      <c r="I62" s="74" t="str">
        <f>IFERROR(Table1510[[#This Row],[Electricity 22-23]]/$M$1, "")</f>
        <v/>
      </c>
      <c r="J62" s="7" t="str">
        <f>IF(ISNA(VLOOKUP(Table1510[[#This Row],[Name]],Table1[#All],21,FALSE)),"0",(VLOOKUP(Table1510[[#This Row],[Name]],Table1[#All],21,FALSE)))</f>
        <v>0</v>
      </c>
      <c r="K62" s="97">
        <f ca="1">IFERROR(Table1510[[#This Row],[Electricity 23-24]]/$O$1,"")</f>
        <v>0</v>
      </c>
      <c r="L62" s="77"/>
    </row>
    <row r="63" spans="1:12" x14ac:dyDescent="0.25">
      <c r="A63" s="2"/>
      <c r="B63" s="21" t="e">
        <f>VLOOKUP(Table1510[[#This Row],[Name]], 'Site Information'!$A$2:$D$46, 4, FALSE)</f>
        <v>#N/A</v>
      </c>
      <c r="C63" s="11" t="str">
        <f>IF(ISNA(VLOOKUP(Table1510[[#This Row],[Name]], 'Elec 17-18'!$A$4:$B$630, 2, FALSE)), "0", VLOOKUP(Table1510[[#This Row],[Name]], 'Elec 17-18'!$A$4:$B$630, 2, FALSE))</f>
        <v>0</v>
      </c>
      <c r="D63" s="11" t="str">
        <f>IF(ISNA(VLOOKUP(Table1510[[#This Row],[Name]], 'Elec 18-19'!$A$4:$B$630, 2, FALSE)), "0", VLOOKUP(Table1510[[#This Row],[Name]], 'Elec 18-19'!$A$4:$B$630, 2, FALSE))</f>
        <v>0</v>
      </c>
      <c r="E63" s="11" t="str">
        <f>IF(ISNA(VLOOKUP(Table1510[[#This Row],[Name]], 'Elec 19-20'!$A$4:$B$631, 2, FALSE)), "0", VLOOKUP(Table1510[[#This Row],[Name]], 'Elec 19-20'!$A$4:$B$631, 2, FALSE))</f>
        <v>0</v>
      </c>
      <c r="F63" s="11" t="str">
        <f>IF(ISNA(VLOOKUP(Table1510[[#This Row],[Name]],'Elec 20-21'!$A$4:$B$641, 2, FALSE)), "0", VLOOKUP(Table1510[[#This Row],[Name]], 'Elec 20-21'!$A$4:$B$641, 2, FALSE))</f>
        <v>0</v>
      </c>
      <c r="G63" s="47" t="str">
        <f>IF(ISNA(VLOOKUP(Table1510[[#This Row],[Name]], 'Elec 21-22'!$A$4:$B$656, 2, FALSE)), "0", VLOOKUP(Table1510[[#This Row],[Name]], 'Elec 21-22'!$A$4:$B$656, 2, FALSE))</f>
        <v>0</v>
      </c>
      <c r="H63" s="11" t="str">
        <f>IF(ISNA(VLOOKUP(Table1510[[#This Row],[Name]],'Elec 22-23'!$A$4:$B$680, 2, FALSE)), "", VLOOKUP(Table1510[[#This Row],[Name]], 'Elec 22-23'!$A$4:$B$680, 2, FALSE))</f>
        <v/>
      </c>
      <c r="I63" s="93" t="str">
        <f>IFERROR(Table1510[[#This Row],[Electricity 22-23]]/$M$1, "")</f>
        <v/>
      </c>
      <c r="J63" s="7" t="str">
        <f>IF(ISNA(VLOOKUP(Table1510[[#This Row],[Name]],Table1[#All],21,FALSE)),"0",(VLOOKUP(Table1510[[#This Row],[Name]],Table1[#All],21,FALSE)))</f>
        <v>0</v>
      </c>
      <c r="K63" s="97">
        <f ca="1">IFERROR(Table1510[[#This Row],[Electricity 23-24]]/$O$1,"")</f>
        <v>0</v>
      </c>
      <c r="L63" s="77"/>
    </row>
    <row r="64" spans="1:12" x14ac:dyDescent="0.25">
      <c r="A64" s="2"/>
      <c r="B64" s="21" t="e">
        <f>VLOOKUP(Table1510[[#This Row],[Name]], 'Site Information'!$A$2:$D$46, 4, FALSE)</f>
        <v>#N/A</v>
      </c>
      <c r="C64" s="8" t="str">
        <f>IF(ISNA(VLOOKUP(Table1510[[#This Row],[Name]], 'Elec 17-18'!$A$4:$B$630, 2, FALSE)), "0", VLOOKUP(Table1510[[#This Row],[Name]], 'Elec 17-18'!$A$4:$B$630, 2, FALSE))</f>
        <v>0</v>
      </c>
      <c r="D64" s="8" t="str">
        <f>IF(ISNA(VLOOKUP(Table1510[[#This Row],[Name]], 'Elec 18-19'!$A$4:$B$630, 2, FALSE)), "0", VLOOKUP(Table1510[[#This Row],[Name]], 'Elec 18-19'!$A$4:$B$630, 2, FALSE))</f>
        <v>0</v>
      </c>
      <c r="E64" s="7" t="str">
        <f>IF(ISNA(VLOOKUP(Table1510[[#This Row],[Name]], 'Elec 19-20'!$A$4:$B$631, 2, FALSE)), "0", VLOOKUP(Table1510[[#This Row],[Name]], 'Elec 19-20'!$A$4:$B$631, 2, FALSE))</f>
        <v>0</v>
      </c>
      <c r="F64" s="11" t="str">
        <f>IF(ISNA(VLOOKUP(Table1510[[#This Row],[Name]],'Elec 20-21'!$A$4:$B$641, 2, FALSE)), "0", VLOOKUP(Table1510[[#This Row],[Name]], 'Elec 20-21'!$A$4:$B$641, 2, FALSE))</f>
        <v>0</v>
      </c>
      <c r="G64" s="47" t="str">
        <f>IF(ISNA(VLOOKUP(Table1510[[#This Row],[Name]], 'Elec 21-22'!$A$4:$B$656, 2, FALSE)), "0", VLOOKUP(Table1510[[#This Row],[Name]], 'Elec 21-22'!$A$4:$B$656, 2, FALSE))</f>
        <v>0</v>
      </c>
      <c r="H64" s="11" t="str">
        <f>IF(ISNA(VLOOKUP(Table1510[[#This Row],[Name]],'Elec 22-23'!$A$4:$B$680, 2, FALSE)), "", VLOOKUP(Table1510[[#This Row],[Name]], 'Elec 22-23'!$A$4:$B$680, 2, FALSE))</f>
        <v/>
      </c>
      <c r="I64" s="74" t="str">
        <f>IFERROR(Table1510[[#This Row],[Electricity 22-23]]/$M$1, "")</f>
        <v/>
      </c>
      <c r="J64" s="7" t="str">
        <f>IF(ISNA(VLOOKUP(Table1510[[#This Row],[Name]],Table1[#All],21,FALSE)),"0",(VLOOKUP(Table1510[[#This Row],[Name]],Table1[#All],21,FALSE)))</f>
        <v>0</v>
      </c>
      <c r="K64" s="97">
        <f ca="1">IFERROR(Table1510[[#This Row],[Electricity 23-24]]/$O$1,"")</f>
        <v>0</v>
      </c>
      <c r="L64" s="77"/>
    </row>
    <row r="65" spans="1:12" x14ac:dyDescent="0.25">
      <c r="A65" s="2"/>
      <c r="B65" s="21" t="e">
        <f>VLOOKUP(Table1510[[#This Row],[Name]], 'Site Information'!$A$2:$D$46, 4, FALSE)</f>
        <v>#N/A</v>
      </c>
      <c r="C65" s="8" t="str">
        <f>IF(ISNA(VLOOKUP(Table1510[[#This Row],[Name]], 'Elec 17-18'!$A$4:$B$630, 2, FALSE)), "0", VLOOKUP(Table1510[[#This Row],[Name]], 'Elec 17-18'!$A$4:$B$630, 2, FALSE))</f>
        <v>0</v>
      </c>
      <c r="D65" s="8" t="str">
        <f>IF(ISNA(VLOOKUP(Table1510[[#This Row],[Name]], 'Elec 18-19'!$A$4:$B$630, 2, FALSE)), "0", VLOOKUP(Table1510[[#This Row],[Name]], 'Elec 18-19'!$A$4:$B$630, 2, FALSE))</f>
        <v>0</v>
      </c>
      <c r="E65" s="7" t="str">
        <f>IF(ISNA(VLOOKUP(Table1510[[#This Row],[Name]], 'Elec 19-20'!$A$4:$B$631, 2, FALSE)), "0", VLOOKUP(Table1510[[#This Row],[Name]], 'Elec 19-20'!$A$4:$B$631, 2, FALSE))</f>
        <v>0</v>
      </c>
      <c r="F65" s="11" t="str">
        <f>IF(ISNA(VLOOKUP(Table1510[[#This Row],[Name]],'Elec 20-21'!$A$4:$B$641, 2, FALSE)), "0", VLOOKUP(Table1510[[#This Row],[Name]], 'Elec 20-21'!$A$4:$B$641, 2, FALSE))</f>
        <v>0</v>
      </c>
      <c r="G65" s="47" t="str">
        <f>IF(ISNA(VLOOKUP(Table1510[[#This Row],[Name]], 'Elec 21-22'!$A$4:$B$656, 2, FALSE)), "0", VLOOKUP(Table1510[[#This Row],[Name]], 'Elec 21-22'!$A$4:$B$656, 2, FALSE))</f>
        <v>0</v>
      </c>
      <c r="H65" s="11" t="str">
        <f>IF(ISNA(VLOOKUP(Table1510[[#This Row],[Name]],'Elec 22-23'!$A$4:$B$680, 2, FALSE)), "", VLOOKUP(Table1510[[#This Row],[Name]], 'Elec 22-23'!$A$4:$B$680, 2, FALSE))</f>
        <v/>
      </c>
      <c r="I65" s="97" t="str">
        <f>IFERROR(Table1510[[#This Row],[Electricity 22-23]]/$M$1, "")</f>
        <v/>
      </c>
      <c r="J65" s="7" t="str">
        <f>IF(ISNA(VLOOKUP(Table1510[[#This Row],[Name]],Table1[#All],21,FALSE)),"0",(VLOOKUP(Table1510[[#This Row],[Name]],Table1[#All],21,FALSE)))</f>
        <v>0</v>
      </c>
      <c r="K65" s="97">
        <f ca="1">IFERROR(Table1510[[#This Row],[Electricity 23-24]]/$O$1,"")</f>
        <v>0</v>
      </c>
      <c r="L65" s="77"/>
    </row>
    <row r="66" spans="1:12" x14ac:dyDescent="0.25">
      <c r="A66" s="2"/>
      <c r="B66" s="21" t="e">
        <f>VLOOKUP(Table1510[[#This Row],[Name]], 'Site Information'!$A$2:$D$46, 4, FALSE)</f>
        <v>#N/A</v>
      </c>
      <c r="C66" s="11" t="str">
        <f>IF(ISNA(VLOOKUP(Table1510[[#This Row],[Name]], 'Elec 17-18'!$A$4:$B$630, 2, FALSE)), "0", VLOOKUP(Table1510[[#This Row],[Name]], 'Elec 17-18'!$A$4:$B$630, 2, FALSE))</f>
        <v>0</v>
      </c>
      <c r="D66" s="11" t="str">
        <f>IF(ISNA(VLOOKUP(Table1510[[#This Row],[Name]], 'Elec 18-19'!$A$4:$B$630, 2, FALSE)), "0", VLOOKUP(Table1510[[#This Row],[Name]], 'Elec 18-19'!$A$4:$B$630, 2, FALSE))</f>
        <v>0</v>
      </c>
      <c r="E66" s="7" t="str">
        <f>IF(ISNA(VLOOKUP(Table1510[[#This Row],[Name]], 'Elec 19-20'!$A$4:$B$631, 2, FALSE)), "0", VLOOKUP(Table1510[[#This Row],[Name]], 'Elec 19-20'!$A$4:$B$631, 2, FALSE))</f>
        <v>0</v>
      </c>
      <c r="F66" s="11" t="str">
        <f>IF(ISNA(VLOOKUP(Table1510[[#This Row],[Name]],'Elec 20-21'!$A$4:$B$641, 2, FALSE)), "0", VLOOKUP(Table1510[[#This Row],[Name]], 'Elec 20-21'!$A$4:$B$641, 2, FALSE))</f>
        <v>0</v>
      </c>
      <c r="G66" s="47" t="str">
        <f>IF(ISNA(VLOOKUP(Table1510[[#This Row],[Name]], 'Elec 21-22'!$A$4:$B$656, 2, FALSE)), "0", VLOOKUP(Table1510[[#This Row],[Name]], 'Elec 21-22'!$A$4:$B$656, 2, FALSE))</f>
        <v>0</v>
      </c>
      <c r="H66" s="11" t="str">
        <f>IF(ISNA(VLOOKUP(Table1510[[#This Row],[Name]],'Elec 22-23'!$A$4:$B$680, 2, FALSE)), "", VLOOKUP(Table1510[[#This Row],[Name]], 'Elec 22-23'!$A$4:$B$680, 2, FALSE))</f>
        <v/>
      </c>
      <c r="I66" s="74" t="str">
        <f>IFERROR(Table1510[[#This Row],[Electricity 22-23]]/$M$1, "")</f>
        <v/>
      </c>
      <c r="J66" s="7" t="str">
        <f>IF(ISNA(VLOOKUP(Table1510[[#This Row],[Name]],Table1[#All],21,FALSE)),"0",(VLOOKUP(Table1510[[#This Row],[Name]],Table1[#All],21,FALSE)))</f>
        <v>0</v>
      </c>
      <c r="K66" s="97">
        <f ca="1">IFERROR(Table1510[[#This Row],[Electricity 23-24]]/$O$1,"")</f>
        <v>0</v>
      </c>
      <c r="L66" s="77"/>
    </row>
    <row r="67" spans="1:12" x14ac:dyDescent="0.25">
      <c r="A67" s="2"/>
      <c r="B67" s="21" t="e">
        <f>VLOOKUP(Table1510[[#This Row],[Name]], 'Site Information'!$A$2:$D$46, 4, FALSE)</f>
        <v>#N/A</v>
      </c>
      <c r="C67" s="8" t="str">
        <f>IF(ISNA(VLOOKUP(Table1510[[#This Row],[Name]], 'Elec 17-18'!$A$4:$B$630, 2, FALSE)), "0", VLOOKUP(Table1510[[#This Row],[Name]], 'Elec 17-18'!$A$4:$B$630, 2, FALSE))</f>
        <v>0</v>
      </c>
      <c r="D67" s="8" t="str">
        <f>IF(ISNA(VLOOKUP(Table1510[[#This Row],[Name]], 'Elec 18-19'!$A$4:$B$630, 2, FALSE)), "0", VLOOKUP(Table1510[[#This Row],[Name]], 'Elec 18-19'!$A$4:$B$630, 2, FALSE))</f>
        <v>0</v>
      </c>
      <c r="E67" s="7" t="str">
        <f>IF(ISNA(VLOOKUP(Table1510[[#This Row],[Name]], 'Elec 19-20'!$A$4:$B$631, 2, FALSE)), "0", VLOOKUP(Table1510[[#This Row],[Name]], 'Elec 19-20'!$A$4:$B$631, 2, FALSE))</f>
        <v>0</v>
      </c>
      <c r="F67" s="11" t="str">
        <f>IF(ISNA(VLOOKUP(Table1510[[#This Row],[Name]],'Elec 20-21'!$A$4:$B$641, 2, FALSE)), "0", VLOOKUP(Table1510[[#This Row],[Name]], 'Elec 20-21'!$A$4:$B$641, 2, FALSE))</f>
        <v>0</v>
      </c>
      <c r="G67" s="47" t="str">
        <f>IF(ISNA(VLOOKUP(Table1510[[#This Row],[Name]], 'Elec 21-22'!$A$4:$B$656, 2, FALSE)), "0", VLOOKUP(Table1510[[#This Row],[Name]], 'Elec 21-22'!$A$4:$B$656, 2, FALSE))</f>
        <v>0</v>
      </c>
      <c r="H67" s="11" t="str">
        <f>IF(ISNA(VLOOKUP(Table1510[[#This Row],[Name]],'Elec 22-23'!$A$4:$B$680, 2, FALSE)), "", VLOOKUP(Table1510[[#This Row],[Name]], 'Elec 22-23'!$A$4:$B$680, 2, FALSE))</f>
        <v/>
      </c>
      <c r="I67" s="74" t="str">
        <f>IFERROR(Table1510[[#This Row],[Electricity 22-23]]/$M$1, "")</f>
        <v/>
      </c>
      <c r="J67" s="7" t="str">
        <f>IF(ISNA(VLOOKUP(Table1510[[#This Row],[Name]],Table1[#All],21,FALSE)),"0",(VLOOKUP(Table1510[[#This Row],[Name]],Table1[#All],21,FALSE)))</f>
        <v>0</v>
      </c>
      <c r="K67" s="97">
        <f ca="1">IFERROR(Table1510[[#This Row],[Electricity 23-24]]/$O$1,"")</f>
        <v>0</v>
      </c>
      <c r="L67" s="77"/>
    </row>
    <row r="68" spans="1:12" x14ac:dyDescent="0.25">
      <c r="A68" s="2"/>
      <c r="B68" s="21" t="e">
        <f>VLOOKUP(Table1510[[#This Row],[Name]], 'Site Information'!$A$2:$D$46, 4, FALSE)</f>
        <v>#N/A</v>
      </c>
      <c r="C68" s="11" t="str">
        <f>IF(ISNA(VLOOKUP(Table1510[[#This Row],[Name]], 'Elec 17-18'!$A$4:$B$630, 2, FALSE)), "0", VLOOKUP(Table1510[[#This Row],[Name]], 'Elec 17-18'!$A$4:$B$630, 2, FALSE))</f>
        <v>0</v>
      </c>
      <c r="D68" s="11" t="str">
        <f>IF(ISNA(VLOOKUP(Table1510[[#This Row],[Name]], 'Elec 18-19'!$A$4:$B$630, 2, FALSE)), "0", VLOOKUP(Table1510[[#This Row],[Name]], 'Elec 18-19'!$A$4:$B$630, 2, FALSE))</f>
        <v>0</v>
      </c>
      <c r="E68" s="7" t="str">
        <f>IF(ISNA(VLOOKUP(Table1510[[#This Row],[Name]], 'Elec 19-20'!$A$4:$B$631, 2, FALSE)), "0", VLOOKUP(Table1510[[#This Row],[Name]], 'Elec 19-20'!$A$4:$B$631, 2, FALSE))</f>
        <v>0</v>
      </c>
      <c r="F68" s="11" t="str">
        <f>IF(ISNA(VLOOKUP(Table1510[[#This Row],[Name]],'Elec 20-21'!$A$4:$B$641, 2, FALSE)), "0", VLOOKUP(Table1510[[#This Row],[Name]], 'Elec 20-21'!$A$4:$B$641, 2, FALSE))</f>
        <v>0</v>
      </c>
      <c r="G68" s="47" t="str">
        <f>IF(ISNA(VLOOKUP(Table1510[[#This Row],[Name]], 'Elec 21-22'!$A$4:$B$656, 2, FALSE)), "0", VLOOKUP(Table1510[[#This Row],[Name]], 'Elec 21-22'!$A$4:$B$656, 2, FALSE))</f>
        <v>0</v>
      </c>
      <c r="H68" s="11" t="str">
        <f>IF(ISNA(VLOOKUP(Table1510[[#This Row],[Name]],'Elec 22-23'!$A$4:$B$680, 2, FALSE)), "", VLOOKUP(Table1510[[#This Row],[Name]], 'Elec 22-23'!$A$4:$B$680, 2, FALSE))</f>
        <v/>
      </c>
      <c r="I68" s="74" t="str">
        <f>IFERROR(Table1510[[#This Row],[Electricity 22-23]]/$M$1, "")</f>
        <v/>
      </c>
      <c r="J68" s="7" t="str">
        <f>IF(ISNA(VLOOKUP(Table1510[[#This Row],[Name]],Table1[#All],21,FALSE)),"0",(VLOOKUP(Table1510[[#This Row],[Name]],Table1[#All],21,FALSE)))</f>
        <v>0</v>
      </c>
      <c r="K68" s="97">
        <f ca="1">IFERROR(Table1510[[#This Row],[Electricity 23-24]]/$O$1,"")</f>
        <v>0</v>
      </c>
      <c r="L68" s="77"/>
    </row>
    <row r="69" spans="1:12" x14ac:dyDescent="0.25">
      <c r="A69" s="2"/>
      <c r="B69" s="21" t="e">
        <f>VLOOKUP(Table1510[[#This Row],[Name]], 'Site Information'!$A$2:$D$46, 4, FALSE)</f>
        <v>#N/A</v>
      </c>
      <c r="C69" s="11" t="str">
        <f>IF(ISNA(VLOOKUP(Table1510[[#This Row],[Name]], 'Elec 17-18'!$A$4:$B$630, 2, FALSE)), "0", VLOOKUP(Table1510[[#This Row],[Name]], 'Elec 17-18'!$A$4:$B$630, 2, FALSE))</f>
        <v>0</v>
      </c>
      <c r="D69" s="11" t="str">
        <f>IF(ISNA(VLOOKUP(Table1510[[#This Row],[Name]], 'Elec 18-19'!$A$4:$B$630, 2, FALSE)), "0", VLOOKUP(Table1510[[#This Row],[Name]], 'Elec 18-19'!$A$4:$B$630, 2, FALSE))</f>
        <v>0</v>
      </c>
      <c r="E69" s="11" t="str">
        <f>IF(ISNA(VLOOKUP(Table1510[[#This Row],[Name]], 'Elec 19-20'!$A$4:$B$631, 2, FALSE)), "0", VLOOKUP(Table1510[[#This Row],[Name]], 'Elec 19-20'!$A$4:$B$631, 2, FALSE))</f>
        <v>0</v>
      </c>
      <c r="F69" s="11" t="str">
        <f>IF(ISNA(VLOOKUP(Table1510[[#This Row],[Name]],'Elec 20-21'!$A$4:$B$641, 2, FALSE)), "0", VLOOKUP(Table1510[[#This Row],[Name]], 'Elec 20-21'!$A$4:$B$641, 2, FALSE))</f>
        <v>0</v>
      </c>
      <c r="G69" s="47" t="str">
        <f>IF(ISNA(VLOOKUP(Table1510[[#This Row],[Name]], 'Elec 21-22'!$A$4:$B$656, 2, FALSE)), "0", VLOOKUP(Table1510[[#This Row],[Name]], 'Elec 21-22'!$A$4:$B$656, 2, FALSE))</f>
        <v>0</v>
      </c>
      <c r="H69" s="11" t="str">
        <f>IF(ISNA(VLOOKUP(Table1510[[#This Row],[Name]],'Elec 22-23'!$A$4:$B$680, 2, FALSE)), "", VLOOKUP(Table1510[[#This Row],[Name]], 'Elec 22-23'!$A$4:$B$680, 2, FALSE))</f>
        <v/>
      </c>
      <c r="I69" s="12" t="str">
        <f>IFERROR(Table1510[[#This Row],[Electricity 22-23]]/$M$1, "")</f>
        <v/>
      </c>
      <c r="J69" s="7" t="str">
        <f>IF(ISNA(VLOOKUP(Table1510[[#This Row],[Name]],Table1[#All],21,FALSE)),"0",(VLOOKUP(Table1510[[#This Row],[Name]],Table1[#All],21,FALSE)))</f>
        <v>0</v>
      </c>
      <c r="K69" s="97">
        <f ca="1">IFERROR(Table1510[[#This Row],[Electricity 23-24]]/$O$1,"")</f>
        <v>0</v>
      </c>
      <c r="L69" s="77"/>
    </row>
    <row r="70" spans="1:12" x14ac:dyDescent="0.25">
      <c r="A70" s="2"/>
      <c r="B70" s="21" t="e">
        <f>VLOOKUP(Table1510[[#This Row],[Name]], 'Site Information'!$A$2:$D$46, 4, FALSE)</f>
        <v>#N/A</v>
      </c>
      <c r="C70" s="11" t="str">
        <f>IF(ISNA(VLOOKUP(Table1510[[#This Row],[Name]], 'Elec 17-18'!$A$4:$B$630, 2, FALSE)), "0", VLOOKUP(Table1510[[#This Row],[Name]], 'Elec 17-18'!$A$4:$B$630, 2, FALSE))</f>
        <v>0</v>
      </c>
      <c r="D70" s="11" t="str">
        <f>IF(ISNA(VLOOKUP(Table1510[[#This Row],[Name]], 'Elec 18-19'!$A$4:$B$630, 2, FALSE)), "0", VLOOKUP(Table1510[[#This Row],[Name]], 'Elec 18-19'!$A$4:$B$630, 2, FALSE))</f>
        <v>0</v>
      </c>
      <c r="E70" s="7" t="str">
        <f>IF(ISNA(VLOOKUP(Table1510[[#This Row],[Name]], 'Elec 19-20'!$A$4:$B$631, 2, FALSE)), "0", VLOOKUP(Table1510[[#This Row],[Name]], 'Elec 19-20'!$A$4:$B$631, 2, FALSE))</f>
        <v>0</v>
      </c>
      <c r="F70" s="11" t="str">
        <f>IF(ISNA(VLOOKUP(Table1510[[#This Row],[Name]],'Elec 20-21'!$A$4:$B$641, 2, FALSE)), "0", VLOOKUP(Table1510[[#This Row],[Name]], 'Elec 20-21'!$A$4:$B$641, 2, FALSE))</f>
        <v>0</v>
      </c>
      <c r="G70" s="47" t="str">
        <f>IF(ISNA(VLOOKUP(Table1510[[#This Row],[Name]], 'Elec 21-22'!$A$4:$B$656, 2, FALSE)), "0", VLOOKUP(Table1510[[#This Row],[Name]], 'Elec 21-22'!$A$4:$B$656, 2, FALSE))</f>
        <v>0</v>
      </c>
      <c r="H70" s="11" t="str">
        <f>IF(ISNA(VLOOKUP(Table1510[[#This Row],[Name]],'Elec 22-23'!$A$4:$B$680, 2, FALSE)), "", VLOOKUP(Table1510[[#This Row],[Name]], 'Elec 22-23'!$A$4:$B$680, 2, FALSE))</f>
        <v/>
      </c>
      <c r="I70" s="97" t="str">
        <f>IFERROR(Table1510[[#This Row],[Electricity 22-23]]/$M$1, "")</f>
        <v/>
      </c>
      <c r="J70" s="7" t="str">
        <f>IF(ISNA(VLOOKUP(Table1510[[#This Row],[Name]],Table1[#All],21,FALSE)),"0",(VLOOKUP(Table1510[[#This Row],[Name]],Table1[#All],21,FALSE)))</f>
        <v>0</v>
      </c>
      <c r="K70" s="97">
        <f ca="1">IFERROR(Table1510[[#This Row],[Electricity 23-24]]/$O$1,"")</f>
        <v>0</v>
      </c>
      <c r="L70" s="77"/>
    </row>
    <row r="71" spans="1:12" x14ac:dyDescent="0.25">
      <c r="A71" s="2"/>
      <c r="B71" s="21" t="e">
        <f>VLOOKUP(Table1510[[#This Row],[Name]], 'Site Information'!$A$2:$D$46, 4, FALSE)</f>
        <v>#N/A</v>
      </c>
      <c r="C71" s="8" t="str">
        <f>IF(ISNA(VLOOKUP(Table1510[[#This Row],[Name]], 'Elec 17-18'!$A$4:$B$630, 2, FALSE)), "0", VLOOKUP(Table1510[[#This Row],[Name]], 'Elec 17-18'!$A$4:$B$630, 2, FALSE))</f>
        <v>0</v>
      </c>
      <c r="D71" s="8" t="str">
        <f>IF(ISNA(VLOOKUP(Table1510[[#This Row],[Name]], 'Elec 18-19'!$A$4:$B$630, 2, FALSE)), "0", VLOOKUP(Table1510[[#This Row],[Name]], 'Elec 18-19'!$A$4:$B$630, 2, FALSE))</f>
        <v>0</v>
      </c>
      <c r="E71" s="7" t="str">
        <f>IF(ISNA(VLOOKUP(Table1510[[#This Row],[Name]], 'Elec 19-20'!$A$4:$B$631, 2, FALSE)), "0", VLOOKUP(Table1510[[#This Row],[Name]], 'Elec 19-20'!$A$4:$B$631, 2, FALSE))</f>
        <v>0</v>
      </c>
      <c r="F71" s="11" t="str">
        <f>IF(ISNA(VLOOKUP(Table1510[[#This Row],[Name]],'Elec 20-21'!$A$4:$B$641, 2, FALSE)), "0", VLOOKUP(Table1510[[#This Row],[Name]], 'Elec 20-21'!$A$4:$B$641, 2, FALSE))</f>
        <v>0</v>
      </c>
      <c r="G71" s="47" t="str">
        <f>IF(ISNA(VLOOKUP(Table1510[[#This Row],[Name]], 'Elec 21-22'!$A$4:$B$656, 2, FALSE)), "0", VLOOKUP(Table1510[[#This Row],[Name]], 'Elec 21-22'!$A$4:$B$656, 2, FALSE))</f>
        <v>0</v>
      </c>
      <c r="H71" s="11" t="str">
        <f>IF(ISNA(VLOOKUP(Table1510[[#This Row],[Name]],'Elec 22-23'!$A$4:$B$680, 2, FALSE)), "", VLOOKUP(Table1510[[#This Row],[Name]], 'Elec 22-23'!$A$4:$B$680, 2, FALSE))</f>
        <v/>
      </c>
      <c r="I71" s="74" t="str">
        <f>IFERROR(Table1510[[#This Row],[Electricity 22-23]]/$M$1, "")</f>
        <v/>
      </c>
      <c r="J71" s="7" t="str">
        <f>IF(ISNA(VLOOKUP(Table1510[[#This Row],[Name]],Table1[#All],21,FALSE)),"0",(VLOOKUP(Table1510[[#This Row],[Name]],Table1[#All],21,FALSE)))</f>
        <v>0</v>
      </c>
      <c r="K71" s="97">
        <f ca="1">IFERROR(Table1510[[#This Row],[Electricity 23-24]]/$O$1,"")</f>
        <v>0</v>
      </c>
      <c r="L71" s="77"/>
    </row>
    <row r="72" spans="1:12" x14ac:dyDescent="0.25">
      <c r="A72" s="2"/>
      <c r="B72" s="21" t="e">
        <f>VLOOKUP(Table1510[[#This Row],[Name]], 'Site Information'!$A$2:$D$46, 4, FALSE)</f>
        <v>#N/A</v>
      </c>
      <c r="C72" s="8" t="str">
        <f>IF(ISNA(VLOOKUP(Table1510[[#This Row],[Name]], 'Elec 17-18'!$A$4:$B$630, 2, FALSE)), "0", VLOOKUP(Table1510[[#This Row],[Name]], 'Elec 17-18'!$A$4:$B$630, 2, FALSE))</f>
        <v>0</v>
      </c>
      <c r="D72" s="8" t="str">
        <f>IF(ISNA(VLOOKUP(Table1510[[#This Row],[Name]], 'Elec 18-19'!$A$4:$B$630, 2, FALSE)), "0", VLOOKUP(Table1510[[#This Row],[Name]], 'Elec 18-19'!$A$4:$B$630, 2, FALSE))</f>
        <v>0</v>
      </c>
      <c r="E72" s="7" t="str">
        <f>IF(ISNA(VLOOKUP(Table1510[[#This Row],[Name]], 'Elec 19-20'!$A$4:$B$631, 2, FALSE)), "0", VLOOKUP(Table1510[[#This Row],[Name]], 'Elec 19-20'!$A$4:$B$631, 2, FALSE))</f>
        <v>0</v>
      </c>
      <c r="F72" s="11" t="str">
        <f>IF(ISNA(VLOOKUP(Table1510[[#This Row],[Name]],'Elec 20-21'!$A$4:$B$641, 2, FALSE)), "0", VLOOKUP(Table1510[[#This Row],[Name]], 'Elec 20-21'!$A$4:$B$641, 2, FALSE))</f>
        <v>0</v>
      </c>
      <c r="G72" s="47" t="str">
        <f>IF(ISNA(VLOOKUP(Table1510[[#This Row],[Name]], 'Elec 21-22'!$A$4:$B$656, 2, FALSE)), "0", VLOOKUP(Table1510[[#This Row],[Name]], 'Elec 21-22'!$A$4:$B$656, 2, FALSE))</f>
        <v>0</v>
      </c>
      <c r="H72" s="11" t="str">
        <f>IF(ISNA(VLOOKUP(Table1510[[#This Row],[Name]],'Elec 22-23'!$A$4:$B$680, 2, FALSE)), "", VLOOKUP(Table1510[[#This Row],[Name]], 'Elec 22-23'!$A$4:$B$680, 2, FALSE))</f>
        <v/>
      </c>
      <c r="I72" s="97" t="str">
        <f>IFERROR(Table1510[[#This Row],[Electricity 22-23]]/$M$1, "")</f>
        <v/>
      </c>
      <c r="J72" s="7" t="str">
        <f>IF(ISNA(VLOOKUP(Table1510[[#This Row],[Name]],Table1[#All],21,FALSE)),"0",(VLOOKUP(Table1510[[#This Row],[Name]],Table1[#All],21,FALSE)))</f>
        <v>0</v>
      </c>
      <c r="K72" s="97">
        <f ca="1">IFERROR(Table1510[[#This Row],[Electricity 23-24]]/$O$1,"")</f>
        <v>0</v>
      </c>
      <c r="L72" s="77"/>
    </row>
    <row r="73" spans="1:12" x14ac:dyDescent="0.25">
      <c r="A73" s="2"/>
      <c r="B73" s="21" t="e">
        <f>VLOOKUP(Table1510[[#This Row],[Name]], 'Site Information'!$A$2:$D$46, 4, FALSE)</f>
        <v>#N/A</v>
      </c>
      <c r="C73" s="8" t="str">
        <f>IF(ISNA(VLOOKUP(Table1510[[#This Row],[Name]], 'Elec 17-18'!$A$4:$B$630, 2, FALSE)), "0", VLOOKUP(Table1510[[#This Row],[Name]], 'Elec 17-18'!$A$4:$B$630, 2, FALSE))</f>
        <v>0</v>
      </c>
      <c r="D73" s="8" t="str">
        <f>IF(ISNA(VLOOKUP(Table1510[[#This Row],[Name]], 'Elec 18-19'!$A$4:$B$630, 2, FALSE)), "0", VLOOKUP(Table1510[[#This Row],[Name]], 'Elec 18-19'!$A$4:$B$630, 2, FALSE))</f>
        <v>0</v>
      </c>
      <c r="E73" s="7" t="str">
        <f>IF(ISNA(VLOOKUP(Table1510[[#This Row],[Name]], 'Elec 19-20'!$A$4:$B$631, 2, FALSE)), "0", VLOOKUP(Table1510[[#This Row],[Name]], 'Elec 19-20'!$A$4:$B$631, 2, FALSE))</f>
        <v>0</v>
      </c>
      <c r="F73" s="11" t="str">
        <f>IF(ISNA(VLOOKUP(Table1510[[#This Row],[Name]],'Elec 20-21'!$A$4:$B$641, 2, FALSE)), "0", VLOOKUP(Table1510[[#This Row],[Name]], 'Elec 20-21'!$A$4:$B$641, 2, FALSE))</f>
        <v>0</v>
      </c>
      <c r="G73" s="47" t="str">
        <f>IF(ISNA(VLOOKUP(Table1510[[#This Row],[Name]], 'Elec 21-22'!$A$4:$B$656, 2, FALSE)), "0", VLOOKUP(Table1510[[#This Row],[Name]], 'Elec 21-22'!$A$4:$B$656, 2, FALSE))</f>
        <v>0</v>
      </c>
      <c r="H73" s="11" t="str">
        <f>IF(ISNA(VLOOKUP(Table1510[[#This Row],[Name]],'Elec 22-23'!$A$4:$B$680, 2, FALSE)), "", VLOOKUP(Table1510[[#This Row],[Name]], 'Elec 22-23'!$A$4:$B$680, 2, FALSE))</f>
        <v/>
      </c>
      <c r="I73" s="74" t="str">
        <f>IFERROR(Table1510[[#This Row],[Electricity 22-23]]/$M$1, "")</f>
        <v/>
      </c>
      <c r="J73" s="7" t="str">
        <f>IF(ISNA(VLOOKUP(Table1510[[#This Row],[Name]],Table1[#All],21,FALSE)),"0",(VLOOKUP(Table1510[[#This Row],[Name]],Table1[#All],21,FALSE)))</f>
        <v>0</v>
      </c>
      <c r="K73" s="97">
        <f ca="1">IFERROR(Table1510[[#This Row],[Electricity 23-24]]/$O$1,"")</f>
        <v>0</v>
      </c>
      <c r="L73" s="77"/>
    </row>
    <row r="74" spans="1:12" x14ac:dyDescent="0.25">
      <c r="A74" s="2"/>
      <c r="B74" s="21" t="e">
        <f>VLOOKUP(Table1510[[#This Row],[Name]], 'Site Information'!$A$2:$D$46, 4, FALSE)</f>
        <v>#N/A</v>
      </c>
      <c r="C74" s="11" t="str">
        <f>IF(ISNA(VLOOKUP(Table1510[[#This Row],[Name]], 'Elec 17-18'!$A$4:$B$630, 2, FALSE)), "0", VLOOKUP(Table1510[[#This Row],[Name]], 'Elec 17-18'!$A$4:$B$630, 2, FALSE))</f>
        <v>0</v>
      </c>
      <c r="D74" s="11" t="str">
        <f>IF(ISNA(VLOOKUP(Table1510[[#This Row],[Name]], 'Elec 18-19'!$A$4:$B$630, 2, FALSE)), "0", VLOOKUP(Table1510[[#This Row],[Name]], 'Elec 18-19'!$A$4:$B$630, 2, FALSE))</f>
        <v>0</v>
      </c>
      <c r="E74" s="7" t="str">
        <f>IF(ISNA(VLOOKUP(Table1510[[#This Row],[Name]], 'Elec 19-20'!$A$4:$B$631, 2, FALSE)), "0", VLOOKUP(Table1510[[#This Row],[Name]], 'Elec 19-20'!$A$4:$B$631, 2, FALSE))</f>
        <v>0</v>
      </c>
      <c r="F74" s="11" t="str">
        <f>IF(ISNA(VLOOKUP(Table1510[[#This Row],[Name]],'Elec 20-21'!$A$4:$B$641, 2, FALSE)), "0", VLOOKUP(Table1510[[#This Row],[Name]], 'Elec 20-21'!$A$4:$B$641, 2, FALSE))</f>
        <v>0</v>
      </c>
      <c r="G74" s="47" t="str">
        <f>IF(ISNA(VLOOKUP(Table1510[[#This Row],[Name]], 'Elec 21-22'!$A$4:$B$656, 2, FALSE)), "0", VLOOKUP(Table1510[[#This Row],[Name]], 'Elec 21-22'!$A$4:$B$656, 2, FALSE))</f>
        <v>0</v>
      </c>
      <c r="H74" s="11" t="str">
        <f>IF(ISNA(VLOOKUP(Table1510[[#This Row],[Name]],'Elec 22-23'!$A$4:$B$680, 2, FALSE)), "", VLOOKUP(Table1510[[#This Row],[Name]], 'Elec 22-23'!$A$4:$B$680, 2, FALSE))</f>
        <v/>
      </c>
      <c r="I74" s="74" t="str">
        <f>IFERROR(Table1510[[#This Row],[Electricity 22-23]]/$M$1, "")</f>
        <v/>
      </c>
      <c r="J74" s="7" t="str">
        <f>IF(ISNA(VLOOKUP(Table1510[[#This Row],[Name]],Table1[#All],21,FALSE)),"0",(VLOOKUP(Table1510[[#This Row],[Name]],Table1[#All],21,FALSE)))</f>
        <v>0</v>
      </c>
      <c r="K74" s="97">
        <f ca="1">IFERROR(Table1510[[#This Row],[Electricity 23-24]]/$O$1,"")</f>
        <v>0</v>
      </c>
      <c r="L74" s="77"/>
    </row>
    <row r="75" spans="1:12" x14ac:dyDescent="0.25">
      <c r="A75" s="2"/>
      <c r="B75" s="21" t="e">
        <f>VLOOKUP(Table1510[[#This Row],[Name]], 'Site Information'!$A$2:$D$46, 4, FALSE)</f>
        <v>#N/A</v>
      </c>
      <c r="C75" s="8" t="str">
        <f>IF(ISNA(VLOOKUP(Table1510[[#This Row],[Name]], 'Elec 17-18'!$A$4:$B$630, 2, FALSE)), "0", VLOOKUP(Table1510[[#This Row],[Name]], 'Elec 17-18'!$A$4:$B$630, 2, FALSE))</f>
        <v>0</v>
      </c>
      <c r="D75" s="8" t="str">
        <f>IF(ISNA(VLOOKUP(Table1510[[#This Row],[Name]], 'Elec 18-19'!$A$4:$B$630, 2, FALSE)), "0", VLOOKUP(Table1510[[#This Row],[Name]], 'Elec 18-19'!$A$4:$B$630, 2, FALSE))</f>
        <v>0</v>
      </c>
      <c r="E75" s="7" t="str">
        <f>IF(ISNA(VLOOKUP(Table1510[[#This Row],[Name]], 'Elec 19-20'!$A$4:$B$631, 2, FALSE)), "0", VLOOKUP(Table1510[[#This Row],[Name]], 'Elec 19-20'!$A$4:$B$631, 2, FALSE))</f>
        <v>0</v>
      </c>
      <c r="F75" s="11" t="str">
        <f>IF(ISNA(VLOOKUP(Table1510[[#This Row],[Name]],'Elec 20-21'!$A$4:$B$641, 2, FALSE)), "0", VLOOKUP(Table1510[[#This Row],[Name]], 'Elec 20-21'!$A$4:$B$641, 2, FALSE))</f>
        <v>0</v>
      </c>
      <c r="G75" s="47" t="str">
        <f>IF(ISNA(VLOOKUP(Table1510[[#This Row],[Name]], 'Elec 21-22'!$A$4:$B$656, 2, FALSE)), "0", VLOOKUP(Table1510[[#This Row],[Name]], 'Elec 21-22'!$A$4:$B$656, 2, FALSE))</f>
        <v>0</v>
      </c>
      <c r="H75" s="11" t="str">
        <f>IF(ISNA(VLOOKUP(Table1510[[#This Row],[Name]],'Elec 22-23'!$A$4:$B$680, 2, FALSE)), "", VLOOKUP(Table1510[[#This Row],[Name]], 'Elec 22-23'!$A$4:$B$680, 2, FALSE))</f>
        <v/>
      </c>
      <c r="I75" s="74" t="str">
        <f>IFERROR(Table1510[[#This Row],[Electricity 22-23]]/$M$1, "")</f>
        <v/>
      </c>
      <c r="J75" s="7" t="str">
        <f>IF(ISNA(VLOOKUP(Table1510[[#This Row],[Name]],Table1[#All],21,FALSE)),"0",(VLOOKUP(Table1510[[#This Row],[Name]],Table1[#All],21,FALSE)))</f>
        <v>0</v>
      </c>
      <c r="K75" s="97">
        <f ca="1">IFERROR(Table1510[[#This Row],[Electricity 23-24]]/$O$1,"")</f>
        <v>0</v>
      </c>
      <c r="L75" s="77"/>
    </row>
    <row r="76" spans="1:12" x14ac:dyDescent="0.25">
      <c r="A76" s="2"/>
      <c r="B76" s="21" t="e">
        <f>VLOOKUP(Table1510[[#This Row],[Name]], 'Site Information'!$A$2:$D$46, 4, FALSE)</f>
        <v>#N/A</v>
      </c>
      <c r="C76" s="11" t="str">
        <f>IF(ISNA(VLOOKUP(Table1510[[#This Row],[Name]], 'Elec 17-18'!$A$4:$B$630, 2, FALSE)), "0", VLOOKUP(Table1510[[#This Row],[Name]], 'Elec 17-18'!$A$4:$B$630, 2, FALSE))</f>
        <v>0</v>
      </c>
      <c r="D76" s="11" t="str">
        <f>IF(ISNA(VLOOKUP(Table1510[[#This Row],[Name]], 'Elec 18-19'!$A$4:$B$630, 2, FALSE)), "0", VLOOKUP(Table1510[[#This Row],[Name]], 'Elec 18-19'!$A$4:$B$630, 2, FALSE))</f>
        <v>0</v>
      </c>
      <c r="E76" s="7" t="str">
        <f>IF(ISNA(VLOOKUP(Table1510[[#This Row],[Name]], 'Elec 19-20'!$A$4:$B$631, 2, FALSE)), "0", VLOOKUP(Table1510[[#This Row],[Name]], 'Elec 19-20'!$A$4:$B$631, 2, FALSE))</f>
        <v>0</v>
      </c>
      <c r="F76" s="11" t="str">
        <f>IF(ISNA(VLOOKUP(Table1510[[#This Row],[Name]],'Elec 20-21'!$A$4:$B$641, 2, FALSE)), "0", VLOOKUP(Table1510[[#This Row],[Name]], 'Elec 20-21'!$A$4:$B$641, 2, FALSE))</f>
        <v>0</v>
      </c>
      <c r="G76" s="47" t="str">
        <f>IF(ISNA(VLOOKUP(Table1510[[#This Row],[Name]], 'Elec 21-22'!$A$4:$B$656, 2, FALSE)), "0", VLOOKUP(Table1510[[#This Row],[Name]], 'Elec 21-22'!$A$4:$B$656, 2, FALSE))</f>
        <v>0</v>
      </c>
      <c r="H76" s="11" t="str">
        <f>IF(ISNA(VLOOKUP(Table1510[[#This Row],[Name]],'Elec 22-23'!$A$4:$B$680, 2, FALSE)), "", VLOOKUP(Table1510[[#This Row],[Name]], 'Elec 22-23'!$A$4:$B$680, 2, FALSE))</f>
        <v/>
      </c>
      <c r="I76" s="74" t="str">
        <f>IFERROR(Table1510[[#This Row],[Electricity 22-23]]/$M$1, "")</f>
        <v/>
      </c>
      <c r="J76" s="7" t="str">
        <f>IF(ISNA(VLOOKUP(Table1510[[#This Row],[Name]],Table1[#All],21,FALSE)),"0",(VLOOKUP(Table1510[[#This Row],[Name]],Table1[#All],21,FALSE)))</f>
        <v>0</v>
      </c>
      <c r="K76" s="97">
        <f ca="1">IFERROR(Table1510[[#This Row],[Electricity 23-24]]/$O$1,"")</f>
        <v>0</v>
      </c>
      <c r="L76" s="77"/>
    </row>
    <row r="77" spans="1:12" x14ac:dyDescent="0.25">
      <c r="A77" s="2"/>
      <c r="B77" s="21" t="e">
        <f>VLOOKUP(Table1510[[#This Row],[Name]], 'Site Information'!$A$2:$D$46, 4, FALSE)</f>
        <v>#N/A</v>
      </c>
      <c r="C77" s="8" t="str">
        <f>IF(ISNA(VLOOKUP(Table1510[[#This Row],[Name]], 'Elec 17-18'!$A$4:$B$630, 2, FALSE)), "0", VLOOKUP(Table1510[[#This Row],[Name]], 'Elec 17-18'!$A$4:$B$630, 2, FALSE))</f>
        <v>0</v>
      </c>
      <c r="D77" s="8" t="str">
        <f>IF(ISNA(VLOOKUP(Table1510[[#This Row],[Name]], 'Elec 18-19'!$A$4:$B$630, 2, FALSE)), "0", VLOOKUP(Table1510[[#This Row],[Name]], 'Elec 18-19'!$A$4:$B$630, 2, FALSE))</f>
        <v>0</v>
      </c>
      <c r="E77" s="7" t="str">
        <f>IF(ISNA(VLOOKUP(Table1510[[#This Row],[Name]], 'Elec 19-20'!$A$4:$B$631, 2, FALSE)), "0", VLOOKUP(Table1510[[#This Row],[Name]], 'Elec 19-20'!$A$4:$B$631, 2, FALSE))</f>
        <v>0</v>
      </c>
      <c r="F77" s="11" t="str">
        <f>IF(ISNA(VLOOKUP(Table1510[[#This Row],[Name]],'Elec 20-21'!$A$4:$B$641, 2, FALSE)), "0", VLOOKUP(Table1510[[#This Row],[Name]], 'Elec 20-21'!$A$4:$B$641, 2, FALSE))</f>
        <v>0</v>
      </c>
      <c r="G77" s="47" t="str">
        <f>IF(ISNA(VLOOKUP(Table1510[[#This Row],[Name]], 'Elec 21-22'!$A$4:$B$656, 2, FALSE)), "0", VLOOKUP(Table1510[[#This Row],[Name]], 'Elec 21-22'!$A$4:$B$656, 2, FALSE))</f>
        <v>0</v>
      </c>
      <c r="H77" s="11" t="str">
        <f>IF(ISNA(VLOOKUP(Table1510[[#This Row],[Name]],'Elec 22-23'!$A$4:$B$680, 2, FALSE)), "", VLOOKUP(Table1510[[#This Row],[Name]], 'Elec 22-23'!$A$4:$B$680, 2, FALSE))</f>
        <v/>
      </c>
      <c r="I77" s="74" t="str">
        <f>IFERROR(Table1510[[#This Row],[Electricity 22-23]]/$M$1, "")</f>
        <v/>
      </c>
      <c r="J77" s="7" t="str">
        <f>IF(ISNA(VLOOKUP(Table1510[[#This Row],[Name]],Table1[#All],21,FALSE)),"0",(VLOOKUP(Table1510[[#This Row],[Name]],Table1[#All],21,FALSE)))</f>
        <v>0</v>
      </c>
      <c r="K77" s="97">
        <f ca="1">IFERROR(Table1510[[#This Row],[Electricity 23-24]]/$O$1,"")</f>
        <v>0</v>
      </c>
      <c r="L77" s="77"/>
    </row>
    <row r="78" spans="1:12" x14ac:dyDescent="0.25">
      <c r="A78" s="2"/>
      <c r="B78" s="21" t="e">
        <f>VLOOKUP(Table1510[[#This Row],[Name]], 'Site Information'!$A$2:$D$46, 4, FALSE)</f>
        <v>#N/A</v>
      </c>
      <c r="C78" s="11" t="str">
        <f>IF(ISNA(VLOOKUP(Table1510[[#This Row],[Name]], 'Elec 17-18'!$A$4:$B$630, 2, FALSE)), "0", VLOOKUP(Table1510[[#This Row],[Name]], 'Elec 17-18'!$A$4:$B$630, 2, FALSE))</f>
        <v>0</v>
      </c>
      <c r="D78" s="11" t="str">
        <f>IF(ISNA(VLOOKUP(Table1510[[#This Row],[Name]], 'Elec 18-19'!$A$4:$B$630, 2, FALSE)), "0", VLOOKUP(Table1510[[#This Row],[Name]], 'Elec 18-19'!$A$4:$B$630, 2, FALSE))</f>
        <v>0</v>
      </c>
      <c r="E78" s="11" t="str">
        <f>IF(ISNA(VLOOKUP(Table1510[[#This Row],[Name]], 'Elec 19-20'!$A$4:$B$631, 2, FALSE)), "0", VLOOKUP(Table1510[[#This Row],[Name]], 'Elec 19-20'!$A$4:$B$631, 2, FALSE))</f>
        <v>0</v>
      </c>
      <c r="F78" s="11" t="str">
        <f>IF(ISNA(VLOOKUP(Table1510[[#This Row],[Name]],'Elec 20-21'!$A$4:$B$641, 2, FALSE)), "0", VLOOKUP(Table1510[[#This Row],[Name]], 'Elec 20-21'!$A$4:$B$641, 2, FALSE))</f>
        <v>0</v>
      </c>
      <c r="G78" s="47" t="str">
        <f>IF(ISNA(VLOOKUP(Table1510[[#This Row],[Name]], 'Elec 21-22'!$A$4:$B$656, 2, FALSE)), "0", VLOOKUP(Table1510[[#This Row],[Name]], 'Elec 21-22'!$A$4:$B$656, 2, FALSE))</f>
        <v>0</v>
      </c>
      <c r="H78" s="11" t="str">
        <f>IF(ISNA(VLOOKUP(Table1510[[#This Row],[Name]],'Elec 22-23'!$A$4:$B$680, 2, FALSE)), "", VLOOKUP(Table1510[[#This Row],[Name]], 'Elec 22-23'!$A$4:$B$680, 2, FALSE))</f>
        <v/>
      </c>
      <c r="I78" s="12" t="str">
        <f>IFERROR(Table1510[[#This Row],[Electricity 22-23]]/$M$1, "")</f>
        <v/>
      </c>
      <c r="J78" s="7" t="str">
        <f>IF(ISNA(VLOOKUP(Table1510[[#This Row],[Name]],Table1[#All],21,FALSE)),"0",(VLOOKUP(Table1510[[#This Row],[Name]],Table1[#All],21,FALSE)))</f>
        <v>0</v>
      </c>
      <c r="K78" s="97">
        <f ca="1">IFERROR(Table1510[[#This Row],[Electricity 23-24]]/$O$1,"")</f>
        <v>0</v>
      </c>
      <c r="L78" s="77"/>
    </row>
    <row r="79" spans="1:12" x14ac:dyDescent="0.25">
      <c r="A79" s="2"/>
      <c r="B79" s="21" t="e">
        <f>VLOOKUP(Table1510[[#This Row],[Name]], 'Site Information'!$A$2:$D$46, 4, FALSE)</f>
        <v>#N/A</v>
      </c>
      <c r="C79" s="8" t="str">
        <f>IF(ISNA(VLOOKUP(Table1510[[#This Row],[Name]], 'Elec 17-18'!$A$4:$B$630, 2, FALSE)), "0", VLOOKUP(Table1510[[#This Row],[Name]], 'Elec 17-18'!$A$4:$B$630, 2, FALSE))</f>
        <v>0</v>
      </c>
      <c r="D79" s="8" t="str">
        <f>IF(ISNA(VLOOKUP(Table1510[[#This Row],[Name]], 'Elec 18-19'!$A$4:$B$630, 2, FALSE)), "0", VLOOKUP(Table1510[[#This Row],[Name]], 'Elec 18-19'!$A$4:$B$630, 2, FALSE))</f>
        <v>0</v>
      </c>
      <c r="E79" s="7" t="str">
        <f>IF(ISNA(VLOOKUP(Table1510[[#This Row],[Name]], 'Elec 19-20'!$A$4:$B$631, 2, FALSE)), "0", VLOOKUP(Table1510[[#This Row],[Name]], 'Elec 19-20'!$A$4:$B$631, 2, FALSE))</f>
        <v>0</v>
      </c>
      <c r="F79" s="11" t="str">
        <f>IF(ISNA(VLOOKUP(Table1510[[#This Row],[Name]],'Elec 20-21'!$A$4:$B$641, 2, FALSE)), "0", VLOOKUP(Table1510[[#This Row],[Name]], 'Elec 20-21'!$A$4:$B$641, 2, FALSE))</f>
        <v>0</v>
      </c>
      <c r="G79" s="47" t="str">
        <f>IF(ISNA(VLOOKUP(Table1510[[#This Row],[Name]], 'Elec 21-22'!$A$4:$B$656, 2, FALSE)), "0", VLOOKUP(Table1510[[#This Row],[Name]], 'Elec 21-22'!$A$4:$B$656, 2, FALSE))</f>
        <v>0</v>
      </c>
      <c r="H79" s="11" t="str">
        <f>IF(ISNA(VLOOKUP(Table1510[[#This Row],[Name]],'Elec 22-23'!$A$4:$B$680, 2, FALSE)), "", VLOOKUP(Table1510[[#This Row],[Name]], 'Elec 22-23'!$A$4:$B$680, 2, FALSE))</f>
        <v/>
      </c>
      <c r="I79" s="74" t="str">
        <f>IFERROR(Table1510[[#This Row],[Electricity 22-23]]/$M$1, "")</f>
        <v/>
      </c>
      <c r="J79" s="7" t="str">
        <f>IF(ISNA(VLOOKUP(Table1510[[#This Row],[Name]],Table1[#All],21,FALSE)),"0",(VLOOKUP(Table1510[[#This Row],[Name]],Table1[#All],21,FALSE)))</f>
        <v>0</v>
      </c>
      <c r="K79" s="97">
        <f ca="1">IFERROR(Table1510[[#This Row],[Electricity 23-24]]/$O$1,"")</f>
        <v>0</v>
      </c>
      <c r="L79" s="77"/>
    </row>
    <row r="80" spans="1:12" x14ac:dyDescent="0.25">
      <c r="A80" s="2"/>
      <c r="B80" s="21" t="e">
        <f>VLOOKUP(Table1510[[#This Row],[Name]], 'Site Information'!$A$2:$D$46, 4, FALSE)</f>
        <v>#N/A</v>
      </c>
      <c r="C80" s="11" t="str">
        <f>IF(ISNA(VLOOKUP(Table1510[[#This Row],[Name]], 'Elec 17-18'!$A$4:$B$630, 2, FALSE)), "0", VLOOKUP(Table1510[[#This Row],[Name]], 'Elec 17-18'!$A$4:$B$630, 2, FALSE))</f>
        <v>0</v>
      </c>
      <c r="D80" s="11" t="str">
        <f>IF(ISNA(VLOOKUP(Table1510[[#This Row],[Name]], 'Elec 18-19'!$A$4:$B$630, 2, FALSE)), "0", VLOOKUP(Table1510[[#This Row],[Name]], 'Elec 18-19'!$A$4:$B$630, 2, FALSE))</f>
        <v>0</v>
      </c>
      <c r="E80" s="7" t="str">
        <f>IF(ISNA(VLOOKUP(Table1510[[#This Row],[Name]], 'Elec 19-20'!$A$4:$B$631, 2, FALSE)), "0", VLOOKUP(Table1510[[#This Row],[Name]], 'Elec 19-20'!$A$4:$B$631, 2, FALSE))</f>
        <v>0</v>
      </c>
      <c r="F80" s="11" t="str">
        <f>IF(ISNA(VLOOKUP(Table1510[[#This Row],[Name]],'Elec 20-21'!$A$4:$B$641, 2, FALSE)), "0", VLOOKUP(Table1510[[#This Row],[Name]], 'Elec 20-21'!$A$4:$B$641, 2, FALSE))</f>
        <v>0</v>
      </c>
      <c r="G80" s="47" t="str">
        <f>IF(ISNA(VLOOKUP(Table1510[[#This Row],[Name]], 'Elec 21-22'!$A$4:$B$656, 2, FALSE)), "0", VLOOKUP(Table1510[[#This Row],[Name]], 'Elec 21-22'!$A$4:$B$656, 2, FALSE))</f>
        <v>0</v>
      </c>
      <c r="H80" s="11" t="str">
        <f>IF(ISNA(VLOOKUP(Table1510[[#This Row],[Name]],'Elec 22-23'!$A$4:$B$680, 2, FALSE)), "", VLOOKUP(Table1510[[#This Row],[Name]], 'Elec 22-23'!$A$4:$B$680, 2, FALSE))</f>
        <v/>
      </c>
      <c r="I80" s="74" t="str">
        <f>IFERROR(Table1510[[#This Row],[Electricity 22-23]]/$M$1, "")</f>
        <v/>
      </c>
      <c r="J80" s="7" t="str">
        <f>IF(ISNA(VLOOKUP(Table1510[[#This Row],[Name]],Table1[#All],21,FALSE)),"0",(VLOOKUP(Table1510[[#This Row],[Name]],Table1[#All],21,FALSE)))</f>
        <v>0</v>
      </c>
      <c r="K80" s="97">
        <f ca="1">IFERROR(Table1510[[#This Row],[Electricity 23-24]]/$O$1,"")</f>
        <v>0</v>
      </c>
      <c r="L80" s="77"/>
    </row>
    <row r="81" spans="1:12" x14ac:dyDescent="0.25">
      <c r="A81" s="2"/>
      <c r="B81" s="21" t="e">
        <f>VLOOKUP(Table1510[[#This Row],[Name]], 'Site Information'!$A$2:$D$46, 4, FALSE)</f>
        <v>#N/A</v>
      </c>
      <c r="C81" s="8" t="str">
        <f>IF(ISNA(VLOOKUP(Table1510[[#This Row],[Name]], 'Elec 17-18'!$A$4:$B$630, 2, FALSE)), "0", VLOOKUP(Table1510[[#This Row],[Name]], 'Elec 17-18'!$A$4:$B$630, 2, FALSE))</f>
        <v>0</v>
      </c>
      <c r="D81" s="8" t="str">
        <f>IF(ISNA(VLOOKUP(Table1510[[#This Row],[Name]], 'Elec 18-19'!$A$4:$B$630, 2, FALSE)), "0", VLOOKUP(Table1510[[#This Row],[Name]], 'Elec 18-19'!$A$4:$B$630, 2, FALSE))</f>
        <v>0</v>
      </c>
      <c r="E81" s="7" t="str">
        <f>IF(ISNA(VLOOKUP(Table1510[[#This Row],[Name]], 'Elec 19-20'!$A$4:$B$631, 2, FALSE)), "0", VLOOKUP(Table1510[[#This Row],[Name]], 'Elec 19-20'!$A$4:$B$631, 2, FALSE))</f>
        <v>0</v>
      </c>
      <c r="F81" s="11" t="str">
        <f>IF(ISNA(VLOOKUP(Table1510[[#This Row],[Name]],'Elec 20-21'!$A$4:$B$641, 2, FALSE)), "0", VLOOKUP(Table1510[[#This Row],[Name]], 'Elec 20-21'!$A$4:$B$641, 2, FALSE))</f>
        <v>0</v>
      </c>
      <c r="G81" s="47" t="str">
        <f>IF(ISNA(VLOOKUP(Table1510[[#This Row],[Name]], 'Elec 21-22'!$A$4:$B$656, 2, FALSE)), "0", VLOOKUP(Table1510[[#This Row],[Name]], 'Elec 21-22'!$A$4:$B$656, 2, FALSE))</f>
        <v>0</v>
      </c>
      <c r="H81" s="11" t="str">
        <f>IF(ISNA(VLOOKUP(Table1510[[#This Row],[Name]],'Elec 22-23'!$A$4:$B$680, 2, FALSE)), "", VLOOKUP(Table1510[[#This Row],[Name]], 'Elec 22-23'!$A$4:$B$680, 2, FALSE))</f>
        <v/>
      </c>
      <c r="I81" s="74" t="str">
        <f>IFERROR(Table1510[[#This Row],[Electricity 22-23]]/$M$1, "")</f>
        <v/>
      </c>
      <c r="J81" s="7" t="str">
        <f>IF(ISNA(VLOOKUP(Table1510[[#This Row],[Name]],Table1[#All],21,FALSE)),"0",(VLOOKUP(Table1510[[#This Row],[Name]],Table1[#All],21,FALSE)))</f>
        <v>0</v>
      </c>
      <c r="K81" s="97">
        <f ca="1">IFERROR(Table1510[[#This Row],[Electricity 23-24]]/$O$1,"")</f>
        <v>0</v>
      </c>
      <c r="L81" s="77"/>
    </row>
    <row r="82" spans="1:12" x14ac:dyDescent="0.25">
      <c r="A82" s="2"/>
      <c r="B82" s="21" t="e">
        <f>VLOOKUP(Table1510[[#This Row],[Name]], 'Site Information'!$A$2:$D$46, 4, FALSE)</f>
        <v>#N/A</v>
      </c>
      <c r="C82" s="8" t="str">
        <f>IF(ISNA(VLOOKUP(Table1510[[#This Row],[Name]], 'Elec 17-18'!$A$4:$B$630, 2, FALSE)), "0", VLOOKUP(Table1510[[#This Row],[Name]], 'Elec 17-18'!$A$4:$B$630, 2, FALSE))</f>
        <v>0</v>
      </c>
      <c r="D82" s="8" t="str">
        <f>IF(ISNA(VLOOKUP(Table1510[[#This Row],[Name]], 'Elec 18-19'!$A$4:$B$630, 2, FALSE)), "0", VLOOKUP(Table1510[[#This Row],[Name]], 'Elec 18-19'!$A$4:$B$630, 2, FALSE))</f>
        <v>0</v>
      </c>
      <c r="E82" s="7" t="str">
        <f>IF(ISNA(VLOOKUP(Table1510[[#This Row],[Name]], 'Elec 19-20'!$A$4:$B$631, 2, FALSE)), "0", VLOOKUP(Table1510[[#This Row],[Name]], 'Elec 19-20'!$A$4:$B$631, 2, FALSE))</f>
        <v>0</v>
      </c>
      <c r="F82" s="11" t="str">
        <f>IF(ISNA(VLOOKUP(Table1510[[#This Row],[Name]],'Elec 20-21'!$A$4:$B$641, 2, FALSE)), "0", VLOOKUP(Table1510[[#This Row],[Name]], 'Elec 20-21'!$A$4:$B$641, 2, FALSE))</f>
        <v>0</v>
      </c>
      <c r="G82" s="47" t="str">
        <f>IF(ISNA(VLOOKUP(Table1510[[#This Row],[Name]], 'Elec 21-22'!$A$4:$B$656, 2, FALSE)), "0", VLOOKUP(Table1510[[#This Row],[Name]], 'Elec 21-22'!$A$4:$B$656, 2, FALSE))</f>
        <v>0</v>
      </c>
      <c r="H82" s="11" t="str">
        <f>IF(ISNA(VLOOKUP(Table1510[[#This Row],[Name]],'Elec 22-23'!$A$4:$B$680, 2, FALSE)), "", VLOOKUP(Table1510[[#This Row],[Name]], 'Elec 22-23'!$A$4:$B$680, 2, FALSE))</f>
        <v/>
      </c>
      <c r="I82" s="74" t="str">
        <f>IFERROR(Table1510[[#This Row],[Electricity 22-23]]/$M$1, "")</f>
        <v/>
      </c>
      <c r="J82" s="7" t="str">
        <f>IF(ISNA(VLOOKUP(Table1510[[#This Row],[Name]],Table1[#All],21,FALSE)),"0",(VLOOKUP(Table1510[[#This Row],[Name]],Table1[#All],21,FALSE)))</f>
        <v>0</v>
      </c>
      <c r="K82" s="97">
        <f ca="1">IFERROR(Table1510[[#This Row],[Electricity 23-24]]/$O$1,"")</f>
        <v>0</v>
      </c>
      <c r="L82" s="77"/>
    </row>
    <row r="83" spans="1:12" x14ac:dyDescent="0.25">
      <c r="A83" s="2"/>
      <c r="B83" s="21" t="e">
        <f>VLOOKUP(Table1510[[#This Row],[Name]], 'Site Information'!$A$2:$D$46, 4, FALSE)</f>
        <v>#N/A</v>
      </c>
      <c r="C83" s="8" t="str">
        <f>IF(ISNA(VLOOKUP(Table1510[[#This Row],[Name]], 'Elec 17-18'!$A$4:$B$630, 2, FALSE)), "0", VLOOKUP(Table1510[[#This Row],[Name]], 'Elec 17-18'!$A$4:$B$630, 2, FALSE))</f>
        <v>0</v>
      </c>
      <c r="D83" s="8" t="str">
        <f>IF(ISNA(VLOOKUP(Table1510[[#This Row],[Name]], 'Elec 18-19'!$A$4:$B$630, 2, FALSE)), "0", VLOOKUP(Table1510[[#This Row],[Name]], 'Elec 18-19'!$A$4:$B$630, 2, FALSE))</f>
        <v>0</v>
      </c>
      <c r="E83" s="7" t="str">
        <f>IF(ISNA(VLOOKUP(Table1510[[#This Row],[Name]], 'Elec 19-20'!$A$4:$B$631, 2, FALSE)), "0", VLOOKUP(Table1510[[#This Row],[Name]], 'Elec 19-20'!$A$4:$B$631, 2, FALSE))</f>
        <v>0</v>
      </c>
      <c r="F83" s="11" t="str">
        <f>IF(ISNA(VLOOKUP(Table1510[[#This Row],[Name]],'Elec 20-21'!$A$4:$B$641, 2, FALSE)), "0", VLOOKUP(Table1510[[#This Row],[Name]], 'Elec 20-21'!$A$4:$B$641, 2, FALSE))</f>
        <v>0</v>
      </c>
      <c r="G83" s="47" t="str">
        <f>IF(ISNA(VLOOKUP(Table1510[[#This Row],[Name]], 'Elec 21-22'!$A$4:$B$656, 2, FALSE)), "0", VLOOKUP(Table1510[[#This Row],[Name]], 'Elec 21-22'!$A$4:$B$656, 2, FALSE))</f>
        <v>0</v>
      </c>
      <c r="H83" s="11" t="str">
        <f>IF(ISNA(VLOOKUP(Table1510[[#This Row],[Name]],'Elec 22-23'!$A$4:$B$680, 2, FALSE)), "", VLOOKUP(Table1510[[#This Row],[Name]], 'Elec 22-23'!$A$4:$B$680, 2, FALSE))</f>
        <v/>
      </c>
      <c r="I83" s="74" t="str">
        <f>IFERROR(Table1510[[#This Row],[Electricity 22-23]]/$M$1, "")</f>
        <v/>
      </c>
      <c r="J83" s="7" t="str">
        <f>IF(ISNA(VLOOKUP(Table1510[[#This Row],[Name]],Table1[#All],21,FALSE)),"0",(VLOOKUP(Table1510[[#This Row],[Name]],Table1[#All],21,FALSE)))</f>
        <v>0</v>
      </c>
      <c r="K83" s="97">
        <f ca="1">IFERROR(Table1510[[#This Row],[Electricity 23-24]]/$O$1,"")</f>
        <v>0</v>
      </c>
      <c r="L83" s="77"/>
    </row>
    <row r="84" spans="1:12" x14ac:dyDescent="0.25">
      <c r="A84" s="2"/>
      <c r="B84" s="21" t="e">
        <f>VLOOKUP(Table1510[[#This Row],[Name]], 'Site Information'!$A$2:$D$46, 4, FALSE)</f>
        <v>#N/A</v>
      </c>
      <c r="C84" s="11" t="str">
        <f>IF(ISNA(VLOOKUP(Table1510[[#This Row],[Name]], 'Elec 17-18'!$A$4:$B$630, 2, FALSE)), "0", VLOOKUP(Table1510[[#This Row],[Name]], 'Elec 17-18'!$A$4:$B$630, 2, FALSE))</f>
        <v>0</v>
      </c>
      <c r="D84" s="11" t="str">
        <f>IF(ISNA(VLOOKUP(Table1510[[#This Row],[Name]], 'Elec 18-19'!$A$4:$B$630, 2, FALSE)), "0", VLOOKUP(Table1510[[#This Row],[Name]], 'Elec 18-19'!$A$4:$B$630, 2, FALSE))</f>
        <v>0</v>
      </c>
      <c r="E84" s="7" t="str">
        <f>IF(ISNA(VLOOKUP(Table1510[[#This Row],[Name]], 'Elec 19-20'!$A$4:$B$631, 2, FALSE)), "0", VLOOKUP(Table1510[[#This Row],[Name]], 'Elec 19-20'!$A$4:$B$631, 2, FALSE))</f>
        <v>0</v>
      </c>
      <c r="F84" s="11" t="str">
        <f>IF(ISNA(VLOOKUP(Table1510[[#This Row],[Name]],'Elec 20-21'!$A$4:$B$641, 2, FALSE)), "0", VLOOKUP(Table1510[[#This Row],[Name]], 'Elec 20-21'!$A$4:$B$641, 2, FALSE))</f>
        <v>0</v>
      </c>
      <c r="G84" s="47" t="str">
        <f>IF(ISNA(VLOOKUP(Table1510[[#This Row],[Name]], 'Elec 21-22'!$A$4:$B$656, 2, FALSE)), "0", VLOOKUP(Table1510[[#This Row],[Name]], 'Elec 21-22'!$A$4:$B$656, 2, FALSE))</f>
        <v>0</v>
      </c>
      <c r="H84" s="11" t="str">
        <f>IF(ISNA(VLOOKUP(Table1510[[#This Row],[Name]],'Elec 22-23'!$A$4:$B$680, 2, FALSE)), "", VLOOKUP(Table1510[[#This Row],[Name]], 'Elec 22-23'!$A$4:$B$680, 2, FALSE))</f>
        <v/>
      </c>
      <c r="I84" s="97" t="str">
        <f>IFERROR(Table1510[[#This Row],[Electricity 22-23]]/$M$1, "")</f>
        <v/>
      </c>
      <c r="J84" s="7" t="str">
        <f>IF(ISNA(VLOOKUP(Table1510[[#This Row],[Name]],Table1[#All],21,FALSE)),"0",(VLOOKUP(Table1510[[#This Row],[Name]],Table1[#All],21,FALSE)))</f>
        <v>0</v>
      </c>
      <c r="K84" s="97">
        <f ca="1">IFERROR(Table1510[[#This Row],[Electricity 23-24]]/$O$1,"")</f>
        <v>0</v>
      </c>
      <c r="L84" s="77"/>
    </row>
    <row r="85" spans="1:12" x14ac:dyDescent="0.25">
      <c r="A85" s="2"/>
      <c r="B85" s="21" t="e">
        <f>VLOOKUP(Table1510[[#This Row],[Name]], 'Site Information'!$A$2:$D$46, 4, FALSE)</f>
        <v>#N/A</v>
      </c>
      <c r="C85" s="11" t="str">
        <f>IF(ISNA(VLOOKUP(Table1510[[#This Row],[Name]], 'Elec 17-18'!$A$4:$B$630, 2, FALSE)), "0", VLOOKUP(Table1510[[#This Row],[Name]], 'Elec 17-18'!$A$4:$B$630, 2, FALSE))</f>
        <v>0</v>
      </c>
      <c r="D85" s="11" t="str">
        <f>IF(ISNA(VLOOKUP(Table1510[[#This Row],[Name]], 'Elec 18-19'!$A$4:$B$630, 2, FALSE)), "0", VLOOKUP(Table1510[[#This Row],[Name]], 'Elec 18-19'!$A$4:$B$630, 2, FALSE))</f>
        <v>0</v>
      </c>
      <c r="E85" s="7" t="str">
        <f>IF(ISNA(VLOOKUP(Table1510[[#This Row],[Name]], 'Elec 19-20'!$A$4:$B$631, 2, FALSE)), "0", VLOOKUP(Table1510[[#This Row],[Name]], 'Elec 19-20'!$A$4:$B$631, 2, FALSE))</f>
        <v>0</v>
      </c>
      <c r="F85" s="11" t="str">
        <f>IF(ISNA(VLOOKUP(Table1510[[#This Row],[Name]],'Elec 20-21'!$A$4:$B$641, 2, FALSE)), "0", VLOOKUP(Table1510[[#This Row],[Name]], 'Elec 20-21'!$A$4:$B$641, 2, FALSE))</f>
        <v>0</v>
      </c>
      <c r="G85" s="47" t="str">
        <f>IF(ISNA(VLOOKUP(Table1510[[#This Row],[Name]], 'Elec 21-22'!$A$4:$B$656, 2, FALSE)), "0", VLOOKUP(Table1510[[#This Row],[Name]], 'Elec 21-22'!$A$4:$B$656, 2, FALSE))</f>
        <v>0</v>
      </c>
      <c r="H85" s="11" t="str">
        <f>IF(ISNA(VLOOKUP(Table1510[[#This Row],[Name]],'Elec 22-23'!$A$4:$B$680, 2, FALSE)), "", VLOOKUP(Table1510[[#This Row],[Name]], 'Elec 22-23'!$A$4:$B$680, 2, FALSE))</f>
        <v/>
      </c>
      <c r="I85" s="97" t="str">
        <f>IFERROR(Table1510[[#This Row],[Electricity 22-23]]/$M$1, "")</f>
        <v/>
      </c>
      <c r="J85" s="7" t="str">
        <f>IF(ISNA(VLOOKUP(Table1510[[#This Row],[Name]],Table1[#All],21,FALSE)),"0",(VLOOKUP(Table1510[[#This Row],[Name]],Table1[#All],21,FALSE)))</f>
        <v>0</v>
      </c>
      <c r="K85" s="97">
        <f ca="1">IFERROR(Table1510[[#This Row],[Electricity 23-24]]/$O$1,"")</f>
        <v>0</v>
      </c>
      <c r="L85" s="77"/>
    </row>
    <row r="86" spans="1:12" x14ac:dyDescent="0.25">
      <c r="A86" s="2"/>
      <c r="B86" s="21" t="e">
        <f>VLOOKUP(Table1510[[#This Row],[Name]], 'Site Information'!$A$2:$D$46, 4, FALSE)</f>
        <v>#N/A</v>
      </c>
      <c r="C86" s="11" t="str">
        <f>IF(ISNA(VLOOKUP(Table1510[[#This Row],[Name]], 'Elec 17-18'!$A$4:$B$630, 2, FALSE)), "0", VLOOKUP(Table1510[[#This Row],[Name]], 'Elec 17-18'!$A$4:$B$630, 2, FALSE))</f>
        <v>0</v>
      </c>
      <c r="D86" s="11" t="str">
        <f>IF(ISNA(VLOOKUP(Table1510[[#This Row],[Name]], 'Elec 18-19'!$A$4:$B$630, 2, FALSE)), "0", VLOOKUP(Table1510[[#This Row],[Name]], 'Elec 18-19'!$A$4:$B$630, 2, FALSE))</f>
        <v>0</v>
      </c>
      <c r="E86" s="7" t="str">
        <f>IF(ISNA(VLOOKUP(Table1510[[#This Row],[Name]], 'Elec 19-20'!$A$4:$B$631, 2, FALSE)), "0", VLOOKUP(Table1510[[#This Row],[Name]], 'Elec 19-20'!$A$4:$B$631, 2, FALSE))</f>
        <v>0</v>
      </c>
      <c r="F86" s="11" t="str">
        <f>IF(ISNA(VLOOKUP(Table1510[[#This Row],[Name]],'Elec 20-21'!$A$4:$B$641, 2, FALSE)), "0", VLOOKUP(Table1510[[#This Row],[Name]], 'Elec 20-21'!$A$4:$B$641, 2, FALSE))</f>
        <v>0</v>
      </c>
      <c r="G86" s="47" t="str">
        <f>IF(ISNA(VLOOKUP(Table1510[[#This Row],[Name]], 'Elec 21-22'!$A$4:$B$656, 2, FALSE)), "0", VLOOKUP(Table1510[[#This Row],[Name]], 'Elec 21-22'!$A$4:$B$656, 2, FALSE))</f>
        <v>0</v>
      </c>
      <c r="H86" s="11" t="str">
        <f>IF(ISNA(VLOOKUP(Table1510[[#This Row],[Name]],'Elec 22-23'!$A$4:$B$680, 2, FALSE)), "", VLOOKUP(Table1510[[#This Row],[Name]], 'Elec 22-23'!$A$4:$B$680, 2, FALSE))</f>
        <v/>
      </c>
      <c r="I86" s="97" t="str">
        <f>IFERROR(Table1510[[#This Row],[Electricity 22-23]]/$M$1, "")</f>
        <v/>
      </c>
      <c r="J86" s="7" t="str">
        <f>IF(ISNA(VLOOKUP(Table1510[[#This Row],[Name]],Table1[#All],21,FALSE)),"0",(VLOOKUP(Table1510[[#This Row],[Name]],Table1[#All],21,FALSE)))</f>
        <v>0</v>
      </c>
      <c r="K86" s="97">
        <f ca="1">IFERROR(Table1510[[#This Row],[Electricity 23-24]]/$O$1,"")</f>
        <v>0</v>
      </c>
      <c r="L86" s="77"/>
    </row>
    <row r="87" spans="1:12" x14ac:dyDescent="0.25">
      <c r="A87" s="2"/>
      <c r="B87" s="21" t="e">
        <f>VLOOKUP(Table1510[[#This Row],[Name]], 'Site Information'!$A$2:$D$46, 4, FALSE)</f>
        <v>#N/A</v>
      </c>
      <c r="C87" s="8" t="str">
        <f>IF(ISNA(VLOOKUP(Table1510[[#This Row],[Name]], 'Elec 17-18'!$A$4:$B$630, 2, FALSE)), "0", VLOOKUP(Table1510[[#This Row],[Name]], 'Elec 17-18'!$A$4:$B$630, 2, FALSE))</f>
        <v>0</v>
      </c>
      <c r="D87" s="8" t="str">
        <f>IF(ISNA(VLOOKUP(Table1510[[#This Row],[Name]], 'Elec 18-19'!$A$4:$B$630, 2, FALSE)), "0", VLOOKUP(Table1510[[#This Row],[Name]], 'Elec 18-19'!$A$4:$B$630, 2, FALSE))</f>
        <v>0</v>
      </c>
      <c r="E87" s="7" t="str">
        <f>IF(ISNA(VLOOKUP(Table1510[[#This Row],[Name]], 'Elec 19-20'!$A$4:$B$631, 2, FALSE)), "0", VLOOKUP(Table1510[[#This Row],[Name]], 'Elec 19-20'!$A$4:$B$631, 2, FALSE))</f>
        <v>0</v>
      </c>
      <c r="F87" s="11" t="str">
        <f>IF(ISNA(VLOOKUP(Table1510[[#This Row],[Name]],'Elec 20-21'!$A$4:$B$641, 2, FALSE)), "0", VLOOKUP(Table1510[[#This Row],[Name]], 'Elec 20-21'!$A$4:$B$641, 2, FALSE))</f>
        <v>0</v>
      </c>
      <c r="G87" s="47" t="str">
        <f>IF(ISNA(VLOOKUP(Table1510[[#This Row],[Name]], 'Elec 21-22'!$A$4:$B$656, 2, FALSE)), "0", VLOOKUP(Table1510[[#This Row],[Name]], 'Elec 21-22'!$A$4:$B$656, 2, FALSE))</f>
        <v>0</v>
      </c>
      <c r="H87" s="11" t="str">
        <f>IF(ISNA(VLOOKUP(Table1510[[#This Row],[Name]],'Elec 22-23'!$A$4:$B$680, 2, FALSE)), "", VLOOKUP(Table1510[[#This Row],[Name]], 'Elec 22-23'!$A$4:$B$680, 2, FALSE))</f>
        <v/>
      </c>
      <c r="I87" s="97" t="str">
        <f>IFERROR(Table1510[[#This Row],[Electricity 22-23]]/$M$1, "")</f>
        <v/>
      </c>
      <c r="J87" s="7" t="str">
        <f>IF(ISNA(VLOOKUP(Table1510[[#This Row],[Name]],Table1[#All],21,FALSE)),"0",(VLOOKUP(Table1510[[#This Row],[Name]],Table1[#All],21,FALSE)))</f>
        <v>0</v>
      </c>
      <c r="K87" s="97">
        <f ca="1">IFERROR(Table1510[[#This Row],[Electricity 23-24]]/$O$1,"")</f>
        <v>0</v>
      </c>
      <c r="L87" s="77"/>
    </row>
    <row r="88" spans="1:12" x14ac:dyDescent="0.25">
      <c r="A88" s="2"/>
      <c r="B88" s="21" t="e">
        <f>VLOOKUP(Table1510[[#This Row],[Name]], 'Site Information'!$A$2:$D$46, 4, FALSE)</f>
        <v>#N/A</v>
      </c>
      <c r="C88" s="11" t="str">
        <f>IF(ISNA(VLOOKUP(Table1510[[#This Row],[Name]], 'Elec 17-18'!$A$4:$B$630, 2, FALSE)), "0", VLOOKUP(Table1510[[#This Row],[Name]], 'Elec 17-18'!$A$4:$B$630, 2, FALSE))</f>
        <v>0</v>
      </c>
      <c r="D88" s="11" t="str">
        <f>IF(ISNA(VLOOKUP(Table1510[[#This Row],[Name]], 'Elec 18-19'!$A$4:$B$630, 2, FALSE)), "0", VLOOKUP(Table1510[[#This Row],[Name]], 'Elec 18-19'!$A$4:$B$630, 2, FALSE))</f>
        <v>0</v>
      </c>
      <c r="E88" s="11" t="str">
        <f>IF(ISNA(VLOOKUP(Table1510[[#This Row],[Name]], 'Elec 19-20'!$A$4:$B$631, 2, FALSE)), "0", VLOOKUP(Table1510[[#This Row],[Name]], 'Elec 19-20'!$A$4:$B$631, 2, FALSE))</f>
        <v>0</v>
      </c>
      <c r="F88" s="11" t="str">
        <f>IF(ISNA(VLOOKUP(Table1510[[#This Row],[Name]],'Elec 20-21'!$A$4:$B$641, 2, FALSE)), "0", VLOOKUP(Table1510[[#This Row],[Name]], 'Elec 20-21'!$A$4:$B$641, 2, FALSE))</f>
        <v>0</v>
      </c>
      <c r="G88" s="47" t="str">
        <f>IF(ISNA(VLOOKUP(Table1510[[#This Row],[Name]], 'Elec 21-22'!$A$4:$B$656, 2, FALSE)), "0", VLOOKUP(Table1510[[#This Row],[Name]], 'Elec 21-22'!$A$4:$B$656, 2, FALSE))</f>
        <v>0</v>
      </c>
      <c r="H88" s="11" t="str">
        <f>IF(ISNA(VLOOKUP(Table1510[[#This Row],[Name]],'Elec 22-23'!$A$4:$B$680, 2, FALSE)), "", VLOOKUP(Table1510[[#This Row],[Name]], 'Elec 22-23'!$A$4:$B$680, 2, FALSE))</f>
        <v/>
      </c>
      <c r="I88" s="93" t="str">
        <f>IFERROR(Table1510[[#This Row],[Electricity 22-23]]/$M$1, "")</f>
        <v/>
      </c>
      <c r="J88" s="7" t="str">
        <f>IF(ISNA(VLOOKUP(Table1510[[#This Row],[Name]],Table1[#All],21,FALSE)),"0",(VLOOKUP(Table1510[[#This Row],[Name]],Table1[#All],21,FALSE)))</f>
        <v>0</v>
      </c>
      <c r="K88" s="97">
        <f ca="1">IFERROR(Table1510[[#This Row],[Electricity 23-24]]/$O$1,"")</f>
        <v>0</v>
      </c>
      <c r="L88" s="77"/>
    </row>
    <row r="89" spans="1:12" x14ac:dyDescent="0.25">
      <c r="A89" s="2"/>
      <c r="B89" s="21" t="e">
        <f>VLOOKUP(Table1510[[#This Row],[Name]], 'Site Information'!$A$2:$D$46, 4, FALSE)</f>
        <v>#N/A</v>
      </c>
      <c r="C89" s="11" t="str">
        <f>IF(ISNA(VLOOKUP(Table1510[[#This Row],[Name]], 'Elec 17-18'!$A$4:$B$630, 2, FALSE)), "0", VLOOKUP(Table1510[[#This Row],[Name]], 'Elec 17-18'!$A$4:$B$630, 2, FALSE))</f>
        <v>0</v>
      </c>
      <c r="D89" s="11" t="str">
        <f>IF(ISNA(VLOOKUP(Table1510[[#This Row],[Name]], 'Elec 18-19'!$A$4:$B$630, 2, FALSE)), "0", VLOOKUP(Table1510[[#This Row],[Name]], 'Elec 18-19'!$A$4:$B$630, 2, FALSE))</f>
        <v>0</v>
      </c>
      <c r="E89" s="7" t="str">
        <f>IF(ISNA(VLOOKUP(Table1510[[#This Row],[Name]], 'Elec 19-20'!$A$4:$B$631, 2, FALSE)), "0", VLOOKUP(Table1510[[#This Row],[Name]], 'Elec 19-20'!$A$4:$B$631, 2, FALSE))</f>
        <v>0</v>
      </c>
      <c r="F89" s="11" t="str">
        <f>IF(ISNA(VLOOKUP(Table1510[[#This Row],[Name]],'Elec 20-21'!$A$4:$B$641, 2, FALSE)), "0", VLOOKUP(Table1510[[#This Row],[Name]], 'Elec 20-21'!$A$4:$B$641, 2, FALSE))</f>
        <v>0</v>
      </c>
      <c r="G89" s="47" t="str">
        <f>IF(ISNA(VLOOKUP(Table1510[[#This Row],[Name]], 'Elec 21-22'!$A$4:$B$656, 2, FALSE)), "0", VLOOKUP(Table1510[[#This Row],[Name]], 'Elec 21-22'!$A$4:$B$656, 2, FALSE))</f>
        <v>0</v>
      </c>
      <c r="H89" s="11" t="str">
        <f>IF(ISNA(VLOOKUP(Table1510[[#This Row],[Name]],'Elec 22-23'!$A$4:$B$680, 2, FALSE)), "", VLOOKUP(Table1510[[#This Row],[Name]], 'Elec 22-23'!$A$4:$B$680, 2, FALSE))</f>
        <v/>
      </c>
      <c r="I89" s="97" t="str">
        <f>IFERROR(Table1510[[#This Row],[Electricity 22-23]]/$M$1, "")</f>
        <v/>
      </c>
      <c r="J89" s="7" t="str">
        <f>IF(ISNA(VLOOKUP(Table1510[[#This Row],[Name]],Table1[#All],21,FALSE)),"0",(VLOOKUP(Table1510[[#This Row],[Name]],Table1[#All],21,FALSE)))</f>
        <v>0</v>
      </c>
      <c r="K89" s="97">
        <f ca="1">IFERROR(Table1510[[#This Row],[Electricity 23-24]]/$O$1,"")</f>
        <v>0</v>
      </c>
      <c r="L89" s="77"/>
    </row>
    <row r="90" spans="1:12" x14ac:dyDescent="0.25">
      <c r="A90" s="2"/>
      <c r="B90" s="21" t="e">
        <f>VLOOKUP(Table1510[[#This Row],[Name]], 'Site Information'!$A$2:$D$46, 4, FALSE)</f>
        <v>#N/A</v>
      </c>
      <c r="C90" s="11" t="str">
        <f>IF(ISNA(VLOOKUP(Table1510[[#This Row],[Name]], 'Elec 17-18'!$A$4:$B$630, 2, FALSE)), "0", VLOOKUP(Table1510[[#This Row],[Name]], 'Elec 17-18'!$A$4:$B$630, 2, FALSE))</f>
        <v>0</v>
      </c>
      <c r="D90" s="11" t="str">
        <f>IF(ISNA(VLOOKUP(Table1510[[#This Row],[Name]], 'Elec 18-19'!$A$4:$B$630, 2, FALSE)), "0", VLOOKUP(Table1510[[#This Row],[Name]], 'Elec 18-19'!$A$4:$B$630, 2, FALSE))</f>
        <v>0</v>
      </c>
      <c r="E90" s="11" t="str">
        <f>IF(ISNA(VLOOKUP(Table1510[[#This Row],[Name]], 'Elec 19-20'!$A$4:$B$631, 2, FALSE)), "0", VLOOKUP(Table1510[[#This Row],[Name]], 'Elec 19-20'!$A$4:$B$631, 2, FALSE))</f>
        <v>0</v>
      </c>
      <c r="F90" s="11" t="str">
        <f>IF(ISNA(VLOOKUP(Table1510[[#This Row],[Name]],'Elec 20-21'!$A$4:$B$641, 2, FALSE)), "0", VLOOKUP(Table1510[[#This Row],[Name]], 'Elec 20-21'!$A$4:$B$641, 2, FALSE))</f>
        <v>0</v>
      </c>
      <c r="G90" s="47" t="str">
        <f>IF(ISNA(VLOOKUP(Table1510[[#This Row],[Name]], 'Elec 21-22'!$A$4:$B$656, 2, FALSE)), "0", VLOOKUP(Table1510[[#This Row],[Name]], 'Elec 21-22'!$A$4:$B$656, 2, FALSE))</f>
        <v>0</v>
      </c>
      <c r="H90" s="11" t="str">
        <f>IF(ISNA(VLOOKUP(Table1510[[#This Row],[Name]],'Elec 22-23'!$A$4:$B$680, 2, FALSE)), "", VLOOKUP(Table1510[[#This Row],[Name]], 'Elec 22-23'!$A$4:$B$680, 2, FALSE))</f>
        <v/>
      </c>
      <c r="I90" s="12" t="str">
        <f>IFERROR(Table1510[[#This Row],[Electricity 22-23]]/$M$1, "")</f>
        <v/>
      </c>
      <c r="J90" s="7" t="str">
        <f>IF(ISNA(VLOOKUP(Table1510[[#This Row],[Name]],Table1[#All],21,FALSE)),"0",(VLOOKUP(Table1510[[#This Row],[Name]],Table1[#All],21,FALSE)))</f>
        <v>0</v>
      </c>
      <c r="K90" s="97">
        <f ca="1">IFERROR(Table1510[[#This Row],[Electricity 23-24]]/$O$1,"")</f>
        <v>0</v>
      </c>
      <c r="L90" s="77"/>
    </row>
    <row r="91" spans="1:12" x14ac:dyDescent="0.25">
      <c r="A91" s="2"/>
      <c r="B91" s="21" t="e">
        <f>VLOOKUP(Table1510[[#This Row],[Name]], 'Site Information'!$A$2:$D$46, 4, FALSE)</f>
        <v>#N/A</v>
      </c>
      <c r="C91" s="11" t="str">
        <f>IF(ISNA(VLOOKUP(Table1510[[#This Row],[Name]], 'Elec 17-18'!$A$4:$B$630, 2, FALSE)), "0", VLOOKUP(Table1510[[#This Row],[Name]], 'Elec 17-18'!$A$4:$B$630, 2, FALSE))</f>
        <v>0</v>
      </c>
      <c r="D91" s="11" t="str">
        <f>IF(ISNA(VLOOKUP(Table1510[[#This Row],[Name]], 'Elec 18-19'!$A$4:$B$630, 2, FALSE)), "0", VLOOKUP(Table1510[[#This Row],[Name]], 'Elec 18-19'!$A$4:$B$630, 2, FALSE))</f>
        <v>0</v>
      </c>
      <c r="E91" s="11" t="str">
        <f>IF(ISNA(VLOOKUP(Table1510[[#This Row],[Name]], 'Elec 19-20'!$A$4:$B$631, 2, FALSE)), "0", VLOOKUP(Table1510[[#This Row],[Name]], 'Elec 19-20'!$A$4:$B$631, 2, FALSE))</f>
        <v>0</v>
      </c>
      <c r="F91" s="11" t="str">
        <f>IF(ISNA(VLOOKUP(Table1510[[#This Row],[Name]],'Elec 20-21'!$A$4:$B$641, 2, FALSE)), "0", VLOOKUP(Table1510[[#This Row],[Name]], 'Elec 20-21'!$A$4:$B$641, 2, FALSE))</f>
        <v>0</v>
      </c>
      <c r="G91" s="47" t="str">
        <f>IF(ISNA(VLOOKUP(Table1510[[#This Row],[Name]], 'Elec 21-22'!$A$4:$B$656, 2, FALSE)), "0", VLOOKUP(Table1510[[#This Row],[Name]], 'Elec 21-22'!$A$4:$B$656, 2, FALSE))</f>
        <v>0</v>
      </c>
      <c r="H91" s="11" t="str">
        <f>IF(ISNA(VLOOKUP(Table1510[[#This Row],[Name]],'Elec 22-23'!$A$4:$B$680, 2, FALSE)), "", VLOOKUP(Table1510[[#This Row],[Name]], 'Elec 22-23'!$A$4:$B$680, 2, FALSE))</f>
        <v/>
      </c>
      <c r="I91" s="12" t="str">
        <f>IFERROR(Table1510[[#This Row],[Electricity 22-23]]/$M$1, "")</f>
        <v/>
      </c>
      <c r="J91" s="7" t="str">
        <f>IF(ISNA(VLOOKUP(Table1510[[#This Row],[Name]],Table1[#All],21,FALSE)),"0",(VLOOKUP(Table1510[[#This Row],[Name]],Table1[#All],21,FALSE)))</f>
        <v>0</v>
      </c>
      <c r="K91" s="97">
        <f ca="1">IFERROR(Table1510[[#This Row],[Electricity 23-24]]/$O$1,"")</f>
        <v>0</v>
      </c>
      <c r="L91" s="77"/>
    </row>
    <row r="92" spans="1:12" x14ac:dyDescent="0.25">
      <c r="A92" s="2"/>
      <c r="B92" s="21" t="e">
        <f>VLOOKUP(Table1510[[#This Row],[Name]], 'Site Information'!$A$2:$D$46, 4, FALSE)</f>
        <v>#N/A</v>
      </c>
      <c r="C92" s="11" t="str">
        <f>IF(ISNA(VLOOKUP(Table1510[[#This Row],[Name]], 'Elec 17-18'!$A$4:$B$630, 2, FALSE)), "0", VLOOKUP(Table1510[[#This Row],[Name]], 'Elec 17-18'!$A$4:$B$630, 2, FALSE))</f>
        <v>0</v>
      </c>
      <c r="D92" s="11" t="str">
        <f>IF(ISNA(VLOOKUP(Table1510[[#This Row],[Name]], 'Elec 18-19'!$A$4:$B$630, 2, FALSE)), "0", VLOOKUP(Table1510[[#This Row],[Name]], 'Elec 18-19'!$A$4:$B$630, 2, FALSE))</f>
        <v>0</v>
      </c>
      <c r="E92" s="7" t="str">
        <f>IF(ISNA(VLOOKUP(Table1510[[#This Row],[Name]], 'Elec 19-20'!$A$4:$B$631, 2, FALSE)), "0", VLOOKUP(Table1510[[#This Row],[Name]], 'Elec 19-20'!$A$4:$B$631, 2, FALSE))</f>
        <v>0</v>
      </c>
      <c r="F92" s="11" t="str">
        <f>IF(ISNA(VLOOKUP(Table1510[[#This Row],[Name]],'Elec 20-21'!$A$4:$B$641, 2, FALSE)), "0", VLOOKUP(Table1510[[#This Row],[Name]], 'Elec 20-21'!$A$4:$B$641, 2, FALSE))</f>
        <v>0</v>
      </c>
      <c r="G92" s="47" t="str">
        <f>IF(ISNA(VLOOKUP(Table1510[[#This Row],[Name]], 'Elec 21-22'!$A$4:$B$656, 2, FALSE)), "0", VLOOKUP(Table1510[[#This Row],[Name]], 'Elec 21-22'!$A$4:$B$656, 2, FALSE))</f>
        <v>0</v>
      </c>
      <c r="H92" s="11" t="str">
        <f>IF(ISNA(VLOOKUP(Table1510[[#This Row],[Name]],'Elec 22-23'!$A$4:$B$680, 2, FALSE)), "", VLOOKUP(Table1510[[#This Row],[Name]], 'Elec 22-23'!$A$4:$B$680, 2, FALSE))</f>
        <v/>
      </c>
      <c r="I92" s="97" t="str">
        <f>IFERROR(Table1510[[#This Row],[Electricity 22-23]]/$M$1, "")</f>
        <v/>
      </c>
      <c r="J92" s="7" t="str">
        <f>IF(ISNA(VLOOKUP(Table1510[[#This Row],[Name]],Table1[#All],21,FALSE)),"0",(VLOOKUP(Table1510[[#This Row],[Name]],Table1[#All],21,FALSE)))</f>
        <v>0</v>
      </c>
      <c r="K92" s="97">
        <f ca="1">IFERROR(Table1510[[#This Row],[Electricity 23-24]]/$O$1,"")</f>
        <v>0</v>
      </c>
      <c r="L92" s="77"/>
    </row>
    <row r="93" spans="1:12" x14ac:dyDescent="0.25">
      <c r="A93" s="2"/>
      <c r="B93" s="21" t="e">
        <f>VLOOKUP(Table1510[[#This Row],[Name]], 'Site Information'!$A$2:$D$46, 4, FALSE)</f>
        <v>#N/A</v>
      </c>
      <c r="C93" s="11" t="str">
        <f>IF(ISNA(VLOOKUP(Table1510[[#This Row],[Name]], 'Elec 17-18'!$A$4:$B$630, 2, FALSE)), "0", VLOOKUP(Table1510[[#This Row],[Name]], 'Elec 17-18'!$A$4:$B$630, 2, FALSE))</f>
        <v>0</v>
      </c>
      <c r="D93" s="11" t="str">
        <f>IF(ISNA(VLOOKUP(Table1510[[#This Row],[Name]], 'Elec 18-19'!$A$4:$B$630, 2, FALSE)), "0", VLOOKUP(Table1510[[#This Row],[Name]], 'Elec 18-19'!$A$4:$B$630, 2, FALSE))</f>
        <v>0</v>
      </c>
      <c r="E93" s="7" t="str">
        <f>IF(ISNA(VLOOKUP(Table1510[[#This Row],[Name]], 'Elec 19-20'!$A$4:$B$631, 2, FALSE)), "0", VLOOKUP(Table1510[[#This Row],[Name]], 'Elec 19-20'!$A$4:$B$631, 2, FALSE))</f>
        <v>0</v>
      </c>
      <c r="F93" s="11" t="str">
        <f>IF(ISNA(VLOOKUP(Table1510[[#This Row],[Name]],'Elec 20-21'!$A$4:$B$641, 2, FALSE)), "0", VLOOKUP(Table1510[[#This Row],[Name]], 'Elec 20-21'!$A$4:$B$641, 2, FALSE))</f>
        <v>0</v>
      </c>
      <c r="G93" s="47" t="str">
        <f>IF(ISNA(VLOOKUP(Table1510[[#This Row],[Name]], 'Elec 21-22'!$A$4:$B$656, 2, FALSE)), "0", VLOOKUP(Table1510[[#This Row],[Name]], 'Elec 21-22'!$A$4:$B$656, 2, FALSE))</f>
        <v>0</v>
      </c>
      <c r="H93" s="11" t="str">
        <f>IF(ISNA(VLOOKUP(Table1510[[#This Row],[Name]],'Elec 22-23'!$A$4:$B$680, 2, FALSE)), "", VLOOKUP(Table1510[[#This Row],[Name]], 'Elec 22-23'!$A$4:$B$680, 2, FALSE))</f>
        <v/>
      </c>
      <c r="I93" s="74" t="str">
        <f>IFERROR(Table1510[[#This Row],[Electricity 22-23]]/$M$1, "")</f>
        <v/>
      </c>
      <c r="J93" s="7" t="str">
        <f>IF(ISNA(VLOOKUP(Table1510[[#This Row],[Name]],Table1[#All],21,FALSE)),"0",(VLOOKUP(Table1510[[#This Row],[Name]],Table1[#All],21,FALSE)))</f>
        <v>0</v>
      </c>
      <c r="K93" s="97">
        <f ca="1">IFERROR(Table1510[[#This Row],[Electricity 23-24]]/$O$1,"")</f>
        <v>0</v>
      </c>
      <c r="L93" s="77"/>
    </row>
    <row r="94" spans="1:12" x14ac:dyDescent="0.25">
      <c r="A94" s="2"/>
      <c r="B94" s="21" t="e">
        <f>VLOOKUP(Table1510[[#This Row],[Name]], 'Site Information'!$A$2:$D$46, 4, FALSE)</f>
        <v>#N/A</v>
      </c>
      <c r="C94" s="11" t="str">
        <f>IF(ISNA(VLOOKUP(Table1510[[#This Row],[Name]], 'Elec 17-18'!$A$4:$B$630, 2, FALSE)), "0", VLOOKUP(Table1510[[#This Row],[Name]], 'Elec 17-18'!$A$4:$B$630, 2, FALSE))</f>
        <v>0</v>
      </c>
      <c r="D94" s="11" t="str">
        <f>IF(ISNA(VLOOKUP(Table1510[[#This Row],[Name]], 'Elec 18-19'!$A$4:$B$630, 2, FALSE)), "0", VLOOKUP(Table1510[[#This Row],[Name]], 'Elec 18-19'!$A$4:$B$630, 2, FALSE))</f>
        <v>0</v>
      </c>
      <c r="E94" s="11" t="str">
        <f>IF(ISNA(VLOOKUP(Table1510[[#This Row],[Name]], 'Elec 19-20'!$A$4:$B$631, 2, FALSE)), "0", VLOOKUP(Table1510[[#This Row],[Name]], 'Elec 19-20'!$A$4:$B$631, 2, FALSE))</f>
        <v>0</v>
      </c>
      <c r="F94" s="11" t="str">
        <f>IF(ISNA(VLOOKUP(Table1510[[#This Row],[Name]],'Elec 20-21'!$A$4:$B$641, 2, FALSE)), "0", VLOOKUP(Table1510[[#This Row],[Name]], 'Elec 20-21'!$A$4:$B$641, 2, FALSE))</f>
        <v>0</v>
      </c>
      <c r="G94" s="47" t="str">
        <f>IF(ISNA(VLOOKUP(Table1510[[#This Row],[Name]], 'Elec 21-22'!$A$4:$B$656, 2, FALSE)), "0", VLOOKUP(Table1510[[#This Row],[Name]], 'Elec 21-22'!$A$4:$B$656, 2, FALSE))</f>
        <v>0</v>
      </c>
      <c r="H94" s="11" t="str">
        <f>IF(ISNA(VLOOKUP(Table1510[[#This Row],[Name]],'Elec 22-23'!$A$4:$B$680, 2, FALSE)), "", VLOOKUP(Table1510[[#This Row],[Name]], 'Elec 22-23'!$A$4:$B$680, 2, FALSE))</f>
        <v/>
      </c>
      <c r="I94" s="93" t="str">
        <f>IFERROR(Table1510[[#This Row],[Electricity 22-23]]/$M$1, "")</f>
        <v/>
      </c>
      <c r="J94" s="7" t="str">
        <f>IF(ISNA(VLOOKUP(Table1510[[#This Row],[Name]],Table1[#All],21,FALSE)),"0",(VLOOKUP(Table1510[[#This Row],[Name]],Table1[#All],21,FALSE)))</f>
        <v>0</v>
      </c>
      <c r="K94" s="97">
        <f ca="1">IFERROR(Table1510[[#This Row],[Electricity 23-24]]/$O$1,"")</f>
        <v>0</v>
      </c>
      <c r="L94" s="77"/>
    </row>
    <row r="95" spans="1:12" x14ac:dyDescent="0.25">
      <c r="A95" s="2"/>
      <c r="B95" s="21" t="e">
        <f>VLOOKUP(Table1510[[#This Row],[Name]], 'Site Information'!$A$2:$D$46, 4, FALSE)</f>
        <v>#N/A</v>
      </c>
      <c r="C95" s="8" t="str">
        <f>IF(ISNA(VLOOKUP(Table1510[[#This Row],[Name]], 'Elec 17-18'!$A$4:$B$630, 2, FALSE)), "0", VLOOKUP(Table1510[[#This Row],[Name]], 'Elec 17-18'!$A$4:$B$630, 2, FALSE))</f>
        <v>0</v>
      </c>
      <c r="D95" s="8" t="str">
        <f>IF(ISNA(VLOOKUP(Table1510[[#This Row],[Name]], 'Elec 18-19'!$A$4:$B$630, 2, FALSE)), "0", VLOOKUP(Table1510[[#This Row],[Name]], 'Elec 18-19'!$A$4:$B$630, 2, FALSE))</f>
        <v>0</v>
      </c>
      <c r="E95" s="7" t="str">
        <f>IF(ISNA(VLOOKUP(Table1510[[#This Row],[Name]], 'Elec 19-20'!$A$4:$B$631, 2, FALSE)), "0", VLOOKUP(Table1510[[#This Row],[Name]], 'Elec 19-20'!$A$4:$B$631, 2, FALSE))</f>
        <v>0</v>
      </c>
      <c r="F95" s="11" t="str">
        <f>IF(ISNA(VLOOKUP(Table1510[[#This Row],[Name]],'Elec 20-21'!$A$4:$B$641, 2, FALSE)), "0", VLOOKUP(Table1510[[#This Row],[Name]], 'Elec 20-21'!$A$4:$B$641, 2, FALSE))</f>
        <v>0</v>
      </c>
      <c r="G95" s="47" t="str">
        <f>IF(ISNA(VLOOKUP(Table1510[[#This Row],[Name]], 'Elec 21-22'!$A$4:$B$656, 2, FALSE)), "0", VLOOKUP(Table1510[[#This Row],[Name]], 'Elec 21-22'!$A$4:$B$656, 2, FALSE))</f>
        <v>0</v>
      </c>
      <c r="H95" s="11" t="str">
        <f>IF(ISNA(VLOOKUP(Table1510[[#This Row],[Name]],'Elec 22-23'!$A$4:$B$680, 2, FALSE)), "", VLOOKUP(Table1510[[#This Row],[Name]], 'Elec 22-23'!$A$4:$B$680, 2, FALSE))</f>
        <v/>
      </c>
      <c r="I95" s="74" t="str">
        <f>IFERROR(Table1510[[#This Row],[Electricity 22-23]]/$M$1, "")</f>
        <v/>
      </c>
      <c r="J95" s="7" t="str">
        <f>IF(ISNA(VLOOKUP(Table1510[[#This Row],[Name]],Table1[#All],21,FALSE)),"0",(VLOOKUP(Table1510[[#This Row],[Name]],Table1[#All],21,FALSE)))</f>
        <v>0</v>
      </c>
      <c r="K95" s="97">
        <f ca="1">IFERROR(Table1510[[#This Row],[Electricity 23-24]]/$O$1,"")</f>
        <v>0</v>
      </c>
      <c r="L95" s="77"/>
    </row>
    <row r="96" spans="1:12" x14ac:dyDescent="0.25">
      <c r="A96" s="2"/>
      <c r="B96" s="21" t="e">
        <f>VLOOKUP(Table1510[[#This Row],[Name]], 'Site Information'!$A$2:$D$46, 4, FALSE)</f>
        <v>#N/A</v>
      </c>
      <c r="C96" s="8" t="str">
        <f>IF(ISNA(VLOOKUP(Table1510[[#This Row],[Name]], 'Elec 17-18'!$A$4:$B$630, 2, FALSE)), "0", VLOOKUP(Table1510[[#This Row],[Name]], 'Elec 17-18'!$A$4:$B$630, 2, FALSE))</f>
        <v>0</v>
      </c>
      <c r="D96" s="8" t="str">
        <f>IF(ISNA(VLOOKUP(Table1510[[#This Row],[Name]], 'Elec 18-19'!$A$4:$B$630, 2, FALSE)), "0", VLOOKUP(Table1510[[#This Row],[Name]], 'Elec 18-19'!$A$4:$B$630, 2, FALSE))</f>
        <v>0</v>
      </c>
      <c r="E96" s="7" t="str">
        <f>IF(ISNA(VLOOKUP(Table1510[[#This Row],[Name]], 'Elec 19-20'!$A$4:$B$631, 2, FALSE)), "0", VLOOKUP(Table1510[[#This Row],[Name]], 'Elec 19-20'!$A$4:$B$631, 2, FALSE))</f>
        <v>0</v>
      </c>
      <c r="F96" s="11" t="str">
        <f>IF(ISNA(VLOOKUP(Table1510[[#This Row],[Name]],'Elec 20-21'!$A$4:$B$641, 2, FALSE)), "0", VLOOKUP(Table1510[[#This Row],[Name]], 'Elec 20-21'!$A$4:$B$641, 2, FALSE))</f>
        <v>0</v>
      </c>
      <c r="G96" s="47" t="str">
        <f>IF(ISNA(VLOOKUP(Table1510[[#This Row],[Name]], 'Elec 21-22'!$A$4:$B$656, 2, FALSE)), "0", VLOOKUP(Table1510[[#This Row],[Name]], 'Elec 21-22'!$A$4:$B$656, 2, FALSE))</f>
        <v>0</v>
      </c>
      <c r="H96" s="11" t="str">
        <f>IF(ISNA(VLOOKUP(Table1510[[#This Row],[Name]],'Elec 22-23'!$A$4:$B$680, 2, FALSE)), "", VLOOKUP(Table1510[[#This Row],[Name]], 'Elec 22-23'!$A$4:$B$680, 2, FALSE))</f>
        <v/>
      </c>
      <c r="I96" s="74" t="str">
        <f>IFERROR(Table1510[[#This Row],[Electricity 22-23]]/$M$1, "")</f>
        <v/>
      </c>
      <c r="J96" s="7" t="str">
        <f>IF(ISNA(VLOOKUP(Table1510[[#This Row],[Name]],Table1[#All],21,FALSE)),"0",(VLOOKUP(Table1510[[#This Row],[Name]],Table1[#All],21,FALSE)))</f>
        <v>0</v>
      </c>
      <c r="K96" s="97">
        <f ca="1">IFERROR(Table1510[[#This Row],[Electricity 23-24]]/$O$1,"")</f>
        <v>0</v>
      </c>
      <c r="L96" s="77"/>
    </row>
    <row r="97" spans="1:12" x14ac:dyDescent="0.25">
      <c r="A97" s="2"/>
      <c r="B97" s="21" t="e">
        <f>VLOOKUP(Table1510[[#This Row],[Name]], 'Site Information'!$A$2:$D$46, 4, FALSE)</f>
        <v>#N/A</v>
      </c>
      <c r="C97" s="11" t="str">
        <f>IF(ISNA(VLOOKUP(Table1510[[#This Row],[Name]], 'Elec 17-18'!$A$4:$B$630, 2, FALSE)), "0", VLOOKUP(Table1510[[#This Row],[Name]], 'Elec 17-18'!$A$4:$B$630, 2, FALSE))</f>
        <v>0</v>
      </c>
      <c r="D97" s="11" t="str">
        <f>IF(ISNA(VLOOKUP(Table1510[[#This Row],[Name]], 'Elec 18-19'!$A$4:$B$630, 2, FALSE)), "0", VLOOKUP(Table1510[[#This Row],[Name]], 'Elec 18-19'!$A$4:$B$630, 2, FALSE))</f>
        <v>0</v>
      </c>
      <c r="E97" s="7" t="str">
        <f>IF(ISNA(VLOOKUP(Table1510[[#This Row],[Name]], 'Elec 19-20'!$A$4:$B$631, 2, FALSE)), "0", VLOOKUP(Table1510[[#This Row],[Name]], 'Elec 19-20'!$A$4:$B$631, 2, FALSE))</f>
        <v>0</v>
      </c>
      <c r="F97" s="11" t="str">
        <f>IF(ISNA(VLOOKUP(Table1510[[#This Row],[Name]],'Elec 20-21'!$A$4:$B$641, 2, FALSE)), "0", VLOOKUP(Table1510[[#This Row],[Name]], 'Elec 20-21'!$A$4:$B$641, 2, FALSE))</f>
        <v>0</v>
      </c>
      <c r="G97" s="47" t="str">
        <f>IF(ISNA(VLOOKUP(Table1510[[#This Row],[Name]], 'Elec 21-22'!$A$4:$B$656, 2, FALSE)), "0", VLOOKUP(Table1510[[#This Row],[Name]], 'Elec 21-22'!$A$4:$B$656, 2, FALSE))</f>
        <v>0</v>
      </c>
      <c r="H97" s="11" t="str">
        <f>IF(ISNA(VLOOKUP(Table1510[[#This Row],[Name]],'Elec 22-23'!$A$4:$B$680, 2, FALSE)), "", VLOOKUP(Table1510[[#This Row],[Name]], 'Elec 22-23'!$A$4:$B$680, 2, FALSE))</f>
        <v/>
      </c>
      <c r="I97" s="97" t="str">
        <f>IFERROR(Table1510[[#This Row],[Electricity 22-23]]/$M$1, "")</f>
        <v/>
      </c>
      <c r="J97" s="7" t="str">
        <f>IF(ISNA(VLOOKUP(Table1510[[#This Row],[Name]],Table1[#All],21,FALSE)),"0",(VLOOKUP(Table1510[[#This Row],[Name]],Table1[#All],21,FALSE)))</f>
        <v>0</v>
      </c>
      <c r="K97" s="97">
        <f ca="1">IFERROR(Table1510[[#This Row],[Electricity 23-24]]/$O$1,"")</f>
        <v>0</v>
      </c>
      <c r="L97" s="77"/>
    </row>
    <row r="98" spans="1:12" x14ac:dyDescent="0.25">
      <c r="A98" s="2"/>
      <c r="B98" s="21" t="e">
        <f>VLOOKUP(Table1510[[#This Row],[Name]], 'Site Information'!$A$2:$D$46, 4, FALSE)</f>
        <v>#N/A</v>
      </c>
      <c r="C98" s="8" t="str">
        <f>IF(ISNA(VLOOKUP(Table1510[[#This Row],[Name]], 'Elec 17-18'!$A$4:$B$630, 2, FALSE)), "0", VLOOKUP(Table1510[[#This Row],[Name]], 'Elec 17-18'!$A$4:$B$630, 2, FALSE))</f>
        <v>0</v>
      </c>
      <c r="D98" s="8" t="str">
        <f>IF(ISNA(VLOOKUP(Table1510[[#This Row],[Name]], 'Elec 18-19'!$A$4:$B$630, 2, FALSE)), "0", VLOOKUP(Table1510[[#This Row],[Name]], 'Elec 18-19'!$A$4:$B$630, 2, FALSE))</f>
        <v>0</v>
      </c>
      <c r="E98" s="7" t="str">
        <f>IF(ISNA(VLOOKUP(Table1510[[#This Row],[Name]], 'Elec 19-20'!$A$4:$B$631, 2, FALSE)), "0", VLOOKUP(Table1510[[#This Row],[Name]], 'Elec 19-20'!$A$4:$B$631, 2, FALSE))</f>
        <v>0</v>
      </c>
      <c r="F98" s="11" t="str">
        <f>IF(ISNA(VLOOKUP(Table1510[[#This Row],[Name]],'Elec 20-21'!$A$4:$B$641, 2, FALSE)), "0", VLOOKUP(Table1510[[#This Row],[Name]], 'Elec 20-21'!$A$4:$B$641, 2, FALSE))</f>
        <v>0</v>
      </c>
      <c r="G98" s="47" t="str">
        <f>IF(ISNA(VLOOKUP(Table1510[[#This Row],[Name]], 'Elec 21-22'!$A$4:$B$656, 2, FALSE)), "0", VLOOKUP(Table1510[[#This Row],[Name]], 'Elec 21-22'!$A$4:$B$656, 2, FALSE))</f>
        <v>0</v>
      </c>
      <c r="H98" s="11" t="str">
        <f>IF(ISNA(VLOOKUP(Table1510[[#This Row],[Name]],'Elec 22-23'!$A$4:$B$680, 2, FALSE)), "", VLOOKUP(Table1510[[#This Row],[Name]], 'Elec 22-23'!$A$4:$B$680, 2, FALSE))</f>
        <v/>
      </c>
      <c r="I98" s="74" t="str">
        <f>IFERROR(Table1510[[#This Row],[Electricity 22-23]]/$M$1, "")</f>
        <v/>
      </c>
      <c r="J98" s="7" t="str">
        <f>IF(ISNA(VLOOKUP(Table1510[[#This Row],[Name]],Table1[#All],21,FALSE)),"0",(VLOOKUP(Table1510[[#This Row],[Name]],Table1[#All],21,FALSE)))</f>
        <v>0</v>
      </c>
      <c r="K98" s="97">
        <f ca="1">IFERROR(Table1510[[#This Row],[Electricity 23-24]]/$O$1,"")</f>
        <v>0</v>
      </c>
      <c r="L98" s="77"/>
    </row>
    <row r="99" spans="1:12" x14ac:dyDescent="0.25">
      <c r="A99" s="2"/>
      <c r="B99" s="21" t="e">
        <f>VLOOKUP(Table1510[[#This Row],[Name]], 'Site Information'!$A$2:$D$46, 4, FALSE)</f>
        <v>#N/A</v>
      </c>
      <c r="C99" s="11" t="str">
        <f>IF(ISNA(VLOOKUP(Table1510[[#This Row],[Name]], 'Elec 17-18'!$A$4:$B$630, 2, FALSE)), "0", VLOOKUP(Table1510[[#This Row],[Name]], 'Elec 17-18'!$A$4:$B$630, 2, FALSE))</f>
        <v>0</v>
      </c>
      <c r="D99" s="11" t="str">
        <f>IF(ISNA(VLOOKUP(Table1510[[#This Row],[Name]], 'Elec 18-19'!$A$4:$B$630, 2, FALSE)), "0", VLOOKUP(Table1510[[#This Row],[Name]], 'Elec 18-19'!$A$4:$B$630, 2, FALSE))</f>
        <v>0</v>
      </c>
      <c r="E99" s="7" t="str">
        <f>IF(ISNA(VLOOKUP(Table1510[[#This Row],[Name]], 'Elec 19-20'!$A$4:$B$631, 2, FALSE)), "0", VLOOKUP(Table1510[[#This Row],[Name]], 'Elec 19-20'!$A$4:$B$631, 2, FALSE))</f>
        <v>0</v>
      </c>
      <c r="F99" s="11" t="str">
        <f>IF(ISNA(VLOOKUP(Table1510[[#This Row],[Name]],'Elec 20-21'!$A$4:$B$641, 2, FALSE)), "0", VLOOKUP(Table1510[[#This Row],[Name]], 'Elec 20-21'!$A$4:$B$641, 2, FALSE))</f>
        <v>0</v>
      </c>
      <c r="G99" s="47" t="str">
        <f>IF(ISNA(VLOOKUP(Table1510[[#This Row],[Name]], 'Elec 21-22'!$A$4:$B$656, 2, FALSE)), "0", VLOOKUP(Table1510[[#This Row],[Name]], 'Elec 21-22'!$A$4:$B$656, 2, FALSE))</f>
        <v>0</v>
      </c>
      <c r="H99" s="11" t="str">
        <f>IF(ISNA(VLOOKUP(Table1510[[#This Row],[Name]],'Elec 22-23'!$A$4:$B$680, 2, FALSE)), "", VLOOKUP(Table1510[[#This Row],[Name]], 'Elec 22-23'!$A$4:$B$680, 2, FALSE))</f>
        <v/>
      </c>
      <c r="I99" s="97" t="str">
        <f>IFERROR(Table1510[[#This Row],[Electricity 22-23]]/$M$1, "")</f>
        <v/>
      </c>
      <c r="J99" s="7" t="str">
        <f>IF(ISNA(VLOOKUP(Table1510[[#This Row],[Name]],Table1[#All],21,FALSE)),"0",(VLOOKUP(Table1510[[#This Row],[Name]],Table1[#All],21,FALSE)))</f>
        <v>0</v>
      </c>
      <c r="K99" s="97">
        <f ca="1">IFERROR(Table1510[[#This Row],[Electricity 23-24]]/$O$1,"")</f>
        <v>0</v>
      </c>
      <c r="L99" s="77"/>
    </row>
    <row r="100" spans="1:12" x14ac:dyDescent="0.25">
      <c r="A100" s="2"/>
      <c r="B100" s="21" t="e">
        <f>VLOOKUP(Table1510[[#This Row],[Name]], 'Site Information'!$A$2:$D$46, 4, FALSE)</f>
        <v>#N/A</v>
      </c>
      <c r="C100" s="8" t="str">
        <f>IF(ISNA(VLOOKUP(Table1510[[#This Row],[Name]], 'Elec 17-18'!$A$4:$B$630, 2, FALSE)), "0", VLOOKUP(Table1510[[#This Row],[Name]], 'Elec 17-18'!$A$4:$B$630, 2, FALSE))</f>
        <v>0</v>
      </c>
      <c r="D100" s="8" t="str">
        <f>IF(ISNA(VLOOKUP(Table1510[[#This Row],[Name]], 'Elec 18-19'!$A$4:$B$630, 2, FALSE)), "0", VLOOKUP(Table1510[[#This Row],[Name]], 'Elec 18-19'!$A$4:$B$630, 2, FALSE))</f>
        <v>0</v>
      </c>
      <c r="E100" s="7" t="str">
        <f>IF(ISNA(VLOOKUP(Table1510[[#This Row],[Name]], 'Elec 19-20'!$A$4:$B$631, 2, FALSE)), "0", VLOOKUP(Table1510[[#This Row],[Name]], 'Elec 19-20'!$A$4:$B$631, 2, FALSE))</f>
        <v>0</v>
      </c>
      <c r="F100" s="11" t="str">
        <f>IF(ISNA(VLOOKUP(Table1510[[#This Row],[Name]],'Elec 20-21'!$A$4:$B$641, 2, FALSE)), "0", VLOOKUP(Table1510[[#This Row],[Name]], 'Elec 20-21'!$A$4:$B$641, 2, FALSE))</f>
        <v>0</v>
      </c>
      <c r="G100" s="47" t="str">
        <f>IF(ISNA(VLOOKUP(Table1510[[#This Row],[Name]], 'Elec 21-22'!$A$4:$B$656, 2, FALSE)), "0", VLOOKUP(Table1510[[#This Row],[Name]], 'Elec 21-22'!$A$4:$B$656, 2, FALSE))</f>
        <v>0</v>
      </c>
      <c r="H100" s="11" t="str">
        <f>IF(ISNA(VLOOKUP(Table1510[[#This Row],[Name]],'Elec 22-23'!$A$4:$B$680, 2, FALSE)), "", VLOOKUP(Table1510[[#This Row],[Name]], 'Elec 22-23'!$A$4:$B$680, 2, FALSE))</f>
        <v/>
      </c>
      <c r="I100" s="74" t="str">
        <f>IFERROR(Table1510[[#This Row],[Electricity 22-23]]/$M$1, "")</f>
        <v/>
      </c>
      <c r="J100" s="7" t="str">
        <f>IF(ISNA(VLOOKUP(Table1510[[#This Row],[Name]],Table1[#All],21,FALSE)),"0",(VLOOKUP(Table1510[[#This Row],[Name]],Table1[#All],21,FALSE)))</f>
        <v>0</v>
      </c>
      <c r="K100" s="97">
        <f ca="1">IFERROR(Table1510[[#This Row],[Electricity 23-24]]/$O$1,"")</f>
        <v>0</v>
      </c>
      <c r="L100" s="77"/>
    </row>
    <row r="101" spans="1:12" x14ac:dyDescent="0.25">
      <c r="A101" s="2"/>
      <c r="B101" s="21" t="e">
        <f>VLOOKUP(Table1510[[#This Row],[Name]], 'Site Information'!$A$2:$D$46, 4, FALSE)</f>
        <v>#N/A</v>
      </c>
      <c r="C101" s="11" t="str">
        <f>IF(ISNA(VLOOKUP(Table1510[[#This Row],[Name]], 'Elec 17-18'!$A$4:$B$630, 2, FALSE)), "0", VLOOKUP(Table1510[[#This Row],[Name]], 'Elec 17-18'!$A$4:$B$630, 2, FALSE))</f>
        <v>0</v>
      </c>
      <c r="D101" s="11" t="str">
        <f>IF(ISNA(VLOOKUP(Table1510[[#This Row],[Name]], 'Elec 18-19'!$A$4:$B$630, 2, FALSE)), "0", VLOOKUP(Table1510[[#This Row],[Name]], 'Elec 18-19'!$A$4:$B$630, 2, FALSE))</f>
        <v>0</v>
      </c>
      <c r="E101" s="7" t="str">
        <f>IF(ISNA(VLOOKUP(Table1510[[#This Row],[Name]], 'Elec 19-20'!$A$4:$B$631, 2, FALSE)), "0", VLOOKUP(Table1510[[#This Row],[Name]], 'Elec 19-20'!$A$4:$B$631, 2, FALSE))</f>
        <v>0</v>
      </c>
      <c r="F101" s="11" t="str">
        <f>IF(ISNA(VLOOKUP(Table1510[[#This Row],[Name]],'Elec 20-21'!$A$4:$B$641, 2, FALSE)), "0", VLOOKUP(Table1510[[#This Row],[Name]], 'Elec 20-21'!$A$4:$B$641, 2, FALSE))</f>
        <v>0</v>
      </c>
      <c r="G101" s="47" t="str">
        <f>IF(ISNA(VLOOKUP(Table1510[[#This Row],[Name]], 'Elec 21-22'!$A$4:$B$656, 2, FALSE)), "0", VLOOKUP(Table1510[[#This Row],[Name]], 'Elec 21-22'!$A$4:$B$656, 2, FALSE))</f>
        <v>0</v>
      </c>
      <c r="H101" s="11" t="str">
        <f>IF(ISNA(VLOOKUP(Table1510[[#This Row],[Name]],'Elec 22-23'!$A$4:$B$680, 2, FALSE)), "", VLOOKUP(Table1510[[#This Row],[Name]], 'Elec 22-23'!$A$4:$B$680, 2, FALSE))</f>
        <v/>
      </c>
      <c r="I101" s="97" t="str">
        <f>IFERROR(Table1510[[#This Row],[Electricity 22-23]]/$M$1, "")</f>
        <v/>
      </c>
      <c r="J101" s="7" t="str">
        <f>IF(ISNA(VLOOKUP(Table1510[[#This Row],[Name]],Table1[#All],21,FALSE)),"0",(VLOOKUP(Table1510[[#This Row],[Name]],Table1[#All],21,FALSE)))</f>
        <v>0</v>
      </c>
      <c r="K101" s="97">
        <f ca="1">IFERROR(Table1510[[#This Row],[Electricity 23-24]]/$O$1,"")</f>
        <v>0</v>
      </c>
      <c r="L101" s="77"/>
    </row>
    <row r="102" spans="1:12" x14ac:dyDescent="0.25">
      <c r="A102" s="2"/>
      <c r="B102" s="21" t="e">
        <f>VLOOKUP(Table1510[[#This Row],[Name]], 'Site Information'!$A$2:$D$46, 4, FALSE)</f>
        <v>#N/A</v>
      </c>
      <c r="C102" s="11" t="str">
        <f>IF(ISNA(VLOOKUP(Table1510[[#This Row],[Name]], 'Elec 17-18'!$A$4:$B$630, 2, FALSE)), "0", VLOOKUP(Table1510[[#This Row],[Name]], 'Elec 17-18'!$A$4:$B$630, 2, FALSE))</f>
        <v>0</v>
      </c>
      <c r="D102" s="11" t="str">
        <f>IF(ISNA(VLOOKUP(Table1510[[#This Row],[Name]], 'Elec 18-19'!$A$4:$B$630, 2, FALSE)), "0", VLOOKUP(Table1510[[#This Row],[Name]], 'Elec 18-19'!$A$4:$B$630, 2, FALSE))</f>
        <v>0</v>
      </c>
      <c r="E102" s="7" t="str">
        <f>IF(ISNA(VLOOKUP(Table1510[[#This Row],[Name]], 'Elec 19-20'!$A$4:$B$631, 2, FALSE)), "0", VLOOKUP(Table1510[[#This Row],[Name]], 'Elec 19-20'!$A$4:$B$631, 2, FALSE))</f>
        <v>0</v>
      </c>
      <c r="F102" s="11" t="str">
        <f>IF(ISNA(VLOOKUP(Table1510[[#This Row],[Name]],'Elec 20-21'!$A$4:$B$641, 2, FALSE)), "0", VLOOKUP(Table1510[[#This Row],[Name]], 'Elec 20-21'!$A$4:$B$641, 2, FALSE))</f>
        <v>0</v>
      </c>
      <c r="G102" s="47" t="str">
        <f>IF(ISNA(VLOOKUP(Table1510[[#This Row],[Name]], 'Elec 21-22'!$A$4:$B$656, 2, FALSE)), "0", VLOOKUP(Table1510[[#This Row],[Name]], 'Elec 21-22'!$A$4:$B$656, 2, FALSE))</f>
        <v>0</v>
      </c>
      <c r="H102" s="11" t="str">
        <f>IF(ISNA(VLOOKUP(Table1510[[#This Row],[Name]],'Elec 22-23'!$A$4:$B$680, 2, FALSE)), "", VLOOKUP(Table1510[[#This Row],[Name]], 'Elec 22-23'!$A$4:$B$680, 2, FALSE))</f>
        <v/>
      </c>
      <c r="I102" s="74" t="str">
        <f>IFERROR(Table1510[[#This Row],[Electricity 22-23]]/$M$1, "")</f>
        <v/>
      </c>
      <c r="J102" s="7" t="str">
        <f>IF(ISNA(VLOOKUP(Table1510[[#This Row],[Name]],Table1[#All],21,FALSE)),"0",(VLOOKUP(Table1510[[#This Row],[Name]],Table1[#All],21,FALSE)))</f>
        <v>0</v>
      </c>
      <c r="K102" s="97">
        <f ca="1">IFERROR(Table1510[[#This Row],[Electricity 23-24]]/$O$1,"")</f>
        <v>0</v>
      </c>
      <c r="L102" s="77"/>
    </row>
    <row r="103" spans="1:12" x14ac:dyDescent="0.25">
      <c r="A103" s="2"/>
      <c r="B103" s="21" t="e">
        <f>VLOOKUP(Table1510[[#This Row],[Name]], 'Site Information'!$A$2:$D$46, 4, FALSE)</f>
        <v>#N/A</v>
      </c>
      <c r="C103" s="8" t="str">
        <f>IF(ISNA(VLOOKUP(Table1510[[#This Row],[Name]], 'Elec 17-18'!$A$4:$B$630, 2, FALSE)), "0", VLOOKUP(Table1510[[#This Row],[Name]], 'Elec 17-18'!$A$4:$B$630, 2, FALSE))</f>
        <v>0</v>
      </c>
      <c r="D103" s="8" t="str">
        <f>IF(ISNA(VLOOKUP(Table1510[[#This Row],[Name]], 'Elec 18-19'!$A$4:$B$630, 2, FALSE)), "0", VLOOKUP(Table1510[[#This Row],[Name]], 'Elec 18-19'!$A$4:$B$630, 2, FALSE))</f>
        <v>0</v>
      </c>
      <c r="E103" s="7" t="str">
        <f>IF(ISNA(VLOOKUP(Table1510[[#This Row],[Name]], 'Elec 19-20'!$A$4:$B$631, 2, FALSE)), "0", VLOOKUP(Table1510[[#This Row],[Name]], 'Elec 19-20'!$A$4:$B$631, 2, FALSE))</f>
        <v>0</v>
      </c>
      <c r="F103" s="11" t="str">
        <f>IF(ISNA(VLOOKUP(Table1510[[#This Row],[Name]],'Elec 20-21'!$A$4:$B$641, 2, FALSE)), "0", VLOOKUP(Table1510[[#This Row],[Name]], 'Elec 20-21'!$A$4:$B$641, 2, FALSE))</f>
        <v>0</v>
      </c>
      <c r="G103" s="47" t="str">
        <f>IF(ISNA(VLOOKUP(Table1510[[#This Row],[Name]], 'Elec 21-22'!$A$4:$B$656, 2, FALSE)), "0", VLOOKUP(Table1510[[#This Row],[Name]], 'Elec 21-22'!$A$4:$B$656, 2, FALSE))</f>
        <v>0</v>
      </c>
      <c r="H103" s="11" t="str">
        <f>IF(ISNA(VLOOKUP(Table1510[[#This Row],[Name]],'Elec 22-23'!$A$4:$B$680, 2, FALSE)), "", VLOOKUP(Table1510[[#This Row],[Name]], 'Elec 22-23'!$A$4:$B$680, 2, FALSE))</f>
        <v/>
      </c>
      <c r="I103" s="74" t="str">
        <f>IFERROR(Table1510[[#This Row],[Electricity 22-23]]/$M$1, "")</f>
        <v/>
      </c>
      <c r="J103" s="7" t="str">
        <f>IF(ISNA(VLOOKUP(Table1510[[#This Row],[Name]],Table1[#All],21,FALSE)),"0",(VLOOKUP(Table1510[[#This Row],[Name]],Table1[#All],21,FALSE)))</f>
        <v>0</v>
      </c>
      <c r="K103" s="97">
        <f ca="1">IFERROR(Table1510[[#This Row],[Electricity 23-24]]/$O$1,"")</f>
        <v>0</v>
      </c>
      <c r="L103" s="77"/>
    </row>
    <row r="104" spans="1:12" x14ac:dyDescent="0.25">
      <c r="A104" s="2"/>
      <c r="B104" s="21" t="e">
        <f>VLOOKUP(Table1510[[#This Row],[Name]], 'Site Information'!$A$2:$D$46, 4, FALSE)</f>
        <v>#N/A</v>
      </c>
      <c r="C104" s="11" t="str">
        <f>IF(ISNA(VLOOKUP(Table1510[[#This Row],[Name]], 'Elec 17-18'!$A$4:$B$630, 2, FALSE)), "0", VLOOKUP(Table1510[[#This Row],[Name]], 'Elec 17-18'!$A$4:$B$630, 2, FALSE))</f>
        <v>0</v>
      </c>
      <c r="D104" s="11" t="str">
        <f>IF(ISNA(VLOOKUP(Table1510[[#This Row],[Name]], 'Elec 18-19'!$A$4:$B$630, 2, FALSE)), "0", VLOOKUP(Table1510[[#This Row],[Name]], 'Elec 18-19'!$A$4:$B$630, 2, FALSE))</f>
        <v>0</v>
      </c>
      <c r="E104" s="7" t="str">
        <f>IF(ISNA(VLOOKUP(Table1510[[#This Row],[Name]], 'Elec 19-20'!$A$4:$B$631, 2, FALSE)), "0", VLOOKUP(Table1510[[#This Row],[Name]], 'Elec 19-20'!$A$4:$B$631, 2, FALSE))</f>
        <v>0</v>
      </c>
      <c r="F104" s="11" t="str">
        <f>IF(ISNA(VLOOKUP(Table1510[[#This Row],[Name]],'Elec 20-21'!$A$4:$B$641, 2, FALSE)), "0", VLOOKUP(Table1510[[#This Row],[Name]], 'Elec 20-21'!$A$4:$B$641, 2, FALSE))</f>
        <v>0</v>
      </c>
      <c r="G104" s="47" t="str">
        <f>IF(ISNA(VLOOKUP(Table1510[[#This Row],[Name]], 'Elec 21-22'!$A$4:$B$656, 2, FALSE)), "0", VLOOKUP(Table1510[[#This Row],[Name]], 'Elec 21-22'!$A$4:$B$656, 2, FALSE))</f>
        <v>0</v>
      </c>
      <c r="H104" s="11" t="str">
        <f>IF(ISNA(VLOOKUP(Table1510[[#This Row],[Name]],'Elec 22-23'!$A$4:$B$680, 2, FALSE)), "", VLOOKUP(Table1510[[#This Row],[Name]], 'Elec 22-23'!$A$4:$B$680, 2, FALSE))</f>
        <v/>
      </c>
      <c r="I104" s="74" t="str">
        <f>IFERROR(Table1510[[#This Row],[Electricity 22-23]]/$M$1, "")</f>
        <v/>
      </c>
      <c r="J104" s="7" t="str">
        <f>IF(ISNA(VLOOKUP(Table1510[[#This Row],[Name]],Table1[#All],21,FALSE)),"0",(VLOOKUP(Table1510[[#This Row],[Name]],Table1[#All],21,FALSE)))</f>
        <v>0</v>
      </c>
      <c r="K104" s="97">
        <f ca="1">IFERROR(Table1510[[#This Row],[Electricity 23-24]]/$O$1,"")</f>
        <v>0</v>
      </c>
      <c r="L104" s="77"/>
    </row>
    <row r="105" spans="1:12" x14ac:dyDescent="0.25">
      <c r="A105" s="2"/>
      <c r="B105" s="21" t="e">
        <f>VLOOKUP(Table1510[[#This Row],[Name]], 'Site Information'!$A$2:$D$46, 4, FALSE)</f>
        <v>#N/A</v>
      </c>
      <c r="C105" s="8" t="str">
        <f>IF(ISNA(VLOOKUP(Table1510[[#This Row],[Name]], 'Elec 17-18'!$A$4:$B$630, 2, FALSE)), "0", VLOOKUP(Table1510[[#This Row],[Name]], 'Elec 17-18'!$A$4:$B$630, 2, FALSE))</f>
        <v>0</v>
      </c>
      <c r="D105" s="8" t="str">
        <f>IF(ISNA(VLOOKUP(Table1510[[#This Row],[Name]], 'Elec 18-19'!$A$4:$B$630, 2, FALSE)), "0", VLOOKUP(Table1510[[#This Row],[Name]], 'Elec 18-19'!$A$4:$B$630, 2, FALSE))</f>
        <v>0</v>
      </c>
      <c r="E105" s="7" t="str">
        <f>IF(ISNA(VLOOKUP(Table1510[[#This Row],[Name]], 'Elec 19-20'!$A$4:$B$631, 2, FALSE)), "0", VLOOKUP(Table1510[[#This Row],[Name]], 'Elec 19-20'!$A$4:$B$631, 2, FALSE))</f>
        <v>0</v>
      </c>
      <c r="F105" s="11" t="str">
        <f>IF(ISNA(VLOOKUP(Table1510[[#This Row],[Name]],'Elec 20-21'!$A$4:$B$641, 2, FALSE)), "0", VLOOKUP(Table1510[[#This Row],[Name]], 'Elec 20-21'!$A$4:$B$641, 2, FALSE))</f>
        <v>0</v>
      </c>
      <c r="G105" s="47" t="str">
        <f>IF(ISNA(VLOOKUP(Table1510[[#This Row],[Name]], 'Elec 21-22'!$A$4:$B$656, 2, FALSE)), "0", VLOOKUP(Table1510[[#This Row],[Name]], 'Elec 21-22'!$A$4:$B$656, 2, FALSE))</f>
        <v>0</v>
      </c>
      <c r="H105" s="11" t="str">
        <f>IF(ISNA(VLOOKUP(Table1510[[#This Row],[Name]],'Elec 22-23'!$A$4:$B$680, 2, FALSE)), "", VLOOKUP(Table1510[[#This Row],[Name]], 'Elec 22-23'!$A$4:$B$680, 2, FALSE))</f>
        <v/>
      </c>
      <c r="I105" s="74" t="str">
        <f>IFERROR(Table1510[[#This Row],[Electricity 22-23]]/$M$1, "")</f>
        <v/>
      </c>
      <c r="J105" s="7" t="str">
        <f>IF(ISNA(VLOOKUP(Table1510[[#This Row],[Name]],Table1[#All],21,FALSE)),"0",(VLOOKUP(Table1510[[#This Row],[Name]],Table1[#All],21,FALSE)))</f>
        <v>0</v>
      </c>
      <c r="K105" s="97">
        <f ca="1">IFERROR(Table1510[[#This Row],[Electricity 23-24]]/$O$1,"")</f>
        <v>0</v>
      </c>
      <c r="L105" s="77"/>
    </row>
    <row r="106" spans="1:12" x14ac:dyDescent="0.25">
      <c r="A106" s="2"/>
      <c r="B106" s="21" t="e">
        <f>VLOOKUP(Table1510[[#This Row],[Name]], 'Site Information'!$A$2:$D$46, 4, FALSE)</f>
        <v>#N/A</v>
      </c>
      <c r="C106" s="11" t="str">
        <f>IF(ISNA(VLOOKUP(Table1510[[#This Row],[Name]], 'Elec 17-18'!$A$4:$B$630, 2, FALSE)), "0", VLOOKUP(Table1510[[#This Row],[Name]], 'Elec 17-18'!$A$4:$B$630, 2, FALSE))</f>
        <v>0</v>
      </c>
      <c r="D106" s="11" t="str">
        <f>IF(ISNA(VLOOKUP(Table1510[[#This Row],[Name]], 'Elec 18-19'!$A$4:$B$630, 2, FALSE)), "0", VLOOKUP(Table1510[[#This Row],[Name]], 'Elec 18-19'!$A$4:$B$630, 2, FALSE))</f>
        <v>0</v>
      </c>
      <c r="E106" s="11" t="str">
        <f>IF(ISNA(VLOOKUP(Table1510[[#This Row],[Name]], 'Elec 19-20'!$A$4:$B$631, 2, FALSE)), "0", VLOOKUP(Table1510[[#This Row],[Name]], 'Elec 19-20'!$A$4:$B$631, 2, FALSE))</f>
        <v>0</v>
      </c>
      <c r="F106" s="11" t="str">
        <f>IF(ISNA(VLOOKUP(Table1510[[#This Row],[Name]],'Elec 20-21'!$A$4:$B$641, 2, FALSE)), "0", VLOOKUP(Table1510[[#This Row],[Name]], 'Elec 20-21'!$A$4:$B$641, 2, FALSE))</f>
        <v>0</v>
      </c>
      <c r="G106" s="47" t="str">
        <f>IF(ISNA(VLOOKUP(Table1510[[#This Row],[Name]], 'Elec 21-22'!$A$4:$B$656, 2, FALSE)), "0", VLOOKUP(Table1510[[#This Row],[Name]], 'Elec 21-22'!$A$4:$B$656, 2, FALSE))</f>
        <v>0</v>
      </c>
      <c r="H106" s="11" t="str">
        <f>IF(ISNA(VLOOKUP(Table1510[[#This Row],[Name]],'Elec 22-23'!$A$4:$B$680, 2, FALSE)), "", VLOOKUP(Table1510[[#This Row],[Name]], 'Elec 22-23'!$A$4:$B$680, 2, FALSE))</f>
        <v/>
      </c>
      <c r="I106" s="93" t="str">
        <f>IFERROR(Table1510[[#This Row],[Electricity 22-23]]/$M$1, "")</f>
        <v/>
      </c>
      <c r="J106" s="7" t="str">
        <f>IF(ISNA(VLOOKUP(Table1510[[#This Row],[Name]],Table1[#All],21,FALSE)),"0",(VLOOKUP(Table1510[[#This Row],[Name]],Table1[#All],21,FALSE)))</f>
        <v>0</v>
      </c>
      <c r="K106" s="97">
        <f ca="1">IFERROR(Table1510[[#This Row],[Electricity 23-24]]/$O$1,"")</f>
        <v>0</v>
      </c>
      <c r="L106" s="77"/>
    </row>
    <row r="107" spans="1:12" x14ac:dyDescent="0.25">
      <c r="A107" s="2"/>
      <c r="B107" s="21" t="e">
        <f>VLOOKUP(Table1510[[#This Row],[Name]], 'Site Information'!$A$2:$D$46, 4, FALSE)</f>
        <v>#N/A</v>
      </c>
      <c r="C107" s="11" t="str">
        <f>IF(ISNA(VLOOKUP(Table1510[[#This Row],[Name]], 'Elec 17-18'!$A$4:$B$630, 2, FALSE)), "0", VLOOKUP(Table1510[[#This Row],[Name]], 'Elec 17-18'!$A$4:$B$630, 2, FALSE))</f>
        <v>0</v>
      </c>
      <c r="D107" s="11" t="str">
        <f>IF(ISNA(VLOOKUP(Table1510[[#This Row],[Name]], 'Elec 18-19'!$A$4:$B$630, 2, FALSE)), "0", VLOOKUP(Table1510[[#This Row],[Name]], 'Elec 18-19'!$A$4:$B$630, 2, FALSE))</f>
        <v>0</v>
      </c>
      <c r="E107" s="11" t="str">
        <f>IF(ISNA(VLOOKUP(Table1510[[#This Row],[Name]], 'Elec 19-20'!$A$4:$B$631, 2, FALSE)), "0", VLOOKUP(Table1510[[#This Row],[Name]], 'Elec 19-20'!$A$4:$B$631, 2, FALSE))</f>
        <v>0</v>
      </c>
      <c r="F107" s="11" t="str">
        <f>IF(ISNA(VLOOKUP(Table1510[[#This Row],[Name]],'Elec 20-21'!$A$4:$B$641, 2, FALSE)), "0", VLOOKUP(Table1510[[#This Row],[Name]], 'Elec 20-21'!$A$4:$B$641, 2, FALSE))</f>
        <v>0</v>
      </c>
      <c r="G107" s="47" t="str">
        <f>IF(ISNA(VLOOKUP(Table1510[[#This Row],[Name]], 'Elec 21-22'!$A$4:$B$656, 2, FALSE)), "0", VLOOKUP(Table1510[[#This Row],[Name]], 'Elec 21-22'!$A$4:$B$656, 2, FALSE))</f>
        <v>0</v>
      </c>
      <c r="H107" s="11" t="str">
        <f>IF(ISNA(VLOOKUP(Table1510[[#This Row],[Name]],'Elec 22-23'!$A$4:$B$680, 2, FALSE)), "", VLOOKUP(Table1510[[#This Row],[Name]], 'Elec 22-23'!$A$4:$B$680, 2, FALSE))</f>
        <v/>
      </c>
      <c r="I107" s="12" t="str">
        <f>IFERROR(Table1510[[#This Row],[Electricity 22-23]]/$M$1, "")</f>
        <v/>
      </c>
      <c r="J107" s="7" t="str">
        <f>IF(ISNA(VLOOKUP(Table1510[[#This Row],[Name]],Table1[#All],21,FALSE)),"0",(VLOOKUP(Table1510[[#This Row],[Name]],Table1[#All],21,FALSE)))</f>
        <v>0</v>
      </c>
      <c r="K107" s="97">
        <f ca="1">IFERROR(Table1510[[#This Row],[Electricity 23-24]]/$O$1,"")</f>
        <v>0</v>
      </c>
      <c r="L107" s="77"/>
    </row>
    <row r="108" spans="1:12" x14ac:dyDescent="0.25">
      <c r="A108" s="2"/>
      <c r="B108" s="21" t="e">
        <f>VLOOKUP(Table1510[[#This Row],[Name]], 'Site Information'!$A$2:$D$46, 4, FALSE)</f>
        <v>#N/A</v>
      </c>
      <c r="C108" s="11" t="str">
        <f>IF(ISNA(VLOOKUP(Table1510[[#This Row],[Name]], 'Elec 17-18'!$A$4:$B$630, 2, FALSE)), "0", VLOOKUP(Table1510[[#This Row],[Name]], 'Elec 17-18'!$A$4:$B$630, 2, FALSE))</f>
        <v>0</v>
      </c>
      <c r="D108" s="11" t="str">
        <f>IF(ISNA(VLOOKUP(Table1510[[#This Row],[Name]], 'Elec 18-19'!$A$4:$B$630, 2, FALSE)), "0", VLOOKUP(Table1510[[#This Row],[Name]], 'Elec 18-19'!$A$4:$B$630, 2, FALSE))</f>
        <v>0</v>
      </c>
      <c r="E108" s="7" t="str">
        <f>IF(ISNA(VLOOKUP(Table1510[[#This Row],[Name]], 'Elec 19-20'!$A$4:$B$631, 2, FALSE)), "0", VLOOKUP(Table1510[[#This Row],[Name]], 'Elec 19-20'!$A$4:$B$631, 2, FALSE))</f>
        <v>0</v>
      </c>
      <c r="F108" s="11" t="str">
        <f>IF(ISNA(VLOOKUP(Table1510[[#This Row],[Name]],'Elec 20-21'!$A$4:$B$641, 2, FALSE)), "0", VLOOKUP(Table1510[[#This Row],[Name]], 'Elec 20-21'!$A$4:$B$641, 2, FALSE))</f>
        <v>0</v>
      </c>
      <c r="G108" s="47" t="str">
        <f>IF(ISNA(VLOOKUP(Table1510[[#This Row],[Name]], 'Elec 21-22'!$A$4:$B$656, 2, FALSE)), "0", VLOOKUP(Table1510[[#This Row],[Name]], 'Elec 21-22'!$A$4:$B$656, 2, FALSE))</f>
        <v>0</v>
      </c>
      <c r="H108" s="11" t="str">
        <f>IF(ISNA(VLOOKUP(Table1510[[#This Row],[Name]],'Elec 22-23'!$A$4:$B$680, 2, FALSE)), "", VLOOKUP(Table1510[[#This Row],[Name]], 'Elec 22-23'!$A$4:$B$680, 2, FALSE))</f>
        <v/>
      </c>
      <c r="I108" s="74" t="str">
        <f>IFERROR(Table1510[[#This Row],[Electricity 22-23]]/$M$1, "")</f>
        <v/>
      </c>
      <c r="J108" s="7" t="str">
        <f>IF(ISNA(VLOOKUP(Table1510[[#This Row],[Name]],Table1[#All],21,FALSE)),"0",(VLOOKUP(Table1510[[#This Row],[Name]],Table1[#All],21,FALSE)))</f>
        <v>0</v>
      </c>
      <c r="K108" s="97">
        <f ca="1">IFERROR(Table1510[[#This Row],[Electricity 23-24]]/$O$1,"")</f>
        <v>0</v>
      </c>
      <c r="L108" s="77"/>
    </row>
    <row r="109" spans="1:12" x14ac:dyDescent="0.25">
      <c r="A109" s="2"/>
      <c r="B109" s="21" t="e">
        <f>VLOOKUP(Table1510[[#This Row],[Name]], 'Site Information'!$A$2:$D$46, 4, FALSE)</f>
        <v>#N/A</v>
      </c>
      <c r="C109" s="11" t="str">
        <f>IF(ISNA(VLOOKUP(Table1510[[#This Row],[Name]], 'Elec 17-18'!$A$4:$B$630, 2, FALSE)), "0", VLOOKUP(Table1510[[#This Row],[Name]], 'Elec 17-18'!$A$4:$B$630, 2, FALSE))</f>
        <v>0</v>
      </c>
      <c r="D109" s="11" t="str">
        <f>IF(ISNA(VLOOKUP(Table1510[[#This Row],[Name]], 'Elec 18-19'!$A$4:$B$630, 2, FALSE)), "0", VLOOKUP(Table1510[[#This Row],[Name]], 'Elec 18-19'!$A$4:$B$630, 2, FALSE))</f>
        <v>0</v>
      </c>
      <c r="E109" s="11" t="str">
        <f>IF(ISNA(VLOOKUP(Table1510[[#This Row],[Name]], 'Elec 19-20'!$A$4:$B$631, 2, FALSE)), "0", VLOOKUP(Table1510[[#This Row],[Name]], 'Elec 19-20'!$A$4:$B$631, 2, FALSE))</f>
        <v>0</v>
      </c>
      <c r="F109" s="11" t="str">
        <f>IF(ISNA(VLOOKUP(Table1510[[#This Row],[Name]],'Elec 20-21'!$A$4:$B$641, 2, FALSE)), "0", VLOOKUP(Table1510[[#This Row],[Name]], 'Elec 20-21'!$A$4:$B$641, 2, FALSE))</f>
        <v>0</v>
      </c>
      <c r="G109" s="47" t="str">
        <f>IF(ISNA(VLOOKUP(Table1510[[#This Row],[Name]], 'Elec 21-22'!$A$4:$B$656, 2, FALSE)), "0", VLOOKUP(Table1510[[#This Row],[Name]], 'Elec 21-22'!$A$4:$B$656, 2, FALSE))</f>
        <v>0</v>
      </c>
      <c r="H109" s="11" t="str">
        <f>IF(ISNA(VLOOKUP(Table1510[[#This Row],[Name]],'Elec 22-23'!$A$4:$B$680, 2, FALSE)), "", VLOOKUP(Table1510[[#This Row],[Name]], 'Elec 22-23'!$A$4:$B$680, 2, FALSE))</f>
        <v/>
      </c>
      <c r="I109" s="12" t="str">
        <f>IFERROR(Table1510[[#This Row],[Electricity 22-23]]/$M$1, "")</f>
        <v/>
      </c>
      <c r="J109" s="7" t="str">
        <f>IF(ISNA(VLOOKUP(Table1510[[#This Row],[Name]],Table1[#All],21,FALSE)),"0",(VLOOKUP(Table1510[[#This Row],[Name]],Table1[#All],21,FALSE)))</f>
        <v>0</v>
      </c>
      <c r="K109" s="97">
        <f ca="1">IFERROR(Table1510[[#This Row],[Electricity 23-24]]/$O$1,"")</f>
        <v>0</v>
      </c>
      <c r="L109" s="77"/>
    </row>
    <row r="110" spans="1:12" x14ac:dyDescent="0.25">
      <c r="A110" s="2"/>
      <c r="B110" s="21" t="e">
        <f>VLOOKUP(Table1510[[#This Row],[Name]], 'Site Information'!$A$2:$D$46, 4, FALSE)</f>
        <v>#N/A</v>
      </c>
      <c r="C110" s="8" t="str">
        <f>IF(ISNA(VLOOKUP(Table1510[[#This Row],[Name]], 'Elec 17-18'!$A$4:$B$630, 2, FALSE)), "0", VLOOKUP(Table1510[[#This Row],[Name]], 'Elec 17-18'!$A$4:$B$630, 2, FALSE))</f>
        <v>0</v>
      </c>
      <c r="D110" s="8" t="str">
        <f>IF(ISNA(VLOOKUP(Table1510[[#This Row],[Name]], 'Elec 18-19'!$A$4:$B$630, 2, FALSE)), "0", VLOOKUP(Table1510[[#This Row],[Name]], 'Elec 18-19'!$A$4:$B$630, 2, FALSE))</f>
        <v>0</v>
      </c>
      <c r="E110" s="7" t="str">
        <f>IF(ISNA(VLOOKUP(Table1510[[#This Row],[Name]], 'Elec 19-20'!$A$4:$B$631, 2, FALSE)), "0", VLOOKUP(Table1510[[#This Row],[Name]], 'Elec 19-20'!$A$4:$B$631, 2, FALSE))</f>
        <v>0</v>
      </c>
      <c r="F110" s="11" t="str">
        <f>IF(ISNA(VLOOKUP(Table1510[[#This Row],[Name]],'Elec 20-21'!$A$4:$B$641, 2, FALSE)), "0", VLOOKUP(Table1510[[#This Row],[Name]], 'Elec 20-21'!$A$4:$B$641, 2, FALSE))</f>
        <v>0</v>
      </c>
      <c r="G110" s="47" t="str">
        <f>IF(ISNA(VLOOKUP(Table1510[[#This Row],[Name]], 'Elec 21-22'!$A$4:$B$656, 2, FALSE)), "0", VLOOKUP(Table1510[[#This Row],[Name]], 'Elec 21-22'!$A$4:$B$656, 2, FALSE))</f>
        <v>0</v>
      </c>
      <c r="H110" s="11" t="str">
        <f>IF(ISNA(VLOOKUP(Table1510[[#This Row],[Name]],'Elec 22-23'!$A$4:$B$680, 2, FALSE)), "", VLOOKUP(Table1510[[#This Row],[Name]], 'Elec 22-23'!$A$4:$B$680, 2, FALSE))</f>
        <v/>
      </c>
      <c r="I110" s="74" t="str">
        <f>IFERROR(Table1510[[#This Row],[Electricity 22-23]]/$M$1, "")</f>
        <v/>
      </c>
      <c r="J110" s="7" t="str">
        <f>IF(ISNA(VLOOKUP(Table1510[[#This Row],[Name]],Table1[#All],21,FALSE)),"0",(VLOOKUP(Table1510[[#This Row],[Name]],Table1[#All],21,FALSE)))</f>
        <v>0</v>
      </c>
      <c r="K110" s="97">
        <f ca="1">IFERROR(Table1510[[#This Row],[Electricity 23-24]]/$O$1,"")</f>
        <v>0</v>
      </c>
      <c r="L110" s="77"/>
    </row>
    <row r="111" spans="1:12" x14ac:dyDescent="0.25">
      <c r="A111" s="2"/>
      <c r="B111" s="21" t="e">
        <f>VLOOKUP(Table1510[[#This Row],[Name]], 'Site Information'!$A$2:$D$46, 4, FALSE)</f>
        <v>#N/A</v>
      </c>
      <c r="C111" s="8" t="str">
        <f>IF(ISNA(VLOOKUP(Table1510[[#This Row],[Name]], 'Elec 17-18'!$A$4:$B$630, 2, FALSE)), "0", VLOOKUP(Table1510[[#This Row],[Name]], 'Elec 17-18'!$A$4:$B$630, 2, FALSE))</f>
        <v>0</v>
      </c>
      <c r="D111" s="8" t="str">
        <f>IF(ISNA(VLOOKUP(Table1510[[#This Row],[Name]], 'Elec 18-19'!$A$4:$B$630, 2, FALSE)), "0", VLOOKUP(Table1510[[#This Row],[Name]], 'Elec 18-19'!$A$4:$B$630, 2, FALSE))</f>
        <v>0</v>
      </c>
      <c r="E111" s="7" t="str">
        <f>IF(ISNA(VLOOKUP(Table1510[[#This Row],[Name]], 'Elec 19-20'!$A$4:$B$631, 2, FALSE)), "0", VLOOKUP(Table1510[[#This Row],[Name]], 'Elec 19-20'!$A$4:$B$631, 2, FALSE))</f>
        <v>0</v>
      </c>
      <c r="F111" s="11" t="str">
        <f>IF(ISNA(VLOOKUP(Table1510[[#This Row],[Name]],'Elec 20-21'!$A$4:$B$641, 2, FALSE)), "0", VLOOKUP(Table1510[[#This Row],[Name]], 'Elec 20-21'!$A$4:$B$641, 2, FALSE))</f>
        <v>0</v>
      </c>
      <c r="G111" s="47" t="str">
        <f>IF(ISNA(VLOOKUP(Table1510[[#This Row],[Name]], 'Elec 21-22'!$A$4:$B$656, 2, FALSE)), "0", VLOOKUP(Table1510[[#This Row],[Name]], 'Elec 21-22'!$A$4:$B$656, 2, FALSE))</f>
        <v>0</v>
      </c>
      <c r="H111" s="11" t="str">
        <f>IF(ISNA(VLOOKUP(Table1510[[#This Row],[Name]],'Elec 22-23'!$A$4:$B$680, 2, FALSE)), "", VLOOKUP(Table1510[[#This Row],[Name]], 'Elec 22-23'!$A$4:$B$680, 2, FALSE))</f>
        <v/>
      </c>
      <c r="I111" s="74" t="str">
        <f>IFERROR(Table1510[[#This Row],[Electricity 22-23]]/$M$1, "")</f>
        <v/>
      </c>
      <c r="J111" s="7" t="str">
        <f>IF(ISNA(VLOOKUP(Table1510[[#This Row],[Name]],Table1[#All],21,FALSE)),"0",(VLOOKUP(Table1510[[#This Row],[Name]],Table1[#All],21,FALSE)))</f>
        <v>0</v>
      </c>
      <c r="K111" s="97">
        <f ca="1">IFERROR(Table1510[[#This Row],[Electricity 23-24]]/$O$1,"")</f>
        <v>0</v>
      </c>
      <c r="L111" s="77"/>
    </row>
    <row r="112" spans="1:12" x14ac:dyDescent="0.25">
      <c r="A112" s="2"/>
      <c r="B112" s="21" t="e">
        <f>VLOOKUP(Table1510[[#This Row],[Name]], 'Site Information'!$A$2:$D$46, 4, FALSE)</f>
        <v>#N/A</v>
      </c>
      <c r="C112" s="8" t="str">
        <f>IF(ISNA(VLOOKUP(Table1510[[#This Row],[Name]], 'Elec 17-18'!$A$4:$B$630, 2, FALSE)), "0", VLOOKUP(Table1510[[#This Row],[Name]], 'Elec 17-18'!$A$4:$B$630, 2, FALSE))</f>
        <v>0</v>
      </c>
      <c r="D112" s="8" t="str">
        <f>IF(ISNA(VLOOKUP(Table1510[[#This Row],[Name]], 'Elec 18-19'!$A$4:$B$630, 2, FALSE)), "0", VLOOKUP(Table1510[[#This Row],[Name]], 'Elec 18-19'!$A$4:$B$630, 2, FALSE))</f>
        <v>0</v>
      </c>
      <c r="E112" s="7" t="str">
        <f>IF(ISNA(VLOOKUP(Table1510[[#This Row],[Name]], 'Elec 19-20'!$A$4:$B$631, 2, FALSE)), "0", VLOOKUP(Table1510[[#This Row],[Name]], 'Elec 19-20'!$A$4:$B$631, 2, FALSE))</f>
        <v>0</v>
      </c>
      <c r="F112" s="11" t="str">
        <f>IF(ISNA(VLOOKUP(Table1510[[#This Row],[Name]],'Elec 20-21'!$A$4:$B$641, 2, FALSE)), "0", VLOOKUP(Table1510[[#This Row],[Name]], 'Elec 20-21'!$A$4:$B$641, 2, FALSE))</f>
        <v>0</v>
      </c>
      <c r="G112" s="47" t="str">
        <f>IF(ISNA(VLOOKUP(Table1510[[#This Row],[Name]], 'Elec 21-22'!$A$4:$B$656, 2, FALSE)), "0", VLOOKUP(Table1510[[#This Row],[Name]], 'Elec 21-22'!$A$4:$B$656, 2, FALSE))</f>
        <v>0</v>
      </c>
      <c r="H112" s="11" t="str">
        <f>IF(ISNA(VLOOKUP(Table1510[[#This Row],[Name]],'Elec 22-23'!$A$4:$B$680, 2, FALSE)), "", VLOOKUP(Table1510[[#This Row],[Name]], 'Elec 22-23'!$A$4:$B$680, 2, FALSE))</f>
        <v/>
      </c>
      <c r="I112" s="74" t="str">
        <f>IFERROR(Table1510[[#This Row],[Electricity 22-23]]/$M$1, "")</f>
        <v/>
      </c>
      <c r="J112" s="7" t="str">
        <f>IF(ISNA(VLOOKUP(Table1510[[#This Row],[Name]],Table1[#All],21,FALSE)),"0",(VLOOKUP(Table1510[[#This Row],[Name]],Table1[#All],21,FALSE)))</f>
        <v>0</v>
      </c>
      <c r="K112" s="97">
        <f ca="1">IFERROR(Table1510[[#This Row],[Electricity 23-24]]/$O$1,"")</f>
        <v>0</v>
      </c>
      <c r="L112" s="77"/>
    </row>
    <row r="113" spans="1:12" x14ac:dyDescent="0.25">
      <c r="A113" s="2"/>
      <c r="B113" s="21" t="e">
        <f>VLOOKUP(Table1510[[#This Row],[Name]], 'Site Information'!$A$2:$D$46, 4, FALSE)</f>
        <v>#N/A</v>
      </c>
      <c r="C113" s="8" t="str">
        <f>IF(ISNA(VLOOKUP(Table1510[[#This Row],[Name]], 'Elec 17-18'!$A$4:$B$630, 2, FALSE)), "0", VLOOKUP(Table1510[[#This Row],[Name]], 'Elec 17-18'!$A$4:$B$630, 2, FALSE))</f>
        <v>0</v>
      </c>
      <c r="D113" s="8" t="str">
        <f>IF(ISNA(VLOOKUP(Table1510[[#This Row],[Name]], 'Elec 18-19'!$A$4:$B$630, 2, FALSE)), "0", VLOOKUP(Table1510[[#This Row],[Name]], 'Elec 18-19'!$A$4:$B$630, 2, FALSE))</f>
        <v>0</v>
      </c>
      <c r="E113" s="7" t="str">
        <f>IF(ISNA(VLOOKUP(Table1510[[#This Row],[Name]], 'Elec 19-20'!$A$4:$B$631, 2, FALSE)), "0", VLOOKUP(Table1510[[#This Row],[Name]], 'Elec 19-20'!$A$4:$B$631, 2, FALSE))</f>
        <v>0</v>
      </c>
      <c r="F113" s="11" t="str">
        <f>IF(ISNA(VLOOKUP(Table1510[[#This Row],[Name]],'Elec 20-21'!$A$4:$B$641, 2, FALSE)), "0", VLOOKUP(Table1510[[#This Row],[Name]], 'Elec 20-21'!$A$4:$B$641, 2, FALSE))</f>
        <v>0</v>
      </c>
      <c r="G113" s="47" t="str">
        <f>IF(ISNA(VLOOKUP(Table1510[[#This Row],[Name]], 'Elec 21-22'!$A$4:$B$656, 2, FALSE)), "0", VLOOKUP(Table1510[[#This Row],[Name]], 'Elec 21-22'!$A$4:$B$656, 2, FALSE))</f>
        <v>0</v>
      </c>
      <c r="H113" s="11" t="str">
        <f>IF(ISNA(VLOOKUP(Table1510[[#This Row],[Name]],'Elec 22-23'!$A$4:$B$680, 2, FALSE)), "", VLOOKUP(Table1510[[#This Row],[Name]], 'Elec 22-23'!$A$4:$B$680, 2, FALSE))</f>
        <v/>
      </c>
      <c r="I113" s="97" t="str">
        <f>IFERROR(Table1510[[#This Row],[Electricity 22-23]]/$M$1, "")</f>
        <v/>
      </c>
      <c r="J113" s="7" t="str">
        <f>IF(ISNA(VLOOKUP(Table1510[[#This Row],[Name]],Table1[#All],21,FALSE)),"0",(VLOOKUP(Table1510[[#This Row],[Name]],Table1[#All],21,FALSE)))</f>
        <v>0</v>
      </c>
      <c r="K113" s="97">
        <f ca="1">IFERROR(Table1510[[#This Row],[Electricity 23-24]]/$O$1,"")</f>
        <v>0</v>
      </c>
      <c r="L113" s="77"/>
    </row>
    <row r="114" spans="1:12" x14ac:dyDescent="0.25">
      <c r="A114" s="2"/>
      <c r="B114" s="21" t="e">
        <f>VLOOKUP(Table1510[[#This Row],[Name]], 'Site Information'!$A$2:$D$46, 4, FALSE)</f>
        <v>#N/A</v>
      </c>
      <c r="C114" s="11" t="str">
        <f>IF(ISNA(VLOOKUP(Table1510[[#This Row],[Name]], 'Elec 17-18'!$A$4:$B$630, 2, FALSE)), "0", VLOOKUP(Table1510[[#This Row],[Name]], 'Elec 17-18'!$A$4:$B$630, 2, FALSE))</f>
        <v>0</v>
      </c>
      <c r="D114" s="11" t="str">
        <f>IF(ISNA(VLOOKUP(Table1510[[#This Row],[Name]], 'Elec 18-19'!$A$4:$B$630, 2, FALSE)), "0", VLOOKUP(Table1510[[#This Row],[Name]], 'Elec 18-19'!$A$4:$B$630, 2, FALSE))</f>
        <v>0</v>
      </c>
      <c r="E114" s="7" t="str">
        <f>IF(ISNA(VLOOKUP(Table1510[[#This Row],[Name]], 'Elec 19-20'!$A$4:$B$631, 2, FALSE)), "0", VLOOKUP(Table1510[[#This Row],[Name]], 'Elec 19-20'!$A$4:$B$631, 2, FALSE))</f>
        <v>0</v>
      </c>
      <c r="F114" s="11" t="str">
        <f>IF(ISNA(VLOOKUP(Table1510[[#This Row],[Name]],'Elec 20-21'!$A$4:$B$641, 2, FALSE)), "0", VLOOKUP(Table1510[[#This Row],[Name]], 'Elec 20-21'!$A$4:$B$641, 2, FALSE))</f>
        <v>0</v>
      </c>
      <c r="G114" s="47" t="str">
        <f>IF(ISNA(VLOOKUP(Table1510[[#This Row],[Name]], 'Elec 21-22'!$A$4:$B$656, 2, FALSE)), "0", VLOOKUP(Table1510[[#This Row],[Name]], 'Elec 21-22'!$A$4:$B$656, 2, FALSE))</f>
        <v>0</v>
      </c>
      <c r="H114" s="11" t="str">
        <f>IF(ISNA(VLOOKUP(Table1510[[#This Row],[Name]],'Elec 22-23'!$A$4:$B$680, 2, FALSE)), "", VLOOKUP(Table1510[[#This Row],[Name]], 'Elec 22-23'!$A$4:$B$680, 2, FALSE))</f>
        <v/>
      </c>
      <c r="I114" s="74" t="str">
        <f>IFERROR(Table1510[[#This Row],[Electricity 22-23]]/$M$1, "")</f>
        <v/>
      </c>
      <c r="J114" s="7" t="str">
        <f>IF(ISNA(VLOOKUP(Table1510[[#This Row],[Name]],Table1[#All],21,FALSE)),"0",(VLOOKUP(Table1510[[#This Row],[Name]],Table1[#All],21,FALSE)))</f>
        <v>0</v>
      </c>
      <c r="K114" s="97">
        <f ca="1">IFERROR(Table1510[[#This Row],[Electricity 23-24]]/$O$1,"")</f>
        <v>0</v>
      </c>
      <c r="L114" s="77"/>
    </row>
    <row r="115" spans="1:12" x14ac:dyDescent="0.25">
      <c r="A115" s="2"/>
      <c r="B115" s="21" t="e">
        <f>VLOOKUP(Table1510[[#This Row],[Name]], 'Site Information'!$A$2:$D$46, 4, FALSE)</f>
        <v>#N/A</v>
      </c>
      <c r="C115" s="8" t="str">
        <f>IF(ISNA(VLOOKUP(Table1510[[#This Row],[Name]], 'Elec 17-18'!$A$4:$B$630, 2, FALSE)), "0", VLOOKUP(Table1510[[#This Row],[Name]], 'Elec 17-18'!$A$4:$B$630, 2, FALSE))</f>
        <v>0</v>
      </c>
      <c r="D115" s="8" t="str">
        <f>IF(ISNA(VLOOKUP(Table1510[[#This Row],[Name]], 'Elec 18-19'!$A$4:$B$630, 2, FALSE)), "0", VLOOKUP(Table1510[[#This Row],[Name]], 'Elec 18-19'!$A$4:$B$630, 2, FALSE))</f>
        <v>0</v>
      </c>
      <c r="E115" s="7" t="str">
        <f>IF(ISNA(VLOOKUP(Table1510[[#This Row],[Name]], 'Elec 19-20'!$A$4:$B$631, 2, FALSE)), "0", VLOOKUP(Table1510[[#This Row],[Name]], 'Elec 19-20'!$A$4:$B$631, 2, FALSE))</f>
        <v>0</v>
      </c>
      <c r="F115" s="11" t="str">
        <f>IF(ISNA(VLOOKUP(Table1510[[#This Row],[Name]],'Elec 20-21'!$A$4:$B$641, 2, FALSE)), "0", VLOOKUP(Table1510[[#This Row],[Name]], 'Elec 20-21'!$A$4:$B$641, 2, FALSE))</f>
        <v>0</v>
      </c>
      <c r="G115" s="47" t="str">
        <f>IF(ISNA(VLOOKUP(Table1510[[#This Row],[Name]], 'Elec 21-22'!$A$4:$B$656, 2, FALSE)), "0", VLOOKUP(Table1510[[#This Row],[Name]], 'Elec 21-22'!$A$4:$B$656, 2, FALSE))</f>
        <v>0</v>
      </c>
      <c r="H115" s="11" t="str">
        <f>IF(ISNA(VLOOKUP(Table1510[[#This Row],[Name]],'Elec 22-23'!$A$4:$B$680, 2, FALSE)), "", VLOOKUP(Table1510[[#This Row],[Name]], 'Elec 22-23'!$A$4:$B$680, 2, FALSE))</f>
        <v/>
      </c>
      <c r="I115" s="97" t="str">
        <f>IFERROR(Table1510[[#This Row],[Electricity 22-23]]/$M$1, "")</f>
        <v/>
      </c>
      <c r="J115" s="7" t="str">
        <f>IF(ISNA(VLOOKUP(Table1510[[#This Row],[Name]],Table1[#All],21,FALSE)),"0",(VLOOKUP(Table1510[[#This Row],[Name]],Table1[#All],21,FALSE)))</f>
        <v>0</v>
      </c>
      <c r="K115" s="97">
        <f ca="1">IFERROR(Table1510[[#This Row],[Electricity 23-24]]/$O$1,"")</f>
        <v>0</v>
      </c>
      <c r="L115" s="77"/>
    </row>
    <row r="116" spans="1:12" x14ac:dyDescent="0.25">
      <c r="A116" s="2"/>
      <c r="B116" s="21" t="e">
        <f>VLOOKUP(Table1510[[#This Row],[Name]], 'Site Information'!$A$2:$D$46, 4, FALSE)</f>
        <v>#N/A</v>
      </c>
      <c r="C116" s="8" t="str">
        <f>IF(ISNA(VLOOKUP(Table1510[[#This Row],[Name]], 'Elec 17-18'!$A$4:$B$630, 2, FALSE)), "0", VLOOKUP(Table1510[[#This Row],[Name]], 'Elec 17-18'!$A$4:$B$630, 2, FALSE))</f>
        <v>0</v>
      </c>
      <c r="D116" s="8" t="str">
        <f>IF(ISNA(VLOOKUP(Table1510[[#This Row],[Name]], 'Elec 18-19'!$A$4:$B$630, 2, FALSE)), "0", VLOOKUP(Table1510[[#This Row],[Name]], 'Elec 18-19'!$A$4:$B$630, 2, FALSE))</f>
        <v>0</v>
      </c>
      <c r="E116" s="7" t="str">
        <f>IF(ISNA(VLOOKUP(Table1510[[#This Row],[Name]], 'Elec 19-20'!$A$4:$B$631, 2, FALSE)), "0", VLOOKUP(Table1510[[#This Row],[Name]], 'Elec 19-20'!$A$4:$B$631, 2, FALSE))</f>
        <v>0</v>
      </c>
      <c r="F116" s="11" t="str">
        <f>IF(ISNA(VLOOKUP(Table1510[[#This Row],[Name]],'Elec 20-21'!$A$4:$B$641, 2, FALSE)), "0", VLOOKUP(Table1510[[#This Row],[Name]], 'Elec 20-21'!$A$4:$B$641, 2, FALSE))</f>
        <v>0</v>
      </c>
      <c r="G116" s="47" t="str">
        <f>IF(ISNA(VLOOKUP(Table1510[[#This Row],[Name]], 'Elec 21-22'!$A$4:$B$656, 2, FALSE)), "0", VLOOKUP(Table1510[[#This Row],[Name]], 'Elec 21-22'!$A$4:$B$656, 2, FALSE))</f>
        <v>0</v>
      </c>
      <c r="H116" s="11" t="str">
        <f>IF(ISNA(VLOOKUP(Table1510[[#This Row],[Name]],'Elec 22-23'!$A$4:$B$680, 2, FALSE)), "", VLOOKUP(Table1510[[#This Row],[Name]], 'Elec 22-23'!$A$4:$B$680, 2, FALSE))</f>
        <v/>
      </c>
      <c r="I116" s="97" t="str">
        <f>IFERROR(Table1510[[#This Row],[Electricity 22-23]]/$M$1, "")</f>
        <v/>
      </c>
      <c r="J116" s="7" t="str">
        <f>IF(ISNA(VLOOKUP(Table1510[[#This Row],[Name]],Table1[#All],21,FALSE)),"0",(VLOOKUP(Table1510[[#This Row],[Name]],Table1[#All],21,FALSE)))</f>
        <v>0</v>
      </c>
      <c r="K116" s="97">
        <f ca="1">IFERROR(Table1510[[#This Row],[Electricity 23-24]]/$O$1,"")</f>
        <v>0</v>
      </c>
      <c r="L116" s="77"/>
    </row>
    <row r="117" spans="1:12" x14ac:dyDescent="0.25">
      <c r="A117" s="2"/>
      <c r="B117" s="21" t="e">
        <f>VLOOKUP(Table1510[[#This Row],[Name]], 'Site Information'!$A$2:$D$46, 4, FALSE)</f>
        <v>#N/A</v>
      </c>
      <c r="C117" s="11" t="str">
        <f>IF(ISNA(VLOOKUP(Table1510[[#This Row],[Name]], 'Elec 17-18'!$A$4:$B$630, 2, FALSE)), "0", VLOOKUP(Table1510[[#This Row],[Name]], 'Elec 17-18'!$A$4:$B$630, 2, FALSE))</f>
        <v>0</v>
      </c>
      <c r="D117" s="11" t="str">
        <f>IF(ISNA(VLOOKUP(Table1510[[#This Row],[Name]], 'Elec 18-19'!$A$4:$B$630, 2, FALSE)), "0", VLOOKUP(Table1510[[#This Row],[Name]], 'Elec 18-19'!$A$4:$B$630, 2, FALSE))</f>
        <v>0</v>
      </c>
      <c r="E117" s="7" t="str">
        <f>IF(ISNA(VLOOKUP(Table1510[[#This Row],[Name]], 'Elec 19-20'!$A$4:$B$631, 2, FALSE)), "0", VLOOKUP(Table1510[[#This Row],[Name]], 'Elec 19-20'!$A$4:$B$631, 2, FALSE))</f>
        <v>0</v>
      </c>
      <c r="F117" s="11" t="str">
        <f>IF(ISNA(VLOOKUP(Table1510[[#This Row],[Name]],'Elec 20-21'!$A$4:$B$641, 2, FALSE)), "0", VLOOKUP(Table1510[[#This Row],[Name]], 'Elec 20-21'!$A$4:$B$641, 2, FALSE))</f>
        <v>0</v>
      </c>
      <c r="G117" s="47" t="str">
        <f>IF(ISNA(VLOOKUP(Table1510[[#This Row],[Name]], 'Elec 21-22'!$A$4:$B$656, 2, FALSE)), "0", VLOOKUP(Table1510[[#This Row],[Name]], 'Elec 21-22'!$A$4:$B$656, 2, FALSE))</f>
        <v>0</v>
      </c>
      <c r="H117" s="11" t="str">
        <f>IF(ISNA(VLOOKUP(Table1510[[#This Row],[Name]],'Elec 22-23'!$A$4:$B$680, 2, FALSE)), "", VLOOKUP(Table1510[[#This Row],[Name]], 'Elec 22-23'!$A$4:$B$680, 2, FALSE))</f>
        <v/>
      </c>
      <c r="I117" s="74" t="str">
        <f>IFERROR(Table1510[[#This Row],[Electricity 22-23]]/$M$1, "")</f>
        <v/>
      </c>
      <c r="J117" s="7" t="str">
        <f>IF(ISNA(VLOOKUP(Table1510[[#This Row],[Name]],Table1[#All],21,FALSE)),"0",(VLOOKUP(Table1510[[#This Row],[Name]],Table1[#All],21,FALSE)))</f>
        <v>0</v>
      </c>
      <c r="K117" s="97">
        <f ca="1">IFERROR(Table1510[[#This Row],[Electricity 23-24]]/$O$1,"")</f>
        <v>0</v>
      </c>
      <c r="L117" s="77"/>
    </row>
    <row r="118" spans="1:12" x14ac:dyDescent="0.25">
      <c r="A118" s="2"/>
      <c r="B118" s="21" t="e">
        <f>VLOOKUP(Table1510[[#This Row],[Name]], 'Site Information'!$A$2:$D$46, 4, FALSE)</f>
        <v>#N/A</v>
      </c>
      <c r="C118" s="11" t="str">
        <f>IF(ISNA(VLOOKUP(Table1510[[#This Row],[Name]], 'Elec 17-18'!$A$4:$B$630, 2, FALSE)), "0", VLOOKUP(Table1510[[#This Row],[Name]], 'Elec 17-18'!$A$4:$B$630, 2, FALSE))</f>
        <v>0</v>
      </c>
      <c r="D118" s="11" t="str">
        <f>IF(ISNA(VLOOKUP(Table1510[[#This Row],[Name]], 'Elec 18-19'!$A$4:$B$630, 2, FALSE)), "0", VLOOKUP(Table1510[[#This Row],[Name]], 'Elec 18-19'!$A$4:$B$630, 2, FALSE))</f>
        <v>0</v>
      </c>
      <c r="E118" s="11" t="str">
        <f>IF(ISNA(VLOOKUP(Table1510[[#This Row],[Name]], 'Elec 19-20'!$A$4:$B$631, 2, FALSE)), "0", VLOOKUP(Table1510[[#This Row],[Name]], 'Elec 19-20'!$A$4:$B$631, 2, FALSE))</f>
        <v>0</v>
      </c>
      <c r="F118" s="11" t="str">
        <f>IF(ISNA(VLOOKUP(Table1510[[#This Row],[Name]],'Elec 20-21'!$A$4:$B$641, 2, FALSE)), "0", VLOOKUP(Table1510[[#This Row],[Name]], 'Elec 20-21'!$A$4:$B$641, 2, FALSE))</f>
        <v>0</v>
      </c>
      <c r="G118" s="47" t="str">
        <f>IF(ISNA(VLOOKUP(Table1510[[#This Row],[Name]], 'Elec 21-22'!$A$4:$B$656, 2, FALSE)), "0", VLOOKUP(Table1510[[#This Row],[Name]], 'Elec 21-22'!$A$4:$B$656, 2, FALSE))</f>
        <v>0</v>
      </c>
      <c r="H118" s="11" t="str">
        <f>IF(ISNA(VLOOKUP(Table1510[[#This Row],[Name]],'Elec 22-23'!$A$4:$B$680, 2, FALSE)), "", VLOOKUP(Table1510[[#This Row],[Name]], 'Elec 22-23'!$A$4:$B$680, 2, FALSE))</f>
        <v/>
      </c>
      <c r="I118" s="12" t="str">
        <f>IFERROR(Table1510[[#This Row],[Electricity 22-23]]/$M$1, "")</f>
        <v/>
      </c>
      <c r="J118" s="7" t="str">
        <f>IF(ISNA(VLOOKUP(Table1510[[#This Row],[Name]],Table1[#All],21,FALSE)),"0",(VLOOKUP(Table1510[[#This Row],[Name]],Table1[#All],21,FALSE)))</f>
        <v>0</v>
      </c>
      <c r="K118" s="97">
        <f ca="1">IFERROR(Table1510[[#This Row],[Electricity 23-24]]/$O$1,"")</f>
        <v>0</v>
      </c>
      <c r="L118" s="77"/>
    </row>
    <row r="119" spans="1:12" x14ac:dyDescent="0.25">
      <c r="A119" s="2"/>
      <c r="B119" s="21" t="e">
        <f>VLOOKUP(Table1510[[#This Row],[Name]], 'Site Information'!$A$2:$D$46, 4, FALSE)</f>
        <v>#N/A</v>
      </c>
      <c r="C119" s="8" t="str">
        <f>IF(ISNA(VLOOKUP(Table1510[[#This Row],[Name]], 'Elec 17-18'!$A$4:$B$630, 2, FALSE)), "0", VLOOKUP(Table1510[[#This Row],[Name]], 'Elec 17-18'!$A$4:$B$630, 2, FALSE))</f>
        <v>0</v>
      </c>
      <c r="D119" s="8" t="str">
        <f>IF(ISNA(VLOOKUP(Table1510[[#This Row],[Name]], 'Elec 18-19'!$A$4:$B$630, 2, FALSE)), "0", VLOOKUP(Table1510[[#This Row],[Name]], 'Elec 18-19'!$A$4:$B$630, 2, FALSE))</f>
        <v>0</v>
      </c>
      <c r="E119" s="7" t="str">
        <f>IF(ISNA(VLOOKUP(Table1510[[#This Row],[Name]], 'Elec 19-20'!$A$4:$B$631, 2, FALSE)), "0", VLOOKUP(Table1510[[#This Row],[Name]], 'Elec 19-20'!$A$4:$B$631, 2, FALSE))</f>
        <v>0</v>
      </c>
      <c r="F119" s="11" t="str">
        <f>IF(ISNA(VLOOKUP(Table1510[[#This Row],[Name]],'Elec 20-21'!$A$4:$B$641, 2, FALSE)), "0", VLOOKUP(Table1510[[#This Row],[Name]], 'Elec 20-21'!$A$4:$B$641, 2, FALSE))</f>
        <v>0</v>
      </c>
      <c r="G119" s="47" t="str">
        <f>IF(ISNA(VLOOKUP(Table1510[[#This Row],[Name]], 'Elec 21-22'!$A$4:$B$656, 2, FALSE)), "0", VLOOKUP(Table1510[[#This Row],[Name]], 'Elec 21-22'!$A$4:$B$656, 2, FALSE))</f>
        <v>0</v>
      </c>
      <c r="H119" s="11" t="str">
        <f>IF(ISNA(VLOOKUP(Table1510[[#This Row],[Name]],'Elec 22-23'!$A$4:$B$680, 2, FALSE)), "", VLOOKUP(Table1510[[#This Row],[Name]], 'Elec 22-23'!$A$4:$B$680, 2, FALSE))</f>
        <v/>
      </c>
      <c r="I119" s="97" t="str">
        <f>IFERROR(Table1510[[#This Row],[Electricity 22-23]]/$M$1, "")</f>
        <v/>
      </c>
      <c r="J119" s="7" t="str">
        <f>IF(ISNA(VLOOKUP(Table1510[[#This Row],[Name]],Table1[#All],21,FALSE)),"0",(VLOOKUP(Table1510[[#This Row],[Name]],Table1[#All],21,FALSE)))</f>
        <v>0</v>
      </c>
      <c r="K119" s="97">
        <f ca="1">IFERROR(Table1510[[#This Row],[Electricity 23-24]]/$O$1,"")</f>
        <v>0</v>
      </c>
      <c r="L119" s="77"/>
    </row>
    <row r="120" spans="1:12" x14ac:dyDescent="0.25">
      <c r="A120" s="2"/>
      <c r="B120" s="21" t="e">
        <f>VLOOKUP(Table1510[[#This Row],[Name]], 'Site Information'!$A$2:$D$46, 4, FALSE)</f>
        <v>#N/A</v>
      </c>
      <c r="C120" s="8" t="str">
        <f>IF(ISNA(VLOOKUP(Table1510[[#This Row],[Name]], 'Elec 17-18'!$A$4:$B$630, 2, FALSE)), "0", VLOOKUP(Table1510[[#This Row],[Name]], 'Elec 17-18'!$A$4:$B$630, 2, FALSE))</f>
        <v>0</v>
      </c>
      <c r="D120" s="8" t="str">
        <f>IF(ISNA(VLOOKUP(Table1510[[#This Row],[Name]], 'Elec 18-19'!$A$4:$B$630, 2, FALSE)), "0", VLOOKUP(Table1510[[#This Row],[Name]], 'Elec 18-19'!$A$4:$B$630, 2, FALSE))</f>
        <v>0</v>
      </c>
      <c r="E120" s="7" t="str">
        <f>IF(ISNA(VLOOKUP(Table1510[[#This Row],[Name]], 'Elec 19-20'!$A$4:$B$631, 2, FALSE)), "0", VLOOKUP(Table1510[[#This Row],[Name]], 'Elec 19-20'!$A$4:$B$631, 2, FALSE))</f>
        <v>0</v>
      </c>
      <c r="F120" s="11" t="str">
        <f>IF(ISNA(VLOOKUP(Table1510[[#This Row],[Name]],'Elec 20-21'!$A$4:$B$641, 2, FALSE)), "0", VLOOKUP(Table1510[[#This Row],[Name]], 'Elec 20-21'!$A$4:$B$641, 2, FALSE))</f>
        <v>0</v>
      </c>
      <c r="G120" s="47" t="str">
        <f>IF(ISNA(VLOOKUP(Table1510[[#This Row],[Name]], 'Elec 21-22'!$A$4:$B$656, 2, FALSE)), "0", VLOOKUP(Table1510[[#This Row],[Name]], 'Elec 21-22'!$A$4:$B$656, 2, FALSE))</f>
        <v>0</v>
      </c>
      <c r="H120" s="11" t="str">
        <f>IF(ISNA(VLOOKUP(Table1510[[#This Row],[Name]],'Elec 22-23'!$A$4:$B$680, 2, FALSE)), "", VLOOKUP(Table1510[[#This Row],[Name]], 'Elec 22-23'!$A$4:$B$680, 2, FALSE))</f>
        <v/>
      </c>
      <c r="I120" s="74" t="str">
        <f>IFERROR(Table1510[[#This Row],[Electricity 22-23]]/$M$1, "")</f>
        <v/>
      </c>
      <c r="J120" s="7" t="str">
        <f>IF(ISNA(VLOOKUP(Table1510[[#This Row],[Name]],Table1[#All],21,FALSE)),"0",(VLOOKUP(Table1510[[#This Row],[Name]],Table1[#All],21,FALSE)))</f>
        <v>0</v>
      </c>
      <c r="K120" s="97">
        <f ca="1">IFERROR(Table1510[[#This Row],[Electricity 23-24]]/$O$1,"")</f>
        <v>0</v>
      </c>
      <c r="L120" s="77"/>
    </row>
    <row r="121" spans="1:12" x14ac:dyDescent="0.25">
      <c r="A121" s="2"/>
      <c r="B121" s="21" t="e">
        <f>VLOOKUP(Table1510[[#This Row],[Name]], 'Site Information'!$A$2:$D$46, 4, FALSE)</f>
        <v>#N/A</v>
      </c>
      <c r="C121" s="11" t="str">
        <f>IF(ISNA(VLOOKUP(Table1510[[#This Row],[Name]], 'Elec 17-18'!$A$4:$B$630, 2, FALSE)), "0", VLOOKUP(Table1510[[#This Row],[Name]], 'Elec 17-18'!$A$4:$B$630, 2, FALSE))</f>
        <v>0</v>
      </c>
      <c r="D121" s="11" t="str">
        <f>IF(ISNA(VLOOKUP(Table1510[[#This Row],[Name]], 'Elec 18-19'!$A$4:$B$630, 2, FALSE)), "0", VLOOKUP(Table1510[[#This Row],[Name]], 'Elec 18-19'!$A$4:$B$630, 2, FALSE))</f>
        <v>0</v>
      </c>
      <c r="E121" s="7" t="str">
        <f>IF(ISNA(VLOOKUP(Table1510[[#This Row],[Name]], 'Elec 19-20'!$A$4:$B$631, 2, FALSE)), "0", VLOOKUP(Table1510[[#This Row],[Name]], 'Elec 19-20'!$A$4:$B$631, 2, FALSE))</f>
        <v>0</v>
      </c>
      <c r="F121" s="11" t="str">
        <f>IF(ISNA(VLOOKUP(Table1510[[#This Row],[Name]],'Elec 20-21'!$A$4:$B$641, 2, FALSE)), "0", VLOOKUP(Table1510[[#This Row],[Name]], 'Elec 20-21'!$A$4:$B$641, 2, FALSE))</f>
        <v>0</v>
      </c>
      <c r="G121" s="47" t="str">
        <f>IF(ISNA(VLOOKUP(Table1510[[#This Row],[Name]], 'Elec 21-22'!$A$4:$B$656, 2, FALSE)), "0", VLOOKUP(Table1510[[#This Row],[Name]], 'Elec 21-22'!$A$4:$B$656, 2, FALSE))</f>
        <v>0</v>
      </c>
      <c r="H121" s="11" t="str">
        <f>IF(ISNA(VLOOKUP(Table1510[[#This Row],[Name]],'Elec 22-23'!$A$4:$B$680, 2, FALSE)), "", VLOOKUP(Table1510[[#This Row],[Name]], 'Elec 22-23'!$A$4:$B$680, 2, FALSE))</f>
        <v/>
      </c>
      <c r="I121" s="74" t="str">
        <f>IFERROR(Table1510[[#This Row],[Electricity 22-23]]/$M$1, "")</f>
        <v/>
      </c>
      <c r="J121" s="7" t="str">
        <f>IF(ISNA(VLOOKUP(Table1510[[#This Row],[Name]],Table1[#All],21,FALSE)),"0",(VLOOKUP(Table1510[[#This Row],[Name]],Table1[#All],21,FALSE)))</f>
        <v>0</v>
      </c>
      <c r="K121" s="97">
        <f ca="1">IFERROR(Table1510[[#This Row],[Electricity 23-24]]/$O$1,"")</f>
        <v>0</v>
      </c>
      <c r="L121" s="77"/>
    </row>
    <row r="122" spans="1:12" x14ac:dyDescent="0.25">
      <c r="A122" s="2"/>
      <c r="B122" s="21" t="e">
        <f>VLOOKUP(Table1510[[#This Row],[Name]], 'Site Information'!$A$2:$D$46, 4, FALSE)</f>
        <v>#N/A</v>
      </c>
      <c r="C122" s="11" t="str">
        <f>IF(ISNA(VLOOKUP(Table1510[[#This Row],[Name]], 'Elec 17-18'!$A$4:$B$630, 2, FALSE)), "0", VLOOKUP(Table1510[[#This Row],[Name]], 'Elec 17-18'!$A$4:$B$630, 2, FALSE))</f>
        <v>0</v>
      </c>
      <c r="D122" s="11" t="str">
        <f>IF(ISNA(VLOOKUP(Table1510[[#This Row],[Name]], 'Elec 18-19'!$A$4:$B$630, 2, FALSE)), "0", VLOOKUP(Table1510[[#This Row],[Name]], 'Elec 18-19'!$A$4:$B$630, 2, FALSE))</f>
        <v>0</v>
      </c>
      <c r="E122" s="11" t="str">
        <f>IF(ISNA(VLOOKUP(Table1510[[#This Row],[Name]], 'Elec 19-20'!$A$4:$B$631, 2, FALSE)), "0", VLOOKUP(Table1510[[#This Row],[Name]], 'Elec 19-20'!$A$4:$B$631, 2, FALSE))</f>
        <v>0</v>
      </c>
      <c r="F122" s="11" t="str">
        <f>IF(ISNA(VLOOKUP(Table1510[[#This Row],[Name]],'Elec 20-21'!$A$4:$B$641, 2, FALSE)), "0", VLOOKUP(Table1510[[#This Row],[Name]], 'Elec 20-21'!$A$4:$B$641, 2, FALSE))</f>
        <v>0</v>
      </c>
      <c r="G122" s="47" t="str">
        <f>IF(ISNA(VLOOKUP(Table1510[[#This Row],[Name]], 'Elec 21-22'!$A$4:$B$656, 2, FALSE)), "0", VLOOKUP(Table1510[[#This Row],[Name]], 'Elec 21-22'!$A$4:$B$656, 2, FALSE))</f>
        <v>0</v>
      </c>
      <c r="H122" s="11" t="str">
        <f>IF(ISNA(VLOOKUP(Table1510[[#This Row],[Name]],'Elec 22-23'!$A$4:$B$680, 2, FALSE)), "", VLOOKUP(Table1510[[#This Row],[Name]], 'Elec 22-23'!$A$4:$B$680, 2, FALSE))</f>
        <v/>
      </c>
      <c r="I122" s="12" t="str">
        <f>IFERROR(Table1510[[#This Row],[Electricity 22-23]]/$M$1, "")</f>
        <v/>
      </c>
      <c r="J122" s="7" t="str">
        <f>IF(ISNA(VLOOKUP(Table1510[[#This Row],[Name]],Table1[#All],21,FALSE)),"0",(VLOOKUP(Table1510[[#This Row],[Name]],Table1[#All],21,FALSE)))</f>
        <v>0</v>
      </c>
      <c r="K122" s="97">
        <f ca="1">IFERROR(Table1510[[#This Row],[Electricity 23-24]]/$O$1,"")</f>
        <v>0</v>
      </c>
      <c r="L122" s="77"/>
    </row>
    <row r="123" spans="1:12" x14ac:dyDescent="0.25">
      <c r="A123" s="2"/>
      <c r="B123" s="21" t="e">
        <f>VLOOKUP(Table1510[[#This Row],[Name]], 'Site Information'!$A$2:$D$46, 4, FALSE)</f>
        <v>#N/A</v>
      </c>
      <c r="C123" s="8" t="str">
        <f>IF(ISNA(VLOOKUP(Table1510[[#This Row],[Name]], 'Elec 17-18'!$A$4:$B$630, 2, FALSE)), "0", VLOOKUP(Table1510[[#This Row],[Name]], 'Elec 17-18'!$A$4:$B$630, 2, FALSE))</f>
        <v>0</v>
      </c>
      <c r="D123" s="8" t="str">
        <f>IF(ISNA(VLOOKUP(Table1510[[#This Row],[Name]], 'Elec 18-19'!$A$4:$B$630, 2, FALSE)), "0", VLOOKUP(Table1510[[#This Row],[Name]], 'Elec 18-19'!$A$4:$B$630, 2, FALSE))</f>
        <v>0</v>
      </c>
      <c r="E123" s="7" t="str">
        <f>IF(ISNA(VLOOKUP(Table1510[[#This Row],[Name]], 'Elec 19-20'!$A$4:$B$631, 2, FALSE)), "0", VLOOKUP(Table1510[[#This Row],[Name]], 'Elec 19-20'!$A$4:$B$631, 2, FALSE))</f>
        <v>0</v>
      </c>
      <c r="F123" s="11" t="str">
        <f>IF(ISNA(VLOOKUP(Table1510[[#This Row],[Name]],'Elec 20-21'!$A$4:$B$641, 2, FALSE)), "0", VLOOKUP(Table1510[[#This Row],[Name]], 'Elec 20-21'!$A$4:$B$641, 2, FALSE))</f>
        <v>0</v>
      </c>
      <c r="G123" s="47" t="str">
        <f>IF(ISNA(VLOOKUP(Table1510[[#This Row],[Name]], 'Elec 21-22'!$A$4:$B$656, 2, FALSE)), "0", VLOOKUP(Table1510[[#This Row],[Name]], 'Elec 21-22'!$A$4:$B$656, 2, FALSE))</f>
        <v>0</v>
      </c>
      <c r="H123" s="11" t="str">
        <f>IF(ISNA(VLOOKUP(Table1510[[#This Row],[Name]],'Elec 22-23'!$A$4:$B$680, 2, FALSE)), "", VLOOKUP(Table1510[[#This Row],[Name]], 'Elec 22-23'!$A$4:$B$680, 2, FALSE))</f>
        <v/>
      </c>
      <c r="I123" s="74" t="str">
        <f>IFERROR(Table1510[[#This Row],[Electricity 22-23]]/$M$1, "")</f>
        <v/>
      </c>
      <c r="J123" s="7" t="str">
        <f>IF(ISNA(VLOOKUP(Table1510[[#This Row],[Name]],Table1[#All],21,FALSE)),"0",(VLOOKUP(Table1510[[#This Row],[Name]],Table1[#All],21,FALSE)))</f>
        <v>0</v>
      </c>
      <c r="K123" s="97">
        <f ca="1">IFERROR(Table1510[[#This Row],[Electricity 23-24]]/$O$1,"")</f>
        <v>0</v>
      </c>
      <c r="L123" s="77"/>
    </row>
    <row r="124" spans="1:12" x14ac:dyDescent="0.25">
      <c r="A124" s="2"/>
      <c r="B124" s="21" t="e">
        <f>VLOOKUP(Table1510[[#This Row],[Name]], 'Site Information'!$A$2:$D$46, 4, FALSE)</f>
        <v>#N/A</v>
      </c>
      <c r="C124" s="8" t="str">
        <f>IF(ISNA(VLOOKUP(Table1510[[#This Row],[Name]], 'Elec 17-18'!$A$4:$B$630, 2, FALSE)), "0", VLOOKUP(Table1510[[#This Row],[Name]], 'Elec 17-18'!$A$4:$B$630, 2, FALSE))</f>
        <v>0</v>
      </c>
      <c r="D124" s="8" t="str">
        <f>IF(ISNA(VLOOKUP(Table1510[[#This Row],[Name]], 'Elec 18-19'!$A$4:$B$630, 2, FALSE)), "0", VLOOKUP(Table1510[[#This Row],[Name]], 'Elec 18-19'!$A$4:$B$630, 2, FALSE))</f>
        <v>0</v>
      </c>
      <c r="E124" s="7" t="str">
        <f>IF(ISNA(VLOOKUP(Table1510[[#This Row],[Name]], 'Elec 19-20'!$A$4:$B$631, 2, FALSE)), "0", VLOOKUP(Table1510[[#This Row],[Name]], 'Elec 19-20'!$A$4:$B$631, 2, FALSE))</f>
        <v>0</v>
      </c>
      <c r="F124" s="11" t="str">
        <f>IF(ISNA(VLOOKUP(Table1510[[#This Row],[Name]],'Elec 20-21'!$A$4:$B$641, 2, FALSE)), "0", VLOOKUP(Table1510[[#This Row],[Name]], 'Elec 20-21'!$A$4:$B$641, 2, FALSE))</f>
        <v>0</v>
      </c>
      <c r="G124" s="47" t="str">
        <f>IF(ISNA(VLOOKUP(Table1510[[#This Row],[Name]], 'Elec 21-22'!$A$4:$B$656, 2, FALSE)), "0", VLOOKUP(Table1510[[#This Row],[Name]], 'Elec 21-22'!$A$4:$B$656, 2, FALSE))</f>
        <v>0</v>
      </c>
      <c r="H124" s="11" t="str">
        <f>IF(ISNA(VLOOKUP(Table1510[[#This Row],[Name]],'Elec 22-23'!$A$4:$B$680, 2, FALSE)), "", VLOOKUP(Table1510[[#This Row],[Name]], 'Elec 22-23'!$A$4:$B$680, 2, FALSE))</f>
        <v/>
      </c>
      <c r="I124" s="74" t="str">
        <f>IFERROR(Table1510[[#This Row],[Electricity 22-23]]/$M$1, "")</f>
        <v/>
      </c>
      <c r="J124" s="7" t="str">
        <f>IF(ISNA(VLOOKUP(Table1510[[#This Row],[Name]],Table1[#All],21,FALSE)),"0",(VLOOKUP(Table1510[[#This Row],[Name]],Table1[#All],21,FALSE)))</f>
        <v>0</v>
      </c>
      <c r="K124" s="97">
        <f ca="1">IFERROR(Table1510[[#This Row],[Electricity 23-24]]/$O$1,"")</f>
        <v>0</v>
      </c>
      <c r="L124" s="77"/>
    </row>
    <row r="125" spans="1:12" x14ac:dyDescent="0.25">
      <c r="A125" s="2"/>
      <c r="B125" s="21" t="e">
        <f>VLOOKUP(Table1510[[#This Row],[Name]], 'Site Information'!$A$2:$D$46, 4, FALSE)</f>
        <v>#N/A</v>
      </c>
      <c r="C125" s="11" t="str">
        <f>IF(ISNA(VLOOKUP(Table1510[[#This Row],[Name]], 'Elec 17-18'!$A$4:$B$630, 2, FALSE)), "0", VLOOKUP(Table1510[[#This Row],[Name]], 'Elec 17-18'!$A$4:$B$630, 2, FALSE))</f>
        <v>0</v>
      </c>
      <c r="D125" s="11" t="str">
        <f>IF(ISNA(VLOOKUP(Table1510[[#This Row],[Name]], 'Elec 18-19'!$A$4:$B$630, 2, FALSE)), "0", VLOOKUP(Table1510[[#This Row],[Name]], 'Elec 18-19'!$A$4:$B$630, 2, FALSE))</f>
        <v>0</v>
      </c>
      <c r="E125" s="7" t="str">
        <f>IF(ISNA(VLOOKUP(Table1510[[#This Row],[Name]], 'Elec 19-20'!$A$4:$B$631, 2, FALSE)), "0", VLOOKUP(Table1510[[#This Row],[Name]], 'Elec 19-20'!$A$4:$B$631, 2, FALSE))</f>
        <v>0</v>
      </c>
      <c r="F125" s="11" t="str">
        <f>IF(ISNA(VLOOKUP(Table1510[[#This Row],[Name]],'Elec 20-21'!$A$4:$B$641, 2, FALSE)), "0", VLOOKUP(Table1510[[#This Row],[Name]], 'Elec 20-21'!$A$4:$B$641, 2, FALSE))</f>
        <v>0</v>
      </c>
      <c r="G125" s="47" t="str">
        <f>IF(ISNA(VLOOKUP(Table1510[[#This Row],[Name]], 'Elec 21-22'!$A$4:$B$656, 2, FALSE)), "0", VLOOKUP(Table1510[[#This Row],[Name]], 'Elec 21-22'!$A$4:$B$656, 2, FALSE))</f>
        <v>0</v>
      </c>
      <c r="H125" s="11" t="str">
        <f>IF(ISNA(VLOOKUP(Table1510[[#This Row],[Name]],'Elec 22-23'!$A$4:$B$680, 2, FALSE)), "", VLOOKUP(Table1510[[#This Row],[Name]], 'Elec 22-23'!$A$4:$B$680, 2, FALSE))</f>
        <v/>
      </c>
      <c r="I125" s="74" t="str">
        <f>IFERROR(Table1510[[#This Row],[Electricity 22-23]]/$M$1, "")</f>
        <v/>
      </c>
      <c r="J125" s="7" t="str">
        <f>IF(ISNA(VLOOKUP(Table1510[[#This Row],[Name]],Table1[#All],21,FALSE)),"0",(VLOOKUP(Table1510[[#This Row],[Name]],Table1[#All],21,FALSE)))</f>
        <v>0</v>
      </c>
      <c r="K125" s="97">
        <f ca="1">IFERROR(Table1510[[#This Row],[Electricity 23-24]]/$O$1,"")</f>
        <v>0</v>
      </c>
      <c r="L125" s="77"/>
    </row>
    <row r="126" spans="1:12" x14ac:dyDescent="0.25">
      <c r="A126" s="2"/>
      <c r="B126" s="21" t="e">
        <f>VLOOKUP(Table1510[[#This Row],[Name]], 'Site Information'!$A$2:$D$46, 4, FALSE)</f>
        <v>#N/A</v>
      </c>
      <c r="C126" s="11" t="str">
        <f>IF(ISNA(VLOOKUP(Table1510[[#This Row],[Name]], 'Elec 17-18'!$A$4:$B$630, 2, FALSE)), "0", VLOOKUP(Table1510[[#This Row],[Name]], 'Elec 17-18'!$A$4:$B$630, 2, FALSE))</f>
        <v>0</v>
      </c>
      <c r="D126" s="11" t="str">
        <f>IF(ISNA(VLOOKUP(Table1510[[#This Row],[Name]], 'Elec 18-19'!$A$4:$B$630, 2, FALSE)), "0", VLOOKUP(Table1510[[#This Row],[Name]], 'Elec 18-19'!$A$4:$B$630, 2, FALSE))</f>
        <v>0</v>
      </c>
      <c r="E126" s="7" t="str">
        <f>IF(ISNA(VLOOKUP(Table1510[[#This Row],[Name]], 'Elec 19-20'!$A$4:$B$631, 2, FALSE)), "0", VLOOKUP(Table1510[[#This Row],[Name]], 'Elec 19-20'!$A$4:$B$631, 2, FALSE))</f>
        <v>0</v>
      </c>
      <c r="F126" s="11" t="str">
        <f>IF(ISNA(VLOOKUP(Table1510[[#This Row],[Name]],'Elec 20-21'!$A$4:$B$641, 2, FALSE)), "0", VLOOKUP(Table1510[[#This Row],[Name]], 'Elec 20-21'!$A$4:$B$641, 2, FALSE))</f>
        <v>0</v>
      </c>
      <c r="G126" s="47" t="str">
        <f>IF(ISNA(VLOOKUP(Table1510[[#This Row],[Name]], 'Elec 21-22'!$A$4:$B$656, 2, FALSE)), "0", VLOOKUP(Table1510[[#This Row],[Name]], 'Elec 21-22'!$A$4:$B$656, 2, FALSE))</f>
        <v>0</v>
      </c>
      <c r="H126" s="11" t="str">
        <f>IF(ISNA(VLOOKUP(Table1510[[#This Row],[Name]],'Elec 22-23'!$A$4:$B$680, 2, FALSE)), "", VLOOKUP(Table1510[[#This Row],[Name]], 'Elec 22-23'!$A$4:$B$680, 2, FALSE))</f>
        <v/>
      </c>
      <c r="I126" s="74" t="str">
        <f>IFERROR(Table1510[[#This Row],[Electricity 22-23]]/$M$1, "")</f>
        <v/>
      </c>
      <c r="J126" s="7" t="str">
        <f>IF(ISNA(VLOOKUP(Table1510[[#This Row],[Name]],Table1[#All],21,FALSE)),"0",(VLOOKUP(Table1510[[#This Row],[Name]],Table1[#All],21,FALSE)))</f>
        <v>0</v>
      </c>
      <c r="K126" s="97">
        <f ca="1">IFERROR(Table1510[[#This Row],[Electricity 23-24]]/$O$1,"")</f>
        <v>0</v>
      </c>
      <c r="L126" s="77"/>
    </row>
    <row r="127" spans="1:12" x14ac:dyDescent="0.25">
      <c r="A127" s="2"/>
      <c r="B127" s="21" t="e">
        <f>VLOOKUP(Table1510[[#This Row],[Name]], 'Site Information'!$A$2:$D$46, 4, FALSE)</f>
        <v>#N/A</v>
      </c>
      <c r="C127" s="8" t="str">
        <f>IF(ISNA(VLOOKUP(Table1510[[#This Row],[Name]], 'Elec 17-18'!$A$4:$B$630, 2, FALSE)), "0", VLOOKUP(Table1510[[#This Row],[Name]], 'Elec 17-18'!$A$4:$B$630, 2, FALSE))</f>
        <v>0</v>
      </c>
      <c r="D127" s="8" t="str">
        <f>IF(ISNA(VLOOKUP(Table1510[[#This Row],[Name]], 'Elec 18-19'!$A$4:$B$630, 2, FALSE)), "0", VLOOKUP(Table1510[[#This Row],[Name]], 'Elec 18-19'!$A$4:$B$630, 2, FALSE))</f>
        <v>0</v>
      </c>
      <c r="E127" s="7" t="str">
        <f>IF(ISNA(VLOOKUP(Table1510[[#This Row],[Name]], 'Elec 19-20'!$A$4:$B$631, 2, FALSE)), "0", VLOOKUP(Table1510[[#This Row],[Name]], 'Elec 19-20'!$A$4:$B$631, 2, FALSE))</f>
        <v>0</v>
      </c>
      <c r="F127" s="11" t="str">
        <f>IF(ISNA(VLOOKUP(Table1510[[#This Row],[Name]],'Elec 20-21'!$A$4:$B$641, 2, FALSE)), "0", VLOOKUP(Table1510[[#This Row],[Name]], 'Elec 20-21'!$A$4:$B$641, 2, FALSE))</f>
        <v>0</v>
      </c>
      <c r="G127" s="47" t="str">
        <f>IF(ISNA(VLOOKUP(Table1510[[#This Row],[Name]], 'Elec 21-22'!$A$4:$B$656, 2, FALSE)), "0", VLOOKUP(Table1510[[#This Row],[Name]], 'Elec 21-22'!$A$4:$B$656, 2, FALSE))</f>
        <v>0</v>
      </c>
      <c r="H127" s="11" t="str">
        <f>IF(ISNA(VLOOKUP(Table1510[[#This Row],[Name]],'Elec 22-23'!$A$4:$B$680, 2, FALSE)), "", VLOOKUP(Table1510[[#This Row],[Name]], 'Elec 22-23'!$A$4:$B$680, 2, FALSE))</f>
        <v/>
      </c>
      <c r="I127" s="74" t="str">
        <f>IFERROR(Table1510[[#This Row],[Electricity 22-23]]/$M$1, "")</f>
        <v/>
      </c>
      <c r="J127" s="7" t="str">
        <f>IF(ISNA(VLOOKUP(Table1510[[#This Row],[Name]],Table1[#All],21,FALSE)),"0",(VLOOKUP(Table1510[[#This Row],[Name]],Table1[#All],21,FALSE)))</f>
        <v>0</v>
      </c>
      <c r="K127" s="97">
        <f ca="1">IFERROR(Table1510[[#This Row],[Electricity 23-24]]/$O$1,"")</f>
        <v>0</v>
      </c>
      <c r="L127" s="77"/>
    </row>
    <row r="128" spans="1:12" x14ac:dyDescent="0.25">
      <c r="A128" s="2"/>
      <c r="B128" s="21" t="e">
        <f>VLOOKUP(Table1510[[#This Row],[Name]], 'Site Information'!$A$2:$D$46, 4, FALSE)</f>
        <v>#N/A</v>
      </c>
      <c r="C128" s="11" t="str">
        <f>IF(ISNA(VLOOKUP(Table1510[[#This Row],[Name]], 'Elec 17-18'!$A$4:$B$630, 2, FALSE)), "0", VLOOKUP(Table1510[[#This Row],[Name]], 'Elec 17-18'!$A$4:$B$630, 2, FALSE))</f>
        <v>0</v>
      </c>
      <c r="D128" s="11" t="str">
        <f>IF(ISNA(VLOOKUP(Table1510[[#This Row],[Name]], 'Elec 18-19'!$A$4:$B$630, 2, FALSE)), "0", VLOOKUP(Table1510[[#This Row],[Name]], 'Elec 18-19'!$A$4:$B$630, 2, FALSE))</f>
        <v>0</v>
      </c>
      <c r="E128" s="11" t="str">
        <f>IF(ISNA(VLOOKUP(Table1510[[#This Row],[Name]], 'Elec 19-20'!$A$4:$B$631, 2, FALSE)), "0", VLOOKUP(Table1510[[#This Row],[Name]], 'Elec 19-20'!$A$4:$B$631, 2, FALSE))</f>
        <v>0</v>
      </c>
      <c r="F128" s="11" t="str">
        <f>IF(ISNA(VLOOKUP(Table1510[[#This Row],[Name]],'Elec 20-21'!$A$4:$B$641, 2, FALSE)), "0", VLOOKUP(Table1510[[#This Row],[Name]], 'Elec 20-21'!$A$4:$B$641, 2, FALSE))</f>
        <v>0</v>
      </c>
      <c r="G128" s="47" t="str">
        <f>IF(ISNA(VLOOKUP(Table1510[[#This Row],[Name]], 'Elec 21-22'!$A$4:$B$656, 2, FALSE)), "0", VLOOKUP(Table1510[[#This Row],[Name]], 'Elec 21-22'!$A$4:$B$656, 2, FALSE))</f>
        <v>0</v>
      </c>
      <c r="H128" s="11" t="str">
        <f>IF(ISNA(VLOOKUP(Table1510[[#This Row],[Name]],'Elec 22-23'!$A$4:$B$680, 2, FALSE)), "", VLOOKUP(Table1510[[#This Row],[Name]], 'Elec 22-23'!$A$4:$B$680, 2, FALSE))</f>
        <v/>
      </c>
      <c r="I128" s="12" t="str">
        <f>IFERROR(Table1510[[#This Row],[Electricity 22-23]]/$M$1, "")</f>
        <v/>
      </c>
      <c r="J128" s="7" t="str">
        <f>IF(ISNA(VLOOKUP(Table1510[[#This Row],[Name]],Table1[#All],21,FALSE)),"0",(VLOOKUP(Table1510[[#This Row],[Name]],Table1[#All],21,FALSE)))</f>
        <v>0</v>
      </c>
      <c r="K128" s="97">
        <f ca="1">IFERROR(Table1510[[#This Row],[Electricity 23-24]]/$O$1,"")</f>
        <v>0</v>
      </c>
      <c r="L128" s="77"/>
    </row>
    <row r="129" spans="1:12" x14ac:dyDescent="0.25">
      <c r="A129" s="2"/>
      <c r="B129" s="21" t="e">
        <f>VLOOKUP(Table1510[[#This Row],[Name]], 'Site Information'!$A$2:$D$46, 4, FALSE)</f>
        <v>#N/A</v>
      </c>
      <c r="C129" s="8" t="str">
        <f>IF(ISNA(VLOOKUP(Table1510[[#This Row],[Name]], 'Elec 17-18'!$A$4:$B$630, 2, FALSE)), "0", VLOOKUP(Table1510[[#This Row],[Name]], 'Elec 17-18'!$A$4:$B$630, 2, FALSE))</f>
        <v>0</v>
      </c>
      <c r="D129" s="8" t="str">
        <f>IF(ISNA(VLOOKUP(Table1510[[#This Row],[Name]], 'Elec 18-19'!$A$4:$B$630, 2, FALSE)), "0", VLOOKUP(Table1510[[#This Row],[Name]], 'Elec 18-19'!$A$4:$B$630, 2, FALSE))</f>
        <v>0</v>
      </c>
      <c r="E129" s="7" t="str">
        <f>IF(ISNA(VLOOKUP(Table1510[[#This Row],[Name]], 'Elec 19-20'!$A$4:$B$631, 2, FALSE)), "0", VLOOKUP(Table1510[[#This Row],[Name]], 'Elec 19-20'!$A$4:$B$631, 2, FALSE))</f>
        <v>0</v>
      </c>
      <c r="F129" s="11" t="str">
        <f>IF(ISNA(VLOOKUP(Table1510[[#This Row],[Name]],'Elec 20-21'!$A$4:$B$641, 2, FALSE)), "0", VLOOKUP(Table1510[[#This Row],[Name]], 'Elec 20-21'!$A$4:$B$641, 2, FALSE))</f>
        <v>0</v>
      </c>
      <c r="G129" s="47" t="str">
        <f>IF(ISNA(VLOOKUP(Table1510[[#This Row],[Name]], 'Elec 21-22'!$A$4:$B$656, 2, FALSE)), "0", VLOOKUP(Table1510[[#This Row],[Name]], 'Elec 21-22'!$A$4:$B$656, 2, FALSE))</f>
        <v>0</v>
      </c>
      <c r="H129" s="11" t="str">
        <f>IF(ISNA(VLOOKUP(Table1510[[#This Row],[Name]],'Elec 22-23'!$A$4:$B$680, 2, FALSE)), "", VLOOKUP(Table1510[[#This Row],[Name]], 'Elec 22-23'!$A$4:$B$680, 2, FALSE))</f>
        <v/>
      </c>
      <c r="I129" s="74" t="str">
        <f>IFERROR(Table1510[[#This Row],[Electricity 22-23]]/$M$1, "")</f>
        <v/>
      </c>
      <c r="J129" s="7" t="str">
        <f>IF(ISNA(VLOOKUP(Table1510[[#This Row],[Name]],Table1[#All],21,FALSE)),"0",(VLOOKUP(Table1510[[#This Row],[Name]],Table1[#All],21,FALSE)))</f>
        <v>0</v>
      </c>
      <c r="K129" s="97">
        <f ca="1">IFERROR(Table1510[[#This Row],[Electricity 23-24]]/$O$1,"")</f>
        <v>0</v>
      </c>
      <c r="L129" s="77"/>
    </row>
    <row r="130" spans="1:12" x14ac:dyDescent="0.25">
      <c r="A130" s="2"/>
      <c r="B130" s="21" t="e">
        <f>VLOOKUP(Table1510[[#This Row],[Name]], 'Site Information'!$A$2:$D$46, 4, FALSE)</f>
        <v>#N/A</v>
      </c>
      <c r="C130" s="8" t="str">
        <f>IF(ISNA(VLOOKUP(Table1510[[#This Row],[Name]], 'Elec 17-18'!$A$4:$B$630, 2, FALSE)), "0", VLOOKUP(Table1510[[#This Row],[Name]], 'Elec 17-18'!$A$4:$B$630, 2, FALSE))</f>
        <v>0</v>
      </c>
      <c r="D130" s="8" t="str">
        <f>IF(ISNA(VLOOKUP(Table1510[[#This Row],[Name]], 'Elec 18-19'!$A$4:$B$630, 2, FALSE)), "0", VLOOKUP(Table1510[[#This Row],[Name]], 'Elec 18-19'!$A$4:$B$630, 2, FALSE))</f>
        <v>0</v>
      </c>
      <c r="E130" s="7" t="str">
        <f>IF(ISNA(VLOOKUP(Table1510[[#This Row],[Name]], 'Elec 19-20'!$A$4:$B$631, 2, FALSE)), "0", VLOOKUP(Table1510[[#This Row],[Name]], 'Elec 19-20'!$A$4:$B$631, 2, FALSE))</f>
        <v>0</v>
      </c>
      <c r="F130" s="11" t="str">
        <f>IF(ISNA(VLOOKUP(Table1510[[#This Row],[Name]],'Elec 20-21'!$A$4:$B$641, 2, FALSE)), "0", VLOOKUP(Table1510[[#This Row],[Name]], 'Elec 20-21'!$A$4:$B$641, 2, FALSE))</f>
        <v>0</v>
      </c>
      <c r="G130" s="47" t="str">
        <f>IF(ISNA(VLOOKUP(Table1510[[#This Row],[Name]], 'Elec 21-22'!$A$4:$B$656, 2, FALSE)), "0", VLOOKUP(Table1510[[#This Row],[Name]], 'Elec 21-22'!$A$4:$B$656, 2, FALSE))</f>
        <v>0</v>
      </c>
      <c r="H130" s="11" t="str">
        <f>IF(ISNA(VLOOKUP(Table1510[[#This Row],[Name]],'Elec 22-23'!$A$4:$B$680, 2, FALSE)), "", VLOOKUP(Table1510[[#This Row],[Name]], 'Elec 22-23'!$A$4:$B$680, 2, FALSE))</f>
        <v/>
      </c>
      <c r="I130" s="97" t="str">
        <f>IFERROR(Table1510[[#This Row],[Electricity 22-23]]/$M$1, "")</f>
        <v/>
      </c>
      <c r="J130" s="7" t="str">
        <f>IF(ISNA(VLOOKUP(Table1510[[#This Row],[Name]],Table1[#All],21,FALSE)),"0",(VLOOKUP(Table1510[[#This Row],[Name]],Table1[#All],21,FALSE)))</f>
        <v>0</v>
      </c>
      <c r="K130" s="97">
        <f ca="1">IFERROR(Table1510[[#This Row],[Electricity 23-24]]/$O$1,"")</f>
        <v>0</v>
      </c>
      <c r="L130" s="77"/>
    </row>
    <row r="131" spans="1:12" x14ac:dyDescent="0.25">
      <c r="A131" s="2"/>
      <c r="B131" s="21" t="e">
        <f>VLOOKUP(Table1510[[#This Row],[Name]], 'Site Information'!$A$2:$D$46, 4, FALSE)</f>
        <v>#N/A</v>
      </c>
      <c r="C131" s="8" t="str">
        <f>IF(ISNA(VLOOKUP(Table1510[[#This Row],[Name]], 'Elec 17-18'!$A$4:$B$630, 2, FALSE)), "0", VLOOKUP(Table1510[[#This Row],[Name]], 'Elec 17-18'!$A$4:$B$630, 2, FALSE))</f>
        <v>0</v>
      </c>
      <c r="D131" s="8" t="str">
        <f>IF(ISNA(VLOOKUP(Table1510[[#This Row],[Name]], 'Elec 18-19'!$A$4:$B$630, 2, FALSE)), "0", VLOOKUP(Table1510[[#This Row],[Name]], 'Elec 18-19'!$A$4:$B$630, 2, FALSE))</f>
        <v>0</v>
      </c>
      <c r="E131" s="7" t="str">
        <f>IF(ISNA(VLOOKUP(Table1510[[#This Row],[Name]], 'Elec 19-20'!$A$4:$B$631, 2, FALSE)), "0", VLOOKUP(Table1510[[#This Row],[Name]], 'Elec 19-20'!$A$4:$B$631, 2, FALSE))</f>
        <v>0</v>
      </c>
      <c r="F131" s="11" t="str">
        <f>IF(ISNA(VLOOKUP(Table1510[[#This Row],[Name]],'Elec 20-21'!$A$4:$B$641, 2, FALSE)), "0", VLOOKUP(Table1510[[#This Row],[Name]], 'Elec 20-21'!$A$4:$B$641, 2, FALSE))</f>
        <v>0</v>
      </c>
      <c r="G131" s="47" t="str">
        <f>IF(ISNA(VLOOKUP(Table1510[[#This Row],[Name]], 'Elec 21-22'!$A$4:$B$656, 2, FALSE)), "0", VLOOKUP(Table1510[[#This Row],[Name]], 'Elec 21-22'!$A$4:$B$656, 2, FALSE))</f>
        <v>0</v>
      </c>
      <c r="H131" s="11" t="str">
        <f>IF(ISNA(VLOOKUP(Table1510[[#This Row],[Name]],'Elec 22-23'!$A$4:$B$680, 2, FALSE)), "", VLOOKUP(Table1510[[#This Row],[Name]], 'Elec 22-23'!$A$4:$B$680, 2, FALSE))</f>
        <v/>
      </c>
      <c r="I131" s="74" t="str">
        <f>IFERROR(Table1510[[#This Row],[Electricity 22-23]]/$M$1, "")</f>
        <v/>
      </c>
      <c r="J131" s="7" t="str">
        <f>IF(ISNA(VLOOKUP(Table1510[[#This Row],[Name]],Table1[#All],21,FALSE)),"0",(VLOOKUP(Table1510[[#This Row],[Name]],Table1[#All],21,FALSE)))</f>
        <v>0</v>
      </c>
      <c r="K131" s="97">
        <f ca="1">IFERROR(Table1510[[#This Row],[Electricity 23-24]]/$O$1,"")</f>
        <v>0</v>
      </c>
      <c r="L131" s="77"/>
    </row>
    <row r="132" spans="1:12" x14ac:dyDescent="0.25">
      <c r="A132" s="2"/>
      <c r="B132" s="21" t="e">
        <f>VLOOKUP(Table1510[[#This Row],[Name]], 'Site Information'!$A$2:$D$46, 4, FALSE)</f>
        <v>#N/A</v>
      </c>
      <c r="C132" s="8" t="str">
        <f>IF(ISNA(VLOOKUP(Table1510[[#This Row],[Name]], 'Elec 17-18'!$A$4:$B$630, 2, FALSE)), "0", VLOOKUP(Table1510[[#This Row],[Name]], 'Elec 17-18'!$A$4:$B$630, 2, FALSE))</f>
        <v>0</v>
      </c>
      <c r="D132" s="8" t="str">
        <f>IF(ISNA(VLOOKUP(Table1510[[#This Row],[Name]], 'Elec 18-19'!$A$4:$B$630, 2, FALSE)), "0", VLOOKUP(Table1510[[#This Row],[Name]], 'Elec 18-19'!$A$4:$B$630, 2, FALSE))</f>
        <v>0</v>
      </c>
      <c r="E132" s="7" t="str">
        <f>IF(ISNA(VLOOKUP(Table1510[[#This Row],[Name]], 'Elec 19-20'!$A$4:$B$631, 2, FALSE)), "0", VLOOKUP(Table1510[[#This Row],[Name]], 'Elec 19-20'!$A$4:$B$631, 2, FALSE))</f>
        <v>0</v>
      </c>
      <c r="F132" s="11" t="str">
        <f>IF(ISNA(VLOOKUP(Table1510[[#This Row],[Name]],'Elec 20-21'!$A$4:$B$641, 2, FALSE)), "0", VLOOKUP(Table1510[[#This Row],[Name]], 'Elec 20-21'!$A$4:$B$641, 2, FALSE))</f>
        <v>0</v>
      </c>
      <c r="G132" s="47" t="str">
        <f>IF(ISNA(VLOOKUP(Table1510[[#This Row],[Name]], 'Elec 21-22'!$A$4:$B$656, 2, FALSE)), "0", VLOOKUP(Table1510[[#This Row],[Name]], 'Elec 21-22'!$A$4:$B$656, 2, FALSE))</f>
        <v>0</v>
      </c>
      <c r="H132" s="11" t="str">
        <f>IF(ISNA(VLOOKUP(Table1510[[#This Row],[Name]],'Elec 22-23'!$A$4:$B$680, 2, FALSE)), "", VLOOKUP(Table1510[[#This Row],[Name]], 'Elec 22-23'!$A$4:$B$680, 2, FALSE))</f>
        <v/>
      </c>
      <c r="I132" s="74" t="str">
        <f>IFERROR(Table1510[[#This Row],[Electricity 22-23]]/$M$1, "")</f>
        <v/>
      </c>
      <c r="J132" s="7" t="str">
        <f>IF(ISNA(VLOOKUP(Table1510[[#This Row],[Name]],Table1[#All],21,FALSE)),"0",(VLOOKUP(Table1510[[#This Row],[Name]],Table1[#All],21,FALSE)))</f>
        <v>0</v>
      </c>
      <c r="K132" s="97">
        <f ca="1">IFERROR(Table1510[[#This Row],[Electricity 23-24]]/$O$1,"")</f>
        <v>0</v>
      </c>
      <c r="L132" s="77"/>
    </row>
    <row r="133" spans="1:12" x14ac:dyDescent="0.25">
      <c r="A133" s="2"/>
      <c r="B133" s="21" t="e">
        <f>VLOOKUP(Table1510[[#This Row],[Name]], 'Site Information'!$A$2:$D$46, 4, FALSE)</f>
        <v>#N/A</v>
      </c>
      <c r="C133" s="11" t="str">
        <f>IF(ISNA(VLOOKUP(Table1510[[#This Row],[Name]], 'Elec 17-18'!$A$4:$B$630, 2, FALSE)), "0", VLOOKUP(Table1510[[#This Row],[Name]], 'Elec 17-18'!$A$4:$B$630, 2, FALSE))</f>
        <v>0</v>
      </c>
      <c r="D133" s="11" t="str">
        <f>IF(ISNA(VLOOKUP(Table1510[[#This Row],[Name]], 'Elec 18-19'!$A$4:$B$630, 2, FALSE)), "0", VLOOKUP(Table1510[[#This Row],[Name]], 'Elec 18-19'!$A$4:$B$630, 2, FALSE))</f>
        <v>0</v>
      </c>
      <c r="E133" s="7" t="str">
        <f>IF(ISNA(VLOOKUP(Table1510[[#This Row],[Name]], 'Elec 19-20'!$A$4:$B$631, 2, FALSE)), "0", VLOOKUP(Table1510[[#This Row],[Name]], 'Elec 19-20'!$A$4:$B$631, 2, FALSE))</f>
        <v>0</v>
      </c>
      <c r="F133" s="11" t="str">
        <f>IF(ISNA(VLOOKUP(Table1510[[#This Row],[Name]],'Elec 20-21'!$A$4:$B$641, 2, FALSE)), "0", VLOOKUP(Table1510[[#This Row],[Name]], 'Elec 20-21'!$A$4:$B$641, 2, FALSE))</f>
        <v>0</v>
      </c>
      <c r="G133" s="47" t="str">
        <f>IF(ISNA(VLOOKUP(Table1510[[#This Row],[Name]], 'Elec 21-22'!$A$4:$B$656, 2, FALSE)), "0", VLOOKUP(Table1510[[#This Row],[Name]], 'Elec 21-22'!$A$4:$B$656, 2, FALSE))</f>
        <v>0</v>
      </c>
      <c r="H133" s="11" t="str">
        <f>IF(ISNA(VLOOKUP(Table1510[[#This Row],[Name]],'Elec 22-23'!$A$4:$B$680, 2, FALSE)), "", VLOOKUP(Table1510[[#This Row],[Name]], 'Elec 22-23'!$A$4:$B$680, 2, FALSE))</f>
        <v/>
      </c>
      <c r="I133" s="74" t="str">
        <f>IFERROR(Table1510[[#This Row],[Electricity 22-23]]/$M$1, "")</f>
        <v/>
      </c>
      <c r="J133" s="7" t="str">
        <f>IF(ISNA(VLOOKUP(Table1510[[#This Row],[Name]],Table1[#All],21,FALSE)),"0",(VLOOKUP(Table1510[[#This Row],[Name]],Table1[#All],21,FALSE)))</f>
        <v>0</v>
      </c>
      <c r="K133" s="97">
        <f ca="1">IFERROR(Table1510[[#This Row],[Electricity 23-24]]/$O$1,"")</f>
        <v>0</v>
      </c>
      <c r="L133" s="77"/>
    </row>
    <row r="134" spans="1:12" x14ac:dyDescent="0.25">
      <c r="A134" s="2"/>
      <c r="B134" s="21" t="e">
        <f>VLOOKUP(Table1510[[#This Row],[Name]], 'Site Information'!$A$2:$D$46, 4, FALSE)</f>
        <v>#N/A</v>
      </c>
      <c r="C134" s="8" t="str">
        <f>IF(ISNA(VLOOKUP(Table1510[[#This Row],[Name]], 'Elec 17-18'!$A$4:$B$630, 2, FALSE)), "0", VLOOKUP(Table1510[[#This Row],[Name]], 'Elec 17-18'!$A$4:$B$630, 2, FALSE))</f>
        <v>0</v>
      </c>
      <c r="D134" s="8" t="str">
        <f>IF(ISNA(VLOOKUP(Table1510[[#This Row],[Name]], 'Elec 18-19'!$A$4:$B$630, 2, FALSE)), "0", VLOOKUP(Table1510[[#This Row],[Name]], 'Elec 18-19'!$A$4:$B$630, 2, FALSE))</f>
        <v>0</v>
      </c>
      <c r="E134" s="7" t="str">
        <f>IF(ISNA(VLOOKUP(Table1510[[#This Row],[Name]], 'Elec 19-20'!$A$4:$B$631, 2, FALSE)), "0", VLOOKUP(Table1510[[#This Row],[Name]], 'Elec 19-20'!$A$4:$B$631, 2, FALSE))</f>
        <v>0</v>
      </c>
      <c r="F134" s="11" t="str">
        <f>IF(ISNA(VLOOKUP(Table1510[[#This Row],[Name]],'Elec 20-21'!$A$4:$B$641, 2, FALSE)), "0", VLOOKUP(Table1510[[#This Row],[Name]], 'Elec 20-21'!$A$4:$B$641, 2, FALSE))</f>
        <v>0</v>
      </c>
      <c r="G134" s="47" t="str">
        <f>IF(ISNA(VLOOKUP(Table1510[[#This Row],[Name]], 'Elec 21-22'!$A$4:$B$656, 2, FALSE)), "0", VLOOKUP(Table1510[[#This Row],[Name]], 'Elec 21-22'!$A$4:$B$656, 2, FALSE))</f>
        <v>0</v>
      </c>
      <c r="H134" s="11" t="str">
        <f>IF(ISNA(VLOOKUP(Table1510[[#This Row],[Name]],'Elec 22-23'!$A$4:$B$680, 2, FALSE)), "", VLOOKUP(Table1510[[#This Row],[Name]], 'Elec 22-23'!$A$4:$B$680, 2, FALSE))</f>
        <v/>
      </c>
      <c r="I134" s="74" t="str">
        <f>IFERROR(Table1510[[#This Row],[Electricity 22-23]]/$M$1, "")</f>
        <v/>
      </c>
      <c r="J134" s="7" t="str">
        <f>IF(ISNA(VLOOKUP(Table1510[[#This Row],[Name]],Table1[#All],21,FALSE)),"0",(VLOOKUP(Table1510[[#This Row],[Name]],Table1[#All],21,FALSE)))</f>
        <v>0</v>
      </c>
      <c r="K134" s="97">
        <f ca="1">IFERROR(Table1510[[#This Row],[Electricity 23-24]]/$O$1,"")</f>
        <v>0</v>
      </c>
      <c r="L134" s="77"/>
    </row>
    <row r="135" spans="1:12" x14ac:dyDescent="0.25">
      <c r="A135" s="2"/>
      <c r="B135" s="21" t="e">
        <f>VLOOKUP(Table1510[[#This Row],[Name]], 'Site Information'!$A$2:$D$46, 4, FALSE)</f>
        <v>#N/A</v>
      </c>
      <c r="C135" s="8" t="str">
        <f>IF(ISNA(VLOOKUP(Table1510[[#This Row],[Name]], 'Elec 17-18'!$A$4:$B$630, 2, FALSE)), "0", VLOOKUP(Table1510[[#This Row],[Name]], 'Elec 17-18'!$A$4:$B$630, 2, FALSE))</f>
        <v>0</v>
      </c>
      <c r="D135" s="8" t="str">
        <f>IF(ISNA(VLOOKUP(Table1510[[#This Row],[Name]], 'Elec 18-19'!$A$4:$B$630, 2, FALSE)), "0", VLOOKUP(Table1510[[#This Row],[Name]], 'Elec 18-19'!$A$4:$B$630, 2, FALSE))</f>
        <v>0</v>
      </c>
      <c r="E135" s="7" t="str">
        <f>IF(ISNA(VLOOKUP(Table1510[[#This Row],[Name]], 'Elec 19-20'!$A$4:$B$631, 2, FALSE)), "0", VLOOKUP(Table1510[[#This Row],[Name]], 'Elec 19-20'!$A$4:$B$631, 2, FALSE))</f>
        <v>0</v>
      </c>
      <c r="F135" s="11" t="str">
        <f>IF(ISNA(VLOOKUP(Table1510[[#This Row],[Name]],'Elec 20-21'!$A$4:$B$641, 2, FALSE)), "0", VLOOKUP(Table1510[[#This Row],[Name]], 'Elec 20-21'!$A$4:$B$641, 2, FALSE))</f>
        <v>0</v>
      </c>
      <c r="G135" s="47" t="str">
        <f>IF(ISNA(VLOOKUP(Table1510[[#This Row],[Name]], 'Elec 21-22'!$A$4:$B$656, 2, FALSE)), "0", VLOOKUP(Table1510[[#This Row],[Name]], 'Elec 21-22'!$A$4:$B$656, 2, FALSE))</f>
        <v>0</v>
      </c>
      <c r="H135" s="11" t="str">
        <f>IF(ISNA(VLOOKUP(Table1510[[#This Row],[Name]],'Elec 22-23'!$A$4:$B$680, 2, FALSE)), "", VLOOKUP(Table1510[[#This Row],[Name]], 'Elec 22-23'!$A$4:$B$680, 2, FALSE))</f>
        <v/>
      </c>
      <c r="I135" s="74" t="str">
        <f>IFERROR(Table1510[[#This Row],[Electricity 22-23]]/$M$1, "")</f>
        <v/>
      </c>
      <c r="J135" s="7" t="str">
        <f>IF(ISNA(VLOOKUP(Table1510[[#This Row],[Name]],Table1[#All],21,FALSE)),"0",(VLOOKUP(Table1510[[#This Row],[Name]],Table1[#All],21,FALSE)))</f>
        <v>0</v>
      </c>
      <c r="K135" s="97">
        <f ca="1">IFERROR(Table1510[[#This Row],[Electricity 23-24]]/$O$1,"")</f>
        <v>0</v>
      </c>
      <c r="L135" s="77"/>
    </row>
    <row r="136" spans="1:12" x14ac:dyDescent="0.25">
      <c r="A136" s="2"/>
      <c r="B136" s="21" t="e">
        <f>VLOOKUP(Table1510[[#This Row],[Name]], 'Site Information'!$A$2:$D$46, 4, FALSE)</f>
        <v>#N/A</v>
      </c>
      <c r="C136" s="8" t="str">
        <f>IF(ISNA(VLOOKUP(Table1510[[#This Row],[Name]], 'Elec 17-18'!$A$4:$B$630, 2, FALSE)), "0", VLOOKUP(Table1510[[#This Row],[Name]], 'Elec 17-18'!$A$4:$B$630, 2, FALSE))</f>
        <v>0</v>
      </c>
      <c r="D136" s="8" t="str">
        <f>IF(ISNA(VLOOKUP(Table1510[[#This Row],[Name]], 'Elec 18-19'!$A$4:$B$630, 2, FALSE)), "0", VLOOKUP(Table1510[[#This Row],[Name]], 'Elec 18-19'!$A$4:$B$630, 2, FALSE))</f>
        <v>0</v>
      </c>
      <c r="E136" s="7" t="str">
        <f>IF(ISNA(VLOOKUP(Table1510[[#This Row],[Name]], 'Elec 19-20'!$A$4:$B$631, 2, FALSE)), "0", VLOOKUP(Table1510[[#This Row],[Name]], 'Elec 19-20'!$A$4:$B$631, 2, FALSE))</f>
        <v>0</v>
      </c>
      <c r="F136" s="11" t="str">
        <f>IF(ISNA(VLOOKUP(Table1510[[#This Row],[Name]],'Elec 20-21'!$A$4:$B$641, 2, FALSE)), "0", VLOOKUP(Table1510[[#This Row],[Name]], 'Elec 20-21'!$A$4:$B$641, 2, FALSE))</f>
        <v>0</v>
      </c>
      <c r="G136" s="47" t="str">
        <f>IF(ISNA(VLOOKUP(Table1510[[#This Row],[Name]], 'Elec 21-22'!$A$4:$B$656, 2, FALSE)), "0", VLOOKUP(Table1510[[#This Row],[Name]], 'Elec 21-22'!$A$4:$B$656, 2, FALSE))</f>
        <v>0</v>
      </c>
      <c r="H136" s="11" t="str">
        <f>IF(ISNA(VLOOKUP(Table1510[[#This Row],[Name]],'Elec 22-23'!$A$4:$B$680, 2, FALSE)), "", VLOOKUP(Table1510[[#This Row],[Name]], 'Elec 22-23'!$A$4:$B$680, 2, FALSE))</f>
        <v/>
      </c>
      <c r="I136" s="97" t="str">
        <f>IFERROR(Table1510[[#This Row],[Electricity 22-23]]/$M$1, "")</f>
        <v/>
      </c>
      <c r="J136" s="7" t="str">
        <f>IF(ISNA(VLOOKUP(Table1510[[#This Row],[Name]],Table1[#All],21,FALSE)),"0",(VLOOKUP(Table1510[[#This Row],[Name]],Table1[#All],21,FALSE)))</f>
        <v>0</v>
      </c>
      <c r="K136" s="97">
        <f ca="1">IFERROR(Table1510[[#This Row],[Electricity 23-24]]/$O$1,"")</f>
        <v>0</v>
      </c>
      <c r="L136" s="77"/>
    </row>
    <row r="137" spans="1:12" x14ac:dyDescent="0.25">
      <c r="A137" s="2"/>
      <c r="B137" s="21" t="e">
        <f>VLOOKUP(Table1510[[#This Row],[Name]], 'Site Information'!$A$2:$D$46, 4, FALSE)</f>
        <v>#N/A</v>
      </c>
      <c r="C137" s="11" t="str">
        <f>IF(ISNA(VLOOKUP(Table1510[[#This Row],[Name]], 'Elec 17-18'!$A$4:$B$630, 2, FALSE)), "0", VLOOKUP(Table1510[[#This Row],[Name]], 'Elec 17-18'!$A$4:$B$630, 2, FALSE))</f>
        <v>0</v>
      </c>
      <c r="D137" s="11" t="str">
        <f>IF(ISNA(VLOOKUP(Table1510[[#This Row],[Name]], 'Elec 18-19'!$A$4:$B$630, 2, FALSE)), "0", VLOOKUP(Table1510[[#This Row],[Name]], 'Elec 18-19'!$A$4:$B$630, 2, FALSE))</f>
        <v>0</v>
      </c>
      <c r="E137" s="11" t="str">
        <f>IF(ISNA(VLOOKUP(Table1510[[#This Row],[Name]], 'Elec 19-20'!$A$4:$B$631, 2, FALSE)), "0", VLOOKUP(Table1510[[#This Row],[Name]], 'Elec 19-20'!$A$4:$B$631, 2, FALSE))</f>
        <v>0</v>
      </c>
      <c r="F137" s="11" t="str">
        <f>IF(ISNA(VLOOKUP(Table1510[[#This Row],[Name]],'Elec 20-21'!$A$4:$B$641, 2, FALSE)), "0", VLOOKUP(Table1510[[#This Row],[Name]], 'Elec 20-21'!$A$4:$B$641, 2, FALSE))</f>
        <v>0</v>
      </c>
      <c r="G137" s="47" t="str">
        <f>IF(ISNA(VLOOKUP(Table1510[[#This Row],[Name]], 'Elec 21-22'!$A$4:$B$656, 2, FALSE)), "0", VLOOKUP(Table1510[[#This Row],[Name]], 'Elec 21-22'!$A$4:$B$656, 2, FALSE))</f>
        <v>0</v>
      </c>
      <c r="H137" s="11" t="str">
        <f>IF(ISNA(VLOOKUP(Table1510[[#This Row],[Name]],'Elec 22-23'!$A$4:$B$680, 2, FALSE)), "", VLOOKUP(Table1510[[#This Row],[Name]], 'Elec 22-23'!$A$4:$B$680, 2, FALSE))</f>
        <v/>
      </c>
      <c r="I137" s="12" t="str">
        <f>IFERROR(Table1510[[#This Row],[Electricity 22-23]]/$M$1, "")</f>
        <v/>
      </c>
      <c r="J137" s="7" t="str">
        <f>IF(ISNA(VLOOKUP(Table1510[[#This Row],[Name]],Table1[#All],21,FALSE)),"0",(VLOOKUP(Table1510[[#This Row],[Name]],Table1[#All],21,FALSE)))</f>
        <v>0</v>
      </c>
      <c r="K137" s="97">
        <f ca="1">IFERROR(Table1510[[#This Row],[Electricity 23-24]]/$O$1,"")</f>
        <v>0</v>
      </c>
      <c r="L137" s="77"/>
    </row>
    <row r="138" spans="1:12" x14ac:dyDescent="0.25">
      <c r="A138" s="2"/>
      <c r="B138" s="21" t="e">
        <f>VLOOKUP(Table1510[[#This Row],[Name]], 'Site Information'!$A$2:$D$46, 4, FALSE)</f>
        <v>#N/A</v>
      </c>
      <c r="C138" s="11" t="str">
        <f>IF(ISNA(VLOOKUP(Table1510[[#This Row],[Name]], 'Elec 17-18'!$A$4:$B$630, 2, FALSE)), "0", VLOOKUP(Table1510[[#This Row],[Name]], 'Elec 17-18'!$A$4:$B$630, 2, FALSE))</f>
        <v>0</v>
      </c>
      <c r="D138" s="11" t="str">
        <f>IF(ISNA(VLOOKUP(Table1510[[#This Row],[Name]], 'Elec 18-19'!$A$4:$B$630, 2, FALSE)), "0", VLOOKUP(Table1510[[#This Row],[Name]], 'Elec 18-19'!$A$4:$B$630, 2, FALSE))</f>
        <v>0</v>
      </c>
      <c r="E138" s="7" t="str">
        <f>IF(ISNA(VLOOKUP(Table1510[[#This Row],[Name]], 'Elec 19-20'!$A$4:$B$631, 2, FALSE)), "0", VLOOKUP(Table1510[[#This Row],[Name]], 'Elec 19-20'!$A$4:$B$631, 2, FALSE))</f>
        <v>0</v>
      </c>
      <c r="F138" s="11" t="str">
        <f>IF(ISNA(VLOOKUP(Table1510[[#This Row],[Name]],'Elec 20-21'!$A$4:$B$641, 2, FALSE)), "0", VLOOKUP(Table1510[[#This Row],[Name]], 'Elec 20-21'!$A$4:$B$641, 2, FALSE))</f>
        <v>0</v>
      </c>
      <c r="G138" s="47" t="str">
        <f>IF(ISNA(VLOOKUP(Table1510[[#This Row],[Name]], 'Elec 21-22'!$A$4:$B$656, 2, FALSE)), "0", VLOOKUP(Table1510[[#This Row],[Name]], 'Elec 21-22'!$A$4:$B$656, 2, FALSE))</f>
        <v>0</v>
      </c>
      <c r="H138" s="11" t="str">
        <f>IF(ISNA(VLOOKUP(Table1510[[#This Row],[Name]],'Elec 22-23'!$A$4:$B$680, 2, FALSE)), "", VLOOKUP(Table1510[[#This Row],[Name]], 'Elec 22-23'!$A$4:$B$680, 2, FALSE))</f>
        <v/>
      </c>
      <c r="I138" s="74" t="str">
        <f>IFERROR(Table1510[[#This Row],[Electricity 22-23]]/$M$1, "")</f>
        <v/>
      </c>
      <c r="J138" s="7" t="str">
        <f>IF(ISNA(VLOOKUP(Table1510[[#This Row],[Name]],Table1[#All],21,FALSE)),"0",(VLOOKUP(Table1510[[#This Row],[Name]],Table1[#All],21,FALSE)))</f>
        <v>0</v>
      </c>
      <c r="K138" s="97">
        <f ca="1">IFERROR(Table1510[[#This Row],[Electricity 23-24]]/$O$1,"")</f>
        <v>0</v>
      </c>
      <c r="L138" s="77"/>
    </row>
    <row r="139" spans="1:12" x14ac:dyDescent="0.25">
      <c r="A139" s="2"/>
      <c r="B139" s="21" t="e">
        <f>VLOOKUP(Table1510[[#This Row],[Name]], 'Site Information'!$A$2:$D$46, 4, FALSE)</f>
        <v>#N/A</v>
      </c>
      <c r="C139" s="11" t="str">
        <f>IF(ISNA(VLOOKUP(Table1510[[#This Row],[Name]], 'Elec 17-18'!$A$4:$B$630, 2, FALSE)), "0", VLOOKUP(Table1510[[#This Row],[Name]], 'Elec 17-18'!$A$4:$B$630, 2, FALSE))</f>
        <v>0</v>
      </c>
      <c r="D139" s="11" t="str">
        <f>IF(ISNA(VLOOKUP(Table1510[[#This Row],[Name]], 'Elec 18-19'!$A$4:$B$630, 2, FALSE)), "0", VLOOKUP(Table1510[[#This Row],[Name]], 'Elec 18-19'!$A$4:$B$630, 2, FALSE))</f>
        <v>0</v>
      </c>
      <c r="E139" s="11" t="str">
        <f>IF(ISNA(VLOOKUP(Table1510[[#This Row],[Name]], 'Elec 19-20'!$A$4:$B$631, 2, FALSE)), "0", VLOOKUP(Table1510[[#This Row],[Name]], 'Elec 19-20'!$A$4:$B$631, 2, FALSE))</f>
        <v>0</v>
      </c>
      <c r="F139" s="11" t="str">
        <f>IF(ISNA(VLOOKUP(Table1510[[#This Row],[Name]],'Elec 20-21'!$A$4:$B$641, 2, FALSE)), "0", VLOOKUP(Table1510[[#This Row],[Name]], 'Elec 20-21'!$A$4:$B$641, 2, FALSE))</f>
        <v>0</v>
      </c>
      <c r="G139" s="47" t="str">
        <f>IF(ISNA(VLOOKUP(Table1510[[#This Row],[Name]], 'Elec 21-22'!$A$4:$B$656, 2, FALSE)), "0", VLOOKUP(Table1510[[#This Row],[Name]], 'Elec 21-22'!$A$4:$B$656, 2, FALSE))</f>
        <v>0</v>
      </c>
      <c r="H139" s="11" t="str">
        <f>IF(ISNA(VLOOKUP(Table1510[[#This Row],[Name]],'Elec 22-23'!$A$4:$B$680, 2, FALSE)), "", VLOOKUP(Table1510[[#This Row],[Name]], 'Elec 22-23'!$A$4:$B$680, 2, FALSE))</f>
        <v/>
      </c>
      <c r="I139" s="12" t="str">
        <f>IFERROR(Table1510[[#This Row],[Electricity 22-23]]/$M$1, "")</f>
        <v/>
      </c>
      <c r="J139" s="7" t="str">
        <f>IF(ISNA(VLOOKUP(Table1510[[#This Row],[Name]],Table1[#All],21,FALSE)),"0",(VLOOKUP(Table1510[[#This Row],[Name]],Table1[#All],21,FALSE)))</f>
        <v>0</v>
      </c>
      <c r="K139" s="97">
        <f ca="1">IFERROR(Table1510[[#This Row],[Electricity 23-24]]/$O$1,"")</f>
        <v>0</v>
      </c>
      <c r="L139" s="77"/>
    </row>
    <row r="140" spans="1:12" x14ac:dyDescent="0.25">
      <c r="A140" s="2"/>
      <c r="B140" s="21" t="e">
        <f>VLOOKUP(Table1510[[#This Row],[Name]], 'Site Information'!$A$2:$D$46, 4, FALSE)</f>
        <v>#N/A</v>
      </c>
      <c r="C140" s="8" t="str">
        <f>IF(ISNA(VLOOKUP(Table1510[[#This Row],[Name]], 'Elec 17-18'!$A$4:$B$630, 2, FALSE)), "0", VLOOKUP(Table1510[[#This Row],[Name]], 'Elec 17-18'!$A$4:$B$630, 2, FALSE))</f>
        <v>0</v>
      </c>
      <c r="D140" s="8" t="str">
        <f>IF(ISNA(VLOOKUP(Table1510[[#This Row],[Name]], 'Elec 18-19'!$A$4:$B$630, 2, FALSE)), "0", VLOOKUP(Table1510[[#This Row],[Name]], 'Elec 18-19'!$A$4:$B$630, 2, FALSE))</f>
        <v>0</v>
      </c>
      <c r="E140" s="7" t="str">
        <f>IF(ISNA(VLOOKUP(Table1510[[#This Row],[Name]], 'Elec 19-20'!$A$4:$B$631, 2, FALSE)), "0", VLOOKUP(Table1510[[#This Row],[Name]], 'Elec 19-20'!$A$4:$B$631, 2, FALSE))</f>
        <v>0</v>
      </c>
      <c r="F140" s="11" t="str">
        <f>IF(ISNA(VLOOKUP(Table1510[[#This Row],[Name]],'Elec 20-21'!$A$4:$B$641, 2, FALSE)), "0", VLOOKUP(Table1510[[#This Row],[Name]], 'Elec 20-21'!$A$4:$B$641, 2, FALSE))</f>
        <v>0</v>
      </c>
      <c r="G140" s="47" t="str">
        <f>IF(ISNA(VLOOKUP(Table1510[[#This Row],[Name]], 'Elec 21-22'!$A$4:$B$656, 2, FALSE)), "0", VLOOKUP(Table1510[[#This Row],[Name]], 'Elec 21-22'!$A$4:$B$656, 2, FALSE))</f>
        <v>0</v>
      </c>
      <c r="H140" s="11" t="str">
        <f>IF(ISNA(VLOOKUP(Table1510[[#This Row],[Name]],'Elec 22-23'!$A$4:$B$680, 2, FALSE)), "", VLOOKUP(Table1510[[#This Row],[Name]], 'Elec 22-23'!$A$4:$B$680, 2, FALSE))</f>
        <v/>
      </c>
      <c r="I140" s="74" t="str">
        <f>IFERROR(Table1510[[#This Row],[Electricity 22-23]]/$M$1, "")</f>
        <v/>
      </c>
      <c r="J140" s="7" t="str">
        <f>IF(ISNA(VLOOKUP(Table1510[[#This Row],[Name]],Table1[#All],21,FALSE)),"0",(VLOOKUP(Table1510[[#This Row],[Name]],Table1[#All],21,FALSE)))</f>
        <v>0</v>
      </c>
      <c r="K140" s="97">
        <f ca="1">IFERROR(Table1510[[#This Row],[Electricity 23-24]]/$O$1,"")</f>
        <v>0</v>
      </c>
      <c r="L140" s="77"/>
    </row>
    <row r="141" spans="1:12" x14ac:dyDescent="0.25">
      <c r="A141" s="2"/>
      <c r="B141" s="21" t="e">
        <f>VLOOKUP(Table1510[[#This Row],[Name]], 'Site Information'!$A$2:$D$46, 4, FALSE)</f>
        <v>#N/A</v>
      </c>
      <c r="C141" s="8" t="str">
        <f>IF(ISNA(VLOOKUP(Table1510[[#This Row],[Name]], 'Elec 17-18'!$A$4:$B$630, 2, FALSE)), "0", VLOOKUP(Table1510[[#This Row],[Name]], 'Elec 17-18'!$A$4:$B$630, 2, FALSE))</f>
        <v>0</v>
      </c>
      <c r="D141" s="8" t="str">
        <f>IF(ISNA(VLOOKUP(Table1510[[#This Row],[Name]], 'Elec 18-19'!$A$4:$B$630, 2, FALSE)), "0", VLOOKUP(Table1510[[#This Row],[Name]], 'Elec 18-19'!$A$4:$B$630, 2, FALSE))</f>
        <v>0</v>
      </c>
      <c r="E141" s="7" t="str">
        <f>IF(ISNA(VLOOKUP(Table1510[[#This Row],[Name]], 'Elec 19-20'!$A$4:$B$631, 2, FALSE)), "0", VLOOKUP(Table1510[[#This Row],[Name]], 'Elec 19-20'!$A$4:$B$631, 2, FALSE))</f>
        <v>0</v>
      </c>
      <c r="F141" s="11" t="str">
        <f>IF(ISNA(VLOOKUP(Table1510[[#This Row],[Name]],'Elec 20-21'!$A$4:$B$641, 2, FALSE)), "0", VLOOKUP(Table1510[[#This Row],[Name]], 'Elec 20-21'!$A$4:$B$641, 2, FALSE))</f>
        <v>0</v>
      </c>
      <c r="G141" s="47" t="str">
        <f>IF(ISNA(VLOOKUP(Table1510[[#This Row],[Name]], 'Elec 21-22'!$A$4:$B$656, 2, FALSE)), "0", VLOOKUP(Table1510[[#This Row],[Name]], 'Elec 21-22'!$A$4:$B$656, 2, FALSE))</f>
        <v>0</v>
      </c>
      <c r="H141" s="11" t="str">
        <f>IF(ISNA(VLOOKUP(Table1510[[#This Row],[Name]],'Elec 22-23'!$A$4:$B$680, 2, FALSE)), "", VLOOKUP(Table1510[[#This Row],[Name]], 'Elec 22-23'!$A$4:$B$680, 2, FALSE))</f>
        <v/>
      </c>
      <c r="I141" s="97" t="str">
        <f>IFERROR(Table1510[[#This Row],[Electricity 22-23]]/$M$1, "")</f>
        <v/>
      </c>
      <c r="J141" s="7" t="str">
        <f>IF(ISNA(VLOOKUP(Table1510[[#This Row],[Name]],Table1[#All],21,FALSE)),"0",(VLOOKUP(Table1510[[#This Row],[Name]],Table1[#All],21,FALSE)))</f>
        <v>0</v>
      </c>
      <c r="K141" s="97">
        <f ca="1">IFERROR(Table1510[[#This Row],[Electricity 23-24]]/$O$1,"")</f>
        <v>0</v>
      </c>
      <c r="L141" s="77"/>
    </row>
    <row r="142" spans="1:12" x14ac:dyDescent="0.25">
      <c r="A142" s="2"/>
      <c r="B142" s="21" t="e">
        <f>VLOOKUP(Table1510[[#This Row],[Name]], 'Site Information'!$A$2:$D$46, 4, FALSE)</f>
        <v>#N/A</v>
      </c>
      <c r="C142" s="8" t="str">
        <f>IF(ISNA(VLOOKUP(Table1510[[#This Row],[Name]], 'Elec 17-18'!$A$4:$B$630, 2, FALSE)), "0", VLOOKUP(Table1510[[#This Row],[Name]], 'Elec 17-18'!$A$4:$B$630, 2, FALSE))</f>
        <v>0</v>
      </c>
      <c r="D142" s="8" t="str">
        <f>IF(ISNA(VLOOKUP(Table1510[[#This Row],[Name]], 'Elec 18-19'!$A$4:$B$630, 2, FALSE)), "0", VLOOKUP(Table1510[[#This Row],[Name]], 'Elec 18-19'!$A$4:$B$630, 2, FALSE))</f>
        <v>0</v>
      </c>
      <c r="E142" s="7" t="str">
        <f>IF(ISNA(VLOOKUP(Table1510[[#This Row],[Name]], 'Elec 19-20'!$A$4:$B$631, 2, FALSE)), "0", VLOOKUP(Table1510[[#This Row],[Name]], 'Elec 19-20'!$A$4:$B$631, 2, FALSE))</f>
        <v>0</v>
      </c>
      <c r="F142" s="11" t="str">
        <f>IF(ISNA(VLOOKUP(Table1510[[#This Row],[Name]],'Elec 20-21'!$A$4:$B$641, 2, FALSE)), "0", VLOOKUP(Table1510[[#This Row],[Name]], 'Elec 20-21'!$A$4:$B$641, 2, FALSE))</f>
        <v>0</v>
      </c>
      <c r="G142" s="47" t="str">
        <f>IF(ISNA(VLOOKUP(Table1510[[#This Row],[Name]], 'Elec 21-22'!$A$4:$B$656, 2, FALSE)), "0", VLOOKUP(Table1510[[#This Row],[Name]], 'Elec 21-22'!$A$4:$B$656, 2, FALSE))</f>
        <v>0</v>
      </c>
      <c r="H142" s="11" t="str">
        <f>IF(ISNA(VLOOKUP(Table1510[[#This Row],[Name]],'Elec 22-23'!$A$4:$B$680, 2, FALSE)), "", VLOOKUP(Table1510[[#This Row],[Name]], 'Elec 22-23'!$A$4:$B$680, 2, FALSE))</f>
        <v/>
      </c>
      <c r="I142" s="74" t="str">
        <f>IFERROR(Table1510[[#This Row],[Electricity 22-23]]/$M$1, "")</f>
        <v/>
      </c>
      <c r="J142" s="7" t="str">
        <f>IF(ISNA(VLOOKUP(Table1510[[#This Row],[Name]],Table1[#All],21,FALSE)),"0",(VLOOKUP(Table1510[[#This Row],[Name]],Table1[#All],21,FALSE)))</f>
        <v>0</v>
      </c>
      <c r="K142" s="97">
        <f ca="1">IFERROR(Table1510[[#This Row],[Electricity 23-24]]/$O$1,"")</f>
        <v>0</v>
      </c>
      <c r="L142" s="77"/>
    </row>
    <row r="143" spans="1:12" x14ac:dyDescent="0.25">
      <c r="A143" s="2"/>
      <c r="B143" s="21" t="e">
        <f>VLOOKUP(Table1510[[#This Row],[Name]], 'Site Information'!$A$2:$D$46, 4, FALSE)</f>
        <v>#N/A</v>
      </c>
      <c r="C143" s="11" t="str">
        <f>IF(ISNA(VLOOKUP(Table1510[[#This Row],[Name]], 'Elec 17-18'!$A$4:$B$630, 2, FALSE)), "0", VLOOKUP(Table1510[[#This Row],[Name]], 'Elec 17-18'!$A$4:$B$630, 2, FALSE))</f>
        <v>0</v>
      </c>
      <c r="D143" s="11" t="str">
        <f>IF(ISNA(VLOOKUP(Table1510[[#This Row],[Name]], 'Elec 18-19'!$A$4:$B$630, 2, FALSE)), "0", VLOOKUP(Table1510[[#This Row],[Name]], 'Elec 18-19'!$A$4:$B$630, 2, FALSE))</f>
        <v>0</v>
      </c>
      <c r="E143" s="11" t="str">
        <f>IF(ISNA(VLOOKUP(Table1510[[#This Row],[Name]], 'Elec 19-20'!$A$4:$B$631, 2, FALSE)), "0", VLOOKUP(Table1510[[#This Row],[Name]], 'Elec 19-20'!$A$4:$B$631, 2, FALSE))</f>
        <v>0</v>
      </c>
      <c r="F143" s="11" t="str">
        <f>IF(ISNA(VLOOKUP(Table1510[[#This Row],[Name]],'Elec 20-21'!$A$4:$B$641, 2, FALSE)), "0", VLOOKUP(Table1510[[#This Row],[Name]], 'Elec 20-21'!$A$4:$B$641, 2, FALSE))</f>
        <v>0</v>
      </c>
      <c r="G143" s="47" t="str">
        <f>IF(ISNA(VLOOKUP(Table1510[[#This Row],[Name]], 'Elec 21-22'!$A$4:$B$656, 2, FALSE)), "0", VLOOKUP(Table1510[[#This Row],[Name]], 'Elec 21-22'!$A$4:$B$656, 2, FALSE))</f>
        <v>0</v>
      </c>
      <c r="H143" s="11" t="str">
        <f>IF(ISNA(VLOOKUP(Table1510[[#This Row],[Name]],'Elec 22-23'!$A$4:$B$680, 2, FALSE)), "", VLOOKUP(Table1510[[#This Row],[Name]], 'Elec 22-23'!$A$4:$B$680, 2, FALSE))</f>
        <v/>
      </c>
      <c r="I143" s="12" t="str">
        <f>IFERROR(Table1510[[#This Row],[Electricity 22-23]]/$M$1, "")</f>
        <v/>
      </c>
      <c r="J143" s="7" t="str">
        <f>IF(ISNA(VLOOKUP(Table1510[[#This Row],[Name]],Table1[#All],21,FALSE)),"0",(VLOOKUP(Table1510[[#This Row],[Name]],Table1[#All],21,FALSE)))</f>
        <v>0</v>
      </c>
      <c r="K143" s="97">
        <f ca="1">IFERROR(Table1510[[#This Row],[Electricity 23-24]]/$O$1,"")</f>
        <v>0</v>
      </c>
      <c r="L143" s="77"/>
    </row>
    <row r="144" spans="1:12" x14ac:dyDescent="0.25">
      <c r="A144" s="2"/>
      <c r="B144" s="21" t="e">
        <f>VLOOKUP(Table1510[[#This Row],[Name]], 'Site Information'!$A$2:$D$46, 4, FALSE)</f>
        <v>#N/A</v>
      </c>
      <c r="C144" s="8" t="str">
        <f>IF(ISNA(VLOOKUP(Table1510[[#This Row],[Name]], 'Elec 17-18'!$A$4:$B$630, 2, FALSE)), "0", VLOOKUP(Table1510[[#This Row],[Name]], 'Elec 17-18'!$A$4:$B$630, 2, FALSE))</f>
        <v>0</v>
      </c>
      <c r="D144" s="8" t="str">
        <f>IF(ISNA(VLOOKUP(Table1510[[#This Row],[Name]], 'Elec 18-19'!$A$4:$B$630, 2, FALSE)), "0", VLOOKUP(Table1510[[#This Row],[Name]], 'Elec 18-19'!$A$4:$B$630, 2, FALSE))</f>
        <v>0</v>
      </c>
      <c r="E144" s="7" t="str">
        <f>IF(ISNA(VLOOKUP(Table1510[[#This Row],[Name]], 'Elec 19-20'!$A$4:$B$631, 2, FALSE)), "0", VLOOKUP(Table1510[[#This Row],[Name]], 'Elec 19-20'!$A$4:$B$631, 2, FALSE))</f>
        <v>0</v>
      </c>
      <c r="F144" s="11" t="str">
        <f>IF(ISNA(VLOOKUP(Table1510[[#This Row],[Name]],'Elec 20-21'!$A$4:$B$641, 2, FALSE)), "0", VLOOKUP(Table1510[[#This Row],[Name]], 'Elec 20-21'!$A$4:$B$641, 2, FALSE))</f>
        <v>0</v>
      </c>
      <c r="G144" s="47" t="str">
        <f>IF(ISNA(VLOOKUP(Table1510[[#This Row],[Name]], 'Elec 21-22'!$A$4:$B$656, 2, FALSE)), "0", VLOOKUP(Table1510[[#This Row],[Name]], 'Elec 21-22'!$A$4:$B$656, 2, FALSE))</f>
        <v>0</v>
      </c>
      <c r="H144" s="11" t="str">
        <f>IF(ISNA(VLOOKUP(Table1510[[#This Row],[Name]],'Elec 22-23'!$A$4:$B$680, 2, FALSE)), "", VLOOKUP(Table1510[[#This Row],[Name]], 'Elec 22-23'!$A$4:$B$680, 2, FALSE))</f>
        <v/>
      </c>
      <c r="I144" s="74" t="str">
        <f>IFERROR(Table1510[[#This Row],[Electricity 22-23]]/$M$1, "")</f>
        <v/>
      </c>
      <c r="J144" s="7" t="str">
        <f>IF(ISNA(VLOOKUP(Table1510[[#This Row],[Name]],Table1[#All],21,FALSE)),"0",(VLOOKUP(Table1510[[#This Row],[Name]],Table1[#All],21,FALSE)))</f>
        <v>0</v>
      </c>
      <c r="K144" s="97">
        <f ca="1">IFERROR(Table1510[[#This Row],[Electricity 23-24]]/$O$1,"")</f>
        <v>0</v>
      </c>
      <c r="L144" s="77"/>
    </row>
    <row r="145" spans="1:12" x14ac:dyDescent="0.25">
      <c r="A145" s="2"/>
      <c r="B145" s="21" t="e">
        <f>VLOOKUP(Table1510[[#This Row],[Name]], 'Site Information'!$A$2:$D$46, 4, FALSE)</f>
        <v>#N/A</v>
      </c>
      <c r="C145" s="8" t="str">
        <f>IF(ISNA(VLOOKUP(Table1510[[#This Row],[Name]], 'Elec 17-18'!$A$4:$B$630, 2, FALSE)), "0", VLOOKUP(Table1510[[#This Row],[Name]], 'Elec 17-18'!$A$4:$B$630, 2, FALSE))</f>
        <v>0</v>
      </c>
      <c r="D145" s="8" t="str">
        <f>IF(ISNA(VLOOKUP(Table1510[[#This Row],[Name]], 'Elec 18-19'!$A$4:$B$630, 2, FALSE)), "0", VLOOKUP(Table1510[[#This Row],[Name]], 'Elec 18-19'!$A$4:$B$630, 2, FALSE))</f>
        <v>0</v>
      </c>
      <c r="E145" s="7" t="str">
        <f>IF(ISNA(VLOOKUP(Table1510[[#This Row],[Name]], 'Elec 19-20'!$A$4:$B$631, 2, FALSE)), "0", VLOOKUP(Table1510[[#This Row],[Name]], 'Elec 19-20'!$A$4:$B$631, 2, FALSE))</f>
        <v>0</v>
      </c>
      <c r="F145" s="11" t="str">
        <f>IF(ISNA(VLOOKUP(Table1510[[#This Row],[Name]],'Elec 20-21'!$A$4:$B$641, 2, FALSE)), "0", VLOOKUP(Table1510[[#This Row],[Name]], 'Elec 20-21'!$A$4:$B$641, 2, FALSE))</f>
        <v>0</v>
      </c>
      <c r="G145" s="47" t="str">
        <f>IF(ISNA(VLOOKUP(Table1510[[#This Row],[Name]], 'Elec 21-22'!$A$4:$B$656, 2, FALSE)), "0", VLOOKUP(Table1510[[#This Row],[Name]], 'Elec 21-22'!$A$4:$B$656, 2, FALSE))</f>
        <v>0</v>
      </c>
      <c r="H145" s="11" t="str">
        <f>IF(ISNA(VLOOKUP(Table1510[[#This Row],[Name]],'Elec 22-23'!$A$4:$B$680, 2, FALSE)), "", VLOOKUP(Table1510[[#This Row],[Name]], 'Elec 22-23'!$A$4:$B$680, 2, FALSE))</f>
        <v/>
      </c>
      <c r="I145" s="74" t="str">
        <f>IFERROR(Table1510[[#This Row],[Electricity 22-23]]/$M$1, "")</f>
        <v/>
      </c>
      <c r="J145" s="7" t="str">
        <f>IF(ISNA(VLOOKUP(Table1510[[#This Row],[Name]],Table1[#All],21,FALSE)),"0",(VLOOKUP(Table1510[[#This Row],[Name]],Table1[#All],21,FALSE)))</f>
        <v>0</v>
      </c>
      <c r="K145" s="97">
        <f ca="1">IFERROR(Table1510[[#This Row],[Electricity 23-24]]/$O$1,"")</f>
        <v>0</v>
      </c>
      <c r="L145" s="77"/>
    </row>
    <row r="146" spans="1:12" x14ac:dyDescent="0.25">
      <c r="A146" s="2"/>
      <c r="B146" s="21" t="e">
        <f>VLOOKUP(Table1510[[#This Row],[Name]], 'Site Information'!$A$2:$D$46, 4, FALSE)</f>
        <v>#N/A</v>
      </c>
      <c r="C146" s="8" t="str">
        <f>IF(ISNA(VLOOKUP(Table1510[[#This Row],[Name]], 'Elec 17-18'!$A$4:$B$630, 2, FALSE)), "0", VLOOKUP(Table1510[[#This Row],[Name]], 'Elec 17-18'!$A$4:$B$630, 2, FALSE))</f>
        <v>0</v>
      </c>
      <c r="D146" s="8" t="str">
        <f>IF(ISNA(VLOOKUP(Table1510[[#This Row],[Name]], 'Elec 18-19'!$A$4:$B$630, 2, FALSE)), "0", VLOOKUP(Table1510[[#This Row],[Name]], 'Elec 18-19'!$A$4:$B$630, 2, FALSE))</f>
        <v>0</v>
      </c>
      <c r="E146" s="7" t="str">
        <f>IF(ISNA(VLOOKUP(Table1510[[#This Row],[Name]], 'Elec 19-20'!$A$4:$B$631, 2, FALSE)), "0", VLOOKUP(Table1510[[#This Row],[Name]], 'Elec 19-20'!$A$4:$B$631, 2, FALSE))</f>
        <v>0</v>
      </c>
      <c r="F146" s="11" t="str">
        <f>IF(ISNA(VLOOKUP(Table1510[[#This Row],[Name]],'Elec 20-21'!$A$4:$B$641, 2, FALSE)), "0", VLOOKUP(Table1510[[#This Row],[Name]], 'Elec 20-21'!$A$4:$B$641, 2, FALSE))</f>
        <v>0</v>
      </c>
      <c r="G146" s="47" t="str">
        <f>IF(ISNA(VLOOKUP(Table1510[[#This Row],[Name]], 'Elec 21-22'!$A$4:$B$656, 2, FALSE)), "0", VLOOKUP(Table1510[[#This Row],[Name]], 'Elec 21-22'!$A$4:$B$656, 2, FALSE))</f>
        <v>0</v>
      </c>
      <c r="H146" s="11" t="str">
        <f>IF(ISNA(VLOOKUP(Table1510[[#This Row],[Name]],'Elec 22-23'!$A$4:$B$680, 2, FALSE)), "", VLOOKUP(Table1510[[#This Row],[Name]], 'Elec 22-23'!$A$4:$B$680, 2, FALSE))</f>
        <v/>
      </c>
      <c r="I146" s="74" t="str">
        <f>IFERROR(Table1510[[#This Row],[Electricity 22-23]]/$M$1, "")</f>
        <v/>
      </c>
      <c r="J146" s="7" t="str">
        <f>IF(ISNA(VLOOKUP(Table1510[[#This Row],[Name]],Table1[#All],21,FALSE)),"0",(VLOOKUP(Table1510[[#This Row],[Name]],Table1[#All],21,FALSE)))</f>
        <v>0</v>
      </c>
      <c r="K146" s="97">
        <f ca="1">IFERROR(Table1510[[#This Row],[Electricity 23-24]]/$O$1,"")</f>
        <v>0</v>
      </c>
      <c r="L146" s="77"/>
    </row>
    <row r="147" spans="1:12" x14ac:dyDescent="0.25">
      <c r="A147" s="2"/>
      <c r="B147" s="21" t="e">
        <f>VLOOKUP(Table1510[[#This Row],[Name]], 'Site Information'!$A$2:$D$46, 4, FALSE)</f>
        <v>#N/A</v>
      </c>
      <c r="C147" s="8" t="str">
        <f>IF(ISNA(VLOOKUP(Table1510[[#This Row],[Name]], 'Elec 17-18'!$A$4:$B$630, 2, FALSE)), "0", VLOOKUP(Table1510[[#This Row],[Name]], 'Elec 17-18'!$A$4:$B$630, 2, FALSE))</f>
        <v>0</v>
      </c>
      <c r="D147" s="8" t="str">
        <f>IF(ISNA(VLOOKUP(Table1510[[#This Row],[Name]], 'Elec 18-19'!$A$4:$B$630, 2, FALSE)), "0", VLOOKUP(Table1510[[#This Row],[Name]], 'Elec 18-19'!$A$4:$B$630, 2, FALSE))</f>
        <v>0</v>
      </c>
      <c r="E147" s="7" t="str">
        <f>IF(ISNA(VLOOKUP(Table1510[[#This Row],[Name]], 'Elec 19-20'!$A$4:$B$631, 2, FALSE)), "0", VLOOKUP(Table1510[[#This Row],[Name]], 'Elec 19-20'!$A$4:$B$631, 2, FALSE))</f>
        <v>0</v>
      </c>
      <c r="F147" s="11" t="str">
        <f>IF(ISNA(VLOOKUP(Table1510[[#This Row],[Name]],'Elec 20-21'!$A$4:$B$641, 2, FALSE)), "0", VLOOKUP(Table1510[[#This Row],[Name]], 'Elec 20-21'!$A$4:$B$641, 2, FALSE))</f>
        <v>0</v>
      </c>
      <c r="G147" s="47" t="str">
        <f>IF(ISNA(VLOOKUP(Table1510[[#This Row],[Name]], 'Elec 21-22'!$A$4:$B$656, 2, FALSE)), "0", VLOOKUP(Table1510[[#This Row],[Name]], 'Elec 21-22'!$A$4:$B$656, 2, FALSE))</f>
        <v>0</v>
      </c>
      <c r="H147" s="11" t="str">
        <f>IF(ISNA(VLOOKUP(Table1510[[#This Row],[Name]],'Elec 22-23'!$A$4:$B$680, 2, FALSE)), "", VLOOKUP(Table1510[[#This Row],[Name]], 'Elec 22-23'!$A$4:$B$680, 2, FALSE))</f>
        <v/>
      </c>
      <c r="I147" s="74" t="str">
        <f>IFERROR(Table1510[[#This Row],[Electricity 22-23]]/$M$1, "")</f>
        <v/>
      </c>
      <c r="J147" s="7" t="str">
        <f>IF(ISNA(VLOOKUP(Table1510[[#This Row],[Name]],Table1[#All],21,FALSE)),"0",(VLOOKUP(Table1510[[#This Row],[Name]],Table1[#All],21,FALSE)))</f>
        <v>0</v>
      </c>
      <c r="K147" s="97">
        <f ca="1">IFERROR(Table1510[[#This Row],[Electricity 23-24]]/$O$1,"")</f>
        <v>0</v>
      </c>
      <c r="L147" s="77"/>
    </row>
    <row r="148" spans="1:12" x14ac:dyDescent="0.25">
      <c r="A148" s="2"/>
      <c r="B148" s="21" t="e">
        <f>VLOOKUP(Table1510[[#This Row],[Name]], 'Site Information'!$A$2:$D$46, 4, FALSE)</f>
        <v>#N/A</v>
      </c>
      <c r="C148" s="11" t="str">
        <f>IF(ISNA(VLOOKUP(Table1510[[#This Row],[Name]], 'Elec 17-18'!$A$4:$B$630, 2, FALSE)), "0", VLOOKUP(Table1510[[#This Row],[Name]], 'Elec 17-18'!$A$4:$B$630, 2, FALSE))</f>
        <v>0</v>
      </c>
      <c r="D148" s="11" t="str">
        <f>IF(ISNA(VLOOKUP(Table1510[[#This Row],[Name]], 'Elec 18-19'!$A$4:$B$630, 2, FALSE)), "0", VLOOKUP(Table1510[[#This Row],[Name]], 'Elec 18-19'!$A$4:$B$630, 2, FALSE))</f>
        <v>0</v>
      </c>
      <c r="E148" s="11" t="str">
        <f>IF(ISNA(VLOOKUP(Table1510[[#This Row],[Name]], 'Elec 19-20'!$A$4:$B$631, 2, FALSE)), "0", VLOOKUP(Table1510[[#This Row],[Name]], 'Elec 19-20'!$A$4:$B$631, 2, FALSE))</f>
        <v>0</v>
      </c>
      <c r="F148" s="11" t="str">
        <f>IF(ISNA(VLOOKUP(Table1510[[#This Row],[Name]],'Elec 20-21'!$A$4:$B$641, 2, FALSE)), "0", VLOOKUP(Table1510[[#This Row],[Name]], 'Elec 20-21'!$A$4:$B$641, 2, FALSE))</f>
        <v>0</v>
      </c>
      <c r="G148" s="47" t="str">
        <f>IF(ISNA(VLOOKUP(Table1510[[#This Row],[Name]], 'Elec 21-22'!$A$4:$B$656, 2, FALSE)), "0", VLOOKUP(Table1510[[#This Row],[Name]], 'Elec 21-22'!$A$4:$B$656, 2, FALSE))</f>
        <v>0</v>
      </c>
      <c r="H148" s="11" t="str">
        <f>IF(ISNA(VLOOKUP(Table1510[[#This Row],[Name]],'Elec 22-23'!$A$4:$B$680, 2, FALSE)), "", VLOOKUP(Table1510[[#This Row],[Name]], 'Elec 22-23'!$A$4:$B$680, 2, FALSE))</f>
        <v/>
      </c>
      <c r="I148" s="12" t="str">
        <f>IFERROR(Table1510[[#This Row],[Electricity 22-23]]/$M$1, "")</f>
        <v/>
      </c>
      <c r="J148" s="7" t="str">
        <f>IF(ISNA(VLOOKUP(Table1510[[#This Row],[Name]],Table1[#All],21,FALSE)),"0",(VLOOKUP(Table1510[[#This Row],[Name]],Table1[#All],21,FALSE)))</f>
        <v>0</v>
      </c>
      <c r="K148" s="97">
        <f ca="1">IFERROR(Table1510[[#This Row],[Electricity 23-24]]/$O$1,"")</f>
        <v>0</v>
      </c>
      <c r="L148" s="77"/>
    </row>
    <row r="149" spans="1:12" x14ac:dyDescent="0.25">
      <c r="A149" s="2"/>
      <c r="B149" s="21" t="e">
        <f>VLOOKUP(Table1510[[#This Row],[Name]], 'Site Information'!$A$2:$D$46, 4, FALSE)</f>
        <v>#N/A</v>
      </c>
      <c r="C149" s="8" t="str">
        <f>IF(ISNA(VLOOKUP(Table1510[[#This Row],[Name]], 'Elec 17-18'!$A$4:$B$630, 2, FALSE)), "0", VLOOKUP(Table1510[[#This Row],[Name]], 'Elec 17-18'!$A$4:$B$630, 2, FALSE))</f>
        <v>0</v>
      </c>
      <c r="D149" s="8" t="str">
        <f>IF(ISNA(VLOOKUP(Table1510[[#This Row],[Name]], 'Elec 18-19'!$A$4:$B$630, 2, FALSE)), "0", VLOOKUP(Table1510[[#This Row],[Name]], 'Elec 18-19'!$A$4:$B$630, 2, FALSE))</f>
        <v>0</v>
      </c>
      <c r="E149" s="7" t="str">
        <f>IF(ISNA(VLOOKUP(Table1510[[#This Row],[Name]], 'Elec 19-20'!$A$4:$B$631, 2, FALSE)), "0", VLOOKUP(Table1510[[#This Row],[Name]], 'Elec 19-20'!$A$4:$B$631, 2, FALSE))</f>
        <v>0</v>
      </c>
      <c r="F149" s="11" t="str">
        <f>IF(ISNA(VLOOKUP(Table1510[[#This Row],[Name]],'Elec 20-21'!$A$4:$B$641, 2, FALSE)), "0", VLOOKUP(Table1510[[#This Row],[Name]], 'Elec 20-21'!$A$4:$B$641, 2, FALSE))</f>
        <v>0</v>
      </c>
      <c r="G149" s="47" t="str">
        <f>IF(ISNA(VLOOKUP(Table1510[[#This Row],[Name]], 'Elec 21-22'!$A$4:$B$656, 2, FALSE)), "0", VLOOKUP(Table1510[[#This Row],[Name]], 'Elec 21-22'!$A$4:$B$656, 2, FALSE))</f>
        <v>0</v>
      </c>
      <c r="H149" s="11" t="str">
        <f>IF(ISNA(VLOOKUP(Table1510[[#This Row],[Name]],'Elec 22-23'!$A$4:$B$680, 2, FALSE)), "", VLOOKUP(Table1510[[#This Row],[Name]], 'Elec 22-23'!$A$4:$B$680, 2, FALSE))</f>
        <v/>
      </c>
      <c r="I149" s="74" t="str">
        <f>IFERROR(Table1510[[#This Row],[Electricity 22-23]]/$M$1, "")</f>
        <v/>
      </c>
      <c r="J149" s="7" t="str">
        <f>IF(ISNA(VLOOKUP(Table1510[[#This Row],[Name]],Table1[#All],21,FALSE)),"0",(VLOOKUP(Table1510[[#This Row],[Name]],Table1[#All],21,FALSE)))</f>
        <v>0</v>
      </c>
      <c r="K149" s="97">
        <f ca="1">IFERROR(Table1510[[#This Row],[Electricity 23-24]]/$O$1,"")</f>
        <v>0</v>
      </c>
      <c r="L149" s="77"/>
    </row>
    <row r="150" spans="1:12" x14ac:dyDescent="0.25">
      <c r="A150" s="2"/>
      <c r="B150" s="21" t="e">
        <f>VLOOKUP(Table1510[[#This Row],[Name]], 'Site Information'!$A$2:$D$46, 4, FALSE)</f>
        <v>#N/A</v>
      </c>
      <c r="C150" s="11" t="str">
        <f>IF(ISNA(VLOOKUP(Table1510[[#This Row],[Name]], 'Elec 17-18'!$A$4:$B$630, 2, FALSE)), "0", VLOOKUP(Table1510[[#This Row],[Name]], 'Elec 17-18'!$A$4:$B$630, 2, FALSE))</f>
        <v>0</v>
      </c>
      <c r="D150" s="11" t="str">
        <f>IF(ISNA(VLOOKUP(Table1510[[#This Row],[Name]], 'Elec 18-19'!$A$4:$B$630, 2, FALSE)), "0", VLOOKUP(Table1510[[#This Row],[Name]], 'Elec 18-19'!$A$4:$B$630, 2, FALSE))</f>
        <v>0</v>
      </c>
      <c r="E150" s="11" t="str">
        <f>IF(ISNA(VLOOKUP(Table1510[[#This Row],[Name]], 'Elec 19-20'!$A$4:$B$631, 2, FALSE)), "0", VLOOKUP(Table1510[[#This Row],[Name]], 'Elec 19-20'!$A$4:$B$631, 2, FALSE))</f>
        <v>0</v>
      </c>
      <c r="F150" s="11" t="str">
        <f>IF(ISNA(VLOOKUP(Table1510[[#This Row],[Name]],'Elec 20-21'!$A$4:$B$641, 2, FALSE)), "0", VLOOKUP(Table1510[[#This Row],[Name]], 'Elec 20-21'!$A$4:$B$641, 2, FALSE))</f>
        <v>0</v>
      </c>
      <c r="G150" s="47" t="str">
        <f>IF(ISNA(VLOOKUP(Table1510[[#This Row],[Name]], 'Elec 21-22'!$A$4:$B$656, 2, FALSE)), "0", VLOOKUP(Table1510[[#This Row],[Name]], 'Elec 21-22'!$A$4:$B$656, 2, FALSE))</f>
        <v>0</v>
      </c>
      <c r="H150" s="11" t="str">
        <f>IF(ISNA(VLOOKUP(Table1510[[#This Row],[Name]],'Elec 22-23'!$A$4:$B$680, 2, FALSE)), "", VLOOKUP(Table1510[[#This Row],[Name]], 'Elec 22-23'!$A$4:$B$680, 2, FALSE))</f>
        <v/>
      </c>
      <c r="I150" s="12" t="str">
        <f>IFERROR(Table1510[[#This Row],[Electricity 22-23]]/$M$1, "")</f>
        <v/>
      </c>
      <c r="J150" s="7" t="str">
        <f>IF(ISNA(VLOOKUP(Table1510[[#This Row],[Name]],Table1[#All],21,FALSE)),"0",(VLOOKUP(Table1510[[#This Row],[Name]],Table1[#All],21,FALSE)))</f>
        <v>0</v>
      </c>
      <c r="K150" s="97">
        <f ca="1">IFERROR(Table1510[[#This Row],[Electricity 23-24]]/$O$1,"")</f>
        <v>0</v>
      </c>
      <c r="L150" s="77"/>
    </row>
    <row r="151" spans="1:12" x14ac:dyDescent="0.25">
      <c r="A151" s="2"/>
      <c r="B151" s="21" t="e">
        <f>VLOOKUP(Table1510[[#This Row],[Name]], 'Site Information'!$A$2:$D$46, 4, FALSE)</f>
        <v>#N/A</v>
      </c>
      <c r="C151" s="8" t="str">
        <f>IF(ISNA(VLOOKUP(Table1510[[#This Row],[Name]], 'Elec 17-18'!$A$4:$B$630, 2, FALSE)), "0", VLOOKUP(Table1510[[#This Row],[Name]], 'Elec 17-18'!$A$4:$B$630, 2, FALSE))</f>
        <v>0</v>
      </c>
      <c r="D151" s="8" t="str">
        <f>IF(ISNA(VLOOKUP(Table1510[[#This Row],[Name]], 'Elec 18-19'!$A$4:$B$630, 2, FALSE)), "0", VLOOKUP(Table1510[[#This Row],[Name]], 'Elec 18-19'!$A$4:$B$630, 2, FALSE))</f>
        <v>0</v>
      </c>
      <c r="E151" s="7" t="str">
        <f>IF(ISNA(VLOOKUP(Table1510[[#This Row],[Name]], 'Elec 19-20'!$A$4:$B$631, 2, FALSE)), "0", VLOOKUP(Table1510[[#This Row],[Name]], 'Elec 19-20'!$A$4:$B$631, 2, FALSE))</f>
        <v>0</v>
      </c>
      <c r="F151" s="11" t="str">
        <f>IF(ISNA(VLOOKUP(Table1510[[#This Row],[Name]],'Elec 20-21'!$A$4:$B$641, 2, FALSE)), "0", VLOOKUP(Table1510[[#This Row],[Name]], 'Elec 20-21'!$A$4:$B$641, 2, FALSE))</f>
        <v>0</v>
      </c>
      <c r="G151" s="47" t="str">
        <f>IF(ISNA(VLOOKUP(Table1510[[#This Row],[Name]], 'Elec 21-22'!$A$4:$B$656, 2, FALSE)), "0", VLOOKUP(Table1510[[#This Row],[Name]], 'Elec 21-22'!$A$4:$B$656, 2, FALSE))</f>
        <v>0</v>
      </c>
      <c r="H151" s="11" t="str">
        <f>IF(ISNA(VLOOKUP(Table1510[[#This Row],[Name]],'Elec 22-23'!$A$4:$B$680, 2, FALSE)), "", VLOOKUP(Table1510[[#This Row],[Name]], 'Elec 22-23'!$A$4:$B$680, 2, FALSE))</f>
        <v/>
      </c>
      <c r="I151" s="74" t="str">
        <f>IFERROR(Table1510[[#This Row],[Electricity 22-23]]/$M$1, "")</f>
        <v/>
      </c>
      <c r="J151" s="7" t="str">
        <f>IF(ISNA(VLOOKUP(Table1510[[#This Row],[Name]],Table1[#All],21,FALSE)),"0",(VLOOKUP(Table1510[[#This Row],[Name]],Table1[#All],21,FALSE)))</f>
        <v>0</v>
      </c>
      <c r="K151" s="97">
        <f ca="1">IFERROR(Table1510[[#This Row],[Electricity 23-24]]/$O$1,"")</f>
        <v>0</v>
      </c>
      <c r="L151" s="77"/>
    </row>
    <row r="152" spans="1:12" x14ac:dyDescent="0.25">
      <c r="A152" s="2"/>
      <c r="B152" s="21" t="e">
        <f>VLOOKUP(Table1510[[#This Row],[Name]], 'Site Information'!$A$2:$D$46, 4, FALSE)</f>
        <v>#N/A</v>
      </c>
      <c r="C152" s="11" t="str">
        <f>IF(ISNA(VLOOKUP(Table1510[[#This Row],[Name]], 'Elec 17-18'!$A$4:$B$630, 2, FALSE)), "0", VLOOKUP(Table1510[[#This Row],[Name]], 'Elec 17-18'!$A$4:$B$630, 2, FALSE))</f>
        <v>0</v>
      </c>
      <c r="D152" s="11" t="str">
        <f>IF(ISNA(VLOOKUP(Table1510[[#This Row],[Name]], 'Elec 18-19'!$A$4:$B$630, 2, FALSE)), "0", VLOOKUP(Table1510[[#This Row],[Name]], 'Elec 18-19'!$A$4:$B$630, 2, FALSE))</f>
        <v>0</v>
      </c>
      <c r="E152" s="11" t="str">
        <f>IF(ISNA(VLOOKUP(Table1510[[#This Row],[Name]], 'Elec 19-20'!$A$4:$B$631, 2, FALSE)), "0", VLOOKUP(Table1510[[#This Row],[Name]], 'Elec 19-20'!$A$4:$B$631, 2, FALSE))</f>
        <v>0</v>
      </c>
      <c r="F152" s="11" t="str">
        <f>IF(ISNA(VLOOKUP(Table1510[[#This Row],[Name]],'Elec 20-21'!$A$4:$B$641, 2, FALSE)), "0", VLOOKUP(Table1510[[#This Row],[Name]], 'Elec 20-21'!$A$4:$B$641, 2, FALSE))</f>
        <v>0</v>
      </c>
      <c r="G152" s="47" t="str">
        <f>IF(ISNA(VLOOKUP(Table1510[[#This Row],[Name]], 'Elec 21-22'!$A$4:$B$656, 2, FALSE)), "0", VLOOKUP(Table1510[[#This Row],[Name]], 'Elec 21-22'!$A$4:$B$656, 2, FALSE))</f>
        <v>0</v>
      </c>
      <c r="H152" s="11" t="str">
        <f>IF(ISNA(VLOOKUP(Table1510[[#This Row],[Name]],'Elec 22-23'!$A$4:$B$680, 2, FALSE)), "", VLOOKUP(Table1510[[#This Row],[Name]], 'Elec 22-23'!$A$4:$B$680, 2, FALSE))</f>
        <v/>
      </c>
      <c r="I152" s="12" t="str">
        <f>IFERROR(Table1510[[#This Row],[Electricity 22-23]]/$M$1, "")</f>
        <v/>
      </c>
      <c r="J152" s="7" t="str">
        <f>IF(ISNA(VLOOKUP(Table1510[[#This Row],[Name]],Table1[#All],21,FALSE)),"0",(VLOOKUP(Table1510[[#This Row],[Name]],Table1[#All],21,FALSE)))</f>
        <v>0</v>
      </c>
      <c r="K152" s="97">
        <f ca="1">IFERROR(Table1510[[#This Row],[Electricity 23-24]]/$O$1,"")</f>
        <v>0</v>
      </c>
      <c r="L152" s="77"/>
    </row>
    <row r="153" spans="1:12" x14ac:dyDescent="0.25">
      <c r="A153" s="2"/>
      <c r="B153" s="21" t="e">
        <f>VLOOKUP(Table1510[[#This Row],[Name]], 'Site Information'!$A$2:$D$46, 4, FALSE)</f>
        <v>#N/A</v>
      </c>
      <c r="C153" s="8" t="str">
        <f>IF(ISNA(VLOOKUP(Table1510[[#This Row],[Name]], 'Elec 17-18'!$A$4:$B$630, 2, FALSE)), "0", VLOOKUP(Table1510[[#This Row],[Name]], 'Elec 17-18'!$A$4:$B$630, 2, FALSE))</f>
        <v>0</v>
      </c>
      <c r="D153" s="8" t="str">
        <f>IF(ISNA(VLOOKUP(Table1510[[#This Row],[Name]], 'Elec 18-19'!$A$4:$B$630, 2, FALSE)), "0", VLOOKUP(Table1510[[#This Row],[Name]], 'Elec 18-19'!$A$4:$B$630, 2, FALSE))</f>
        <v>0</v>
      </c>
      <c r="E153" s="7" t="str">
        <f>IF(ISNA(VLOOKUP(Table1510[[#This Row],[Name]], 'Elec 19-20'!$A$4:$B$631, 2, FALSE)), "0", VLOOKUP(Table1510[[#This Row],[Name]], 'Elec 19-20'!$A$4:$B$631, 2, FALSE))</f>
        <v>0</v>
      </c>
      <c r="F153" s="11" t="str">
        <f>IF(ISNA(VLOOKUP(Table1510[[#This Row],[Name]],'Elec 20-21'!$A$4:$B$641, 2, FALSE)), "0", VLOOKUP(Table1510[[#This Row],[Name]], 'Elec 20-21'!$A$4:$B$641, 2, FALSE))</f>
        <v>0</v>
      </c>
      <c r="G153" s="47" t="str">
        <f>IF(ISNA(VLOOKUP(Table1510[[#This Row],[Name]], 'Elec 21-22'!$A$4:$B$656, 2, FALSE)), "0", VLOOKUP(Table1510[[#This Row],[Name]], 'Elec 21-22'!$A$4:$B$656, 2, FALSE))</f>
        <v>0</v>
      </c>
      <c r="H153" s="11" t="str">
        <f>IF(ISNA(VLOOKUP(Table1510[[#This Row],[Name]],'Elec 22-23'!$A$4:$B$680, 2, FALSE)), "", VLOOKUP(Table1510[[#This Row],[Name]], 'Elec 22-23'!$A$4:$B$680, 2, FALSE))</f>
        <v/>
      </c>
      <c r="I153" s="74" t="str">
        <f>IFERROR(Table1510[[#This Row],[Electricity 22-23]]/$M$1, "")</f>
        <v/>
      </c>
      <c r="J153" s="7" t="str">
        <f>IF(ISNA(VLOOKUP(Table1510[[#This Row],[Name]],Table1[#All],21,FALSE)),"0",(VLOOKUP(Table1510[[#This Row],[Name]],Table1[#All],21,FALSE)))</f>
        <v>0</v>
      </c>
      <c r="K153" s="97">
        <f ca="1">IFERROR(Table1510[[#This Row],[Electricity 23-24]]/$O$1,"")</f>
        <v>0</v>
      </c>
      <c r="L153" s="77"/>
    </row>
    <row r="154" spans="1:12" x14ac:dyDescent="0.25">
      <c r="A154" s="2"/>
      <c r="B154" s="21" t="e">
        <f>VLOOKUP(Table1510[[#This Row],[Name]], 'Site Information'!$A$2:$D$46, 4, FALSE)</f>
        <v>#N/A</v>
      </c>
      <c r="C154" s="8" t="str">
        <f>IF(ISNA(VLOOKUP(Table1510[[#This Row],[Name]], 'Elec 17-18'!$A$4:$B$630, 2, FALSE)), "0", VLOOKUP(Table1510[[#This Row],[Name]], 'Elec 17-18'!$A$4:$B$630, 2, FALSE))</f>
        <v>0</v>
      </c>
      <c r="D154" s="8" t="str">
        <f>IF(ISNA(VLOOKUP(Table1510[[#This Row],[Name]], 'Elec 18-19'!$A$4:$B$630, 2, FALSE)), "0", VLOOKUP(Table1510[[#This Row],[Name]], 'Elec 18-19'!$A$4:$B$630, 2, FALSE))</f>
        <v>0</v>
      </c>
      <c r="E154" s="7" t="str">
        <f>IF(ISNA(VLOOKUP(Table1510[[#This Row],[Name]], 'Elec 19-20'!$A$4:$B$631, 2, FALSE)), "0", VLOOKUP(Table1510[[#This Row],[Name]], 'Elec 19-20'!$A$4:$B$631, 2, FALSE))</f>
        <v>0</v>
      </c>
      <c r="F154" s="11" t="str">
        <f>IF(ISNA(VLOOKUP(Table1510[[#This Row],[Name]],'Elec 20-21'!$A$4:$B$641, 2, FALSE)), "0", VLOOKUP(Table1510[[#This Row],[Name]], 'Elec 20-21'!$A$4:$B$641, 2, FALSE))</f>
        <v>0</v>
      </c>
      <c r="G154" s="47" t="str">
        <f>IF(ISNA(VLOOKUP(Table1510[[#This Row],[Name]], 'Elec 21-22'!$A$4:$B$656, 2, FALSE)), "0", VLOOKUP(Table1510[[#This Row],[Name]], 'Elec 21-22'!$A$4:$B$656, 2, FALSE))</f>
        <v>0</v>
      </c>
      <c r="H154" s="11" t="str">
        <f>IF(ISNA(VLOOKUP(Table1510[[#This Row],[Name]],'Elec 22-23'!$A$4:$B$680, 2, FALSE)), "", VLOOKUP(Table1510[[#This Row],[Name]], 'Elec 22-23'!$A$4:$B$680, 2, FALSE))</f>
        <v/>
      </c>
      <c r="I154" s="74" t="str">
        <f>IFERROR(Table1510[[#This Row],[Electricity 22-23]]/$M$1, "")</f>
        <v/>
      </c>
      <c r="J154" s="7" t="str">
        <f>IF(ISNA(VLOOKUP(Table1510[[#This Row],[Name]],Table1[#All],21,FALSE)),"0",(VLOOKUP(Table1510[[#This Row],[Name]],Table1[#All],21,FALSE)))</f>
        <v>0</v>
      </c>
      <c r="K154" s="97">
        <f ca="1">IFERROR(Table1510[[#This Row],[Electricity 23-24]]/$O$1,"")</f>
        <v>0</v>
      </c>
      <c r="L154" s="77"/>
    </row>
    <row r="155" spans="1:12" x14ac:dyDescent="0.25">
      <c r="A155" s="2"/>
      <c r="B155" s="21" t="e">
        <f>VLOOKUP(Table1510[[#This Row],[Name]], 'Site Information'!$A$2:$D$46, 4, FALSE)</f>
        <v>#N/A</v>
      </c>
      <c r="C155" s="8" t="str">
        <f>IF(ISNA(VLOOKUP(Table1510[[#This Row],[Name]], 'Elec 17-18'!$A$4:$B$630, 2, FALSE)), "0", VLOOKUP(Table1510[[#This Row],[Name]], 'Elec 17-18'!$A$4:$B$630, 2, FALSE))</f>
        <v>0</v>
      </c>
      <c r="D155" s="8" t="str">
        <f>IF(ISNA(VLOOKUP(Table1510[[#This Row],[Name]], 'Elec 18-19'!$A$4:$B$630, 2, FALSE)), "0", VLOOKUP(Table1510[[#This Row],[Name]], 'Elec 18-19'!$A$4:$B$630, 2, FALSE))</f>
        <v>0</v>
      </c>
      <c r="E155" s="7" t="str">
        <f>IF(ISNA(VLOOKUP(Table1510[[#This Row],[Name]], 'Elec 19-20'!$A$4:$B$631, 2, FALSE)), "0", VLOOKUP(Table1510[[#This Row],[Name]], 'Elec 19-20'!$A$4:$B$631, 2, FALSE))</f>
        <v>0</v>
      </c>
      <c r="F155" s="11" t="str">
        <f>IF(ISNA(VLOOKUP(Table1510[[#This Row],[Name]],'Elec 20-21'!$A$4:$B$641, 2, FALSE)), "0", VLOOKUP(Table1510[[#This Row],[Name]], 'Elec 20-21'!$A$4:$B$641, 2, FALSE))</f>
        <v>0</v>
      </c>
      <c r="G155" s="47" t="str">
        <f>IF(ISNA(VLOOKUP(Table1510[[#This Row],[Name]], 'Elec 21-22'!$A$4:$B$656, 2, FALSE)), "0", VLOOKUP(Table1510[[#This Row],[Name]], 'Elec 21-22'!$A$4:$B$656, 2, FALSE))</f>
        <v>0</v>
      </c>
      <c r="H155" s="11" t="str">
        <f>IF(ISNA(VLOOKUP(Table1510[[#This Row],[Name]],'Elec 22-23'!$A$4:$B$680, 2, FALSE)), "", VLOOKUP(Table1510[[#This Row],[Name]], 'Elec 22-23'!$A$4:$B$680, 2, FALSE))</f>
        <v/>
      </c>
      <c r="I155" s="74" t="str">
        <f>IFERROR(Table1510[[#This Row],[Electricity 22-23]]/$M$1, "")</f>
        <v/>
      </c>
      <c r="J155" s="7" t="str">
        <f>IF(ISNA(VLOOKUP(Table1510[[#This Row],[Name]],Table1[#All],21,FALSE)),"0",(VLOOKUP(Table1510[[#This Row],[Name]],Table1[#All],21,FALSE)))</f>
        <v>0</v>
      </c>
      <c r="K155" s="97">
        <f ca="1">IFERROR(Table1510[[#This Row],[Electricity 23-24]]/$O$1,"")</f>
        <v>0</v>
      </c>
      <c r="L155" s="77"/>
    </row>
    <row r="156" spans="1:12" x14ac:dyDescent="0.25">
      <c r="A156" s="2"/>
      <c r="B156" s="21" t="e">
        <f>VLOOKUP(Table1510[[#This Row],[Name]], 'Site Information'!$A$2:$D$46, 4, FALSE)</f>
        <v>#N/A</v>
      </c>
      <c r="C156" s="11" t="str">
        <f>IF(ISNA(VLOOKUP(Table1510[[#This Row],[Name]], 'Elec 17-18'!$A$4:$B$630, 2, FALSE)), "0", VLOOKUP(Table1510[[#This Row],[Name]], 'Elec 17-18'!$A$4:$B$630, 2, FALSE))</f>
        <v>0</v>
      </c>
      <c r="D156" s="11" t="str">
        <f>IF(ISNA(VLOOKUP(Table1510[[#This Row],[Name]], 'Elec 18-19'!$A$4:$B$630, 2, FALSE)), "0", VLOOKUP(Table1510[[#This Row],[Name]], 'Elec 18-19'!$A$4:$B$630, 2, FALSE))</f>
        <v>0</v>
      </c>
      <c r="E156" s="11" t="str">
        <f>IF(ISNA(VLOOKUP(Table1510[[#This Row],[Name]], 'Elec 19-20'!$A$4:$B$631, 2, FALSE)), "0", VLOOKUP(Table1510[[#This Row],[Name]], 'Elec 19-20'!$A$4:$B$631, 2, FALSE))</f>
        <v>0</v>
      </c>
      <c r="F156" s="11" t="str">
        <f>IF(ISNA(VLOOKUP(Table1510[[#This Row],[Name]],'Elec 20-21'!$A$4:$B$641, 2, FALSE)), "0", VLOOKUP(Table1510[[#This Row],[Name]], 'Elec 20-21'!$A$4:$B$641, 2, FALSE))</f>
        <v>0</v>
      </c>
      <c r="G156" s="47" t="str">
        <f>IF(ISNA(VLOOKUP(Table1510[[#This Row],[Name]], 'Elec 21-22'!$A$4:$B$656, 2, FALSE)), "0", VLOOKUP(Table1510[[#This Row],[Name]], 'Elec 21-22'!$A$4:$B$656, 2, FALSE))</f>
        <v>0</v>
      </c>
      <c r="H156" s="11" t="str">
        <f>IF(ISNA(VLOOKUP(Table1510[[#This Row],[Name]],'Elec 22-23'!$A$4:$B$680, 2, FALSE)), "", VLOOKUP(Table1510[[#This Row],[Name]], 'Elec 22-23'!$A$4:$B$680, 2, FALSE))</f>
        <v/>
      </c>
      <c r="I156" s="12" t="str">
        <f>IFERROR(Table1510[[#This Row],[Electricity 22-23]]/$M$1, "")</f>
        <v/>
      </c>
      <c r="J156" s="7" t="str">
        <f>IF(ISNA(VLOOKUP(Table1510[[#This Row],[Name]],Table1[#All],21,FALSE)),"0",(VLOOKUP(Table1510[[#This Row],[Name]],Table1[#All],21,FALSE)))</f>
        <v>0</v>
      </c>
      <c r="K156" s="97">
        <f ca="1">IFERROR(Table1510[[#This Row],[Electricity 23-24]]/$O$1,"")</f>
        <v>0</v>
      </c>
      <c r="L156" s="77"/>
    </row>
    <row r="157" spans="1:12" x14ac:dyDescent="0.25">
      <c r="A157" s="2"/>
      <c r="B157" s="21" t="e">
        <f>VLOOKUP(Table1510[[#This Row],[Name]], 'Site Information'!$A$2:$D$46, 4, FALSE)</f>
        <v>#N/A</v>
      </c>
      <c r="C157" s="8" t="str">
        <f>IF(ISNA(VLOOKUP(Table1510[[#This Row],[Name]], 'Elec 17-18'!$A$4:$B$630, 2, FALSE)), "0", VLOOKUP(Table1510[[#This Row],[Name]], 'Elec 17-18'!$A$4:$B$630, 2, FALSE))</f>
        <v>0</v>
      </c>
      <c r="D157" s="8" t="str">
        <f>IF(ISNA(VLOOKUP(Table1510[[#This Row],[Name]], 'Elec 18-19'!$A$4:$B$630, 2, FALSE)), "0", VLOOKUP(Table1510[[#This Row],[Name]], 'Elec 18-19'!$A$4:$B$630, 2, FALSE))</f>
        <v>0</v>
      </c>
      <c r="E157" s="7" t="str">
        <f>IF(ISNA(VLOOKUP(Table1510[[#This Row],[Name]], 'Elec 19-20'!$A$4:$B$631, 2, FALSE)), "0", VLOOKUP(Table1510[[#This Row],[Name]], 'Elec 19-20'!$A$4:$B$631, 2, FALSE))</f>
        <v>0</v>
      </c>
      <c r="F157" s="11" t="str">
        <f>IF(ISNA(VLOOKUP(Table1510[[#This Row],[Name]],'Elec 20-21'!$A$4:$B$641, 2, FALSE)), "0", VLOOKUP(Table1510[[#This Row],[Name]], 'Elec 20-21'!$A$4:$B$641, 2, FALSE))</f>
        <v>0</v>
      </c>
      <c r="G157" s="47" t="str">
        <f>IF(ISNA(VLOOKUP(Table1510[[#This Row],[Name]], 'Elec 21-22'!$A$4:$B$656, 2, FALSE)), "0", VLOOKUP(Table1510[[#This Row],[Name]], 'Elec 21-22'!$A$4:$B$656, 2, FALSE))</f>
        <v>0</v>
      </c>
      <c r="H157" s="11" t="str">
        <f>IF(ISNA(VLOOKUP(Table1510[[#This Row],[Name]],'Elec 22-23'!$A$4:$B$680, 2, FALSE)), "", VLOOKUP(Table1510[[#This Row],[Name]], 'Elec 22-23'!$A$4:$B$680, 2, FALSE))</f>
        <v/>
      </c>
      <c r="I157" s="74" t="str">
        <f>IFERROR(Table1510[[#This Row],[Electricity 22-23]]/$M$1, "")</f>
        <v/>
      </c>
      <c r="J157" s="7" t="str">
        <f>IF(ISNA(VLOOKUP(Table1510[[#This Row],[Name]],Table1[#All],21,FALSE)),"0",(VLOOKUP(Table1510[[#This Row],[Name]],Table1[#All],21,FALSE)))</f>
        <v>0</v>
      </c>
      <c r="K157" s="97">
        <f ca="1">IFERROR(Table1510[[#This Row],[Electricity 23-24]]/$O$1,"")</f>
        <v>0</v>
      </c>
      <c r="L157" s="77"/>
    </row>
    <row r="158" spans="1:12" x14ac:dyDescent="0.25">
      <c r="A158" s="2"/>
      <c r="B158" s="21" t="e">
        <f>VLOOKUP(Table1510[[#This Row],[Name]], 'Site Information'!$A$2:$D$46, 4, FALSE)</f>
        <v>#N/A</v>
      </c>
      <c r="C158" s="8" t="str">
        <f>IF(ISNA(VLOOKUP(Table1510[[#This Row],[Name]], 'Elec 17-18'!$A$4:$B$630, 2, FALSE)), "0", VLOOKUP(Table1510[[#This Row],[Name]], 'Elec 17-18'!$A$4:$B$630, 2, FALSE))</f>
        <v>0</v>
      </c>
      <c r="D158" s="8" t="str">
        <f>IF(ISNA(VLOOKUP(Table1510[[#This Row],[Name]], 'Elec 18-19'!$A$4:$B$630, 2, FALSE)), "0", VLOOKUP(Table1510[[#This Row],[Name]], 'Elec 18-19'!$A$4:$B$630, 2, FALSE))</f>
        <v>0</v>
      </c>
      <c r="E158" s="7" t="str">
        <f>IF(ISNA(VLOOKUP(Table1510[[#This Row],[Name]], 'Elec 19-20'!$A$4:$B$631, 2, FALSE)), "0", VLOOKUP(Table1510[[#This Row],[Name]], 'Elec 19-20'!$A$4:$B$631, 2, FALSE))</f>
        <v>0</v>
      </c>
      <c r="F158" s="11" t="str">
        <f>IF(ISNA(VLOOKUP(Table1510[[#This Row],[Name]],'Elec 20-21'!$A$4:$B$641, 2, FALSE)), "0", VLOOKUP(Table1510[[#This Row],[Name]], 'Elec 20-21'!$A$4:$B$641, 2, FALSE))</f>
        <v>0</v>
      </c>
      <c r="G158" s="47" t="str">
        <f>IF(ISNA(VLOOKUP(Table1510[[#This Row],[Name]], 'Elec 21-22'!$A$4:$B$656, 2, FALSE)), "0", VLOOKUP(Table1510[[#This Row],[Name]], 'Elec 21-22'!$A$4:$B$656, 2, FALSE))</f>
        <v>0</v>
      </c>
      <c r="H158" s="11" t="str">
        <f>IF(ISNA(VLOOKUP(Table1510[[#This Row],[Name]],'Elec 22-23'!$A$4:$B$680, 2, FALSE)), "", VLOOKUP(Table1510[[#This Row],[Name]], 'Elec 22-23'!$A$4:$B$680, 2, FALSE))</f>
        <v/>
      </c>
      <c r="I158" s="74" t="str">
        <f>IFERROR(Table1510[[#This Row],[Electricity 22-23]]/$M$1, "")</f>
        <v/>
      </c>
      <c r="J158" s="7" t="str">
        <f>IF(ISNA(VLOOKUP(Table1510[[#This Row],[Name]],Table1[#All],21,FALSE)),"0",(VLOOKUP(Table1510[[#This Row],[Name]],Table1[#All],21,FALSE)))</f>
        <v>0</v>
      </c>
      <c r="K158" s="97">
        <f ca="1">IFERROR(Table1510[[#This Row],[Electricity 23-24]]/$O$1,"")</f>
        <v>0</v>
      </c>
      <c r="L158" s="77"/>
    </row>
    <row r="159" spans="1:12" x14ac:dyDescent="0.25">
      <c r="A159" s="2"/>
      <c r="B159" s="21" t="e">
        <f>VLOOKUP(Table1510[[#This Row],[Name]], 'Site Information'!$A$2:$D$46, 4, FALSE)</f>
        <v>#N/A</v>
      </c>
      <c r="C159" s="8" t="str">
        <f>IF(ISNA(VLOOKUP(Table1510[[#This Row],[Name]], 'Elec 17-18'!$A$4:$B$630, 2, FALSE)), "0", VLOOKUP(Table1510[[#This Row],[Name]], 'Elec 17-18'!$A$4:$B$630, 2, FALSE))</f>
        <v>0</v>
      </c>
      <c r="D159" s="8" t="str">
        <f>IF(ISNA(VLOOKUP(Table1510[[#This Row],[Name]], 'Elec 18-19'!$A$4:$B$630, 2, FALSE)), "0", VLOOKUP(Table1510[[#This Row],[Name]], 'Elec 18-19'!$A$4:$B$630, 2, FALSE))</f>
        <v>0</v>
      </c>
      <c r="E159" s="7" t="str">
        <f>IF(ISNA(VLOOKUP(Table1510[[#This Row],[Name]], 'Elec 19-20'!$A$4:$B$631, 2, FALSE)), "0", VLOOKUP(Table1510[[#This Row],[Name]], 'Elec 19-20'!$A$4:$B$631, 2, FALSE))</f>
        <v>0</v>
      </c>
      <c r="F159" s="11" t="str">
        <f>IF(ISNA(VLOOKUP(Table1510[[#This Row],[Name]],'Elec 20-21'!$A$4:$B$641, 2, FALSE)), "0", VLOOKUP(Table1510[[#This Row],[Name]], 'Elec 20-21'!$A$4:$B$641, 2, FALSE))</f>
        <v>0</v>
      </c>
      <c r="G159" s="47" t="str">
        <f>IF(ISNA(VLOOKUP(Table1510[[#This Row],[Name]], 'Elec 21-22'!$A$4:$B$656, 2, FALSE)), "0", VLOOKUP(Table1510[[#This Row],[Name]], 'Elec 21-22'!$A$4:$B$656, 2, FALSE))</f>
        <v>0</v>
      </c>
      <c r="H159" s="11" t="str">
        <f>IF(ISNA(VLOOKUP(Table1510[[#This Row],[Name]],'Elec 22-23'!$A$4:$B$680, 2, FALSE)), "", VLOOKUP(Table1510[[#This Row],[Name]], 'Elec 22-23'!$A$4:$B$680, 2, FALSE))</f>
        <v/>
      </c>
      <c r="I159" s="97" t="str">
        <f>IFERROR(Table1510[[#This Row],[Electricity 22-23]]/$M$1, "")</f>
        <v/>
      </c>
      <c r="J159" s="7" t="str">
        <f>IF(ISNA(VLOOKUP(Table1510[[#This Row],[Name]],Table1[#All],21,FALSE)),"0",(VLOOKUP(Table1510[[#This Row],[Name]],Table1[#All],21,FALSE)))</f>
        <v>0</v>
      </c>
      <c r="K159" s="97">
        <f ca="1">IFERROR(Table1510[[#This Row],[Electricity 23-24]]/$O$1,"")</f>
        <v>0</v>
      </c>
      <c r="L159" s="77"/>
    </row>
    <row r="160" spans="1:12" x14ac:dyDescent="0.25">
      <c r="A160" s="2"/>
      <c r="B160" s="21" t="e">
        <f>VLOOKUP(Table1510[[#This Row],[Name]], 'Site Information'!$A$2:$D$46, 4, FALSE)</f>
        <v>#N/A</v>
      </c>
      <c r="C160" s="11" t="str">
        <f>IF(ISNA(VLOOKUP(Table1510[[#This Row],[Name]], 'Elec 17-18'!$A$4:$B$630, 2, FALSE)), "0", VLOOKUP(Table1510[[#This Row],[Name]], 'Elec 17-18'!$A$4:$B$630, 2, FALSE))</f>
        <v>0</v>
      </c>
      <c r="D160" s="11" t="str">
        <f>IF(ISNA(VLOOKUP(Table1510[[#This Row],[Name]], 'Elec 18-19'!$A$4:$B$630, 2, FALSE)), "0", VLOOKUP(Table1510[[#This Row],[Name]], 'Elec 18-19'!$A$4:$B$630, 2, FALSE))</f>
        <v>0</v>
      </c>
      <c r="E160" s="11" t="str">
        <f>IF(ISNA(VLOOKUP(Table1510[[#This Row],[Name]], 'Elec 19-20'!$A$4:$B$631, 2, FALSE)), "0", VLOOKUP(Table1510[[#This Row],[Name]], 'Elec 19-20'!$A$4:$B$631, 2, FALSE))</f>
        <v>0</v>
      </c>
      <c r="F160" s="11" t="str">
        <f>IF(ISNA(VLOOKUP(Table1510[[#This Row],[Name]],'Elec 20-21'!$A$4:$B$641, 2, FALSE)), "0", VLOOKUP(Table1510[[#This Row],[Name]], 'Elec 20-21'!$A$4:$B$641, 2, FALSE))</f>
        <v>0</v>
      </c>
      <c r="G160" s="47" t="str">
        <f>IF(ISNA(VLOOKUP(Table1510[[#This Row],[Name]], 'Elec 21-22'!$A$4:$B$656, 2, FALSE)), "0", VLOOKUP(Table1510[[#This Row],[Name]], 'Elec 21-22'!$A$4:$B$656, 2, FALSE))</f>
        <v>0</v>
      </c>
      <c r="H160" s="11" t="str">
        <f>IF(ISNA(VLOOKUP(Table1510[[#This Row],[Name]],'Elec 22-23'!$A$4:$B$680, 2, FALSE)), "", VLOOKUP(Table1510[[#This Row],[Name]], 'Elec 22-23'!$A$4:$B$680, 2, FALSE))</f>
        <v/>
      </c>
      <c r="I160" s="12" t="str">
        <f>IFERROR(Table1510[[#This Row],[Electricity 22-23]]/$M$1, "")</f>
        <v/>
      </c>
      <c r="J160" s="7" t="str">
        <f>IF(ISNA(VLOOKUP(Table1510[[#This Row],[Name]],Table1[#All],21,FALSE)),"0",(VLOOKUP(Table1510[[#This Row],[Name]],Table1[#All],21,FALSE)))</f>
        <v>0</v>
      </c>
      <c r="K160" s="97">
        <f ca="1">IFERROR(Table1510[[#This Row],[Electricity 23-24]]/$O$1,"")</f>
        <v>0</v>
      </c>
      <c r="L160" s="77"/>
    </row>
    <row r="161" spans="1:12" x14ac:dyDescent="0.25">
      <c r="A161" s="2"/>
      <c r="B161" s="21" t="e">
        <f>VLOOKUP(Table1510[[#This Row],[Name]], 'Site Information'!$A$2:$D$46, 4, FALSE)</f>
        <v>#N/A</v>
      </c>
      <c r="C161" s="8" t="str">
        <f>IF(ISNA(VLOOKUP(Table1510[[#This Row],[Name]], 'Elec 17-18'!$A$4:$B$630, 2, FALSE)), "0", VLOOKUP(Table1510[[#This Row],[Name]], 'Elec 17-18'!$A$4:$B$630, 2, FALSE))</f>
        <v>0</v>
      </c>
      <c r="D161" s="8" t="str">
        <f>IF(ISNA(VLOOKUP(Table1510[[#This Row],[Name]], 'Elec 18-19'!$A$4:$B$630, 2, FALSE)), "0", VLOOKUP(Table1510[[#This Row],[Name]], 'Elec 18-19'!$A$4:$B$630, 2, FALSE))</f>
        <v>0</v>
      </c>
      <c r="E161" s="7" t="str">
        <f>IF(ISNA(VLOOKUP(Table1510[[#This Row],[Name]], 'Elec 19-20'!$A$4:$B$631, 2, FALSE)), "0", VLOOKUP(Table1510[[#This Row],[Name]], 'Elec 19-20'!$A$4:$B$631, 2, FALSE))</f>
        <v>0</v>
      </c>
      <c r="F161" s="11" t="str">
        <f>IF(ISNA(VLOOKUP(Table1510[[#This Row],[Name]],'Elec 20-21'!$A$4:$B$641, 2, FALSE)), "0", VLOOKUP(Table1510[[#This Row],[Name]], 'Elec 20-21'!$A$4:$B$641, 2, FALSE))</f>
        <v>0</v>
      </c>
      <c r="G161" s="47" t="str">
        <f>IF(ISNA(VLOOKUP(Table1510[[#This Row],[Name]], 'Elec 21-22'!$A$4:$B$656, 2, FALSE)), "0", VLOOKUP(Table1510[[#This Row],[Name]], 'Elec 21-22'!$A$4:$B$656, 2, FALSE))</f>
        <v>0</v>
      </c>
      <c r="H161" s="11" t="str">
        <f>IF(ISNA(VLOOKUP(Table1510[[#This Row],[Name]],'Elec 22-23'!$A$4:$B$680, 2, FALSE)), "", VLOOKUP(Table1510[[#This Row],[Name]], 'Elec 22-23'!$A$4:$B$680, 2, FALSE))</f>
        <v/>
      </c>
      <c r="I161" s="74" t="str">
        <f>IFERROR(Table1510[[#This Row],[Electricity 22-23]]/$M$1, "")</f>
        <v/>
      </c>
      <c r="J161" s="7" t="str">
        <f>IF(ISNA(VLOOKUP(Table1510[[#This Row],[Name]],Table1[#All],21,FALSE)),"0",(VLOOKUP(Table1510[[#This Row],[Name]],Table1[#All],21,FALSE)))</f>
        <v>0</v>
      </c>
      <c r="K161" s="97">
        <f ca="1">IFERROR(Table1510[[#This Row],[Electricity 23-24]]/$O$1,"")</f>
        <v>0</v>
      </c>
      <c r="L161" s="77"/>
    </row>
    <row r="162" spans="1:12" x14ac:dyDescent="0.25">
      <c r="A162" s="2"/>
      <c r="B162" s="21" t="e">
        <f>VLOOKUP(Table1510[[#This Row],[Name]], 'Site Information'!$A$2:$D$46, 4, FALSE)</f>
        <v>#N/A</v>
      </c>
      <c r="C162" s="11" t="str">
        <f>IF(ISNA(VLOOKUP(Table1510[[#This Row],[Name]], 'Elec 17-18'!$A$4:$B$630, 2, FALSE)), "0", VLOOKUP(Table1510[[#This Row],[Name]], 'Elec 17-18'!$A$4:$B$630, 2, FALSE))</f>
        <v>0</v>
      </c>
      <c r="D162" s="11" t="str">
        <f>IF(ISNA(VLOOKUP(Table1510[[#This Row],[Name]], 'Elec 18-19'!$A$4:$B$630, 2, FALSE)), "0", VLOOKUP(Table1510[[#This Row],[Name]], 'Elec 18-19'!$A$4:$B$630, 2, FALSE))</f>
        <v>0</v>
      </c>
      <c r="E162" s="7" t="str">
        <f>IF(ISNA(VLOOKUP(Table1510[[#This Row],[Name]], 'Elec 19-20'!$A$4:$B$631, 2, FALSE)), "0", VLOOKUP(Table1510[[#This Row],[Name]], 'Elec 19-20'!$A$4:$B$631, 2, FALSE))</f>
        <v>0</v>
      </c>
      <c r="F162" s="11" t="str">
        <f>IF(ISNA(VLOOKUP(Table1510[[#This Row],[Name]],'Elec 20-21'!$A$4:$B$641, 2, FALSE)), "0", VLOOKUP(Table1510[[#This Row],[Name]], 'Elec 20-21'!$A$4:$B$641, 2, FALSE))</f>
        <v>0</v>
      </c>
      <c r="G162" s="47" t="str">
        <f>IF(ISNA(VLOOKUP(Table1510[[#This Row],[Name]], 'Elec 21-22'!$A$4:$B$656, 2, FALSE)), "0", VLOOKUP(Table1510[[#This Row],[Name]], 'Elec 21-22'!$A$4:$B$656, 2, FALSE))</f>
        <v>0</v>
      </c>
      <c r="H162" s="11" t="str">
        <f>IF(ISNA(VLOOKUP(Table1510[[#This Row],[Name]],'Elec 22-23'!$A$4:$B$680, 2, FALSE)), "", VLOOKUP(Table1510[[#This Row],[Name]], 'Elec 22-23'!$A$4:$B$680, 2, FALSE))</f>
        <v/>
      </c>
      <c r="I162" s="74" t="str">
        <f>IFERROR(Table1510[[#This Row],[Electricity 22-23]]/$M$1, "")</f>
        <v/>
      </c>
      <c r="J162" s="7" t="str">
        <f>IF(ISNA(VLOOKUP(Table1510[[#This Row],[Name]],Table1[#All],21,FALSE)),"0",(VLOOKUP(Table1510[[#This Row],[Name]],Table1[#All],21,FALSE)))</f>
        <v>0</v>
      </c>
      <c r="K162" s="97">
        <f ca="1">IFERROR(Table1510[[#This Row],[Electricity 23-24]]/$O$1,"")</f>
        <v>0</v>
      </c>
      <c r="L162" s="77"/>
    </row>
    <row r="163" spans="1:12" x14ac:dyDescent="0.25">
      <c r="A163" s="2"/>
      <c r="B163" s="21" t="e">
        <f>VLOOKUP(Table1510[[#This Row],[Name]], 'Site Information'!$A$2:$D$46, 4, FALSE)</f>
        <v>#N/A</v>
      </c>
      <c r="C163" s="11" t="str">
        <f>IF(ISNA(VLOOKUP(Table1510[[#This Row],[Name]], 'Elec 17-18'!$A$4:$B$630, 2, FALSE)), "0", VLOOKUP(Table1510[[#This Row],[Name]], 'Elec 17-18'!$A$4:$B$630, 2, FALSE))</f>
        <v>0</v>
      </c>
      <c r="D163" s="11" t="str">
        <f>IF(ISNA(VLOOKUP(Table1510[[#This Row],[Name]], 'Elec 18-19'!$A$4:$B$630, 2, FALSE)), "0", VLOOKUP(Table1510[[#This Row],[Name]], 'Elec 18-19'!$A$4:$B$630, 2, FALSE))</f>
        <v>0</v>
      </c>
      <c r="E163" s="11" t="str">
        <f>IF(ISNA(VLOOKUP(Table1510[[#This Row],[Name]], 'Elec 19-20'!$A$4:$B$631, 2, FALSE)), "0", VLOOKUP(Table1510[[#This Row],[Name]], 'Elec 19-20'!$A$4:$B$631, 2, FALSE))</f>
        <v>0</v>
      </c>
      <c r="F163" s="11" t="str">
        <f>IF(ISNA(VLOOKUP(Table1510[[#This Row],[Name]],'Elec 20-21'!$A$4:$B$641, 2, FALSE)), "0", VLOOKUP(Table1510[[#This Row],[Name]], 'Elec 20-21'!$A$4:$B$641, 2, FALSE))</f>
        <v>0</v>
      </c>
      <c r="G163" s="47" t="str">
        <f>IF(ISNA(VLOOKUP(Table1510[[#This Row],[Name]], 'Elec 21-22'!$A$4:$B$656, 2, FALSE)), "0", VLOOKUP(Table1510[[#This Row],[Name]], 'Elec 21-22'!$A$4:$B$656, 2, FALSE))</f>
        <v>0</v>
      </c>
      <c r="H163" s="11" t="str">
        <f>IF(ISNA(VLOOKUP(Table1510[[#This Row],[Name]],'Elec 22-23'!$A$4:$B$680, 2, FALSE)), "", VLOOKUP(Table1510[[#This Row],[Name]], 'Elec 22-23'!$A$4:$B$680, 2, FALSE))</f>
        <v/>
      </c>
      <c r="I163" s="12" t="str">
        <f>IFERROR(Table1510[[#This Row],[Electricity 22-23]]/$M$1, "")</f>
        <v/>
      </c>
      <c r="J163" s="7" t="str">
        <f>IF(ISNA(VLOOKUP(Table1510[[#This Row],[Name]],Table1[#All],21,FALSE)),"0",(VLOOKUP(Table1510[[#This Row],[Name]],Table1[#All],21,FALSE)))</f>
        <v>0</v>
      </c>
      <c r="K163" s="97">
        <f ca="1">IFERROR(Table1510[[#This Row],[Electricity 23-24]]/$O$1,"")</f>
        <v>0</v>
      </c>
      <c r="L163" s="77"/>
    </row>
    <row r="164" spans="1:12" x14ac:dyDescent="0.25">
      <c r="A164" s="2"/>
      <c r="B164" s="21" t="e">
        <f>VLOOKUP(Table1510[[#This Row],[Name]], 'Site Information'!$A$2:$D$46, 4, FALSE)</f>
        <v>#N/A</v>
      </c>
      <c r="C164" s="11" t="str">
        <f>IF(ISNA(VLOOKUP(Table1510[[#This Row],[Name]], 'Elec 17-18'!$A$4:$B$630, 2, FALSE)), "0", VLOOKUP(Table1510[[#This Row],[Name]], 'Elec 17-18'!$A$4:$B$630, 2, FALSE))</f>
        <v>0</v>
      </c>
      <c r="D164" s="11" t="str">
        <f>IF(ISNA(VLOOKUP(Table1510[[#This Row],[Name]], 'Elec 18-19'!$A$4:$B$630, 2, FALSE)), "0", VLOOKUP(Table1510[[#This Row],[Name]], 'Elec 18-19'!$A$4:$B$630, 2, FALSE))</f>
        <v>0</v>
      </c>
      <c r="E164" s="7" t="str">
        <f>IF(ISNA(VLOOKUP(Table1510[[#This Row],[Name]], 'Elec 19-20'!$A$4:$B$631, 2, FALSE)), "0", VLOOKUP(Table1510[[#This Row],[Name]], 'Elec 19-20'!$A$4:$B$631, 2, FALSE))</f>
        <v>0</v>
      </c>
      <c r="F164" s="11" t="str">
        <f>IF(ISNA(VLOOKUP(Table1510[[#This Row],[Name]],'Elec 20-21'!$A$4:$B$641, 2, FALSE)), "0", VLOOKUP(Table1510[[#This Row],[Name]], 'Elec 20-21'!$A$4:$B$641, 2, FALSE))</f>
        <v>0</v>
      </c>
      <c r="G164" s="47" t="str">
        <f>IF(ISNA(VLOOKUP(Table1510[[#This Row],[Name]], 'Elec 21-22'!$A$4:$B$656, 2, FALSE)), "0", VLOOKUP(Table1510[[#This Row],[Name]], 'Elec 21-22'!$A$4:$B$656, 2, FALSE))</f>
        <v>0</v>
      </c>
      <c r="H164" s="11" t="str">
        <f>IF(ISNA(VLOOKUP(Table1510[[#This Row],[Name]],'Elec 22-23'!$A$4:$B$680, 2, FALSE)), "", VLOOKUP(Table1510[[#This Row],[Name]], 'Elec 22-23'!$A$4:$B$680, 2, FALSE))</f>
        <v/>
      </c>
      <c r="I164" s="74" t="str">
        <f>IFERROR(Table1510[[#This Row],[Electricity 22-23]]/$M$1, "")</f>
        <v/>
      </c>
      <c r="J164" s="7" t="str">
        <f>IF(ISNA(VLOOKUP(Table1510[[#This Row],[Name]],Table1[#All],21,FALSE)),"0",(VLOOKUP(Table1510[[#This Row],[Name]],Table1[#All],21,FALSE)))</f>
        <v>0</v>
      </c>
      <c r="K164" s="97">
        <f ca="1">IFERROR(Table1510[[#This Row],[Electricity 23-24]]/$O$1,"")</f>
        <v>0</v>
      </c>
      <c r="L164" s="77"/>
    </row>
    <row r="165" spans="1:12" x14ac:dyDescent="0.25">
      <c r="A165" s="2"/>
      <c r="B165" s="21" t="e">
        <f>VLOOKUP(Table1510[[#This Row],[Name]], 'Site Information'!$A$2:$D$46, 4, FALSE)</f>
        <v>#N/A</v>
      </c>
      <c r="C165" s="8" t="str">
        <f>IF(ISNA(VLOOKUP(Table1510[[#This Row],[Name]], 'Elec 17-18'!$A$4:$B$630, 2, FALSE)), "0", VLOOKUP(Table1510[[#This Row],[Name]], 'Elec 17-18'!$A$4:$B$630, 2, FALSE))</f>
        <v>0</v>
      </c>
      <c r="D165" s="8" t="str">
        <f>IF(ISNA(VLOOKUP(Table1510[[#This Row],[Name]], 'Elec 18-19'!$A$4:$B$630, 2, FALSE)), "0", VLOOKUP(Table1510[[#This Row],[Name]], 'Elec 18-19'!$A$4:$B$630, 2, FALSE))</f>
        <v>0</v>
      </c>
      <c r="E165" s="7" t="str">
        <f>IF(ISNA(VLOOKUP(Table1510[[#This Row],[Name]], 'Elec 19-20'!$A$4:$B$631, 2, FALSE)), "0", VLOOKUP(Table1510[[#This Row],[Name]], 'Elec 19-20'!$A$4:$B$631, 2, FALSE))</f>
        <v>0</v>
      </c>
      <c r="F165" s="11" t="str">
        <f>IF(ISNA(VLOOKUP(Table1510[[#This Row],[Name]],'Elec 20-21'!$A$4:$B$641, 2, FALSE)), "0", VLOOKUP(Table1510[[#This Row],[Name]], 'Elec 20-21'!$A$4:$B$641, 2, FALSE))</f>
        <v>0</v>
      </c>
      <c r="G165" s="47" t="str">
        <f>IF(ISNA(VLOOKUP(Table1510[[#This Row],[Name]], 'Elec 21-22'!$A$4:$B$656, 2, FALSE)), "0", VLOOKUP(Table1510[[#This Row],[Name]], 'Elec 21-22'!$A$4:$B$656, 2, FALSE))</f>
        <v>0</v>
      </c>
      <c r="H165" s="11" t="str">
        <f>IF(ISNA(VLOOKUP(Table1510[[#This Row],[Name]],'Elec 22-23'!$A$4:$B$680, 2, FALSE)), "", VLOOKUP(Table1510[[#This Row],[Name]], 'Elec 22-23'!$A$4:$B$680, 2, FALSE))</f>
        <v/>
      </c>
      <c r="I165" s="74" t="str">
        <f>IFERROR(Table1510[[#This Row],[Electricity 22-23]]/$M$1, "")</f>
        <v/>
      </c>
      <c r="J165" s="7" t="str">
        <f>IF(ISNA(VLOOKUP(Table1510[[#This Row],[Name]],Table1[#All],21,FALSE)),"0",(VLOOKUP(Table1510[[#This Row],[Name]],Table1[#All],21,FALSE)))</f>
        <v>0</v>
      </c>
      <c r="K165" s="97">
        <f ca="1">IFERROR(Table1510[[#This Row],[Electricity 23-24]]/$O$1,"")</f>
        <v>0</v>
      </c>
      <c r="L165" s="77"/>
    </row>
    <row r="166" spans="1:12" x14ac:dyDescent="0.25">
      <c r="A166" s="2"/>
      <c r="B166" s="21" t="e">
        <f>VLOOKUP(Table1510[[#This Row],[Name]], 'Site Information'!$A$2:$D$46, 4, FALSE)</f>
        <v>#N/A</v>
      </c>
      <c r="C166" s="11" t="str">
        <f>IF(ISNA(VLOOKUP(Table1510[[#This Row],[Name]], 'Elec 17-18'!$A$4:$B$630, 2, FALSE)), "0", VLOOKUP(Table1510[[#This Row],[Name]], 'Elec 17-18'!$A$4:$B$630, 2, FALSE))</f>
        <v>0</v>
      </c>
      <c r="D166" s="11" t="str">
        <f>IF(ISNA(VLOOKUP(Table1510[[#This Row],[Name]], 'Elec 18-19'!$A$4:$B$630, 2, FALSE)), "0", VLOOKUP(Table1510[[#This Row],[Name]], 'Elec 18-19'!$A$4:$B$630, 2, FALSE))</f>
        <v>0</v>
      </c>
      <c r="E166" s="7" t="str">
        <f>IF(ISNA(VLOOKUP(Table1510[[#This Row],[Name]], 'Elec 19-20'!$A$4:$B$631, 2, FALSE)), "0", VLOOKUP(Table1510[[#This Row],[Name]], 'Elec 19-20'!$A$4:$B$631, 2, FALSE))</f>
        <v>0</v>
      </c>
      <c r="F166" s="11" t="str">
        <f>IF(ISNA(VLOOKUP(Table1510[[#This Row],[Name]],'Elec 20-21'!$A$4:$B$641, 2, FALSE)), "0", VLOOKUP(Table1510[[#This Row],[Name]], 'Elec 20-21'!$A$4:$B$641, 2, FALSE))</f>
        <v>0</v>
      </c>
      <c r="G166" s="47" t="str">
        <f>IF(ISNA(VLOOKUP(Table1510[[#This Row],[Name]], 'Elec 21-22'!$A$4:$B$656, 2, FALSE)), "0", VLOOKUP(Table1510[[#This Row],[Name]], 'Elec 21-22'!$A$4:$B$656, 2, FALSE))</f>
        <v>0</v>
      </c>
      <c r="H166" s="11" t="str">
        <f>IF(ISNA(VLOOKUP(Table1510[[#This Row],[Name]],'Elec 22-23'!$A$4:$B$680, 2, FALSE)), "", VLOOKUP(Table1510[[#This Row],[Name]], 'Elec 22-23'!$A$4:$B$680, 2, FALSE))</f>
        <v/>
      </c>
      <c r="I166" s="74" t="str">
        <f>IFERROR(Table1510[[#This Row],[Electricity 22-23]]/$M$1, "")</f>
        <v/>
      </c>
      <c r="J166" s="7" t="str">
        <f>IF(ISNA(VLOOKUP(Table1510[[#This Row],[Name]],Table1[#All],21,FALSE)),"0",(VLOOKUP(Table1510[[#This Row],[Name]],Table1[#All],21,FALSE)))</f>
        <v>0</v>
      </c>
      <c r="K166" s="97">
        <f ca="1">IFERROR(Table1510[[#This Row],[Electricity 23-24]]/$O$1,"")</f>
        <v>0</v>
      </c>
      <c r="L166" s="77"/>
    </row>
    <row r="167" spans="1:12" x14ac:dyDescent="0.25">
      <c r="A167" s="2"/>
      <c r="B167" s="21" t="e">
        <f>VLOOKUP(Table1510[[#This Row],[Name]], 'Site Information'!$A$2:$D$46, 4, FALSE)</f>
        <v>#N/A</v>
      </c>
      <c r="C167" s="11" t="str">
        <f>IF(ISNA(VLOOKUP(Table1510[[#This Row],[Name]], 'Elec 17-18'!$A$4:$B$630, 2, FALSE)), "0", VLOOKUP(Table1510[[#This Row],[Name]], 'Elec 17-18'!$A$4:$B$630, 2, FALSE))</f>
        <v>0</v>
      </c>
      <c r="D167" s="11" t="str">
        <f>IF(ISNA(VLOOKUP(Table1510[[#This Row],[Name]], 'Elec 18-19'!$A$4:$B$630, 2, FALSE)), "0", VLOOKUP(Table1510[[#This Row],[Name]], 'Elec 18-19'!$A$4:$B$630, 2, FALSE))</f>
        <v>0</v>
      </c>
      <c r="E167" s="7" t="str">
        <f>IF(ISNA(VLOOKUP(Table1510[[#This Row],[Name]], 'Elec 19-20'!$A$4:$B$631, 2, FALSE)), "0", VLOOKUP(Table1510[[#This Row],[Name]], 'Elec 19-20'!$A$4:$B$631, 2, FALSE))</f>
        <v>0</v>
      </c>
      <c r="F167" s="11" t="str">
        <f>IF(ISNA(VLOOKUP(Table1510[[#This Row],[Name]],'Elec 20-21'!$A$4:$B$641, 2, FALSE)), "0", VLOOKUP(Table1510[[#This Row],[Name]], 'Elec 20-21'!$A$4:$B$641, 2, FALSE))</f>
        <v>0</v>
      </c>
      <c r="G167" s="47" t="str">
        <f>IF(ISNA(VLOOKUP(Table1510[[#This Row],[Name]], 'Elec 21-22'!$A$4:$B$656, 2, FALSE)), "0", VLOOKUP(Table1510[[#This Row],[Name]], 'Elec 21-22'!$A$4:$B$656, 2, FALSE))</f>
        <v>0</v>
      </c>
      <c r="H167" s="11" t="str">
        <f>IF(ISNA(VLOOKUP(Table1510[[#This Row],[Name]],'Elec 22-23'!$A$4:$B$680, 2, FALSE)), "", VLOOKUP(Table1510[[#This Row],[Name]], 'Elec 22-23'!$A$4:$B$680, 2, FALSE))</f>
        <v/>
      </c>
      <c r="I167" s="74" t="str">
        <f>IFERROR(Table1510[[#This Row],[Electricity 22-23]]/$M$1, "")</f>
        <v/>
      </c>
      <c r="J167" s="7" t="str">
        <f>IF(ISNA(VLOOKUP(Table1510[[#This Row],[Name]],Table1[#All],21,FALSE)),"0",(VLOOKUP(Table1510[[#This Row],[Name]],Table1[#All],21,FALSE)))</f>
        <v>0</v>
      </c>
      <c r="K167" s="97">
        <f ca="1">IFERROR(Table1510[[#This Row],[Electricity 23-24]]/$O$1,"")</f>
        <v>0</v>
      </c>
      <c r="L167" s="77"/>
    </row>
    <row r="168" spans="1:12" x14ac:dyDescent="0.25">
      <c r="A168" s="2"/>
      <c r="B168" s="21" t="e">
        <f>VLOOKUP(Table1510[[#This Row],[Name]], 'Site Information'!$A$2:$D$46, 4, FALSE)</f>
        <v>#N/A</v>
      </c>
      <c r="C168" s="8" t="str">
        <f>IF(ISNA(VLOOKUP(Table1510[[#This Row],[Name]], 'Elec 17-18'!$A$4:$B$630, 2, FALSE)), "0", VLOOKUP(Table1510[[#This Row],[Name]], 'Elec 17-18'!$A$4:$B$630, 2, FALSE))</f>
        <v>0</v>
      </c>
      <c r="D168" s="8" t="str">
        <f>IF(ISNA(VLOOKUP(Table1510[[#This Row],[Name]], 'Elec 18-19'!$A$4:$B$630, 2, FALSE)), "0", VLOOKUP(Table1510[[#This Row],[Name]], 'Elec 18-19'!$A$4:$B$630, 2, FALSE))</f>
        <v>0</v>
      </c>
      <c r="E168" s="7" t="str">
        <f>IF(ISNA(VLOOKUP(Table1510[[#This Row],[Name]], 'Elec 19-20'!$A$4:$B$631, 2, FALSE)), "0", VLOOKUP(Table1510[[#This Row],[Name]], 'Elec 19-20'!$A$4:$B$631, 2, FALSE))</f>
        <v>0</v>
      </c>
      <c r="F168" s="11" t="str">
        <f>IF(ISNA(VLOOKUP(Table1510[[#This Row],[Name]],'Elec 20-21'!$A$4:$B$641, 2, FALSE)), "0", VLOOKUP(Table1510[[#This Row],[Name]], 'Elec 20-21'!$A$4:$B$641, 2, FALSE))</f>
        <v>0</v>
      </c>
      <c r="G168" s="47" t="str">
        <f>IF(ISNA(VLOOKUP(Table1510[[#This Row],[Name]], 'Elec 21-22'!$A$4:$B$656, 2, FALSE)), "0", VLOOKUP(Table1510[[#This Row],[Name]], 'Elec 21-22'!$A$4:$B$656, 2, FALSE))</f>
        <v>0</v>
      </c>
      <c r="H168" s="11" t="str">
        <f>IF(ISNA(VLOOKUP(Table1510[[#This Row],[Name]],'Elec 22-23'!$A$4:$B$680, 2, FALSE)), "", VLOOKUP(Table1510[[#This Row],[Name]], 'Elec 22-23'!$A$4:$B$680, 2, FALSE))</f>
        <v/>
      </c>
      <c r="I168" s="74" t="str">
        <f>IFERROR(Table1510[[#This Row],[Electricity 22-23]]/$M$1, "")</f>
        <v/>
      </c>
      <c r="J168" s="7" t="str">
        <f>IF(ISNA(VLOOKUP(Table1510[[#This Row],[Name]],Table1[#All],21,FALSE)),"0",(VLOOKUP(Table1510[[#This Row],[Name]],Table1[#All],21,FALSE)))</f>
        <v>0</v>
      </c>
      <c r="K168" s="97">
        <f ca="1">IFERROR(Table1510[[#This Row],[Electricity 23-24]]/$O$1,"")</f>
        <v>0</v>
      </c>
      <c r="L168" s="77"/>
    </row>
    <row r="169" spans="1:12" x14ac:dyDescent="0.25">
      <c r="A169" s="2"/>
      <c r="B169" s="21" t="e">
        <f>VLOOKUP(Table1510[[#This Row],[Name]], 'Site Information'!$A$2:$D$46, 4, FALSE)</f>
        <v>#N/A</v>
      </c>
      <c r="C169" s="11" t="str">
        <f>IF(ISNA(VLOOKUP(Table1510[[#This Row],[Name]], 'Elec 17-18'!$A$4:$B$630, 2, FALSE)), "0", VLOOKUP(Table1510[[#This Row],[Name]], 'Elec 17-18'!$A$4:$B$630, 2, FALSE))</f>
        <v>0</v>
      </c>
      <c r="D169" s="11" t="str">
        <f>IF(ISNA(VLOOKUP(Table1510[[#This Row],[Name]], 'Elec 18-19'!$A$4:$B$630, 2, FALSE)), "0", VLOOKUP(Table1510[[#This Row],[Name]], 'Elec 18-19'!$A$4:$B$630, 2, FALSE))</f>
        <v>0</v>
      </c>
      <c r="E169" s="7" t="str">
        <f>IF(ISNA(VLOOKUP(Table1510[[#This Row],[Name]], 'Elec 19-20'!$A$4:$B$631, 2, FALSE)), "0", VLOOKUP(Table1510[[#This Row],[Name]], 'Elec 19-20'!$A$4:$B$631, 2, FALSE))</f>
        <v>0</v>
      </c>
      <c r="F169" s="11" t="str">
        <f>IF(ISNA(VLOOKUP(Table1510[[#This Row],[Name]],'Elec 20-21'!$A$4:$B$641, 2, FALSE)), "0", VLOOKUP(Table1510[[#This Row],[Name]], 'Elec 20-21'!$A$4:$B$641, 2, FALSE))</f>
        <v>0</v>
      </c>
      <c r="G169" s="47" t="str">
        <f>IF(ISNA(VLOOKUP(Table1510[[#This Row],[Name]], 'Elec 21-22'!$A$4:$B$656, 2, FALSE)), "0", VLOOKUP(Table1510[[#This Row],[Name]], 'Elec 21-22'!$A$4:$B$656, 2, FALSE))</f>
        <v>0</v>
      </c>
      <c r="H169" s="11" t="str">
        <f>IF(ISNA(VLOOKUP(Table1510[[#This Row],[Name]],'Elec 22-23'!$A$4:$B$680, 2, FALSE)), "", VLOOKUP(Table1510[[#This Row],[Name]], 'Elec 22-23'!$A$4:$B$680, 2, FALSE))</f>
        <v/>
      </c>
      <c r="I169" s="74" t="str">
        <f>IFERROR(Table1510[[#This Row],[Electricity 22-23]]/$M$1, "")</f>
        <v/>
      </c>
      <c r="J169" s="7" t="str">
        <f>IF(ISNA(VLOOKUP(Table1510[[#This Row],[Name]],Table1[#All],21,FALSE)),"0",(VLOOKUP(Table1510[[#This Row],[Name]],Table1[#All],21,FALSE)))</f>
        <v>0</v>
      </c>
      <c r="K169" s="97">
        <f ca="1">IFERROR(Table1510[[#This Row],[Electricity 23-24]]/$O$1,"")</f>
        <v>0</v>
      </c>
      <c r="L169" s="77"/>
    </row>
    <row r="170" spans="1:12" x14ac:dyDescent="0.25">
      <c r="A170" s="2"/>
      <c r="B170" s="21" t="e">
        <f>VLOOKUP(Table1510[[#This Row],[Name]], 'Site Information'!$A$2:$D$46, 4, FALSE)</f>
        <v>#N/A</v>
      </c>
      <c r="C170" s="11" t="str">
        <f>IF(ISNA(VLOOKUP(Table1510[[#This Row],[Name]], 'Elec 17-18'!$A$4:$B$630, 2, FALSE)), "0", VLOOKUP(Table1510[[#This Row],[Name]], 'Elec 17-18'!$A$4:$B$630, 2, FALSE))</f>
        <v>0</v>
      </c>
      <c r="D170" s="11" t="str">
        <f>IF(ISNA(VLOOKUP(Table1510[[#This Row],[Name]], 'Elec 18-19'!$A$4:$B$630, 2, FALSE)), "0", VLOOKUP(Table1510[[#This Row],[Name]], 'Elec 18-19'!$A$4:$B$630, 2, FALSE))</f>
        <v>0</v>
      </c>
      <c r="E170" s="7" t="str">
        <f>IF(ISNA(VLOOKUP(Table1510[[#This Row],[Name]], 'Elec 19-20'!$A$4:$B$631, 2, FALSE)), "0", VLOOKUP(Table1510[[#This Row],[Name]], 'Elec 19-20'!$A$4:$B$631, 2, FALSE))</f>
        <v>0</v>
      </c>
      <c r="F170" s="11" t="str">
        <f>IF(ISNA(VLOOKUP(Table1510[[#This Row],[Name]],'Elec 20-21'!$A$4:$B$641, 2, FALSE)), "0", VLOOKUP(Table1510[[#This Row],[Name]], 'Elec 20-21'!$A$4:$B$641, 2, FALSE))</f>
        <v>0</v>
      </c>
      <c r="G170" s="47" t="str">
        <f>IF(ISNA(VLOOKUP(Table1510[[#This Row],[Name]], 'Elec 21-22'!$A$4:$B$656, 2, FALSE)), "0", VLOOKUP(Table1510[[#This Row],[Name]], 'Elec 21-22'!$A$4:$B$656, 2, FALSE))</f>
        <v>0</v>
      </c>
      <c r="H170" s="11" t="str">
        <f>IF(ISNA(VLOOKUP(Table1510[[#This Row],[Name]],'Elec 22-23'!$A$4:$B$680, 2, FALSE)), "", VLOOKUP(Table1510[[#This Row],[Name]], 'Elec 22-23'!$A$4:$B$680, 2, FALSE))</f>
        <v/>
      </c>
      <c r="I170" s="74" t="str">
        <f>IFERROR(Table1510[[#This Row],[Electricity 22-23]]/$M$1, "")</f>
        <v/>
      </c>
      <c r="J170" s="7" t="str">
        <f>IF(ISNA(VLOOKUP(Table1510[[#This Row],[Name]],Table1[#All],21,FALSE)),"0",(VLOOKUP(Table1510[[#This Row],[Name]],Table1[#All],21,FALSE)))</f>
        <v>0</v>
      </c>
      <c r="K170" s="97">
        <f ca="1">IFERROR(Table1510[[#This Row],[Electricity 23-24]]/$O$1,"")</f>
        <v>0</v>
      </c>
      <c r="L170" s="77"/>
    </row>
    <row r="171" spans="1:12" x14ac:dyDescent="0.25">
      <c r="A171" s="2"/>
      <c r="B171" s="21" t="e">
        <f>VLOOKUP(Table1510[[#This Row],[Name]], 'Site Information'!$A$2:$D$46, 4, FALSE)</f>
        <v>#N/A</v>
      </c>
      <c r="C171" s="8" t="str">
        <f>IF(ISNA(VLOOKUP(Table1510[[#This Row],[Name]], 'Elec 17-18'!$A$4:$B$630, 2, FALSE)), "0", VLOOKUP(Table1510[[#This Row],[Name]], 'Elec 17-18'!$A$4:$B$630, 2, FALSE))</f>
        <v>0</v>
      </c>
      <c r="D171" s="8" t="str">
        <f>IF(ISNA(VLOOKUP(Table1510[[#This Row],[Name]], 'Elec 18-19'!$A$4:$B$630, 2, FALSE)), "0", VLOOKUP(Table1510[[#This Row],[Name]], 'Elec 18-19'!$A$4:$B$630, 2, FALSE))</f>
        <v>0</v>
      </c>
      <c r="E171" s="7" t="str">
        <f>IF(ISNA(VLOOKUP(Table1510[[#This Row],[Name]], 'Elec 19-20'!$A$4:$B$631, 2, FALSE)), "0", VLOOKUP(Table1510[[#This Row],[Name]], 'Elec 19-20'!$A$4:$B$631, 2, FALSE))</f>
        <v>0</v>
      </c>
      <c r="F171" s="11" t="str">
        <f>IF(ISNA(VLOOKUP(Table1510[[#This Row],[Name]],'Elec 20-21'!$A$4:$B$641, 2, FALSE)), "0", VLOOKUP(Table1510[[#This Row],[Name]], 'Elec 20-21'!$A$4:$B$641, 2, FALSE))</f>
        <v>0</v>
      </c>
      <c r="G171" s="47" t="str">
        <f>IF(ISNA(VLOOKUP(Table1510[[#This Row],[Name]], 'Elec 21-22'!$A$4:$B$656, 2, FALSE)), "0", VLOOKUP(Table1510[[#This Row],[Name]], 'Elec 21-22'!$A$4:$B$656, 2, FALSE))</f>
        <v>0</v>
      </c>
      <c r="H171" s="11" t="str">
        <f>IF(ISNA(VLOOKUP(Table1510[[#This Row],[Name]],'Elec 22-23'!$A$4:$B$680, 2, FALSE)), "", VLOOKUP(Table1510[[#This Row],[Name]], 'Elec 22-23'!$A$4:$B$680, 2, FALSE))</f>
        <v/>
      </c>
      <c r="I171" s="74" t="str">
        <f>IFERROR(Table1510[[#This Row],[Electricity 22-23]]/$M$1, "")</f>
        <v/>
      </c>
      <c r="J171" s="7" t="str">
        <f>IF(ISNA(VLOOKUP(Table1510[[#This Row],[Name]],Table1[#All],21,FALSE)),"0",(VLOOKUP(Table1510[[#This Row],[Name]],Table1[#All],21,FALSE)))</f>
        <v>0</v>
      </c>
      <c r="K171" s="97">
        <f ca="1">IFERROR(Table1510[[#This Row],[Electricity 23-24]]/$O$1,"")</f>
        <v>0</v>
      </c>
      <c r="L171" s="77"/>
    </row>
    <row r="172" spans="1:12" x14ac:dyDescent="0.25">
      <c r="A172" s="2"/>
      <c r="B172" s="21" t="e">
        <f>VLOOKUP(Table1510[[#This Row],[Name]], 'Site Information'!$A$2:$D$46, 4, FALSE)</f>
        <v>#N/A</v>
      </c>
      <c r="C172" s="11" t="str">
        <f>IF(ISNA(VLOOKUP(Table1510[[#This Row],[Name]], 'Elec 17-18'!$A$4:$B$630, 2, FALSE)), "0", VLOOKUP(Table1510[[#This Row],[Name]], 'Elec 17-18'!$A$4:$B$630, 2, FALSE))</f>
        <v>0</v>
      </c>
      <c r="D172" s="11" t="str">
        <f>IF(ISNA(VLOOKUP(Table1510[[#This Row],[Name]], 'Elec 18-19'!$A$4:$B$630, 2, FALSE)), "0", VLOOKUP(Table1510[[#This Row],[Name]], 'Elec 18-19'!$A$4:$B$630, 2, FALSE))</f>
        <v>0</v>
      </c>
      <c r="E172" s="7" t="str">
        <f>IF(ISNA(VLOOKUP(Table1510[[#This Row],[Name]], 'Elec 19-20'!$A$4:$B$631, 2, FALSE)), "0", VLOOKUP(Table1510[[#This Row],[Name]], 'Elec 19-20'!$A$4:$B$631, 2, FALSE))</f>
        <v>0</v>
      </c>
      <c r="F172" s="11" t="str">
        <f>IF(ISNA(VLOOKUP(Table1510[[#This Row],[Name]],'Elec 20-21'!$A$4:$B$641, 2, FALSE)), "0", VLOOKUP(Table1510[[#This Row],[Name]], 'Elec 20-21'!$A$4:$B$641, 2, FALSE))</f>
        <v>0</v>
      </c>
      <c r="G172" s="47" t="str">
        <f>IF(ISNA(VLOOKUP(Table1510[[#This Row],[Name]], 'Elec 21-22'!$A$4:$B$656, 2, FALSE)), "0", VLOOKUP(Table1510[[#This Row],[Name]], 'Elec 21-22'!$A$4:$B$656, 2, FALSE))</f>
        <v>0</v>
      </c>
      <c r="H172" s="11" t="str">
        <f>IF(ISNA(VLOOKUP(Table1510[[#This Row],[Name]],'Elec 22-23'!$A$4:$B$680, 2, FALSE)), "", VLOOKUP(Table1510[[#This Row],[Name]], 'Elec 22-23'!$A$4:$B$680, 2, FALSE))</f>
        <v/>
      </c>
      <c r="I172" s="74" t="str">
        <f>IFERROR(Table1510[[#This Row],[Electricity 22-23]]/$M$1, "")</f>
        <v/>
      </c>
      <c r="J172" s="7" t="str">
        <f>IF(ISNA(VLOOKUP(Table1510[[#This Row],[Name]],Table1[#All],21,FALSE)),"0",(VLOOKUP(Table1510[[#This Row],[Name]],Table1[#All],21,FALSE)))</f>
        <v>0</v>
      </c>
      <c r="K172" s="97">
        <f ca="1">IFERROR(Table1510[[#This Row],[Electricity 23-24]]/$O$1,"")</f>
        <v>0</v>
      </c>
      <c r="L172" s="77"/>
    </row>
    <row r="173" spans="1:12" x14ac:dyDescent="0.25">
      <c r="A173" s="2"/>
      <c r="B173" s="21" t="e">
        <f>VLOOKUP(Table1510[[#This Row],[Name]], 'Site Information'!$A$2:$D$46, 4, FALSE)</f>
        <v>#N/A</v>
      </c>
      <c r="C173" s="11" t="str">
        <f>IF(ISNA(VLOOKUP(Table1510[[#This Row],[Name]], 'Elec 17-18'!$A$4:$B$630, 2, FALSE)), "0", VLOOKUP(Table1510[[#This Row],[Name]], 'Elec 17-18'!$A$4:$B$630, 2, FALSE))</f>
        <v>0</v>
      </c>
      <c r="D173" s="11" t="str">
        <f>IF(ISNA(VLOOKUP(Table1510[[#This Row],[Name]], 'Elec 18-19'!$A$4:$B$630, 2, FALSE)), "0", VLOOKUP(Table1510[[#This Row],[Name]], 'Elec 18-19'!$A$4:$B$630, 2, FALSE))</f>
        <v>0</v>
      </c>
      <c r="E173" s="11" t="str">
        <f>IF(ISNA(VLOOKUP(Table1510[[#This Row],[Name]], 'Elec 19-20'!$A$4:$B$631, 2, FALSE)), "0", VLOOKUP(Table1510[[#This Row],[Name]], 'Elec 19-20'!$A$4:$B$631, 2, FALSE))</f>
        <v>0</v>
      </c>
      <c r="F173" s="11" t="str">
        <f>IF(ISNA(VLOOKUP(Table1510[[#This Row],[Name]],'Elec 20-21'!$A$4:$B$641, 2, FALSE)), "0", VLOOKUP(Table1510[[#This Row],[Name]], 'Elec 20-21'!$A$4:$B$641, 2, FALSE))</f>
        <v>0</v>
      </c>
      <c r="G173" s="47" t="str">
        <f>IF(ISNA(VLOOKUP(Table1510[[#This Row],[Name]], 'Elec 21-22'!$A$4:$B$656, 2, FALSE)), "0", VLOOKUP(Table1510[[#This Row],[Name]], 'Elec 21-22'!$A$4:$B$656, 2, FALSE))</f>
        <v>0</v>
      </c>
      <c r="H173" s="11" t="str">
        <f>IF(ISNA(VLOOKUP(Table1510[[#This Row],[Name]],'Elec 22-23'!$A$4:$B$680, 2, FALSE)), "", VLOOKUP(Table1510[[#This Row],[Name]], 'Elec 22-23'!$A$4:$B$680, 2, FALSE))</f>
        <v/>
      </c>
      <c r="I173" s="12" t="str">
        <f>IFERROR(Table1510[[#This Row],[Electricity 22-23]]/$M$1, "")</f>
        <v/>
      </c>
      <c r="J173" s="7" t="str">
        <f>IF(ISNA(VLOOKUP(Table1510[[#This Row],[Name]],Table1[#All],21,FALSE)),"0",(VLOOKUP(Table1510[[#This Row],[Name]],Table1[#All],21,FALSE)))</f>
        <v>0</v>
      </c>
      <c r="K173" s="97">
        <f ca="1">IFERROR(Table1510[[#This Row],[Electricity 23-24]]/$O$1,"")</f>
        <v>0</v>
      </c>
      <c r="L173" s="77"/>
    </row>
    <row r="174" spans="1:12" x14ac:dyDescent="0.25">
      <c r="A174" s="2"/>
      <c r="B174" s="21" t="e">
        <f>VLOOKUP(Table1510[[#This Row],[Name]], 'Site Information'!$A$2:$D$46, 4, FALSE)</f>
        <v>#N/A</v>
      </c>
      <c r="C174" s="8" t="str">
        <f>IF(ISNA(VLOOKUP(Table1510[[#This Row],[Name]], 'Elec 17-18'!$A$4:$B$630, 2, FALSE)), "0", VLOOKUP(Table1510[[#This Row],[Name]], 'Elec 17-18'!$A$4:$B$630, 2, FALSE))</f>
        <v>0</v>
      </c>
      <c r="D174" s="8" t="str">
        <f>IF(ISNA(VLOOKUP(Table1510[[#This Row],[Name]], 'Elec 18-19'!$A$4:$B$630, 2, FALSE)), "0", VLOOKUP(Table1510[[#This Row],[Name]], 'Elec 18-19'!$A$4:$B$630, 2, FALSE))</f>
        <v>0</v>
      </c>
      <c r="E174" s="7" t="str">
        <f>IF(ISNA(VLOOKUP(Table1510[[#This Row],[Name]], 'Elec 19-20'!$A$4:$B$631, 2, FALSE)), "0", VLOOKUP(Table1510[[#This Row],[Name]], 'Elec 19-20'!$A$4:$B$631, 2, FALSE))</f>
        <v>0</v>
      </c>
      <c r="F174" s="11" t="str">
        <f>IF(ISNA(VLOOKUP(Table1510[[#This Row],[Name]],'Elec 20-21'!$A$4:$B$641, 2, FALSE)), "0", VLOOKUP(Table1510[[#This Row],[Name]], 'Elec 20-21'!$A$4:$B$641, 2, FALSE))</f>
        <v>0</v>
      </c>
      <c r="G174" s="47" t="str">
        <f>IF(ISNA(VLOOKUP(Table1510[[#This Row],[Name]], 'Elec 21-22'!$A$4:$B$656, 2, FALSE)), "0", VLOOKUP(Table1510[[#This Row],[Name]], 'Elec 21-22'!$A$4:$B$656, 2, FALSE))</f>
        <v>0</v>
      </c>
      <c r="H174" s="11" t="str">
        <f>IF(ISNA(VLOOKUP(Table1510[[#This Row],[Name]],'Elec 22-23'!$A$4:$B$680, 2, FALSE)), "", VLOOKUP(Table1510[[#This Row],[Name]], 'Elec 22-23'!$A$4:$B$680, 2, FALSE))</f>
        <v/>
      </c>
      <c r="I174" s="74" t="str">
        <f>IFERROR(Table1510[[#This Row],[Electricity 22-23]]/$M$1, "")</f>
        <v/>
      </c>
      <c r="J174" s="7" t="str">
        <f>IF(ISNA(VLOOKUP(Table1510[[#This Row],[Name]],Table1[#All],21,FALSE)),"0",(VLOOKUP(Table1510[[#This Row],[Name]],Table1[#All],21,FALSE)))</f>
        <v>0</v>
      </c>
      <c r="K174" s="97">
        <f ca="1">IFERROR(Table1510[[#This Row],[Electricity 23-24]]/$O$1,"")</f>
        <v>0</v>
      </c>
      <c r="L174" s="77"/>
    </row>
    <row r="175" spans="1:12" x14ac:dyDescent="0.25">
      <c r="A175" s="2"/>
      <c r="B175" s="21" t="e">
        <f>VLOOKUP(Table1510[[#This Row],[Name]], 'Site Information'!$A$2:$D$46, 4, FALSE)</f>
        <v>#N/A</v>
      </c>
      <c r="C175" s="8" t="str">
        <f>IF(ISNA(VLOOKUP(Table1510[[#This Row],[Name]], 'Elec 17-18'!$A$4:$B$630, 2, FALSE)), "0", VLOOKUP(Table1510[[#This Row],[Name]], 'Elec 17-18'!$A$4:$B$630, 2, FALSE))</f>
        <v>0</v>
      </c>
      <c r="D175" s="8" t="str">
        <f>IF(ISNA(VLOOKUP(Table1510[[#This Row],[Name]], 'Elec 18-19'!$A$4:$B$630, 2, FALSE)), "0", VLOOKUP(Table1510[[#This Row],[Name]], 'Elec 18-19'!$A$4:$B$630, 2, FALSE))</f>
        <v>0</v>
      </c>
      <c r="E175" s="7" t="str">
        <f>IF(ISNA(VLOOKUP(Table1510[[#This Row],[Name]], 'Elec 19-20'!$A$4:$B$631, 2, FALSE)), "0", VLOOKUP(Table1510[[#This Row],[Name]], 'Elec 19-20'!$A$4:$B$631, 2, FALSE))</f>
        <v>0</v>
      </c>
      <c r="F175" s="11" t="str">
        <f>IF(ISNA(VLOOKUP(Table1510[[#This Row],[Name]],'Elec 20-21'!$A$4:$B$641, 2, FALSE)), "0", VLOOKUP(Table1510[[#This Row],[Name]], 'Elec 20-21'!$A$4:$B$641, 2, FALSE))</f>
        <v>0</v>
      </c>
      <c r="G175" s="47" t="str">
        <f>IF(ISNA(VLOOKUP(Table1510[[#This Row],[Name]], 'Elec 21-22'!$A$4:$B$656, 2, FALSE)), "0", VLOOKUP(Table1510[[#This Row],[Name]], 'Elec 21-22'!$A$4:$B$656, 2, FALSE))</f>
        <v>0</v>
      </c>
      <c r="H175" s="11" t="str">
        <f>IF(ISNA(VLOOKUP(Table1510[[#This Row],[Name]],'Elec 22-23'!$A$4:$B$680, 2, FALSE)), "", VLOOKUP(Table1510[[#This Row],[Name]], 'Elec 22-23'!$A$4:$B$680, 2, FALSE))</f>
        <v/>
      </c>
      <c r="I175" s="97" t="str">
        <f>IFERROR(Table1510[[#This Row],[Electricity 22-23]]/$M$1, "")</f>
        <v/>
      </c>
      <c r="J175" s="7" t="str">
        <f>IF(ISNA(VLOOKUP(Table1510[[#This Row],[Name]],Table1[#All],21,FALSE)),"0",(VLOOKUP(Table1510[[#This Row],[Name]],Table1[#All],21,FALSE)))</f>
        <v>0</v>
      </c>
      <c r="K175" s="97">
        <f ca="1">IFERROR(Table1510[[#This Row],[Electricity 23-24]]/$O$1,"")</f>
        <v>0</v>
      </c>
      <c r="L175" s="77"/>
    </row>
    <row r="176" spans="1:12" x14ac:dyDescent="0.25">
      <c r="A176" s="2"/>
      <c r="B176" s="21" t="e">
        <f>VLOOKUP(Table1510[[#This Row],[Name]], 'Site Information'!$A$2:$D$46, 4, FALSE)</f>
        <v>#N/A</v>
      </c>
      <c r="C176" s="8" t="str">
        <f>IF(ISNA(VLOOKUP(Table1510[[#This Row],[Name]], 'Elec 17-18'!$A$4:$B$630, 2, FALSE)), "0", VLOOKUP(Table1510[[#This Row],[Name]], 'Elec 17-18'!$A$4:$B$630, 2, FALSE))</f>
        <v>0</v>
      </c>
      <c r="D176" s="8" t="str">
        <f>IF(ISNA(VLOOKUP(Table1510[[#This Row],[Name]], 'Elec 18-19'!$A$4:$B$630, 2, FALSE)), "0", VLOOKUP(Table1510[[#This Row],[Name]], 'Elec 18-19'!$A$4:$B$630, 2, FALSE))</f>
        <v>0</v>
      </c>
      <c r="E176" s="7" t="str">
        <f>IF(ISNA(VLOOKUP(Table1510[[#This Row],[Name]], 'Elec 19-20'!$A$4:$B$631, 2, FALSE)), "0", VLOOKUP(Table1510[[#This Row],[Name]], 'Elec 19-20'!$A$4:$B$631, 2, FALSE))</f>
        <v>0</v>
      </c>
      <c r="F176" s="11" t="str">
        <f>IF(ISNA(VLOOKUP(Table1510[[#This Row],[Name]],'Elec 20-21'!$A$4:$B$641, 2, FALSE)), "0", VLOOKUP(Table1510[[#This Row],[Name]], 'Elec 20-21'!$A$4:$B$641, 2, FALSE))</f>
        <v>0</v>
      </c>
      <c r="G176" s="47" t="str">
        <f>IF(ISNA(VLOOKUP(Table1510[[#This Row],[Name]], 'Elec 21-22'!$A$4:$B$656, 2, FALSE)), "0", VLOOKUP(Table1510[[#This Row],[Name]], 'Elec 21-22'!$A$4:$B$656, 2, FALSE))</f>
        <v>0</v>
      </c>
      <c r="H176" s="11" t="str">
        <f>IF(ISNA(VLOOKUP(Table1510[[#This Row],[Name]],'Elec 22-23'!$A$4:$B$680, 2, FALSE)), "", VLOOKUP(Table1510[[#This Row],[Name]], 'Elec 22-23'!$A$4:$B$680, 2, FALSE))</f>
        <v/>
      </c>
      <c r="I176" s="74" t="str">
        <f>IFERROR(Table1510[[#This Row],[Electricity 22-23]]/$M$1, "")</f>
        <v/>
      </c>
      <c r="J176" s="7" t="str">
        <f>IF(ISNA(VLOOKUP(Table1510[[#This Row],[Name]],Table1[#All],21,FALSE)),"0",(VLOOKUP(Table1510[[#This Row],[Name]],Table1[#All],21,FALSE)))</f>
        <v>0</v>
      </c>
      <c r="K176" s="97">
        <f ca="1">IFERROR(Table1510[[#This Row],[Electricity 23-24]]/$O$1,"")</f>
        <v>0</v>
      </c>
      <c r="L176" s="77"/>
    </row>
    <row r="177" spans="1:12" x14ac:dyDescent="0.25">
      <c r="A177" s="2"/>
      <c r="B177" s="21" t="e">
        <f>VLOOKUP(Table1510[[#This Row],[Name]], 'Site Information'!$A$2:$D$46, 4, FALSE)</f>
        <v>#N/A</v>
      </c>
      <c r="C177" s="8" t="str">
        <f>IF(ISNA(VLOOKUP(Table1510[[#This Row],[Name]], 'Elec 17-18'!$A$4:$B$630, 2, FALSE)), "0", VLOOKUP(Table1510[[#This Row],[Name]], 'Elec 17-18'!$A$4:$B$630, 2, FALSE))</f>
        <v>0</v>
      </c>
      <c r="D177" s="8" t="str">
        <f>IF(ISNA(VLOOKUP(Table1510[[#This Row],[Name]], 'Elec 18-19'!$A$4:$B$630, 2, FALSE)), "0", VLOOKUP(Table1510[[#This Row],[Name]], 'Elec 18-19'!$A$4:$B$630, 2, FALSE))</f>
        <v>0</v>
      </c>
      <c r="E177" s="7" t="str">
        <f>IF(ISNA(VLOOKUP(Table1510[[#This Row],[Name]], 'Elec 19-20'!$A$4:$B$631, 2, FALSE)), "0", VLOOKUP(Table1510[[#This Row],[Name]], 'Elec 19-20'!$A$4:$B$631, 2, FALSE))</f>
        <v>0</v>
      </c>
      <c r="F177" s="11" t="str">
        <f>IF(ISNA(VLOOKUP(Table1510[[#This Row],[Name]],'Elec 20-21'!$A$4:$B$641, 2, FALSE)), "0", VLOOKUP(Table1510[[#This Row],[Name]], 'Elec 20-21'!$A$4:$B$641, 2, FALSE))</f>
        <v>0</v>
      </c>
      <c r="G177" s="47" t="str">
        <f>IF(ISNA(VLOOKUP(Table1510[[#This Row],[Name]], 'Elec 21-22'!$A$4:$B$656, 2, FALSE)), "0", VLOOKUP(Table1510[[#This Row],[Name]], 'Elec 21-22'!$A$4:$B$656, 2, FALSE))</f>
        <v>0</v>
      </c>
      <c r="H177" s="11" t="str">
        <f>IF(ISNA(VLOOKUP(Table1510[[#This Row],[Name]],'Elec 22-23'!$A$4:$B$680, 2, FALSE)), "", VLOOKUP(Table1510[[#This Row],[Name]], 'Elec 22-23'!$A$4:$B$680, 2, FALSE))</f>
        <v/>
      </c>
      <c r="I177" s="74" t="str">
        <f>IFERROR(Table1510[[#This Row],[Electricity 22-23]]/$M$1, "")</f>
        <v/>
      </c>
      <c r="J177" s="7" t="str">
        <f>IF(ISNA(VLOOKUP(Table1510[[#This Row],[Name]],Table1[#All],21,FALSE)),"0",(VLOOKUP(Table1510[[#This Row],[Name]],Table1[#All],21,FALSE)))</f>
        <v>0</v>
      </c>
      <c r="K177" s="97">
        <f ca="1">IFERROR(Table1510[[#This Row],[Electricity 23-24]]/$O$1,"")</f>
        <v>0</v>
      </c>
      <c r="L177" s="77"/>
    </row>
    <row r="178" spans="1:12" x14ac:dyDescent="0.25">
      <c r="A178" s="2"/>
      <c r="B178" s="21" t="e">
        <f>VLOOKUP(Table1510[[#This Row],[Name]], 'Site Information'!$A$2:$D$46, 4, FALSE)</f>
        <v>#N/A</v>
      </c>
      <c r="C178" s="11" t="str">
        <f>IF(ISNA(VLOOKUP(Table1510[[#This Row],[Name]], 'Elec 17-18'!$A$4:$B$630, 2, FALSE)), "0", VLOOKUP(Table1510[[#This Row],[Name]], 'Elec 17-18'!$A$4:$B$630, 2, FALSE))</f>
        <v>0</v>
      </c>
      <c r="D178" s="11" t="str">
        <f>IF(ISNA(VLOOKUP(Table1510[[#This Row],[Name]], 'Elec 18-19'!$A$4:$B$630, 2, FALSE)), "0", VLOOKUP(Table1510[[#This Row],[Name]], 'Elec 18-19'!$A$4:$B$630, 2, FALSE))</f>
        <v>0</v>
      </c>
      <c r="E178" s="11" t="str">
        <f>IF(ISNA(VLOOKUP(Table1510[[#This Row],[Name]], 'Elec 19-20'!$A$4:$B$631, 2, FALSE)), "0", VLOOKUP(Table1510[[#This Row],[Name]], 'Elec 19-20'!$A$4:$B$631, 2, FALSE))</f>
        <v>0</v>
      </c>
      <c r="F178" s="11" t="str">
        <f>IF(ISNA(VLOOKUP(Table1510[[#This Row],[Name]],'Elec 20-21'!$A$4:$B$641, 2, FALSE)), "0", VLOOKUP(Table1510[[#This Row],[Name]], 'Elec 20-21'!$A$4:$B$641, 2, FALSE))</f>
        <v>0</v>
      </c>
      <c r="G178" s="47" t="str">
        <f>IF(ISNA(VLOOKUP(Table1510[[#This Row],[Name]], 'Elec 21-22'!$A$4:$B$656, 2, FALSE)), "0", VLOOKUP(Table1510[[#This Row],[Name]], 'Elec 21-22'!$A$4:$B$656, 2, FALSE))</f>
        <v>0</v>
      </c>
      <c r="H178" s="11" t="str">
        <f>IF(ISNA(VLOOKUP(Table1510[[#This Row],[Name]],'Elec 22-23'!$A$4:$B$680, 2, FALSE)), "", VLOOKUP(Table1510[[#This Row],[Name]], 'Elec 22-23'!$A$4:$B$680, 2, FALSE))</f>
        <v/>
      </c>
      <c r="I178" s="12" t="str">
        <f>IFERROR(Table1510[[#This Row],[Electricity 22-23]]/$M$1, "")</f>
        <v/>
      </c>
      <c r="J178" s="7" t="str">
        <f>IF(ISNA(VLOOKUP(Table1510[[#This Row],[Name]],Table1[#All],21,FALSE)),"0",(VLOOKUP(Table1510[[#This Row],[Name]],Table1[#All],21,FALSE)))</f>
        <v>0</v>
      </c>
      <c r="K178" s="97">
        <f ca="1">IFERROR(Table1510[[#This Row],[Electricity 23-24]]/$O$1,"")</f>
        <v>0</v>
      </c>
      <c r="L178" s="77"/>
    </row>
    <row r="179" spans="1:12" x14ac:dyDescent="0.25">
      <c r="A179" s="2"/>
      <c r="B179" s="21" t="e">
        <f>VLOOKUP(Table1510[[#This Row],[Name]], 'Site Information'!$A$2:$D$46, 4, FALSE)</f>
        <v>#N/A</v>
      </c>
      <c r="C179" s="11" t="str">
        <f>IF(ISNA(VLOOKUP(Table1510[[#This Row],[Name]], 'Elec 17-18'!$A$4:$B$630, 2, FALSE)), "0", VLOOKUP(Table1510[[#This Row],[Name]], 'Elec 17-18'!$A$4:$B$630, 2, FALSE))</f>
        <v>0</v>
      </c>
      <c r="D179" s="11" t="str">
        <f>IF(ISNA(VLOOKUP(Table1510[[#This Row],[Name]], 'Elec 18-19'!$A$4:$B$630, 2, FALSE)), "0", VLOOKUP(Table1510[[#This Row],[Name]], 'Elec 18-19'!$A$4:$B$630, 2, FALSE))</f>
        <v>0</v>
      </c>
      <c r="E179" s="7" t="str">
        <f>IF(ISNA(VLOOKUP(Table1510[[#This Row],[Name]], 'Elec 19-20'!$A$4:$B$631, 2, FALSE)), "0", VLOOKUP(Table1510[[#This Row],[Name]], 'Elec 19-20'!$A$4:$B$631, 2, FALSE))</f>
        <v>0</v>
      </c>
      <c r="F179" s="11" t="str">
        <f>IF(ISNA(VLOOKUP(Table1510[[#This Row],[Name]],'Elec 20-21'!$A$4:$B$641, 2, FALSE)), "0", VLOOKUP(Table1510[[#This Row],[Name]], 'Elec 20-21'!$A$4:$B$641, 2, FALSE))</f>
        <v>0</v>
      </c>
      <c r="G179" s="47" t="str">
        <f>IF(ISNA(VLOOKUP(Table1510[[#This Row],[Name]], 'Elec 21-22'!$A$4:$B$656, 2, FALSE)), "0", VLOOKUP(Table1510[[#This Row],[Name]], 'Elec 21-22'!$A$4:$B$656, 2, FALSE))</f>
        <v>0</v>
      </c>
      <c r="H179" s="11" t="str">
        <f>IF(ISNA(VLOOKUP(Table1510[[#This Row],[Name]],'Elec 22-23'!$A$4:$B$680, 2, FALSE)), "", VLOOKUP(Table1510[[#This Row],[Name]], 'Elec 22-23'!$A$4:$B$680, 2, FALSE))</f>
        <v/>
      </c>
      <c r="I179" s="74" t="str">
        <f>IFERROR(Table1510[[#This Row],[Electricity 22-23]]/$M$1, "")</f>
        <v/>
      </c>
      <c r="J179" s="7" t="str">
        <f>IF(ISNA(VLOOKUP(Table1510[[#This Row],[Name]],Table1[#All],21,FALSE)),"0",(VLOOKUP(Table1510[[#This Row],[Name]],Table1[#All],21,FALSE)))</f>
        <v>0</v>
      </c>
      <c r="K179" s="97">
        <f ca="1">IFERROR(Table1510[[#This Row],[Electricity 23-24]]/$O$1,"")</f>
        <v>0</v>
      </c>
      <c r="L179" s="77"/>
    </row>
    <row r="180" spans="1:12" x14ac:dyDescent="0.25">
      <c r="A180" s="2"/>
      <c r="B180" s="21" t="e">
        <f>VLOOKUP(Table1510[[#This Row],[Name]], 'Site Information'!$A$2:$D$46, 4, FALSE)</f>
        <v>#N/A</v>
      </c>
      <c r="C180" s="11" t="str">
        <f>IF(ISNA(VLOOKUP(Table1510[[#This Row],[Name]], 'Elec 17-18'!$A$4:$B$630, 2, FALSE)), "0", VLOOKUP(Table1510[[#This Row],[Name]], 'Elec 17-18'!$A$4:$B$630, 2, FALSE))</f>
        <v>0</v>
      </c>
      <c r="D180" s="11" t="str">
        <f>IF(ISNA(VLOOKUP(Table1510[[#This Row],[Name]], 'Elec 18-19'!$A$4:$B$630, 2, FALSE)), "0", VLOOKUP(Table1510[[#This Row],[Name]], 'Elec 18-19'!$A$4:$B$630, 2, FALSE))</f>
        <v>0</v>
      </c>
      <c r="E180" s="11" t="str">
        <f>IF(ISNA(VLOOKUP(Table1510[[#This Row],[Name]], 'Elec 19-20'!$A$4:$B$631, 2, FALSE)), "0", VLOOKUP(Table1510[[#This Row],[Name]], 'Elec 19-20'!$A$4:$B$631, 2, FALSE))</f>
        <v>0</v>
      </c>
      <c r="F180" s="11" t="str">
        <f>IF(ISNA(VLOOKUP(Table1510[[#This Row],[Name]],'Elec 20-21'!$A$4:$B$641, 2, FALSE)), "0", VLOOKUP(Table1510[[#This Row],[Name]], 'Elec 20-21'!$A$4:$B$641, 2, FALSE))</f>
        <v>0</v>
      </c>
      <c r="G180" s="47" t="str">
        <f>IF(ISNA(VLOOKUP(Table1510[[#This Row],[Name]], 'Elec 21-22'!$A$4:$B$656, 2, FALSE)), "0", VLOOKUP(Table1510[[#This Row],[Name]], 'Elec 21-22'!$A$4:$B$656, 2, FALSE))</f>
        <v>0</v>
      </c>
      <c r="H180" s="11" t="str">
        <f>IF(ISNA(VLOOKUP(Table1510[[#This Row],[Name]],'Elec 22-23'!$A$4:$B$680, 2, FALSE)), "", VLOOKUP(Table1510[[#This Row],[Name]], 'Elec 22-23'!$A$4:$B$680, 2, FALSE))</f>
        <v/>
      </c>
      <c r="I180" s="12" t="str">
        <f>IFERROR(Table1510[[#This Row],[Electricity 22-23]]/$M$1, "")</f>
        <v/>
      </c>
      <c r="J180" s="7" t="str">
        <f>IF(ISNA(VLOOKUP(Table1510[[#This Row],[Name]],Table1[#All],21,FALSE)),"0",(VLOOKUP(Table1510[[#This Row],[Name]],Table1[#All],21,FALSE)))</f>
        <v>0</v>
      </c>
      <c r="K180" s="97">
        <f ca="1">IFERROR(Table1510[[#This Row],[Electricity 23-24]]/$O$1,"")</f>
        <v>0</v>
      </c>
      <c r="L180" s="77"/>
    </row>
    <row r="181" spans="1:12" x14ac:dyDescent="0.25">
      <c r="A181" s="2"/>
      <c r="B181" s="21" t="e">
        <f>VLOOKUP(Table1510[[#This Row],[Name]], 'Site Information'!$A$2:$D$46, 4, FALSE)</f>
        <v>#N/A</v>
      </c>
      <c r="C181" s="11" t="str">
        <f>IF(ISNA(VLOOKUP(Table1510[[#This Row],[Name]], 'Elec 17-18'!$A$4:$B$630, 2, FALSE)), "0", VLOOKUP(Table1510[[#This Row],[Name]], 'Elec 17-18'!$A$4:$B$630, 2, FALSE))</f>
        <v>0</v>
      </c>
      <c r="D181" s="11" t="str">
        <f>IF(ISNA(VLOOKUP(Table1510[[#This Row],[Name]], 'Elec 18-19'!$A$4:$B$630, 2, FALSE)), "0", VLOOKUP(Table1510[[#This Row],[Name]], 'Elec 18-19'!$A$4:$B$630, 2, FALSE))</f>
        <v>0</v>
      </c>
      <c r="E181" s="7" t="str">
        <f>IF(ISNA(VLOOKUP(Table1510[[#This Row],[Name]], 'Elec 19-20'!$A$4:$B$631, 2, FALSE)), "0", VLOOKUP(Table1510[[#This Row],[Name]], 'Elec 19-20'!$A$4:$B$631, 2, FALSE))</f>
        <v>0</v>
      </c>
      <c r="F181" s="11" t="str">
        <f>IF(ISNA(VLOOKUP(Table1510[[#This Row],[Name]],'Elec 20-21'!$A$4:$B$641, 2, FALSE)), "0", VLOOKUP(Table1510[[#This Row],[Name]], 'Elec 20-21'!$A$4:$B$641, 2, FALSE))</f>
        <v>0</v>
      </c>
      <c r="G181" s="47" t="str">
        <f>IF(ISNA(VLOOKUP(Table1510[[#This Row],[Name]], 'Elec 21-22'!$A$4:$B$656, 2, FALSE)), "0", VLOOKUP(Table1510[[#This Row],[Name]], 'Elec 21-22'!$A$4:$B$656, 2, FALSE))</f>
        <v>0</v>
      </c>
      <c r="H181" s="11" t="str">
        <f>IF(ISNA(VLOOKUP(Table1510[[#This Row],[Name]],'Elec 22-23'!$A$4:$B$680, 2, FALSE)), "", VLOOKUP(Table1510[[#This Row],[Name]], 'Elec 22-23'!$A$4:$B$680, 2, FALSE))</f>
        <v/>
      </c>
      <c r="I181" s="74" t="str">
        <f>IFERROR(Table1510[[#This Row],[Electricity 22-23]]/$M$1, "")</f>
        <v/>
      </c>
      <c r="J181" s="7" t="str">
        <f>IF(ISNA(VLOOKUP(Table1510[[#This Row],[Name]],Table1[#All],21,FALSE)),"0",(VLOOKUP(Table1510[[#This Row],[Name]],Table1[#All],21,FALSE)))</f>
        <v>0</v>
      </c>
      <c r="K181" s="97">
        <f ca="1">IFERROR(Table1510[[#This Row],[Electricity 23-24]]/$O$1,"")</f>
        <v>0</v>
      </c>
      <c r="L181" s="77"/>
    </row>
    <row r="182" spans="1:12" x14ac:dyDescent="0.25">
      <c r="A182" s="2"/>
      <c r="B182" s="21" t="e">
        <f>VLOOKUP(Table1510[[#This Row],[Name]], 'Site Information'!$A$2:$D$46, 4, FALSE)</f>
        <v>#N/A</v>
      </c>
      <c r="C182" s="8" t="str">
        <f>IF(ISNA(VLOOKUP(Table1510[[#This Row],[Name]], 'Elec 17-18'!$A$4:$B$630, 2, FALSE)), "0", VLOOKUP(Table1510[[#This Row],[Name]], 'Elec 17-18'!$A$4:$B$630, 2, FALSE))</f>
        <v>0</v>
      </c>
      <c r="D182" s="8" t="str">
        <f>IF(ISNA(VLOOKUP(Table1510[[#This Row],[Name]], 'Elec 18-19'!$A$4:$B$630, 2, FALSE)), "0", VLOOKUP(Table1510[[#This Row],[Name]], 'Elec 18-19'!$A$4:$B$630, 2, FALSE))</f>
        <v>0</v>
      </c>
      <c r="E182" s="7" t="str">
        <f>IF(ISNA(VLOOKUP(Table1510[[#This Row],[Name]], 'Elec 19-20'!$A$4:$B$631, 2, FALSE)), "0", VLOOKUP(Table1510[[#This Row],[Name]], 'Elec 19-20'!$A$4:$B$631, 2, FALSE))</f>
        <v>0</v>
      </c>
      <c r="F182" s="11" t="str">
        <f>IF(ISNA(VLOOKUP(Table1510[[#This Row],[Name]],'Elec 20-21'!$A$4:$B$641, 2, FALSE)), "0", VLOOKUP(Table1510[[#This Row],[Name]], 'Elec 20-21'!$A$4:$B$641, 2, FALSE))</f>
        <v>0</v>
      </c>
      <c r="G182" s="47" t="str">
        <f>IF(ISNA(VLOOKUP(Table1510[[#This Row],[Name]], 'Elec 21-22'!$A$4:$B$656, 2, FALSE)), "0", VLOOKUP(Table1510[[#This Row],[Name]], 'Elec 21-22'!$A$4:$B$656, 2, FALSE))</f>
        <v>0</v>
      </c>
      <c r="H182" s="11" t="str">
        <f>IF(ISNA(VLOOKUP(Table1510[[#This Row],[Name]],'Elec 22-23'!$A$4:$B$680, 2, FALSE)), "", VLOOKUP(Table1510[[#This Row],[Name]], 'Elec 22-23'!$A$4:$B$680, 2, FALSE))</f>
        <v/>
      </c>
      <c r="I182" s="74" t="str">
        <f>IFERROR(Table1510[[#This Row],[Electricity 22-23]]/$M$1, "")</f>
        <v/>
      </c>
      <c r="J182" s="7" t="str">
        <f>IF(ISNA(VLOOKUP(Table1510[[#This Row],[Name]],Table1[#All],21,FALSE)),"0",(VLOOKUP(Table1510[[#This Row],[Name]],Table1[#All],21,FALSE)))</f>
        <v>0</v>
      </c>
      <c r="K182" s="97">
        <f ca="1">IFERROR(Table1510[[#This Row],[Electricity 23-24]]/$O$1,"")</f>
        <v>0</v>
      </c>
      <c r="L182" s="77"/>
    </row>
    <row r="183" spans="1:12" x14ac:dyDescent="0.25">
      <c r="A183" s="2"/>
      <c r="B183" s="21" t="e">
        <f>VLOOKUP(Table1510[[#This Row],[Name]], 'Site Information'!$A$2:$D$46, 4, FALSE)</f>
        <v>#N/A</v>
      </c>
      <c r="C183" s="8" t="str">
        <f>IF(ISNA(VLOOKUP(Table1510[[#This Row],[Name]], 'Elec 17-18'!$A$4:$B$630, 2, FALSE)), "0", VLOOKUP(Table1510[[#This Row],[Name]], 'Elec 17-18'!$A$4:$B$630, 2, FALSE))</f>
        <v>0</v>
      </c>
      <c r="D183" s="8" t="str">
        <f>IF(ISNA(VLOOKUP(Table1510[[#This Row],[Name]], 'Elec 18-19'!$A$4:$B$630, 2, FALSE)), "0", VLOOKUP(Table1510[[#This Row],[Name]], 'Elec 18-19'!$A$4:$B$630, 2, FALSE))</f>
        <v>0</v>
      </c>
      <c r="E183" s="7" t="str">
        <f>IF(ISNA(VLOOKUP(Table1510[[#This Row],[Name]], 'Elec 19-20'!$A$4:$B$631, 2, FALSE)), "0", VLOOKUP(Table1510[[#This Row],[Name]], 'Elec 19-20'!$A$4:$B$631, 2, FALSE))</f>
        <v>0</v>
      </c>
      <c r="F183" s="11" t="str">
        <f>IF(ISNA(VLOOKUP(Table1510[[#This Row],[Name]],'Elec 20-21'!$A$4:$B$641, 2, FALSE)), "0", VLOOKUP(Table1510[[#This Row],[Name]], 'Elec 20-21'!$A$4:$B$641, 2, FALSE))</f>
        <v>0</v>
      </c>
      <c r="G183" s="47" t="str">
        <f>IF(ISNA(VLOOKUP(Table1510[[#This Row],[Name]], 'Elec 21-22'!$A$4:$B$656, 2, FALSE)), "0", VLOOKUP(Table1510[[#This Row],[Name]], 'Elec 21-22'!$A$4:$B$656, 2, FALSE))</f>
        <v>0</v>
      </c>
      <c r="H183" s="11" t="str">
        <f>IF(ISNA(VLOOKUP(Table1510[[#This Row],[Name]],'Elec 22-23'!$A$4:$B$680, 2, FALSE)), "", VLOOKUP(Table1510[[#This Row],[Name]], 'Elec 22-23'!$A$4:$B$680, 2, FALSE))</f>
        <v/>
      </c>
      <c r="I183" s="74" t="str">
        <f>IFERROR(Table1510[[#This Row],[Electricity 22-23]]/$M$1, "")</f>
        <v/>
      </c>
      <c r="J183" s="7" t="str">
        <f>IF(ISNA(VLOOKUP(Table1510[[#This Row],[Name]],Table1[#All],21,FALSE)),"0",(VLOOKUP(Table1510[[#This Row],[Name]],Table1[#All],21,FALSE)))</f>
        <v>0</v>
      </c>
      <c r="K183" s="97">
        <f ca="1">IFERROR(Table1510[[#This Row],[Electricity 23-24]]/$O$1,"")</f>
        <v>0</v>
      </c>
      <c r="L183" s="77"/>
    </row>
    <row r="184" spans="1:12" x14ac:dyDescent="0.25">
      <c r="A184" s="2"/>
      <c r="B184" s="21" t="e">
        <f>VLOOKUP(Table1510[[#This Row],[Name]], 'Site Information'!$A$2:$D$46, 4, FALSE)</f>
        <v>#N/A</v>
      </c>
      <c r="C184" s="11" t="str">
        <f>IF(ISNA(VLOOKUP(Table1510[[#This Row],[Name]], 'Elec 17-18'!$A$4:$B$630, 2, FALSE)), "0", VLOOKUP(Table1510[[#This Row],[Name]], 'Elec 17-18'!$A$4:$B$630, 2, FALSE))</f>
        <v>0</v>
      </c>
      <c r="D184" s="11" t="str">
        <f>IF(ISNA(VLOOKUP(Table1510[[#This Row],[Name]], 'Elec 18-19'!$A$4:$B$630, 2, FALSE)), "0", VLOOKUP(Table1510[[#This Row],[Name]], 'Elec 18-19'!$A$4:$B$630, 2, FALSE))</f>
        <v>0</v>
      </c>
      <c r="E184" s="7" t="str">
        <f>IF(ISNA(VLOOKUP(Table1510[[#This Row],[Name]], 'Elec 19-20'!$A$4:$B$631, 2, FALSE)), "0", VLOOKUP(Table1510[[#This Row],[Name]], 'Elec 19-20'!$A$4:$B$631, 2, FALSE))</f>
        <v>0</v>
      </c>
      <c r="F184" s="11" t="str">
        <f>IF(ISNA(VLOOKUP(Table1510[[#This Row],[Name]],'Elec 20-21'!$A$4:$B$641, 2, FALSE)), "0", VLOOKUP(Table1510[[#This Row],[Name]], 'Elec 20-21'!$A$4:$B$641, 2, FALSE))</f>
        <v>0</v>
      </c>
      <c r="G184" s="47" t="str">
        <f>IF(ISNA(VLOOKUP(Table1510[[#This Row],[Name]], 'Elec 21-22'!$A$4:$B$656, 2, FALSE)), "0", VLOOKUP(Table1510[[#This Row],[Name]], 'Elec 21-22'!$A$4:$B$656, 2, FALSE))</f>
        <v>0</v>
      </c>
      <c r="H184" s="11" t="str">
        <f>IF(ISNA(VLOOKUP(Table1510[[#This Row],[Name]],'Elec 22-23'!$A$4:$B$680, 2, FALSE)), "", VLOOKUP(Table1510[[#This Row],[Name]], 'Elec 22-23'!$A$4:$B$680, 2, FALSE))</f>
        <v/>
      </c>
      <c r="I184" s="74" t="str">
        <f>IFERROR(Table1510[[#This Row],[Electricity 22-23]]/$M$1, "")</f>
        <v/>
      </c>
      <c r="J184" s="7" t="str">
        <f>IF(ISNA(VLOOKUP(Table1510[[#This Row],[Name]],Table1[#All],21,FALSE)),"0",(VLOOKUP(Table1510[[#This Row],[Name]],Table1[#All],21,FALSE)))</f>
        <v>0</v>
      </c>
      <c r="K184" s="97">
        <f ca="1">IFERROR(Table1510[[#This Row],[Electricity 23-24]]/$O$1,"")</f>
        <v>0</v>
      </c>
      <c r="L184" s="77"/>
    </row>
    <row r="185" spans="1:12" x14ac:dyDescent="0.25">
      <c r="A185" s="2"/>
      <c r="B185" s="21" t="e">
        <f>VLOOKUP(Table1510[[#This Row],[Name]], 'Site Information'!$A$2:$D$46, 4, FALSE)</f>
        <v>#N/A</v>
      </c>
      <c r="C185" s="11" t="str">
        <f>IF(ISNA(VLOOKUP(Table1510[[#This Row],[Name]], 'Elec 17-18'!$A$4:$B$630, 2, FALSE)), "0", VLOOKUP(Table1510[[#This Row],[Name]], 'Elec 17-18'!$A$4:$B$630, 2, FALSE))</f>
        <v>0</v>
      </c>
      <c r="D185" s="11" t="str">
        <f>IF(ISNA(VLOOKUP(Table1510[[#This Row],[Name]], 'Elec 18-19'!$A$4:$B$630, 2, FALSE)), "0", VLOOKUP(Table1510[[#This Row],[Name]], 'Elec 18-19'!$A$4:$B$630, 2, FALSE))</f>
        <v>0</v>
      </c>
      <c r="E185" s="7" t="str">
        <f>IF(ISNA(VLOOKUP(Table1510[[#This Row],[Name]], 'Elec 19-20'!$A$4:$B$631, 2, FALSE)), "0", VLOOKUP(Table1510[[#This Row],[Name]], 'Elec 19-20'!$A$4:$B$631, 2, FALSE))</f>
        <v>0</v>
      </c>
      <c r="F185" s="11" t="str">
        <f>IF(ISNA(VLOOKUP(Table1510[[#This Row],[Name]],'Elec 20-21'!$A$4:$B$641, 2, FALSE)), "0", VLOOKUP(Table1510[[#This Row],[Name]], 'Elec 20-21'!$A$4:$B$641, 2, FALSE))</f>
        <v>0</v>
      </c>
      <c r="G185" s="47" t="str">
        <f>IF(ISNA(VLOOKUP(Table1510[[#This Row],[Name]], 'Elec 21-22'!$A$4:$B$656, 2, FALSE)), "0", VLOOKUP(Table1510[[#This Row],[Name]], 'Elec 21-22'!$A$4:$B$656, 2, FALSE))</f>
        <v>0</v>
      </c>
      <c r="H185" s="11" t="str">
        <f>IF(ISNA(VLOOKUP(Table1510[[#This Row],[Name]],'Elec 22-23'!$A$4:$B$680, 2, FALSE)), "", VLOOKUP(Table1510[[#This Row],[Name]], 'Elec 22-23'!$A$4:$B$680, 2, FALSE))</f>
        <v/>
      </c>
      <c r="I185" s="74" t="str">
        <f>IFERROR(Table1510[[#This Row],[Electricity 22-23]]/$M$1, "")</f>
        <v/>
      </c>
      <c r="J185" s="7" t="str">
        <f>IF(ISNA(VLOOKUP(Table1510[[#This Row],[Name]],Table1[#All],21,FALSE)),"0",(VLOOKUP(Table1510[[#This Row],[Name]],Table1[#All],21,FALSE)))</f>
        <v>0</v>
      </c>
      <c r="K185" s="97">
        <f ca="1">IFERROR(Table1510[[#This Row],[Electricity 23-24]]/$O$1,"")</f>
        <v>0</v>
      </c>
      <c r="L185" s="77"/>
    </row>
    <row r="186" spans="1:12" x14ac:dyDescent="0.25">
      <c r="A186" s="2"/>
      <c r="B186" s="21" t="e">
        <f>VLOOKUP(Table1510[[#This Row],[Name]], 'Site Information'!$A$2:$D$46, 4, FALSE)</f>
        <v>#N/A</v>
      </c>
      <c r="C186" s="11" t="str">
        <f>IF(ISNA(VLOOKUP(Table1510[[#This Row],[Name]], 'Elec 17-18'!$A$4:$B$630, 2, FALSE)), "0", VLOOKUP(Table1510[[#This Row],[Name]], 'Elec 17-18'!$A$4:$B$630, 2, FALSE))</f>
        <v>0</v>
      </c>
      <c r="D186" s="11" t="str">
        <f>IF(ISNA(VLOOKUP(Table1510[[#This Row],[Name]], 'Elec 18-19'!$A$4:$B$630, 2, FALSE)), "0", VLOOKUP(Table1510[[#This Row],[Name]], 'Elec 18-19'!$A$4:$B$630, 2, FALSE))</f>
        <v>0</v>
      </c>
      <c r="E186" s="7" t="str">
        <f>IF(ISNA(VLOOKUP(Table1510[[#This Row],[Name]], 'Elec 19-20'!$A$4:$B$631, 2, FALSE)), "0", VLOOKUP(Table1510[[#This Row],[Name]], 'Elec 19-20'!$A$4:$B$631, 2, FALSE))</f>
        <v>0</v>
      </c>
      <c r="F186" s="11" t="str">
        <f>IF(ISNA(VLOOKUP(Table1510[[#This Row],[Name]],'Elec 20-21'!$A$4:$B$641, 2, FALSE)), "0", VLOOKUP(Table1510[[#This Row],[Name]], 'Elec 20-21'!$A$4:$B$641, 2, FALSE))</f>
        <v>0</v>
      </c>
      <c r="G186" s="47" t="str">
        <f>IF(ISNA(VLOOKUP(Table1510[[#This Row],[Name]], 'Elec 21-22'!$A$4:$B$656, 2, FALSE)), "0", VLOOKUP(Table1510[[#This Row],[Name]], 'Elec 21-22'!$A$4:$B$656, 2, FALSE))</f>
        <v>0</v>
      </c>
      <c r="H186" s="11" t="str">
        <f>IF(ISNA(VLOOKUP(Table1510[[#This Row],[Name]],'Elec 22-23'!$A$4:$B$680, 2, FALSE)), "", VLOOKUP(Table1510[[#This Row],[Name]], 'Elec 22-23'!$A$4:$B$680, 2, FALSE))</f>
        <v/>
      </c>
      <c r="I186" s="74" t="str">
        <f>IFERROR(Table1510[[#This Row],[Electricity 22-23]]/$M$1, "")</f>
        <v/>
      </c>
      <c r="J186" s="7" t="str">
        <f>IF(ISNA(VLOOKUP(Table1510[[#This Row],[Name]],Table1[#All],21,FALSE)),"0",(VLOOKUP(Table1510[[#This Row],[Name]],Table1[#All],21,FALSE)))</f>
        <v>0</v>
      </c>
      <c r="K186" s="97">
        <f ca="1">IFERROR(Table1510[[#This Row],[Electricity 23-24]]/$O$1,"")</f>
        <v>0</v>
      </c>
      <c r="L186" s="77"/>
    </row>
    <row r="187" spans="1:12" x14ac:dyDescent="0.25">
      <c r="A187" s="2"/>
      <c r="B187" s="21" t="e">
        <f>VLOOKUP(Table1510[[#This Row],[Name]], 'Site Information'!$A$2:$D$46, 4, FALSE)</f>
        <v>#N/A</v>
      </c>
      <c r="C187" s="8" t="str">
        <f>IF(ISNA(VLOOKUP(Table1510[[#This Row],[Name]], 'Elec 17-18'!$A$4:$B$630, 2, FALSE)), "0", VLOOKUP(Table1510[[#This Row],[Name]], 'Elec 17-18'!$A$4:$B$630, 2, FALSE))</f>
        <v>0</v>
      </c>
      <c r="D187" s="8" t="str">
        <f>IF(ISNA(VLOOKUP(Table1510[[#This Row],[Name]], 'Elec 18-19'!$A$4:$B$630, 2, FALSE)), "0", VLOOKUP(Table1510[[#This Row],[Name]], 'Elec 18-19'!$A$4:$B$630, 2, FALSE))</f>
        <v>0</v>
      </c>
      <c r="E187" s="7" t="str">
        <f>IF(ISNA(VLOOKUP(Table1510[[#This Row],[Name]], 'Elec 19-20'!$A$4:$B$631, 2, FALSE)), "0", VLOOKUP(Table1510[[#This Row],[Name]], 'Elec 19-20'!$A$4:$B$631, 2, FALSE))</f>
        <v>0</v>
      </c>
      <c r="F187" s="11" t="str">
        <f>IF(ISNA(VLOOKUP(Table1510[[#This Row],[Name]],'Elec 20-21'!$A$4:$B$641, 2, FALSE)), "0", VLOOKUP(Table1510[[#This Row],[Name]], 'Elec 20-21'!$A$4:$B$641, 2, FALSE))</f>
        <v>0</v>
      </c>
      <c r="G187" s="47" t="str">
        <f>IF(ISNA(VLOOKUP(Table1510[[#This Row],[Name]], 'Elec 21-22'!$A$4:$B$656, 2, FALSE)), "0", VLOOKUP(Table1510[[#This Row],[Name]], 'Elec 21-22'!$A$4:$B$656, 2, FALSE))</f>
        <v>0</v>
      </c>
      <c r="H187" s="11" t="str">
        <f>IF(ISNA(VLOOKUP(Table1510[[#This Row],[Name]],'Elec 22-23'!$A$4:$B$680, 2, FALSE)), "", VLOOKUP(Table1510[[#This Row],[Name]], 'Elec 22-23'!$A$4:$B$680, 2, FALSE))</f>
        <v/>
      </c>
      <c r="I187" s="74" t="str">
        <f>IFERROR(Table1510[[#This Row],[Electricity 22-23]]/$M$1, "")</f>
        <v/>
      </c>
      <c r="J187" s="7" t="str">
        <f>IF(ISNA(VLOOKUP(Table1510[[#This Row],[Name]],Table1[#All],21,FALSE)),"0",(VLOOKUP(Table1510[[#This Row],[Name]],Table1[#All],21,FALSE)))</f>
        <v>0</v>
      </c>
      <c r="K187" s="97">
        <f ca="1">IFERROR(Table1510[[#This Row],[Electricity 23-24]]/$O$1,"")</f>
        <v>0</v>
      </c>
      <c r="L187" s="77"/>
    </row>
    <row r="188" spans="1:12" x14ac:dyDescent="0.25">
      <c r="A188" s="2"/>
      <c r="B188" s="21" t="e">
        <f>VLOOKUP(Table1510[[#This Row],[Name]], 'Site Information'!$A$2:$D$46, 4, FALSE)</f>
        <v>#N/A</v>
      </c>
      <c r="C188" s="11" t="str">
        <f>IF(ISNA(VLOOKUP(Table1510[[#This Row],[Name]], 'Elec 17-18'!$A$4:$B$630, 2, FALSE)), "0", VLOOKUP(Table1510[[#This Row],[Name]], 'Elec 17-18'!$A$4:$B$630, 2, FALSE))</f>
        <v>0</v>
      </c>
      <c r="D188" s="11" t="str">
        <f>IF(ISNA(VLOOKUP(Table1510[[#This Row],[Name]], 'Elec 18-19'!$A$4:$B$630, 2, FALSE)), "0", VLOOKUP(Table1510[[#This Row],[Name]], 'Elec 18-19'!$A$4:$B$630, 2, FALSE))</f>
        <v>0</v>
      </c>
      <c r="E188" s="11" t="str">
        <f>IF(ISNA(VLOOKUP(Table1510[[#This Row],[Name]], 'Elec 19-20'!$A$4:$B$631, 2, FALSE)), "0", VLOOKUP(Table1510[[#This Row],[Name]], 'Elec 19-20'!$A$4:$B$631, 2, FALSE))</f>
        <v>0</v>
      </c>
      <c r="F188" s="11" t="str">
        <f>IF(ISNA(VLOOKUP(Table1510[[#This Row],[Name]],'Elec 20-21'!$A$4:$B$641, 2, FALSE)), "0", VLOOKUP(Table1510[[#This Row],[Name]], 'Elec 20-21'!$A$4:$B$641, 2, FALSE))</f>
        <v>0</v>
      </c>
      <c r="G188" s="47" t="str">
        <f>IF(ISNA(VLOOKUP(Table1510[[#This Row],[Name]], 'Elec 21-22'!$A$4:$B$656, 2, FALSE)), "0", VLOOKUP(Table1510[[#This Row],[Name]], 'Elec 21-22'!$A$4:$B$656, 2, FALSE))</f>
        <v>0</v>
      </c>
      <c r="H188" s="11" t="str">
        <f>IF(ISNA(VLOOKUP(Table1510[[#This Row],[Name]],'Elec 22-23'!$A$4:$B$680, 2, FALSE)), "", VLOOKUP(Table1510[[#This Row],[Name]], 'Elec 22-23'!$A$4:$B$680, 2, FALSE))</f>
        <v/>
      </c>
      <c r="I188" s="12" t="str">
        <f>IFERROR(Table1510[[#This Row],[Electricity 22-23]]/$M$1, "")</f>
        <v/>
      </c>
      <c r="J188" s="7" t="str">
        <f>IF(ISNA(VLOOKUP(Table1510[[#This Row],[Name]],Table1[#All],21,FALSE)),"0",(VLOOKUP(Table1510[[#This Row],[Name]],Table1[#All],21,FALSE)))</f>
        <v>0</v>
      </c>
      <c r="K188" s="97">
        <f ca="1">IFERROR(Table1510[[#This Row],[Electricity 23-24]]/$O$1,"")</f>
        <v>0</v>
      </c>
      <c r="L188" s="77"/>
    </row>
    <row r="189" spans="1:12" x14ac:dyDescent="0.25">
      <c r="A189" s="2"/>
      <c r="B189" s="21" t="e">
        <f>VLOOKUP(Table1510[[#This Row],[Name]], 'Site Information'!$A$2:$D$46, 4, FALSE)</f>
        <v>#N/A</v>
      </c>
      <c r="C189" s="11" t="str">
        <f>IF(ISNA(VLOOKUP(Table1510[[#This Row],[Name]], 'Elec 17-18'!$A$4:$B$630, 2, FALSE)), "0", VLOOKUP(Table1510[[#This Row],[Name]], 'Elec 17-18'!$A$4:$B$630, 2, FALSE))</f>
        <v>0</v>
      </c>
      <c r="D189" s="11" t="str">
        <f>IF(ISNA(VLOOKUP(Table1510[[#This Row],[Name]], 'Elec 18-19'!$A$4:$B$630, 2, FALSE)), "0", VLOOKUP(Table1510[[#This Row],[Name]], 'Elec 18-19'!$A$4:$B$630, 2, FALSE))</f>
        <v>0</v>
      </c>
      <c r="E189" s="11" t="str">
        <f>IF(ISNA(VLOOKUP(Table1510[[#This Row],[Name]], 'Elec 19-20'!$A$4:$B$631, 2, FALSE)), "0", VLOOKUP(Table1510[[#This Row],[Name]], 'Elec 19-20'!$A$4:$B$631, 2, FALSE))</f>
        <v>0</v>
      </c>
      <c r="F189" s="11" t="str">
        <f>IF(ISNA(VLOOKUP(Table1510[[#This Row],[Name]],'Elec 20-21'!$A$4:$B$641, 2, FALSE)), "0", VLOOKUP(Table1510[[#This Row],[Name]], 'Elec 20-21'!$A$4:$B$641, 2, FALSE))</f>
        <v>0</v>
      </c>
      <c r="G189" s="47" t="str">
        <f>IF(ISNA(VLOOKUP(Table1510[[#This Row],[Name]], 'Elec 21-22'!$A$4:$B$656, 2, FALSE)), "0", VLOOKUP(Table1510[[#This Row],[Name]], 'Elec 21-22'!$A$4:$B$656, 2, FALSE))</f>
        <v>0</v>
      </c>
      <c r="H189" s="11" t="str">
        <f>IF(ISNA(VLOOKUP(Table1510[[#This Row],[Name]],'Elec 22-23'!$A$4:$B$680, 2, FALSE)), "", VLOOKUP(Table1510[[#This Row],[Name]], 'Elec 22-23'!$A$4:$B$680, 2, FALSE))</f>
        <v/>
      </c>
      <c r="I189" s="12" t="str">
        <f>IFERROR(Table1510[[#This Row],[Electricity 22-23]]/$M$1, "")</f>
        <v/>
      </c>
      <c r="J189" s="7" t="str">
        <f>IF(ISNA(VLOOKUP(Table1510[[#This Row],[Name]],Table1[#All],21,FALSE)),"0",(VLOOKUP(Table1510[[#This Row],[Name]],Table1[#All],21,FALSE)))</f>
        <v>0</v>
      </c>
      <c r="K189" s="97">
        <f ca="1">IFERROR(Table1510[[#This Row],[Electricity 23-24]]/$O$1,"")</f>
        <v>0</v>
      </c>
      <c r="L189" s="77"/>
    </row>
    <row r="190" spans="1:12" x14ac:dyDescent="0.25">
      <c r="A190" s="2"/>
      <c r="B190" s="21" t="e">
        <f>VLOOKUP(Table1510[[#This Row],[Name]], 'Site Information'!$A$2:$D$46, 4, FALSE)</f>
        <v>#N/A</v>
      </c>
      <c r="C190" s="11" t="str">
        <f>IF(ISNA(VLOOKUP(Table1510[[#This Row],[Name]], 'Elec 17-18'!$A$4:$B$630, 2, FALSE)), "0", VLOOKUP(Table1510[[#This Row],[Name]], 'Elec 17-18'!$A$4:$B$630, 2, FALSE))</f>
        <v>0</v>
      </c>
      <c r="D190" s="11" t="str">
        <f>IF(ISNA(VLOOKUP(Table1510[[#This Row],[Name]], 'Elec 18-19'!$A$4:$B$630, 2, FALSE)), "0", VLOOKUP(Table1510[[#This Row],[Name]], 'Elec 18-19'!$A$4:$B$630, 2, FALSE))</f>
        <v>0</v>
      </c>
      <c r="E190" s="7" t="str">
        <f>IF(ISNA(VLOOKUP(Table1510[[#This Row],[Name]], 'Elec 19-20'!$A$4:$B$631, 2, FALSE)), "0", VLOOKUP(Table1510[[#This Row],[Name]], 'Elec 19-20'!$A$4:$B$631, 2, FALSE))</f>
        <v>0</v>
      </c>
      <c r="F190" s="11" t="str">
        <f>IF(ISNA(VLOOKUP(Table1510[[#This Row],[Name]],'Elec 20-21'!$A$4:$B$641, 2, FALSE)), "0", VLOOKUP(Table1510[[#This Row],[Name]], 'Elec 20-21'!$A$4:$B$641, 2, FALSE))</f>
        <v>0</v>
      </c>
      <c r="G190" s="47" t="str">
        <f>IF(ISNA(VLOOKUP(Table1510[[#This Row],[Name]], 'Elec 21-22'!$A$4:$B$656, 2, FALSE)), "0", VLOOKUP(Table1510[[#This Row],[Name]], 'Elec 21-22'!$A$4:$B$656, 2, FALSE))</f>
        <v>0</v>
      </c>
      <c r="H190" s="11" t="str">
        <f>IF(ISNA(VLOOKUP(Table1510[[#This Row],[Name]],'Elec 22-23'!$A$4:$B$680, 2, FALSE)), "", VLOOKUP(Table1510[[#This Row],[Name]], 'Elec 22-23'!$A$4:$B$680, 2, FALSE))</f>
        <v/>
      </c>
      <c r="I190" s="74" t="str">
        <f>IFERROR(Table1510[[#This Row],[Electricity 22-23]]/$M$1, "")</f>
        <v/>
      </c>
      <c r="J190" s="7" t="str">
        <f>IF(ISNA(VLOOKUP(Table1510[[#This Row],[Name]],Table1[#All],21,FALSE)),"0",(VLOOKUP(Table1510[[#This Row],[Name]],Table1[#All],21,FALSE)))</f>
        <v>0</v>
      </c>
      <c r="K190" s="97">
        <f ca="1">IFERROR(Table1510[[#This Row],[Electricity 23-24]]/$O$1,"")</f>
        <v>0</v>
      </c>
      <c r="L190" s="77"/>
    </row>
    <row r="191" spans="1:12" x14ac:dyDescent="0.25">
      <c r="A191" s="2"/>
      <c r="B191" s="21" t="e">
        <f>VLOOKUP(Table1510[[#This Row],[Name]], 'Site Information'!$A$2:$D$46, 4, FALSE)</f>
        <v>#N/A</v>
      </c>
      <c r="C191" s="11" t="str">
        <f>IF(ISNA(VLOOKUP(Table1510[[#This Row],[Name]], 'Elec 17-18'!$A$4:$B$630, 2, FALSE)), "0", VLOOKUP(Table1510[[#This Row],[Name]], 'Elec 17-18'!$A$4:$B$630, 2, FALSE))</f>
        <v>0</v>
      </c>
      <c r="D191" s="11" t="str">
        <f>IF(ISNA(VLOOKUP(Table1510[[#This Row],[Name]], 'Elec 18-19'!$A$4:$B$630, 2, FALSE)), "0", VLOOKUP(Table1510[[#This Row],[Name]], 'Elec 18-19'!$A$4:$B$630, 2, FALSE))</f>
        <v>0</v>
      </c>
      <c r="E191" s="11" t="str">
        <f>IF(ISNA(VLOOKUP(Table1510[[#This Row],[Name]], 'Elec 19-20'!$A$4:$B$631, 2, FALSE)), "0", VLOOKUP(Table1510[[#This Row],[Name]], 'Elec 19-20'!$A$4:$B$631, 2, FALSE))</f>
        <v>0</v>
      </c>
      <c r="F191" s="11" t="str">
        <f>IF(ISNA(VLOOKUP(Table1510[[#This Row],[Name]],'Elec 20-21'!$A$4:$B$641, 2, FALSE)), "0", VLOOKUP(Table1510[[#This Row],[Name]], 'Elec 20-21'!$A$4:$B$641, 2, FALSE))</f>
        <v>0</v>
      </c>
      <c r="G191" s="47" t="str">
        <f>IF(ISNA(VLOOKUP(Table1510[[#This Row],[Name]], 'Elec 21-22'!$A$4:$B$656, 2, FALSE)), "0", VLOOKUP(Table1510[[#This Row],[Name]], 'Elec 21-22'!$A$4:$B$656, 2, FALSE))</f>
        <v>0</v>
      </c>
      <c r="H191" s="11" t="str">
        <f>IF(ISNA(VLOOKUP(Table1510[[#This Row],[Name]],'Elec 22-23'!$A$4:$B$680, 2, FALSE)), "", VLOOKUP(Table1510[[#This Row],[Name]], 'Elec 22-23'!$A$4:$B$680, 2, FALSE))</f>
        <v/>
      </c>
      <c r="I191" s="12" t="str">
        <f>IFERROR(Table1510[[#This Row],[Electricity 22-23]]/$M$1, "")</f>
        <v/>
      </c>
      <c r="J191" s="7" t="str">
        <f>IF(ISNA(VLOOKUP(Table1510[[#This Row],[Name]],Table1[#All],21,FALSE)),"0",(VLOOKUP(Table1510[[#This Row],[Name]],Table1[#All],21,FALSE)))</f>
        <v>0</v>
      </c>
      <c r="K191" s="97">
        <f ca="1">IFERROR(Table1510[[#This Row],[Electricity 23-24]]/$O$1,"")</f>
        <v>0</v>
      </c>
      <c r="L191" s="77"/>
    </row>
    <row r="192" spans="1:12" x14ac:dyDescent="0.25">
      <c r="A192" s="2"/>
      <c r="B192" s="21" t="e">
        <f>VLOOKUP(Table1510[[#This Row],[Name]], 'Site Information'!$A$2:$D$46, 4, FALSE)</f>
        <v>#N/A</v>
      </c>
      <c r="C192" s="8" t="str">
        <f>IF(ISNA(VLOOKUP(Table1510[[#This Row],[Name]], 'Elec 17-18'!$A$4:$B$630, 2, FALSE)), "0", VLOOKUP(Table1510[[#This Row],[Name]], 'Elec 17-18'!$A$4:$B$630, 2, FALSE))</f>
        <v>0</v>
      </c>
      <c r="D192" s="8" t="str">
        <f>IF(ISNA(VLOOKUP(Table1510[[#This Row],[Name]], 'Elec 18-19'!$A$4:$B$630, 2, FALSE)), "0", VLOOKUP(Table1510[[#This Row],[Name]], 'Elec 18-19'!$A$4:$B$630, 2, FALSE))</f>
        <v>0</v>
      </c>
      <c r="E192" s="7" t="str">
        <f>IF(ISNA(VLOOKUP(Table1510[[#This Row],[Name]], 'Elec 19-20'!$A$4:$B$631, 2, FALSE)), "0", VLOOKUP(Table1510[[#This Row],[Name]], 'Elec 19-20'!$A$4:$B$631, 2, FALSE))</f>
        <v>0</v>
      </c>
      <c r="F192" s="11" t="str">
        <f>IF(ISNA(VLOOKUP(Table1510[[#This Row],[Name]],'Elec 20-21'!$A$4:$B$641, 2, FALSE)), "0", VLOOKUP(Table1510[[#This Row],[Name]], 'Elec 20-21'!$A$4:$B$641, 2, FALSE))</f>
        <v>0</v>
      </c>
      <c r="G192" s="47" t="str">
        <f>IF(ISNA(VLOOKUP(Table1510[[#This Row],[Name]], 'Elec 21-22'!$A$4:$B$656, 2, FALSE)), "0", VLOOKUP(Table1510[[#This Row],[Name]], 'Elec 21-22'!$A$4:$B$656, 2, FALSE))</f>
        <v>0</v>
      </c>
      <c r="H192" s="11" t="str">
        <f>IF(ISNA(VLOOKUP(Table1510[[#This Row],[Name]],'Elec 22-23'!$A$4:$B$680, 2, FALSE)), "", VLOOKUP(Table1510[[#This Row],[Name]], 'Elec 22-23'!$A$4:$B$680, 2, FALSE))</f>
        <v/>
      </c>
      <c r="I192" s="74" t="str">
        <f>IFERROR(Table1510[[#This Row],[Electricity 22-23]]/$M$1, "")</f>
        <v/>
      </c>
      <c r="J192" s="7" t="str">
        <f>IF(ISNA(VLOOKUP(Table1510[[#This Row],[Name]],Table1[#All],21,FALSE)),"0",(VLOOKUP(Table1510[[#This Row],[Name]],Table1[#All],21,FALSE)))</f>
        <v>0</v>
      </c>
      <c r="K192" s="97">
        <f ca="1">IFERROR(Table1510[[#This Row],[Electricity 23-24]]/$O$1,"")</f>
        <v>0</v>
      </c>
      <c r="L192" s="77"/>
    </row>
    <row r="193" spans="1:12" x14ac:dyDescent="0.25">
      <c r="A193" s="2"/>
      <c r="B193" s="21" t="e">
        <f>VLOOKUP(Table1510[[#This Row],[Name]], 'Site Information'!$A$2:$D$46, 4, FALSE)</f>
        <v>#N/A</v>
      </c>
      <c r="C193" s="11" t="str">
        <f>IF(ISNA(VLOOKUP(Table1510[[#This Row],[Name]], 'Elec 17-18'!$A$4:$B$630, 2, FALSE)), "0", VLOOKUP(Table1510[[#This Row],[Name]], 'Elec 17-18'!$A$4:$B$630, 2, FALSE))</f>
        <v>0</v>
      </c>
      <c r="D193" s="11" t="str">
        <f>IF(ISNA(VLOOKUP(Table1510[[#This Row],[Name]], 'Elec 18-19'!$A$4:$B$630, 2, FALSE)), "0", VLOOKUP(Table1510[[#This Row],[Name]], 'Elec 18-19'!$A$4:$B$630, 2, FALSE))</f>
        <v>0</v>
      </c>
      <c r="E193" s="11" t="str">
        <f>IF(ISNA(VLOOKUP(Table1510[[#This Row],[Name]], 'Elec 19-20'!$A$4:$B$631, 2, FALSE)), "0", VLOOKUP(Table1510[[#This Row],[Name]], 'Elec 19-20'!$A$4:$B$631, 2, FALSE))</f>
        <v>0</v>
      </c>
      <c r="F193" s="11" t="str">
        <f>IF(ISNA(VLOOKUP(Table1510[[#This Row],[Name]],'Elec 20-21'!$A$4:$B$641, 2, FALSE)), "0", VLOOKUP(Table1510[[#This Row],[Name]], 'Elec 20-21'!$A$4:$B$641, 2, FALSE))</f>
        <v>0</v>
      </c>
      <c r="G193" s="47" t="str">
        <f>IF(ISNA(VLOOKUP(Table1510[[#This Row],[Name]], 'Elec 21-22'!$A$4:$B$656, 2, FALSE)), "0", VLOOKUP(Table1510[[#This Row],[Name]], 'Elec 21-22'!$A$4:$B$656, 2, FALSE))</f>
        <v>0</v>
      </c>
      <c r="H193" s="11" t="str">
        <f>IF(ISNA(VLOOKUP(Table1510[[#This Row],[Name]],'Elec 22-23'!$A$4:$B$680, 2, FALSE)), "", VLOOKUP(Table1510[[#This Row],[Name]], 'Elec 22-23'!$A$4:$B$680, 2, FALSE))</f>
        <v/>
      </c>
      <c r="I193" s="12" t="str">
        <f>IFERROR(Table1510[[#This Row],[Electricity 22-23]]/$M$1, "")</f>
        <v/>
      </c>
      <c r="J193" s="7" t="str">
        <f>IF(ISNA(VLOOKUP(Table1510[[#This Row],[Name]],Table1[#All],21,FALSE)),"0",(VLOOKUP(Table1510[[#This Row],[Name]],Table1[#All],21,FALSE)))</f>
        <v>0</v>
      </c>
      <c r="K193" s="97">
        <f ca="1">IFERROR(Table1510[[#This Row],[Electricity 23-24]]/$O$1,"")</f>
        <v>0</v>
      </c>
      <c r="L193" s="77"/>
    </row>
    <row r="194" spans="1:12" x14ac:dyDescent="0.25">
      <c r="A194" s="2"/>
      <c r="B194" s="21" t="e">
        <f>VLOOKUP(Table1510[[#This Row],[Name]], 'Site Information'!$A$2:$D$46, 4, FALSE)</f>
        <v>#N/A</v>
      </c>
      <c r="C194" s="8" t="str">
        <f>IF(ISNA(VLOOKUP(Table1510[[#This Row],[Name]], 'Elec 17-18'!$A$4:$B$630, 2, FALSE)), "0", VLOOKUP(Table1510[[#This Row],[Name]], 'Elec 17-18'!$A$4:$B$630, 2, FALSE))</f>
        <v>0</v>
      </c>
      <c r="D194" s="8" t="str">
        <f>IF(ISNA(VLOOKUP(Table1510[[#This Row],[Name]], 'Elec 18-19'!$A$4:$B$630, 2, FALSE)), "0", VLOOKUP(Table1510[[#This Row],[Name]], 'Elec 18-19'!$A$4:$B$630, 2, FALSE))</f>
        <v>0</v>
      </c>
      <c r="E194" s="7" t="str">
        <f>IF(ISNA(VLOOKUP(Table1510[[#This Row],[Name]], 'Elec 19-20'!$A$4:$B$631, 2, FALSE)), "0", VLOOKUP(Table1510[[#This Row],[Name]], 'Elec 19-20'!$A$4:$B$631, 2, FALSE))</f>
        <v>0</v>
      </c>
      <c r="F194" s="11" t="str">
        <f>IF(ISNA(VLOOKUP(Table1510[[#This Row],[Name]],'Elec 20-21'!$A$4:$B$641, 2, FALSE)), "0", VLOOKUP(Table1510[[#This Row],[Name]], 'Elec 20-21'!$A$4:$B$641, 2, FALSE))</f>
        <v>0</v>
      </c>
      <c r="G194" s="47" t="str">
        <f>IF(ISNA(VLOOKUP(Table1510[[#This Row],[Name]], 'Elec 21-22'!$A$4:$B$656, 2, FALSE)), "0", VLOOKUP(Table1510[[#This Row],[Name]], 'Elec 21-22'!$A$4:$B$656, 2, FALSE))</f>
        <v>0</v>
      </c>
      <c r="H194" s="11" t="str">
        <f>IF(ISNA(VLOOKUP(Table1510[[#This Row],[Name]],'Elec 22-23'!$A$4:$B$680, 2, FALSE)), "", VLOOKUP(Table1510[[#This Row],[Name]], 'Elec 22-23'!$A$4:$B$680, 2, FALSE))</f>
        <v/>
      </c>
      <c r="I194" s="74" t="str">
        <f>IFERROR(Table1510[[#This Row],[Electricity 22-23]]/$M$1, "")</f>
        <v/>
      </c>
      <c r="J194" s="7" t="str">
        <f>IF(ISNA(VLOOKUP(Table1510[[#This Row],[Name]],Table1[#All],21,FALSE)),"0",(VLOOKUP(Table1510[[#This Row],[Name]],Table1[#All],21,FALSE)))</f>
        <v>0</v>
      </c>
      <c r="K194" s="97">
        <f ca="1">IFERROR(Table1510[[#This Row],[Electricity 23-24]]/$O$1,"")</f>
        <v>0</v>
      </c>
      <c r="L194" s="77"/>
    </row>
    <row r="195" spans="1:12" x14ac:dyDescent="0.25">
      <c r="A195" s="2"/>
      <c r="B195" s="21" t="e">
        <f>VLOOKUP(Table1510[[#This Row],[Name]], 'Site Information'!$A$2:$D$46, 4, FALSE)</f>
        <v>#N/A</v>
      </c>
      <c r="C195" s="11" t="str">
        <f>IF(ISNA(VLOOKUP(Table1510[[#This Row],[Name]], 'Elec 17-18'!$A$4:$B$630, 2, FALSE)), "0", VLOOKUP(Table1510[[#This Row],[Name]], 'Elec 17-18'!$A$4:$B$630, 2, FALSE))</f>
        <v>0</v>
      </c>
      <c r="D195" s="11" t="str">
        <f>IF(ISNA(VLOOKUP(Table1510[[#This Row],[Name]], 'Elec 18-19'!$A$4:$B$630, 2, FALSE)), "0", VLOOKUP(Table1510[[#This Row],[Name]], 'Elec 18-19'!$A$4:$B$630, 2, FALSE))</f>
        <v>0</v>
      </c>
      <c r="E195" s="11" t="str">
        <f>IF(ISNA(VLOOKUP(Table1510[[#This Row],[Name]], 'Elec 19-20'!$A$4:$B$631, 2, FALSE)), "0", VLOOKUP(Table1510[[#This Row],[Name]], 'Elec 19-20'!$A$4:$B$631, 2, FALSE))</f>
        <v>0</v>
      </c>
      <c r="F195" s="11" t="str">
        <f>IF(ISNA(VLOOKUP(Table1510[[#This Row],[Name]],'Elec 20-21'!$A$4:$B$641, 2, FALSE)), "0", VLOOKUP(Table1510[[#This Row],[Name]], 'Elec 20-21'!$A$4:$B$641, 2, FALSE))</f>
        <v>0</v>
      </c>
      <c r="G195" s="47" t="str">
        <f>IF(ISNA(VLOOKUP(Table1510[[#This Row],[Name]], 'Elec 21-22'!$A$4:$B$656, 2, FALSE)), "0", VLOOKUP(Table1510[[#This Row],[Name]], 'Elec 21-22'!$A$4:$B$656, 2, FALSE))</f>
        <v>0</v>
      </c>
      <c r="H195" s="11" t="str">
        <f>IF(ISNA(VLOOKUP(Table1510[[#This Row],[Name]],'Elec 22-23'!$A$4:$B$680, 2, FALSE)), "", VLOOKUP(Table1510[[#This Row],[Name]], 'Elec 22-23'!$A$4:$B$680, 2, FALSE))</f>
        <v/>
      </c>
      <c r="I195" s="12" t="str">
        <f>IFERROR(Table1510[[#This Row],[Electricity 22-23]]/$M$1, "")</f>
        <v/>
      </c>
      <c r="J195" s="7" t="str">
        <f>IF(ISNA(VLOOKUP(Table1510[[#This Row],[Name]],Table1[#All],21,FALSE)),"0",(VLOOKUP(Table1510[[#This Row],[Name]],Table1[#All],21,FALSE)))</f>
        <v>0</v>
      </c>
      <c r="K195" s="97">
        <f ca="1">IFERROR(Table1510[[#This Row],[Electricity 23-24]]/$O$1,"")</f>
        <v>0</v>
      </c>
      <c r="L195" s="77"/>
    </row>
    <row r="196" spans="1:12" x14ac:dyDescent="0.25">
      <c r="A196" s="2"/>
      <c r="B196" s="21" t="e">
        <f>VLOOKUP(Table1510[[#This Row],[Name]], 'Site Information'!$A$2:$D$46, 4, FALSE)</f>
        <v>#N/A</v>
      </c>
      <c r="C196" s="8" t="str">
        <f>IF(ISNA(VLOOKUP(Table1510[[#This Row],[Name]], 'Elec 17-18'!$A$4:$B$630, 2, FALSE)), "0", VLOOKUP(Table1510[[#This Row],[Name]], 'Elec 17-18'!$A$4:$B$630, 2, FALSE))</f>
        <v>0</v>
      </c>
      <c r="D196" s="8" t="str">
        <f>IF(ISNA(VLOOKUP(Table1510[[#This Row],[Name]], 'Elec 18-19'!$A$4:$B$630, 2, FALSE)), "0", VLOOKUP(Table1510[[#This Row],[Name]], 'Elec 18-19'!$A$4:$B$630, 2, FALSE))</f>
        <v>0</v>
      </c>
      <c r="E196" s="7" t="str">
        <f>IF(ISNA(VLOOKUP(Table1510[[#This Row],[Name]], 'Elec 19-20'!$A$4:$B$631, 2, FALSE)), "0", VLOOKUP(Table1510[[#This Row],[Name]], 'Elec 19-20'!$A$4:$B$631, 2, FALSE))</f>
        <v>0</v>
      </c>
      <c r="F196" s="11" t="str">
        <f>IF(ISNA(VLOOKUP(Table1510[[#This Row],[Name]],'Elec 20-21'!$A$4:$B$641, 2, FALSE)), "0", VLOOKUP(Table1510[[#This Row],[Name]], 'Elec 20-21'!$A$4:$B$641, 2, FALSE))</f>
        <v>0</v>
      </c>
      <c r="G196" s="47" t="str">
        <f>IF(ISNA(VLOOKUP(Table1510[[#This Row],[Name]], 'Elec 21-22'!$A$4:$B$656, 2, FALSE)), "0", VLOOKUP(Table1510[[#This Row],[Name]], 'Elec 21-22'!$A$4:$B$656, 2, FALSE))</f>
        <v>0</v>
      </c>
      <c r="H196" s="11" t="str">
        <f>IF(ISNA(VLOOKUP(Table1510[[#This Row],[Name]],'Elec 22-23'!$A$4:$B$680, 2, FALSE)), "", VLOOKUP(Table1510[[#This Row],[Name]], 'Elec 22-23'!$A$4:$B$680, 2, FALSE))</f>
        <v/>
      </c>
      <c r="I196" s="74" t="str">
        <f>IFERROR(Table1510[[#This Row],[Electricity 22-23]]/$M$1, "")</f>
        <v/>
      </c>
      <c r="J196" s="7" t="str">
        <f>IF(ISNA(VLOOKUP(Table1510[[#This Row],[Name]],Table1[#All],21,FALSE)),"0",(VLOOKUP(Table1510[[#This Row],[Name]],Table1[#All],21,FALSE)))</f>
        <v>0</v>
      </c>
      <c r="K196" s="97">
        <f ca="1">IFERROR(Table1510[[#This Row],[Electricity 23-24]]/$O$1,"")</f>
        <v>0</v>
      </c>
      <c r="L196" s="77"/>
    </row>
    <row r="197" spans="1:12" x14ac:dyDescent="0.25">
      <c r="A197" s="2"/>
      <c r="B197" s="21" t="e">
        <f>VLOOKUP(Table1510[[#This Row],[Name]], 'Site Information'!$A$2:$D$46, 4, FALSE)</f>
        <v>#N/A</v>
      </c>
      <c r="C197" s="11" t="str">
        <f>IF(ISNA(VLOOKUP(Table1510[[#This Row],[Name]], 'Elec 17-18'!$A$4:$B$630, 2, FALSE)), "0", VLOOKUP(Table1510[[#This Row],[Name]], 'Elec 17-18'!$A$4:$B$630, 2, FALSE))</f>
        <v>0</v>
      </c>
      <c r="D197" s="11" t="str">
        <f>IF(ISNA(VLOOKUP(Table1510[[#This Row],[Name]], 'Elec 18-19'!$A$4:$B$630, 2, FALSE)), "0", VLOOKUP(Table1510[[#This Row],[Name]], 'Elec 18-19'!$A$4:$B$630, 2, FALSE))</f>
        <v>0</v>
      </c>
      <c r="E197" s="7" t="str">
        <f>IF(ISNA(VLOOKUP(Table1510[[#This Row],[Name]], 'Elec 19-20'!$A$4:$B$631, 2, FALSE)), "0", VLOOKUP(Table1510[[#This Row],[Name]], 'Elec 19-20'!$A$4:$B$631, 2, FALSE))</f>
        <v>0</v>
      </c>
      <c r="F197" s="11" t="str">
        <f>IF(ISNA(VLOOKUP(Table1510[[#This Row],[Name]],'Elec 20-21'!$A$4:$B$641, 2, FALSE)), "0", VLOOKUP(Table1510[[#This Row],[Name]], 'Elec 20-21'!$A$4:$B$641, 2, FALSE))</f>
        <v>0</v>
      </c>
      <c r="G197" s="47" t="str">
        <f>IF(ISNA(VLOOKUP(Table1510[[#This Row],[Name]], 'Elec 21-22'!$A$4:$B$656, 2, FALSE)), "0", VLOOKUP(Table1510[[#This Row],[Name]], 'Elec 21-22'!$A$4:$B$656, 2, FALSE))</f>
        <v>0</v>
      </c>
      <c r="H197" s="11" t="str">
        <f>IF(ISNA(VLOOKUP(Table1510[[#This Row],[Name]],'Elec 22-23'!$A$4:$B$680, 2, FALSE)), "", VLOOKUP(Table1510[[#This Row],[Name]], 'Elec 22-23'!$A$4:$B$680, 2, FALSE))</f>
        <v/>
      </c>
      <c r="I197" s="74" t="str">
        <f>IFERROR(Table1510[[#This Row],[Electricity 22-23]]/$M$1, "")</f>
        <v/>
      </c>
      <c r="J197" s="7" t="str">
        <f>IF(ISNA(VLOOKUP(Table1510[[#This Row],[Name]],Table1[#All],21,FALSE)),"0",(VLOOKUP(Table1510[[#This Row],[Name]],Table1[#All],21,FALSE)))</f>
        <v>0</v>
      </c>
      <c r="K197" s="97">
        <f ca="1">IFERROR(Table1510[[#This Row],[Electricity 23-24]]/$O$1,"")</f>
        <v>0</v>
      </c>
      <c r="L197" s="77"/>
    </row>
    <row r="198" spans="1:12" x14ac:dyDescent="0.25">
      <c r="A198" s="2"/>
      <c r="B198" s="21" t="e">
        <f>VLOOKUP(Table1510[[#This Row],[Name]], 'Site Information'!$A$2:$D$46, 4, FALSE)</f>
        <v>#N/A</v>
      </c>
      <c r="C198" s="11" t="str">
        <f>IF(ISNA(VLOOKUP(Table1510[[#This Row],[Name]], 'Elec 17-18'!$A$4:$B$630, 2, FALSE)), "0", VLOOKUP(Table1510[[#This Row],[Name]], 'Elec 17-18'!$A$4:$B$630, 2, FALSE))</f>
        <v>0</v>
      </c>
      <c r="D198" s="11" t="str">
        <f>IF(ISNA(VLOOKUP(Table1510[[#This Row],[Name]], 'Elec 18-19'!$A$4:$B$630, 2, FALSE)), "0", VLOOKUP(Table1510[[#This Row],[Name]], 'Elec 18-19'!$A$4:$B$630, 2, FALSE))</f>
        <v>0</v>
      </c>
      <c r="E198" s="7" t="str">
        <f>IF(ISNA(VLOOKUP(Table1510[[#This Row],[Name]], 'Elec 19-20'!$A$4:$B$631, 2, FALSE)), "0", VLOOKUP(Table1510[[#This Row],[Name]], 'Elec 19-20'!$A$4:$B$631, 2, FALSE))</f>
        <v>0</v>
      </c>
      <c r="F198" s="11" t="str">
        <f>IF(ISNA(VLOOKUP(Table1510[[#This Row],[Name]],'Elec 20-21'!$A$4:$B$641, 2, FALSE)), "0", VLOOKUP(Table1510[[#This Row],[Name]], 'Elec 20-21'!$A$4:$B$641, 2, FALSE))</f>
        <v>0</v>
      </c>
      <c r="G198" s="47" t="str">
        <f>IF(ISNA(VLOOKUP(Table1510[[#This Row],[Name]], 'Elec 21-22'!$A$4:$B$656, 2, FALSE)), "0", VLOOKUP(Table1510[[#This Row],[Name]], 'Elec 21-22'!$A$4:$B$656, 2, FALSE))</f>
        <v>0</v>
      </c>
      <c r="H198" s="11" t="str">
        <f>IF(ISNA(VLOOKUP(Table1510[[#This Row],[Name]],'Elec 22-23'!$A$4:$B$680, 2, FALSE)), "", VLOOKUP(Table1510[[#This Row],[Name]], 'Elec 22-23'!$A$4:$B$680, 2, FALSE))</f>
        <v/>
      </c>
      <c r="I198" s="74" t="str">
        <f>IFERROR(Table1510[[#This Row],[Electricity 22-23]]/$M$1, "")</f>
        <v/>
      </c>
      <c r="J198" s="7" t="str">
        <f>IF(ISNA(VLOOKUP(Table1510[[#This Row],[Name]],Table1[#All],21,FALSE)),"0",(VLOOKUP(Table1510[[#This Row],[Name]],Table1[#All],21,FALSE)))</f>
        <v>0</v>
      </c>
      <c r="K198" s="97">
        <f ca="1">IFERROR(Table1510[[#This Row],[Electricity 23-24]]/$O$1,"")</f>
        <v>0</v>
      </c>
      <c r="L198" s="77"/>
    </row>
    <row r="199" spans="1:12" x14ac:dyDescent="0.25">
      <c r="A199" s="2"/>
      <c r="B199" s="21" t="e">
        <f>VLOOKUP(Table1510[[#This Row],[Name]], 'Site Information'!$A$2:$D$46, 4, FALSE)</f>
        <v>#N/A</v>
      </c>
      <c r="C199" s="11" t="str">
        <f>IF(ISNA(VLOOKUP(Table1510[[#This Row],[Name]], 'Elec 17-18'!$A$4:$B$630, 2, FALSE)), "0", VLOOKUP(Table1510[[#This Row],[Name]], 'Elec 17-18'!$A$4:$B$630, 2, FALSE))</f>
        <v>0</v>
      </c>
      <c r="D199" s="11" t="str">
        <f>IF(ISNA(VLOOKUP(Table1510[[#This Row],[Name]], 'Elec 18-19'!$A$4:$B$630, 2, FALSE)), "0", VLOOKUP(Table1510[[#This Row],[Name]], 'Elec 18-19'!$A$4:$B$630, 2, FALSE))</f>
        <v>0</v>
      </c>
      <c r="E199" s="11" t="str">
        <f>IF(ISNA(VLOOKUP(Table1510[[#This Row],[Name]], 'Elec 19-20'!$A$4:$B$631, 2, FALSE)), "0", VLOOKUP(Table1510[[#This Row],[Name]], 'Elec 19-20'!$A$4:$B$631, 2, FALSE))</f>
        <v>0</v>
      </c>
      <c r="F199" s="11" t="str">
        <f>IF(ISNA(VLOOKUP(Table1510[[#This Row],[Name]],'Elec 20-21'!$A$4:$B$641, 2, FALSE)), "0", VLOOKUP(Table1510[[#This Row],[Name]], 'Elec 20-21'!$A$4:$B$641, 2, FALSE))</f>
        <v>0</v>
      </c>
      <c r="G199" s="47" t="str">
        <f>IF(ISNA(VLOOKUP(Table1510[[#This Row],[Name]], 'Elec 21-22'!$A$4:$B$656, 2, FALSE)), "0", VLOOKUP(Table1510[[#This Row],[Name]], 'Elec 21-22'!$A$4:$B$656, 2, FALSE))</f>
        <v>0</v>
      </c>
      <c r="H199" s="11" t="str">
        <f>IF(ISNA(VLOOKUP(Table1510[[#This Row],[Name]],'Elec 22-23'!$A$4:$B$680, 2, FALSE)), "", VLOOKUP(Table1510[[#This Row],[Name]], 'Elec 22-23'!$A$4:$B$680, 2, FALSE))</f>
        <v/>
      </c>
      <c r="I199" s="93" t="str">
        <f>IFERROR(Table1510[[#This Row],[Electricity 22-23]]/$M$1, "")</f>
        <v/>
      </c>
      <c r="J199" s="7" t="str">
        <f>IF(ISNA(VLOOKUP(Table1510[[#This Row],[Name]],Table1[#All],21,FALSE)),"0",(VLOOKUP(Table1510[[#This Row],[Name]],Table1[#All],21,FALSE)))</f>
        <v>0</v>
      </c>
      <c r="K199" s="97">
        <f ca="1">IFERROR(Table1510[[#This Row],[Electricity 23-24]]/$O$1,"")</f>
        <v>0</v>
      </c>
      <c r="L199" s="77"/>
    </row>
    <row r="200" spans="1:12" x14ac:dyDescent="0.25">
      <c r="A200" s="2"/>
      <c r="B200" s="21" t="e">
        <f>VLOOKUP(Table1510[[#This Row],[Name]], 'Site Information'!$A$2:$D$46, 4, FALSE)</f>
        <v>#N/A</v>
      </c>
      <c r="C200" s="11" t="str">
        <f>IF(ISNA(VLOOKUP(Table1510[[#This Row],[Name]], 'Elec 17-18'!$A$4:$B$630, 2, FALSE)), "0", VLOOKUP(Table1510[[#This Row],[Name]], 'Elec 17-18'!$A$4:$B$630, 2, FALSE))</f>
        <v>0</v>
      </c>
      <c r="D200" s="11" t="str">
        <f>IF(ISNA(VLOOKUP(Table1510[[#This Row],[Name]], 'Elec 18-19'!$A$4:$B$630, 2, FALSE)), "0", VLOOKUP(Table1510[[#This Row],[Name]], 'Elec 18-19'!$A$4:$B$630, 2, FALSE))</f>
        <v>0</v>
      </c>
      <c r="E200" s="11" t="str">
        <f>IF(ISNA(VLOOKUP(Table1510[[#This Row],[Name]], 'Elec 19-20'!$A$4:$B$631, 2, FALSE)), "0", VLOOKUP(Table1510[[#This Row],[Name]], 'Elec 19-20'!$A$4:$B$631, 2, FALSE))</f>
        <v>0</v>
      </c>
      <c r="F200" s="11" t="str">
        <f>IF(ISNA(VLOOKUP(Table1510[[#This Row],[Name]],'Elec 20-21'!$A$4:$B$641, 2, FALSE)), "0", VLOOKUP(Table1510[[#This Row],[Name]], 'Elec 20-21'!$A$4:$B$641, 2, FALSE))</f>
        <v>0</v>
      </c>
      <c r="G200" s="47" t="str">
        <f>IF(ISNA(VLOOKUP(Table1510[[#This Row],[Name]], 'Elec 21-22'!$A$4:$B$656, 2, FALSE)), "0", VLOOKUP(Table1510[[#This Row],[Name]], 'Elec 21-22'!$A$4:$B$656, 2, FALSE))</f>
        <v>0</v>
      </c>
      <c r="H200" s="11" t="str">
        <f>IF(ISNA(VLOOKUP(Table1510[[#This Row],[Name]],'Elec 22-23'!$A$4:$B$680, 2, FALSE)), "", VLOOKUP(Table1510[[#This Row],[Name]], 'Elec 22-23'!$A$4:$B$680, 2, FALSE))</f>
        <v/>
      </c>
      <c r="I200" s="12" t="str">
        <f>IFERROR(Table1510[[#This Row],[Electricity 22-23]]/$M$1, "")</f>
        <v/>
      </c>
      <c r="J200" s="7" t="str">
        <f>IF(ISNA(VLOOKUP(Table1510[[#This Row],[Name]],Table1[#All],21,FALSE)),"0",(VLOOKUP(Table1510[[#This Row],[Name]],Table1[#All],21,FALSE)))</f>
        <v>0</v>
      </c>
      <c r="K200" s="97">
        <f ca="1">IFERROR(Table1510[[#This Row],[Electricity 23-24]]/$O$1,"")</f>
        <v>0</v>
      </c>
      <c r="L200" s="77"/>
    </row>
    <row r="201" spans="1:12" x14ac:dyDescent="0.25">
      <c r="A201" s="2"/>
      <c r="B201" s="21" t="e">
        <f>VLOOKUP(Table1510[[#This Row],[Name]], 'Site Information'!$A$2:$D$46, 4, FALSE)</f>
        <v>#N/A</v>
      </c>
      <c r="C201" s="11" t="str">
        <f>IF(ISNA(VLOOKUP(Table1510[[#This Row],[Name]], 'Elec 17-18'!$A$4:$B$630, 2, FALSE)), "0", VLOOKUP(Table1510[[#This Row],[Name]], 'Elec 17-18'!$A$4:$B$630, 2, FALSE))</f>
        <v>0</v>
      </c>
      <c r="D201" s="11" t="str">
        <f>IF(ISNA(VLOOKUP(Table1510[[#This Row],[Name]], 'Elec 18-19'!$A$4:$B$630, 2, FALSE)), "0", VLOOKUP(Table1510[[#This Row],[Name]], 'Elec 18-19'!$A$4:$B$630, 2, FALSE))</f>
        <v>0</v>
      </c>
      <c r="E201" s="7" t="str">
        <f>IF(ISNA(VLOOKUP(Table1510[[#This Row],[Name]], 'Elec 19-20'!$A$4:$B$631, 2, FALSE)), "0", VLOOKUP(Table1510[[#This Row],[Name]], 'Elec 19-20'!$A$4:$B$631, 2, FALSE))</f>
        <v>0</v>
      </c>
      <c r="F201" s="11" t="str">
        <f>IF(ISNA(VLOOKUP(Table1510[[#This Row],[Name]],'Elec 20-21'!$A$4:$B$641, 2, FALSE)), "0", VLOOKUP(Table1510[[#This Row],[Name]], 'Elec 20-21'!$A$4:$B$641, 2, FALSE))</f>
        <v>0</v>
      </c>
      <c r="G201" s="47" t="str">
        <f>IF(ISNA(VLOOKUP(Table1510[[#This Row],[Name]], 'Elec 21-22'!$A$4:$B$656, 2, FALSE)), "0", VLOOKUP(Table1510[[#This Row],[Name]], 'Elec 21-22'!$A$4:$B$656, 2, FALSE))</f>
        <v>0</v>
      </c>
      <c r="H201" s="11" t="str">
        <f>IF(ISNA(VLOOKUP(Table1510[[#This Row],[Name]],'Elec 22-23'!$A$4:$B$680, 2, FALSE)), "", VLOOKUP(Table1510[[#This Row],[Name]], 'Elec 22-23'!$A$4:$B$680, 2, FALSE))</f>
        <v/>
      </c>
      <c r="I201" s="74" t="str">
        <f>IFERROR(Table1510[[#This Row],[Electricity 22-23]]/$M$1, "")</f>
        <v/>
      </c>
      <c r="J201" s="7" t="str">
        <f>IF(ISNA(VLOOKUP(Table1510[[#This Row],[Name]],Table1[#All],21,FALSE)),"0",(VLOOKUP(Table1510[[#This Row],[Name]],Table1[#All],21,FALSE)))</f>
        <v>0</v>
      </c>
      <c r="K201" s="97">
        <f ca="1">IFERROR(Table1510[[#This Row],[Electricity 23-24]]/$O$1,"")</f>
        <v>0</v>
      </c>
      <c r="L201" s="77"/>
    </row>
    <row r="202" spans="1:12" x14ac:dyDescent="0.25">
      <c r="A202" s="2"/>
      <c r="B202" s="21" t="e">
        <f>VLOOKUP(Table1510[[#This Row],[Name]], 'Site Information'!$A$2:$D$46, 4, FALSE)</f>
        <v>#N/A</v>
      </c>
      <c r="C202" s="8" t="str">
        <f>IF(ISNA(VLOOKUP(Table1510[[#This Row],[Name]], 'Elec 17-18'!$A$4:$B$630, 2, FALSE)), "0", VLOOKUP(Table1510[[#This Row],[Name]], 'Elec 17-18'!$A$4:$B$630, 2, FALSE))</f>
        <v>0</v>
      </c>
      <c r="D202" s="8" t="str">
        <f>IF(ISNA(VLOOKUP(Table1510[[#This Row],[Name]], 'Elec 18-19'!$A$4:$B$630, 2, FALSE)), "0", VLOOKUP(Table1510[[#This Row],[Name]], 'Elec 18-19'!$A$4:$B$630, 2, FALSE))</f>
        <v>0</v>
      </c>
      <c r="E202" s="7" t="str">
        <f>IF(ISNA(VLOOKUP(Table1510[[#This Row],[Name]], 'Elec 19-20'!$A$4:$B$631, 2, FALSE)), "0", VLOOKUP(Table1510[[#This Row],[Name]], 'Elec 19-20'!$A$4:$B$631, 2, FALSE))</f>
        <v>0</v>
      </c>
      <c r="F202" s="11" t="str">
        <f>IF(ISNA(VLOOKUP(Table1510[[#This Row],[Name]],'Elec 20-21'!$A$4:$B$641, 2, FALSE)), "0", VLOOKUP(Table1510[[#This Row],[Name]], 'Elec 20-21'!$A$4:$B$641, 2, FALSE))</f>
        <v>0</v>
      </c>
      <c r="G202" s="47" t="str">
        <f>IF(ISNA(VLOOKUP(Table1510[[#This Row],[Name]], 'Elec 21-22'!$A$4:$B$656, 2, FALSE)), "0", VLOOKUP(Table1510[[#This Row],[Name]], 'Elec 21-22'!$A$4:$B$656, 2, FALSE))</f>
        <v>0</v>
      </c>
      <c r="H202" s="11" t="str">
        <f>IF(ISNA(VLOOKUP(Table1510[[#This Row],[Name]],'Elec 22-23'!$A$4:$B$680, 2, FALSE)), "", VLOOKUP(Table1510[[#This Row],[Name]], 'Elec 22-23'!$A$4:$B$680, 2, FALSE))</f>
        <v/>
      </c>
      <c r="I202" s="74" t="str">
        <f>IFERROR(Table1510[[#This Row],[Electricity 22-23]]/$M$1, "")</f>
        <v/>
      </c>
      <c r="J202" s="7" t="str">
        <f>IF(ISNA(VLOOKUP(Table1510[[#This Row],[Name]],Table1[#All],21,FALSE)),"0",(VLOOKUP(Table1510[[#This Row],[Name]],Table1[#All],21,FALSE)))</f>
        <v>0</v>
      </c>
      <c r="K202" s="97">
        <f ca="1">IFERROR(Table1510[[#This Row],[Electricity 23-24]]/$O$1,"")</f>
        <v>0</v>
      </c>
      <c r="L202" s="77"/>
    </row>
    <row r="203" spans="1:12" x14ac:dyDescent="0.25">
      <c r="A203" s="2"/>
      <c r="B203" s="21" t="e">
        <f>VLOOKUP(Table1510[[#This Row],[Name]], 'Site Information'!$A$2:$D$46, 4, FALSE)</f>
        <v>#N/A</v>
      </c>
      <c r="C203" s="11" t="str">
        <f>IF(ISNA(VLOOKUP(Table1510[[#This Row],[Name]], 'Elec 17-18'!$A$4:$B$630, 2, FALSE)), "0", VLOOKUP(Table1510[[#This Row],[Name]], 'Elec 17-18'!$A$4:$B$630, 2, FALSE))</f>
        <v>0</v>
      </c>
      <c r="D203" s="11" t="str">
        <f>IF(ISNA(VLOOKUP(Table1510[[#This Row],[Name]], 'Elec 18-19'!$A$4:$B$630, 2, FALSE)), "0", VLOOKUP(Table1510[[#This Row],[Name]], 'Elec 18-19'!$A$4:$B$630, 2, FALSE))</f>
        <v>0</v>
      </c>
      <c r="E203" s="11" t="str">
        <f>IF(ISNA(VLOOKUP(Table1510[[#This Row],[Name]], 'Elec 19-20'!$A$4:$B$631, 2, FALSE)), "0", VLOOKUP(Table1510[[#This Row],[Name]], 'Elec 19-20'!$A$4:$B$631, 2, FALSE))</f>
        <v>0</v>
      </c>
      <c r="F203" s="11" t="str">
        <f>IF(ISNA(VLOOKUP(Table1510[[#This Row],[Name]],'Elec 20-21'!$A$4:$B$641, 2, FALSE)), "0", VLOOKUP(Table1510[[#This Row],[Name]], 'Elec 20-21'!$A$4:$B$641, 2, FALSE))</f>
        <v>0</v>
      </c>
      <c r="G203" s="47" t="str">
        <f>IF(ISNA(VLOOKUP(Table1510[[#This Row],[Name]], 'Elec 21-22'!$A$4:$B$656, 2, FALSE)), "0", VLOOKUP(Table1510[[#This Row],[Name]], 'Elec 21-22'!$A$4:$B$656, 2, FALSE))</f>
        <v>0</v>
      </c>
      <c r="H203" s="11" t="str">
        <f>IF(ISNA(VLOOKUP(Table1510[[#This Row],[Name]],'Elec 22-23'!$A$4:$B$680, 2, FALSE)), "", VLOOKUP(Table1510[[#This Row],[Name]], 'Elec 22-23'!$A$4:$B$680, 2, FALSE))</f>
        <v/>
      </c>
      <c r="I203" s="12" t="str">
        <f>IFERROR(Table1510[[#This Row],[Electricity 22-23]]/$M$1, "")</f>
        <v/>
      </c>
      <c r="J203" s="7" t="str">
        <f>IF(ISNA(VLOOKUP(Table1510[[#This Row],[Name]],Table1[#All],21,FALSE)),"0",(VLOOKUP(Table1510[[#This Row],[Name]],Table1[#All],21,FALSE)))</f>
        <v>0</v>
      </c>
      <c r="K203" s="97">
        <f ca="1">IFERROR(Table1510[[#This Row],[Electricity 23-24]]/$O$1,"")</f>
        <v>0</v>
      </c>
      <c r="L203" s="77"/>
    </row>
    <row r="204" spans="1:12" x14ac:dyDescent="0.25">
      <c r="A204" s="2"/>
      <c r="B204" s="21" t="e">
        <f>VLOOKUP(Table1510[[#This Row],[Name]], 'Site Information'!$A$2:$D$46, 4, FALSE)</f>
        <v>#N/A</v>
      </c>
      <c r="C204" s="11" t="str">
        <f>IF(ISNA(VLOOKUP(Table1510[[#This Row],[Name]], 'Elec 17-18'!$A$4:$B$630, 2, FALSE)), "0", VLOOKUP(Table1510[[#This Row],[Name]], 'Elec 17-18'!$A$4:$B$630, 2, FALSE))</f>
        <v>0</v>
      </c>
      <c r="D204" s="11" t="str">
        <f>IF(ISNA(VLOOKUP(Table1510[[#This Row],[Name]], 'Elec 18-19'!$A$4:$B$630, 2, FALSE)), "0", VLOOKUP(Table1510[[#This Row],[Name]], 'Elec 18-19'!$A$4:$B$630, 2, FALSE))</f>
        <v>0</v>
      </c>
      <c r="E204" s="11" t="str">
        <f>IF(ISNA(VLOOKUP(Table1510[[#This Row],[Name]], 'Elec 19-20'!$A$4:$B$631, 2, FALSE)), "0", VLOOKUP(Table1510[[#This Row],[Name]], 'Elec 19-20'!$A$4:$B$631, 2, FALSE))</f>
        <v>0</v>
      </c>
      <c r="F204" s="11" t="str">
        <f>IF(ISNA(VLOOKUP(Table1510[[#This Row],[Name]],'Elec 20-21'!$A$4:$B$641, 2, FALSE)), "0", VLOOKUP(Table1510[[#This Row],[Name]], 'Elec 20-21'!$A$4:$B$641, 2, FALSE))</f>
        <v>0</v>
      </c>
      <c r="G204" s="47" t="str">
        <f>IF(ISNA(VLOOKUP(Table1510[[#This Row],[Name]], 'Elec 21-22'!$A$4:$B$656, 2, FALSE)), "0", VLOOKUP(Table1510[[#This Row],[Name]], 'Elec 21-22'!$A$4:$B$656, 2, FALSE))</f>
        <v>0</v>
      </c>
      <c r="H204" s="11" t="str">
        <f>IF(ISNA(VLOOKUP(Table1510[[#This Row],[Name]],'Elec 22-23'!$A$4:$B$680, 2, FALSE)), "", VLOOKUP(Table1510[[#This Row],[Name]], 'Elec 22-23'!$A$4:$B$680, 2, FALSE))</f>
        <v/>
      </c>
      <c r="I204" s="12" t="str">
        <f>IFERROR(Table1510[[#This Row],[Electricity 22-23]]/$M$1, "")</f>
        <v/>
      </c>
      <c r="J204" s="7" t="str">
        <f>IF(ISNA(VLOOKUP(Table1510[[#This Row],[Name]],Table1[#All],21,FALSE)),"0",(VLOOKUP(Table1510[[#This Row],[Name]],Table1[#All],21,FALSE)))</f>
        <v>0</v>
      </c>
      <c r="K204" s="97">
        <f ca="1">IFERROR(Table1510[[#This Row],[Electricity 23-24]]/$O$1,"")</f>
        <v>0</v>
      </c>
      <c r="L204" s="77"/>
    </row>
    <row r="205" spans="1:12" x14ac:dyDescent="0.25">
      <c r="A205" s="2"/>
      <c r="B205" s="21" t="e">
        <f>VLOOKUP(Table1510[[#This Row],[Name]], 'Site Information'!$A$2:$D$46, 4, FALSE)</f>
        <v>#N/A</v>
      </c>
      <c r="C205" s="11" t="str">
        <f>IF(ISNA(VLOOKUP(Table1510[[#This Row],[Name]], 'Elec 17-18'!$A$4:$B$630, 2, FALSE)), "0", VLOOKUP(Table1510[[#This Row],[Name]], 'Elec 17-18'!$A$4:$B$630, 2, FALSE))</f>
        <v>0</v>
      </c>
      <c r="D205" s="11" t="str">
        <f>IF(ISNA(VLOOKUP(Table1510[[#This Row],[Name]], 'Elec 18-19'!$A$4:$B$630, 2, FALSE)), "0", VLOOKUP(Table1510[[#This Row],[Name]], 'Elec 18-19'!$A$4:$B$630, 2, FALSE))</f>
        <v>0</v>
      </c>
      <c r="E205" s="11" t="str">
        <f>IF(ISNA(VLOOKUP(Table1510[[#This Row],[Name]], 'Elec 19-20'!$A$4:$B$631, 2, FALSE)), "0", VLOOKUP(Table1510[[#This Row],[Name]], 'Elec 19-20'!$A$4:$B$631, 2, FALSE))</f>
        <v>0</v>
      </c>
      <c r="F205" s="11" t="str">
        <f>IF(ISNA(VLOOKUP(Table1510[[#This Row],[Name]],'Elec 20-21'!$A$4:$B$641, 2, FALSE)), "0", VLOOKUP(Table1510[[#This Row],[Name]], 'Elec 20-21'!$A$4:$B$641, 2, FALSE))</f>
        <v>0</v>
      </c>
      <c r="G205" s="47" t="str">
        <f>IF(ISNA(VLOOKUP(Table1510[[#This Row],[Name]], 'Elec 21-22'!$A$4:$B$656, 2, FALSE)), "0", VLOOKUP(Table1510[[#This Row],[Name]], 'Elec 21-22'!$A$4:$B$656, 2, FALSE))</f>
        <v>0</v>
      </c>
      <c r="H205" s="11" t="str">
        <f>IF(ISNA(VLOOKUP(Table1510[[#This Row],[Name]],'Elec 22-23'!$A$4:$B$680, 2, FALSE)), "", VLOOKUP(Table1510[[#This Row],[Name]], 'Elec 22-23'!$A$4:$B$680, 2, FALSE))</f>
        <v/>
      </c>
      <c r="I205" s="93" t="str">
        <f>IFERROR(Table1510[[#This Row],[Electricity 22-23]]/$M$1, "")</f>
        <v/>
      </c>
      <c r="J205" s="7" t="str">
        <f>IF(ISNA(VLOOKUP(Table1510[[#This Row],[Name]],Table1[#All],21,FALSE)),"0",(VLOOKUP(Table1510[[#This Row],[Name]],Table1[#All],21,FALSE)))</f>
        <v>0</v>
      </c>
      <c r="K205" s="97">
        <f ca="1">IFERROR(Table1510[[#This Row],[Electricity 23-24]]/$O$1,"")</f>
        <v>0</v>
      </c>
      <c r="L205" s="77"/>
    </row>
    <row r="206" spans="1:12" x14ac:dyDescent="0.25">
      <c r="A206" s="2"/>
      <c r="B206" s="21" t="e">
        <f>VLOOKUP(Table1510[[#This Row],[Name]], 'Site Information'!$A$2:$D$46, 4, FALSE)</f>
        <v>#N/A</v>
      </c>
      <c r="C206" s="11" t="str">
        <f>IF(ISNA(VLOOKUP(Table1510[[#This Row],[Name]], 'Elec 17-18'!$A$4:$B$630, 2, FALSE)), "0", VLOOKUP(Table1510[[#This Row],[Name]], 'Elec 17-18'!$A$4:$B$630, 2, FALSE))</f>
        <v>0</v>
      </c>
      <c r="D206" s="11" t="str">
        <f>IF(ISNA(VLOOKUP(Table1510[[#This Row],[Name]], 'Elec 18-19'!$A$4:$B$630, 2, FALSE)), "0", VLOOKUP(Table1510[[#This Row],[Name]], 'Elec 18-19'!$A$4:$B$630, 2, FALSE))</f>
        <v>0</v>
      </c>
      <c r="E206" s="11" t="str">
        <f>IF(ISNA(VLOOKUP(Table1510[[#This Row],[Name]], 'Elec 19-20'!$A$4:$B$631, 2, FALSE)), "0", VLOOKUP(Table1510[[#This Row],[Name]], 'Elec 19-20'!$A$4:$B$631, 2, FALSE))</f>
        <v>0</v>
      </c>
      <c r="F206" s="11" t="str">
        <f>IF(ISNA(VLOOKUP(Table1510[[#This Row],[Name]],'Elec 20-21'!$A$4:$B$641, 2, FALSE)), "0", VLOOKUP(Table1510[[#This Row],[Name]], 'Elec 20-21'!$A$4:$B$641, 2, FALSE))</f>
        <v>0</v>
      </c>
      <c r="G206" s="47" t="str">
        <f>IF(ISNA(VLOOKUP(Table1510[[#This Row],[Name]], 'Elec 21-22'!$A$4:$B$656, 2, FALSE)), "0", VLOOKUP(Table1510[[#This Row],[Name]], 'Elec 21-22'!$A$4:$B$656, 2, FALSE))</f>
        <v>0</v>
      </c>
      <c r="H206" s="11" t="str">
        <f>IF(ISNA(VLOOKUP(Table1510[[#This Row],[Name]],'Elec 22-23'!$A$4:$B$680, 2, FALSE)), "", VLOOKUP(Table1510[[#This Row],[Name]], 'Elec 22-23'!$A$4:$B$680, 2, FALSE))</f>
        <v/>
      </c>
      <c r="I206" s="12" t="str">
        <f>IFERROR(Table1510[[#This Row],[Electricity 22-23]]/$M$1, "")</f>
        <v/>
      </c>
      <c r="J206" s="7" t="str">
        <f>IF(ISNA(VLOOKUP(Table1510[[#This Row],[Name]],Table1[#All],21,FALSE)),"0",(VLOOKUP(Table1510[[#This Row],[Name]],Table1[#All],21,FALSE)))</f>
        <v>0</v>
      </c>
      <c r="K206" s="97">
        <f ca="1">IFERROR(Table1510[[#This Row],[Electricity 23-24]]/$O$1,"")</f>
        <v>0</v>
      </c>
      <c r="L206" s="77"/>
    </row>
    <row r="207" spans="1:12" x14ac:dyDescent="0.25">
      <c r="A207" s="2"/>
      <c r="B207" s="21" t="e">
        <f>VLOOKUP(Table1510[[#This Row],[Name]], 'Site Information'!$A$2:$D$46, 4, FALSE)</f>
        <v>#N/A</v>
      </c>
      <c r="C207" s="11" t="str">
        <f>IF(ISNA(VLOOKUP(Table1510[[#This Row],[Name]], 'Elec 17-18'!$A$4:$B$630, 2, FALSE)), "0", VLOOKUP(Table1510[[#This Row],[Name]], 'Elec 17-18'!$A$4:$B$630, 2, FALSE))</f>
        <v>0</v>
      </c>
      <c r="D207" s="11" t="str">
        <f>IF(ISNA(VLOOKUP(Table1510[[#This Row],[Name]], 'Elec 18-19'!$A$4:$B$630, 2, FALSE)), "0", VLOOKUP(Table1510[[#This Row],[Name]], 'Elec 18-19'!$A$4:$B$630, 2, FALSE))</f>
        <v>0</v>
      </c>
      <c r="E207" s="11" t="str">
        <f>IF(ISNA(VLOOKUP(Table1510[[#This Row],[Name]], 'Elec 19-20'!$A$4:$B$631, 2, FALSE)), "0", VLOOKUP(Table1510[[#This Row],[Name]], 'Elec 19-20'!$A$4:$B$631, 2, FALSE))</f>
        <v>0</v>
      </c>
      <c r="F207" s="11" t="str">
        <f>IF(ISNA(VLOOKUP(Table1510[[#This Row],[Name]],'Elec 20-21'!$A$4:$B$641, 2, FALSE)), "0", VLOOKUP(Table1510[[#This Row],[Name]], 'Elec 20-21'!$A$4:$B$641, 2, FALSE))</f>
        <v>0</v>
      </c>
      <c r="G207" s="47" t="str">
        <f>IF(ISNA(VLOOKUP(Table1510[[#This Row],[Name]], 'Elec 21-22'!$A$4:$B$656, 2, FALSE)), "0", VLOOKUP(Table1510[[#This Row],[Name]], 'Elec 21-22'!$A$4:$B$656, 2, FALSE))</f>
        <v>0</v>
      </c>
      <c r="H207" s="11" t="str">
        <f>IF(ISNA(VLOOKUP(Table1510[[#This Row],[Name]],'Elec 22-23'!$A$4:$B$680, 2, FALSE)), "", VLOOKUP(Table1510[[#This Row],[Name]], 'Elec 22-23'!$A$4:$B$680, 2, FALSE))</f>
        <v/>
      </c>
      <c r="I207" s="12" t="str">
        <f>IFERROR(Table1510[[#This Row],[Electricity 22-23]]/$M$1, "")</f>
        <v/>
      </c>
      <c r="J207" s="7" t="str">
        <f>IF(ISNA(VLOOKUP(Table1510[[#This Row],[Name]],Table1[#All],21,FALSE)),"0",(VLOOKUP(Table1510[[#This Row],[Name]],Table1[#All],21,FALSE)))</f>
        <v>0</v>
      </c>
      <c r="K207" s="97">
        <f ca="1">IFERROR(Table1510[[#This Row],[Electricity 23-24]]/$O$1,"")</f>
        <v>0</v>
      </c>
      <c r="L207" s="77"/>
    </row>
    <row r="208" spans="1:12" x14ac:dyDescent="0.25">
      <c r="A208" s="2"/>
      <c r="B208" s="21" t="e">
        <f>VLOOKUP(Table1510[[#This Row],[Name]], 'Site Information'!$A$2:$D$46, 4, FALSE)</f>
        <v>#N/A</v>
      </c>
      <c r="C208" s="11" t="str">
        <f>IF(ISNA(VLOOKUP(Table1510[[#This Row],[Name]], 'Elec 17-18'!$A$4:$B$630, 2, FALSE)), "0", VLOOKUP(Table1510[[#This Row],[Name]], 'Elec 17-18'!$A$4:$B$630, 2, FALSE))</f>
        <v>0</v>
      </c>
      <c r="D208" s="11" t="str">
        <f>IF(ISNA(VLOOKUP(Table1510[[#This Row],[Name]], 'Elec 18-19'!$A$4:$B$630, 2, FALSE)), "0", VLOOKUP(Table1510[[#This Row],[Name]], 'Elec 18-19'!$A$4:$B$630, 2, FALSE))</f>
        <v>0</v>
      </c>
      <c r="E208" s="7" t="str">
        <f>IF(ISNA(VLOOKUP(Table1510[[#This Row],[Name]], 'Elec 19-20'!$A$4:$B$631, 2, FALSE)), "0", VLOOKUP(Table1510[[#This Row],[Name]], 'Elec 19-20'!$A$4:$B$631, 2, FALSE))</f>
        <v>0</v>
      </c>
      <c r="F208" s="11" t="str">
        <f>IF(ISNA(VLOOKUP(Table1510[[#This Row],[Name]],'Elec 20-21'!$A$4:$B$641, 2, FALSE)), "0", VLOOKUP(Table1510[[#This Row],[Name]], 'Elec 20-21'!$A$4:$B$641, 2, FALSE))</f>
        <v>0</v>
      </c>
      <c r="G208" s="47" t="str">
        <f>IF(ISNA(VLOOKUP(Table1510[[#This Row],[Name]], 'Elec 21-22'!$A$4:$B$656, 2, FALSE)), "0", VLOOKUP(Table1510[[#This Row],[Name]], 'Elec 21-22'!$A$4:$B$656, 2, FALSE))</f>
        <v>0</v>
      </c>
      <c r="H208" s="11" t="str">
        <f>IF(ISNA(VLOOKUP(Table1510[[#This Row],[Name]],'Elec 22-23'!$A$4:$B$680, 2, FALSE)), "", VLOOKUP(Table1510[[#This Row],[Name]], 'Elec 22-23'!$A$4:$B$680, 2, FALSE))</f>
        <v/>
      </c>
      <c r="I208" s="97" t="str">
        <f>IFERROR(Table1510[[#This Row],[Electricity 22-23]]/$M$1, "")</f>
        <v/>
      </c>
      <c r="J208" s="7" t="str">
        <f>IF(ISNA(VLOOKUP(Table1510[[#This Row],[Name]],Table1[#All],21,FALSE)),"0",(VLOOKUP(Table1510[[#This Row],[Name]],Table1[#All],21,FALSE)))</f>
        <v>0</v>
      </c>
      <c r="K208" s="97">
        <f ca="1">IFERROR(Table1510[[#This Row],[Electricity 23-24]]/$O$1,"")</f>
        <v>0</v>
      </c>
      <c r="L208" s="77"/>
    </row>
    <row r="209" spans="1:12" x14ac:dyDescent="0.25">
      <c r="A209" s="2"/>
      <c r="B209" s="21" t="e">
        <f>VLOOKUP(Table1510[[#This Row],[Name]], 'Site Information'!$A$2:$D$46, 4, FALSE)</f>
        <v>#N/A</v>
      </c>
      <c r="C209" s="8" t="str">
        <f>IF(ISNA(VLOOKUP(Table1510[[#This Row],[Name]], 'Elec 17-18'!$A$4:$B$630, 2, FALSE)), "0", VLOOKUP(Table1510[[#This Row],[Name]], 'Elec 17-18'!$A$4:$B$630, 2, FALSE))</f>
        <v>0</v>
      </c>
      <c r="D209" s="8" t="str">
        <f>IF(ISNA(VLOOKUP(Table1510[[#This Row],[Name]], 'Elec 18-19'!$A$4:$B$630, 2, FALSE)), "0", VLOOKUP(Table1510[[#This Row],[Name]], 'Elec 18-19'!$A$4:$B$630, 2, FALSE))</f>
        <v>0</v>
      </c>
      <c r="E209" s="7" t="str">
        <f>IF(ISNA(VLOOKUP(Table1510[[#This Row],[Name]], 'Elec 19-20'!$A$4:$B$631, 2, FALSE)), "0", VLOOKUP(Table1510[[#This Row],[Name]], 'Elec 19-20'!$A$4:$B$631, 2, FALSE))</f>
        <v>0</v>
      </c>
      <c r="F209" s="11" t="str">
        <f>IF(ISNA(VLOOKUP(Table1510[[#This Row],[Name]],'Elec 20-21'!$A$4:$B$641, 2, FALSE)), "0", VLOOKUP(Table1510[[#This Row],[Name]], 'Elec 20-21'!$A$4:$B$641, 2, FALSE))</f>
        <v>0</v>
      </c>
      <c r="G209" s="47" t="str">
        <f>IF(ISNA(VLOOKUP(Table1510[[#This Row],[Name]], 'Elec 21-22'!$A$4:$B$656, 2, FALSE)), "0", VLOOKUP(Table1510[[#This Row],[Name]], 'Elec 21-22'!$A$4:$B$656, 2, FALSE))</f>
        <v>0</v>
      </c>
      <c r="H209" s="11" t="str">
        <f>IF(ISNA(VLOOKUP(Table1510[[#This Row],[Name]],'Elec 22-23'!$A$4:$B$680, 2, FALSE)), "", VLOOKUP(Table1510[[#This Row],[Name]], 'Elec 22-23'!$A$4:$B$680, 2, FALSE))</f>
        <v/>
      </c>
      <c r="I209" s="74" t="str">
        <f>IFERROR(Table1510[[#This Row],[Electricity 22-23]]/$M$1, "")</f>
        <v/>
      </c>
      <c r="J209" s="7" t="str">
        <f>IF(ISNA(VLOOKUP(Table1510[[#This Row],[Name]],Table1[#All],21,FALSE)),"0",(VLOOKUP(Table1510[[#This Row],[Name]],Table1[#All],21,FALSE)))</f>
        <v>0</v>
      </c>
      <c r="K209" s="97">
        <f ca="1">IFERROR(Table1510[[#This Row],[Electricity 23-24]]/$O$1,"")</f>
        <v>0</v>
      </c>
      <c r="L209" s="77"/>
    </row>
    <row r="210" spans="1:12" x14ac:dyDescent="0.25">
      <c r="A210" s="2"/>
      <c r="B210" s="21" t="e">
        <f>VLOOKUP(Table1510[[#This Row],[Name]], 'Site Information'!$A$2:$D$46, 4, FALSE)</f>
        <v>#N/A</v>
      </c>
      <c r="C210" s="11" t="str">
        <f>IF(ISNA(VLOOKUP(Table1510[[#This Row],[Name]], 'Elec 17-18'!$A$4:$B$630, 2, FALSE)), "0", VLOOKUP(Table1510[[#This Row],[Name]], 'Elec 17-18'!$A$4:$B$630, 2, FALSE))</f>
        <v>0</v>
      </c>
      <c r="D210" s="11" t="str">
        <f>IF(ISNA(VLOOKUP(Table1510[[#This Row],[Name]], 'Elec 18-19'!$A$4:$B$630, 2, FALSE)), "0", VLOOKUP(Table1510[[#This Row],[Name]], 'Elec 18-19'!$A$4:$B$630, 2, FALSE))</f>
        <v>0</v>
      </c>
      <c r="E210" s="11" t="str">
        <f>IF(ISNA(VLOOKUP(Table1510[[#This Row],[Name]], 'Elec 19-20'!$A$4:$B$631, 2, FALSE)), "0", VLOOKUP(Table1510[[#This Row],[Name]], 'Elec 19-20'!$A$4:$B$631, 2, FALSE))</f>
        <v>0</v>
      </c>
      <c r="F210" s="11" t="str">
        <f>IF(ISNA(VLOOKUP(Table1510[[#This Row],[Name]],'Elec 20-21'!$A$4:$B$641, 2, FALSE)), "0", VLOOKUP(Table1510[[#This Row],[Name]], 'Elec 20-21'!$A$4:$B$641, 2, FALSE))</f>
        <v>0</v>
      </c>
      <c r="G210" s="47" t="str">
        <f>IF(ISNA(VLOOKUP(Table1510[[#This Row],[Name]], 'Elec 21-22'!$A$4:$B$656, 2, FALSE)), "0", VLOOKUP(Table1510[[#This Row],[Name]], 'Elec 21-22'!$A$4:$B$656, 2, FALSE))</f>
        <v>0</v>
      </c>
      <c r="H210" s="11" t="str">
        <f>IF(ISNA(VLOOKUP(Table1510[[#This Row],[Name]],'Elec 22-23'!$A$4:$B$680, 2, FALSE)), "", VLOOKUP(Table1510[[#This Row],[Name]], 'Elec 22-23'!$A$4:$B$680, 2, FALSE))</f>
        <v/>
      </c>
      <c r="I210" s="12" t="str">
        <f>IFERROR(Table1510[[#This Row],[Electricity 22-23]]/$M$1, "")</f>
        <v/>
      </c>
      <c r="J210" s="7" t="str">
        <f>IF(ISNA(VLOOKUP(Table1510[[#This Row],[Name]],Table1[#All],21,FALSE)),"0",(VLOOKUP(Table1510[[#This Row],[Name]],Table1[#All],21,FALSE)))</f>
        <v>0</v>
      </c>
      <c r="K210" s="97">
        <f ca="1">IFERROR(Table1510[[#This Row],[Electricity 23-24]]/$O$1,"")</f>
        <v>0</v>
      </c>
      <c r="L210" s="77"/>
    </row>
    <row r="211" spans="1:12" x14ac:dyDescent="0.25">
      <c r="A211" s="2"/>
      <c r="B211" s="21" t="e">
        <f>VLOOKUP(Table1510[[#This Row],[Name]], 'Site Information'!$A$2:$D$46, 4, FALSE)</f>
        <v>#N/A</v>
      </c>
      <c r="C211" s="11" t="str">
        <f>IF(ISNA(VLOOKUP(Table1510[[#This Row],[Name]], 'Elec 17-18'!$A$4:$B$630, 2, FALSE)), "0", VLOOKUP(Table1510[[#This Row],[Name]], 'Elec 17-18'!$A$4:$B$630, 2, FALSE))</f>
        <v>0</v>
      </c>
      <c r="D211" s="11" t="str">
        <f>IF(ISNA(VLOOKUP(Table1510[[#This Row],[Name]], 'Elec 18-19'!$A$4:$B$630, 2, FALSE)), "0", VLOOKUP(Table1510[[#This Row],[Name]], 'Elec 18-19'!$A$4:$B$630, 2, FALSE))</f>
        <v>0</v>
      </c>
      <c r="E211" s="7" t="str">
        <f>IF(ISNA(VLOOKUP(Table1510[[#This Row],[Name]], 'Elec 19-20'!$A$4:$B$631, 2, FALSE)), "0", VLOOKUP(Table1510[[#This Row],[Name]], 'Elec 19-20'!$A$4:$B$631, 2, FALSE))</f>
        <v>0</v>
      </c>
      <c r="F211" s="11" t="str">
        <f>IF(ISNA(VLOOKUP(Table1510[[#This Row],[Name]],'Elec 20-21'!$A$4:$B$641, 2, FALSE)), "0", VLOOKUP(Table1510[[#This Row],[Name]], 'Elec 20-21'!$A$4:$B$641, 2, FALSE))</f>
        <v>0</v>
      </c>
      <c r="G211" s="47" t="str">
        <f>IF(ISNA(VLOOKUP(Table1510[[#This Row],[Name]], 'Elec 21-22'!$A$4:$B$656, 2, FALSE)), "0", VLOOKUP(Table1510[[#This Row],[Name]], 'Elec 21-22'!$A$4:$B$656, 2, FALSE))</f>
        <v>0</v>
      </c>
      <c r="H211" s="11" t="str">
        <f>IF(ISNA(VLOOKUP(Table1510[[#This Row],[Name]],'Elec 22-23'!$A$4:$B$680, 2, FALSE)), "", VLOOKUP(Table1510[[#This Row],[Name]], 'Elec 22-23'!$A$4:$B$680, 2, FALSE))</f>
        <v/>
      </c>
      <c r="I211" s="74" t="str">
        <f>IFERROR(Table1510[[#This Row],[Electricity 22-23]]/$M$1, "")</f>
        <v/>
      </c>
      <c r="J211" s="7" t="str">
        <f>IF(ISNA(VLOOKUP(Table1510[[#This Row],[Name]],Table1[#All],21,FALSE)),"0",(VLOOKUP(Table1510[[#This Row],[Name]],Table1[#All],21,FALSE)))</f>
        <v>0</v>
      </c>
      <c r="K211" s="97">
        <f ca="1">IFERROR(Table1510[[#This Row],[Electricity 23-24]]/$O$1,"")</f>
        <v>0</v>
      </c>
      <c r="L211" s="77"/>
    </row>
    <row r="212" spans="1:12" x14ac:dyDescent="0.25">
      <c r="A212" s="2"/>
      <c r="B212" s="21" t="e">
        <f>VLOOKUP(Table1510[[#This Row],[Name]], 'Site Information'!$A$2:$D$46, 4, FALSE)</f>
        <v>#N/A</v>
      </c>
      <c r="C212" s="8" t="str">
        <f>IF(ISNA(VLOOKUP(Table1510[[#This Row],[Name]], 'Elec 17-18'!$A$4:$B$630, 2, FALSE)), "0", VLOOKUP(Table1510[[#This Row],[Name]], 'Elec 17-18'!$A$4:$B$630, 2, FALSE))</f>
        <v>0</v>
      </c>
      <c r="D212" s="8" t="str">
        <f>IF(ISNA(VLOOKUP(Table1510[[#This Row],[Name]], 'Elec 18-19'!$A$4:$B$630, 2, FALSE)), "0", VLOOKUP(Table1510[[#This Row],[Name]], 'Elec 18-19'!$A$4:$B$630, 2, FALSE))</f>
        <v>0</v>
      </c>
      <c r="E212" s="7" t="str">
        <f>IF(ISNA(VLOOKUP(Table1510[[#This Row],[Name]], 'Elec 19-20'!$A$4:$B$631, 2, FALSE)), "0", VLOOKUP(Table1510[[#This Row],[Name]], 'Elec 19-20'!$A$4:$B$631, 2, FALSE))</f>
        <v>0</v>
      </c>
      <c r="F212" s="11" t="str">
        <f>IF(ISNA(VLOOKUP(Table1510[[#This Row],[Name]],'Elec 20-21'!$A$4:$B$641, 2, FALSE)), "0", VLOOKUP(Table1510[[#This Row],[Name]], 'Elec 20-21'!$A$4:$B$641, 2, FALSE))</f>
        <v>0</v>
      </c>
      <c r="G212" s="47" t="str">
        <f>IF(ISNA(VLOOKUP(Table1510[[#This Row],[Name]], 'Elec 21-22'!$A$4:$B$656, 2, FALSE)), "0", VLOOKUP(Table1510[[#This Row],[Name]], 'Elec 21-22'!$A$4:$B$656, 2, FALSE))</f>
        <v>0</v>
      </c>
      <c r="H212" s="11" t="str">
        <f>IF(ISNA(VLOOKUP(Table1510[[#This Row],[Name]],'Elec 22-23'!$A$4:$B$680, 2, FALSE)), "", VLOOKUP(Table1510[[#This Row],[Name]], 'Elec 22-23'!$A$4:$B$680, 2, FALSE))</f>
        <v/>
      </c>
      <c r="I212" s="74" t="str">
        <f>IFERROR(Table1510[[#This Row],[Electricity 22-23]]/$M$1, "")</f>
        <v/>
      </c>
      <c r="J212" s="7" t="str">
        <f>IF(ISNA(VLOOKUP(Table1510[[#This Row],[Name]],Table1[#All],21,FALSE)),"0",(VLOOKUP(Table1510[[#This Row],[Name]],Table1[#All],21,FALSE)))</f>
        <v>0</v>
      </c>
      <c r="K212" s="97">
        <f ca="1">IFERROR(Table1510[[#This Row],[Electricity 23-24]]/$O$1,"")</f>
        <v>0</v>
      </c>
      <c r="L212" s="77"/>
    </row>
    <row r="213" spans="1:12" x14ac:dyDescent="0.25">
      <c r="A213" s="2"/>
      <c r="B213" s="21" t="e">
        <f>VLOOKUP(Table1510[[#This Row],[Name]], 'Site Information'!$A$2:$D$46, 4, FALSE)</f>
        <v>#N/A</v>
      </c>
      <c r="C213" s="8" t="str">
        <f>IF(ISNA(VLOOKUP(Table1510[[#This Row],[Name]], 'Elec 17-18'!$A$4:$B$630, 2, FALSE)), "0", VLOOKUP(Table1510[[#This Row],[Name]], 'Elec 17-18'!$A$4:$B$630, 2, FALSE))</f>
        <v>0</v>
      </c>
      <c r="D213" s="8" t="str">
        <f>IF(ISNA(VLOOKUP(Table1510[[#This Row],[Name]], 'Elec 18-19'!$A$4:$B$630, 2, FALSE)), "0", VLOOKUP(Table1510[[#This Row],[Name]], 'Elec 18-19'!$A$4:$B$630, 2, FALSE))</f>
        <v>0</v>
      </c>
      <c r="E213" s="7" t="str">
        <f>IF(ISNA(VLOOKUP(Table1510[[#This Row],[Name]], 'Elec 19-20'!$A$4:$B$631, 2, FALSE)), "0", VLOOKUP(Table1510[[#This Row],[Name]], 'Elec 19-20'!$A$4:$B$631, 2, FALSE))</f>
        <v>0</v>
      </c>
      <c r="F213" s="11" t="str">
        <f>IF(ISNA(VLOOKUP(Table1510[[#This Row],[Name]],'Elec 20-21'!$A$4:$B$641, 2, FALSE)), "0", VLOOKUP(Table1510[[#This Row],[Name]], 'Elec 20-21'!$A$4:$B$641, 2, FALSE))</f>
        <v>0</v>
      </c>
      <c r="G213" s="47" t="str">
        <f>IF(ISNA(VLOOKUP(Table1510[[#This Row],[Name]], 'Elec 21-22'!$A$4:$B$656, 2, FALSE)), "0", VLOOKUP(Table1510[[#This Row],[Name]], 'Elec 21-22'!$A$4:$B$656, 2, FALSE))</f>
        <v>0</v>
      </c>
      <c r="H213" s="11" t="str">
        <f>IF(ISNA(VLOOKUP(Table1510[[#This Row],[Name]],'Elec 22-23'!$A$4:$B$680, 2, FALSE)), "", VLOOKUP(Table1510[[#This Row],[Name]], 'Elec 22-23'!$A$4:$B$680, 2, FALSE))</f>
        <v/>
      </c>
      <c r="I213" s="97" t="str">
        <f>IFERROR(Table1510[[#This Row],[Electricity 22-23]]/$M$1, "")</f>
        <v/>
      </c>
      <c r="J213" s="7" t="str">
        <f>IF(ISNA(VLOOKUP(Table1510[[#This Row],[Name]],Table1[#All],21,FALSE)),"0",(VLOOKUP(Table1510[[#This Row],[Name]],Table1[#All],21,FALSE)))</f>
        <v>0</v>
      </c>
      <c r="K213" s="97">
        <f ca="1">IFERROR(Table1510[[#This Row],[Electricity 23-24]]/$O$1,"")</f>
        <v>0</v>
      </c>
      <c r="L213" s="77"/>
    </row>
    <row r="214" spans="1:12" x14ac:dyDescent="0.25">
      <c r="A214" s="2"/>
      <c r="B214" s="21" t="e">
        <f>VLOOKUP(Table1510[[#This Row],[Name]], 'Site Information'!$A$2:$D$46, 4, FALSE)</f>
        <v>#N/A</v>
      </c>
      <c r="C214" s="8" t="str">
        <f>IF(ISNA(VLOOKUP(Table1510[[#This Row],[Name]], 'Elec 17-18'!$A$4:$B$630, 2, FALSE)), "0", VLOOKUP(Table1510[[#This Row],[Name]], 'Elec 17-18'!$A$4:$B$630, 2, FALSE))</f>
        <v>0</v>
      </c>
      <c r="D214" s="8" t="str">
        <f>IF(ISNA(VLOOKUP(Table1510[[#This Row],[Name]], 'Elec 18-19'!$A$4:$B$630, 2, FALSE)), "0", VLOOKUP(Table1510[[#This Row],[Name]], 'Elec 18-19'!$A$4:$B$630, 2, FALSE))</f>
        <v>0</v>
      </c>
      <c r="E214" s="7" t="str">
        <f>IF(ISNA(VLOOKUP(Table1510[[#This Row],[Name]], 'Elec 19-20'!$A$4:$B$631, 2, FALSE)), "0", VLOOKUP(Table1510[[#This Row],[Name]], 'Elec 19-20'!$A$4:$B$631, 2, FALSE))</f>
        <v>0</v>
      </c>
      <c r="F214" s="11" t="str">
        <f>IF(ISNA(VLOOKUP(Table1510[[#This Row],[Name]],'Elec 20-21'!$A$4:$B$641, 2, FALSE)), "0", VLOOKUP(Table1510[[#This Row],[Name]], 'Elec 20-21'!$A$4:$B$641, 2, FALSE))</f>
        <v>0</v>
      </c>
      <c r="G214" s="47" t="str">
        <f>IF(ISNA(VLOOKUP(Table1510[[#This Row],[Name]], 'Elec 21-22'!$A$4:$B$656, 2, FALSE)), "0", VLOOKUP(Table1510[[#This Row],[Name]], 'Elec 21-22'!$A$4:$B$656, 2, FALSE))</f>
        <v>0</v>
      </c>
      <c r="H214" s="11" t="str">
        <f>IF(ISNA(VLOOKUP(Table1510[[#This Row],[Name]],'Elec 22-23'!$A$4:$B$680, 2, FALSE)), "", VLOOKUP(Table1510[[#This Row],[Name]], 'Elec 22-23'!$A$4:$B$680, 2, FALSE))</f>
        <v/>
      </c>
      <c r="I214" s="74" t="str">
        <f>IFERROR(Table1510[[#This Row],[Electricity 22-23]]/$M$1, "")</f>
        <v/>
      </c>
      <c r="J214" s="7" t="str">
        <f>IF(ISNA(VLOOKUP(Table1510[[#This Row],[Name]],Table1[#All],21,FALSE)),"0",(VLOOKUP(Table1510[[#This Row],[Name]],Table1[#All],21,FALSE)))</f>
        <v>0</v>
      </c>
      <c r="K214" s="97">
        <f ca="1">IFERROR(Table1510[[#This Row],[Electricity 23-24]]/$O$1,"")</f>
        <v>0</v>
      </c>
      <c r="L214" s="77"/>
    </row>
    <row r="215" spans="1:12" x14ac:dyDescent="0.25">
      <c r="A215" s="2"/>
      <c r="B215" s="21" t="e">
        <f>VLOOKUP(Table1510[[#This Row],[Name]], 'Site Information'!$A$2:$D$46, 4, FALSE)</f>
        <v>#N/A</v>
      </c>
      <c r="C215" s="11" t="str">
        <f>IF(ISNA(VLOOKUP(Table1510[[#This Row],[Name]], 'Elec 17-18'!$A$4:$B$630, 2, FALSE)), "0", VLOOKUP(Table1510[[#This Row],[Name]], 'Elec 17-18'!$A$4:$B$630, 2, FALSE))</f>
        <v>0</v>
      </c>
      <c r="D215" s="11" t="str">
        <f>IF(ISNA(VLOOKUP(Table1510[[#This Row],[Name]], 'Elec 18-19'!$A$4:$B$630, 2, FALSE)), "0", VLOOKUP(Table1510[[#This Row],[Name]], 'Elec 18-19'!$A$4:$B$630, 2, FALSE))</f>
        <v>0</v>
      </c>
      <c r="E215" s="11" t="str">
        <f>IF(ISNA(VLOOKUP(Table1510[[#This Row],[Name]], 'Elec 19-20'!$A$4:$B$631, 2, FALSE)), "0", VLOOKUP(Table1510[[#This Row],[Name]], 'Elec 19-20'!$A$4:$B$631, 2, FALSE))</f>
        <v>0</v>
      </c>
      <c r="F215" s="11" t="str">
        <f>IF(ISNA(VLOOKUP(Table1510[[#This Row],[Name]],'Elec 20-21'!$A$4:$B$641, 2, FALSE)), "0", VLOOKUP(Table1510[[#This Row],[Name]], 'Elec 20-21'!$A$4:$B$641, 2, FALSE))</f>
        <v>0</v>
      </c>
      <c r="G215" s="47" t="str">
        <f>IF(ISNA(VLOOKUP(Table1510[[#This Row],[Name]], 'Elec 21-22'!$A$4:$B$656, 2, FALSE)), "0", VLOOKUP(Table1510[[#This Row],[Name]], 'Elec 21-22'!$A$4:$B$656, 2, FALSE))</f>
        <v>0</v>
      </c>
      <c r="H215" s="11" t="str">
        <f>IF(ISNA(VLOOKUP(Table1510[[#This Row],[Name]],'Elec 22-23'!$A$4:$B$680, 2, FALSE)), "", VLOOKUP(Table1510[[#This Row],[Name]], 'Elec 22-23'!$A$4:$B$680, 2, FALSE))</f>
        <v/>
      </c>
      <c r="I215" s="12" t="str">
        <f>IFERROR(Table1510[[#This Row],[Electricity 22-23]]/$M$1, "")</f>
        <v/>
      </c>
      <c r="J215" s="7" t="str">
        <f>IF(ISNA(VLOOKUP(Table1510[[#This Row],[Name]],Table1[#All],21,FALSE)),"0",(VLOOKUP(Table1510[[#This Row],[Name]],Table1[#All],21,FALSE)))</f>
        <v>0</v>
      </c>
      <c r="K215" s="97">
        <f ca="1">IFERROR(Table1510[[#This Row],[Electricity 23-24]]/$O$1,"")</f>
        <v>0</v>
      </c>
      <c r="L215" s="77"/>
    </row>
    <row r="216" spans="1:12" x14ac:dyDescent="0.25">
      <c r="A216" s="2"/>
      <c r="B216" s="21" t="e">
        <f>VLOOKUP(Table1510[[#This Row],[Name]], 'Site Information'!$A$2:$D$46, 4, FALSE)</f>
        <v>#N/A</v>
      </c>
      <c r="C216" s="11" t="str">
        <f>IF(ISNA(VLOOKUP(Table1510[[#This Row],[Name]], 'Elec 17-18'!$A$4:$B$630, 2, FALSE)), "0", VLOOKUP(Table1510[[#This Row],[Name]], 'Elec 17-18'!$A$4:$B$630, 2, FALSE))</f>
        <v>0</v>
      </c>
      <c r="D216" s="11" t="str">
        <f>IF(ISNA(VLOOKUP(Table1510[[#This Row],[Name]], 'Elec 18-19'!$A$4:$B$630, 2, FALSE)), "0", VLOOKUP(Table1510[[#This Row],[Name]], 'Elec 18-19'!$A$4:$B$630, 2, FALSE))</f>
        <v>0</v>
      </c>
      <c r="E216" s="7" t="str">
        <f>IF(ISNA(VLOOKUP(Table1510[[#This Row],[Name]], 'Elec 19-20'!$A$4:$B$631, 2, FALSE)), "0", VLOOKUP(Table1510[[#This Row],[Name]], 'Elec 19-20'!$A$4:$B$631, 2, FALSE))</f>
        <v>0</v>
      </c>
      <c r="F216" s="11" t="str">
        <f>IF(ISNA(VLOOKUP(Table1510[[#This Row],[Name]],'Elec 20-21'!$A$4:$B$641, 2, FALSE)), "0", VLOOKUP(Table1510[[#This Row],[Name]], 'Elec 20-21'!$A$4:$B$641, 2, FALSE))</f>
        <v>0</v>
      </c>
      <c r="G216" s="47" t="str">
        <f>IF(ISNA(VLOOKUP(Table1510[[#This Row],[Name]], 'Elec 21-22'!$A$4:$B$656, 2, FALSE)), "0", VLOOKUP(Table1510[[#This Row],[Name]], 'Elec 21-22'!$A$4:$B$656, 2, FALSE))</f>
        <v>0</v>
      </c>
      <c r="H216" s="11" t="str">
        <f>IF(ISNA(VLOOKUP(Table1510[[#This Row],[Name]],'Elec 22-23'!$A$4:$B$680, 2, FALSE)), "", VLOOKUP(Table1510[[#This Row],[Name]], 'Elec 22-23'!$A$4:$B$680, 2, FALSE))</f>
        <v/>
      </c>
      <c r="I216" s="74" t="str">
        <f>IFERROR(Table1510[[#This Row],[Electricity 22-23]]/$M$1, "")</f>
        <v/>
      </c>
      <c r="J216" s="7" t="str">
        <f>IF(ISNA(VLOOKUP(Table1510[[#This Row],[Name]],Table1[#All],21,FALSE)),"0",(VLOOKUP(Table1510[[#This Row],[Name]],Table1[#All],21,FALSE)))</f>
        <v>0</v>
      </c>
      <c r="K216" s="97">
        <f ca="1">IFERROR(Table1510[[#This Row],[Electricity 23-24]]/$O$1,"")</f>
        <v>0</v>
      </c>
      <c r="L216" s="77"/>
    </row>
    <row r="217" spans="1:12" x14ac:dyDescent="0.25">
      <c r="A217" s="2"/>
      <c r="B217" s="21" t="e">
        <f>VLOOKUP(Table1510[[#This Row],[Name]], 'Site Information'!$A$2:$D$46, 4, FALSE)</f>
        <v>#N/A</v>
      </c>
      <c r="C217" s="11" t="str">
        <f>IF(ISNA(VLOOKUP(Table1510[[#This Row],[Name]], 'Elec 17-18'!$A$4:$B$630, 2, FALSE)), "0", VLOOKUP(Table1510[[#This Row],[Name]], 'Elec 17-18'!$A$4:$B$630, 2, FALSE))</f>
        <v>0</v>
      </c>
      <c r="D217" s="11" t="str">
        <f>IF(ISNA(VLOOKUP(Table1510[[#This Row],[Name]], 'Elec 18-19'!$A$4:$B$630, 2, FALSE)), "0", VLOOKUP(Table1510[[#This Row],[Name]], 'Elec 18-19'!$A$4:$B$630, 2, FALSE))</f>
        <v>0</v>
      </c>
      <c r="E217" s="11" t="str">
        <f>IF(ISNA(VLOOKUP(Table1510[[#This Row],[Name]], 'Elec 19-20'!$A$4:$B$631, 2, FALSE)), "0", VLOOKUP(Table1510[[#This Row],[Name]], 'Elec 19-20'!$A$4:$B$631, 2, FALSE))</f>
        <v>0</v>
      </c>
      <c r="F217" s="11" t="str">
        <f>IF(ISNA(VLOOKUP(Table1510[[#This Row],[Name]],'Elec 20-21'!$A$4:$B$641, 2, FALSE)), "0", VLOOKUP(Table1510[[#This Row],[Name]], 'Elec 20-21'!$A$4:$B$641, 2, FALSE))</f>
        <v>0</v>
      </c>
      <c r="G217" s="47" t="str">
        <f>IF(ISNA(VLOOKUP(Table1510[[#This Row],[Name]], 'Elec 21-22'!$A$4:$B$656, 2, FALSE)), "0", VLOOKUP(Table1510[[#This Row],[Name]], 'Elec 21-22'!$A$4:$B$656, 2, FALSE))</f>
        <v>0</v>
      </c>
      <c r="H217" s="11" t="str">
        <f>IF(ISNA(VLOOKUP(Table1510[[#This Row],[Name]],'Elec 22-23'!$A$4:$B$680, 2, FALSE)), "", VLOOKUP(Table1510[[#This Row],[Name]], 'Elec 22-23'!$A$4:$B$680, 2, FALSE))</f>
        <v/>
      </c>
      <c r="I217" s="12" t="str">
        <f>IFERROR(Table1510[[#This Row],[Electricity 22-23]]/$M$1, "")</f>
        <v/>
      </c>
      <c r="J217" s="7" t="str">
        <f>IF(ISNA(VLOOKUP(Table1510[[#This Row],[Name]],Table1[#All],21,FALSE)),"0",(VLOOKUP(Table1510[[#This Row],[Name]],Table1[#All],21,FALSE)))</f>
        <v>0</v>
      </c>
      <c r="K217" s="97">
        <f ca="1">IFERROR(Table1510[[#This Row],[Electricity 23-24]]/$O$1,"")</f>
        <v>0</v>
      </c>
      <c r="L217" s="77"/>
    </row>
    <row r="218" spans="1:12" x14ac:dyDescent="0.25">
      <c r="A218" s="2"/>
      <c r="B218" s="21" t="e">
        <f>VLOOKUP(Table1510[[#This Row],[Name]], 'Site Information'!$A$2:$D$46, 4, FALSE)</f>
        <v>#N/A</v>
      </c>
      <c r="C218" s="11" t="str">
        <f>IF(ISNA(VLOOKUP(Table1510[[#This Row],[Name]], 'Elec 17-18'!$A$4:$B$630, 2, FALSE)), "0", VLOOKUP(Table1510[[#This Row],[Name]], 'Elec 17-18'!$A$4:$B$630, 2, FALSE))</f>
        <v>0</v>
      </c>
      <c r="D218" s="11" t="str">
        <f>IF(ISNA(VLOOKUP(Table1510[[#This Row],[Name]], 'Elec 18-19'!$A$4:$B$630, 2, FALSE)), "0", VLOOKUP(Table1510[[#This Row],[Name]], 'Elec 18-19'!$A$4:$B$630, 2, FALSE))</f>
        <v>0</v>
      </c>
      <c r="E218" s="7" t="str">
        <f>IF(ISNA(VLOOKUP(Table1510[[#This Row],[Name]], 'Elec 19-20'!$A$4:$B$631, 2, FALSE)), "0", VLOOKUP(Table1510[[#This Row],[Name]], 'Elec 19-20'!$A$4:$B$631, 2, FALSE))</f>
        <v>0</v>
      </c>
      <c r="F218" s="11" t="str">
        <f>IF(ISNA(VLOOKUP(Table1510[[#This Row],[Name]],'Elec 20-21'!$A$4:$B$641, 2, FALSE)), "0", VLOOKUP(Table1510[[#This Row],[Name]], 'Elec 20-21'!$A$4:$B$641, 2, FALSE))</f>
        <v>0</v>
      </c>
      <c r="G218" s="47" t="str">
        <f>IF(ISNA(VLOOKUP(Table1510[[#This Row],[Name]], 'Elec 21-22'!$A$4:$B$656, 2, FALSE)), "0", VLOOKUP(Table1510[[#This Row],[Name]], 'Elec 21-22'!$A$4:$B$656, 2, FALSE))</f>
        <v>0</v>
      </c>
      <c r="H218" s="11" t="str">
        <f>IF(ISNA(VLOOKUP(Table1510[[#This Row],[Name]],'Elec 22-23'!$A$4:$B$680, 2, FALSE)), "", VLOOKUP(Table1510[[#This Row],[Name]], 'Elec 22-23'!$A$4:$B$680, 2, FALSE))</f>
        <v/>
      </c>
      <c r="I218" s="74" t="str">
        <f>IFERROR(Table1510[[#This Row],[Electricity 22-23]]/$M$1, "")</f>
        <v/>
      </c>
      <c r="J218" s="7" t="str">
        <f>IF(ISNA(VLOOKUP(Table1510[[#This Row],[Name]],Table1[#All],21,FALSE)),"0",(VLOOKUP(Table1510[[#This Row],[Name]],Table1[#All],21,FALSE)))</f>
        <v>0</v>
      </c>
      <c r="K218" s="97">
        <f ca="1">IFERROR(Table1510[[#This Row],[Electricity 23-24]]/$O$1,"")</f>
        <v>0</v>
      </c>
      <c r="L218" s="77"/>
    </row>
    <row r="219" spans="1:12" x14ac:dyDescent="0.25">
      <c r="A219" s="2"/>
      <c r="B219" s="21" t="e">
        <f>VLOOKUP(Table1510[[#This Row],[Name]], 'Site Information'!$A$2:$D$46, 4, FALSE)</f>
        <v>#N/A</v>
      </c>
      <c r="C219" s="8" t="str">
        <f>IF(ISNA(VLOOKUP(Table1510[[#This Row],[Name]], 'Elec 17-18'!$A$4:$B$630, 2, FALSE)), "0", VLOOKUP(Table1510[[#This Row],[Name]], 'Elec 17-18'!$A$4:$B$630, 2, FALSE))</f>
        <v>0</v>
      </c>
      <c r="D219" s="8" t="str">
        <f>IF(ISNA(VLOOKUP(Table1510[[#This Row],[Name]], 'Elec 18-19'!$A$4:$B$630, 2, FALSE)), "0", VLOOKUP(Table1510[[#This Row],[Name]], 'Elec 18-19'!$A$4:$B$630, 2, FALSE))</f>
        <v>0</v>
      </c>
      <c r="E219" s="7" t="str">
        <f>IF(ISNA(VLOOKUP(Table1510[[#This Row],[Name]], 'Elec 19-20'!$A$4:$B$631, 2, FALSE)), "0", VLOOKUP(Table1510[[#This Row],[Name]], 'Elec 19-20'!$A$4:$B$631, 2, FALSE))</f>
        <v>0</v>
      </c>
      <c r="F219" s="11" t="str">
        <f>IF(ISNA(VLOOKUP(Table1510[[#This Row],[Name]],'Elec 20-21'!$A$4:$B$641, 2, FALSE)), "0", VLOOKUP(Table1510[[#This Row],[Name]], 'Elec 20-21'!$A$4:$B$641, 2, FALSE))</f>
        <v>0</v>
      </c>
      <c r="G219" s="47" t="str">
        <f>IF(ISNA(VLOOKUP(Table1510[[#This Row],[Name]], 'Elec 21-22'!$A$4:$B$656, 2, FALSE)), "0", VLOOKUP(Table1510[[#This Row],[Name]], 'Elec 21-22'!$A$4:$B$656, 2, FALSE))</f>
        <v>0</v>
      </c>
      <c r="H219" s="11" t="str">
        <f>IF(ISNA(VLOOKUP(Table1510[[#This Row],[Name]],'Elec 22-23'!$A$4:$B$680, 2, FALSE)), "", VLOOKUP(Table1510[[#This Row],[Name]], 'Elec 22-23'!$A$4:$B$680, 2, FALSE))</f>
        <v/>
      </c>
      <c r="I219" s="74" t="str">
        <f>IFERROR(Table1510[[#This Row],[Electricity 22-23]]/$M$1, "")</f>
        <v/>
      </c>
      <c r="J219" s="7" t="str">
        <f>IF(ISNA(VLOOKUP(Table1510[[#This Row],[Name]],Table1[#All],21,FALSE)),"0",(VLOOKUP(Table1510[[#This Row],[Name]],Table1[#All],21,FALSE)))</f>
        <v>0</v>
      </c>
      <c r="K219" s="97">
        <f ca="1">IFERROR(Table1510[[#This Row],[Electricity 23-24]]/$O$1,"")</f>
        <v>0</v>
      </c>
      <c r="L219" s="77"/>
    </row>
    <row r="220" spans="1:12" x14ac:dyDescent="0.25">
      <c r="A220" s="2"/>
      <c r="B220" s="21" t="e">
        <f>VLOOKUP(Table1510[[#This Row],[Name]], 'Site Information'!$A$2:$D$46, 4, FALSE)</f>
        <v>#N/A</v>
      </c>
      <c r="C220" s="8" t="str">
        <f>IF(ISNA(VLOOKUP(Table1510[[#This Row],[Name]], 'Elec 17-18'!$A$4:$B$630, 2, FALSE)), "0", VLOOKUP(Table1510[[#This Row],[Name]], 'Elec 17-18'!$A$4:$B$630, 2, FALSE))</f>
        <v>0</v>
      </c>
      <c r="D220" s="8" t="str">
        <f>IF(ISNA(VLOOKUP(Table1510[[#This Row],[Name]], 'Elec 18-19'!$A$4:$B$630, 2, FALSE)), "0", VLOOKUP(Table1510[[#This Row],[Name]], 'Elec 18-19'!$A$4:$B$630, 2, FALSE))</f>
        <v>0</v>
      </c>
      <c r="E220" s="7" t="str">
        <f>IF(ISNA(VLOOKUP(Table1510[[#This Row],[Name]], 'Elec 19-20'!$A$4:$B$631, 2, FALSE)), "0", VLOOKUP(Table1510[[#This Row],[Name]], 'Elec 19-20'!$A$4:$B$631, 2, FALSE))</f>
        <v>0</v>
      </c>
      <c r="F220" s="11" t="str">
        <f>IF(ISNA(VLOOKUP(Table1510[[#This Row],[Name]],'Elec 20-21'!$A$4:$B$641, 2, FALSE)), "0", VLOOKUP(Table1510[[#This Row],[Name]], 'Elec 20-21'!$A$4:$B$641, 2, FALSE))</f>
        <v>0</v>
      </c>
      <c r="G220" s="47" t="str">
        <f>IF(ISNA(VLOOKUP(Table1510[[#This Row],[Name]], 'Elec 21-22'!$A$4:$B$656, 2, FALSE)), "0", VLOOKUP(Table1510[[#This Row],[Name]], 'Elec 21-22'!$A$4:$B$656, 2, FALSE))</f>
        <v>0</v>
      </c>
      <c r="H220" s="11" t="str">
        <f>IF(ISNA(VLOOKUP(Table1510[[#This Row],[Name]],'Elec 22-23'!$A$4:$B$680, 2, FALSE)), "", VLOOKUP(Table1510[[#This Row],[Name]], 'Elec 22-23'!$A$4:$B$680, 2, FALSE))</f>
        <v/>
      </c>
      <c r="I220" s="74" t="str">
        <f>IFERROR(Table1510[[#This Row],[Electricity 22-23]]/$M$1, "")</f>
        <v/>
      </c>
      <c r="J220" s="7" t="str">
        <f>IF(ISNA(VLOOKUP(Table1510[[#This Row],[Name]],Table1[#All],21,FALSE)),"0",(VLOOKUP(Table1510[[#This Row],[Name]],Table1[#All],21,FALSE)))</f>
        <v>0</v>
      </c>
      <c r="K220" s="97">
        <f ca="1">IFERROR(Table1510[[#This Row],[Electricity 23-24]]/$O$1,"")</f>
        <v>0</v>
      </c>
      <c r="L220" s="77"/>
    </row>
    <row r="221" spans="1:12" x14ac:dyDescent="0.25">
      <c r="A221" s="2"/>
      <c r="B221" s="21" t="e">
        <f>VLOOKUP(Table1510[[#This Row],[Name]], 'Site Information'!$A$2:$D$46, 4, FALSE)</f>
        <v>#N/A</v>
      </c>
      <c r="C221" s="11" t="str">
        <f>IF(ISNA(VLOOKUP(Table1510[[#This Row],[Name]], 'Elec 17-18'!$A$4:$B$630, 2, FALSE)), "0", VLOOKUP(Table1510[[#This Row],[Name]], 'Elec 17-18'!$A$4:$B$630, 2, FALSE))</f>
        <v>0</v>
      </c>
      <c r="D221" s="11" t="str">
        <f>IF(ISNA(VLOOKUP(Table1510[[#This Row],[Name]], 'Elec 18-19'!$A$4:$B$630, 2, FALSE)), "0", VLOOKUP(Table1510[[#This Row],[Name]], 'Elec 18-19'!$A$4:$B$630, 2, FALSE))</f>
        <v>0</v>
      </c>
      <c r="E221" s="7" t="str">
        <f>IF(ISNA(VLOOKUP(Table1510[[#This Row],[Name]], 'Elec 19-20'!$A$4:$B$631, 2, FALSE)), "0", VLOOKUP(Table1510[[#This Row],[Name]], 'Elec 19-20'!$A$4:$B$631, 2, FALSE))</f>
        <v>0</v>
      </c>
      <c r="F221" s="11" t="str">
        <f>IF(ISNA(VLOOKUP(Table1510[[#This Row],[Name]],'Elec 20-21'!$A$4:$B$641, 2, FALSE)), "0", VLOOKUP(Table1510[[#This Row],[Name]], 'Elec 20-21'!$A$4:$B$641, 2, FALSE))</f>
        <v>0</v>
      </c>
      <c r="G221" s="47" t="str">
        <f>IF(ISNA(VLOOKUP(Table1510[[#This Row],[Name]], 'Elec 21-22'!$A$4:$B$656, 2, FALSE)), "0", VLOOKUP(Table1510[[#This Row],[Name]], 'Elec 21-22'!$A$4:$B$656, 2, FALSE))</f>
        <v>0</v>
      </c>
      <c r="H221" s="11" t="str">
        <f>IF(ISNA(VLOOKUP(Table1510[[#This Row],[Name]],'Elec 22-23'!$A$4:$B$680, 2, FALSE)), "", VLOOKUP(Table1510[[#This Row],[Name]], 'Elec 22-23'!$A$4:$B$680, 2, FALSE))</f>
        <v/>
      </c>
      <c r="I221" s="74" t="str">
        <f>IFERROR(Table1510[[#This Row],[Electricity 22-23]]/$M$1, "")</f>
        <v/>
      </c>
      <c r="J221" s="7" t="str">
        <f>IF(ISNA(VLOOKUP(Table1510[[#This Row],[Name]],Table1[#All],21,FALSE)),"0",(VLOOKUP(Table1510[[#This Row],[Name]],Table1[#All],21,FALSE)))</f>
        <v>0</v>
      </c>
      <c r="K221" s="97">
        <f ca="1">IFERROR(Table1510[[#This Row],[Electricity 23-24]]/$O$1,"")</f>
        <v>0</v>
      </c>
      <c r="L221" s="77"/>
    </row>
    <row r="222" spans="1:12" x14ac:dyDescent="0.25">
      <c r="A222" s="2"/>
      <c r="B222" s="21" t="e">
        <f>VLOOKUP(Table1510[[#This Row],[Name]], 'Site Information'!$A$2:$D$46, 4, FALSE)</f>
        <v>#N/A</v>
      </c>
      <c r="C222" s="8" t="str">
        <f>IF(ISNA(VLOOKUP(Table1510[[#This Row],[Name]], 'Elec 17-18'!$A$4:$B$630, 2, FALSE)), "0", VLOOKUP(Table1510[[#This Row],[Name]], 'Elec 17-18'!$A$4:$B$630, 2, FALSE))</f>
        <v>0</v>
      </c>
      <c r="D222" s="8" t="str">
        <f>IF(ISNA(VLOOKUP(Table1510[[#This Row],[Name]], 'Elec 18-19'!$A$4:$B$630, 2, FALSE)), "0", VLOOKUP(Table1510[[#This Row],[Name]], 'Elec 18-19'!$A$4:$B$630, 2, FALSE))</f>
        <v>0</v>
      </c>
      <c r="E222" s="7" t="str">
        <f>IF(ISNA(VLOOKUP(Table1510[[#This Row],[Name]], 'Elec 19-20'!$A$4:$B$631, 2, FALSE)), "0", VLOOKUP(Table1510[[#This Row],[Name]], 'Elec 19-20'!$A$4:$B$631, 2, FALSE))</f>
        <v>0</v>
      </c>
      <c r="F222" s="11" t="str">
        <f>IF(ISNA(VLOOKUP(Table1510[[#This Row],[Name]],'Elec 20-21'!$A$4:$B$641, 2, FALSE)), "0", VLOOKUP(Table1510[[#This Row],[Name]], 'Elec 20-21'!$A$4:$B$641, 2, FALSE))</f>
        <v>0</v>
      </c>
      <c r="G222" s="47" t="str">
        <f>IF(ISNA(VLOOKUP(Table1510[[#This Row],[Name]], 'Elec 21-22'!$A$4:$B$656, 2, FALSE)), "0", VLOOKUP(Table1510[[#This Row],[Name]], 'Elec 21-22'!$A$4:$B$656, 2, FALSE))</f>
        <v>0</v>
      </c>
      <c r="H222" s="11" t="str">
        <f>IF(ISNA(VLOOKUP(Table1510[[#This Row],[Name]],'Elec 22-23'!$A$4:$B$680, 2, FALSE)), "", VLOOKUP(Table1510[[#This Row],[Name]], 'Elec 22-23'!$A$4:$B$680, 2, FALSE))</f>
        <v/>
      </c>
      <c r="I222" s="97" t="str">
        <f>IFERROR(Table1510[[#This Row],[Electricity 22-23]]/$M$1, "")</f>
        <v/>
      </c>
      <c r="J222" s="7" t="str">
        <f>IF(ISNA(VLOOKUP(Table1510[[#This Row],[Name]],Table1[#All],21,FALSE)),"0",(VLOOKUP(Table1510[[#This Row],[Name]],Table1[#All],21,FALSE)))</f>
        <v>0</v>
      </c>
      <c r="K222" s="97">
        <f ca="1">IFERROR(Table1510[[#This Row],[Electricity 23-24]]/$O$1,"")</f>
        <v>0</v>
      </c>
      <c r="L222" s="77"/>
    </row>
    <row r="223" spans="1:12" x14ac:dyDescent="0.25">
      <c r="A223" s="2"/>
      <c r="B223" s="21" t="e">
        <f>VLOOKUP(Table1510[[#This Row],[Name]], 'Site Information'!$A$2:$D$46, 4, FALSE)</f>
        <v>#N/A</v>
      </c>
      <c r="C223" s="8" t="str">
        <f>IF(ISNA(VLOOKUP(Table1510[[#This Row],[Name]], 'Elec 17-18'!$A$4:$B$630, 2, FALSE)), "0", VLOOKUP(Table1510[[#This Row],[Name]], 'Elec 17-18'!$A$4:$B$630, 2, FALSE))</f>
        <v>0</v>
      </c>
      <c r="D223" s="8" t="str">
        <f>IF(ISNA(VLOOKUP(Table1510[[#This Row],[Name]], 'Elec 18-19'!$A$4:$B$630, 2, FALSE)), "0", VLOOKUP(Table1510[[#This Row],[Name]], 'Elec 18-19'!$A$4:$B$630, 2, FALSE))</f>
        <v>0</v>
      </c>
      <c r="E223" s="7" t="str">
        <f>IF(ISNA(VLOOKUP(Table1510[[#This Row],[Name]], 'Elec 19-20'!$A$4:$B$631, 2, FALSE)), "0", VLOOKUP(Table1510[[#This Row],[Name]], 'Elec 19-20'!$A$4:$B$631, 2, FALSE))</f>
        <v>0</v>
      </c>
      <c r="F223" s="11" t="str">
        <f>IF(ISNA(VLOOKUP(Table1510[[#This Row],[Name]],'Elec 20-21'!$A$4:$B$641, 2, FALSE)), "0", VLOOKUP(Table1510[[#This Row],[Name]], 'Elec 20-21'!$A$4:$B$641, 2, FALSE))</f>
        <v>0</v>
      </c>
      <c r="G223" s="47" t="str">
        <f>IF(ISNA(VLOOKUP(Table1510[[#This Row],[Name]], 'Elec 21-22'!$A$4:$B$656, 2, FALSE)), "0", VLOOKUP(Table1510[[#This Row],[Name]], 'Elec 21-22'!$A$4:$B$656, 2, FALSE))</f>
        <v>0</v>
      </c>
      <c r="H223" s="11" t="str">
        <f>IF(ISNA(VLOOKUP(Table1510[[#This Row],[Name]],'Elec 22-23'!$A$4:$B$680, 2, FALSE)), "", VLOOKUP(Table1510[[#This Row],[Name]], 'Elec 22-23'!$A$4:$B$680, 2, FALSE))</f>
        <v/>
      </c>
      <c r="I223" s="74" t="str">
        <f>IFERROR(Table1510[[#This Row],[Electricity 22-23]]/$M$1, "")</f>
        <v/>
      </c>
      <c r="J223" s="7" t="str">
        <f>IF(ISNA(VLOOKUP(Table1510[[#This Row],[Name]],Table1[#All],21,FALSE)),"0",(VLOOKUP(Table1510[[#This Row],[Name]],Table1[#All],21,FALSE)))</f>
        <v>0</v>
      </c>
      <c r="K223" s="97">
        <f ca="1">IFERROR(Table1510[[#This Row],[Electricity 23-24]]/$O$1,"")</f>
        <v>0</v>
      </c>
      <c r="L223" s="77"/>
    </row>
    <row r="224" spans="1:12" x14ac:dyDescent="0.25">
      <c r="A224" s="2"/>
      <c r="B224" s="21" t="e">
        <f>VLOOKUP(Table1510[[#This Row],[Name]], 'Site Information'!$A$2:$D$46, 4, FALSE)</f>
        <v>#N/A</v>
      </c>
      <c r="C224" s="8" t="str">
        <f>IF(ISNA(VLOOKUP(Table1510[[#This Row],[Name]], 'Elec 17-18'!$A$4:$B$630, 2, FALSE)), "0", VLOOKUP(Table1510[[#This Row],[Name]], 'Elec 17-18'!$A$4:$B$630, 2, FALSE))</f>
        <v>0</v>
      </c>
      <c r="D224" s="8" t="str">
        <f>IF(ISNA(VLOOKUP(Table1510[[#This Row],[Name]], 'Elec 18-19'!$A$4:$B$630, 2, FALSE)), "0", VLOOKUP(Table1510[[#This Row],[Name]], 'Elec 18-19'!$A$4:$B$630, 2, FALSE))</f>
        <v>0</v>
      </c>
      <c r="E224" s="7" t="str">
        <f>IF(ISNA(VLOOKUP(Table1510[[#This Row],[Name]], 'Elec 19-20'!$A$4:$B$631, 2, FALSE)), "0", VLOOKUP(Table1510[[#This Row],[Name]], 'Elec 19-20'!$A$4:$B$631, 2, FALSE))</f>
        <v>0</v>
      </c>
      <c r="F224" s="11" t="str">
        <f>IF(ISNA(VLOOKUP(Table1510[[#This Row],[Name]],'Elec 20-21'!$A$4:$B$641, 2, FALSE)), "0", VLOOKUP(Table1510[[#This Row],[Name]], 'Elec 20-21'!$A$4:$B$641, 2, FALSE))</f>
        <v>0</v>
      </c>
      <c r="G224" s="47" t="str">
        <f>IF(ISNA(VLOOKUP(Table1510[[#This Row],[Name]], 'Elec 21-22'!$A$4:$B$656, 2, FALSE)), "0", VLOOKUP(Table1510[[#This Row],[Name]], 'Elec 21-22'!$A$4:$B$656, 2, FALSE))</f>
        <v>0</v>
      </c>
      <c r="H224" s="11" t="str">
        <f>IF(ISNA(VLOOKUP(Table1510[[#This Row],[Name]],'Elec 22-23'!$A$4:$B$680, 2, FALSE)), "", VLOOKUP(Table1510[[#This Row],[Name]], 'Elec 22-23'!$A$4:$B$680, 2, FALSE))</f>
        <v/>
      </c>
      <c r="I224" s="74" t="str">
        <f>IFERROR(Table1510[[#This Row],[Electricity 22-23]]/$M$1, "")</f>
        <v/>
      </c>
      <c r="J224" s="7" t="str">
        <f>IF(ISNA(VLOOKUP(Table1510[[#This Row],[Name]],Table1[#All],21,FALSE)),"0",(VLOOKUP(Table1510[[#This Row],[Name]],Table1[#All],21,FALSE)))</f>
        <v>0</v>
      </c>
      <c r="K224" s="97">
        <f ca="1">IFERROR(Table1510[[#This Row],[Electricity 23-24]]/$O$1,"")</f>
        <v>0</v>
      </c>
      <c r="L224" s="77"/>
    </row>
    <row r="225" spans="1:12" x14ac:dyDescent="0.25">
      <c r="A225" s="2"/>
      <c r="B225" s="21" t="e">
        <f>VLOOKUP(Table1510[[#This Row],[Name]], 'Site Information'!$A$2:$D$46, 4, FALSE)</f>
        <v>#N/A</v>
      </c>
      <c r="C225" s="8" t="str">
        <f>IF(ISNA(VLOOKUP(Table1510[[#This Row],[Name]], 'Elec 17-18'!$A$4:$B$630, 2, FALSE)), "0", VLOOKUP(Table1510[[#This Row],[Name]], 'Elec 17-18'!$A$4:$B$630, 2, FALSE))</f>
        <v>0</v>
      </c>
      <c r="D225" s="8" t="str">
        <f>IF(ISNA(VLOOKUP(Table1510[[#This Row],[Name]], 'Elec 18-19'!$A$4:$B$630, 2, FALSE)), "0", VLOOKUP(Table1510[[#This Row],[Name]], 'Elec 18-19'!$A$4:$B$630, 2, FALSE))</f>
        <v>0</v>
      </c>
      <c r="E225" s="7" t="str">
        <f>IF(ISNA(VLOOKUP(Table1510[[#This Row],[Name]], 'Elec 19-20'!$A$4:$B$631, 2, FALSE)), "0", VLOOKUP(Table1510[[#This Row],[Name]], 'Elec 19-20'!$A$4:$B$631, 2, FALSE))</f>
        <v>0</v>
      </c>
      <c r="F225" s="11" t="str">
        <f>IF(ISNA(VLOOKUP(Table1510[[#This Row],[Name]],'Elec 20-21'!$A$4:$B$641, 2, FALSE)), "0", VLOOKUP(Table1510[[#This Row],[Name]], 'Elec 20-21'!$A$4:$B$641, 2, FALSE))</f>
        <v>0</v>
      </c>
      <c r="G225" s="47" t="str">
        <f>IF(ISNA(VLOOKUP(Table1510[[#This Row],[Name]], 'Elec 21-22'!$A$4:$B$656, 2, FALSE)), "0", VLOOKUP(Table1510[[#This Row],[Name]], 'Elec 21-22'!$A$4:$B$656, 2, FALSE))</f>
        <v>0</v>
      </c>
      <c r="H225" s="11" t="str">
        <f>IF(ISNA(VLOOKUP(Table1510[[#This Row],[Name]],'Elec 22-23'!$A$4:$B$680, 2, FALSE)), "", VLOOKUP(Table1510[[#This Row],[Name]], 'Elec 22-23'!$A$4:$B$680, 2, FALSE))</f>
        <v/>
      </c>
      <c r="I225" s="74" t="str">
        <f>IFERROR(Table1510[[#This Row],[Electricity 22-23]]/$M$1, "")</f>
        <v/>
      </c>
      <c r="J225" s="7" t="str">
        <f>IF(ISNA(VLOOKUP(Table1510[[#This Row],[Name]],Table1[#All],21,FALSE)),"0",(VLOOKUP(Table1510[[#This Row],[Name]],Table1[#All],21,FALSE)))</f>
        <v>0</v>
      </c>
      <c r="K225" s="97">
        <f ca="1">IFERROR(Table1510[[#This Row],[Electricity 23-24]]/$O$1,"")</f>
        <v>0</v>
      </c>
      <c r="L225" s="77"/>
    </row>
    <row r="226" spans="1:12" x14ac:dyDescent="0.25">
      <c r="A226" s="2"/>
      <c r="B226" s="21" t="e">
        <f>VLOOKUP(Table1510[[#This Row],[Name]], 'Site Information'!$A$2:$D$46, 4, FALSE)</f>
        <v>#N/A</v>
      </c>
      <c r="C226" s="8" t="str">
        <f>IF(ISNA(VLOOKUP(Table1510[[#This Row],[Name]], 'Elec 17-18'!$A$4:$B$630, 2, FALSE)), "0", VLOOKUP(Table1510[[#This Row],[Name]], 'Elec 17-18'!$A$4:$B$630, 2, FALSE))</f>
        <v>0</v>
      </c>
      <c r="D226" s="8" t="str">
        <f>IF(ISNA(VLOOKUP(Table1510[[#This Row],[Name]], 'Elec 18-19'!$A$4:$B$630, 2, FALSE)), "0", VLOOKUP(Table1510[[#This Row],[Name]], 'Elec 18-19'!$A$4:$B$630, 2, FALSE))</f>
        <v>0</v>
      </c>
      <c r="E226" s="7" t="str">
        <f>IF(ISNA(VLOOKUP(Table1510[[#This Row],[Name]], 'Elec 19-20'!$A$4:$B$631, 2, FALSE)), "0", VLOOKUP(Table1510[[#This Row],[Name]], 'Elec 19-20'!$A$4:$B$631, 2, FALSE))</f>
        <v>0</v>
      </c>
      <c r="F226" s="11" t="str">
        <f>IF(ISNA(VLOOKUP(Table1510[[#This Row],[Name]],'Elec 20-21'!$A$4:$B$641, 2, FALSE)), "0", VLOOKUP(Table1510[[#This Row],[Name]], 'Elec 20-21'!$A$4:$B$641, 2, FALSE))</f>
        <v>0</v>
      </c>
      <c r="G226" s="47" t="str">
        <f>IF(ISNA(VLOOKUP(Table1510[[#This Row],[Name]], 'Elec 21-22'!$A$4:$B$656, 2, FALSE)), "0", VLOOKUP(Table1510[[#This Row],[Name]], 'Elec 21-22'!$A$4:$B$656, 2, FALSE))</f>
        <v>0</v>
      </c>
      <c r="H226" s="11" t="str">
        <f>IF(ISNA(VLOOKUP(Table1510[[#This Row],[Name]],'Elec 22-23'!$A$4:$B$680, 2, FALSE)), "", VLOOKUP(Table1510[[#This Row],[Name]], 'Elec 22-23'!$A$4:$B$680, 2, FALSE))</f>
        <v/>
      </c>
      <c r="I226" s="74" t="str">
        <f>IFERROR(Table1510[[#This Row],[Electricity 22-23]]/$M$1, "")</f>
        <v/>
      </c>
      <c r="J226" s="7" t="str">
        <f>IF(ISNA(VLOOKUP(Table1510[[#This Row],[Name]],Table1[#All],21,FALSE)),"0",(VLOOKUP(Table1510[[#This Row],[Name]],Table1[#All],21,FALSE)))</f>
        <v>0</v>
      </c>
      <c r="K226" s="97">
        <f ca="1">IFERROR(Table1510[[#This Row],[Electricity 23-24]]/$O$1,"")</f>
        <v>0</v>
      </c>
      <c r="L226" s="77"/>
    </row>
    <row r="227" spans="1:12" x14ac:dyDescent="0.25">
      <c r="A227" s="2"/>
      <c r="B227" s="21" t="e">
        <f>VLOOKUP(Table1510[[#This Row],[Name]], 'Site Information'!$A$2:$D$46, 4, FALSE)</f>
        <v>#N/A</v>
      </c>
      <c r="C227" s="11" t="str">
        <f>IF(ISNA(VLOOKUP(Table1510[[#This Row],[Name]], 'Elec 17-18'!$A$4:$B$630, 2, FALSE)), "0", VLOOKUP(Table1510[[#This Row],[Name]], 'Elec 17-18'!$A$4:$B$630, 2, FALSE))</f>
        <v>0</v>
      </c>
      <c r="D227" s="11" t="str">
        <f>IF(ISNA(VLOOKUP(Table1510[[#This Row],[Name]], 'Elec 18-19'!$A$4:$B$630, 2, FALSE)), "0", VLOOKUP(Table1510[[#This Row],[Name]], 'Elec 18-19'!$A$4:$B$630, 2, FALSE))</f>
        <v>0</v>
      </c>
      <c r="E227" s="11" t="str">
        <f>IF(ISNA(VLOOKUP(Table1510[[#This Row],[Name]], 'Elec 19-20'!$A$4:$B$631, 2, FALSE)), "0", VLOOKUP(Table1510[[#This Row],[Name]], 'Elec 19-20'!$A$4:$B$631, 2, FALSE))</f>
        <v>0</v>
      </c>
      <c r="F227" s="11" t="str">
        <f>IF(ISNA(VLOOKUP(Table1510[[#This Row],[Name]],'Elec 20-21'!$A$4:$B$641, 2, FALSE)), "0", VLOOKUP(Table1510[[#This Row],[Name]], 'Elec 20-21'!$A$4:$B$641, 2, FALSE))</f>
        <v>0</v>
      </c>
      <c r="G227" s="47" t="str">
        <f>IF(ISNA(VLOOKUP(Table1510[[#This Row],[Name]], 'Elec 21-22'!$A$4:$B$656, 2, FALSE)), "0", VLOOKUP(Table1510[[#This Row],[Name]], 'Elec 21-22'!$A$4:$B$656, 2, FALSE))</f>
        <v>0</v>
      </c>
      <c r="H227" s="11" t="str">
        <f>IF(ISNA(VLOOKUP(Table1510[[#This Row],[Name]],'Elec 22-23'!$A$4:$B$680, 2, FALSE)), "", VLOOKUP(Table1510[[#This Row],[Name]], 'Elec 22-23'!$A$4:$B$680, 2, FALSE))</f>
        <v/>
      </c>
      <c r="I227" s="12" t="str">
        <f>IFERROR(Table1510[[#This Row],[Electricity 22-23]]/$M$1, "")</f>
        <v/>
      </c>
      <c r="J227" s="7" t="str">
        <f>IF(ISNA(VLOOKUP(Table1510[[#This Row],[Name]],Table1[#All],21,FALSE)),"0",(VLOOKUP(Table1510[[#This Row],[Name]],Table1[#All],21,FALSE)))</f>
        <v>0</v>
      </c>
      <c r="K227" s="97">
        <f ca="1">IFERROR(Table1510[[#This Row],[Electricity 23-24]]/$O$1,"")</f>
        <v>0</v>
      </c>
      <c r="L227" s="77"/>
    </row>
    <row r="228" spans="1:12" x14ac:dyDescent="0.25">
      <c r="A228" s="2"/>
      <c r="B228" s="21" t="e">
        <f>VLOOKUP(Table1510[[#This Row],[Name]], 'Site Information'!$A$2:$D$46, 4, FALSE)</f>
        <v>#N/A</v>
      </c>
      <c r="C228" s="8" t="str">
        <f>IF(ISNA(VLOOKUP(Table1510[[#This Row],[Name]], 'Elec 17-18'!$A$4:$B$630, 2, FALSE)), "0", VLOOKUP(Table1510[[#This Row],[Name]], 'Elec 17-18'!$A$4:$B$630, 2, FALSE))</f>
        <v>0</v>
      </c>
      <c r="D228" s="8" t="str">
        <f>IF(ISNA(VLOOKUP(Table1510[[#This Row],[Name]], 'Elec 18-19'!$A$4:$B$630, 2, FALSE)), "0", VLOOKUP(Table1510[[#This Row],[Name]], 'Elec 18-19'!$A$4:$B$630, 2, FALSE))</f>
        <v>0</v>
      </c>
      <c r="E228" s="7" t="str">
        <f>IF(ISNA(VLOOKUP(Table1510[[#This Row],[Name]], 'Elec 19-20'!$A$4:$B$631, 2, FALSE)), "0", VLOOKUP(Table1510[[#This Row],[Name]], 'Elec 19-20'!$A$4:$B$631, 2, FALSE))</f>
        <v>0</v>
      </c>
      <c r="F228" s="11" t="str">
        <f>IF(ISNA(VLOOKUP(Table1510[[#This Row],[Name]],'Elec 20-21'!$A$4:$B$641, 2, FALSE)), "0", VLOOKUP(Table1510[[#This Row],[Name]], 'Elec 20-21'!$A$4:$B$641, 2, FALSE))</f>
        <v>0</v>
      </c>
      <c r="G228" s="47" t="str">
        <f>IF(ISNA(VLOOKUP(Table1510[[#This Row],[Name]], 'Elec 21-22'!$A$4:$B$656, 2, FALSE)), "0", VLOOKUP(Table1510[[#This Row],[Name]], 'Elec 21-22'!$A$4:$B$656, 2, FALSE))</f>
        <v>0</v>
      </c>
      <c r="H228" s="11" t="str">
        <f>IF(ISNA(VLOOKUP(Table1510[[#This Row],[Name]],'Elec 22-23'!$A$4:$B$680, 2, FALSE)), "", VLOOKUP(Table1510[[#This Row],[Name]], 'Elec 22-23'!$A$4:$B$680, 2, FALSE))</f>
        <v/>
      </c>
      <c r="I228" s="97" t="str">
        <f>IFERROR(Table1510[[#This Row],[Electricity 22-23]]/$M$1, "")</f>
        <v/>
      </c>
      <c r="J228" s="7" t="str">
        <f>IF(ISNA(VLOOKUP(Table1510[[#This Row],[Name]],Table1[#All],21,FALSE)),"0",(VLOOKUP(Table1510[[#This Row],[Name]],Table1[#All],21,FALSE)))</f>
        <v>0</v>
      </c>
      <c r="K228" s="97">
        <f ca="1">IFERROR(Table1510[[#This Row],[Electricity 23-24]]/$O$1,"")</f>
        <v>0</v>
      </c>
      <c r="L228" s="77"/>
    </row>
    <row r="229" spans="1:12" x14ac:dyDescent="0.25">
      <c r="A229" s="2"/>
      <c r="B229" s="21" t="e">
        <f>VLOOKUP(Table1510[[#This Row],[Name]], 'Site Information'!$A$2:$D$46, 4, FALSE)</f>
        <v>#N/A</v>
      </c>
      <c r="C229" s="8" t="str">
        <f>IF(ISNA(VLOOKUP(Table1510[[#This Row],[Name]], 'Elec 17-18'!$A$4:$B$630, 2, FALSE)), "0", VLOOKUP(Table1510[[#This Row],[Name]], 'Elec 17-18'!$A$4:$B$630, 2, FALSE))</f>
        <v>0</v>
      </c>
      <c r="D229" s="8" t="str">
        <f>IF(ISNA(VLOOKUP(Table1510[[#This Row],[Name]], 'Elec 18-19'!$A$4:$B$630, 2, FALSE)), "0", VLOOKUP(Table1510[[#This Row],[Name]], 'Elec 18-19'!$A$4:$B$630, 2, FALSE))</f>
        <v>0</v>
      </c>
      <c r="E229" s="7" t="str">
        <f>IF(ISNA(VLOOKUP(Table1510[[#This Row],[Name]], 'Elec 19-20'!$A$4:$B$631, 2, FALSE)), "0", VLOOKUP(Table1510[[#This Row],[Name]], 'Elec 19-20'!$A$4:$B$631, 2, FALSE))</f>
        <v>0</v>
      </c>
      <c r="F229" s="11" t="str">
        <f>IF(ISNA(VLOOKUP(Table1510[[#This Row],[Name]],'Elec 20-21'!$A$4:$B$641, 2, FALSE)), "0", VLOOKUP(Table1510[[#This Row],[Name]], 'Elec 20-21'!$A$4:$B$641, 2, FALSE))</f>
        <v>0</v>
      </c>
      <c r="G229" s="47" t="str">
        <f>IF(ISNA(VLOOKUP(Table1510[[#This Row],[Name]], 'Elec 21-22'!$A$4:$B$656, 2, FALSE)), "0", VLOOKUP(Table1510[[#This Row],[Name]], 'Elec 21-22'!$A$4:$B$656, 2, FALSE))</f>
        <v>0</v>
      </c>
      <c r="H229" s="11" t="str">
        <f>IF(ISNA(VLOOKUP(Table1510[[#This Row],[Name]],'Elec 22-23'!$A$4:$B$680, 2, FALSE)), "", VLOOKUP(Table1510[[#This Row],[Name]], 'Elec 22-23'!$A$4:$B$680, 2, FALSE))</f>
        <v/>
      </c>
      <c r="I229" s="74" t="str">
        <f>IFERROR(Table1510[[#This Row],[Electricity 22-23]]/$M$1, "")</f>
        <v/>
      </c>
      <c r="J229" s="7" t="str">
        <f>IF(ISNA(VLOOKUP(Table1510[[#This Row],[Name]],Table1[#All],21,FALSE)),"0",(VLOOKUP(Table1510[[#This Row],[Name]],Table1[#All],21,FALSE)))</f>
        <v>0</v>
      </c>
      <c r="K229" s="97">
        <f ca="1">IFERROR(Table1510[[#This Row],[Electricity 23-24]]/$O$1,"")</f>
        <v>0</v>
      </c>
      <c r="L229" s="77"/>
    </row>
    <row r="230" spans="1:12" x14ac:dyDescent="0.25">
      <c r="A230" s="2"/>
      <c r="B230" s="21" t="e">
        <f>VLOOKUP(Table1510[[#This Row],[Name]], 'Site Information'!$A$2:$D$46, 4, FALSE)</f>
        <v>#N/A</v>
      </c>
      <c r="C230" s="8" t="str">
        <f>IF(ISNA(VLOOKUP(Table1510[[#This Row],[Name]], 'Elec 17-18'!$A$4:$B$630, 2, FALSE)), "0", VLOOKUP(Table1510[[#This Row],[Name]], 'Elec 17-18'!$A$4:$B$630, 2, FALSE))</f>
        <v>0</v>
      </c>
      <c r="D230" s="8" t="str">
        <f>IF(ISNA(VLOOKUP(Table1510[[#This Row],[Name]], 'Elec 18-19'!$A$4:$B$630, 2, FALSE)), "0", VLOOKUP(Table1510[[#This Row],[Name]], 'Elec 18-19'!$A$4:$B$630, 2, FALSE))</f>
        <v>0</v>
      </c>
      <c r="E230" s="7" t="str">
        <f>IF(ISNA(VLOOKUP(Table1510[[#This Row],[Name]], 'Elec 19-20'!$A$4:$B$631, 2, FALSE)), "0", VLOOKUP(Table1510[[#This Row],[Name]], 'Elec 19-20'!$A$4:$B$631, 2, FALSE))</f>
        <v>0</v>
      </c>
      <c r="F230" s="11" t="str">
        <f>IF(ISNA(VLOOKUP(Table1510[[#This Row],[Name]],'Elec 20-21'!$A$4:$B$641, 2, FALSE)), "0", VLOOKUP(Table1510[[#This Row],[Name]], 'Elec 20-21'!$A$4:$B$641, 2, FALSE))</f>
        <v>0</v>
      </c>
      <c r="G230" s="47" t="str">
        <f>IF(ISNA(VLOOKUP(Table1510[[#This Row],[Name]], 'Elec 21-22'!$A$4:$B$656, 2, FALSE)), "0", VLOOKUP(Table1510[[#This Row],[Name]], 'Elec 21-22'!$A$4:$B$656, 2, FALSE))</f>
        <v>0</v>
      </c>
      <c r="H230" s="11" t="str">
        <f>IF(ISNA(VLOOKUP(Table1510[[#This Row],[Name]],'Elec 22-23'!$A$4:$B$680, 2, FALSE)), "", VLOOKUP(Table1510[[#This Row],[Name]], 'Elec 22-23'!$A$4:$B$680, 2, FALSE))</f>
        <v/>
      </c>
      <c r="I230" s="74" t="str">
        <f>IFERROR(Table1510[[#This Row],[Electricity 22-23]]/$M$1, "")</f>
        <v/>
      </c>
      <c r="J230" s="7" t="str">
        <f>IF(ISNA(VLOOKUP(Table1510[[#This Row],[Name]],Table1[#All],21,FALSE)),"0",(VLOOKUP(Table1510[[#This Row],[Name]],Table1[#All],21,FALSE)))</f>
        <v>0</v>
      </c>
      <c r="K230" s="97">
        <f ca="1">IFERROR(Table1510[[#This Row],[Electricity 23-24]]/$O$1,"")</f>
        <v>0</v>
      </c>
      <c r="L230" s="77"/>
    </row>
    <row r="231" spans="1:12" x14ac:dyDescent="0.25">
      <c r="A231" s="2"/>
      <c r="B231" s="21" t="e">
        <f>VLOOKUP(Table1510[[#This Row],[Name]], 'Site Information'!$A$2:$D$46, 4, FALSE)</f>
        <v>#N/A</v>
      </c>
      <c r="C231" s="8" t="str">
        <f>IF(ISNA(VLOOKUP(Table1510[[#This Row],[Name]], 'Elec 17-18'!$A$4:$B$630, 2, FALSE)), "0", VLOOKUP(Table1510[[#This Row],[Name]], 'Elec 17-18'!$A$4:$B$630, 2, FALSE))</f>
        <v>0</v>
      </c>
      <c r="D231" s="8" t="str">
        <f>IF(ISNA(VLOOKUP(Table1510[[#This Row],[Name]], 'Elec 18-19'!$A$4:$B$630, 2, FALSE)), "0", VLOOKUP(Table1510[[#This Row],[Name]], 'Elec 18-19'!$A$4:$B$630, 2, FALSE))</f>
        <v>0</v>
      </c>
      <c r="E231" s="7" t="str">
        <f>IF(ISNA(VLOOKUP(Table1510[[#This Row],[Name]], 'Elec 19-20'!$A$4:$B$631, 2, FALSE)), "0", VLOOKUP(Table1510[[#This Row],[Name]], 'Elec 19-20'!$A$4:$B$631, 2, FALSE))</f>
        <v>0</v>
      </c>
      <c r="F231" s="11" t="str">
        <f>IF(ISNA(VLOOKUP(Table1510[[#This Row],[Name]],'Elec 20-21'!$A$4:$B$641, 2, FALSE)), "0", VLOOKUP(Table1510[[#This Row],[Name]], 'Elec 20-21'!$A$4:$B$641, 2, FALSE))</f>
        <v>0</v>
      </c>
      <c r="G231" s="47" t="str">
        <f>IF(ISNA(VLOOKUP(Table1510[[#This Row],[Name]], 'Elec 21-22'!$A$4:$B$656, 2, FALSE)), "0", VLOOKUP(Table1510[[#This Row],[Name]], 'Elec 21-22'!$A$4:$B$656, 2, FALSE))</f>
        <v>0</v>
      </c>
      <c r="H231" s="11" t="str">
        <f>IF(ISNA(VLOOKUP(Table1510[[#This Row],[Name]],'Elec 22-23'!$A$4:$B$680, 2, FALSE)), "", VLOOKUP(Table1510[[#This Row],[Name]], 'Elec 22-23'!$A$4:$B$680, 2, FALSE))</f>
        <v/>
      </c>
      <c r="I231" s="74" t="str">
        <f>IFERROR(Table1510[[#This Row],[Electricity 22-23]]/$M$1, "")</f>
        <v/>
      </c>
      <c r="J231" s="7" t="str">
        <f>IF(ISNA(VLOOKUP(Table1510[[#This Row],[Name]],Table1[#All],21,FALSE)),"0",(VLOOKUP(Table1510[[#This Row],[Name]],Table1[#All],21,FALSE)))</f>
        <v>0</v>
      </c>
      <c r="K231" s="97">
        <f ca="1">IFERROR(Table1510[[#This Row],[Electricity 23-24]]/$O$1,"")</f>
        <v>0</v>
      </c>
      <c r="L231" s="77"/>
    </row>
    <row r="232" spans="1:12" x14ac:dyDescent="0.25">
      <c r="A232" s="2"/>
      <c r="B232" s="21" t="e">
        <f>VLOOKUP(Table1510[[#This Row],[Name]], 'Site Information'!$A$2:$D$46, 4, FALSE)</f>
        <v>#N/A</v>
      </c>
      <c r="C232" s="8" t="str">
        <f>IF(ISNA(VLOOKUP(Table1510[[#This Row],[Name]], 'Elec 17-18'!$A$4:$B$630, 2, FALSE)), "0", VLOOKUP(Table1510[[#This Row],[Name]], 'Elec 17-18'!$A$4:$B$630, 2, FALSE))</f>
        <v>0</v>
      </c>
      <c r="D232" s="8" t="str">
        <f>IF(ISNA(VLOOKUP(Table1510[[#This Row],[Name]], 'Elec 18-19'!$A$4:$B$630, 2, FALSE)), "0", VLOOKUP(Table1510[[#This Row],[Name]], 'Elec 18-19'!$A$4:$B$630, 2, FALSE))</f>
        <v>0</v>
      </c>
      <c r="E232" s="7" t="str">
        <f>IF(ISNA(VLOOKUP(Table1510[[#This Row],[Name]], 'Elec 19-20'!$A$4:$B$631, 2, FALSE)), "0", VLOOKUP(Table1510[[#This Row],[Name]], 'Elec 19-20'!$A$4:$B$631, 2, FALSE))</f>
        <v>0</v>
      </c>
      <c r="F232" s="11" t="str">
        <f>IF(ISNA(VLOOKUP(Table1510[[#This Row],[Name]],'Elec 20-21'!$A$4:$B$641, 2, FALSE)), "0", VLOOKUP(Table1510[[#This Row],[Name]], 'Elec 20-21'!$A$4:$B$641, 2, FALSE))</f>
        <v>0</v>
      </c>
      <c r="G232" s="47" t="str">
        <f>IF(ISNA(VLOOKUP(Table1510[[#This Row],[Name]], 'Elec 21-22'!$A$4:$B$656, 2, FALSE)), "0", VLOOKUP(Table1510[[#This Row],[Name]], 'Elec 21-22'!$A$4:$B$656, 2, FALSE))</f>
        <v>0</v>
      </c>
      <c r="H232" s="11" t="str">
        <f>IF(ISNA(VLOOKUP(Table1510[[#This Row],[Name]],'Elec 22-23'!$A$4:$B$680, 2, FALSE)), "", VLOOKUP(Table1510[[#This Row],[Name]], 'Elec 22-23'!$A$4:$B$680, 2, FALSE))</f>
        <v/>
      </c>
      <c r="I232" s="74" t="str">
        <f>IFERROR(Table1510[[#This Row],[Electricity 22-23]]/$M$1, "")</f>
        <v/>
      </c>
      <c r="J232" s="7" t="str">
        <f>IF(ISNA(VLOOKUP(Table1510[[#This Row],[Name]],Table1[#All],21,FALSE)),"0",(VLOOKUP(Table1510[[#This Row],[Name]],Table1[#All],21,FALSE)))</f>
        <v>0</v>
      </c>
      <c r="K232" s="97">
        <f ca="1">IFERROR(Table1510[[#This Row],[Electricity 23-24]]/$O$1,"")</f>
        <v>0</v>
      </c>
      <c r="L232" s="77"/>
    </row>
    <row r="233" spans="1:12" x14ac:dyDescent="0.25">
      <c r="A233" s="2"/>
      <c r="B233" s="21" t="e">
        <f>VLOOKUP(Table1510[[#This Row],[Name]], 'Site Information'!$A$2:$D$46, 4, FALSE)</f>
        <v>#N/A</v>
      </c>
      <c r="C233" s="11" t="str">
        <f>IF(ISNA(VLOOKUP(Table1510[[#This Row],[Name]], 'Elec 17-18'!$A$4:$B$630, 2, FALSE)), "0", VLOOKUP(Table1510[[#This Row],[Name]], 'Elec 17-18'!$A$4:$B$630, 2, FALSE))</f>
        <v>0</v>
      </c>
      <c r="D233" s="11" t="str">
        <f>IF(ISNA(VLOOKUP(Table1510[[#This Row],[Name]], 'Elec 18-19'!$A$4:$B$630, 2, FALSE)), "0", VLOOKUP(Table1510[[#This Row],[Name]], 'Elec 18-19'!$A$4:$B$630, 2, FALSE))</f>
        <v>0</v>
      </c>
      <c r="E233" s="7" t="str">
        <f>IF(ISNA(VLOOKUP(Table1510[[#This Row],[Name]], 'Elec 19-20'!$A$4:$B$631, 2, FALSE)), "0", VLOOKUP(Table1510[[#This Row],[Name]], 'Elec 19-20'!$A$4:$B$631, 2, FALSE))</f>
        <v>0</v>
      </c>
      <c r="F233" s="11" t="str">
        <f>IF(ISNA(VLOOKUP(Table1510[[#This Row],[Name]],'Elec 20-21'!$A$4:$B$641, 2, FALSE)), "0", VLOOKUP(Table1510[[#This Row],[Name]], 'Elec 20-21'!$A$4:$B$641, 2, FALSE))</f>
        <v>0</v>
      </c>
      <c r="G233" s="47" t="str">
        <f>IF(ISNA(VLOOKUP(Table1510[[#This Row],[Name]], 'Elec 21-22'!$A$4:$B$656, 2, FALSE)), "0", VLOOKUP(Table1510[[#This Row],[Name]], 'Elec 21-22'!$A$4:$B$656, 2, FALSE))</f>
        <v>0</v>
      </c>
      <c r="H233" s="11" t="str">
        <f>IF(ISNA(VLOOKUP(Table1510[[#This Row],[Name]],'Elec 22-23'!$A$4:$B$680, 2, FALSE)), "", VLOOKUP(Table1510[[#This Row],[Name]], 'Elec 22-23'!$A$4:$B$680, 2, FALSE))</f>
        <v/>
      </c>
      <c r="I233" s="74" t="str">
        <f>IFERROR(Table1510[[#This Row],[Electricity 22-23]]/$M$1, "")</f>
        <v/>
      </c>
      <c r="J233" s="7" t="str">
        <f>IF(ISNA(VLOOKUP(Table1510[[#This Row],[Name]],Table1[#All],21,FALSE)),"0",(VLOOKUP(Table1510[[#This Row],[Name]],Table1[#All],21,FALSE)))</f>
        <v>0</v>
      </c>
      <c r="K233" s="97">
        <f ca="1">IFERROR(Table1510[[#This Row],[Electricity 23-24]]/$O$1,"")</f>
        <v>0</v>
      </c>
      <c r="L233" s="77"/>
    </row>
    <row r="234" spans="1:12" x14ac:dyDescent="0.25">
      <c r="A234" s="2"/>
      <c r="B234" s="21" t="e">
        <f>VLOOKUP(Table1510[[#This Row],[Name]], 'Site Information'!$A$2:$D$46, 4, FALSE)</f>
        <v>#N/A</v>
      </c>
      <c r="C234" s="8" t="str">
        <f>IF(ISNA(VLOOKUP(Table1510[[#This Row],[Name]], 'Elec 17-18'!$A$4:$B$630, 2, FALSE)), "0", VLOOKUP(Table1510[[#This Row],[Name]], 'Elec 17-18'!$A$4:$B$630, 2, FALSE))</f>
        <v>0</v>
      </c>
      <c r="D234" s="8" t="str">
        <f>IF(ISNA(VLOOKUP(Table1510[[#This Row],[Name]], 'Elec 18-19'!$A$4:$B$630, 2, FALSE)), "0", VLOOKUP(Table1510[[#This Row],[Name]], 'Elec 18-19'!$A$4:$B$630, 2, FALSE))</f>
        <v>0</v>
      </c>
      <c r="E234" s="7" t="str">
        <f>IF(ISNA(VLOOKUP(Table1510[[#This Row],[Name]], 'Elec 19-20'!$A$4:$B$631, 2, FALSE)), "0", VLOOKUP(Table1510[[#This Row],[Name]], 'Elec 19-20'!$A$4:$B$631, 2, FALSE))</f>
        <v>0</v>
      </c>
      <c r="F234" s="11" t="str">
        <f>IF(ISNA(VLOOKUP(Table1510[[#This Row],[Name]],'Elec 20-21'!$A$4:$B$641, 2, FALSE)), "0", VLOOKUP(Table1510[[#This Row],[Name]], 'Elec 20-21'!$A$4:$B$641, 2, FALSE))</f>
        <v>0</v>
      </c>
      <c r="G234" s="47" t="str">
        <f>IF(ISNA(VLOOKUP(Table1510[[#This Row],[Name]], 'Elec 21-22'!$A$4:$B$656, 2, FALSE)), "0", VLOOKUP(Table1510[[#This Row],[Name]], 'Elec 21-22'!$A$4:$B$656, 2, FALSE))</f>
        <v>0</v>
      </c>
      <c r="H234" s="11" t="str">
        <f>IF(ISNA(VLOOKUP(Table1510[[#This Row],[Name]],'Elec 22-23'!$A$4:$B$680, 2, FALSE)), "", VLOOKUP(Table1510[[#This Row],[Name]], 'Elec 22-23'!$A$4:$B$680, 2, FALSE))</f>
        <v/>
      </c>
      <c r="I234" s="74" t="str">
        <f>IFERROR(Table1510[[#This Row],[Electricity 22-23]]/$M$1, "")</f>
        <v/>
      </c>
      <c r="J234" s="7" t="str">
        <f>IF(ISNA(VLOOKUP(Table1510[[#This Row],[Name]],Table1[#All],21,FALSE)),"0",(VLOOKUP(Table1510[[#This Row],[Name]],Table1[#All],21,FALSE)))</f>
        <v>0</v>
      </c>
      <c r="K234" s="97">
        <f ca="1">IFERROR(Table1510[[#This Row],[Electricity 23-24]]/$O$1,"")</f>
        <v>0</v>
      </c>
      <c r="L234" s="77"/>
    </row>
    <row r="235" spans="1:12" x14ac:dyDescent="0.25">
      <c r="A235" s="2"/>
      <c r="B235" s="21" t="e">
        <f>VLOOKUP(Table1510[[#This Row],[Name]], 'Site Information'!$A$2:$D$46, 4, FALSE)</f>
        <v>#N/A</v>
      </c>
      <c r="C235" s="11" t="str">
        <f>IF(ISNA(VLOOKUP(Table1510[[#This Row],[Name]], 'Elec 17-18'!$A$4:$B$630, 2, FALSE)), "0", VLOOKUP(Table1510[[#This Row],[Name]], 'Elec 17-18'!$A$4:$B$630, 2, FALSE))</f>
        <v>0</v>
      </c>
      <c r="D235" s="11" t="str">
        <f>IF(ISNA(VLOOKUP(Table1510[[#This Row],[Name]], 'Elec 18-19'!$A$4:$B$630, 2, FALSE)), "0", VLOOKUP(Table1510[[#This Row],[Name]], 'Elec 18-19'!$A$4:$B$630, 2, FALSE))</f>
        <v>0</v>
      </c>
      <c r="E235" s="7" t="str">
        <f>IF(ISNA(VLOOKUP(Table1510[[#This Row],[Name]], 'Elec 19-20'!$A$4:$B$631, 2, FALSE)), "0", VLOOKUP(Table1510[[#This Row],[Name]], 'Elec 19-20'!$A$4:$B$631, 2, FALSE))</f>
        <v>0</v>
      </c>
      <c r="F235" s="11" t="str">
        <f>IF(ISNA(VLOOKUP(Table1510[[#This Row],[Name]],'Elec 20-21'!$A$4:$B$641, 2, FALSE)), "0", VLOOKUP(Table1510[[#This Row],[Name]], 'Elec 20-21'!$A$4:$B$641, 2, FALSE))</f>
        <v>0</v>
      </c>
      <c r="G235" s="47" t="str">
        <f>IF(ISNA(VLOOKUP(Table1510[[#This Row],[Name]], 'Elec 21-22'!$A$4:$B$656, 2, FALSE)), "0", VLOOKUP(Table1510[[#This Row],[Name]], 'Elec 21-22'!$A$4:$B$656, 2, FALSE))</f>
        <v>0</v>
      </c>
      <c r="H235" s="11" t="str">
        <f>IF(ISNA(VLOOKUP(Table1510[[#This Row],[Name]],'Elec 22-23'!$A$4:$B$680, 2, FALSE)), "", VLOOKUP(Table1510[[#This Row],[Name]], 'Elec 22-23'!$A$4:$B$680, 2, FALSE))</f>
        <v/>
      </c>
      <c r="I235" s="74" t="str">
        <f>IFERROR(Table1510[[#This Row],[Electricity 22-23]]/$M$1, "")</f>
        <v/>
      </c>
      <c r="J235" s="7" t="str">
        <f>IF(ISNA(VLOOKUP(Table1510[[#This Row],[Name]],Table1[#All],21,FALSE)),"0",(VLOOKUP(Table1510[[#This Row],[Name]],Table1[#All],21,FALSE)))</f>
        <v>0</v>
      </c>
      <c r="K235" s="97">
        <f ca="1">IFERROR(Table1510[[#This Row],[Electricity 23-24]]/$O$1,"")</f>
        <v>0</v>
      </c>
      <c r="L235" s="77"/>
    </row>
    <row r="236" spans="1:12" x14ac:dyDescent="0.25">
      <c r="A236" s="2"/>
      <c r="B236" s="21" t="e">
        <f>VLOOKUP(Table1510[[#This Row],[Name]], 'Site Information'!$A$2:$D$46, 4, FALSE)</f>
        <v>#N/A</v>
      </c>
      <c r="C236" s="8" t="str">
        <f>IF(ISNA(VLOOKUP(Table1510[[#This Row],[Name]], 'Elec 17-18'!$A$4:$B$630, 2, FALSE)), "0", VLOOKUP(Table1510[[#This Row],[Name]], 'Elec 17-18'!$A$4:$B$630, 2, FALSE))</f>
        <v>0</v>
      </c>
      <c r="D236" s="8" t="str">
        <f>IF(ISNA(VLOOKUP(Table1510[[#This Row],[Name]], 'Elec 18-19'!$A$4:$B$630, 2, FALSE)), "0", VLOOKUP(Table1510[[#This Row],[Name]], 'Elec 18-19'!$A$4:$B$630, 2, FALSE))</f>
        <v>0</v>
      </c>
      <c r="E236" s="7" t="str">
        <f>IF(ISNA(VLOOKUP(Table1510[[#This Row],[Name]], 'Elec 19-20'!$A$4:$B$631, 2, FALSE)), "0", VLOOKUP(Table1510[[#This Row],[Name]], 'Elec 19-20'!$A$4:$B$631, 2, FALSE))</f>
        <v>0</v>
      </c>
      <c r="F236" s="11" t="str">
        <f>IF(ISNA(VLOOKUP(Table1510[[#This Row],[Name]],'Elec 20-21'!$A$4:$B$641, 2, FALSE)), "0", VLOOKUP(Table1510[[#This Row],[Name]], 'Elec 20-21'!$A$4:$B$641, 2, FALSE))</f>
        <v>0</v>
      </c>
      <c r="G236" s="47" t="str">
        <f>IF(ISNA(VLOOKUP(Table1510[[#This Row],[Name]], 'Elec 21-22'!$A$4:$B$656, 2, FALSE)), "0", VLOOKUP(Table1510[[#This Row],[Name]], 'Elec 21-22'!$A$4:$B$656, 2, FALSE))</f>
        <v>0</v>
      </c>
      <c r="H236" s="11" t="str">
        <f>IF(ISNA(VLOOKUP(Table1510[[#This Row],[Name]],'Elec 22-23'!$A$4:$B$680, 2, FALSE)), "", VLOOKUP(Table1510[[#This Row],[Name]], 'Elec 22-23'!$A$4:$B$680, 2, FALSE))</f>
        <v/>
      </c>
      <c r="I236" s="74" t="str">
        <f>IFERROR(Table1510[[#This Row],[Electricity 22-23]]/$M$1, "")</f>
        <v/>
      </c>
      <c r="J236" s="7" t="str">
        <f>IF(ISNA(VLOOKUP(Table1510[[#This Row],[Name]],Table1[#All],21,FALSE)),"0",(VLOOKUP(Table1510[[#This Row],[Name]],Table1[#All],21,FALSE)))</f>
        <v>0</v>
      </c>
      <c r="K236" s="97">
        <f ca="1">IFERROR(Table1510[[#This Row],[Electricity 23-24]]/$O$1,"")</f>
        <v>0</v>
      </c>
      <c r="L236" s="77"/>
    </row>
    <row r="237" spans="1:12" x14ac:dyDescent="0.25">
      <c r="A237" s="2"/>
      <c r="B237" s="21" t="e">
        <f>VLOOKUP(Table1510[[#This Row],[Name]], 'Site Information'!$A$2:$D$46, 4, FALSE)</f>
        <v>#N/A</v>
      </c>
      <c r="C237" s="8" t="str">
        <f>IF(ISNA(VLOOKUP(Table1510[[#This Row],[Name]], 'Elec 17-18'!$A$4:$B$630, 2, FALSE)), "0", VLOOKUP(Table1510[[#This Row],[Name]], 'Elec 17-18'!$A$4:$B$630, 2, FALSE))</f>
        <v>0</v>
      </c>
      <c r="D237" s="8" t="str">
        <f>IF(ISNA(VLOOKUP(Table1510[[#This Row],[Name]], 'Elec 18-19'!$A$4:$B$630, 2, FALSE)), "0", VLOOKUP(Table1510[[#This Row],[Name]], 'Elec 18-19'!$A$4:$B$630, 2, FALSE))</f>
        <v>0</v>
      </c>
      <c r="E237" s="7" t="str">
        <f>IF(ISNA(VLOOKUP(Table1510[[#This Row],[Name]], 'Elec 19-20'!$A$4:$B$631, 2, FALSE)), "0", VLOOKUP(Table1510[[#This Row],[Name]], 'Elec 19-20'!$A$4:$B$631, 2, FALSE))</f>
        <v>0</v>
      </c>
      <c r="F237" s="11" t="str">
        <f>IF(ISNA(VLOOKUP(Table1510[[#This Row],[Name]],'Elec 20-21'!$A$4:$B$641, 2, FALSE)), "0", VLOOKUP(Table1510[[#This Row],[Name]], 'Elec 20-21'!$A$4:$B$641, 2, FALSE))</f>
        <v>0</v>
      </c>
      <c r="G237" s="47" t="str">
        <f>IF(ISNA(VLOOKUP(Table1510[[#This Row],[Name]], 'Elec 21-22'!$A$4:$B$656, 2, FALSE)), "0", VLOOKUP(Table1510[[#This Row],[Name]], 'Elec 21-22'!$A$4:$B$656, 2, FALSE))</f>
        <v>0</v>
      </c>
      <c r="H237" s="11" t="str">
        <f>IF(ISNA(VLOOKUP(Table1510[[#This Row],[Name]],'Elec 22-23'!$A$4:$B$680, 2, FALSE)), "", VLOOKUP(Table1510[[#This Row],[Name]], 'Elec 22-23'!$A$4:$B$680, 2, FALSE))</f>
        <v/>
      </c>
      <c r="I237" s="74" t="str">
        <f>IFERROR(Table1510[[#This Row],[Electricity 22-23]]/$M$1, "")</f>
        <v/>
      </c>
      <c r="J237" s="7" t="str">
        <f>IF(ISNA(VLOOKUP(Table1510[[#This Row],[Name]],Table1[#All],21,FALSE)),"0",(VLOOKUP(Table1510[[#This Row],[Name]],Table1[#All],21,FALSE)))</f>
        <v>0</v>
      </c>
      <c r="K237" s="97">
        <f ca="1">IFERROR(Table1510[[#This Row],[Electricity 23-24]]/$O$1,"")</f>
        <v>0</v>
      </c>
      <c r="L237" s="77"/>
    </row>
    <row r="238" spans="1:12" x14ac:dyDescent="0.25">
      <c r="A238" s="2"/>
      <c r="B238" s="21" t="e">
        <f>VLOOKUP(Table1510[[#This Row],[Name]], 'Site Information'!$A$2:$D$46, 4, FALSE)</f>
        <v>#N/A</v>
      </c>
      <c r="C238" s="8" t="str">
        <f>IF(ISNA(VLOOKUP(Table1510[[#This Row],[Name]], 'Elec 17-18'!$A$4:$B$630, 2, FALSE)), "0", VLOOKUP(Table1510[[#This Row],[Name]], 'Elec 17-18'!$A$4:$B$630, 2, FALSE))</f>
        <v>0</v>
      </c>
      <c r="D238" s="8" t="str">
        <f>IF(ISNA(VLOOKUP(Table1510[[#This Row],[Name]], 'Elec 18-19'!$A$4:$B$630, 2, FALSE)), "0", VLOOKUP(Table1510[[#This Row],[Name]], 'Elec 18-19'!$A$4:$B$630, 2, FALSE))</f>
        <v>0</v>
      </c>
      <c r="E238" s="7" t="str">
        <f>IF(ISNA(VLOOKUP(Table1510[[#This Row],[Name]], 'Elec 19-20'!$A$4:$B$631, 2, FALSE)), "0", VLOOKUP(Table1510[[#This Row],[Name]], 'Elec 19-20'!$A$4:$B$631, 2, FALSE))</f>
        <v>0</v>
      </c>
      <c r="F238" s="11" t="str">
        <f>IF(ISNA(VLOOKUP(Table1510[[#This Row],[Name]],'Elec 20-21'!$A$4:$B$641, 2, FALSE)), "0", VLOOKUP(Table1510[[#This Row],[Name]], 'Elec 20-21'!$A$4:$B$641, 2, FALSE))</f>
        <v>0</v>
      </c>
      <c r="G238" s="47" t="str">
        <f>IF(ISNA(VLOOKUP(Table1510[[#This Row],[Name]], 'Elec 21-22'!$A$4:$B$656, 2, FALSE)), "0", VLOOKUP(Table1510[[#This Row],[Name]], 'Elec 21-22'!$A$4:$B$656, 2, FALSE))</f>
        <v>0</v>
      </c>
      <c r="H238" s="11" t="str">
        <f>IF(ISNA(VLOOKUP(Table1510[[#This Row],[Name]],'Elec 22-23'!$A$4:$B$680, 2, FALSE)), "", VLOOKUP(Table1510[[#This Row],[Name]], 'Elec 22-23'!$A$4:$B$680, 2, FALSE))</f>
        <v/>
      </c>
      <c r="I238" s="74" t="str">
        <f>IFERROR(Table1510[[#This Row],[Electricity 22-23]]/$M$1, "")</f>
        <v/>
      </c>
      <c r="J238" s="7" t="str">
        <f>IF(ISNA(VLOOKUP(Table1510[[#This Row],[Name]],Table1[#All],21,FALSE)),"0",(VLOOKUP(Table1510[[#This Row],[Name]],Table1[#All],21,FALSE)))</f>
        <v>0</v>
      </c>
      <c r="K238" s="97">
        <f ca="1">IFERROR(Table1510[[#This Row],[Electricity 23-24]]/$O$1,"")</f>
        <v>0</v>
      </c>
      <c r="L238" s="77"/>
    </row>
    <row r="239" spans="1:12" x14ac:dyDescent="0.25">
      <c r="A239" s="2"/>
      <c r="B239" s="21" t="e">
        <f>VLOOKUP(Table1510[[#This Row],[Name]], 'Site Information'!$A$2:$D$46, 4, FALSE)</f>
        <v>#N/A</v>
      </c>
      <c r="C239" s="11" t="str">
        <f>IF(ISNA(VLOOKUP(Table1510[[#This Row],[Name]], 'Elec 17-18'!$A$4:$B$630, 2, FALSE)), "0", VLOOKUP(Table1510[[#This Row],[Name]], 'Elec 17-18'!$A$4:$B$630, 2, FALSE))</f>
        <v>0</v>
      </c>
      <c r="D239" s="11" t="str">
        <f>IF(ISNA(VLOOKUP(Table1510[[#This Row],[Name]], 'Elec 18-19'!$A$4:$B$630, 2, FALSE)), "0", VLOOKUP(Table1510[[#This Row],[Name]], 'Elec 18-19'!$A$4:$B$630, 2, FALSE))</f>
        <v>0</v>
      </c>
      <c r="E239" s="7" t="str">
        <f>IF(ISNA(VLOOKUP(Table1510[[#This Row],[Name]], 'Elec 19-20'!$A$4:$B$631, 2, FALSE)), "0", VLOOKUP(Table1510[[#This Row],[Name]], 'Elec 19-20'!$A$4:$B$631, 2, FALSE))</f>
        <v>0</v>
      </c>
      <c r="F239" s="11" t="str">
        <f>IF(ISNA(VLOOKUP(Table1510[[#This Row],[Name]],'Elec 20-21'!$A$4:$B$641, 2, FALSE)), "0", VLOOKUP(Table1510[[#This Row],[Name]], 'Elec 20-21'!$A$4:$B$641, 2, FALSE))</f>
        <v>0</v>
      </c>
      <c r="G239" s="47" t="str">
        <f>IF(ISNA(VLOOKUP(Table1510[[#This Row],[Name]], 'Elec 21-22'!$A$4:$B$656, 2, FALSE)), "0", VLOOKUP(Table1510[[#This Row],[Name]], 'Elec 21-22'!$A$4:$B$656, 2, FALSE))</f>
        <v>0</v>
      </c>
      <c r="H239" s="11" t="str">
        <f>IF(ISNA(VLOOKUP(Table1510[[#This Row],[Name]],'Elec 22-23'!$A$4:$B$680, 2, FALSE)), "", VLOOKUP(Table1510[[#This Row],[Name]], 'Elec 22-23'!$A$4:$B$680, 2, FALSE))</f>
        <v/>
      </c>
      <c r="I239" s="74" t="str">
        <f>IFERROR(Table1510[[#This Row],[Electricity 22-23]]/$M$1, "")</f>
        <v/>
      </c>
      <c r="J239" s="7" t="str">
        <f>IF(ISNA(VLOOKUP(Table1510[[#This Row],[Name]],Table1[#All],21,FALSE)),"0",(VLOOKUP(Table1510[[#This Row],[Name]],Table1[#All],21,FALSE)))</f>
        <v>0</v>
      </c>
      <c r="K239" s="97">
        <f ca="1">IFERROR(Table1510[[#This Row],[Electricity 23-24]]/$O$1,"")</f>
        <v>0</v>
      </c>
      <c r="L239" s="77"/>
    </row>
    <row r="240" spans="1:12" x14ac:dyDescent="0.25">
      <c r="A240" s="2"/>
      <c r="B240" s="21" t="e">
        <f>VLOOKUP(Table1510[[#This Row],[Name]], 'Site Information'!$A$2:$D$46, 4, FALSE)</f>
        <v>#N/A</v>
      </c>
      <c r="C240" s="11" t="str">
        <f>IF(ISNA(VLOOKUP(Table1510[[#This Row],[Name]], 'Elec 17-18'!$A$4:$B$630, 2, FALSE)), "0", VLOOKUP(Table1510[[#This Row],[Name]], 'Elec 17-18'!$A$4:$B$630, 2, FALSE))</f>
        <v>0</v>
      </c>
      <c r="D240" s="11" t="str">
        <f>IF(ISNA(VLOOKUP(Table1510[[#This Row],[Name]], 'Elec 18-19'!$A$4:$B$630, 2, FALSE)), "0", VLOOKUP(Table1510[[#This Row],[Name]], 'Elec 18-19'!$A$4:$B$630, 2, FALSE))</f>
        <v>0</v>
      </c>
      <c r="E240" s="7" t="str">
        <f>IF(ISNA(VLOOKUP(Table1510[[#This Row],[Name]], 'Elec 19-20'!$A$4:$B$631, 2, FALSE)), "0", VLOOKUP(Table1510[[#This Row],[Name]], 'Elec 19-20'!$A$4:$B$631, 2, FALSE))</f>
        <v>0</v>
      </c>
      <c r="F240" s="11" t="str">
        <f>IF(ISNA(VLOOKUP(Table1510[[#This Row],[Name]],'Elec 20-21'!$A$4:$B$641, 2, FALSE)), "0", VLOOKUP(Table1510[[#This Row],[Name]], 'Elec 20-21'!$A$4:$B$641, 2, FALSE))</f>
        <v>0</v>
      </c>
      <c r="G240" s="47" t="str">
        <f>IF(ISNA(VLOOKUP(Table1510[[#This Row],[Name]], 'Elec 21-22'!$A$4:$B$656, 2, FALSE)), "0", VLOOKUP(Table1510[[#This Row],[Name]], 'Elec 21-22'!$A$4:$B$656, 2, FALSE))</f>
        <v>0</v>
      </c>
      <c r="H240" s="11" t="str">
        <f>IF(ISNA(VLOOKUP(Table1510[[#This Row],[Name]],'Elec 22-23'!$A$4:$B$680, 2, FALSE)), "", VLOOKUP(Table1510[[#This Row],[Name]], 'Elec 22-23'!$A$4:$B$680, 2, FALSE))</f>
        <v/>
      </c>
      <c r="I240" s="74" t="str">
        <f>IFERROR(Table1510[[#This Row],[Electricity 22-23]]/$M$1, "")</f>
        <v/>
      </c>
      <c r="J240" s="7" t="str">
        <f>IF(ISNA(VLOOKUP(Table1510[[#This Row],[Name]],Table1[#All],21,FALSE)),"0",(VLOOKUP(Table1510[[#This Row],[Name]],Table1[#All],21,FALSE)))</f>
        <v>0</v>
      </c>
      <c r="K240" s="97">
        <f ca="1">IFERROR(Table1510[[#This Row],[Electricity 23-24]]/$O$1,"")</f>
        <v>0</v>
      </c>
      <c r="L240" s="77"/>
    </row>
    <row r="241" spans="1:12" x14ac:dyDescent="0.25">
      <c r="A241" s="2"/>
      <c r="B241" s="21" t="e">
        <f>VLOOKUP(Table1510[[#This Row],[Name]], 'Site Information'!$A$2:$D$46, 4, FALSE)</f>
        <v>#N/A</v>
      </c>
      <c r="C241" s="8" t="str">
        <f>IF(ISNA(VLOOKUP(Table1510[[#This Row],[Name]], 'Elec 17-18'!$A$4:$B$630, 2, FALSE)), "0", VLOOKUP(Table1510[[#This Row],[Name]], 'Elec 17-18'!$A$4:$B$630, 2, FALSE))</f>
        <v>0</v>
      </c>
      <c r="D241" s="8" t="str">
        <f>IF(ISNA(VLOOKUP(Table1510[[#This Row],[Name]], 'Elec 18-19'!$A$4:$B$630, 2, FALSE)), "0", VLOOKUP(Table1510[[#This Row],[Name]], 'Elec 18-19'!$A$4:$B$630, 2, FALSE))</f>
        <v>0</v>
      </c>
      <c r="E241" s="7" t="str">
        <f>IF(ISNA(VLOOKUP(Table1510[[#This Row],[Name]], 'Elec 19-20'!$A$4:$B$631, 2, FALSE)), "0", VLOOKUP(Table1510[[#This Row],[Name]], 'Elec 19-20'!$A$4:$B$631, 2, FALSE))</f>
        <v>0</v>
      </c>
      <c r="F241" s="11" t="str">
        <f>IF(ISNA(VLOOKUP(Table1510[[#This Row],[Name]],'Elec 20-21'!$A$4:$B$641, 2, FALSE)), "0", VLOOKUP(Table1510[[#This Row],[Name]], 'Elec 20-21'!$A$4:$B$641, 2, FALSE))</f>
        <v>0</v>
      </c>
      <c r="G241" s="47" t="str">
        <f>IF(ISNA(VLOOKUP(Table1510[[#This Row],[Name]], 'Elec 21-22'!$A$4:$B$656, 2, FALSE)), "0", VLOOKUP(Table1510[[#This Row],[Name]], 'Elec 21-22'!$A$4:$B$656, 2, FALSE))</f>
        <v>0</v>
      </c>
      <c r="H241" s="11" t="str">
        <f>IF(ISNA(VLOOKUP(Table1510[[#This Row],[Name]],'Elec 22-23'!$A$4:$B$680, 2, FALSE)), "", VLOOKUP(Table1510[[#This Row],[Name]], 'Elec 22-23'!$A$4:$B$680, 2, FALSE))</f>
        <v/>
      </c>
      <c r="I241" s="74" t="str">
        <f>IFERROR(Table1510[[#This Row],[Electricity 22-23]]/$M$1, "")</f>
        <v/>
      </c>
      <c r="J241" s="7" t="str">
        <f>IF(ISNA(VLOOKUP(Table1510[[#This Row],[Name]],Table1[#All],21,FALSE)),"0",(VLOOKUP(Table1510[[#This Row],[Name]],Table1[#All],21,FALSE)))</f>
        <v>0</v>
      </c>
      <c r="K241" s="97">
        <f ca="1">IFERROR(Table1510[[#This Row],[Electricity 23-24]]/$O$1,"")</f>
        <v>0</v>
      </c>
      <c r="L241" s="77"/>
    </row>
    <row r="242" spans="1:12" x14ac:dyDescent="0.25">
      <c r="A242" s="2"/>
      <c r="B242" s="21" t="e">
        <f>VLOOKUP(Table1510[[#This Row],[Name]], 'Site Information'!$A$2:$D$46, 4, FALSE)</f>
        <v>#N/A</v>
      </c>
      <c r="C242" s="8" t="str">
        <f>IF(ISNA(VLOOKUP(Table1510[[#This Row],[Name]], 'Elec 17-18'!$A$4:$B$630, 2, FALSE)), "0", VLOOKUP(Table1510[[#This Row],[Name]], 'Elec 17-18'!$A$4:$B$630, 2, FALSE))</f>
        <v>0</v>
      </c>
      <c r="D242" s="8" t="str">
        <f>IF(ISNA(VLOOKUP(Table1510[[#This Row],[Name]], 'Elec 18-19'!$A$4:$B$630, 2, FALSE)), "0", VLOOKUP(Table1510[[#This Row],[Name]], 'Elec 18-19'!$A$4:$B$630, 2, FALSE))</f>
        <v>0</v>
      </c>
      <c r="E242" s="7" t="str">
        <f>IF(ISNA(VLOOKUP(Table1510[[#This Row],[Name]], 'Elec 19-20'!$A$4:$B$631, 2, FALSE)), "0", VLOOKUP(Table1510[[#This Row],[Name]], 'Elec 19-20'!$A$4:$B$631, 2, FALSE))</f>
        <v>0</v>
      </c>
      <c r="F242" s="11" t="str">
        <f>IF(ISNA(VLOOKUP(Table1510[[#This Row],[Name]],'Elec 20-21'!$A$4:$B$641, 2, FALSE)), "0", VLOOKUP(Table1510[[#This Row],[Name]], 'Elec 20-21'!$A$4:$B$641, 2, FALSE))</f>
        <v>0</v>
      </c>
      <c r="G242" s="47" t="str">
        <f>IF(ISNA(VLOOKUP(Table1510[[#This Row],[Name]], 'Elec 21-22'!$A$4:$B$656, 2, FALSE)), "0", VLOOKUP(Table1510[[#This Row],[Name]], 'Elec 21-22'!$A$4:$B$656, 2, FALSE))</f>
        <v>0</v>
      </c>
      <c r="H242" s="11" t="str">
        <f>IF(ISNA(VLOOKUP(Table1510[[#This Row],[Name]],'Elec 22-23'!$A$4:$B$680, 2, FALSE)), "", VLOOKUP(Table1510[[#This Row],[Name]], 'Elec 22-23'!$A$4:$B$680, 2, FALSE))</f>
        <v/>
      </c>
      <c r="I242" s="74" t="str">
        <f>IFERROR(Table1510[[#This Row],[Electricity 22-23]]/$M$1, "")</f>
        <v/>
      </c>
      <c r="J242" s="7" t="str">
        <f>IF(ISNA(VLOOKUP(Table1510[[#This Row],[Name]],Table1[#All],21,FALSE)),"0",(VLOOKUP(Table1510[[#This Row],[Name]],Table1[#All],21,FALSE)))</f>
        <v>0</v>
      </c>
      <c r="K242" s="97">
        <f ca="1">IFERROR(Table1510[[#This Row],[Electricity 23-24]]/$O$1,"")</f>
        <v>0</v>
      </c>
      <c r="L242" s="77"/>
    </row>
    <row r="243" spans="1:12" x14ac:dyDescent="0.25">
      <c r="A243" s="2"/>
      <c r="B243" s="21" t="e">
        <f>VLOOKUP(Table1510[[#This Row],[Name]], 'Site Information'!$A$2:$D$46, 4, FALSE)</f>
        <v>#N/A</v>
      </c>
      <c r="C243" s="11" t="str">
        <f>IF(ISNA(VLOOKUP(Table1510[[#This Row],[Name]], 'Elec 17-18'!$A$4:$B$630, 2, FALSE)), "0", VLOOKUP(Table1510[[#This Row],[Name]], 'Elec 17-18'!$A$4:$B$630, 2, FALSE))</f>
        <v>0</v>
      </c>
      <c r="D243" s="11" t="str">
        <f>IF(ISNA(VLOOKUP(Table1510[[#This Row],[Name]], 'Elec 18-19'!$A$4:$B$630, 2, FALSE)), "0", VLOOKUP(Table1510[[#This Row],[Name]], 'Elec 18-19'!$A$4:$B$630, 2, FALSE))</f>
        <v>0</v>
      </c>
      <c r="E243" s="11" t="str">
        <f>IF(ISNA(VLOOKUP(Table1510[[#This Row],[Name]], 'Elec 19-20'!$A$4:$B$631, 2, FALSE)), "0", VLOOKUP(Table1510[[#This Row],[Name]], 'Elec 19-20'!$A$4:$B$631, 2, FALSE))</f>
        <v>0</v>
      </c>
      <c r="F243" s="11" t="str">
        <f>IF(ISNA(VLOOKUP(Table1510[[#This Row],[Name]],'Elec 20-21'!$A$4:$B$641, 2, FALSE)), "0", VLOOKUP(Table1510[[#This Row],[Name]], 'Elec 20-21'!$A$4:$B$641, 2, FALSE))</f>
        <v>0</v>
      </c>
      <c r="G243" s="47" t="str">
        <f>IF(ISNA(VLOOKUP(Table1510[[#This Row],[Name]], 'Elec 21-22'!$A$4:$B$656, 2, FALSE)), "0", VLOOKUP(Table1510[[#This Row],[Name]], 'Elec 21-22'!$A$4:$B$656, 2, FALSE))</f>
        <v>0</v>
      </c>
      <c r="H243" s="11" t="str">
        <f>IF(ISNA(VLOOKUP(Table1510[[#This Row],[Name]],'Elec 22-23'!$A$4:$B$680, 2, FALSE)), "", VLOOKUP(Table1510[[#This Row],[Name]], 'Elec 22-23'!$A$4:$B$680, 2, FALSE))</f>
        <v/>
      </c>
      <c r="I243" s="12" t="str">
        <f>IFERROR(Table1510[[#This Row],[Electricity 22-23]]/$M$1, "")</f>
        <v/>
      </c>
      <c r="J243" s="7" t="str">
        <f>IF(ISNA(VLOOKUP(Table1510[[#This Row],[Name]],Table1[#All],21,FALSE)),"0",(VLOOKUP(Table1510[[#This Row],[Name]],Table1[#All],21,FALSE)))</f>
        <v>0</v>
      </c>
      <c r="K243" s="97">
        <f ca="1">IFERROR(Table1510[[#This Row],[Electricity 23-24]]/$O$1,"")</f>
        <v>0</v>
      </c>
      <c r="L243" s="77"/>
    </row>
    <row r="244" spans="1:12" x14ac:dyDescent="0.25">
      <c r="A244" s="2"/>
      <c r="B244" s="21" t="e">
        <f>VLOOKUP(Table1510[[#This Row],[Name]], 'Site Information'!$A$2:$D$46, 4, FALSE)</f>
        <v>#N/A</v>
      </c>
      <c r="C244" s="11" t="str">
        <f>IF(ISNA(VLOOKUP(Table1510[[#This Row],[Name]], 'Elec 17-18'!$A$4:$B$630, 2, FALSE)), "0", VLOOKUP(Table1510[[#This Row],[Name]], 'Elec 17-18'!$A$4:$B$630, 2, FALSE))</f>
        <v>0</v>
      </c>
      <c r="D244" s="11" t="str">
        <f>IF(ISNA(VLOOKUP(Table1510[[#This Row],[Name]], 'Elec 18-19'!$A$4:$B$630, 2, FALSE)), "0", VLOOKUP(Table1510[[#This Row],[Name]], 'Elec 18-19'!$A$4:$B$630, 2, FALSE))</f>
        <v>0</v>
      </c>
      <c r="E244" s="11" t="str">
        <f>IF(ISNA(VLOOKUP(Table1510[[#This Row],[Name]], 'Elec 19-20'!$A$4:$B$631, 2, FALSE)), "0", VLOOKUP(Table1510[[#This Row],[Name]], 'Elec 19-20'!$A$4:$B$631, 2, FALSE))</f>
        <v>0</v>
      </c>
      <c r="F244" s="11" t="str">
        <f>IF(ISNA(VLOOKUP(Table1510[[#This Row],[Name]],'Elec 20-21'!$A$4:$B$641, 2, FALSE)), "0", VLOOKUP(Table1510[[#This Row],[Name]], 'Elec 20-21'!$A$4:$B$641, 2, FALSE))</f>
        <v>0</v>
      </c>
      <c r="G244" s="47" t="str">
        <f>IF(ISNA(VLOOKUP(Table1510[[#This Row],[Name]], 'Elec 21-22'!$A$4:$B$656, 2, FALSE)), "0", VLOOKUP(Table1510[[#This Row],[Name]], 'Elec 21-22'!$A$4:$B$656, 2, FALSE))</f>
        <v>0</v>
      </c>
      <c r="H244" s="11" t="str">
        <f>IF(ISNA(VLOOKUP(Table1510[[#This Row],[Name]],'Elec 22-23'!$A$4:$B$680, 2, FALSE)), "", VLOOKUP(Table1510[[#This Row],[Name]], 'Elec 22-23'!$A$4:$B$680, 2, FALSE))</f>
        <v/>
      </c>
      <c r="I244" s="93" t="str">
        <f>IFERROR(Table1510[[#This Row],[Electricity 22-23]]/$M$1, "")</f>
        <v/>
      </c>
      <c r="J244" s="7" t="str">
        <f>IF(ISNA(VLOOKUP(Table1510[[#This Row],[Name]],Table1[#All],21,FALSE)),"0",(VLOOKUP(Table1510[[#This Row],[Name]],Table1[#All],21,FALSE)))</f>
        <v>0</v>
      </c>
      <c r="K244" s="97">
        <f ca="1">IFERROR(Table1510[[#This Row],[Electricity 23-24]]/$O$1,"")</f>
        <v>0</v>
      </c>
      <c r="L244" s="77"/>
    </row>
    <row r="245" spans="1:12" x14ac:dyDescent="0.25">
      <c r="A245" s="2"/>
      <c r="B245" s="21" t="e">
        <f>VLOOKUP(Table1510[[#This Row],[Name]], 'Site Information'!$A$2:$D$46, 4, FALSE)</f>
        <v>#N/A</v>
      </c>
      <c r="C245" s="11" t="str">
        <f>IF(ISNA(VLOOKUP(Table1510[[#This Row],[Name]], 'Elec 17-18'!$A$4:$B$630, 2, FALSE)), "0", VLOOKUP(Table1510[[#This Row],[Name]], 'Elec 17-18'!$A$4:$B$630, 2, FALSE))</f>
        <v>0</v>
      </c>
      <c r="D245" s="11" t="str">
        <f>IF(ISNA(VLOOKUP(Table1510[[#This Row],[Name]], 'Elec 18-19'!$A$4:$B$630, 2, FALSE)), "0", VLOOKUP(Table1510[[#This Row],[Name]], 'Elec 18-19'!$A$4:$B$630, 2, FALSE))</f>
        <v>0</v>
      </c>
      <c r="E245" s="11" t="str">
        <f>IF(ISNA(VLOOKUP(Table1510[[#This Row],[Name]], 'Elec 19-20'!$A$4:$B$631, 2, FALSE)), "0", VLOOKUP(Table1510[[#This Row],[Name]], 'Elec 19-20'!$A$4:$B$631, 2, FALSE))</f>
        <v>0</v>
      </c>
      <c r="F245" s="11" t="str">
        <f>IF(ISNA(VLOOKUP(Table1510[[#This Row],[Name]],'Elec 20-21'!$A$4:$B$641, 2, FALSE)), "0", VLOOKUP(Table1510[[#This Row],[Name]], 'Elec 20-21'!$A$4:$B$641, 2, FALSE))</f>
        <v>0</v>
      </c>
      <c r="G245" s="47" t="str">
        <f>IF(ISNA(VLOOKUP(Table1510[[#This Row],[Name]], 'Elec 21-22'!$A$4:$B$656, 2, FALSE)), "0", VLOOKUP(Table1510[[#This Row],[Name]], 'Elec 21-22'!$A$4:$B$656, 2, FALSE))</f>
        <v>0</v>
      </c>
      <c r="H245" s="11" t="str">
        <f>IF(ISNA(VLOOKUP(Table1510[[#This Row],[Name]],'Elec 22-23'!$A$4:$B$680, 2, FALSE)), "", VLOOKUP(Table1510[[#This Row],[Name]], 'Elec 22-23'!$A$4:$B$680, 2, FALSE))</f>
        <v/>
      </c>
      <c r="I245" s="12" t="str">
        <f>IFERROR(Table1510[[#This Row],[Electricity 22-23]]/$M$1, "")</f>
        <v/>
      </c>
      <c r="J245" s="7" t="str">
        <f>IF(ISNA(VLOOKUP(Table1510[[#This Row],[Name]],Table1[#All],21,FALSE)),"0",(VLOOKUP(Table1510[[#This Row],[Name]],Table1[#All],21,FALSE)))</f>
        <v>0</v>
      </c>
      <c r="K245" s="97">
        <f ca="1">IFERROR(Table1510[[#This Row],[Electricity 23-24]]/$O$1,"")</f>
        <v>0</v>
      </c>
      <c r="L245" s="77"/>
    </row>
    <row r="246" spans="1:12" x14ac:dyDescent="0.25">
      <c r="A246" s="2"/>
      <c r="B246" s="21" t="e">
        <f>VLOOKUP(Table1510[[#This Row],[Name]], 'Site Information'!$A$2:$D$46, 4, FALSE)</f>
        <v>#N/A</v>
      </c>
      <c r="C246" s="11" t="str">
        <f>IF(ISNA(VLOOKUP(Table1510[[#This Row],[Name]], 'Elec 17-18'!$A$4:$B$630, 2, FALSE)), "0", VLOOKUP(Table1510[[#This Row],[Name]], 'Elec 17-18'!$A$4:$B$630, 2, FALSE))</f>
        <v>0</v>
      </c>
      <c r="D246" s="11" t="str">
        <f>IF(ISNA(VLOOKUP(Table1510[[#This Row],[Name]], 'Elec 18-19'!$A$4:$B$630, 2, FALSE)), "0", VLOOKUP(Table1510[[#This Row],[Name]], 'Elec 18-19'!$A$4:$B$630, 2, FALSE))</f>
        <v>0</v>
      </c>
      <c r="E246" s="7" t="str">
        <f>IF(ISNA(VLOOKUP(Table1510[[#This Row],[Name]], 'Elec 19-20'!$A$4:$B$631, 2, FALSE)), "0", VLOOKUP(Table1510[[#This Row],[Name]], 'Elec 19-20'!$A$4:$B$631, 2, FALSE))</f>
        <v>0</v>
      </c>
      <c r="F246" s="11" t="str">
        <f>IF(ISNA(VLOOKUP(Table1510[[#This Row],[Name]],'Elec 20-21'!$A$4:$B$641, 2, FALSE)), "0", VLOOKUP(Table1510[[#This Row],[Name]], 'Elec 20-21'!$A$4:$B$641, 2, FALSE))</f>
        <v>0</v>
      </c>
      <c r="G246" s="47" t="str">
        <f>IF(ISNA(VLOOKUP(Table1510[[#This Row],[Name]], 'Elec 21-22'!$A$4:$B$656, 2, FALSE)), "0", VLOOKUP(Table1510[[#This Row],[Name]], 'Elec 21-22'!$A$4:$B$656, 2, FALSE))</f>
        <v>0</v>
      </c>
      <c r="H246" s="11" t="str">
        <f>IF(ISNA(VLOOKUP(Table1510[[#This Row],[Name]],'Elec 22-23'!$A$4:$B$680, 2, FALSE)), "", VLOOKUP(Table1510[[#This Row],[Name]], 'Elec 22-23'!$A$4:$B$680, 2, FALSE))</f>
        <v/>
      </c>
      <c r="I246" s="74" t="str">
        <f>IFERROR(Table1510[[#This Row],[Electricity 22-23]]/$M$1, "")</f>
        <v/>
      </c>
      <c r="J246" s="7" t="str">
        <f>IF(ISNA(VLOOKUP(Table1510[[#This Row],[Name]],Table1[#All],21,FALSE)),"0",(VLOOKUP(Table1510[[#This Row],[Name]],Table1[#All],21,FALSE)))</f>
        <v>0</v>
      </c>
      <c r="K246" s="97">
        <f ca="1">IFERROR(Table1510[[#This Row],[Electricity 23-24]]/$O$1,"")</f>
        <v>0</v>
      </c>
      <c r="L246" s="77"/>
    </row>
    <row r="247" spans="1:12" x14ac:dyDescent="0.25">
      <c r="A247" s="2"/>
      <c r="B247" s="21" t="e">
        <f>VLOOKUP(Table1510[[#This Row],[Name]], 'Site Information'!$A$2:$D$46, 4, FALSE)</f>
        <v>#N/A</v>
      </c>
      <c r="C247" s="8" t="str">
        <f>IF(ISNA(VLOOKUP(Table1510[[#This Row],[Name]], 'Elec 17-18'!$A$4:$B$630, 2, FALSE)), "0", VLOOKUP(Table1510[[#This Row],[Name]], 'Elec 17-18'!$A$4:$B$630, 2, FALSE))</f>
        <v>0</v>
      </c>
      <c r="D247" s="8" t="str">
        <f>IF(ISNA(VLOOKUP(Table1510[[#This Row],[Name]], 'Elec 18-19'!$A$4:$B$630, 2, FALSE)), "0", VLOOKUP(Table1510[[#This Row],[Name]], 'Elec 18-19'!$A$4:$B$630, 2, FALSE))</f>
        <v>0</v>
      </c>
      <c r="E247" s="7" t="str">
        <f>IF(ISNA(VLOOKUP(Table1510[[#This Row],[Name]], 'Elec 19-20'!$A$4:$B$631, 2, FALSE)), "0", VLOOKUP(Table1510[[#This Row],[Name]], 'Elec 19-20'!$A$4:$B$631, 2, FALSE))</f>
        <v>0</v>
      </c>
      <c r="F247" s="11" t="str">
        <f>IF(ISNA(VLOOKUP(Table1510[[#This Row],[Name]],'Elec 20-21'!$A$4:$B$641, 2, FALSE)), "0", VLOOKUP(Table1510[[#This Row],[Name]], 'Elec 20-21'!$A$4:$B$641, 2, FALSE))</f>
        <v>0</v>
      </c>
      <c r="G247" s="47" t="str">
        <f>IF(ISNA(VLOOKUP(Table1510[[#This Row],[Name]], 'Elec 21-22'!$A$4:$B$656, 2, FALSE)), "0", VLOOKUP(Table1510[[#This Row],[Name]], 'Elec 21-22'!$A$4:$B$656, 2, FALSE))</f>
        <v>0</v>
      </c>
      <c r="H247" s="11" t="str">
        <f>IF(ISNA(VLOOKUP(Table1510[[#This Row],[Name]],'Elec 22-23'!$A$4:$B$680, 2, FALSE)), "", VLOOKUP(Table1510[[#This Row],[Name]], 'Elec 22-23'!$A$4:$B$680, 2, FALSE))</f>
        <v/>
      </c>
      <c r="I247" s="74" t="str">
        <f>IFERROR(Table1510[[#This Row],[Electricity 22-23]]/$M$1, "")</f>
        <v/>
      </c>
      <c r="J247" s="7" t="str">
        <f>IF(ISNA(VLOOKUP(Table1510[[#This Row],[Name]],Table1[#All],21,FALSE)),"0",(VLOOKUP(Table1510[[#This Row],[Name]],Table1[#All],21,FALSE)))</f>
        <v>0</v>
      </c>
      <c r="K247" s="97">
        <f ca="1">IFERROR(Table1510[[#This Row],[Electricity 23-24]]/$O$1,"")</f>
        <v>0</v>
      </c>
      <c r="L247" s="77"/>
    </row>
    <row r="248" spans="1:12" x14ac:dyDescent="0.25">
      <c r="A248" s="2"/>
      <c r="B248" s="21" t="e">
        <f>VLOOKUP(Table1510[[#This Row],[Name]], 'Site Information'!$A$2:$D$46, 4, FALSE)</f>
        <v>#N/A</v>
      </c>
      <c r="C248" s="8" t="str">
        <f>IF(ISNA(VLOOKUP(Table1510[[#This Row],[Name]], 'Elec 17-18'!$A$4:$B$630, 2, FALSE)), "0", VLOOKUP(Table1510[[#This Row],[Name]], 'Elec 17-18'!$A$4:$B$630, 2, FALSE))</f>
        <v>0</v>
      </c>
      <c r="D248" s="8" t="str">
        <f>IF(ISNA(VLOOKUP(Table1510[[#This Row],[Name]], 'Elec 18-19'!$A$4:$B$630, 2, FALSE)), "0", VLOOKUP(Table1510[[#This Row],[Name]], 'Elec 18-19'!$A$4:$B$630, 2, FALSE))</f>
        <v>0</v>
      </c>
      <c r="E248" s="7" t="str">
        <f>IF(ISNA(VLOOKUP(Table1510[[#This Row],[Name]], 'Elec 19-20'!$A$4:$B$631, 2, FALSE)), "0", VLOOKUP(Table1510[[#This Row],[Name]], 'Elec 19-20'!$A$4:$B$631, 2, FALSE))</f>
        <v>0</v>
      </c>
      <c r="F248" s="11" t="str">
        <f>IF(ISNA(VLOOKUP(Table1510[[#This Row],[Name]],'Elec 20-21'!$A$4:$B$641, 2, FALSE)), "0", VLOOKUP(Table1510[[#This Row],[Name]], 'Elec 20-21'!$A$4:$B$641, 2, FALSE))</f>
        <v>0</v>
      </c>
      <c r="G248" s="47" t="str">
        <f>IF(ISNA(VLOOKUP(Table1510[[#This Row],[Name]], 'Elec 21-22'!$A$4:$B$656, 2, FALSE)), "0", VLOOKUP(Table1510[[#This Row],[Name]], 'Elec 21-22'!$A$4:$B$656, 2, FALSE))</f>
        <v>0</v>
      </c>
      <c r="H248" s="11" t="str">
        <f>IF(ISNA(VLOOKUP(Table1510[[#This Row],[Name]],'Elec 22-23'!$A$4:$B$680, 2, FALSE)), "", VLOOKUP(Table1510[[#This Row],[Name]], 'Elec 22-23'!$A$4:$B$680, 2, FALSE))</f>
        <v/>
      </c>
      <c r="I248" s="74" t="str">
        <f>IFERROR(Table1510[[#This Row],[Electricity 22-23]]/$M$1, "")</f>
        <v/>
      </c>
      <c r="J248" s="7" t="str">
        <f>IF(ISNA(VLOOKUP(Table1510[[#This Row],[Name]],Table1[#All],21,FALSE)),"0",(VLOOKUP(Table1510[[#This Row],[Name]],Table1[#All],21,FALSE)))</f>
        <v>0</v>
      </c>
      <c r="K248" s="97">
        <f ca="1">IFERROR(Table1510[[#This Row],[Electricity 23-24]]/$O$1,"")</f>
        <v>0</v>
      </c>
      <c r="L248" s="77"/>
    </row>
    <row r="249" spans="1:12" x14ac:dyDescent="0.25">
      <c r="A249" s="2"/>
      <c r="B249" s="21" t="e">
        <f>VLOOKUP(Table1510[[#This Row],[Name]], 'Site Information'!$A$2:$D$46, 4, FALSE)</f>
        <v>#N/A</v>
      </c>
      <c r="C249" s="11" t="str">
        <f>IF(ISNA(VLOOKUP(Table1510[[#This Row],[Name]], 'Elec 17-18'!$A$4:$B$630, 2, FALSE)), "0", VLOOKUP(Table1510[[#This Row],[Name]], 'Elec 17-18'!$A$4:$B$630, 2, FALSE))</f>
        <v>0</v>
      </c>
      <c r="D249" s="11" t="str">
        <f>IF(ISNA(VLOOKUP(Table1510[[#This Row],[Name]], 'Elec 18-19'!$A$4:$B$630, 2, FALSE)), "0", VLOOKUP(Table1510[[#This Row],[Name]], 'Elec 18-19'!$A$4:$B$630, 2, FALSE))</f>
        <v>0</v>
      </c>
      <c r="E249" s="11" t="str">
        <f>IF(ISNA(VLOOKUP(Table1510[[#This Row],[Name]], 'Elec 19-20'!$A$4:$B$631, 2, FALSE)), "0", VLOOKUP(Table1510[[#This Row],[Name]], 'Elec 19-20'!$A$4:$B$631, 2, FALSE))</f>
        <v>0</v>
      </c>
      <c r="F249" s="11" t="str">
        <f>IF(ISNA(VLOOKUP(Table1510[[#This Row],[Name]],'Elec 20-21'!$A$4:$B$641, 2, FALSE)), "0", VLOOKUP(Table1510[[#This Row],[Name]], 'Elec 20-21'!$A$4:$B$641, 2, FALSE))</f>
        <v>0</v>
      </c>
      <c r="G249" s="47" t="str">
        <f>IF(ISNA(VLOOKUP(Table1510[[#This Row],[Name]], 'Elec 21-22'!$A$4:$B$656, 2, FALSE)), "0", VLOOKUP(Table1510[[#This Row],[Name]], 'Elec 21-22'!$A$4:$B$656, 2, FALSE))</f>
        <v>0</v>
      </c>
      <c r="H249" s="11" t="str">
        <f>IF(ISNA(VLOOKUP(Table1510[[#This Row],[Name]],'Elec 22-23'!$A$4:$B$680, 2, FALSE)), "", VLOOKUP(Table1510[[#This Row],[Name]], 'Elec 22-23'!$A$4:$B$680, 2, FALSE))</f>
        <v/>
      </c>
      <c r="I249" s="93" t="str">
        <f>IFERROR(Table1510[[#This Row],[Electricity 22-23]]/$M$1, "")</f>
        <v/>
      </c>
      <c r="J249" s="7" t="str">
        <f>IF(ISNA(VLOOKUP(Table1510[[#This Row],[Name]],Table1[#All],21,FALSE)),"0",(VLOOKUP(Table1510[[#This Row],[Name]],Table1[#All],21,FALSE)))</f>
        <v>0</v>
      </c>
      <c r="K249" s="97">
        <f ca="1">IFERROR(Table1510[[#This Row],[Electricity 23-24]]/$O$1,"")</f>
        <v>0</v>
      </c>
      <c r="L249" s="77"/>
    </row>
    <row r="250" spans="1:12" x14ac:dyDescent="0.25">
      <c r="A250" s="2"/>
      <c r="B250" s="21" t="e">
        <f>VLOOKUP(Table1510[[#This Row],[Name]], 'Site Information'!$A$2:$D$46, 4, FALSE)</f>
        <v>#N/A</v>
      </c>
      <c r="C250" s="11" t="str">
        <f>IF(ISNA(VLOOKUP(Table1510[[#This Row],[Name]], 'Elec 17-18'!$A$4:$B$630, 2, FALSE)), "0", VLOOKUP(Table1510[[#This Row],[Name]], 'Elec 17-18'!$A$4:$B$630, 2, FALSE))</f>
        <v>0</v>
      </c>
      <c r="D250" s="11" t="str">
        <f>IF(ISNA(VLOOKUP(Table1510[[#This Row],[Name]], 'Elec 18-19'!$A$4:$B$630, 2, FALSE)), "0", VLOOKUP(Table1510[[#This Row],[Name]], 'Elec 18-19'!$A$4:$B$630, 2, FALSE))</f>
        <v>0</v>
      </c>
      <c r="E250" s="7" t="str">
        <f>IF(ISNA(VLOOKUP(Table1510[[#This Row],[Name]], 'Elec 19-20'!$A$4:$B$631, 2, FALSE)), "0", VLOOKUP(Table1510[[#This Row],[Name]], 'Elec 19-20'!$A$4:$B$631, 2, FALSE))</f>
        <v>0</v>
      </c>
      <c r="F250" s="11" t="str">
        <f>IF(ISNA(VLOOKUP(Table1510[[#This Row],[Name]],'Elec 20-21'!$A$4:$B$641, 2, FALSE)), "0", VLOOKUP(Table1510[[#This Row],[Name]], 'Elec 20-21'!$A$4:$B$641, 2, FALSE))</f>
        <v>0</v>
      </c>
      <c r="G250" s="47" t="str">
        <f>IF(ISNA(VLOOKUP(Table1510[[#This Row],[Name]], 'Elec 21-22'!$A$4:$B$656, 2, FALSE)), "0", VLOOKUP(Table1510[[#This Row],[Name]], 'Elec 21-22'!$A$4:$B$656, 2, FALSE))</f>
        <v>0</v>
      </c>
      <c r="H250" s="11" t="str">
        <f>IF(ISNA(VLOOKUP(Table1510[[#This Row],[Name]],'Elec 22-23'!$A$4:$B$680, 2, FALSE)), "", VLOOKUP(Table1510[[#This Row],[Name]], 'Elec 22-23'!$A$4:$B$680, 2, FALSE))</f>
        <v/>
      </c>
      <c r="I250" s="74" t="str">
        <f>IFERROR(Table1510[[#This Row],[Electricity 22-23]]/$M$1, "")</f>
        <v/>
      </c>
      <c r="J250" s="7" t="str">
        <f>IF(ISNA(VLOOKUP(Table1510[[#This Row],[Name]],Table1[#All],21,FALSE)),"0",(VLOOKUP(Table1510[[#This Row],[Name]],Table1[#All],21,FALSE)))</f>
        <v>0</v>
      </c>
      <c r="K250" s="97">
        <f ca="1">IFERROR(Table1510[[#This Row],[Electricity 23-24]]/$O$1,"")</f>
        <v>0</v>
      </c>
      <c r="L250" s="77"/>
    </row>
    <row r="251" spans="1:12" x14ac:dyDescent="0.25">
      <c r="A251" s="2"/>
      <c r="B251" s="21" t="e">
        <f>VLOOKUP(Table1510[[#This Row],[Name]], 'Site Information'!$A$2:$D$46, 4, FALSE)</f>
        <v>#N/A</v>
      </c>
      <c r="C251" s="8" t="str">
        <f>IF(ISNA(VLOOKUP(Table1510[[#This Row],[Name]], 'Elec 17-18'!$A$4:$B$630, 2, FALSE)), "0", VLOOKUP(Table1510[[#This Row],[Name]], 'Elec 17-18'!$A$4:$B$630, 2, FALSE))</f>
        <v>0</v>
      </c>
      <c r="D251" s="8" t="str">
        <f>IF(ISNA(VLOOKUP(Table1510[[#This Row],[Name]], 'Elec 18-19'!$A$4:$B$630, 2, FALSE)), "0", VLOOKUP(Table1510[[#This Row],[Name]], 'Elec 18-19'!$A$4:$B$630, 2, FALSE))</f>
        <v>0</v>
      </c>
      <c r="E251" s="7" t="str">
        <f>IF(ISNA(VLOOKUP(Table1510[[#This Row],[Name]], 'Elec 19-20'!$A$4:$B$631, 2, FALSE)), "0", VLOOKUP(Table1510[[#This Row],[Name]], 'Elec 19-20'!$A$4:$B$631, 2, FALSE))</f>
        <v>0</v>
      </c>
      <c r="F251" s="11" t="str">
        <f>IF(ISNA(VLOOKUP(Table1510[[#This Row],[Name]],'Elec 20-21'!$A$4:$B$641, 2, FALSE)), "0", VLOOKUP(Table1510[[#This Row],[Name]], 'Elec 20-21'!$A$4:$B$641, 2, FALSE))</f>
        <v>0</v>
      </c>
      <c r="G251" s="47" t="str">
        <f>IF(ISNA(VLOOKUP(Table1510[[#This Row],[Name]], 'Elec 21-22'!$A$4:$B$656, 2, FALSE)), "0", VLOOKUP(Table1510[[#This Row],[Name]], 'Elec 21-22'!$A$4:$B$656, 2, FALSE))</f>
        <v>0</v>
      </c>
      <c r="H251" s="11" t="str">
        <f>IF(ISNA(VLOOKUP(Table1510[[#This Row],[Name]],'Elec 22-23'!$A$4:$B$680, 2, FALSE)), "", VLOOKUP(Table1510[[#This Row],[Name]], 'Elec 22-23'!$A$4:$B$680, 2, FALSE))</f>
        <v/>
      </c>
      <c r="I251" s="74" t="str">
        <f>IFERROR(Table1510[[#This Row],[Electricity 22-23]]/$M$1, "")</f>
        <v/>
      </c>
      <c r="J251" s="7" t="str">
        <f>IF(ISNA(VLOOKUP(Table1510[[#This Row],[Name]],Table1[#All],21,FALSE)),"0",(VLOOKUP(Table1510[[#This Row],[Name]],Table1[#All],21,FALSE)))</f>
        <v>0</v>
      </c>
      <c r="K251" s="97">
        <f ca="1">IFERROR(Table1510[[#This Row],[Electricity 23-24]]/$O$1,"")</f>
        <v>0</v>
      </c>
      <c r="L251" s="77"/>
    </row>
    <row r="252" spans="1:12" x14ac:dyDescent="0.25">
      <c r="A252" s="2"/>
      <c r="B252" s="21" t="e">
        <f>VLOOKUP(Table1510[[#This Row],[Name]], 'Site Information'!$A$2:$D$46, 4, FALSE)</f>
        <v>#N/A</v>
      </c>
      <c r="C252" s="8" t="str">
        <f>IF(ISNA(VLOOKUP(Table1510[[#This Row],[Name]], 'Elec 17-18'!$A$4:$B$630, 2, FALSE)), "0", VLOOKUP(Table1510[[#This Row],[Name]], 'Elec 17-18'!$A$4:$B$630, 2, FALSE))</f>
        <v>0</v>
      </c>
      <c r="D252" s="8" t="str">
        <f>IF(ISNA(VLOOKUP(Table1510[[#This Row],[Name]], 'Elec 18-19'!$A$4:$B$630, 2, FALSE)), "0", VLOOKUP(Table1510[[#This Row],[Name]], 'Elec 18-19'!$A$4:$B$630, 2, FALSE))</f>
        <v>0</v>
      </c>
      <c r="E252" s="7" t="str">
        <f>IF(ISNA(VLOOKUP(Table1510[[#This Row],[Name]], 'Elec 19-20'!$A$4:$B$631, 2, FALSE)), "0", VLOOKUP(Table1510[[#This Row],[Name]], 'Elec 19-20'!$A$4:$B$631, 2, FALSE))</f>
        <v>0</v>
      </c>
      <c r="F252" s="11" t="str">
        <f>IF(ISNA(VLOOKUP(Table1510[[#This Row],[Name]],'Elec 20-21'!$A$4:$B$641, 2, FALSE)), "0", VLOOKUP(Table1510[[#This Row],[Name]], 'Elec 20-21'!$A$4:$B$641, 2, FALSE))</f>
        <v>0</v>
      </c>
      <c r="G252" s="47" t="str">
        <f>IF(ISNA(VLOOKUP(Table1510[[#This Row],[Name]], 'Elec 21-22'!$A$4:$B$656, 2, FALSE)), "0", VLOOKUP(Table1510[[#This Row],[Name]], 'Elec 21-22'!$A$4:$B$656, 2, FALSE))</f>
        <v>0</v>
      </c>
      <c r="H252" s="11" t="str">
        <f>IF(ISNA(VLOOKUP(Table1510[[#This Row],[Name]],'Elec 22-23'!$A$4:$B$680, 2, FALSE)), "", VLOOKUP(Table1510[[#This Row],[Name]], 'Elec 22-23'!$A$4:$B$680, 2, FALSE))</f>
        <v/>
      </c>
      <c r="I252" s="74" t="str">
        <f>IFERROR(Table1510[[#This Row],[Electricity 22-23]]/$M$1, "")</f>
        <v/>
      </c>
      <c r="J252" s="7" t="str">
        <f>IF(ISNA(VLOOKUP(Table1510[[#This Row],[Name]],Table1[#All],21,FALSE)),"0",(VLOOKUP(Table1510[[#This Row],[Name]],Table1[#All],21,FALSE)))</f>
        <v>0</v>
      </c>
      <c r="K252" s="97">
        <f ca="1">IFERROR(Table1510[[#This Row],[Electricity 23-24]]/$O$1,"")</f>
        <v>0</v>
      </c>
      <c r="L252" s="77"/>
    </row>
    <row r="253" spans="1:12" x14ac:dyDescent="0.25">
      <c r="A253" s="2"/>
      <c r="B253" s="21" t="e">
        <f>VLOOKUP(Table1510[[#This Row],[Name]], 'Site Information'!$A$2:$D$46, 4, FALSE)</f>
        <v>#N/A</v>
      </c>
      <c r="C253" s="11" t="str">
        <f>IF(ISNA(VLOOKUP(Table1510[[#This Row],[Name]], 'Elec 17-18'!$A$4:$B$630, 2, FALSE)), "0", VLOOKUP(Table1510[[#This Row],[Name]], 'Elec 17-18'!$A$4:$B$630, 2, FALSE))</f>
        <v>0</v>
      </c>
      <c r="D253" s="11" t="str">
        <f>IF(ISNA(VLOOKUP(Table1510[[#This Row],[Name]], 'Elec 18-19'!$A$4:$B$630, 2, FALSE)), "0", VLOOKUP(Table1510[[#This Row],[Name]], 'Elec 18-19'!$A$4:$B$630, 2, FALSE))</f>
        <v>0</v>
      </c>
      <c r="E253" s="7" t="str">
        <f>IF(ISNA(VLOOKUP(Table1510[[#This Row],[Name]], 'Elec 19-20'!$A$4:$B$631, 2, FALSE)), "0", VLOOKUP(Table1510[[#This Row],[Name]], 'Elec 19-20'!$A$4:$B$631, 2, FALSE))</f>
        <v>0</v>
      </c>
      <c r="F253" s="11" t="str">
        <f>IF(ISNA(VLOOKUP(Table1510[[#This Row],[Name]],'Elec 20-21'!$A$4:$B$641, 2, FALSE)), "0", VLOOKUP(Table1510[[#This Row],[Name]], 'Elec 20-21'!$A$4:$B$641, 2, FALSE))</f>
        <v>0</v>
      </c>
      <c r="G253" s="47" t="str">
        <f>IF(ISNA(VLOOKUP(Table1510[[#This Row],[Name]], 'Elec 21-22'!$A$4:$B$656, 2, FALSE)), "0", VLOOKUP(Table1510[[#This Row],[Name]], 'Elec 21-22'!$A$4:$B$656, 2, FALSE))</f>
        <v>0</v>
      </c>
      <c r="H253" s="11" t="str">
        <f>IF(ISNA(VLOOKUP(Table1510[[#This Row],[Name]],'Elec 22-23'!$A$4:$B$680, 2, FALSE)), "", VLOOKUP(Table1510[[#This Row],[Name]], 'Elec 22-23'!$A$4:$B$680, 2, FALSE))</f>
        <v/>
      </c>
      <c r="I253" s="74" t="str">
        <f>IFERROR(Table1510[[#This Row],[Electricity 22-23]]/$M$1, "")</f>
        <v/>
      </c>
      <c r="J253" s="7" t="str">
        <f>IF(ISNA(VLOOKUP(Table1510[[#This Row],[Name]],Table1[#All],21,FALSE)),"0",(VLOOKUP(Table1510[[#This Row],[Name]],Table1[#All],21,FALSE)))</f>
        <v>0</v>
      </c>
      <c r="K253" s="97">
        <f ca="1">IFERROR(Table1510[[#This Row],[Electricity 23-24]]/$O$1,"")</f>
        <v>0</v>
      </c>
      <c r="L253" s="77"/>
    </row>
    <row r="254" spans="1:12" x14ac:dyDescent="0.25">
      <c r="A254" s="2"/>
      <c r="B254" s="21" t="e">
        <f>VLOOKUP(Table1510[[#This Row],[Name]], 'Site Information'!$A$2:$D$46, 4, FALSE)</f>
        <v>#N/A</v>
      </c>
      <c r="C254" s="8" t="str">
        <f>IF(ISNA(VLOOKUP(Table1510[[#This Row],[Name]], 'Elec 17-18'!$A$4:$B$630, 2, FALSE)), "0", VLOOKUP(Table1510[[#This Row],[Name]], 'Elec 17-18'!$A$4:$B$630, 2, FALSE))</f>
        <v>0</v>
      </c>
      <c r="D254" s="8" t="str">
        <f>IF(ISNA(VLOOKUP(Table1510[[#This Row],[Name]], 'Elec 18-19'!$A$4:$B$630, 2, FALSE)), "0", VLOOKUP(Table1510[[#This Row],[Name]], 'Elec 18-19'!$A$4:$B$630, 2, FALSE))</f>
        <v>0</v>
      </c>
      <c r="E254" s="7" t="str">
        <f>IF(ISNA(VLOOKUP(Table1510[[#This Row],[Name]], 'Elec 19-20'!$A$4:$B$631, 2, FALSE)), "0", VLOOKUP(Table1510[[#This Row],[Name]], 'Elec 19-20'!$A$4:$B$631, 2, FALSE))</f>
        <v>0</v>
      </c>
      <c r="F254" s="11" t="str">
        <f>IF(ISNA(VLOOKUP(Table1510[[#This Row],[Name]],'Elec 20-21'!$A$4:$B$641, 2, FALSE)), "0", VLOOKUP(Table1510[[#This Row],[Name]], 'Elec 20-21'!$A$4:$B$641, 2, FALSE))</f>
        <v>0</v>
      </c>
      <c r="G254" s="47" t="str">
        <f>IF(ISNA(VLOOKUP(Table1510[[#This Row],[Name]], 'Elec 21-22'!$A$4:$B$656, 2, FALSE)), "0", VLOOKUP(Table1510[[#This Row],[Name]], 'Elec 21-22'!$A$4:$B$656, 2, FALSE))</f>
        <v>0</v>
      </c>
      <c r="H254" s="11" t="str">
        <f>IF(ISNA(VLOOKUP(Table1510[[#This Row],[Name]],'Elec 22-23'!$A$4:$B$680, 2, FALSE)), "", VLOOKUP(Table1510[[#This Row],[Name]], 'Elec 22-23'!$A$4:$B$680, 2, FALSE))</f>
        <v/>
      </c>
      <c r="I254" s="74" t="str">
        <f>IFERROR(Table1510[[#This Row],[Electricity 22-23]]/$M$1, "")</f>
        <v/>
      </c>
      <c r="J254" s="7" t="str">
        <f>IF(ISNA(VLOOKUP(Table1510[[#This Row],[Name]],Table1[#All],21,FALSE)),"0",(VLOOKUP(Table1510[[#This Row],[Name]],Table1[#All],21,FALSE)))</f>
        <v>0</v>
      </c>
      <c r="K254" s="97">
        <f ca="1">IFERROR(Table1510[[#This Row],[Electricity 23-24]]/$O$1,"")</f>
        <v>0</v>
      </c>
      <c r="L254" s="77"/>
    </row>
    <row r="255" spans="1:12" x14ac:dyDescent="0.25">
      <c r="A255" s="2"/>
      <c r="B255" s="21" t="e">
        <f>VLOOKUP(Table1510[[#This Row],[Name]], 'Site Information'!$A$2:$D$46, 4, FALSE)</f>
        <v>#N/A</v>
      </c>
      <c r="C255" s="11" t="str">
        <f>IF(ISNA(VLOOKUP(Table1510[[#This Row],[Name]], 'Elec 17-18'!$A$4:$B$630, 2, FALSE)), "0", VLOOKUP(Table1510[[#This Row],[Name]], 'Elec 17-18'!$A$4:$B$630, 2, FALSE))</f>
        <v>0</v>
      </c>
      <c r="D255" s="11" t="str">
        <f>IF(ISNA(VLOOKUP(Table1510[[#This Row],[Name]], 'Elec 18-19'!$A$4:$B$630, 2, FALSE)), "0", VLOOKUP(Table1510[[#This Row],[Name]], 'Elec 18-19'!$A$4:$B$630, 2, FALSE))</f>
        <v>0</v>
      </c>
      <c r="E255" s="7" t="str">
        <f>IF(ISNA(VLOOKUP(Table1510[[#This Row],[Name]], 'Elec 19-20'!$A$4:$B$631, 2, FALSE)), "0", VLOOKUP(Table1510[[#This Row],[Name]], 'Elec 19-20'!$A$4:$B$631, 2, FALSE))</f>
        <v>0</v>
      </c>
      <c r="F255" s="11" t="str">
        <f>IF(ISNA(VLOOKUP(Table1510[[#This Row],[Name]],'Elec 20-21'!$A$4:$B$641, 2, FALSE)), "0", VLOOKUP(Table1510[[#This Row],[Name]], 'Elec 20-21'!$A$4:$B$641, 2, FALSE))</f>
        <v>0</v>
      </c>
      <c r="G255" s="47" t="str">
        <f>IF(ISNA(VLOOKUP(Table1510[[#This Row],[Name]], 'Elec 21-22'!$A$4:$B$656, 2, FALSE)), "0", VLOOKUP(Table1510[[#This Row],[Name]], 'Elec 21-22'!$A$4:$B$656, 2, FALSE))</f>
        <v>0</v>
      </c>
      <c r="H255" s="11" t="str">
        <f>IF(ISNA(VLOOKUP(Table1510[[#This Row],[Name]],'Elec 22-23'!$A$4:$B$680, 2, FALSE)), "", VLOOKUP(Table1510[[#This Row],[Name]], 'Elec 22-23'!$A$4:$B$680, 2, FALSE))</f>
        <v/>
      </c>
      <c r="I255" s="74" t="str">
        <f>IFERROR(Table1510[[#This Row],[Electricity 22-23]]/$M$1, "")</f>
        <v/>
      </c>
      <c r="J255" s="7" t="str">
        <f>IF(ISNA(VLOOKUP(Table1510[[#This Row],[Name]],Table1[#All],21,FALSE)),"0",(VLOOKUP(Table1510[[#This Row],[Name]],Table1[#All],21,FALSE)))</f>
        <v>0</v>
      </c>
      <c r="K255" s="97">
        <f ca="1">IFERROR(Table1510[[#This Row],[Electricity 23-24]]/$O$1,"")</f>
        <v>0</v>
      </c>
      <c r="L255" s="77"/>
    </row>
    <row r="256" spans="1:12" x14ac:dyDescent="0.25">
      <c r="A256" s="2"/>
      <c r="B256" s="21" t="e">
        <f>VLOOKUP(Table1510[[#This Row],[Name]], 'Site Information'!$A$2:$D$46, 4, FALSE)</f>
        <v>#N/A</v>
      </c>
      <c r="C256" s="8" t="str">
        <f>IF(ISNA(VLOOKUP(Table1510[[#This Row],[Name]], 'Elec 17-18'!$A$4:$B$630, 2, FALSE)), "0", VLOOKUP(Table1510[[#This Row],[Name]], 'Elec 17-18'!$A$4:$B$630, 2, FALSE))</f>
        <v>0</v>
      </c>
      <c r="D256" s="8" t="str">
        <f>IF(ISNA(VLOOKUP(Table1510[[#This Row],[Name]], 'Elec 18-19'!$A$4:$B$630, 2, FALSE)), "0", VLOOKUP(Table1510[[#This Row],[Name]], 'Elec 18-19'!$A$4:$B$630, 2, FALSE))</f>
        <v>0</v>
      </c>
      <c r="E256" s="7" t="str">
        <f>IF(ISNA(VLOOKUP(Table1510[[#This Row],[Name]], 'Elec 19-20'!$A$4:$B$631, 2, FALSE)), "0", VLOOKUP(Table1510[[#This Row],[Name]], 'Elec 19-20'!$A$4:$B$631, 2, FALSE))</f>
        <v>0</v>
      </c>
      <c r="F256" s="11" t="str">
        <f>IF(ISNA(VLOOKUP(Table1510[[#This Row],[Name]],'Elec 20-21'!$A$4:$B$641, 2, FALSE)), "0", VLOOKUP(Table1510[[#This Row],[Name]], 'Elec 20-21'!$A$4:$B$641, 2, FALSE))</f>
        <v>0</v>
      </c>
      <c r="G256" s="47" t="str">
        <f>IF(ISNA(VLOOKUP(Table1510[[#This Row],[Name]], 'Elec 21-22'!$A$4:$B$656, 2, FALSE)), "0", VLOOKUP(Table1510[[#This Row],[Name]], 'Elec 21-22'!$A$4:$B$656, 2, FALSE))</f>
        <v>0</v>
      </c>
      <c r="H256" s="11" t="str">
        <f>IF(ISNA(VLOOKUP(Table1510[[#This Row],[Name]],'Elec 22-23'!$A$4:$B$680, 2, FALSE)), "", VLOOKUP(Table1510[[#This Row],[Name]], 'Elec 22-23'!$A$4:$B$680, 2, FALSE))</f>
        <v/>
      </c>
      <c r="I256" s="74" t="str">
        <f>IFERROR(Table1510[[#This Row],[Electricity 22-23]]/$M$1, "")</f>
        <v/>
      </c>
      <c r="J256" s="7" t="str">
        <f>IF(ISNA(VLOOKUP(Table1510[[#This Row],[Name]],Table1[#All],21,FALSE)),"0",(VLOOKUP(Table1510[[#This Row],[Name]],Table1[#All],21,FALSE)))</f>
        <v>0</v>
      </c>
      <c r="K256" s="97">
        <f ca="1">IFERROR(Table1510[[#This Row],[Electricity 23-24]]/$O$1,"")</f>
        <v>0</v>
      </c>
      <c r="L256" s="77"/>
    </row>
    <row r="257" spans="1:12" x14ac:dyDescent="0.25">
      <c r="A257" s="2"/>
      <c r="B257" s="21" t="e">
        <f>VLOOKUP(Table1510[[#This Row],[Name]], 'Site Information'!$A$2:$D$46, 4, FALSE)</f>
        <v>#N/A</v>
      </c>
      <c r="C257" s="11" t="str">
        <f>IF(ISNA(VLOOKUP(Table1510[[#This Row],[Name]], 'Elec 17-18'!$A$4:$B$630, 2, FALSE)), "0", VLOOKUP(Table1510[[#This Row],[Name]], 'Elec 17-18'!$A$4:$B$630, 2, FALSE))</f>
        <v>0</v>
      </c>
      <c r="D257" s="11" t="str">
        <f>IF(ISNA(VLOOKUP(Table1510[[#This Row],[Name]], 'Elec 18-19'!$A$4:$B$630, 2, FALSE)), "0", VLOOKUP(Table1510[[#This Row],[Name]], 'Elec 18-19'!$A$4:$B$630, 2, FALSE))</f>
        <v>0</v>
      </c>
      <c r="E257" s="7" t="str">
        <f>IF(ISNA(VLOOKUP(Table1510[[#This Row],[Name]], 'Elec 19-20'!$A$4:$B$631, 2, FALSE)), "0", VLOOKUP(Table1510[[#This Row],[Name]], 'Elec 19-20'!$A$4:$B$631, 2, FALSE))</f>
        <v>0</v>
      </c>
      <c r="F257" s="11" t="str">
        <f>IF(ISNA(VLOOKUP(Table1510[[#This Row],[Name]],'Elec 20-21'!$A$4:$B$641, 2, FALSE)), "0", VLOOKUP(Table1510[[#This Row],[Name]], 'Elec 20-21'!$A$4:$B$641, 2, FALSE))</f>
        <v>0</v>
      </c>
      <c r="G257" s="47" t="str">
        <f>IF(ISNA(VLOOKUP(Table1510[[#This Row],[Name]], 'Elec 21-22'!$A$4:$B$656, 2, FALSE)), "0", VLOOKUP(Table1510[[#This Row],[Name]], 'Elec 21-22'!$A$4:$B$656, 2, FALSE))</f>
        <v>0</v>
      </c>
      <c r="H257" s="11" t="str">
        <f>IF(ISNA(VLOOKUP(Table1510[[#This Row],[Name]],'Elec 22-23'!$A$4:$B$680, 2, FALSE)), "", VLOOKUP(Table1510[[#This Row],[Name]], 'Elec 22-23'!$A$4:$B$680, 2, FALSE))</f>
        <v/>
      </c>
      <c r="I257" s="74" t="str">
        <f>IFERROR(Table1510[[#This Row],[Electricity 22-23]]/$M$1, "")</f>
        <v/>
      </c>
      <c r="J257" s="7" t="str">
        <f>IF(ISNA(VLOOKUP(Table1510[[#This Row],[Name]],Table1[#All],21,FALSE)),"0",(VLOOKUP(Table1510[[#This Row],[Name]],Table1[#All],21,FALSE)))</f>
        <v>0</v>
      </c>
      <c r="K257" s="97">
        <f ca="1">IFERROR(Table1510[[#This Row],[Electricity 23-24]]/$O$1,"")</f>
        <v>0</v>
      </c>
      <c r="L257" s="77"/>
    </row>
    <row r="258" spans="1:12" x14ac:dyDescent="0.25">
      <c r="A258" s="2"/>
      <c r="B258" s="21" t="e">
        <f>VLOOKUP(Table1510[[#This Row],[Name]], 'Site Information'!$A$2:$D$46, 4, FALSE)</f>
        <v>#N/A</v>
      </c>
      <c r="C258" s="11" t="str">
        <f>IF(ISNA(VLOOKUP(Table1510[[#This Row],[Name]], 'Elec 17-18'!$A$4:$B$630, 2, FALSE)), "0", VLOOKUP(Table1510[[#This Row],[Name]], 'Elec 17-18'!$A$4:$B$630, 2, FALSE))</f>
        <v>0</v>
      </c>
      <c r="D258" s="11" t="str">
        <f>IF(ISNA(VLOOKUP(Table1510[[#This Row],[Name]], 'Elec 18-19'!$A$4:$B$630, 2, FALSE)), "0", VLOOKUP(Table1510[[#This Row],[Name]], 'Elec 18-19'!$A$4:$B$630, 2, FALSE))</f>
        <v>0</v>
      </c>
      <c r="E258" s="11" t="str">
        <f>IF(ISNA(VLOOKUP(Table1510[[#This Row],[Name]], 'Elec 19-20'!$A$4:$B$631, 2, FALSE)), "0", VLOOKUP(Table1510[[#This Row],[Name]], 'Elec 19-20'!$A$4:$B$631, 2, FALSE))</f>
        <v>0</v>
      </c>
      <c r="F258" s="11" t="str">
        <f>IF(ISNA(VLOOKUP(Table1510[[#This Row],[Name]],'Elec 20-21'!$A$4:$B$641, 2, FALSE)), "0", VLOOKUP(Table1510[[#This Row],[Name]], 'Elec 20-21'!$A$4:$B$641, 2, FALSE))</f>
        <v>0</v>
      </c>
      <c r="G258" s="47" t="str">
        <f>IF(ISNA(VLOOKUP(Table1510[[#This Row],[Name]], 'Elec 21-22'!$A$4:$B$656, 2, FALSE)), "0", VLOOKUP(Table1510[[#This Row],[Name]], 'Elec 21-22'!$A$4:$B$656, 2, FALSE))</f>
        <v>0</v>
      </c>
      <c r="H258" s="11" t="str">
        <f>IF(ISNA(VLOOKUP(Table1510[[#This Row],[Name]],'Elec 22-23'!$A$4:$B$680, 2, FALSE)), "", VLOOKUP(Table1510[[#This Row],[Name]], 'Elec 22-23'!$A$4:$B$680, 2, FALSE))</f>
        <v/>
      </c>
      <c r="I258" s="93" t="str">
        <f>IFERROR(Table1510[[#This Row],[Electricity 22-23]]/$M$1, "")</f>
        <v/>
      </c>
      <c r="J258" s="7" t="str">
        <f>IF(ISNA(VLOOKUP(Table1510[[#This Row],[Name]],Table1[#All],21,FALSE)),"0",(VLOOKUP(Table1510[[#This Row],[Name]],Table1[#All],21,FALSE)))</f>
        <v>0</v>
      </c>
      <c r="K258" s="97">
        <f ca="1">IFERROR(Table1510[[#This Row],[Electricity 23-24]]/$O$1,"")</f>
        <v>0</v>
      </c>
      <c r="L258" s="77"/>
    </row>
    <row r="259" spans="1:12" x14ac:dyDescent="0.25">
      <c r="A259" s="2"/>
      <c r="B259" s="21" t="e">
        <f>VLOOKUP(Table1510[[#This Row],[Name]], 'Site Information'!$A$2:$D$46, 4, FALSE)</f>
        <v>#N/A</v>
      </c>
      <c r="C259" s="8" t="str">
        <f>IF(ISNA(VLOOKUP(Table1510[[#This Row],[Name]], 'Elec 17-18'!$A$4:$B$630, 2, FALSE)), "0", VLOOKUP(Table1510[[#This Row],[Name]], 'Elec 17-18'!$A$4:$B$630, 2, FALSE))</f>
        <v>0</v>
      </c>
      <c r="D259" s="8" t="str">
        <f>IF(ISNA(VLOOKUP(Table1510[[#This Row],[Name]], 'Elec 18-19'!$A$4:$B$630, 2, FALSE)), "0", VLOOKUP(Table1510[[#This Row],[Name]], 'Elec 18-19'!$A$4:$B$630, 2, FALSE))</f>
        <v>0</v>
      </c>
      <c r="E259" s="7" t="str">
        <f>IF(ISNA(VLOOKUP(Table1510[[#This Row],[Name]], 'Elec 19-20'!$A$4:$B$631, 2, FALSE)), "0", VLOOKUP(Table1510[[#This Row],[Name]], 'Elec 19-20'!$A$4:$B$631, 2, FALSE))</f>
        <v>0</v>
      </c>
      <c r="F259" s="11" t="str">
        <f>IF(ISNA(VLOOKUP(Table1510[[#This Row],[Name]],'Elec 20-21'!$A$4:$B$641, 2, FALSE)), "0", VLOOKUP(Table1510[[#This Row],[Name]], 'Elec 20-21'!$A$4:$B$641, 2, FALSE))</f>
        <v>0</v>
      </c>
      <c r="G259" s="47" t="str">
        <f>IF(ISNA(VLOOKUP(Table1510[[#This Row],[Name]], 'Elec 21-22'!$A$4:$B$656, 2, FALSE)), "0", VLOOKUP(Table1510[[#This Row],[Name]], 'Elec 21-22'!$A$4:$B$656, 2, FALSE))</f>
        <v>0</v>
      </c>
      <c r="H259" s="11" t="str">
        <f>IF(ISNA(VLOOKUP(Table1510[[#This Row],[Name]],'Elec 22-23'!$A$4:$B$680, 2, FALSE)), "", VLOOKUP(Table1510[[#This Row],[Name]], 'Elec 22-23'!$A$4:$B$680, 2, FALSE))</f>
        <v/>
      </c>
      <c r="I259" s="74" t="str">
        <f>IFERROR(Table1510[[#This Row],[Electricity 22-23]]/$M$1, "")</f>
        <v/>
      </c>
      <c r="J259" s="7" t="str">
        <f>IF(ISNA(VLOOKUP(Table1510[[#This Row],[Name]],Table1[#All],21,FALSE)),"0",(VLOOKUP(Table1510[[#This Row],[Name]],Table1[#All],21,FALSE)))</f>
        <v>0</v>
      </c>
      <c r="K259" s="97">
        <f ca="1">IFERROR(Table1510[[#This Row],[Electricity 23-24]]/$O$1,"")</f>
        <v>0</v>
      </c>
      <c r="L259" s="77"/>
    </row>
    <row r="260" spans="1:12" x14ac:dyDescent="0.25">
      <c r="A260" s="2"/>
      <c r="B260" s="21" t="e">
        <f>VLOOKUP(Table1510[[#This Row],[Name]], 'Site Information'!$A$2:$D$46, 4, FALSE)</f>
        <v>#N/A</v>
      </c>
      <c r="C260" s="8" t="str">
        <f>IF(ISNA(VLOOKUP(Table1510[[#This Row],[Name]], 'Elec 17-18'!$A$4:$B$630, 2, FALSE)), "0", VLOOKUP(Table1510[[#This Row],[Name]], 'Elec 17-18'!$A$4:$B$630, 2, FALSE))</f>
        <v>0</v>
      </c>
      <c r="D260" s="8" t="str">
        <f>IF(ISNA(VLOOKUP(Table1510[[#This Row],[Name]], 'Elec 18-19'!$A$4:$B$630, 2, FALSE)), "0", VLOOKUP(Table1510[[#This Row],[Name]], 'Elec 18-19'!$A$4:$B$630, 2, FALSE))</f>
        <v>0</v>
      </c>
      <c r="E260" s="7" t="str">
        <f>IF(ISNA(VLOOKUP(Table1510[[#This Row],[Name]], 'Elec 19-20'!$A$4:$B$631, 2, FALSE)), "0", VLOOKUP(Table1510[[#This Row],[Name]], 'Elec 19-20'!$A$4:$B$631, 2, FALSE))</f>
        <v>0</v>
      </c>
      <c r="F260" s="11" t="str">
        <f>IF(ISNA(VLOOKUP(Table1510[[#This Row],[Name]],'Elec 20-21'!$A$4:$B$641, 2, FALSE)), "0", VLOOKUP(Table1510[[#This Row],[Name]], 'Elec 20-21'!$A$4:$B$641, 2, FALSE))</f>
        <v>0</v>
      </c>
      <c r="G260" s="47" t="str">
        <f>IF(ISNA(VLOOKUP(Table1510[[#This Row],[Name]], 'Elec 21-22'!$A$4:$B$656, 2, FALSE)), "0", VLOOKUP(Table1510[[#This Row],[Name]], 'Elec 21-22'!$A$4:$B$656, 2, FALSE))</f>
        <v>0</v>
      </c>
      <c r="H260" s="11" t="str">
        <f>IF(ISNA(VLOOKUP(Table1510[[#This Row],[Name]],'Elec 22-23'!$A$4:$B$680, 2, FALSE)), "", VLOOKUP(Table1510[[#This Row],[Name]], 'Elec 22-23'!$A$4:$B$680, 2, FALSE))</f>
        <v/>
      </c>
      <c r="I260" s="74" t="str">
        <f>IFERROR(Table1510[[#This Row],[Electricity 22-23]]/$M$1, "")</f>
        <v/>
      </c>
      <c r="J260" s="7" t="str">
        <f>IF(ISNA(VLOOKUP(Table1510[[#This Row],[Name]],Table1[#All],21,FALSE)),"0",(VLOOKUP(Table1510[[#This Row],[Name]],Table1[#All],21,FALSE)))</f>
        <v>0</v>
      </c>
      <c r="K260" s="97">
        <f ca="1">IFERROR(Table1510[[#This Row],[Electricity 23-24]]/$O$1,"")</f>
        <v>0</v>
      </c>
      <c r="L260" s="77"/>
    </row>
    <row r="261" spans="1:12" x14ac:dyDescent="0.25">
      <c r="A261" s="2"/>
      <c r="B261" s="21" t="e">
        <f>VLOOKUP(Table1510[[#This Row],[Name]], 'Site Information'!$A$2:$D$46, 4, FALSE)</f>
        <v>#N/A</v>
      </c>
      <c r="C261" s="11" t="str">
        <f>IF(ISNA(VLOOKUP(Table1510[[#This Row],[Name]], 'Elec 17-18'!$A$4:$B$630, 2, FALSE)), "0", VLOOKUP(Table1510[[#This Row],[Name]], 'Elec 17-18'!$A$4:$B$630, 2, FALSE))</f>
        <v>0</v>
      </c>
      <c r="D261" s="11" t="str">
        <f>IF(ISNA(VLOOKUP(Table1510[[#This Row],[Name]], 'Elec 18-19'!$A$4:$B$630, 2, FALSE)), "0", VLOOKUP(Table1510[[#This Row],[Name]], 'Elec 18-19'!$A$4:$B$630, 2, FALSE))</f>
        <v>0</v>
      </c>
      <c r="E261" s="11" t="str">
        <f>IF(ISNA(VLOOKUP(Table1510[[#This Row],[Name]], 'Elec 19-20'!$A$4:$B$631, 2, FALSE)), "0", VLOOKUP(Table1510[[#This Row],[Name]], 'Elec 19-20'!$A$4:$B$631, 2, FALSE))</f>
        <v>0</v>
      </c>
      <c r="F261" s="11" t="str">
        <f>IF(ISNA(VLOOKUP(Table1510[[#This Row],[Name]],'Elec 20-21'!$A$4:$B$641, 2, FALSE)), "0", VLOOKUP(Table1510[[#This Row],[Name]], 'Elec 20-21'!$A$4:$B$641, 2, FALSE))</f>
        <v>0</v>
      </c>
      <c r="G261" s="47" t="str">
        <f>IF(ISNA(VLOOKUP(Table1510[[#This Row],[Name]], 'Elec 21-22'!$A$4:$B$656, 2, FALSE)), "0", VLOOKUP(Table1510[[#This Row],[Name]], 'Elec 21-22'!$A$4:$B$656, 2, FALSE))</f>
        <v>0</v>
      </c>
      <c r="H261" s="11" t="str">
        <f>IF(ISNA(VLOOKUP(Table1510[[#This Row],[Name]],'Elec 22-23'!$A$4:$B$680, 2, FALSE)), "", VLOOKUP(Table1510[[#This Row],[Name]], 'Elec 22-23'!$A$4:$B$680, 2, FALSE))</f>
        <v/>
      </c>
      <c r="I261" s="12" t="str">
        <f>IFERROR(Table1510[[#This Row],[Electricity 22-23]]/$M$1, "")</f>
        <v/>
      </c>
      <c r="J261" s="7" t="str">
        <f>IF(ISNA(VLOOKUP(Table1510[[#This Row],[Name]],Table1[#All],21,FALSE)),"0",(VLOOKUP(Table1510[[#This Row],[Name]],Table1[#All],21,FALSE)))</f>
        <v>0</v>
      </c>
      <c r="K261" s="97">
        <f ca="1">IFERROR(Table1510[[#This Row],[Electricity 23-24]]/$O$1,"")</f>
        <v>0</v>
      </c>
      <c r="L261" s="77"/>
    </row>
    <row r="262" spans="1:12" x14ac:dyDescent="0.25">
      <c r="A262" s="2"/>
      <c r="B262" s="21" t="e">
        <f>VLOOKUP(Table1510[[#This Row],[Name]], 'Site Information'!$A$2:$D$46, 4, FALSE)</f>
        <v>#N/A</v>
      </c>
      <c r="C262" s="11" t="str">
        <f>IF(ISNA(VLOOKUP(Table1510[[#This Row],[Name]], 'Elec 17-18'!$A$4:$B$630, 2, FALSE)), "0", VLOOKUP(Table1510[[#This Row],[Name]], 'Elec 17-18'!$A$4:$B$630, 2, FALSE))</f>
        <v>0</v>
      </c>
      <c r="D262" s="11" t="str">
        <f>IF(ISNA(VLOOKUP(Table1510[[#This Row],[Name]], 'Elec 18-19'!$A$4:$B$630, 2, FALSE)), "0", VLOOKUP(Table1510[[#This Row],[Name]], 'Elec 18-19'!$A$4:$B$630, 2, FALSE))</f>
        <v>0</v>
      </c>
      <c r="E262" s="11" t="str">
        <f>IF(ISNA(VLOOKUP(Table1510[[#This Row],[Name]], 'Elec 19-20'!$A$4:$B$631, 2, FALSE)), "0", VLOOKUP(Table1510[[#This Row],[Name]], 'Elec 19-20'!$A$4:$B$631, 2, FALSE))</f>
        <v>0</v>
      </c>
      <c r="F262" s="11" t="str">
        <f>IF(ISNA(VLOOKUP(Table1510[[#This Row],[Name]],'Elec 20-21'!$A$4:$B$641, 2, FALSE)), "0", VLOOKUP(Table1510[[#This Row],[Name]], 'Elec 20-21'!$A$4:$B$641, 2, FALSE))</f>
        <v>0</v>
      </c>
      <c r="G262" s="47" t="str">
        <f>IF(ISNA(VLOOKUP(Table1510[[#This Row],[Name]], 'Elec 21-22'!$A$4:$B$656, 2, FALSE)), "0", VLOOKUP(Table1510[[#This Row],[Name]], 'Elec 21-22'!$A$4:$B$656, 2, FALSE))</f>
        <v>0</v>
      </c>
      <c r="H262" s="11" t="str">
        <f>IF(ISNA(VLOOKUP(Table1510[[#This Row],[Name]],'Elec 22-23'!$A$4:$B$680, 2, FALSE)), "", VLOOKUP(Table1510[[#This Row],[Name]], 'Elec 22-23'!$A$4:$B$680, 2, FALSE))</f>
        <v/>
      </c>
      <c r="I262" s="12" t="str">
        <f>IFERROR(Table1510[[#This Row],[Electricity 22-23]]/$M$1, "")</f>
        <v/>
      </c>
      <c r="J262" s="7" t="str">
        <f>IF(ISNA(VLOOKUP(Table1510[[#This Row],[Name]],Table1[#All],21,FALSE)),"0",(VLOOKUP(Table1510[[#This Row],[Name]],Table1[#All],21,FALSE)))</f>
        <v>0</v>
      </c>
      <c r="K262" s="97">
        <f ca="1">IFERROR(Table1510[[#This Row],[Electricity 23-24]]/$O$1,"")</f>
        <v>0</v>
      </c>
      <c r="L262" s="77"/>
    </row>
    <row r="263" spans="1:12" x14ac:dyDescent="0.25">
      <c r="A263" s="2"/>
      <c r="B263" s="21" t="e">
        <f>VLOOKUP(Table1510[[#This Row],[Name]], 'Site Information'!$A$2:$D$46, 4, FALSE)</f>
        <v>#N/A</v>
      </c>
      <c r="C263" s="11" t="str">
        <f>IF(ISNA(VLOOKUP(Table1510[[#This Row],[Name]], 'Elec 17-18'!$A$4:$B$630, 2, FALSE)), "0", VLOOKUP(Table1510[[#This Row],[Name]], 'Elec 17-18'!$A$4:$B$630, 2, FALSE))</f>
        <v>0</v>
      </c>
      <c r="D263" s="11" t="str">
        <f>IF(ISNA(VLOOKUP(Table1510[[#This Row],[Name]], 'Elec 18-19'!$A$4:$B$630, 2, FALSE)), "0", VLOOKUP(Table1510[[#This Row],[Name]], 'Elec 18-19'!$A$4:$B$630, 2, FALSE))</f>
        <v>0</v>
      </c>
      <c r="E263" s="7" t="str">
        <f>IF(ISNA(VLOOKUP(Table1510[[#This Row],[Name]], 'Elec 19-20'!$A$4:$B$631, 2, FALSE)), "0", VLOOKUP(Table1510[[#This Row],[Name]], 'Elec 19-20'!$A$4:$B$631, 2, FALSE))</f>
        <v>0</v>
      </c>
      <c r="F263" s="11" t="str">
        <f>IF(ISNA(VLOOKUP(Table1510[[#This Row],[Name]],'Elec 20-21'!$A$4:$B$641, 2, FALSE)), "0", VLOOKUP(Table1510[[#This Row],[Name]], 'Elec 20-21'!$A$4:$B$641, 2, FALSE))</f>
        <v>0</v>
      </c>
      <c r="G263" s="47" t="str">
        <f>IF(ISNA(VLOOKUP(Table1510[[#This Row],[Name]], 'Elec 21-22'!$A$4:$B$656, 2, FALSE)), "0", VLOOKUP(Table1510[[#This Row],[Name]], 'Elec 21-22'!$A$4:$B$656, 2, FALSE))</f>
        <v>0</v>
      </c>
      <c r="H263" s="11" t="str">
        <f>IF(ISNA(VLOOKUP(Table1510[[#This Row],[Name]],'Elec 22-23'!$A$4:$B$680, 2, FALSE)), "", VLOOKUP(Table1510[[#This Row],[Name]], 'Elec 22-23'!$A$4:$B$680, 2, FALSE))</f>
        <v/>
      </c>
      <c r="I263" s="74" t="str">
        <f>IFERROR(Table1510[[#This Row],[Electricity 22-23]]/$M$1, "")</f>
        <v/>
      </c>
      <c r="J263" s="7" t="str">
        <f>IF(ISNA(VLOOKUP(Table1510[[#This Row],[Name]],Table1[#All],21,FALSE)),"0",(VLOOKUP(Table1510[[#This Row],[Name]],Table1[#All],21,FALSE)))</f>
        <v>0</v>
      </c>
      <c r="K263" s="97">
        <f ca="1">IFERROR(Table1510[[#This Row],[Electricity 23-24]]/$O$1,"")</f>
        <v>0</v>
      </c>
      <c r="L263" s="77"/>
    </row>
    <row r="264" spans="1:12" x14ac:dyDescent="0.25">
      <c r="A264" s="2"/>
      <c r="B264" s="21" t="e">
        <f>VLOOKUP(Table1510[[#This Row],[Name]], 'Site Information'!$A$2:$D$46, 4, FALSE)</f>
        <v>#N/A</v>
      </c>
      <c r="C264" s="8" t="str">
        <f>IF(ISNA(VLOOKUP(Table1510[[#This Row],[Name]], 'Elec 17-18'!$A$4:$B$630, 2, FALSE)), "0", VLOOKUP(Table1510[[#This Row],[Name]], 'Elec 17-18'!$A$4:$B$630, 2, FALSE))</f>
        <v>0</v>
      </c>
      <c r="D264" s="8" t="str">
        <f>IF(ISNA(VLOOKUP(Table1510[[#This Row],[Name]], 'Elec 18-19'!$A$4:$B$630, 2, FALSE)), "0", VLOOKUP(Table1510[[#This Row],[Name]], 'Elec 18-19'!$A$4:$B$630, 2, FALSE))</f>
        <v>0</v>
      </c>
      <c r="E264" s="7" t="str">
        <f>IF(ISNA(VLOOKUP(Table1510[[#This Row],[Name]], 'Elec 19-20'!$A$4:$B$631, 2, FALSE)), "0", VLOOKUP(Table1510[[#This Row],[Name]], 'Elec 19-20'!$A$4:$B$631, 2, FALSE))</f>
        <v>0</v>
      </c>
      <c r="F264" s="11" t="str">
        <f>IF(ISNA(VLOOKUP(Table1510[[#This Row],[Name]],'Elec 20-21'!$A$4:$B$641, 2, FALSE)), "0", VLOOKUP(Table1510[[#This Row],[Name]], 'Elec 20-21'!$A$4:$B$641, 2, FALSE))</f>
        <v>0</v>
      </c>
      <c r="G264" s="47" t="str">
        <f>IF(ISNA(VLOOKUP(Table1510[[#This Row],[Name]], 'Elec 21-22'!$A$4:$B$656, 2, FALSE)), "0", VLOOKUP(Table1510[[#This Row],[Name]], 'Elec 21-22'!$A$4:$B$656, 2, FALSE))</f>
        <v>0</v>
      </c>
      <c r="H264" s="11" t="str">
        <f>IF(ISNA(VLOOKUP(Table1510[[#This Row],[Name]],'Elec 22-23'!$A$4:$B$680, 2, FALSE)), "", VLOOKUP(Table1510[[#This Row],[Name]], 'Elec 22-23'!$A$4:$B$680, 2, FALSE))</f>
        <v/>
      </c>
      <c r="I264" s="74" t="str">
        <f>IFERROR(Table1510[[#This Row],[Electricity 22-23]]/$M$1, "")</f>
        <v/>
      </c>
      <c r="J264" s="7" t="str">
        <f>IF(ISNA(VLOOKUP(Table1510[[#This Row],[Name]],Table1[#All],21,FALSE)),"0",(VLOOKUP(Table1510[[#This Row],[Name]],Table1[#All],21,FALSE)))</f>
        <v>0</v>
      </c>
      <c r="K264" s="97">
        <f ca="1">IFERROR(Table1510[[#This Row],[Electricity 23-24]]/$O$1,"")</f>
        <v>0</v>
      </c>
      <c r="L264" s="77"/>
    </row>
    <row r="265" spans="1:12" x14ac:dyDescent="0.25">
      <c r="A265" s="2"/>
      <c r="B265" s="21" t="e">
        <f>VLOOKUP(Table1510[[#This Row],[Name]], 'Site Information'!$A$2:$D$46, 4, FALSE)</f>
        <v>#N/A</v>
      </c>
      <c r="C265" s="11" t="str">
        <f>IF(ISNA(VLOOKUP(Table1510[[#This Row],[Name]], 'Elec 17-18'!$A$4:$B$630, 2, FALSE)), "0", VLOOKUP(Table1510[[#This Row],[Name]], 'Elec 17-18'!$A$4:$B$630, 2, FALSE))</f>
        <v>0</v>
      </c>
      <c r="D265" s="11" t="str">
        <f>IF(ISNA(VLOOKUP(Table1510[[#This Row],[Name]], 'Elec 18-19'!$A$4:$B$630, 2, FALSE)), "0", VLOOKUP(Table1510[[#This Row],[Name]], 'Elec 18-19'!$A$4:$B$630, 2, FALSE))</f>
        <v>0</v>
      </c>
      <c r="E265" s="11" t="str">
        <f>IF(ISNA(VLOOKUP(Table1510[[#This Row],[Name]], 'Elec 19-20'!$A$4:$B$631, 2, FALSE)), "0", VLOOKUP(Table1510[[#This Row],[Name]], 'Elec 19-20'!$A$4:$B$631, 2, FALSE))</f>
        <v>0</v>
      </c>
      <c r="F265" s="11" t="str">
        <f>IF(ISNA(VLOOKUP(Table1510[[#This Row],[Name]],'Elec 20-21'!$A$4:$B$641, 2, FALSE)), "0", VLOOKUP(Table1510[[#This Row],[Name]], 'Elec 20-21'!$A$4:$B$641, 2, FALSE))</f>
        <v>0</v>
      </c>
      <c r="G265" s="47" t="str">
        <f>IF(ISNA(VLOOKUP(Table1510[[#This Row],[Name]], 'Elec 21-22'!$A$4:$B$656, 2, FALSE)), "0", VLOOKUP(Table1510[[#This Row],[Name]], 'Elec 21-22'!$A$4:$B$656, 2, FALSE))</f>
        <v>0</v>
      </c>
      <c r="H265" s="11" t="str">
        <f>IF(ISNA(VLOOKUP(Table1510[[#This Row],[Name]],'Elec 22-23'!$A$4:$B$680, 2, FALSE)), "", VLOOKUP(Table1510[[#This Row],[Name]], 'Elec 22-23'!$A$4:$B$680, 2, FALSE))</f>
        <v/>
      </c>
      <c r="I265" s="93" t="str">
        <f>IFERROR(Table1510[[#This Row],[Electricity 22-23]]/$M$1, "")</f>
        <v/>
      </c>
      <c r="J265" s="7" t="str">
        <f>IF(ISNA(VLOOKUP(Table1510[[#This Row],[Name]],Table1[#All],21,FALSE)),"0",(VLOOKUP(Table1510[[#This Row],[Name]],Table1[#All],21,FALSE)))</f>
        <v>0</v>
      </c>
      <c r="K265" s="97">
        <f ca="1">IFERROR(Table1510[[#This Row],[Electricity 23-24]]/$O$1,"")</f>
        <v>0</v>
      </c>
      <c r="L265" s="77"/>
    </row>
    <row r="266" spans="1:12" x14ac:dyDescent="0.25">
      <c r="A266" s="2"/>
      <c r="B266" s="21" t="e">
        <f>VLOOKUP(Table1510[[#This Row],[Name]], 'Site Information'!$A$2:$D$46, 4, FALSE)</f>
        <v>#N/A</v>
      </c>
      <c r="C266" s="11" t="str">
        <f>IF(ISNA(VLOOKUP(Table1510[[#This Row],[Name]], 'Elec 17-18'!$A$4:$B$630, 2, FALSE)), "0", VLOOKUP(Table1510[[#This Row],[Name]], 'Elec 17-18'!$A$4:$B$630, 2, FALSE))</f>
        <v>0</v>
      </c>
      <c r="D266" s="11" t="str">
        <f>IF(ISNA(VLOOKUP(Table1510[[#This Row],[Name]], 'Elec 18-19'!$A$4:$B$630, 2, FALSE)), "0", VLOOKUP(Table1510[[#This Row],[Name]], 'Elec 18-19'!$A$4:$B$630, 2, FALSE))</f>
        <v>0</v>
      </c>
      <c r="E266" s="11" t="str">
        <f>IF(ISNA(VLOOKUP(Table1510[[#This Row],[Name]], 'Elec 19-20'!$A$4:$B$631, 2, FALSE)), "0", VLOOKUP(Table1510[[#This Row],[Name]], 'Elec 19-20'!$A$4:$B$631, 2, FALSE))</f>
        <v>0</v>
      </c>
      <c r="F266" s="11" t="str">
        <f>IF(ISNA(VLOOKUP(Table1510[[#This Row],[Name]],'Elec 20-21'!$A$4:$B$641, 2, FALSE)), "0", VLOOKUP(Table1510[[#This Row],[Name]], 'Elec 20-21'!$A$4:$B$641, 2, FALSE))</f>
        <v>0</v>
      </c>
      <c r="G266" s="47" t="str">
        <f>IF(ISNA(VLOOKUP(Table1510[[#This Row],[Name]], 'Elec 21-22'!$A$4:$B$656, 2, FALSE)), "0", VLOOKUP(Table1510[[#This Row],[Name]], 'Elec 21-22'!$A$4:$B$656, 2, FALSE))</f>
        <v>0</v>
      </c>
      <c r="H266" s="11" t="str">
        <f>IF(ISNA(VLOOKUP(Table1510[[#This Row],[Name]],'Elec 22-23'!$A$4:$B$680, 2, FALSE)), "", VLOOKUP(Table1510[[#This Row],[Name]], 'Elec 22-23'!$A$4:$B$680, 2, FALSE))</f>
        <v/>
      </c>
      <c r="I266" s="12" t="str">
        <f>IFERROR(Table1510[[#This Row],[Electricity 22-23]]/$M$1, "")</f>
        <v/>
      </c>
      <c r="J266" s="7" t="str">
        <f>IF(ISNA(VLOOKUP(Table1510[[#This Row],[Name]],Table1[#All],21,FALSE)),"0",(VLOOKUP(Table1510[[#This Row],[Name]],Table1[#All],21,FALSE)))</f>
        <v>0</v>
      </c>
      <c r="K266" s="97">
        <f ca="1">IFERROR(Table1510[[#This Row],[Electricity 23-24]]/$O$1,"")</f>
        <v>0</v>
      </c>
      <c r="L266" s="77"/>
    </row>
    <row r="267" spans="1:12" x14ac:dyDescent="0.25">
      <c r="A267" s="2"/>
      <c r="B267" s="21" t="e">
        <f>VLOOKUP(Table1510[[#This Row],[Name]], 'Site Information'!$A$2:$D$46, 4, FALSE)</f>
        <v>#N/A</v>
      </c>
      <c r="C267" s="11" t="str">
        <f>IF(ISNA(VLOOKUP(Table1510[[#This Row],[Name]], 'Elec 17-18'!$A$4:$B$630, 2, FALSE)), "0", VLOOKUP(Table1510[[#This Row],[Name]], 'Elec 17-18'!$A$4:$B$630, 2, FALSE))</f>
        <v>0</v>
      </c>
      <c r="D267" s="11" t="str">
        <f>IF(ISNA(VLOOKUP(Table1510[[#This Row],[Name]], 'Elec 18-19'!$A$4:$B$630, 2, FALSE)), "0", VLOOKUP(Table1510[[#This Row],[Name]], 'Elec 18-19'!$A$4:$B$630, 2, FALSE))</f>
        <v>0</v>
      </c>
      <c r="E267" s="7" t="str">
        <f>IF(ISNA(VLOOKUP(Table1510[[#This Row],[Name]], 'Elec 19-20'!$A$4:$B$631, 2, FALSE)), "0", VLOOKUP(Table1510[[#This Row],[Name]], 'Elec 19-20'!$A$4:$B$631, 2, FALSE))</f>
        <v>0</v>
      </c>
      <c r="F267" s="11" t="str">
        <f>IF(ISNA(VLOOKUP(Table1510[[#This Row],[Name]],'Elec 20-21'!$A$4:$B$641, 2, FALSE)), "0", VLOOKUP(Table1510[[#This Row],[Name]], 'Elec 20-21'!$A$4:$B$641, 2, FALSE))</f>
        <v>0</v>
      </c>
      <c r="G267" s="47" t="str">
        <f>IF(ISNA(VLOOKUP(Table1510[[#This Row],[Name]], 'Elec 21-22'!$A$4:$B$656, 2, FALSE)), "0", VLOOKUP(Table1510[[#This Row],[Name]], 'Elec 21-22'!$A$4:$B$656, 2, FALSE))</f>
        <v>0</v>
      </c>
      <c r="H267" s="11" t="str">
        <f>IF(ISNA(VLOOKUP(Table1510[[#This Row],[Name]],'Elec 22-23'!$A$4:$B$680, 2, FALSE)), "", VLOOKUP(Table1510[[#This Row],[Name]], 'Elec 22-23'!$A$4:$B$680, 2, FALSE))</f>
        <v/>
      </c>
      <c r="I267" s="74" t="str">
        <f>IFERROR(Table1510[[#This Row],[Electricity 22-23]]/$M$1, "")</f>
        <v/>
      </c>
      <c r="J267" s="7" t="str">
        <f>IF(ISNA(VLOOKUP(Table1510[[#This Row],[Name]],Table1[#All],21,FALSE)),"0",(VLOOKUP(Table1510[[#This Row],[Name]],Table1[#All],21,FALSE)))</f>
        <v>0</v>
      </c>
      <c r="K267" s="97">
        <f ca="1">IFERROR(Table1510[[#This Row],[Electricity 23-24]]/$O$1,"")</f>
        <v>0</v>
      </c>
      <c r="L267" s="77"/>
    </row>
    <row r="268" spans="1:12" x14ac:dyDescent="0.25">
      <c r="A268" s="2"/>
      <c r="B268" s="21" t="e">
        <f>VLOOKUP(Table1510[[#This Row],[Name]], 'Site Information'!$A$2:$D$46, 4, FALSE)</f>
        <v>#N/A</v>
      </c>
      <c r="C268" s="11" t="str">
        <f>IF(ISNA(VLOOKUP(Table1510[[#This Row],[Name]], 'Elec 17-18'!$A$4:$B$630, 2, FALSE)), "0", VLOOKUP(Table1510[[#This Row],[Name]], 'Elec 17-18'!$A$4:$B$630, 2, FALSE))</f>
        <v>0</v>
      </c>
      <c r="D268" s="11" t="str">
        <f>IF(ISNA(VLOOKUP(Table1510[[#This Row],[Name]], 'Elec 18-19'!$A$4:$B$630, 2, FALSE)), "0", VLOOKUP(Table1510[[#This Row],[Name]], 'Elec 18-19'!$A$4:$B$630, 2, FALSE))</f>
        <v>0</v>
      </c>
      <c r="E268" s="7" t="str">
        <f>IF(ISNA(VLOOKUP(Table1510[[#This Row],[Name]], 'Elec 19-20'!$A$4:$B$631, 2, FALSE)), "0", VLOOKUP(Table1510[[#This Row],[Name]], 'Elec 19-20'!$A$4:$B$631, 2, FALSE))</f>
        <v>0</v>
      </c>
      <c r="F268" s="11" t="str">
        <f>IF(ISNA(VLOOKUP(Table1510[[#This Row],[Name]],'Elec 20-21'!$A$4:$B$641, 2, FALSE)), "0", VLOOKUP(Table1510[[#This Row],[Name]], 'Elec 20-21'!$A$4:$B$641, 2, FALSE))</f>
        <v>0</v>
      </c>
      <c r="G268" s="47" t="str">
        <f>IF(ISNA(VLOOKUP(Table1510[[#This Row],[Name]], 'Elec 21-22'!$A$4:$B$656, 2, FALSE)), "0", VLOOKUP(Table1510[[#This Row],[Name]], 'Elec 21-22'!$A$4:$B$656, 2, FALSE))</f>
        <v>0</v>
      </c>
      <c r="H268" s="11" t="str">
        <f>IF(ISNA(VLOOKUP(Table1510[[#This Row],[Name]],'Elec 22-23'!$A$4:$B$680, 2, FALSE)), "", VLOOKUP(Table1510[[#This Row],[Name]], 'Elec 22-23'!$A$4:$B$680, 2, FALSE))</f>
        <v/>
      </c>
      <c r="I268" s="74" t="str">
        <f>IFERROR(Table1510[[#This Row],[Electricity 22-23]]/$M$1, "")</f>
        <v/>
      </c>
      <c r="J268" s="7" t="str">
        <f>IF(ISNA(VLOOKUP(Table1510[[#This Row],[Name]],Table1[#All],21,FALSE)),"0",(VLOOKUP(Table1510[[#This Row],[Name]],Table1[#All],21,FALSE)))</f>
        <v>0</v>
      </c>
      <c r="K268" s="97">
        <f ca="1">IFERROR(Table1510[[#This Row],[Electricity 23-24]]/$O$1,"")</f>
        <v>0</v>
      </c>
      <c r="L268" s="77"/>
    </row>
    <row r="269" spans="1:12" x14ac:dyDescent="0.25">
      <c r="A269" s="2"/>
      <c r="B269" s="21" t="e">
        <f>VLOOKUP(Table1510[[#This Row],[Name]], 'Site Information'!$A$2:$D$46, 4, FALSE)</f>
        <v>#N/A</v>
      </c>
      <c r="C269" s="11" t="str">
        <f>IF(ISNA(VLOOKUP(Table1510[[#This Row],[Name]], 'Elec 17-18'!$A$4:$B$630, 2, FALSE)), "0", VLOOKUP(Table1510[[#This Row],[Name]], 'Elec 17-18'!$A$4:$B$630, 2, FALSE))</f>
        <v>0</v>
      </c>
      <c r="D269" s="11" t="str">
        <f>IF(ISNA(VLOOKUP(Table1510[[#This Row],[Name]], 'Elec 18-19'!$A$4:$B$630, 2, FALSE)), "0", VLOOKUP(Table1510[[#This Row],[Name]], 'Elec 18-19'!$A$4:$B$630, 2, FALSE))</f>
        <v>0</v>
      </c>
      <c r="E269" s="11" t="str">
        <f>IF(ISNA(VLOOKUP(Table1510[[#This Row],[Name]], 'Elec 19-20'!$A$4:$B$631, 2, FALSE)), "0", VLOOKUP(Table1510[[#This Row],[Name]], 'Elec 19-20'!$A$4:$B$631, 2, FALSE))</f>
        <v>0</v>
      </c>
      <c r="F269" s="11" t="str">
        <f>IF(ISNA(VLOOKUP(Table1510[[#This Row],[Name]],'Elec 20-21'!$A$4:$B$641, 2, FALSE)), "0", VLOOKUP(Table1510[[#This Row],[Name]], 'Elec 20-21'!$A$4:$B$641, 2, FALSE))</f>
        <v>0</v>
      </c>
      <c r="G269" s="47" t="str">
        <f>IF(ISNA(VLOOKUP(Table1510[[#This Row],[Name]], 'Elec 21-22'!$A$4:$B$656, 2, FALSE)), "0", VLOOKUP(Table1510[[#This Row],[Name]], 'Elec 21-22'!$A$4:$B$656, 2, FALSE))</f>
        <v>0</v>
      </c>
      <c r="H269" s="11" t="str">
        <f>IF(ISNA(VLOOKUP(Table1510[[#This Row],[Name]],'Elec 22-23'!$A$4:$B$680, 2, FALSE)), "", VLOOKUP(Table1510[[#This Row],[Name]], 'Elec 22-23'!$A$4:$B$680, 2, FALSE))</f>
        <v/>
      </c>
      <c r="I269" s="12" t="str">
        <f>IFERROR(Table1510[[#This Row],[Electricity 22-23]]/$M$1, "")</f>
        <v/>
      </c>
      <c r="J269" s="7" t="str">
        <f>IF(ISNA(VLOOKUP(Table1510[[#This Row],[Name]],Table1[#All],21,FALSE)),"0",(VLOOKUP(Table1510[[#This Row],[Name]],Table1[#All],21,FALSE)))</f>
        <v>0</v>
      </c>
      <c r="K269" s="97">
        <f ca="1">IFERROR(Table1510[[#This Row],[Electricity 23-24]]/$O$1,"")</f>
        <v>0</v>
      </c>
      <c r="L269" s="77"/>
    </row>
    <row r="270" spans="1:12" x14ac:dyDescent="0.25">
      <c r="A270" s="2"/>
      <c r="B270" s="21" t="e">
        <f>VLOOKUP(Table1510[[#This Row],[Name]], 'Site Information'!$A$2:$D$46, 4, FALSE)</f>
        <v>#N/A</v>
      </c>
      <c r="C270" s="11" t="str">
        <f>IF(ISNA(VLOOKUP(Table1510[[#This Row],[Name]], 'Elec 17-18'!$A$4:$B$630, 2, FALSE)), "0", VLOOKUP(Table1510[[#This Row],[Name]], 'Elec 17-18'!$A$4:$B$630, 2, FALSE))</f>
        <v>0</v>
      </c>
      <c r="D270" s="11" t="str">
        <f>IF(ISNA(VLOOKUP(Table1510[[#This Row],[Name]], 'Elec 18-19'!$A$4:$B$630, 2, FALSE)), "0", VLOOKUP(Table1510[[#This Row],[Name]], 'Elec 18-19'!$A$4:$B$630, 2, FALSE))</f>
        <v>0</v>
      </c>
      <c r="E270" s="11" t="str">
        <f>IF(ISNA(VLOOKUP(Table1510[[#This Row],[Name]], 'Elec 19-20'!$A$4:$B$631, 2, FALSE)), "0", VLOOKUP(Table1510[[#This Row],[Name]], 'Elec 19-20'!$A$4:$B$631, 2, FALSE))</f>
        <v>0</v>
      </c>
      <c r="F270" s="11" t="str">
        <f>IF(ISNA(VLOOKUP(Table1510[[#This Row],[Name]],'Elec 20-21'!$A$4:$B$641, 2, FALSE)), "0", VLOOKUP(Table1510[[#This Row],[Name]], 'Elec 20-21'!$A$4:$B$641, 2, FALSE))</f>
        <v>0</v>
      </c>
      <c r="G270" s="47" t="str">
        <f>IF(ISNA(VLOOKUP(Table1510[[#This Row],[Name]], 'Elec 21-22'!$A$4:$B$656, 2, FALSE)), "0", VLOOKUP(Table1510[[#This Row],[Name]], 'Elec 21-22'!$A$4:$B$656, 2, FALSE))</f>
        <v>0</v>
      </c>
      <c r="H270" s="11" t="str">
        <f>IF(ISNA(VLOOKUP(Table1510[[#This Row],[Name]],'Elec 22-23'!$A$4:$B$680, 2, FALSE)), "", VLOOKUP(Table1510[[#This Row],[Name]], 'Elec 22-23'!$A$4:$B$680, 2, FALSE))</f>
        <v/>
      </c>
      <c r="I270" s="12" t="str">
        <f>IFERROR(Table1510[[#This Row],[Electricity 22-23]]/$M$1, "")</f>
        <v/>
      </c>
      <c r="J270" s="7" t="str">
        <f>IF(ISNA(VLOOKUP(Table1510[[#This Row],[Name]],Table1[#All],21,FALSE)),"0",(VLOOKUP(Table1510[[#This Row],[Name]],Table1[#All],21,FALSE)))</f>
        <v>0</v>
      </c>
      <c r="K270" s="97">
        <f ca="1">IFERROR(Table1510[[#This Row],[Electricity 23-24]]/$O$1,"")</f>
        <v>0</v>
      </c>
      <c r="L270" s="77"/>
    </row>
    <row r="271" spans="1:12" x14ac:dyDescent="0.25">
      <c r="A271" s="2"/>
      <c r="B271" s="21" t="e">
        <f>VLOOKUP(Table1510[[#This Row],[Name]], 'Site Information'!$A$2:$D$46, 4, FALSE)</f>
        <v>#N/A</v>
      </c>
      <c r="C271" s="11" t="str">
        <f>IF(ISNA(VLOOKUP(Table1510[[#This Row],[Name]], 'Elec 17-18'!$A$4:$B$630, 2, FALSE)), "0", VLOOKUP(Table1510[[#This Row],[Name]], 'Elec 17-18'!$A$4:$B$630, 2, FALSE))</f>
        <v>0</v>
      </c>
      <c r="D271" s="11" t="str">
        <f>IF(ISNA(VLOOKUP(Table1510[[#This Row],[Name]], 'Elec 18-19'!$A$4:$B$630, 2, FALSE)), "0", VLOOKUP(Table1510[[#This Row],[Name]], 'Elec 18-19'!$A$4:$B$630, 2, FALSE))</f>
        <v>0</v>
      </c>
      <c r="E271" s="11" t="str">
        <f>IF(ISNA(VLOOKUP(Table1510[[#This Row],[Name]], 'Elec 19-20'!$A$4:$B$631, 2, FALSE)), "0", VLOOKUP(Table1510[[#This Row],[Name]], 'Elec 19-20'!$A$4:$B$631, 2, FALSE))</f>
        <v>0</v>
      </c>
      <c r="F271" s="11" t="str">
        <f>IF(ISNA(VLOOKUP(Table1510[[#This Row],[Name]],'Elec 20-21'!$A$4:$B$641, 2, FALSE)), "0", VLOOKUP(Table1510[[#This Row],[Name]], 'Elec 20-21'!$A$4:$B$641, 2, FALSE))</f>
        <v>0</v>
      </c>
      <c r="G271" s="47" t="str">
        <f>IF(ISNA(VLOOKUP(Table1510[[#This Row],[Name]], 'Elec 21-22'!$A$4:$B$656, 2, FALSE)), "0", VLOOKUP(Table1510[[#This Row],[Name]], 'Elec 21-22'!$A$4:$B$656, 2, FALSE))</f>
        <v>0</v>
      </c>
      <c r="H271" s="11" t="str">
        <f>IF(ISNA(VLOOKUP(Table1510[[#This Row],[Name]],'Elec 22-23'!$A$4:$B$680, 2, FALSE)), "", VLOOKUP(Table1510[[#This Row],[Name]], 'Elec 22-23'!$A$4:$B$680, 2, FALSE))</f>
        <v/>
      </c>
      <c r="I271" s="12" t="str">
        <f>IFERROR(Table1510[[#This Row],[Electricity 22-23]]/$M$1, "")</f>
        <v/>
      </c>
      <c r="J271" s="7" t="str">
        <f>IF(ISNA(VLOOKUP(Table1510[[#This Row],[Name]],Table1[#All],21,FALSE)),"0",(VLOOKUP(Table1510[[#This Row],[Name]],Table1[#All],21,FALSE)))</f>
        <v>0</v>
      </c>
      <c r="K271" s="97">
        <f ca="1">IFERROR(Table1510[[#This Row],[Electricity 23-24]]/$O$1,"")</f>
        <v>0</v>
      </c>
      <c r="L271" s="77"/>
    </row>
    <row r="272" spans="1:12" x14ac:dyDescent="0.25">
      <c r="A272" s="2"/>
      <c r="B272" s="21" t="e">
        <f>VLOOKUP(Table1510[[#This Row],[Name]], 'Site Information'!$A$2:$D$46, 4, FALSE)</f>
        <v>#N/A</v>
      </c>
      <c r="C272" s="11" t="str">
        <f>IF(ISNA(VLOOKUP(Table1510[[#This Row],[Name]], 'Elec 17-18'!$A$4:$B$630, 2, FALSE)), "0", VLOOKUP(Table1510[[#This Row],[Name]], 'Elec 17-18'!$A$4:$B$630, 2, FALSE))</f>
        <v>0</v>
      </c>
      <c r="D272" s="11" t="str">
        <f>IF(ISNA(VLOOKUP(Table1510[[#This Row],[Name]], 'Elec 18-19'!$A$4:$B$630, 2, FALSE)), "0", VLOOKUP(Table1510[[#This Row],[Name]], 'Elec 18-19'!$A$4:$B$630, 2, FALSE))</f>
        <v>0</v>
      </c>
      <c r="E272" s="7" t="str">
        <f>IF(ISNA(VLOOKUP(Table1510[[#This Row],[Name]], 'Elec 19-20'!$A$4:$B$631, 2, FALSE)), "0", VLOOKUP(Table1510[[#This Row],[Name]], 'Elec 19-20'!$A$4:$B$631, 2, FALSE))</f>
        <v>0</v>
      </c>
      <c r="F272" s="11" t="str">
        <f>IF(ISNA(VLOOKUP(Table1510[[#This Row],[Name]],'Elec 20-21'!$A$4:$B$641, 2, FALSE)), "0", VLOOKUP(Table1510[[#This Row],[Name]], 'Elec 20-21'!$A$4:$B$641, 2, FALSE))</f>
        <v>0</v>
      </c>
      <c r="G272" s="47" t="str">
        <f>IF(ISNA(VLOOKUP(Table1510[[#This Row],[Name]], 'Elec 21-22'!$A$4:$B$656, 2, FALSE)), "0", VLOOKUP(Table1510[[#This Row],[Name]], 'Elec 21-22'!$A$4:$B$656, 2, FALSE))</f>
        <v>0</v>
      </c>
      <c r="H272" s="11" t="str">
        <f>IF(ISNA(VLOOKUP(Table1510[[#This Row],[Name]],'Elec 22-23'!$A$4:$B$680, 2, FALSE)), "", VLOOKUP(Table1510[[#This Row],[Name]], 'Elec 22-23'!$A$4:$B$680, 2, FALSE))</f>
        <v/>
      </c>
      <c r="I272" s="97" t="str">
        <f>IFERROR(Table1510[[#This Row],[Electricity 22-23]]/$M$1, "")</f>
        <v/>
      </c>
      <c r="J272" s="7" t="str">
        <f>IF(ISNA(VLOOKUP(Table1510[[#This Row],[Name]],Table1[#All],21,FALSE)),"0",(VLOOKUP(Table1510[[#This Row],[Name]],Table1[#All],21,FALSE)))</f>
        <v>0</v>
      </c>
      <c r="K272" s="97">
        <f ca="1">IFERROR(Table1510[[#This Row],[Electricity 23-24]]/$O$1,"")</f>
        <v>0</v>
      </c>
      <c r="L272" s="77"/>
    </row>
    <row r="273" spans="1:12" x14ac:dyDescent="0.25">
      <c r="A273" s="2"/>
      <c r="B273" s="21" t="e">
        <f>VLOOKUP(Table1510[[#This Row],[Name]], 'Site Information'!$A$2:$D$46, 4, FALSE)</f>
        <v>#N/A</v>
      </c>
      <c r="C273" s="11" t="str">
        <f>IF(ISNA(VLOOKUP(Table1510[[#This Row],[Name]], 'Elec 17-18'!$A$4:$B$630, 2, FALSE)), "0", VLOOKUP(Table1510[[#This Row],[Name]], 'Elec 17-18'!$A$4:$B$630, 2, FALSE))</f>
        <v>0</v>
      </c>
      <c r="D273" s="11" t="str">
        <f>IF(ISNA(VLOOKUP(Table1510[[#This Row],[Name]], 'Elec 18-19'!$A$4:$B$630, 2, FALSE)), "0", VLOOKUP(Table1510[[#This Row],[Name]], 'Elec 18-19'!$A$4:$B$630, 2, FALSE))</f>
        <v>0</v>
      </c>
      <c r="E273" s="7" t="str">
        <f>IF(ISNA(VLOOKUP(Table1510[[#This Row],[Name]], 'Elec 19-20'!$A$4:$B$631, 2, FALSE)), "0", VLOOKUP(Table1510[[#This Row],[Name]], 'Elec 19-20'!$A$4:$B$631, 2, FALSE))</f>
        <v>0</v>
      </c>
      <c r="F273" s="11" t="str">
        <f>IF(ISNA(VLOOKUP(Table1510[[#This Row],[Name]],'Elec 20-21'!$A$4:$B$641, 2, FALSE)), "0", VLOOKUP(Table1510[[#This Row],[Name]], 'Elec 20-21'!$A$4:$B$641, 2, FALSE))</f>
        <v>0</v>
      </c>
      <c r="G273" s="47" t="str">
        <f>IF(ISNA(VLOOKUP(Table1510[[#This Row],[Name]], 'Elec 21-22'!$A$4:$B$656, 2, FALSE)), "0", VLOOKUP(Table1510[[#This Row],[Name]], 'Elec 21-22'!$A$4:$B$656, 2, FALSE))</f>
        <v>0</v>
      </c>
      <c r="H273" s="11" t="str">
        <f>IF(ISNA(VLOOKUP(Table1510[[#This Row],[Name]],'Elec 22-23'!$A$4:$B$680, 2, FALSE)), "", VLOOKUP(Table1510[[#This Row],[Name]], 'Elec 22-23'!$A$4:$B$680, 2, FALSE))</f>
        <v/>
      </c>
      <c r="I273" s="74" t="str">
        <f>IFERROR(Table1510[[#This Row],[Electricity 22-23]]/$M$1, "")</f>
        <v/>
      </c>
      <c r="J273" s="7" t="str">
        <f>IF(ISNA(VLOOKUP(Table1510[[#This Row],[Name]],Table1[#All],21,FALSE)),"0",(VLOOKUP(Table1510[[#This Row],[Name]],Table1[#All],21,FALSE)))</f>
        <v>0</v>
      </c>
      <c r="K273" s="97">
        <f ca="1">IFERROR(Table1510[[#This Row],[Electricity 23-24]]/$O$1,"")</f>
        <v>0</v>
      </c>
      <c r="L273" s="77"/>
    </row>
    <row r="274" spans="1:12" x14ac:dyDescent="0.25">
      <c r="A274" s="2"/>
      <c r="B274" s="21" t="e">
        <f>VLOOKUP(Table1510[[#This Row],[Name]], 'Site Information'!$A$2:$D$46, 4, FALSE)</f>
        <v>#N/A</v>
      </c>
      <c r="C274" s="11" t="str">
        <f>IF(ISNA(VLOOKUP(Table1510[[#This Row],[Name]], 'Elec 17-18'!$A$4:$B$630, 2, FALSE)), "0", VLOOKUP(Table1510[[#This Row],[Name]], 'Elec 17-18'!$A$4:$B$630, 2, FALSE))</f>
        <v>0</v>
      </c>
      <c r="D274" s="11" t="str">
        <f>IF(ISNA(VLOOKUP(Table1510[[#This Row],[Name]], 'Elec 18-19'!$A$4:$B$630, 2, FALSE)), "0", VLOOKUP(Table1510[[#This Row],[Name]], 'Elec 18-19'!$A$4:$B$630, 2, FALSE))</f>
        <v>0</v>
      </c>
      <c r="E274" s="11" t="str">
        <f>IF(ISNA(VLOOKUP(Table1510[[#This Row],[Name]], 'Elec 19-20'!$A$4:$B$631, 2, FALSE)), "0", VLOOKUP(Table1510[[#This Row],[Name]], 'Elec 19-20'!$A$4:$B$631, 2, FALSE))</f>
        <v>0</v>
      </c>
      <c r="F274" s="11" t="str">
        <f>IF(ISNA(VLOOKUP(Table1510[[#This Row],[Name]],'Elec 20-21'!$A$4:$B$641, 2, FALSE)), "0", VLOOKUP(Table1510[[#This Row],[Name]], 'Elec 20-21'!$A$4:$B$641, 2, FALSE))</f>
        <v>0</v>
      </c>
      <c r="G274" s="47" t="str">
        <f>IF(ISNA(VLOOKUP(Table1510[[#This Row],[Name]], 'Elec 21-22'!$A$4:$B$656, 2, FALSE)), "0", VLOOKUP(Table1510[[#This Row],[Name]], 'Elec 21-22'!$A$4:$B$656, 2, FALSE))</f>
        <v>0</v>
      </c>
      <c r="H274" s="11" t="str">
        <f>IF(ISNA(VLOOKUP(Table1510[[#This Row],[Name]],'Elec 22-23'!$A$4:$B$680, 2, FALSE)), "", VLOOKUP(Table1510[[#This Row],[Name]], 'Elec 22-23'!$A$4:$B$680, 2, FALSE))</f>
        <v/>
      </c>
      <c r="I274" s="12" t="str">
        <f>IFERROR(Table1510[[#This Row],[Electricity 22-23]]/$M$1, "")</f>
        <v/>
      </c>
      <c r="J274" s="7" t="str">
        <f>IF(ISNA(VLOOKUP(Table1510[[#This Row],[Name]],Table1[#All],21,FALSE)),"0",(VLOOKUP(Table1510[[#This Row],[Name]],Table1[#All],21,FALSE)))</f>
        <v>0</v>
      </c>
      <c r="K274" s="97">
        <f ca="1">IFERROR(Table1510[[#This Row],[Electricity 23-24]]/$O$1,"")</f>
        <v>0</v>
      </c>
      <c r="L274" s="77"/>
    </row>
    <row r="275" spans="1:12" x14ac:dyDescent="0.25">
      <c r="A275" s="2"/>
      <c r="B275" s="21" t="e">
        <f>VLOOKUP(Table1510[[#This Row],[Name]], 'Site Information'!$A$2:$D$46, 4, FALSE)</f>
        <v>#N/A</v>
      </c>
      <c r="C275" s="11" t="str">
        <f>IF(ISNA(VLOOKUP(Table1510[[#This Row],[Name]], 'Elec 17-18'!$A$4:$B$630, 2, FALSE)), "0", VLOOKUP(Table1510[[#This Row],[Name]], 'Elec 17-18'!$A$4:$B$630, 2, FALSE))</f>
        <v>0</v>
      </c>
      <c r="D275" s="11" t="str">
        <f>IF(ISNA(VLOOKUP(Table1510[[#This Row],[Name]], 'Elec 18-19'!$A$4:$B$630, 2, FALSE)), "0", VLOOKUP(Table1510[[#This Row],[Name]], 'Elec 18-19'!$A$4:$B$630, 2, FALSE))</f>
        <v>0</v>
      </c>
      <c r="E275" s="11" t="str">
        <f>IF(ISNA(VLOOKUP(Table1510[[#This Row],[Name]], 'Elec 19-20'!$A$4:$B$631, 2, FALSE)), "0", VLOOKUP(Table1510[[#This Row],[Name]], 'Elec 19-20'!$A$4:$B$631, 2, FALSE))</f>
        <v>0</v>
      </c>
      <c r="F275" s="11" t="str">
        <f>IF(ISNA(VLOOKUP(Table1510[[#This Row],[Name]],'Elec 20-21'!$A$4:$B$641, 2, FALSE)), "0", VLOOKUP(Table1510[[#This Row],[Name]], 'Elec 20-21'!$A$4:$B$641, 2, FALSE))</f>
        <v>0</v>
      </c>
      <c r="G275" s="47" t="str">
        <f>IF(ISNA(VLOOKUP(Table1510[[#This Row],[Name]], 'Elec 21-22'!$A$4:$B$656, 2, FALSE)), "0", VLOOKUP(Table1510[[#This Row],[Name]], 'Elec 21-22'!$A$4:$B$656, 2, FALSE))</f>
        <v>0</v>
      </c>
      <c r="H275" s="11" t="str">
        <f>IF(ISNA(VLOOKUP(Table1510[[#This Row],[Name]],'Elec 22-23'!$A$4:$B$680, 2, FALSE)), "", VLOOKUP(Table1510[[#This Row],[Name]], 'Elec 22-23'!$A$4:$B$680, 2, FALSE))</f>
        <v/>
      </c>
      <c r="I275" s="12" t="str">
        <f>IFERROR(Table1510[[#This Row],[Electricity 22-23]]/$M$1, "")</f>
        <v/>
      </c>
      <c r="J275" s="7" t="str">
        <f>IF(ISNA(VLOOKUP(Table1510[[#This Row],[Name]],Table1[#All],21,FALSE)),"0",(VLOOKUP(Table1510[[#This Row],[Name]],Table1[#All],21,FALSE)))</f>
        <v>0</v>
      </c>
      <c r="K275" s="97">
        <f ca="1">IFERROR(Table1510[[#This Row],[Electricity 23-24]]/$O$1,"")</f>
        <v>0</v>
      </c>
      <c r="L275" s="77"/>
    </row>
    <row r="276" spans="1:12" x14ac:dyDescent="0.25">
      <c r="A276" s="2"/>
      <c r="B276" s="21" t="e">
        <f>VLOOKUP(Table1510[[#This Row],[Name]], 'Site Information'!$A$2:$D$46, 4, FALSE)</f>
        <v>#N/A</v>
      </c>
      <c r="C276" s="11" t="str">
        <f>IF(ISNA(VLOOKUP(Table1510[[#This Row],[Name]], 'Elec 17-18'!$A$4:$B$630, 2, FALSE)), "0", VLOOKUP(Table1510[[#This Row],[Name]], 'Elec 17-18'!$A$4:$B$630, 2, FALSE))</f>
        <v>0</v>
      </c>
      <c r="D276" s="11" t="str">
        <f>IF(ISNA(VLOOKUP(Table1510[[#This Row],[Name]], 'Elec 18-19'!$A$4:$B$630, 2, FALSE)), "0", VLOOKUP(Table1510[[#This Row],[Name]], 'Elec 18-19'!$A$4:$B$630, 2, FALSE))</f>
        <v>0</v>
      </c>
      <c r="E276" s="11" t="str">
        <f>IF(ISNA(VLOOKUP(Table1510[[#This Row],[Name]], 'Elec 19-20'!$A$4:$B$631, 2, FALSE)), "0", VLOOKUP(Table1510[[#This Row],[Name]], 'Elec 19-20'!$A$4:$B$631, 2, FALSE))</f>
        <v>0</v>
      </c>
      <c r="F276" s="11" t="str">
        <f>IF(ISNA(VLOOKUP(Table1510[[#This Row],[Name]],'Elec 20-21'!$A$4:$B$641, 2, FALSE)), "0", VLOOKUP(Table1510[[#This Row],[Name]], 'Elec 20-21'!$A$4:$B$641, 2, FALSE))</f>
        <v>0</v>
      </c>
      <c r="G276" s="47" t="str">
        <f>IF(ISNA(VLOOKUP(Table1510[[#This Row],[Name]], 'Elec 21-22'!$A$4:$B$656, 2, FALSE)), "0", VLOOKUP(Table1510[[#This Row],[Name]], 'Elec 21-22'!$A$4:$B$656, 2, FALSE))</f>
        <v>0</v>
      </c>
      <c r="H276" s="11" t="str">
        <f>IF(ISNA(VLOOKUP(Table1510[[#This Row],[Name]],'Elec 22-23'!$A$4:$B$680, 2, FALSE)), "", VLOOKUP(Table1510[[#This Row],[Name]], 'Elec 22-23'!$A$4:$B$680, 2, FALSE))</f>
        <v/>
      </c>
      <c r="I276" s="12" t="str">
        <f>IFERROR(Table1510[[#This Row],[Electricity 22-23]]/$M$1, "")</f>
        <v/>
      </c>
      <c r="J276" s="7" t="str">
        <f>IF(ISNA(VLOOKUP(Table1510[[#This Row],[Name]],Table1[#All],21,FALSE)),"0",(VLOOKUP(Table1510[[#This Row],[Name]],Table1[#All],21,FALSE)))</f>
        <v>0</v>
      </c>
      <c r="K276" s="97">
        <f ca="1">IFERROR(Table1510[[#This Row],[Electricity 23-24]]/$O$1,"")</f>
        <v>0</v>
      </c>
      <c r="L276" s="77"/>
    </row>
    <row r="277" spans="1:12" x14ac:dyDescent="0.25">
      <c r="A277" s="2"/>
      <c r="B277" s="21" t="e">
        <f>VLOOKUP(Table1510[[#This Row],[Name]], 'Site Information'!$A$2:$D$46, 4, FALSE)</f>
        <v>#N/A</v>
      </c>
      <c r="C277" s="8" t="str">
        <f>IF(ISNA(VLOOKUP(Table1510[[#This Row],[Name]], 'Elec 17-18'!$A$4:$B$630, 2, FALSE)), "0", VLOOKUP(Table1510[[#This Row],[Name]], 'Elec 17-18'!$A$4:$B$630, 2, FALSE))</f>
        <v>0</v>
      </c>
      <c r="D277" s="8" t="str">
        <f>IF(ISNA(VLOOKUP(Table1510[[#This Row],[Name]], 'Elec 18-19'!$A$4:$B$630, 2, FALSE)), "0", VLOOKUP(Table1510[[#This Row],[Name]], 'Elec 18-19'!$A$4:$B$630, 2, FALSE))</f>
        <v>0</v>
      </c>
      <c r="E277" s="7" t="str">
        <f>IF(ISNA(VLOOKUP(Table1510[[#This Row],[Name]], 'Elec 19-20'!$A$4:$B$631, 2, FALSE)), "0", VLOOKUP(Table1510[[#This Row],[Name]], 'Elec 19-20'!$A$4:$B$631, 2, FALSE))</f>
        <v>0</v>
      </c>
      <c r="F277" s="11" t="str">
        <f>IF(ISNA(VLOOKUP(Table1510[[#This Row],[Name]],'Elec 20-21'!$A$4:$B$641, 2, FALSE)), "0", VLOOKUP(Table1510[[#This Row],[Name]], 'Elec 20-21'!$A$4:$B$641, 2, FALSE))</f>
        <v>0</v>
      </c>
      <c r="G277" s="47" t="str">
        <f>IF(ISNA(VLOOKUP(Table1510[[#This Row],[Name]], 'Elec 21-22'!$A$4:$B$656, 2, FALSE)), "0", VLOOKUP(Table1510[[#This Row],[Name]], 'Elec 21-22'!$A$4:$B$656, 2, FALSE))</f>
        <v>0</v>
      </c>
      <c r="H277" s="11" t="str">
        <f>IF(ISNA(VLOOKUP(Table1510[[#This Row],[Name]],'Elec 22-23'!$A$4:$B$680, 2, FALSE)), "", VLOOKUP(Table1510[[#This Row],[Name]], 'Elec 22-23'!$A$4:$B$680, 2, FALSE))</f>
        <v/>
      </c>
      <c r="I277" s="74" t="str">
        <f>IFERROR(Table1510[[#This Row],[Electricity 22-23]]/$M$1, "")</f>
        <v/>
      </c>
      <c r="J277" s="7" t="str">
        <f>IF(ISNA(VLOOKUP(Table1510[[#This Row],[Name]],Table1[#All],21,FALSE)),"0",(VLOOKUP(Table1510[[#This Row],[Name]],Table1[#All],21,FALSE)))</f>
        <v>0</v>
      </c>
      <c r="K277" s="97">
        <f ca="1">IFERROR(Table1510[[#This Row],[Electricity 23-24]]/$O$1,"")</f>
        <v>0</v>
      </c>
      <c r="L277" s="77"/>
    </row>
    <row r="278" spans="1:12" x14ac:dyDescent="0.25">
      <c r="A278" s="2"/>
      <c r="B278" s="21" t="e">
        <f>VLOOKUP(Table1510[[#This Row],[Name]], 'Site Information'!$A$2:$D$46, 4, FALSE)</f>
        <v>#N/A</v>
      </c>
      <c r="C278" s="11" t="str">
        <f>IF(ISNA(VLOOKUP(Table1510[[#This Row],[Name]], 'Elec 17-18'!$A$4:$B$630, 2, FALSE)), "0", VLOOKUP(Table1510[[#This Row],[Name]], 'Elec 17-18'!$A$4:$B$630, 2, FALSE))</f>
        <v>0</v>
      </c>
      <c r="D278" s="11" t="str">
        <f>IF(ISNA(VLOOKUP(Table1510[[#This Row],[Name]], 'Elec 18-19'!$A$4:$B$630, 2, FALSE)), "0", VLOOKUP(Table1510[[#This Row],[Name]], 'Elec 18-19'!$A$4:$B$630, 2, FALSE))</f>
        <v>0</v>
      </c>
      <c r="E278" s="11" t="str">
        <f>IF(ISNA(VLOOKUP(Table1510[[#This Row],[Name]], 'Elec 19-20'!$A$4:$B$631, 2, FALSE)), "0", VLOOKUP(Table1510[[#This Row],[Name]], 'Elec 19-20'!$A$4:$B$631, 2, FALSE))</f>
        <v>0</v>
      </c>
      <c r="F278" s="11" t="str">
        <f>IF(ISNA(VLOOKUP(Table1510[[#This Row],[Name]],'Elec 20-21'!$A$4:$B$641, 2, FALSE)), "0", VLOOKUP(Table1510[[#This Row],[Name]], 'Elec 20-21'!$A$4:$B$641, 2, FALSE))</f>
        <v>0</v>
      </c>
      <c r="G278" s="47" t="str">
        <f>IF(ISNA(VLOOKUP(Table1510[[#This Row],[Name]], 'Elec 21-22'!$A$4:$B$656, 2, FALSE)), "0", VLOOKUP(Table1510[[#This Row],[Name]], 'Elec 21-22'!$A$4:$B$656, 2, FALSE))</f>
        <v>0</v>
      </c>
      <c r="H278" s="11" t="str">
        <f>IF(ISNA(VLOOKUP(Table1510[[#This Row],[Name]],'Elec 22-23'!$A$4:$B$680, 2, FALSE)), "", VLOOKUP(Table1510[[#This Row],[Name]], 'Elec 22-23'!$A$4:$B$680, 2, FALSE))</f>
        <v/>
      </c>
      <c r="I278" s="12" t="str">
        <f>IFERROR(Table1510[[#This Row],[Electricity 22-23]]/$M$1, "")</f>
        <v/>
      </c>
      <c r="J278" s="7" t="str">
        <f>IF(ISNA(VLOOKUP(Table1510[[#This Row],[Name]],Table1[#All],21,FALSE)),"0",(VLOOKUP(Table1510[[#This Row],[Name]],Table1[#All],21,FALSE)))</f>
        <v>0</v>
      </c>
      <c r="K278" s="97">
        <f ca="1">IFERROR(Table1510[[#This Row],[Electricity 23-24]]/$O$1,"")</f>
        <v>0</v>
      </c>
      <c r="L278" s="77"/>
    </row>
    <row r="279" spans="1:12" x14ac:dyDescent="0.25">
      <c r="A279" s="2"/>
      <c r="B279" s="21" t="e">
        <f>VLOOKUP(Table1510[[#This Row],[Name]], 'Site Information'!$A$2:$D$46, 4, FALSE)</f>
        <v>#N/A</v>
      </c>
      <c r="C279" s="11" t="str">
        <f>IF(ISNA(VLOOKUP(Table1510[[#This Row],[Name]], 'Elec 17-18'!$A$4:$B$630, 2, FALSE)), "0", VLOOKUP(Table1510[[#This Row],[Name]], 'Elec 17-18'!$A$4:$B$630, 2, FALSE))</f>
        <v>0</v>
      </c>
      <c r="D279" s="11" t="str">
        <f>IF(ISNA(VLOOKUP(Table1510[[#This Row],[Name]], 'Elec 18-19'!$A$4:$B$630, 2, FALSE)), "0", VLOOKUP(Table1510[[#This Row],[Name]], 'Elec 18-19'!$A$4:$B$630, 2, FALSE))</f>
        <v>0</v>
      </c>
      <c r="E279" s="11" t="str">
        <f>IF(ISNA(VLOOKUP(Table1510[[#This Row],[Name]], 'Elec 19-20'!$A$4:$B$631, 2, FALSE)), "0", VLOOKUP(Table1510[[#This Row],[Name]], 'Elec 19-20'!$A$4:$B$631, 2, FALSE))</f>
        <v>0</v>
      </c>
      <c r="F279" s="11" t="str">
        <f>IF(ISNA(VLOOKUP(Table1510[[#This Row],[Name]],'Elec 20-21'!$A$4:$B$641, 2, FALSE)), "0", VLOOKUP(Table1510[[#This Row],[Name]], 'Elec 20-21'!$A$4:$B$641, 2, FALSE))</f>
        <v>0</v>
      </c>
      <c r="G279" s="47" t="str">
        <f>IF(ISNA(VLOOKUP(Table1510[[#This Row],[Name]], 'Elec 21-22'!$A$4:$B$656, 2, FALSE)), "0", VLOOKUP(Table1510[[#This Row],[Name]], 'Elec 21-22'!$A$4:$B$656, 2, FALSE))</f>
        <v>0</v>
      </c>
      <c r="H279" s="11" t="str">
        <f>IF(ISNA(VLOOKUP(Table1510[[#This Row],[Name]],'Elec 22-23'!$A$4:$B$680, 2, FALSE)), "", VLOOKUP(Table1510[[#This Row],[Name]], 'Elec 22-23'!$A$4:$B$680, 2, FALSE))</f>
        <v/>
      </c>
      <c r="I279" s="12" t="str">
        <f>IFERROR(Table1510[[#This Row],[Electricity 22-23]]/$M$1, "")</f>
        <v/>
      </c>
      <c r="J279" s="7" t="str">
        <f>IF(ISNA(VLOOKUP(Table1510[[#This Row],[Name]],Table1[#All],21,FALSE)),"0",(VLOOKUP(Table1510[[#This Row],[Name]],Table1[#All],21,FALSE)))</f>
        <v>0</v>
      </c>
      <c r="K279" s="97">
        <f ca="1">IFERROR(Table1510[[#This Row],[Electricity 23-24]]/$O$1,"")</f>
        <v>0</v>
      </c>
      <c r="L279" s="77"/>
    </row>
    <row r="280" spans="1:12" x14ac:dyDescent="0.25">
      <c r="A280" s="2"/>
      <c r="B280" s="21" t="e">
        <f>VLOOKUP(Table1510[[#This Row],[Name]], 'Site Information'!$A$2:$D$46, 4, FALSE)</f>
        <v>#N/A</v>
      </c>
      <c r="C280" s="11" t="str">
        <f>IF(ISNA(VLOOKUP(Table1510[[#This Row],[Name]], 'Elec 17-18'!$A$4:$B$630, 2, FALSE)), "0", VLOOKUP(Table1510[[#This Row],[Name]], 'Elec 17-18'!$A$4:$B$630, 2, FALSE))</f>
        <v>0</v>
      </c>
      <c r="D280" s="11" t="str">
        <f>IF(ISNA(VLOOKUP(Table1510[[#This Row],[Name]], 'Elec 18-19'!$A$4:$B$630, 2, FALSE)), "0", VLOOKUP(Table1510[[#This Row],[Name]], 'Elec 18-19'!$A$4:$B$630, 2, FALSE))</f>
        <v>0</v>
      </c>
      <c r="E280" s="7" t="str">
        <f>IF(ISNA(VLOOKUP(Table1510[[#This Row],[Name]], 'Elec 19-20'!$A$4:$B$631, 2, FALSE)), "0", VLOOKUP(Table1510[[#This Row],[Name]], 'Elec 19-20'!$A$4:$B$631, 2, FALSE))</f>
        <v>0</v>
      </c>
      <c r="F280" s="11" t="str">
        <f>IF(ISNA(VLOOKUP(Table1510[[#This Row],[Name]],'Elec 20-21'!$A$4:$B$641, 2, FALSE)), "0", VLOOKUP(Table1510[[#This Row],[Name]], 'Elec 20-21'!$A$4:$B$641, 2, FALSE))</f>
        <v>0</v>
      </c>
      <c r="G280" s="47" t="str">
        <f>IF(ISNA(VLOOKUP(Table1510[[#This Row],[Name]], 'Elec 21-22'!$A$4:$B$656, 2, FALSE)), "0", VLOOKUP(Table1510[[#This Row],[Name]], 'Elec 21-22'!$A$4:$B$656, 2, FALSE))</f>
        <v>0</v>
      </c>
      <c r="H280" s="11" t="str">
        <f>IF(ISNA(VLOOKUP(Table1510[[#This Row],[Name]],'Elec 22-23'!$A$4:$B$680, 2, FALSE)), "", VLOOKUP(Table1510[[#This Row],[Name]], 'Elec 22-23'!$A$4:$B$680, 2, FALSE))</f>
        <v/>
      </c>
      <c r="I280" s="74" t="str">
        <f>IFERROR(Table1510[[#This Row],[Electricity 22-23]]/$M$1, "")</f>
        <v/>
      </c>
      <c r="J280" s="7" t="str">
        <f>IF(ISNA(VLOOKUP(Table1510[[#This Row],[Name]],Table1[#All],21,FALSE)),"0",(VLOOKUP(Table1510[[#This Row],[Name]],Table1[#All],21,FALSE)))</f>
        <v>0</v>
      </c>
      <c r="K280" s="97">
        <f ca="1">IFERROR(Table1510[[#This Row],[Electricity 23-24]]/$O$1,"")</f>
        <v>0</v>
      </c>
      <c r="L280" s="77"/>
    </row>
    <row r="281" spans="1:12" x14ac:dyDescent="0.25">
      <c r="A281" s="2"/>
      <c r="B281" s="21" t="e">
        <f>VLOOKUP(Table1510[[#This Row],[Name]], 'Site Information'!$A$2:$D$46, 4, FALSE)</f>
        <v>#N/A</v>
      </c>
      <c r="C281" s="8" t="str">
        <f>IF(ISNA(VLOOKUP(Table1510[[#This Row],[Name]], 'Elec 17-18'!$A$4:$B$630, 2, FALSE)), "0", VLOOKUP(Table1510[[#This Row],[Name]], 'Elec 17-18'!$A$4:$B$630, 2, FALSE))</f>
        <v>0</v>
      </c>
      <c r="D281" s="8" t="str">
        <f>IF(ISNA(VLOOKUP(Table1510[[#This Row],[Name]], 'Elec 18-19'!$A$4:$B$630, 2, FALSE)), "0", VLOOKUP(Table1510[[#This Row],[Name]], 'Elec 18-19'!$A$4:$B$630, 2, FALSE))</f>
        <v>0</v>
      </c>
      <c r="E281" s="7" t="str">
        <f>IF(ISNA(VLOOKUP(Table1510[[#This Row],[Name]], 'Elec 19-20'!$A$4:$B$631, 2, FALSE)), "0", VLOOKUP(Table1510[[#This Row],[Name]], 'Elec 19-20'!$A$4:$B$631, 2, FALSE))</f>
        <v>0</v>
      </c>
      <c r="F281" s="11" t="str">
        <f>IF(ISNA(VLOOKUP(Table1510[[#This Row],[Name]],'Elec 20-21'!$A$4:$B$641, 2, FALSE)), "0", VLOOKUP(Table1510[[#This Row],[Name]], 'Elec 20-21'!$A$4:$B$641, 2, FALSE))</f>
        <v>0</v>
      </c>
      <c r="G281" s="47" t="str">
        <f>IF(ISNA(VLOOKUP(Table1510[[#This Row],[Name]], 'Elec 21-22'!$A$4:$B$656, 2, FALSE)), "0", VLOOKUP(Table1510[[#This Row],[Name]], 'Elec 21-22'!$A$4:$B$656, 2, FALSE))</f>
        <v>0</v>
      </c>
      <c r="H281" s="11" t="str">
        <f>IF(ISNA(VLOOKUP(Table1510[[#This Row],[Name]],'Elec 22-23'!$A$4:$B$680, 2, FALSE)), "", VLOOKUP(Table1510[[#This Row],[Name]], 'Elec 22-23'!$A$4:$B$680, 2, FALSE))</f>
        <v/>
      </c>
      <c r="I281" s="74" t="str">
        <f>IFERROR(Table1510[[#This Row],[Electricity 22-23]]/$M$1, "")</f>
        <v/>
      </c>
      <c r="J281" s="7" t="str">
        <f>IF(ISNA(VLOOKUP(Table1510[[#This Row],[Name]],Table1[#All],21,FALSE)),"0",(VLOOKUP(Table1510[[#This Row],[Name]],Table1[#All],21,FALSE)))</f>
        <v>0</v>
      </c>
      <c r="K281" s="97">
        <f ca="1">IFERROR(Table1510[[#This Row],[Electricity 23-24]]/$O$1,"")</f>
        <v>0</v>
      </c>
      <c r="L281" s="77"/>
    </row>
    <row r="282" spans="1:12" x14ac:dyDescent="0.25">
      <c r="A282" s="2"/>
      <c r="B282" s="21" t="e">
        <f>VLOOKUP(Table1510[[#This Row],[Name]], 'Site Information'!$A$2:$D$46, 4, FALSE)</f>
        <v>#N/A</v>
      </c>
      <c r="C282" s="11" t="str">
        <f>IF(ISNA(VLOOKUP(Table1510[[#This Row],[Name]], 'Elec 17-18'!$A$4:$B$630, 2, FALSE)), "0", VLOOKUP(Table1510[[#This Row],[Name]], 'Elec 17-18'!$A$4:$B$630, 2, FALSE))</f>
        <v>0</v>
      </c>
      <c r="D282" s="11" t="str">
        <f>IF(ISNA(VLOOKUP(Table1510[[#This Row],[Name]], 'Elec 18-19'!$A$4:$B$630, 2, FALSE)), "0", VLOOKUP(Table1510[[#This Row],[Name]], 'Elec 18-19'!$A$4:$B$630, 2, FALSE))</f>
        <v>0</v>
      </c>
      <c r="E282" s="7" t="str">
        <f>IF(ISNA(VLOOKUP(Table1510[[#This Row],[Name]], 'Elec 19-20'!$A$4:$B$631, 2, FALSE)), "0", VLOOKUP(Table1510[[#This Row],[Name]], 'Elec 19-20'!$A$4:$B$631, 2, FALSE))</f>
        <v>0</v>
      </c>
      <c r="F282" s="11" t="str">
        <f>IF(ISNA(VLOOKUP(Table1510[[#This Row],[Name]],'Elec 20-21'!$A$4:$B$641, 2, FALSE)), "0", VLOOKUP(Table1510[[#This Row],[Name]], 'Elec 20-21'!$A$4:$B$641, 2, FALSE))</f>
        <v>0</v>
      </c>
      <c r="G282" s="47" t="str">
        <f>IF(ISNA(VLOOKUP(Table1510[[#This Row],[Name]], 'Elec 21-22'!$A$4:$B$656, 2, FALSE)), "0", VLOOKUP(Table1510[[#This Row],[Name]], 'Elec 21-22'!$A$4:$B$656, 2, FALSE))</f>
        <v>0</v>
      </c>
      <c r="H282" s="11" t="str">
        <f>IF(ISNA(VLOOKUP(Table1510[[#This Row],[Name]],'Elec 22-23'!$A$4:$B$680, 2, FALSE)), "", VLOOKUP(Table1510[[#This Row],[Name]], 'Elec 22-23'!$A$4:$B$680, 2, FALSE))</f>
        <v/>
      </c>
      <c r="I282" s="97" t="str">
        <f>IFERROR(Table1510[[#This Row],[Electricity 22-23]]/$M$1, "")</f>
        <v/>
      </c>
      <c r="J282" s="7" t="str">
        <f>IF(ISNA(VLOOKUP(Table1510[[#This Row],[Name]],Table1[#All],21,FALSE)),"0",(VLOOKUP(Table1510[[#This Row],[Name]],Table1[#All],21,FALSE)))</f>
        <v>0</v>
      </c>
      <c r="K282" s="97">
        <f ca="1">IFERROR(Table1510[[#This Row],[Electricity 23-24]]/$O$1,"")</f>
        <v>0</v>
      </c>
      <c r="L282" s="77"/>
    </row>
    <row r="283" spans="1:12" x14ac:dyDescent="0.25">
      <c r="A283" s="2"/>
      <c r="B283" s="21" t="e">
        <f>VLOOKUP(Table1510[[#This Row],[Name]], 'Site Information'!$A$2:$D$46, 4, FALSE)</f>
        <v>#N/A</v>
      </c>
      <c r="C283" s="11" t="str">
        <f>IF(ISNA(VLOOKUP(Table1510[[#This Row],[Name]], 'Elec 17-18'!$A$4:$B$630, 2, FALSE)), "0", VLOOKUP(Table1510[[#This Row],[Name]], 'Elec 17-18'!$A$4:$B$630, 2, FALSE))</f>
        <v>0</v>
      </c>
      <c r="D283" s="11" t="str">
        <f>IF(ISNA(VLOOKUP(Table1510[[#This Row],[Name]], 'Elec 18-19'!$A$4:$B$630, 2, FALSE)), "0", VLOOKUP(Table1510[[#This Row],[Name]], 'Elec 18-19'!$A$4:$B$630, 2, FALSE))</f>
        <v>0</v>
      </c>
      <c r="E283" s="7" t="str">
        <f>IF(ISNA(VLOOKUP(Table1510[[#This Row],[Name]], 'Elec 19-20'!$A$4:$B$631, 2, FALSE)), "0", VLOOKUP(Table1510[[#This Row],[Name]], 'Elec 19-20'!$A$4:$B$631, 2, FALSE))</f>
        <v>0</v>
      </c>
      <c r="F283" s="11" t="str">
        <f>IF(ISNA(VLOOKUP(Table1510[[#This Row],[Name]],'Elec 20-21'!$A$4:$B$641, 2, FALSE)), "0", VLOOKUP(Table1510[[#This Row],[Name]], 'Elec 20-21'!$A$4:$B$641, 2, FALSE))</f>
        <v>0</v>
      </c>
      <c r="G283" s="47" t="str">
        <f>IF(ISNA(VLOOKUP(Table1510[[#This Row],[Name]], 'Elec 21-22'!$A$4:$B$656, 2, FALSE)), "0", VLOOKUP(Table1510[[#This Row],[Name]], 'Elec 21-22'!$A$4:$B$656, 2, FALSE))</f>
        <v>0</v>
      </c>
      <c r="H283" s="11" t="str">
        <f>IF(ISNA(VLOOKUP(Table1510[[#This Row],[Name]],'Elec 22-23'!$A$4:$B$680, 2, FALSE)), "", VLOOKUP(Table1510[[#This Row],[Name]], 'Elec 22-23'!$A$4:$B$680, 2, FALSE))</f>
        <v/>
      </c>
      <c r="I283" s="74" t="str">
        <f>IFERROR(Table1510[[#This Row],[Electricity 22-23]]/$M$1, "")</f>
        <v/>
      </c>
      <c r="J283" s="7" t="str">
        <f>IF(ISNA(VLOOKUP(Table1510[[#This Row],[Name]],Table1[#All],21,FALSE)),"0",(VLOOKUP(Table1510[[#This Row],[Name]],Table1[#All],21,FALSE)))</f>
        <v>0</v>
      </c>
      <c r="K283" s="97">
        <f ca="1">IFERROR(Table1510[[#This Row],[Electricity 23-24]]/$O$1,"")</f>
        <v>0</v>
      </c>
      <c r="L283" s="77"/>
    </row>
    <row r="284" spans="1:12" x14ac:dyDescent="0.25">
      <c r="A284" s="2"/>
      <c r="B284" s="21" t="e">
        <f>VLOOKUP(Table1510[[#This Row],[Name]], 'Site Information'!$A$2:$D$46, 4, FALSE)</f>
        <v>#N/A</v>
      </c>
      <c r="C284" s="8" t="str">
        <f>IF(ISNA(VLOOKUP(Table1510[[#This Row],[Name]], 'Elec 17-18'!$A$4:$B$630, 2, FALSE)), "0", VLOOKUP(Table1510[[#This Row],[Name]], 'Elec 17-18'!$A$4:$B$630, 2, FALSE))</f>
        <v>0</v>
      </c>
      <c r="D284" s="8" t="str">
        <f>IF(ISNA(VLOOKUP(Table1510[[#This Row],[Name]], 'Elec 18-19'!$A$4:$B$630, 2, FALSE)), "0", VLOOKUP(Table1510[[#This Row],[Name]], 'Elec 18-19'!$A$4:$B$630, 2, FALSE))</f>
        <v>0</v>
      </c>
      <c r="E284" s="7" t="str">
        <f>IF(ISNA(VLOOKUP(Table1510[[#This Row],[Name]], 'Elec 19-20'!$A$4:$B$631, 2, FALSE)), "0", VLOOKUP(Table1510[[#This Row],[Name]], 'Elec 19-20'!$A$4:$B$631, 2, FALSE))</f>
        <v>0</v>
      </c>
      <c r="F284" s="11" t="str">
        <f>IF(ISNA(VLOOKUP(Table1510[[#This Row],[Name]],'Elec 20-21'!$A$4:$B$641, 2, FALSE)), "0", VLOOKUP(Table1510[[#This Row],[Name]], 'Elec 20-21'!$A$4:$B$641, 2, FALSE))</f>
        <v>0</v>
      </c>
      <c r="G284" s="47" t="str">
        <f>IF(ISNA(VLOOKUP(Table1510[[#This Row],[Name]], 'Elec 21-22'!$A$4:$B$656, 2, FALSE)), "0", VLOOKUP(Table1510[[#This Row],[Name]], 'Elec 21-22'!$A$4:$B$656, 2, FALSE))</f>
        <v>0</v>
      </c>
      <c r="H284" s="11" t="str">
        <f>IF(ISNA(VLOOKUP(Table1510[[#This Row],[Name]],'Elec 22-23'!$A$4:$B$680, 2, FALSE)), "", VLOOKUP(Table1510[[#This Row],[Name]], 'Elec 22-23'!$A$4:$B$680, 2, FALSE))</f>
        <v/>
      </c>
      <c r="I284" s="74" t="str">
        <f>IFERROR(Table1510[[#This Row],[Electricity 22-23]]/$M$1, "")</f>
        <v/>
      </c>
      <c r="J284" s="7" t="str">
        <f>IF(ISNA(VLOOKUP(Table1510[[#This Row],[Name]],Table1[#All],21,FALSE)),"0",(VLOOKUP(Table1510[[#This Row],[Name]],Table1[#All],21,FALSE)))</f>
        <v>0</v>
      </c>
      <c r="K284" s="97">
        <f ca="1">IFERROR(Table1510[[#This Row],[Electricity 23-24]]/$O$1,"")</f>
        <v>0</v>
      </c>
      <c r="L284" s="77"/>
    </row>
    <row r="285" spans="1:12" x14ac:dyDescent="0.25">
      <c r="A285" s="2"/>
      <c r="B285" s="21" t="e">
        <f>VLOOKUP(Table1510[[#This Row],[Name]], 'Site Information'!$A$2:$D$46, 4, FALSE)</f>
        <v>#N/A</v>
      </c>
      <c r="C285" s="11" t="str">
        <f>IF(ISNA(VLOOKUP(Table1510[[#This Row],[Name]], 'Elec 17-18'!$A$4:$B$630, 2, FALSE)), "0", VLOOKUP(Table1510[[#This Row],[Name]], 'Elec 17-18'!$A$4:$B$630, 2, FALSE))</f>
        <v>0</v>
      </c>
      <c r="D285" s="11" t="str">
        <f>IF(ISNA(VLOOKUP(Table1510[[#This Row],[Name]], 'Elec 18-19'!$A$4:$B$630, 2, FALSE)), "0", VLOOKUP(Table1510[[#This Row],[Name]], 'Elec 18-19'!$A$4:$B$630, 2, FALSE))</f>
        <v>0</v>
      </c>
      <c r="E285" s="11" t="str">
        <f>IF(ISNA(VLOOKUP(Table1510[[#This Row],[Name]], 'Elec 19-20'!$A$4:$B$631, 2, FALSE)), "0", VLOOKUP(Table1510[[#This Row],[Name]], 'Elec 19-20'!$A$4:$B$631, 2, FALSE))</f>
        <v>0</v>
      </c>
      <c r="F285" s="11" t="str">
        <f>IF(ISNA(VLOOKUP(Table1510[[#This Row],[Name]],'Elec 20-21'!$A$4:$B$641, 2, FALSE)), "0", VLOOKUP(Table1510[[#This Row],[Name]], 'Elec 20-21'!$A$4:$B$641, 2, FALSE))</f>
        <v>0</v>
      </c>
      <c r="G285" s="47" t="str">
        <f>IF(ISNA(VLOOKUP(Table1510[[#This Row],[Name]], 'Elec 21-22'!$A$4:$B$656, 2, FALSE)), "0", VLOOKUP(Table1510[[#This Row],[Name]], 'Elec 21-22'!$A$4:$B$656, 2, FALSE))</f>
        <v>0</v>
      </c>
      <c r="H285" s="11" t="str">
        <f>IF(ISNA(VLOOKUP(Table1510[[#This Row],[Name]],'Elec 22-23'!$A$4:$B$680, 2, FALSE)), "", VLOOKUP(Table1510[[#This Row],[Name]], 'Elec 22-23'!$A$4:$B$680, 2, FALSE))</f>
        <v/>
      </c>
      <c r="I285" s="93" t="str">
        <f>IFERROR(Table1510[[#This Row],[Electricity 22-23]]/$M$1, "")</f>
        <v/>
      </c>
      <c r="J285" s="7" t="str">
        <f>IF(ISNA(VLOOKUP(Table1510[[#This Row],[Name]],Table1[#All],21,FALSE)),"0",(VLOOKUP(Table1510[[#This Row],[Name]],Table1[#All],21,FALSE)))</f>
        <v>0</v>
      </c>
      <c r="K285" s="97">
        <f ca="1">IFERROR(Table1510[[#This Row],[Electricity 23-24]]/$O$1,"")</f>
        <v>0</v>
      </c>
      <c r="L285" s="77"/>
    </row>
    <row r="286" spans="1:12" x14ac:dyDescent="0.25">
      <c r="A286" s="2"/>
      <c r="B286" s="21" t="e">
        <f>VLOOKUP(Table1510[[#This Row],[Name]], 'Site Information'!$A$2:$D$46, 4, FALSE)</f>
        <v>#N/A</v>
      </c>
      <c r="C286" s="8" t="str">
        <f>IF(ISNA(VLOOKUP(Table1510[[#This Row],[Name]], 'Elec 17-18'!$A$4:$B$630, 2, FALSE)), "0", VLOOKUP(Table1510[[#This Row],[Name]], 'Elec 17-18'!$A$4:$B$630, 2, FALSE))</f>
        <v>0</v>
      </c>
      <c r="D286" s="8" t="str">
        <f>IF(ISNA(VLOOKUP(Table1510[[#This Row],[Name]], 'Elec 18-19'!$A$4:$B$630, 2, FALSE)), "0", VLOOKUP(Table1510[[#This Row],[Name]], 'Elec 18-19'!$A$4:$B$630, 2, FALSE))</f>
        <v>0</v>
      </c>
      <c r="E286" s="7" t="str">
        <f>IF(ISNA(VLOOKUP(Table1510[[#This Row],[Name]], 'Elec 19-20'!$A$4:$B$631, 2, FALSE)), "0", VLOOKUP(Table1510[[#This Row],[Name]], 'Elec 19-20'!$A$4:$B$631, 2, FALSE))</f>
        <v>0</v>
      </c>
      <c r="F286" s="11" t="str">
        <f>IF(ISNA(VLOOKUP(Table1510[[#This Row],[Name]],'Elec 20-21'!$A$4:$B$641, 2, FALSE)), "0", VLOOKUP(Table1510[[#This Row],[Name]], 'Elec 20-21'!$A$4:$B$641, 2, FALSE))</f>
        <v>0</v>
      </c>
      <c r="G286" s="47" t="str">
        <f>IF(ISNA(VLOOKUP(Table1510[[#This Row],[Name]], 'Elec 21-22'!$A$4:$B$656, 2, FALSE)), "0", VLOOKUP(Table1510[[#This Row],[Name]], 'Elec 21-22'!$A$4:$B$656, 2, FALSE))</f>
        <v>0</v>
      </c>
      <c r="H286" s="11" t="str">
        <f>IF(ISNA(VLOOKUP(Table1510[[#This Row],[Name]],'Elec 22-23'!$A$4:$B$680, 2, FALSE)), "", VLOOKUP(Table1510[[#This Row],[Name]], 'Elec 22-23'!$A$4:$B$680, 2, FALSE))</f>
        <v/>
      </c>
      <c r="I286" s="74" t="str">
        <f>IFERROR(Table1510[[#This Row],[Electricity 22-23]]/$M$1, "")</f>
        <v/>
      </c>
      <c r="J286" s="7" t="str">
        <f>IF(ISNA(VLOOKUP(Table1510[[#This Row],[Name]],Table1[#All],21,FALSE)),"0",(VLOOKUP(Table1510[[#This Row],[Name]],Table1[#All],21,FALSE)))</f>
        <v>0</v>
      </c>
      <c r="K286" s="97">
        <f ca="1">IFERROR(Table1510[[#This Row],[Electricity 23-24]]/$O$1,"")</f>
        <v>0</v>
      </c>
      <c r="L286" s="77"/>
    </row>
    <row r="287" spans="1:12" x14ac:dyDescent="0.25">
      <c r="A287" s="2"/>
      <c r="B287" s="21" t="e">
        <f>VLOOKUP(Table1510[[#This Row],[Name]], 'Site Information'!$A$2:$D$46, 4, FALSE)</f>
        <v>#N/A</v>
      </c>
      <c r="C287" s="11" t="str">
        <f>IF(ISNA(VLOOKUP(Table1510[[#This Row],[Name]], 'Elec 17-18'!$A$4:$B$630, 2, FALSE)), "0", VLOOKUP(Table1510[[#This Row],[Name]], 'Elec 17-18'!$A$4:$B$630, 2, FALSE))</f>
        <v>0</v>
      </c>
      <c r="D287" s="11" t="str">
        <f>IF(ISNA(VLOOKUP(Table1510[[#This Row],[Name]], 'Elec 18-19'!$A$4:$B$630, 2, FALSE)), "0", VLOOKUP(Table1510[[#This Row],[Name]], 'Elec 18-19'!$A$4:$B$630, 2, FALSE))</f>
        <v>0</v>
      </c>
      <c r="E287" s="11" t="str">
        <f>IF(ISNA(VLOOKUP(Table1510[[#This Row],[Name]], 'Elec 19-20'!$A$4:$B$631, 2, FALSE)), "0", VLOOKUP(Table1510[[#This Row],[Name]], 'Elec 19-20'!$A$4:$B$631, 2, FALSE))</f>
        <v>0</v>
      </c>
      <c r="F287" s="11" t="str">
        <f>IF(ISNA(VLOOKUP(Table1510[[#This Row],[Name]],'Elec 20-21'!$A$4:$B$641, 2, FALSE)), "0", VLOOKUP(Table1510[[#This Row],[Name]], 'Elec 20-21'!$A$4:$B$641, 2, FALSE))</f>
        <v>0</v>
      </c>
      <c r="G287" s="47" t="str">
        <f>IF(ISNA(VLOOKUP(Table1510[[#This Row],[Name]], 'Elec 21-22'!$A$4:$B$656, 2, FALSE)), "0", VLOOKUP(Table1510[[#This Row],[Name]], 'Elec 21-22'!$A$4:$B$656, 2, FALSE))</f>
        <v>0</v>
      </c>
      <c r="H287" s="11" t="str">
        <f>IF(ISNA(VLOOKUP(Table1510[[#This Row],[Name]],'Elec 22-23'!$A$4:$B$680, 2, FALSE)), "", VLOOKUP(Table1510[[#This Row],[Name]], 'Elec 22-23'!$A$4:$B$680, 2, FALSE))</f>
        <v/>
      </c>
      <c r="I287" s="12" t="str">
        <f>IFERROR(Table1510[[#This Row],[Electricity 22-23]]/$M$1, "")</f>
        <v/>
      </c>
      <c r="J287" s="7" t="str">
        <f>IF(ISNA(VLOOKUP(Table1510[[#This Row],[Name]],Table1[#All],21,FALSE)),"0",(VLOOKUP(Table1510[[#This Row],[Name]],Table1[#All],21,FALSE)))</f>
        <v>0</v>
      </c>
      <c r="K287" s="97">
        <f ca="1">IFERROR(Table1510[[#This Row],[Electricity 23-24]]/$O$1,"")</f>
        <v>0</v>
      </c>
      <c r="L287" s="77"/>
    </row>
    <row r="288" spans="1:12" x14ac:dyDescent="0.25">
      <c r="A288" s="2"/>
      <c r="B288" s="21" t="e">
        <f>VLOOKUP(Table1510[[#This Row],[Name]], 'Site Information'!$A$2:$D$46, 4, FALSE)</f>
        <v>#N/A</v>
      </c>
      <c r="C288" s="11" t="str">
        <f>IF(ISNA(VLOOKUP(Table1510[[#This Row],[Name]], 'Elec 17-18'!$A$4:$B$630, 2, FALSE)), "0", VLOOKUP(Table1510[[#This Row],[Name]], 'Elec 17-18'!$A$4:$B$630, 2, FALSE))</f>
        <v>0</v>
      </c>
      <c r="D288" s="11" t="str">
        <f>IF(ISNA(VLOOKUP(Table1510[[#This Row],[Name]], 'Elec 18-19'!$A$4:$B$630, 2, FALSE)), "0", VLOOKUP(Table1510[[#This Row],[Name]], 'Elec 18-19'!$A$4:$B$630, 2, FALSE))</f>
        <v>0</v>
      </c>
      <c r="E288" s="11" t="str">
        <f>IF(ISNA(VLOOKUP(Table1510[[#This Row],[Name]], 'Elec 19-20'!$A$4:$B$631, 2, FALSE)), "0", VLOOKUP(Table1510[[#This Row],[Name]], 'Elec 19-20'!$A$4:$B$631, 2, FALSE))</f>
        <v>0</v>
      </c>
      <c r="F288" s="11" t="str">
        <f>IF(ISNA(VLOOKUP(Table1510[[#This Row],[Name]],'Elec 20-21'!$A$4:$B$641, 2, FALSE)), "0", VLOOKUP(Table1510[[#This Row],[Name]], 'Elec 20-21'!$A$4:$B$641, 2, FALSE))</f>
        <v>0</v>
      </c>
      <c r="G288" s="47" t="str">
        <f>IF(ISNA(VLOOKUP(Table1510[[#This Row],[Name]], 'Elec 21-22'!$A$4:$B$656, 2, FALSE)), "0", VLOOKUP(Table1510[[#This Row],[Name]], 'Elec 21-22'!$A$4:$B$656, 2, FALSE))</f>
        <v>0</v>
      </c>
      <c r="H288" s="11" t="str">
        <f>IF(ISNA(VLOOKUP(Table1510[[#This Row],[Name]],'Elec 22-23'!$A$4:$B$680, 2, FALSE)), "", VLOOKUP(Table1510[[#This Row],[Name]], 'Elec 22-23'!$A$4:$B$680, 2, FALSE))</f>
        <v/>
      </c>
      <c r="I288" s="12" t="str">
        <f>IFERROR(Table1510[[#This Row],[Electricity 22-23]]/$M$1, "")</f>
        <v/>
      </c>
      <c r="J288" s="7" t="str">
        <f>IF(ISNA(VLOOKUP(Table1510[[#This Row],[Name]],Table1[#All],21,FALSE)),"0",(VLOOKUP(Table1510[[#This Row],[Name]],Table1[#All],21,FALSE)))</f>
        <v>0</v>
      </c>
      <c r="K288" s="97">
        <f ca="1">IFERROR(Table1510[[#This Row],[Electricity 23-24]]/$O$1,"")</f>
        <v>0</v>
      </c>
      <c r="L288" s="77"/>
    </row>
    <row r="289" spans="1:12" x14ac:dyDescent="0.25">
      <c r="A289" s="2"/>
      <c r="B289" s="21" t="e">
        <f>VLOOKUP(Table1510[[#This Row],[Name]], 'Site Information'!$A$2:$D$46, 4, FALSE)</f>
        <v>#N/A</v>
      </c>
      <c r="C289" s="8" t="str">
        <f>IF(ISNA(VLOOKUP(Table1510[[#This Row],[Name]], 'Elec 17-18'!$A$4:$B$630, 2, FALSE)), "0", VLOOKUP(Table1510[[#This Row],[Name]], 'Elec 17-18'!$A$4:$B$630, 2, FALSE))</f>
        <v>0</v>
      </c>
      <c r="D289" s="8" t="str">
        <f>IF(ISNA(VLOOKUP(Table1510[[#This Row],[Name]], 'Elec 18-19'!$A$4:$B$630, 2, FALSE)), "0", VLOOKUP(Table1510[[#This Row],[Name]], 'Elec 18-19'!$A$4:$B$630, 2, FALSE))</f>
        <v>0</v>
      </c>
      <c r="E289" s="7" t="str">
        <f>IF(ISNA(VLOOKUP(Table1510[[#This Row],[Name]], 'Elec 19-20'!$A$4:$B$631, 2, FALSE)), "0", VLOOKUP(Table1510[[#This Row],[Name]], 'Elec 19-20'!$A$4:$B$631, 2, FALSE))</f>
        <v>0</v>
      </c>
      <c r="F289" s="11" t="str">
        <f>IF(ISNA(VLOOKUP(Table1510[[#This Row],[Name]],'Elec 20-21'!$A$4:$B$641, 2, FALSE)), "0", VLOOKUP(Table1510[[#This Row],[Name]], 'Elec 20-21'!$A$4:$B$641, 2, FALSE))</f>
        <v>0</v>
      </c>
      <c r="G289" s="47" t="str">
        <f>IF(ISNA(VLOOKUP(Table1510[[#This Row],[Name]], 'Elec 21-22'!$A$4:$B$656, 2, FALSE)), "0", VLOOKUP(Table1510[[#This Row],[Name]], 'Elec 21-22'!$A$4:$B$656, 2, FALSE))</f>
        <v>0</v>
      </c>
      <c r="H289" s="11" t="str">
        <f>IF(ISNA(VLOOKUP(Table1510[[#This Row],[Name]],'Elec 22-23'!$A$4:$B$680, 2, FALSE)), "", VLOOKUP(Table1510[[#This Row],[Name]], 'Elec 22-23'!$A$4:$B$680, 2, FALSE))</f>
        <v/>
      </c>
      <c r="I289" s="74" t="str">
        <f>IFERROR(Table1510[[#This Row],[Electricity 22-23]]/$M$1, "")</f>
        <v/>
      </c>
      <c r="J289" s="7" t="str">
        <f>IF(ISNA(VLOOKUP(Table1510[[#This Row],[Name]],Table1[#All],21,FALSE)),"0",(VLOOKUP(Table1510[[#This Row],[Name]],Table1[#All],21,FALSE)))</f>
        <v>0</v>
      </c>
      <c r="K289" s="97">
        <f ca="1">IFERROR(Table1510[[#This Row],[Electricity 23-24]]/$O$1,"")</f>
        <v>0</v>
      </c>
      <c r="L289" s="77"/>
    </row>
    <row r="290" spans="1:12" x14ac:dyDescent="0.25">
      <c r="A290" s="2"/>
      <c r="B290" s="21" t="e">
        <f>VLOOKUP(Table1510[[#This Row],[Name]], 'Site Information'!$A$2:$D$46, 4, FALSE)</f>
        <v>#N/A</v>
      </c>
      <c r="C290" s="11" t="str">
        <f>IF(ISNA(VLOOKUP(Table1510[[#This Row],[Name]], 'Elec 17-18'!$A$4:$B$630, 2, FALSE)), "0", VLOOKUP(Table1510[[#This Row],[Name]], 'Elec 17-18'!$A$4:$B$630, 2, FALSE))</f>
        <v>0</v>
      </c>
      <c r="D290" s="11" t="str">
        <f>IF(ISNA(VLOOKUP(Table1510[[#This Row],[Name]], 'Elec 18-19'!$A$4:$B$630, 2, FALSE)), "0", VLOOKUP(Table1510[[#This Row],[Name]], 'Elec 18-19'!$A$4:$B$630, 2, FALSE))</f>
        <v>0</v>
      </c>
      <c r="E290" s="11" t="str">
        <f>IF(ISNA(VLOOKUP(Table1510[[#This Row],[Name]], 'Elec 19-20'!$A$4:$B$631, 2, FALSE)), "0", VLOOKUP(Table1510[[#This Row],[Name]], 'Elec 19-20'!$A$4:$B$631, 2, FALSE))</f>
        <v>0</v>
      </c>
      <c r="F290" s="11" t="str">
        <f>IF(ISNA(VLOOKUP(Table1510[[#This Row],[Name]],'Elec 20-21'!$A$4:$B$641, 2, FALSE)), "0", VLOOKUP(Table1510[[#This Row],[Name]], 'Elec 20-21'!$A$4:$B$641, 2, FALSE))</f>
        <v>0</v>
      </c>
      <c r="G290" s="47" t="str">
        <f>IF(ISNA(VLOOKUP(Table1510[[#This Row],[Name]], 'Elec 21-22'!$A$4:$B$656, 2, FALSE)), "0", VLOOKUP(Table1510[[#This Row],[Name]], 'Elec 21-22'!$A$4:$B$656, 2, FALSE))</f>
        <v>0</v>
      </c>
      <c r="H290" s="11" t="str">
        <f>IF(ISNA(VLOOKUP(Table1510[[#This Row],[Name]],'Elec 22-23'!$A$4:$B$680, 2, FALSE)), "", VLOOKUP(Table1510[[#This Row],[Name]], 'Elec 22-23'!$A$4:$B$680, 2, FALSE))</f>
        <v/>
      </c>
      <c r="I290" s="93" t="str">
        <f>IFERROR(Table1510[[#This Row],[Electricity 22-23]]/$M$1, "")</f>
        <v/>
      </c>
      <c r="J290" s="7" t="str">
        <f>IF(ISNA(VLOOKUP(Table1510[[#This Row],[Name]],Table1[#All],21,FALSE)),"0",(VLOOKUP(Table1510[[#This Row],[Name]],Table1[#All],21,FALSE)))</f>
        <v>0</v>
      </c>
      <c r="K290" s="97">
        <f ca="1">IFERROR(Table1510[[#This Row],[Electricity 23-24]]/$O$1,"")</f>
        <v>0</v>
      </c>
      <c r="L290" s="77"/>
    </row>
    <row r="291" spans="1:12" x14ac:dyDescent="0.25">
      <c r="A291" s="2"/>
      <c r="B291" s="21" t="e">
        <f>VLOOKUP(Table1510[[#This Row],[Name]], 'Site Information'!$A$2:$D$46, 4, FALSE)</f>
        <v>#N/A</v>
      </c>
      <c r="C291" s="11" t="str">
        <f>IF(ISNA(VLOOKUP(Table1510[[#This Row],[Name]], 'Elec 17-18'!$A$4:$B$630, 2, FALSE)), "0", VLOOKUP(Table1510[[#This Row],[Name]], 'Elec 17-18'!$A$4:$B$630, 2, FALSE))</f>
        <v>0</v>
      </c>
      <c r="D291" s="11" t="str">
        <f>IF(ISNA(VLOOKUP(Table1510[[#This Row],[Name]], 'Elec 18-19'!$A$4:$B$630, 2, FALSE)), "0", VLOOKUP(Table1510[[#This Row],[Name]], 'Elec 18-19'!$A$4:$B$630, 2, FALSE))</f>
        <v>0</v>
      </c>
      <c r="E291" s="11" t="str">
        <f>IF(ISNA(VLOOKUP(Table1510[[#This Row],[Name]], 'Elec 19-20'!$A$4:$B$631, 2, FALSE)), "0", VLOOKUP(Table1510[[#This Row],[Name]], 'Elec 19-20'!$A$4:$B$631, 2, FALSE))</f>
        <v>0</v>
      </c>
      <c r="F291" s="11" t="str">
        <f>IF(ISNA(VLOOKUP(Table1510[[#This Row],[Name]],'Elec 20-21'!$A$4:$B$641, 2, FALSE)), "0", VLOOKUP(Table1510[[#This Row],[Name]], 'Elec 20-21'!$A$4:$B$641, 2, FALSE))</f>
        <v>0</v>
      </c>
      <c r="G291" s="47" t="str">
        <f>IF(ISNA(VLOOKUP(Table1510[[#This Row],[Name]], 'Elec 21-22'!$A$4:$B$656, 2, FALSE)), "0", VLOOKUP(Table1510[[#This Row],[Name]], 'Elec 21-22'!$A$4:$B$656, 2, FALSE))</f>
        <v>0</v>
      </c>
      <c r="H291" s="11" t="str">
        <f>IF(ISNA(VLOOKUP(Table1510[[#This Row],[Name]],'Elec 22-23'!$A$4:$B$680, 2, FALSE)), "", VLOOKUP(Table1510[[#This Row],[Name]], 'Elec 22-23'!$A$4:$B$680, 2, FALSE))</f>
        <v/>
      </c>
      <c r="I291" s="12" t="str">
        <f>IFERROR(Table1510[[#This Row],[Electricity 22-23]]/$M$1, "")</f>
        <v/>
      </c>
      <c r="J291" s="7" t="str">
        <f>IF(ISNA(VLOOKUP(Table1510[[#This Row],[Name]],Table1[#All],21,FALSE)),"0",(VLOOKUP(Table1510[[#This Row],[Name]],Table1[#All],21,FALSE)))</f>
        <v>0</v>
      </c>
      <c r="K291" s="97">
        <f ca="1">IFERROR(Table1510[[#This Row],[Electricity 23-24]]/$O$1,"")</f>
        <v>0</v>
      </c>
      <c r="L291" s="77"/>
    </row>
    <row r="292" spans="1:12" x14ac:dyDescent="0.25">
      <c r="A292" s="2"/>
      <c r="B292" s="21" t="e">
        <f>VLOOKUP(Table1510[[#This Row],[Name]], 'Site Information'!$A$2:$D$46, 4, FALSE)</f>
        <v>#N/A</v>
      </c>
      <c r="C292" s="8" t="str">
        <f>IF(ISNA(VLOOKUP(Table1510[[#This Row],[Name]], 'Elec 17-18'!$A$4:$B$630, 2, FALSE)), "0", VLOOKUP(Table1510[[#This Row],[Name]], 'Elec 17-18'!$A$4:$B$630, 2, FALSE))</f>
        <v>0</v>
      </c>
      <c r="D292" s="8" t="str">
        <f>IF(ISNA(VLOOKUP(Table1510[[#This Row],[Name]], 'Elec 18-19'!$A$4:$B$630, 2, FALSE)), "0", VLOOKUP(Table1510[[#This Row],[Name]], 'Elec 18-19'!$A$4:$B$630, 2, FALSE))</f>
        <v>0</v>
      </c>
      <c r="E292" s="7" t="str">
        <f>IF(ISNA(VLOOKUP(Table1510[[#This Row],[Name]], 'Elec 19-20'!$A$4:$B$631, 2, FALSE)), "0", VLOOKUP(Table1510[[#This Row],[Name]], 'Elec 19-20'!$A$4:$B$631, 2, FALSE))</f>
        <v>0</v>
      </c>
      <c r="F292" s="11" t="str">
        <f>IF(ISNA(VLOOKUP(Table1510[[#This Row],[Name]],'Elec 20-21'!$A$4:$B$641, 2, FALSE)), "0", VLOOKUP(Table1510[[#This Row],[Name]], 'Elec 20-21'!$A$4:$B$641, 2, FALSE))</f>
        <v>0</v>
      </c>
      <c r="G292" s="47" t="str">
        <f>IF(ISNA(VLOOKUP(Table1510[[#This Row],[Name]], 'Elec 21-22'!$A$4:$B$656, 2, FALSE)), "0", VLOOKUP(Table1510[[#This Row],[Name]], 'Elec 21-22'!$A$4:$B$656, 2, FALSE))</f>
        <v>0</v>
      </c>
      <c r="H292" s="11" t="str">
        <f>IF(ISNA(VLOOKUP(Table1510[[#This Row],[Name]],'Elec 22-23'!$A$4:$B$680, 2, FALSE)), "", VLOOKUP(Table1510[[#This Row],[Name]], 'Elec 22-23'!$A$4:$B$680, 2, FALSE))</f>
        <v/>
      </c>
      <c r="I292" s="74" t="str">
        <f>IFERROR(Table1510[[#This Row],[Electricity 22-23]]/$M$1, "")</f>
        <v/>
      </c>
      <c r="J292" s="7" t="str">
        <f>IF(ISNA(VLOOKUP(Table1510[[#This Row],[Name]],Table1[#All],21,FALSE)),"0",(VLOOKUP(Table1510[[#This Row],[Name]],Table1[#All],21,FALSE)))</f>
        <v>0</v>
      </c>
      <c r="K292" s="97">
        <f ca="1">IFERROR(Table1510[[#This Row],[Electricity 23-24]]/$O$1,"")</f>
        <v>0</v>
      </c>
      <c r="L292" s="77"/>
    </row>
    <row r="293" spans="1:12" x14ac:dyDescent="0.25">
      <c r="A293" s="2"/>
      <c r="B293" s="21" t="e">
        <f>VLOOKUP(Table1510[[#This Row],[Name]], 'Site Information'!$A$2:$D$46, 4, FALSE)</f>
        <v>#N/A</v>
      </c>
      <c r="C293" s="8" t="str">
        <f>IF(ISNA(VLOOKUP(Table1510[[#This Row],[Name]], 'Elec 17-18'!$A$4:$B$630, 2, FALSE)), "0", VLOOKUP(Table1510[[#This Row],[Name]], 'Elec 17-18'!$A$4:$B$630, 2, FALSE))</f>
        <v>0</v>
      </c>
      <c r="D293" s="8" t="str">
        <f>IF(ISNA(VLOOKUP(Table1510[[#This Row],[Name]], 'Elec 18-19'!$A$4:$B$630, 2, FALSE)), "0", VLOOKUP(Table1510[[#This Row],[Name]], 'Elec 18-19'!$A$4:$B$630, 2, FALSE))</f>
        <v>0</v>
      </c>
      <c r="E293" s="7" t="str">
        <f>IF(ISNA(VLOOKUP(Table1510[[#This Row],[Name]], 'Elec 19-20'!$A$4:$B$631, 2, FALSE)), "0", VLOOKUP(Table1510[[#This Row],[Name]], 'Elec 19-20'!$A$4:$B$631, 2, FALSE))</f>
        <v>0</v>
      </c>
      <c r="F293" s="11" t="str">
        <f>IF(ISNA(VLOOKUP(Table1510[[#This Row],[Name]],'Elec 20-21'!$A$4:$B$641, 2, FALSE)), "0", VLOOKUP(Table1510[[#This Row],[Name]], 'Elec 20-21'!$A$4:$B$641, 2, FALSE))</f>
        <v>0</v>
      </c>
      <c r="G293" s="47" t="str">
        <f>IF(ISNA(VLOOKUP(Table1510[[#This Row],[Name]], 'Elec 21-22'!$A$4:$B$656, 2, FALSE)), "0", VLOOKUP(Table1510[[#This Row],[Name]], 'Elec 21-22'!$A$4:$B$656, 2, FALSE))</f>
        <v>0</v>
      </c>
      <c r="H293" s="11" t="str">
        <f>IF(ISNA(VLOOKUP(Table1510[[#This Row],[Name]],'Elec 22-23'!$A$4:$B$680, 2, FALSE)), "", VLOOKUP(Table1510[[#This Row],[Name]], 'Elec 22-23'!$A$4:$B$680, 2, FALSE))</f>
        <v/>
      </c>
      <c r="I293" s="97" t="str">
        <f>IFERROR(Table1510[[#This Row],[Electricity 22-23]]/$M$1, "")</f>
        <v/>
      </c>
      <c r="J293" s="7" t="str">
        <f>IF(ISNA(VLOOKUP(Table1510[[#This Row],[Name]],Table1[#All],21,FALSE)),"0",(VLOOKUP(Table1510[[#This Row],[Name]],Table1[#All],21,FALSE)))</f>
        <v>0</v>
      </c>
      <c r="K293" s="97">
        <f ca="1">IFERROR(Table1510[[#This Row],[Electricity 23-24]]/$O$1,"")</f>
        <v>0</v>
      </c>
      <c r="L293" s="77"/>
    </row>
    <row r="294" spans="1:12" x14ac:dyDescent="0.25">
      <c r="A294" s="2"/>
      <c r="B294" s="21" t="e">
        <f>VLOOKUP(Table1510[[#This Row],[Name]], 'Site Information'!$A$2:$D$46, 4, FALSE)</f>
        <v>#N/A</v>
      </c>
      <c r="C294" s="11" t="str">
        <f>IF(ISNA(VLOOKUP(Table1510[[#This Row],[Name]], 'Elec 17-18'!$A$4:$B$630, 2, FALSE)), "0", VLOOKUP(Table1510[[#This Row],[Name]], 'Elec 17-18'!$A$4:$B$630, 2, FALSE))</f>
        <v>0</v>
      </c>
      <c r="D294" s="11" t="str">
        <f>IF(ISNA(VLOOKUP(Table1510[[#This Row],[Name]], 'Elec 18-19'!$A$4:$B$630, 2, FALSE)), "0", VLOOKUP(Table1510[[#This Row],[Name]], 'Elec 18-19'!$A$4:$B$630, 2, FALSE))</f>
        <v>0</v>
      </c>
      <c r="E294" s="11" t="str">
        <f>IF(ISNA(VLOOKUP(Table1510[[#This Row],[Name]], 'Elec 19-20'!$A$4:$B$631, 2, FALSE)), "0", VLOOKUP(Table1510[[#This Row],[Name]], 'Elec 19-20'!$A$4:$B$631, 2, FALSE))</f>
        <v>0</v>
      </c>
      <c r="F294" s="11" t="str">
        <f>IF(ISNA(VLOOKUP(Table1510[[#This Row],[Name]],'Elec 20-21'!$A$4:$B$641, 2, FALSE)), "0", VLOOKUP(Table1510[[#This Row],[Name]], 'Elec 20-21'!$A$4:$B$641, 2, FALSE))</f>
        <v>0</v>
      </c>
      <c r="G294" s="47" t="str">
        <f>IF(ISNA(VLOOKUP(Table1510[[#This Row],[Name]], 'Elec 21-22'!$A$4:$B$656, 2, FALSE)), "0", VLOOKUP(Table1510[[#This Row],[Name]], 'Elec 21-22'!$A$4:$B$656, 2, FALSE))</f>
        <v>0</v>
      </c>
      <c r="H294" s="11" t="str">
        <f>IF(ISNA(VLOOKUP(Table1510[[#This Row],[Name]],'Elec 22-23'!$A$4:$B$680, 2, FALSE)), "", VLOOKUP(Table1510[[#This Row],[Name]], 'Elec 22-23'!$A$4:$B$680, 2, FALSE))</f>
        <v/>
      </c>
      <c r="I294" s="93" t="str">
        <f>IFERROR(Table1510[[#This Row],[Electricity 22-23]]/$M$1, "")</f>
        <v/>
      </c>
      <c r="J294" s="7" t="str">
        <f>IF(ISNA(VLOOKUP(Table1510[[#This Row],[Name]],Table1[#All],21,FALSE)),"0",(VLOOKUP(Table1510[[#This Row],[Name]],Table1[#All],21,FALSE)))</f>
        <v>0</v>
      </c>
      <c r="K294" s="97">
        <f ca="1">IFERROR(Table1510[[#This Row],[Electricity 23-24]]/$O$1,"")</f>
        <v>0</v>
      </c>
      <c r="L294" s="77"/>
    </row>
    <row r="295" spans="1:12" x14ac:dyDescent="0.25">
      <c r="A295" s="2"/>
      <c r="B295" s="21" t="e">
        <f>VLOOKUP(Table1510[[#This Row],[Name]], 'Site Information'!$A$2:$D$46, 4, FALSE)</f>
        <v>#N/A</v>
      </c>
      <c r="C295" s="11" t="str">
        <f>IF(ISNA(VLOOKUP(Table1510[[#This Row],[Name]], 'Elec 17-18'!$A$4:$B$630, 2, FALSE)), "0", VLOOKUP(Table1510[[#This Row],[Name]], 'Elec 17-18'!$A$4:$B$630, 2, FALSE))</f>
        <v>0</v>
      </c>
      <c r="D295" s="11" t="str">
        <f>IF(ISNA(VLOOKUP(Table1510[[#This Row],[Name]], 'Elec 18-19'!$A$4:$B$630, 2, FALSE)), "0", VLOOKUP(Table1510[[#This Row],[Name]], 'Elec 18-19'!$A$4:$B$630, 2, FALSE))</f>
        <v>0</v>
      </c>
      <c r="E295" s="11" t="str">
        <f>IF(ISNA(VLOOKUP(Table1510[[#This Row],[Name]], 'Elec 19-20'!$A$4:$B$631, 2, FALSE)), "0", VLOOKUP(Table1510[[#This Row],[Name]], 'Elec 19-20'!$A$4:$B$631, 2, FALSE))</f>
        <v>0</v>
      </c>
      <c r="F295" s="11" t="str">
        <f>IF(ISNA(VLOOKUP(Table1510[[#This Row],[Name]],'Elec 20-21'!$A$4:$B$641, 2, FALSE)), "0", VLOOKUP(Table1510[[#This Row],[Name]], 'Elec 20-21'!$A$4:$B$641, 2, FALSE))</f>
        <v>0</v>
      </c>
      <c r="G295" s="47" t="str">
        <f>IF(ISNA(VLOOKUP(Table1510[[#This Row],[Name]], 'Elec 21-22'!$A$4:$B$656, 2, FALSE)), "0", VLOOKUP(Table1510[[#This Row],[Name]], 'Elec 21-22'!$A$4:$B$656, 2, FALSE))</f>
        <v>0</v>
      </c>
      <c r="H295" s="11" t="str">
        <f>IF(ISNA(VLOOKUP(Table1510[[#This Row],[Name]],'Elec 22-23'!$A$4:$B$680, 2, FALSE)), "", VLOOKUP(Table1510[[#This Row],[Name]], 'Elec 22-23'!$A$4:$B$680, 2, FALSE))</f>
        <v/>
      </c>
      <c r="I295" s="12" t="str">
        <f>IFERROR(Table1510[[#This Row],[Electricity 22-23]]/$M$1, "")</f>
        <v/>
      </c>
      <c r="J295" s="7" t="str">
        <f>IF(ISNA(VLOOKUP(Table1510[[#This Row],[Name]],Table1[#All],21,FALSE)),"0",(VLOOKUP(Table1510[[#This Row],[Name]],Table1[#All],21,FALSE)))</f>
        <v>0</v>
      </c>
      <c r="K295" s="97">
        <f ca="1">IFERROR(Table1510[[#This Row],[Electricity 23-24]]/$O$1,"")</f>
        <v>0</v>
      </c>
      <c r="L295" s="77"/>
    </row>
    <row r="296" spans="1:12" x14ac:dyDescent="0.25">
      <c r="A296" s="2"/>
      <c r="B296" s="21" t="e">
        <f>VLOOKUP(Table1510[[#This Row],[Name]], 'Site Information'!$A$2:$D$46, 4, FALSE)</f>
        <v>#N/A</v>
      </c>
      <c r="C296" s="11" t="str">
        <f>IF(ISNA(VLOOKUP(Table1510[[#This Row],[Name]], 'Elec 17-18'!$A$4:$B$630, 2, FALSE)), "0", VLOOKUP(Table1510[[#This Row],[Name]], 'Elec 17-18'!$A$4:$B$630, 2, FALSE))</f>
        <v>0</v>
      </c>
      <c r="D296" s="11" t="str">
        <f>IF(ISNA(VLOOKUP(Table1510[[#This Row],[Name]], 'Elec 18-19'!$A$4:$B$630, 2, FALSE)), "0", VLOOKUP(Table1510[[#This Row],[Name]], 'Elec 18-19'!$A$4:$B$630, 2, FALSE))</f>
        <v>0</v>
      </c>
      <c r="E296" s="11" t="str">
        <f>IF(ISNA(VLOOKUP(Table1510[[#This Row],[Name]], 'Elec 19-20'!$A$4:$B$631, 2, FALSE)), "0", VLOOKUP(Table1510[[#This Row],[Name]], 'Elec 19-20'!$A$4:$B$631, 2, FALSE))</f>
        <v>0</v>
      </c>
      <c r="F296" s="11" t="str">
        <f>IF(ISNA(VLOOKUP(Table1510[[#This Row],[Name]],'Elec 20-21'!$A$4:$B$641, 2, FALSE)), "0", VLOOKUP(Table1510[[#This Row],[Name]], 'Elec 20-21'!$A$4:$B$641, 2, FALSE))</f>
        <v>0</v>
      </c>
      <c r="G296" s="47" t="str">
        <f>IF(ISNA(VLOOKUP(Table1510[[#This Row],[Name]], 'Elec 21-22'!$A$4:$B$656, 2, FALSE)), "0", VLOOKUP(Table1510[[#This Row],[Name]], 'Elec 21-22'!$A$4:$B$656, 2, FALSE))</f>
        <v>0</v>
      </c>
      <c r="H296" s="11" t="str">
        <f>IF(ISNA(VLOOKUP(Table1510[[#This Row],[Name]],'Elec 22-23'!$A$4:$B$680, 2, FALSE)), "", VLOOKUP(Table1510[[#This Row],[Name]], 'Elec 22-23'!$A$4:$B$680, 2, FALSE))</f>
        <v/>
      </c>
      <c r="I296" s="93" t="str">
        <f>IFERROR(Table1510[[#This Row],[Electricity 22-23]]/$M$1, "")</f>
        <v/>
      </c>
      <c r="J296" s="7" t="str">
        <f>IF(ISNA(VLOOKUP(Table1510[[#This Row],[Name]],Table1[#All],21,FALSE)),"0",(VLOOKUP(Table1510[[#This Row],[Name]],Table1[#All],21,FALSE)))</f>
        <v>0</v>
      </c>
      <c r="K296" s="97">
        <f ca="1">IFERROR(Table1510[[#This Row],[Electricity 23-24]]/$O$1,"")</f>
        <v>0</v>
      </c>
      <c r="L296" s="77"/>
    </row>
    <row r="297" spans="1:12" x14ac:dyDescent="0.25">
      <c r="A297" s="2"/>
      <c r="B297" s="21" t="e">
        <f>VLOOKUP(Table1510[[#This Row],[Name]], 'Site Information'!$A$2:$D$46, 4, FALSE)</f>
        <v>#N/A</v>
      </c>
      <c r="C297" s="8" t="str">
        <f>IF(ISNA(VLOOKUP(Table1510[[#This Row],[Name]], 'Elec 17-18'!$A$4:$B$630, 2, FALSE)), "0", VLOOKUP(Table1510[[#This Row],[Name]], 'Elec 17-18'!$A$4:$B$630, 2, FALSE))</f>
        <v>0</v>
      </c>
      <c r="D297" s="8" t="str">
        <f>IF(ISNA(VLOOKUP(Table1510[[#This Row],[Name]], 'Elec 18-19'!$A$4:$B$630, 2, FALSE)), "0", VLOOKUP(Table1510[[#This Row],[Name]], 'Elec 18-19'!$A$4:$B$630, 2, FALSE))</f>
        <v>0</v>
      </c>
      <c r="E297" s="7" t="str">
        <f>IF(ISNA(VLOOKUP(Table1510[[#This Row],[Name]], 'Elec 19-20'!$A$4:$B$631, 2, FALSE)), "0", VLOOKUP(Table1510[[#This Row],[Name]], 'Elec 19-20'!$A$4:$B$631, 2, FALSE))</f>
        <v>0</v>
      </c>
      <c r="F297" s="11" t="str">
        <f>IF(ISNA(VLOOKUP(Table1510[[#This Row],[Name]],'Elec 20-21'!$A$4:$B$641, 2, FALSE)), "0", VLOOKUP(Table1510[[#This Row],[Name]], 'Elec 20-21'!$A$4:$B$641, 2, FALSE))</f>
        <v>0</v>
      </c>
      <c r="G297" s="47" t="str">
        <f>IF(ISNA(VLOOKUP(Table1510[[#This Row],[Name]], 'Elec 21-22'!$A$4:$B$656, 2, FALSE)), "0", VLOOKUP(Table1510[[#This Row],[Name]], 'Elec 21-22'!$A$4:$B$656, 2, FALSE))</f>
        <v>0</v>
      </c>
      <c r="H297" s="11" t="str">
        <f>IF(ISNA(VLOOKUP(Table1510[[#This Row],[Name]],'Elec 22-23'!$A$4:$B$680, 2, FALSE)), "", VLOOKUP(Table1510[[#This Row],[Name]], 'Elec 22-23'!$A$4:$B$680, 2, FALSE))</f>
        <v/>
      </c>
      <c r="I297" s="97" t="str">
        <f>IFERROR(Table1510[[#This Row],[Electricity 22-23]]/$M$1, "")</f>
        <v/>
      </c>
      <c r="J297" s="7" t="str">
        <f>IF(ISNA(VLOOKUP(Table1510[[#This Row],[Name]],Table1[#All],21,FALSE)),"0",(VLOOKUP(Table1510[[#This Row],[Name]],Table1[#All],21,FALSE)))</f>
        <v>0</v>
      </c>
      <c r="K297" s="97">
        <f ca="1">IFERROR(Table1510[[#This Row],[Electricity 23-24]]/$O$1,"")</f>
        <v>0</v>
      </c>
      <c r="L297" s="77"/>
    </row>
    <row r="298" spans="1:12" x14ac:dyDescent="0.25">
      <c r="A298" s="2"/>
      <c r="B298" s="21" t="e">
        <f>VLOOKUP(Table1510[[#This Row],[Name]], 'Site Information'!$A$2:$D$46, 4, FALSE)</f>
        <v>#N/A</v>
      </c>
      <c r="C298" s="11" t="str">
        <f>IF(ISNA(VLOOKUP(Table1510[[#This Row],[Name]], 'Elec 17-18'!$A$4:$B$630, 2, FALSE)), "0", VLOOKUP(Table1510[[#This Row],[Name]], 'Elec 17-18'!$A$4:$B$630, 2, FALSE))</f>
        <v>0</v>
      </c>
      <c r="D298" s="11" t="str">
        <f>IF(ISNA(VLOOKUP(Table1510[[#This Row],[Name]], 'Elec 18-19'!$A$4:$B$630, 2, FALSE)), "0", VLOOKUP(Table1510[[#This Row],[Name]], 'Elec 18-19'!$A$4:$B$630, 2, FALSE))</f>
        <v>0</v>
      </c>
      <c r="E298" s="7" t="str">
        <f>IF(ISNA(VLOOKUP(Table1510[[#This Row],[Name]], 'Elec 19-20'!$A$4:$B$631, 2, FALSE)), "0", VLOOKUP(Table1510[[#This Row],[Name]], 'Elec 19-20'!$A$4:$B$631, 2, FALSE))</f>
        <v>0</v>
      </c>
      <c r="F298" s="11" t="str">
        <f>IF(ISNA(VLOOKUP(Table1510[[#This Row],[Name]],'Elec 20-21'!$A$4:$B$641, 2, FALSE)), "0", VLOOKUP(Table1510[[#This Row],[Name]], 'Elec 20-21'!$A$4:$B$641, 2, FALSE))</f>
        <v>0</v>
      </c>
      <c r="G298" s="47" t="str">
        <f>IF(ISNA(VLOOKUP(Table1510[[#This Row],[Name]], 'Elec 21-22'!$A$4:$B$656, 2, FALSE)), "0", VLOOKUP(Table1510[[#This Row],[Name]], 'Elec 21-22'!$A$4:$B$656, 2, FALSE))</f>
        <v>0</v>
      </c>
      <c r="H298" s="11" t="str">
        <f>IF(ISNA(VLOOKUP(Table1510[[#This Row],[Name]],'Elec 22-23'!$A$4:$B$680, 2, FALSE)), "", VLOOKUP(Table1510[[#This Row],[Name]], 'Elec 22-23'!$A$4:$B$680, 2, FALSE))</f>
        <v/>
      </c>
      <c r="I298" s="74" t="str">
        <f>IFERROR(Table1510[[#This Row],[Electricity 22-23]]/$M$1, "")</f>
        <v/>
      </c>
      <c r="J298" s="7" t="str">
        <f>IF(ISNA(VLOOKUP(Table1510[[#This Row],[Name]],Table1[#All],21,FALSE)),"0",(VLOOKUP(Table1510[[#This Row],[Name]],Table1[#All],21,FALSE)))</f>
        <v>0</v>
      </c>
      <c r="K298" s="97">
        <f ca="1">IFERROR(Table1510[[#This Row],[Electricity 23-24]]/$O$1,"")</f>
        <v>0</v>
      </c>
      <c r="L298" s="77"/>
    </row>
    <row r="299" spans="1:12" x14ac:dyDescent="0.25">
      <c r="A299" s="2"/>
      <c r="B299" s="21" t="e">
        <f>VLOOKUP(Table1510[[#This Row],[Name]], 'Site Information'!$A$2:$D$46, 4, FALSE)</f>
        <v>#N/A</v>
      </c>
      <c r="C299" s="8" t="str">
        <f>IF(ISNA(VLOOKUP(Table1510[[#This Row],[Name]], 'Elec 17-18'!$A$4:$B$630, 2, FALSE)), "0", VLOOKUP(Table1510[[#This Row],[Name]], 'Elec 17-18'!$A$4:$B$630, 2, FALSE))</f>
        <v>0</v>
      </c>
      <c r="D299" s="8" t="str">
        <f>IF(ISNA(VLOOKUP(Table1510[[#This Row],[Name]], 'Elec 18-19'!$A$4:$B$630, 2, FALSE)), "0", VLOOKUP(Table1510[[#This Row],[Name]], 'Elec 18-19'!$A$4:$B$630, 2, FALSE))</f>
        <v>0</v>
      </c>
      <c r="E299" s="7" t="str">
        <f>IF(ISNA(VLOOKUP(Table1510[[#This Row],[Name]], 'Elec 19-20'!$A$4:$B$631, 2, FALSE)), "0", VLOOKUP(Table1510[[#This Row],[Name]], 'Elec 19-20'!$A$4:$B$631, 2, FALSE))</f>
        <v>0</v>
      </c>
      <c r="F299" s="11" t="str">
        <f>IF(ISNA(VLOOKUP(Table1510[[#This Row],[Name]],'Elec 20-21'!$A$4:$B$641, 2, FALSE)), "0", VLOOKUP(Table1510[[#This Row],[Name]], 'Elec 20-21'!$A$4:$B$641, 2, FALSE))</f>
        <v>0</v>
      </c>
      <c r="G299" s="47" t="str">
        <f>IF(ISNA(VLOOKUP(Table1510[[#This Row],[Name]], 'Elec 21-22'!$A$4:$B$656, 2, FALSE)), "0", VLOOKUP(Table1510[[#This Row],[Name]], 'Elec 21-22'!$A$4:$B$656, 2, FALSE))</f>
        <v>0</v>
      </c>
      <c r="H299" s="11" t="str">
        <f>IF(ISNA(VLOOKUP(Table1510[[#This Row],[Name]],'Elec 22-23'!$A$4:$B$680, 2, FALSE)), "", VLOOKUP(Table1510[[#This Row],[Name]], 'Elec 22-23'!$A$4:$B$680, 2, FALSE))</f>
        <v/>
      </c>
      <c r="I299" s="97" t="str">
        <f>IFERROR(Table1510[[#This Row],[Electricity 22-23]]/$M$1, "")</f>
        <v/>
      </c>
      <c r="J299" s="7" t="str">
        <f>IF(ISNA(VLOOKUP(Table1510[[#This Row],[Name]],Table1[#All],21,FALSE)),"0",(VLOOKUP(Table1510[[#This Row],[Name]],Table1[#All],21,FALSE)))</f>
        <v>0</v>
      </c>
      <c r="K299" s="97">
        <f ca="1">IFERROR(Table1510[[#This Row],[Electricity 23-24]]/$O$1,"")</f>
        <v>0</v>
      </c>
      <c r="L299" s="77"/>
    </row>
    <row r="300" spans="1:12" x14ac:dyDescent="0.25">
      <c r="A300" s="2"/>
      <c r="B300" s="21" t="e">
        <f>VLOOKUP(Table1510[[#This Row],[Name]], 'Site Information'!$A$2:$D$46, 4, FALSE)</f>
        <v>#N/A</v>
      </c>
      <c r="C300" s="11" t="str">
        <f>IF(ISNA(VLOOKUP(Table1510[[#This Row],[Name]], 'Elec 17-18'!$A$4:$B$630, 2, FALSE)), "0", VLOOKUP(Table1510[[#This Row],[Name]], 'Elec 17-18'!$A$4:$B$630, 2, FALSE))</f>
        <v>0</v>
      </c>
      <c r="D300" s="11" t="str">
        <f>IF(ISNA(VLOOKUP(Table1510[[#This Row],[Name]], 'Elec 18-19'!$A$4:$B$630, 2, FALSE)), "0", VLOOKUP(Table1510[[#This Row],[Name]], 'Elec 18-19'!$A$4:$B$630, 2, FALSE))</f>
        <v>0</v>
      </c>
      <c r="E300" s="11" t="str">
        <f>IF(ISNA(VLOOKUP(Table1510[[#This Row],[Name]], 'Elec 19-20'!$A$4:$B$631, 2, FALSE)), "0", VLOOKUP(Table1510[[#This Row],[Name]], 'Elec 19-20'!$A$4:$B$631, 2, FALSE))</f>
        <v>0</v>
      </c>
      <c r="F300" s="11" t="str">
        <f>IF(ISNA(VLOOKUP(Table1510[[#This Row],[Name]],'Elec 20-21'!$A$4:$B$641, 2, FALSE)), "0", VLOOKUP(Table1510[[#This Row],[Name]], 'Elec 20-21'!$A$4:$B$641, 2, FALSE))</f>
        <v>0</v>
      </c>
      <c r="G300" s="47" t="str">
        <f>IF(ISNA(VLOOKUP(Table1510[[#This Row],[Name]], 'Elec 21-22'!$A$4:$B$656, 2, FALSE)), "0", VLOOKUP(Table1510[[#This Row],[Name]], 'Elec 21-22'!$A$4:$B$656, 2, FALSE))</f>
        <v>0</v>
      </c>
      <c r="H300" s="11" t="str">
        <f>IF(ISNA(VLOOKUP(Table1510[[#This Row],[Name]],'Elec 22-23'!$A$4:$B$680, 2, FALSE)), "", VLOOKUP(Table1510[[#This Row],[Name]], 'Elec 22-23'!$A$4:$B$680, 2, FALSE))</f>
        <v/>
      </c>
      <c r="I300" s="12" t="str">
        <f>IFERROR(Table1510[[#This Row],[Electricity 22-23]]/$M$1, "")</f>
        <v/>
      </c>
      <c r="J300" s="7" t="str">
        <f>IF(ISNA(VLOOKUP(Table1510[[#This Row],[Name]],Table1[#All],21,FALSE)),"0",(VLOOKUP(Table1510[[#This Row],[Name]],Table1[#All],21,FALSE)))</f>
        <v>0</v>
      </c>
      <c r="K300" s="97">
        <f ca="1">IFERROR(Table1510[[#This Row],[Electricity 23-24]]/$O$1,"")</f>
        <v>0</v>
      </c>
      <c r="L300" s="77"/>
    </row>
    <row r="301" spans="1:12" x14ac:dyDescent="0.25">
      <c r="A301" s="2"/>
      <c r="B301" s="21" t="e">
        <f>VLOOKUP(Table1510[[#This Row],[Name]], 'Site Information'!$A$2:$D$46, 4, FALSE)</f>
        <v>#N/A</v>
      </c>
      <c r="C301" s="11" t="str">
        <f>IF(ISNA(VLOOKUP(Table1510[[#This Row],[Name]], 'Elec 17-18'!$A$4:$B$630, 2, FALSE)), "0", VLOOKUP(Table1510[[#This Row],[Name]], 'Elec 17-18'!$A$4:$B$630, 2, FALSE))</f>
        <v>0</v>
      </c>
      <c r="D301" s="11" t="str">
        <f>IF(ISNA(VLOOKUP(Table1510[[#This Row],[Name]], 'Elec 18-19'!$A$4:$B$630, 2, FALSE)), "0", VLOOKUP(Table1510[[#This Row],[Name]], 'Elec 18-19'!$A$4:$B$630, 2, FALSE))</f>
        <v>0</v>
      </c>
      <c r="E301" s="7" t="str">
        <f>IF(ISNA(VLOOKUP(Table1510[[#This Row],[Name]], 'Elec 19-20'!$A$4:$B$631, 2, FALSE)), "0", VLOOKUP(Table1510[[#This Row],[Name]], 'Elec 19-20'!$A$4:$B$631, 2, FALSE))</f>
        <v>0</v>
      </c>
      <c r="F301" s="11" t="str">
        <f>IF(ISNA(VLOOKUP(Table1510[[#This Row],[Name]],'Elec 20-21'!$A$4:$B$641, 2, FALSE)), "0", VLOOKUP(Table1510[[#This Row],[Name]], 'Elec 20-21'!$A$4:$B$641, 2, FALSE))</f>
        <v>0</v>
      </c>
      <c r="G301" s="47" t="str">
        <f>IF(ISNA(VLOOKUP(Table1510[[#This Row],[Name]], 'Elec 21-22'!$A$4:$B$656, 2, FALSE)), "0", VLOOKUP(Table1510[[#This Row],[Name]], 'Elec 21-22'!$A$4:$B$656, 2, FALSE))</f>
        <v>0</v>
      </c>
      <c r="H301" s="11" t="str">
        <f>IF(ISNA(VLOOKUP(Table1510[[#This Row],[Name]],'Elec 22-23'!$A$4:$B$680, 2, FALSE)), "", VLOOKUP(Table1510[[#This Row],[Name]], 'Elec 22-23'!$A$4:$B$680, 2, FALSE))</f>
        <v/>
      </c>
      <c r="I301" s="97" t="str">
        <f>IFERROR(Table1510[[#This Row],[Electricity 22-23]]/$M$1, "")</f>
        <v/>
      </c>
      <c r="J301" s="7" t="str">
        <f>IF(ISNA(VLOOKUP(Table1510[[#This Row],[Name]],Table1[#All],21,FALSE)),"0",(VLOOKUP(Table1510[[#This Row],[Name]],Table1[#All],21,FALSE)))</f>
        <v>0</v>
      </c>
      <c r="K301" s="97">
        <f ca="1">IFERROR(Table1510[[#This Row],[Electricity 23-24]]/$O$1,"")</f>
        <v>0</v>
      </c>
      <c r="L301" s="77"/>
    </row>
    <row r="302" spans="1:12" x14ac:dyDescent="0.25">
      <c r="A302" s="2"/>
      <c r="B302" s="21" t="e">
        <f>VLOOKUP(Table1510[[#This Row],[Name]], 'Site Information'!$A$2:$D$46, 4, FALSE)</f>
        <v>#N/A</v>
      </c>
      <c r="C302" s="8" t="str">
        <f>IF(ISNA(VLOOKUP(Table1510[[#This Row],[Name]], 'Elec 17-18'!$A$4:$B$630, 2, FALSE)), "0", VLOOKUP(Table1510[[#This Row],[Name]], 'Elec 17-18'!$A$4:$B$630, 2, FALSE))</f>
        <v>0</v>
      </c>
      <c r="D302" s="8" t="str">
        <f>IF(ISNA(VLOOKUP(Table1510[[#This Row],[Name]], 'Elec 18-19'!$A$4:$B$630, 2, FALSE)), "0", VLOOKUP(Table1510[[#This Row],[Name]], 'Elec 18-19'!$A$4:$B$630, 2, FALSE))</f>
        <v>0</v>
      </c>
      <c r="E302" s="7" t="str">
        <f>IF(ISNA(VLOOKUP(Table1510[[#This Row],[Name]], 'Elec 19-20'!$A$4:$B$631, 2, FALSE)), "0", VLOOKUP(Table1510[[#This Row],[Name]], 'Elec 19-20'!$A$4:$B$631, 2, FALSE))</f>
        <v>0</v>
      </c>
      <c r="F302" s="11" t="str">
        <f>IF(ISNA(VLOOKUP(Table1510[[#This Row],[Name]],'Elec 20-21'!$A$4:$B$641, 2, FALSE)), "0", VLOOKUP(Table1510[[#This Row],[Name]], 'Elec 20-21'!$A$4:$B$641, 2, FALSE))</f>
        <v>0</v>
      </c>
      <c r="G302" s="47" t="str">
        <f>IF(ISNA(VLOOKUP(Table1510[[#This Row],[Name]], 'Elec 21-22'!$A$4:$B$656, 2, FALSE)), "0", VLOOKUP(Table1510[[#This Row],[Name]], 'Elec 21-22'!$A$4:$B$656, 2, FALSE))</f>
        <v>0</v>
      </c>
      <c r="H302" s="11" t="str">
        <f>IF(ISNA(VLOOKUP(Table1510[[#This Row],[Name]],'Elec 22-23'!$A$4:$B$680, 2, FALSE)), "", VLOOKUP(Table1510[[#This Row],[Name]], 'Elec 22-23'!$A$4:$B$680, 2, FALSE))</f>
        <v/>
      </c>
      <c r="I302" s="74" t="str">
        <f>IFERROR(Table1510[[#This Row],[Electricity 22-23]]/$M$1, "")</f>
        <v/>
      </c>
      <c r="J302" s="7" t="str">
        <f>IF(ISNA(VLOOKUP(Table1510[[#This Row],[Name]],Table1[#All],21,FALSE)),"0",(VLOOKUP(Table1510[[#This Row],[Name]],Table1[#All],21,FALSE)))</f>
        <v>0</v>
      </c>
      <c r="K302" s="97">
        <f ca="1">IFERROR(Table1510[[#This Row],[Electricity 23-24]]/$O$1,"")</f>
        <v>0</v>
      </c>
      <c r="L302" s="77"/>
    </row>
    <row r="303" spans="1:12" x14ac:dyDescent="0.25">
      <c r="A303" s="2"/>
      <c r="B303" s="21" t="e">
        <f>VLOOKUP(Table1510[[#This Row],[Name]], 'Site Information'!$A$2:$D$46, 4, FALSE)</f>
        <v>#N/A</v>
      </c>
      <c r="C303" s="8" t="str">
        <f>IF(ISNA(VLOOKUP(Table1510[[#This Row],[Name]], 'Elec 17-18'!$A$4:$B$630, 2, FALSE)), "0", VLOOKUP(Table1510[[#This Row],[Name]], 'Elec 17-18'!$A$4:$B$630, 2, FALSE))</f>
        <v>0</v>
      </c>
      <c r="D303" s="8" t="str">
        <f>IF(ISNA(VLOOKUP(Table1510[[#This Row],[Name]], 'Elec 18-19'!$A$4:$B$630, 2, FALSE)), "0", VLOOKUP(Table1510[[#This Row],[Name]], 'Elec 18-19'!$A$4:$B$630, 2, FALSE))</f>
        <v>0</v>
      </c>
      <c r="E303" s="7" t="str">
        <f>IF(ISNA(VLOOKUP(Table1510[[#This Row],[Name]], 'Elec 19-20'!$A$4:$B$631, 2, FALSE)), "0", VLOOKUP(Table1510[[#This Row],[Name]], 'Elec 19-20'!$A$4:$B$631, 2, FALSE))</f>
        <v>0</v>
      </c>
      <c r="F303" s="11" t="str">
        <f>IF(ISNA(VLOOKUP(Table1510[[#This Row],[Name]],'Elec 20-21'!$A$4:$B$641, 2, FALSE)), "0", VLOOKUP(Table1510[[#This Row],[Name]], 'Elec 20-21'!$A$4:$B$641, 2, FALSE))</f>
        <v>0</v>
      </c>
      <c r="G303" s="47" t="str">
        <f>IF(ISNA(VLOOKUP(Table1510[[#This Row],[Name]], 'Elec 21-22'!$A$4:$B$656, 2, FALSE)), "0", VLOOKUP(Table1510[[#This Row],[Name]], 'Elec 21-22'!$A$4:$B$656, 2, FALSE))</f>
        <v>0</v>
      </c>
      <c r="H303" s="11" t="str">
        <f>IF(ISNA(VLOOKUP(Table1510[[#This Row],[Name]],'Elec 22-23'!$A$4:$B$680, 2, FALSE)), "", VLOOKUP(Table1510[[#This Row],[Name]], 'Elec 22-23'!$A$4:$B$680, 2, FALSE))</f>
        <v/>
      </c>
      <c r="I303" s="74" t="str">
        <f>IFERROR(Table1510[[#This Row],[Electricity 22-23]]/$M$1, "")</f>
        <v/>
      </c>
      <c r="J303" s="7" t="str">
        <f>IF(ISNA(VLOOKUP(Table1510[[#This Row],[Name]],Table1[#All],21,FALSE)),"0",(VLOOKUP(Table1510[[#This Row],[Name]],Table1[#All],21,FALSE)))</f>
        <v>0</v>
      </c>
      <c r="K303" s="97">
        <f ca="1">IFERROR(Table1510[[#This Row],[Electricity 23-24]]/$O$1,"")</f>
        <v>0</v>
      </c>
      <c r="L303" s="77"/>
    </row>
    <row r="304" spans="1:12" x14ac:dyDescent="0.25">
      <c r="A304" s="2"/>
      <c r="B304" s="21" t="e">
        <f>VLOOKUP(Table1510[[#This Row],[Name]], 'Site Information'!$A$2:$D$46, 4, FALSE)</f>
        <v>#N/A</v>
      </c>
      <c r="C304" s="8" t="str">
        <f>IF(ISNA(VLOOKUP(Table1510[[#This Row],[Name]], 'Elec 17-18'!$A$4:$B$630, 2, FALSE)), "0", VLOOKUP(Table1510[[#This Row],[Name]], 'Elec 17-18'!$A$4:$B$630, 2, FALSE))</f>
        <v>0</v>
      </c>
      <c r="D304" s="8" t="str">
        <f>IF(ISNA(VLOOKUP(Table1510[[#This Row],[Name]], 'Elec 18-19'!$A$4:$B$630, 2, FALSE)), "0", VLOOKUP(Table1510[[#This Row],[Name]], 'Elec 18-19'!$A$4:$B$630, 2, FALSE))</f>
        <v>0</v>
      </c>
      <c r="E304" s="7" t="str">
        <f>IF(ISNA(VLOOKUP(Table1510[[#This Row],[Name]], 'Elec 19-20'!$A$4:$B$631, 2, FALSE)), "0", VLOOKUP(Table1510[[#This Row],[Name]], 'Elec 19-20'!$A$4:$B$631, 2, FALSE))</f>
        <v>0</v>
      </c>
      <c r="F304" s="11" t="str">
        <f>IF(ISNA(VLOOKUP(Table1510[[#This Row],[Name]],'Elec 20-21'!$A$4:$B$641, 2, FALSE)), "0", VLOOKUP(Table1510[[#This Row],[Name]], 'Elec 20-21'!$A$4:$B$641, 2, FALSE))</f>
        <v>0</v>
      </c>
      <c r="G304" s="47" t="str">
        <f>IF(ISNA(VLOOKUP(Table1510[[#This Row],[Name]], 'Elec 21-22'!$A$4:$B$656, 2, FALSE)), "0", VLOOKUP(Table1510[[#This Row],[Name]], 'Elec 21-22'!$A$4:$B$656, 2, FALSE))</f>
        <v>0</v>
      </c>
      <c r="H304" s="11" t="str">
        <f>IF(ISNA(VLOOKUP(Table1510[[#This Row],[Name]],'Elec 22-23'!$A$4:$B$680, 2, FALSE)), "", VLOOKUP(Table1510[[#This Row],[Name]], 'Elec 22-23'!$A$4:$B$680, 2, FALSE))</f>
        <v/>
      </c>
      <c r="I304" s="74" t="str">
        <f>IFERROR(Table1510[[#This Row],[Electricity 22-23]]/$M$1, "")</f>
        <v/>
      </c>
      <c r="J304" s="7" t="str">
        <f>IF(ISNA(VLOOKUP(Table1510[[#This Row],[Name]],Table1[#All],21,FALSE)),"0",(VLOOKUP(Table1510[[#This Row],[Name]],Table1[#All],21,FALSE)))</f>
        <v>0</v>
      </c>
      <c r="K304" s="97">
        <f ca="1">IFERROR(Table1510[[#This Row],[Electricity 23-24]]/$O$1,"")</f>
        <v>0</v>
      </c>
      <c r="L304" s="77"/>
    </row>
    <row r="305" spans="1:12" x14ac:dyDescent="0.25">
      <c r="A305" s="2"/>
      <c r="B305" s="21" t="e">
        <f>VLOOKUP(Table1510[[#This Row],[Name]], 'Site Information'!$A$2:$D$46, 4, FALSE)</f>
        <v>#N/A</v>
      </c>
      <c r="C305" s="11" t="str">
        <f>IF(ISNA(VLOOKUP(Table1510[[#This Row],[Name]], 'Elec 17-18'!$A$4:$B$630, 2, FALSE)), "0", VLOOKUP(Table1510[[#This Row],[Name]], 'Elec 17-18'!$A$4:$B$630, 2, FALSE))</f>
        <v>0</v>
      </c>
      <c r="D305" s="11" t="str">
        <f>IF(ISNA(VLOOKUP(Table1510[[#This Row],[Name]], 'Elec 18-19'!$A$4:$B$630, 2, FALSE)), "0", VLOOKUP(Table1510[[#This Row],[Name]], 'Elec 18-19'!$A$4:$B$630, 2, FALSE))</f>
        <v>0</v>
      </c>
      <c r="E305" s="11" t="str">
        <f>IF(ISNA(VLOOKUP(Table1510[[#This Row],[Name]], 'Elec 19-20'!$A$4:$B$631, 2, FALSE)), "0", VLOOKUP(Table1510[[#This Row],[Name]], 'Elec 19-20'!$A$4:$B$631, 2, FALSE))</f>
        <v>0</v>
      </c>
      <c r="F305" s="11" t="str">
        <f>IF(ISNA(VLOOKUP(Table1510[[#This Row],[Name]],'Elec 20-21'!$A$4:$B$641, 2, FALSE)), "0", VLOOKUP(Table1510[[#This Row],[Name]], 'Elec 20-21'!$A$4:$B$641, 2, FALSE))</f>
        <v>0</v>
      </c>
      <c r="G305" s="47" t="str">
        <f>IF(ISNA(VLOOKUP(Table1510[[#This Row],[Name]], 'Elec 21-22'!$A$4:$B$656, 2, FALSE)), "0", VLOOKUP(Table1510[[#This Row],[Name]], 'Elec 21-22'!$A$4:$B$656, 2, FALSE))</f>
        <v>0</v>
      </c>
      <c r="H305" s="11" t="str">
        <f>IF(ISNA(VLOOKUP(Table1510[[#This Row],[Name]],'Elec 22-23'!$A$4:$B$680, 2, FALSE)), "", VLOOKUP(Table1510[[#This Row],[Name]], 'Elec 22-23'!$A$4:$B$680, 2, FALSE))</f>
        <v/>
      </c>
      <c r="I305" s="12" t="str">
        <f>IFERROR(Table1510[[#This Row],[Electricity 22-23]]/$M$1, "")</f>
        <v/>
      </c>
      <c r="J305" s="7" t="str">
        <f>IF(ISNA(VLOOKUP(Table1510[[#This Row],[Name]],Table1[#All],21,FALSE)),"0",(VLOOKUP(Table1510[[#This Row],[Name]],Table1[#All],21,FALSE)))</f>
        <v>0</v>
      </c>
      <c r="K305" s="97">
        <f ca="1">IFERROR(Table1510[[#This Row],[Electricity 23-24]]/$O$1,"")</f>
        <v>0</v>
      </c>
      <c r="L305" s="77"/>
    </row>
    <row r="306" spans="1:12" x14ac:dyDescent="0.25">
      <c r="A306" s="2"/>
      <c r="B306" s="21" t="e">
        <f>VLOOKUP(Table1510[[#This Row],[Name]], 'Site Information'!$A$2:$D$46, 4, FALSE)</f>
        <v>#N/A</v>
      </c>
      <c r="C306" s="11" t="str">
        <f>IF(ISNA(VLOOKUP(Table1510[[#This Row],[Name]], 'Elec 17-18'!$A$4:$B$630, 2, FALSE)), "0", VLOOKUP(Table1510[[#This Row],[Name]], 'Elec 17-18'!$A$4:$B$630, 2, FALSE))</f>
        <v>0</v>
      </c>
      <c r="D306" s="11" t="str">
        <f>IF(ISNA(VLOOKUP(Table1510[[#This Row],[Name]], 'Elec 18-19'!$A$4:$B$630, 2, FALSE)), "0", VLOOKUP(Table1510[[#This Row],[Name]], 'Elec 18-19'!$A$4:$B$630, 2, FALSE))</f>
        <v>0</v>
      </c>
      <c r="E306" s="11" t="str">
        <f>IF(ISNA(VLOOKUP(Table1510[[#This Row],[Name]], 'Elec 19-20'!$A$4:$B$631, 2, FALSE)), "0", VLOOKUP(Table1510[[#This Row],[Name]], 'Elec 19-20'!$A$4:$B$631, 2, FALSE))</f>
        <v>0</v>
      </c>
      <c r="F306" s="11" t="str">
        <f>IF(ISNA(VLOOKUP(Table1510[[#This Row],[Name]],'Elec 20-21'!$A$4:$B$641, 2, FALSE)), "0", VLOOKUP(Table1510[[#This Row],[Name]], 'Elec 20-21'!$A$4:$B$641, 2, FALSE))</f>
        <v>0</v>
      </c>
      <c r="G306" s="47" t="str">
        <f>IF(ISNA(VLOOKUP(Table1510[[#This Row],[Name]], 'Elec 21-22'!$A$4:$B$656, 2, FALSE)), "0", VLOOKUP(Table1510[[#This Row],[Name]], 'Elec 21-22'!$A$4:$B$656, 2, FALSE))</f>
        <v>0</v>
      </c>
      <c r="H306" s="11" t="str">
        <f>IF(ISNA(VLOOKUP(Table1510[[#This Row],[Name]],'Elec 22-23'!$A$4:$B$680, 2, FALSE)), "", VLOOKUP(Table1510[[#This Row],[Name]], 'Elec 22-23'!$A$4:$B$680, 2, FALSE))</f>
        <v/>
      </c>
      <c r="I306" s="93" t="str">
        <f>IFERROR(Table1510[[#This Row],[Electricity 22-23]]/$M$1, "")</f>
        <v/>
      </c>
      <c r="J306" s="7" t="str">
        <f>IF(ISNA(VLOOKUP(Table1510[[#This Row],[Name]],Table1[#All],21,FALSE)),"0",(VLOOKUP(Table1510[[#This Row],[Name]],Table1[#All],21,FALSE)))</f>
        <v>0</v>
      </c>
      <c r="K306" s="97">
        <f ca="1">IFERROR(Table1510[[#This Row],[Electricity 23-24]]/$O$1,"")</f>
        <v>0</v>
      </c>
      <c r="L306" s="77"/>
    </row>
    <row r="307" spans="1:12" x14ac:dyDescent="0.25">
      <c r="A307" s="2"/>
      <c r="B307" s="21" t="e">
        <f>VLOOKUP(Table1510[[#This Row],[Name]], 'Site Information'!$A$2:$D$46, 4, FALSE)</f>
        <v>#N/A</v>
      </c>
      <c r="C307" s="11" t="str">
        <f>IF(ISNA(VLOOKUP(Table1510[[#This Row],[Name]], 'Elec 17-18'!$A$4:$B$630, 2, FALSE)), "0", VLOOKUP(Table1510[[#This Row],[Name]], 'Elec 17-18'!$A$4:$B$630, 2, FALSE))</f>
        <v>0</v>
      </c>
      <c r="D307" s="11" t="str">
        <f>IF(ISNA(VLOOKUP(Table1510[[#This Row],[Name]], 'Elec 18-19'!$A$4:$B$630, 2, FALSE)), "0", VLOOKUP(Table1510[[#This Row],[Name]], 'Elec 18-19'!$A$4:$B$630, 2, FALSE))</f>
        <v>0</v>
      </c>
      <c r="E307" s="11" t="str">
        <f>IF(ISNA(VLOOKUP(Table1510[[#This Row],[Name]], 'Elec 19-20'!$A$4:$B$631, 2, FALSE)), "0", VLOOKUP(Table1510[[#This Row],[Name]], 'Elec 19-20'!$A$4:$B$631, 2, FALSE))</f>
        <v>0</v>
      </c>
      <c r="F307" s="11" t="str">
        <f>IF(ISNA(VLOOKUP(Table1510[[#This Row],[Name]],'Elec 20-21'!$A$4:$B$641, 2, FALSE)), "0", VLOOKUP(Table1510[[#This Row],[Name]], 'Elec 20-21'!$A$4:$B$641, 2, FALSE))</f>
        <v>0</v>
      </c>
      <c r="G307" s="47" t="str">
        <f>IF(ISNA(VLOOKUP(Table1510[[#This Row],[Name]], 'Elec 21-22'!$A$4:$B$656, 2, FALSE)), "0", VLOOKUP(Table1510[[#This Row],[Name]], 'Elec 21-22'!$A$4:$B$656, 2, FALSE))</f>
        <v>0</v>
      </c>
      <c r="H307" s="11" t="str">
        <f>IF(ISNA(VLOOKUP(Table1510[[#This Row],[Name]],'Elec 22-23'!$A$4:$B$680, 2, FALSE)), "", VLOOKUP(Table1510[[#This Row],[Name]], 'Elec 22-23'!$A$4:$B$680, 2, FALSE))</f>
        <v/>
      </c>
      <c r="I307" s="12" t="str">
        <f>IFERROR(Table1510[[#This Row],[Electricity 22-23]]/$M$1, "")</f>
        <v/>
      </c>
      <c r="J307" s="7" t="str">
        <f>IF(ISNA(VLOOKUP(Table1510[[#This Row],[Name]],Table1[#All],21,FALSE)),"0",(VLOOKUP(Table1510[[#This Row],[Name]],Table1[#All],21,FALSE)))</f>
        <v>0</v>
      </c>
      <c r="K307" s="97">
        <f ca="1">IFERROR(Table1510[[#This Row],[Electricity 23-24]]/$O$1,"")</f>
        <v>0</v>
      </c>
      <c r="L307" s="77"/>
    </row>
    <row r="308" spans="1:12" x14ac:dyDescent="0.25">
      <c r="A308" s="2"/>
      <c r="B308" s="21" t="e">
        <f>VLOOKUP(Table1510[[#This Row],[Name]], 'Site Information'!$A$2:$D$46, 4, FALSE)</f>
        <v>#N/A</v>
      </c>
      <c r="C308" s="11" t="str">
        <f>IF(ISNA(VLOOKUP(Table1510[[#This Row],[Name]], 'Elec 17-18'!$A$4:$B$630, 2, FALSE)), "0", VLOOKUP(Table1510[[#This Row],[Name]], 'Elec 17-18'!$A$4:$B$630, 2, FALSE))</f>
        <v>0</v>
      </c>
      <c r="D308" s="11" t="str">
        <f>IF(ISNA(VLOOKUP(Table1510[[#This Row],[Name]], 'Elec 18-19'!$A$4:$B$630, 2, FALSE)), "0", VLOOKUP(Table1510[[#This Row],[Name]], 'Elec 18-19'!$A$4:$B$630, 2, FALSE))</f>
        <v>0</v>
      </c>
      <c r="E308" s="11" t="str">
        <f>IF(ISNA(VLOOKUP(Table1510[[#This Row],[Name]], 'Elec 19-20'!$A$4:$B$631, 2, FALSE)), "0", VLOOKUP(Table1510[[#This Row],[Name]], 'Elec 19-20'!$A$4:$B$631, 2, FALSE))</f>
        <v>0</v>
      </c>
      <c r="F308" s="11" t="str">
        <f>IF(ISNA(VLOOKUP(Table1510[[#This Row],[Name]],'Elec 20-21'!$A$4:$B$641, 2, FALSE)), "0", VLOOKUP(Table1510[[#This Row],[Name]], 'Elec 20-21'!$A$4:$B$641, 2, FALSE))</f>
        <v>0</v>
      </c>
      <c r="G308" s="47" t="str">
        <f>IF(ISNA(VLOOKUP(Table1510[[#This Row],[Name]], 'Elec 21-22'!$A$4:$B$656, 2, FALSE)), "0", VLOOKUP(Table1510[[#This Row],[Name]], 'Elec 21-22'!$A$4:$B$656, 2, FALSE))</f>
        <v>0</v>
      </c>
      <c r="H308" s="11" t="str">
        <f>IF(ISNA(VLOOKUP(Table1510[[#This Row],[Name]],'Elec 22-23'!$A$4:$B$680, 2, FALSE)), "", VLOOKUP(Table1510[[#This Row],[Name]], 'Elec 22-23'!$A$4:$B$680, 2, FALSE))</f>
        <v/>
      </c>
      <c r="I308" s="12" t="str">
        <f>IFERROR(Table1510[[#This Row],[Electricity 22-23]]/$M$1, "")</f>
        <v/>
      </c>
      <c r="J308" s="7" t="str">
        <f>IF(ISNA(VLOOKUP(Table1510[[#This Row],[Name]],Table1[#All],21,FALSE)),"0",(VLOOKUP(Table1510[[#This Row],[Name]],Table1[#All],21,FALSE)))</f>
        <v>0</v>
      </c>
      <c r="K308" s="97">
        <f ca="1">IFERROR(Table1510[[#This Row],[Electricity 23-24]]/$O$1,"")</f>
        <v>0</v>
      </c>
      <c r="L308" s="77"/>
    </row>
    <row r="309" spans="1:12" x14ac:dyDescent="0.25">
      <c r="A309" s="2"/>
      <c r="B309" s="21" t="e">
        <f>VLOOKUP(Table1510[[#This Row],[Name]], 'Site Information'!$A$2:$D$46, 4, FALSE)</f>
        <v>#N/A</v>
      </c>
      <c r="C309" s="8" t="str">
        <f>IF(ISNA(VLOOKUP(Table1510[[#This Row],[Name]], 'Elec 17-18'!$A$4:$B$630, 2, FALSE)), "0", VLOOKUP(Table1510[[#This Row],[Name]], 'Elec 17-18'!$A$4:$B$630, 2, FALSE))</f>
        <v>0</v>
      </c>
      <c r="D309" s="8" t="str">
        <f>IF(ISNA(VLOOKUP(Table1510[[#This Row],[Name]], 'Elec 18-19'!$A$4:$B$630, 2, FALSE)), "0", VLOOKUP(Table1510[[#This Row],[Name]], 'Elec 18-19'!$A$4:$B$630, 2, FALSE))</f>
        <v>0</v>
      </c>
      <c r="E309" s="7" t="str">
        <f>IF(ISNA(VLOOKUP(Table1510[[#This Row],[Name]], 'Elec 19-20'!$A$4:$B$631, 2, FALSE)), "0", VLOOKUP(Table1510[[#This Row],[Name]], 'Elec 19-20'!$A$4:$B$631, 2, FALSE))</f>
        <v>0</v>
      </c>
      <c r="F309" s="11" t="str">
        <f>IF(ISNA(VLOOKUP(Table1510[[#This Row],[Name]],'Elec 20-21'!$A$4:$B$641, 2, FALSE)), "0", VLOOKUP(Table1510[[#This Row],[Name]], 'Elec 20-21'!$A$4:$B$641, 2, FALSE))</f>
        <v>0</v>
      </c>
      <c r="G309" s="47" t="str">
        <f>IF(ISNA(VLOOKUP(Table1510[[#This Row],[Name]], 'Elec 21-22'!$A$4:$B$656, 2, FALSE)), "0", VLOOKUP(Table1510[[#This Row],[Name]], 'Elec 21-22'!$A$4:$B$656, 2, FALSE))</f>
        <v>0</v>
      </c>
      <c r="H309" s="11" t="str">
        <f>IF(ISNA(VLOOKUP(Table1510[[#This Row],[Name]],'Elec 22-23'!$A$4:$B$680, 2, FALSE)), "", VLOOKUP(Table1510[[#This Row],[Name]], 'Elec 22-23'!$A$4:$B$680, 2, FALSE))</f>
        <v/>
      </c>
      <c r="I309" s="97" t="str">
        <f>IFERROR(Table1510[[#This Row],[Electricity 22-23]]/$M$1, "")</f>
        <v/>
      </c>
      <c r="J309" s="7" t="str">
        <f>IF(ISNA(VLOOKUP(Table1510[[#This Row],[Name]],Table1[#All],21,FALSE)),"0",(VLOOKUP(Table1510[[#This Row],[Name]],Table1[#All],21,FALSE)))</f>
        <v>0</v>
      </c>
      <c r="K309" s="97">
        <f ca="1">IFERROR(Table1510[[#This Row],[Electricity 23-24]]/$O$1,"")</f>
        <v>0</v>
      </c>
      <c r="L309" s="77"/>
    </row>
    <row r="310" spans="1:12" x14ac:dyDescent="0.25">
      <c r="A310" s="2"/>
      <c r="B310" s="21" t="e">
        <f>VLOOKUP(Table1510[[#This Row],[Name]], 'Site Information'!$A$2:$D$46, 4, FALSE)</f>
        <v>#N/A</v>
      </c>
      <c r="C310" s="11" t="str">
        <f>IF(ISNA(VLOOKUP(Table1510[[#This Row],[Name]], 'Elec 17-18'!$A$4:$B$630, 2, FALSE)), "0", VLOOKUP(Table1510[[#This Row],[Name]], 'Elec 17-18'!$A$4:$B$630, 2, FALSE))</f>
        <v>0</v>
      </c>
      <c r="D310" s="11" t="str">
        <f>IF(ISNA(VLOOKUP(Table1510[[#This Row],[Name]], 'Elec 18-19'!$A$4:$B$630, 2, FALSE)), "0", VLOOKUP(Table1510[[#This Row],[Name]], 'Elec 18-19'!$A$4:$B$630, 2, FALSE))</f>
        <v>0</v>
      </c>
      <c r="E310" s="11" t="str">
        <f>IF(ISNA(VLOOKUP(Table1510[[#This Row],[Name]], 'Elec 19-20'!$A$4:$B$631, 2, FALSE)), "0", VLOOKUP(Table1510[[#This Row],[Name]], 'Elec 19-20'!$A$4:$B$631, 2, FALSE))</f>
        <v>0</v>
      </c>
      <c r="F310" s="11" t="str">
        <f>IF(ISNA(VLOOKUP(Table1510[[#This Row],[Name]],'Elec 20-21'!$A$4:$B$641, 2, FALSE)), "0", VLOOKUP(Table1510[[#This Row],[Name]], 'Elec 20-21'!$A$4:$B$641, 2, FALSE))</f>
        <v>0</v>
      </c>
      <c r="G310" s="47" t="str">
        <f>IF(ISNA(VLOOKUP(Table1510[[#This Row],[Name]], 'Elec 21-22'!$A$4:$B$656, 2, FALSE)), "0", VLOOKUP(Table1510[[#This Row],[Name]], 'Elec 21-22'!$A$4:$B$656, 2, FALSE))</f>
        <v>0</v>
      </c>
      <c r="H310" s="11" t="str">
        <f>IF(ISNA(VLOOKUP(Table1510[[#This Row],[Name]],'Elec 22-23'!$A$4:$B$680, 2, FALSE)), "", VLOOKUP(Table1510[[#This Row],[Name]], 'Elec 22-23'!$A$4:$B$680, 2, FALSE))</f>
        <v/>
      </c>
      <c r="I310" s="12" t="str">
        <f>IFERROR(Table1510[[#This Row],[Electricity 22-23]]/$M$1, "")</f>
        <v/>
      </c>
      <c r="J310" s="7" t="str">
        <f>IF(ISNA(VLOOKUP(Table1510[[#This Row],[Name]],Table1[#All],21,FALSE)),"0",(VLOOKUP(Table1510[[#This Row],[Name]],Table1[#All],21,FALSE)))</f>
        <v>0</v>
      </c>
      <c r="K310" s="97">
        <f ca="1">IFERROR(Table1510[[#This Row],[Electricity 23-24]]/$O$1,"")</f>
        <v>0</v>
      </c>
      <c r="L310" s="77"/>
    </row>
    <row r="311" spans="1:12" x14ac:dyDescent="0.25">
      <c r="A311" s="2"/>
      <c r="B311" s="21" t="e">
        <f>VLOOKUP(Table1510[[#This Row],[Name]], 'Site Information'!$A$2:$D$46, 4, FALSE)</f>
        <v>#N/A</v>
      </c>
      <c r="C311" s="8" t="str">
        <f>IF(ISNA(VLOOKUP(Table1510[[#This Row],[Name]], 'Elec 17-18'!$A$4:$B$630, 2, FALSE)), "0", VLOOKUP(Table1510[[#This Row],[Name]], 'Elec 17-18'!$A$4:$B$630, 2, FALSE))</f>
        <v>0</v>
      </c>
      <c r="D311" s="8" t="str">
        <f>IF(ISNA(VLOOKUP(Table1510[[#This Row],[Name]], 'Elec 18-19'!$A$4:$B$630, 2, FALSE)), "0", VLOOKUP(Table1510[[#This Row],[Name]], 'Elec 18-19'!$A$4:$B$630, 2, FALSE))</f>
        <v>0</v>
      </c>
      <c r="E311" s="7" t="str">
        <f>IF(ISNA(VLOOKUP(Table1510[[#This Row],[Name]], 'Elec 19-20'!$A$4:$B$631, 2, FALSE)), "0", VLOOKUP(Table1510[[#This Row],[Name]], 'Elec 19-20'!$A$4:$B$631, 2, FALSE))</f>
        <v>0</v>
      </c>
      <c r="F311" s="11" t="str">
        <f>IF(ISNA(VLOOKUP(Table1510[[#This Row],[Name]],'Elec 20-21'!$A$4:$B$641, 2, FALSE)), "0", VLOOKUP(Table1510[[#This Row],[Name]], 'Elec 20-21'!$A$4:$B$641, 2, FALSE))</f>
        <v>0</v>
      </c>
      <c r="G311" s="47" t="str">
        <f>IF(ISNA(VLOOKUP(Table1510[[#This Row],[Name]], 'Elec 21-22'!$A$4:$B$656, 2, FALSE)), "0", VLOOKUP(Table1510[[#This Row],[Name]], 'Elec 21-22'!$A$4:$B$656, 2, FALSE))</f>
        <v>0</v>
      </c>
      <c r="H311" s="11" t="str">
        <f>IF(ISNA(VLOOKUP(Table1510[[#This Row],[Name]],'Elec 22-23'!$A$4:$B$680, 2, FALSE)), "", VLOOKUP(Table1510[[#This Row],[Name]], 'Elec 22-23'!$A$4:$B$680, 2, FALSE))</f>
        <v/>
      </c>
      <c r="I311" s="74" t="str">
        <f>IFERROR(Table1510[[#This Row],[Electricity 22-23]]/$M$1, "")</f>
        <v/>
      </c>
      <c r="J311" s="7" t="str">
        <f>IF(ISNA(VLOOKUP(Table1510[[#This Row],[Name]],Table1[#All],21,FALSE)),"0",(VLOOKUP(Table1510[[#This Row],[Name]],Table1[#All],21,FALSE)))</f>
        <v>0</v>
      </c>
      <c r="K311" s="97">
        <f ca="1">IFERROR(Table1510[[#This Row],[Electricity 23-24]]/$O$1,"")</f>
        <v>0</v>
      </c>
      <c r="L311" s="77"/>
    </row>
    <row r="312" spans="1:12" x14ac:dyDescent="0.25">
      <c r="A312" s="2"/>
      <c r="B312" s="21" t="e">
        <f>VLOOKUP(Table1510[[#This Row],[Name]], 'Site Information'!$A$2:$D$46, 4, FALSE)</f>
        <v>#N/A</v>
      </c>
      <c r="C312" s="11" t="str">
        <f>IF(ISNA(VLOOKUP(Table1510[[#This Row],[Name]], 'Elec 17-18'!$A$4:$B$630, 2, FALSE)), "0", VLOOKUP(Table1510[[#This Row],[Name]], 'Elec 17-18'!$A$4:$B$630, 2, FALSE))</f>
        <v>0</v>
      </c>
      <c r="D312" s="11" t="str">
        <f>IF(ISNA(VLOOKUP(Table1510[[#This Row],[Name]], 'Elec 18-19'!$A$4:$B$630, 2, FALSE)), "0", VLOOKUP(Table1510[[#This Row],[Name]], 'Elec 18-19'!$A$4:$B$630, 2, FALSE))</f>
        <v>0</v>
      </c>
      <c r="E312" s="7" t="str">
        <f>IF(ISNA(VLOOKUP(Table1510[[#This Row],[Name]], 'Elec 19-20'!$A$4:$B$631, 2, FALSE)), "0", VLOOKUP(Table1510[[#This Row],[Name]], 'Elec 19-20'!$A$4:$B$631, 2, FALSE))</f>
        <v>0</v>
      </c>
      <c r="F312" s="11" t="str">
        <f>IF(ISNA(VLOOKUP(Table1510[[#This Row],[Name]],'Elec 20-21'!$A$4:$B$641, 2, FALSE)), "0", VLOOKUP(Table1510[[#This Row],[Name]], 'Elec 20-21'!$A$4:$B$641, 2, FALSE))</f>
        <v>0</v>
      </c>
      <c r="G312" s="47" t="str">
        <f>IF(ISNA(VLOOKUP(Table1510[[#This Row],[Name]], 'Elec 21-22'!$A$4:$B$656, 2, FALSE)), "0", VLOOKUP(Table1510[[#This Row],[Name]], 'Elec 21-22'!$A$4:$B$656, 2, FALSE))</f>
        <v>0</v>
      </c>
      <c r="H312" s="11" t="str">
        <f>IF(ISNA(VLOOKUP(Table1510[[#This Row],[Name]],'Elec 22-23'!$A$4:$B$680, 2, FALSE)), "", VLOOKUP(Table1510[[#This Row],[Name]], 'Elec 22-23'!$A$4:$B$680, 2, FALSE))</f>
        <v/>
      </c>
      <c r="I312" s="74" t="str">
        <f>IFERROR(Table1510[[#This Row],[Electricity 22-23]]/$M$1, "")</f>
        <v/>
      </c>
      <c r="J312" s="7" t="str">
        <f>IF(ISNA(VLOOKUP(Table1510[[#This Row],[Name]],Table1[#All],21,FALSE)),"0",(VLOOKUP(Table1510[[#This Row],[Name]],Table1[#All],21,FALSE)))</f>
        <v>0</v>
      </c>
      <c r="K312" s="97">
        <f ca="1">IFERROR(Table1510[[#This Row],[Electricity 23-24]]/$O$1,"")</f>
        <v>0</v>
      </c>
      <c r="L312" s="77"/>
    </row>
    <row r="313" spans="1:12" x14ac:dyDescent="0.25">
      <c r="A313" s="2"/>
      <c r="B313" s="21" t="e">
        <f>VLOOKUP(Table1510[[#This Row],[Name]], 'Site Information'!$A$2:$D$46, 4, FALSE)</f>
        <v>#N/A</v>
      </c>
      <c r="C313" s="11" t="str">
        <f>IF(ISNA(VLOOKUP(Table1510[[#This Row],[Name]], 'Elec 17-18'!$A$4:$B$630, 2, FALSE)), "0", VLOOKUP(Table1510[[#This Row],[Name]], 'Elec 17-18'!$A$4:$B$630, 2, FALSE))</f>
        <v>0</v>
      </c>
      <c r="D313" s="11" t="str">
        <f>IF(ISNA(VLOOKUP(Table1510[[#This Row],[Name]], 'Elec 18-19'!$A$4:$B$630, 2, FALSE)), "0", VLOOKUP(Table1510[[#This Row],[Name]], 'Elec 18-19'!$A$4:$B$630, 2, FALSE))</f>
        <v>0</v>
      </c>
      <c r="E313" s="11" t="str">
        <f>IF(ISNA(VLOOKUP(Table1510[[#This Row],[Name]], 'Elec 19-20'!$A$4:$B$631, 2, FALSE)), "0", VLOOKUP(Table1510[[#This Row],[Name]], 'Elec 19-20'!$A$4:$B$631, 2, FALSE))</f>
        <v>0</v>
      </c>
      <c r="F313" s="11" t="str">
        <f>IF(ISNA(VLOOKUP(Table1510[[#This Row],[Name]],'Elec 20-21'!$A$4:$B$641, 2, FALSE)), "0", VLOOKUP(Table1510[[#This Row],[Name]], 'Elec 20-21'!$A$4:$B$641, 2, FALSE))</f>
        <v>0</v>
      </c>
      <c r="G313" s="47" t="str">
        <f>IF(ISNA(VLOOKUP(Table1510[[#This Row],[Name]], 'Elec 21-22'!$A$4:$B$656, 2, FALSE)), "0", VLOOKUP(Table1510[[#This Row],[Name]], 'Elec 21-22'!$A$4:$B$656, 2, FALSE))</f>
        <v>0</v>
      </c>
      <c r="H313" s="11" t="str">
        <f>IF(ISNA(VLOOKUP(Table1510[[#This Row],[Name]],'Elec 22-23'!$A$4:$B$680, 2, FALSE)), "", VLOOKUP(Table1510[[#This Row],[Name]], 'Elec 22-23'!$A$4:$B$680, 2, FALSE))</f>
        <v/>
      </c>
      <c r="I313" s="12" t="str">
        <f>IFERROR(Table1510[[#This Row],[Electricity 22-23]]/$M$1, "")</f>
        <v/>
      </c>
      <c r="J313" s="7" t="str">
        <f>IF(ISNA(VLOOKUP(Table1510[[#This Row],[Name]],Table1[#All],21,FALSE)),"0",(VLOOKUP(Table1510[[#This Row],[Name]],Table1[#All],21,FALSE)))</f>
        <v>0</v>
      </c>
      <c r="K313" s="97">
        <f ca="1">IFERROR(Table1510[[#This Row],[Electricity 23-24]]/$O$1,"")</f>
        <v>0</v>
      </c>
      <c r="L313" s="77"/>
    </row>
    <row r="314" spans="1:12" x14ac:dyDescent="0.25">
      <c r="A314" s="2"/>
      <c r="B314" s="21" t="e">
        <f>VLOOKUP(Table1510[[#This Row],[Name]], 'Site Information'!$A$2:$D$46, 4, FALSE)</f>
        <v>#N/A</v>
      </c>
      <c r="C314" s="11" t="str">
        <f>IF(ISNA(VLOOKUP(Table1510[[#This Row],[Name]], 'Elec 17-18'!$A$4:$B$630, 2, FALSE)), "0", VLOOKUP(Table1510[[#This Row],[Name]], 'Elec 17-18'!$A$4:$B$630, 2, FALSE))</f>
        <v>0</v>
      </c>
      <c r="D314" s="11" t="str">
        <f>IF(ISNA(VLOOKUP(Table1510[[#This Row],[Name]], 'Elec 18-19'!$A$4:$B$630, 2, FALSE)), "0", VLOOKUP(Table1510[[#This Row],[Name]], 'Elec 18-19'!$A$4:$B$630, 2, FALSE))</f>
        <v>0</v>
      </c>
      <c r="E314" s="7" t="str">
        <f>IF(ISNA(VLOOKUP(Table1510[[#This Row],[Name]], 'Elec 19-20'!$A$4:$B$631, 2, FALSE)), "0", VLOOKUP(Table1510[[#This Row],[Name]], 'Elec 19-20'!$A$4:$B$631, 2, FALSE))</f>
        <v>0</v>
      </c>
      <c r="F314" s="11" t="str">
        <f>IF(ISNA(VLOOKUP(Table1510[[#This Row],[Name]],'Elec 20-21'!$A$4:$B$641, 2, FALSE)), "0", VLOOKUP(Table1510[[#This Row],[Name]], 'Elec 20-21'!$A$4:$B$641, 2, FALSE))</f>
        <v>0</v>
      </c>
      <c r="G314" s="47" t="str">
        <f>IF(ISNA(VLOOKUP(Table1510[[#This Row],[Name]], 'Elec 21-22'!$A$4:$B$656, 2, FALSE)), "0", VLOOKUP(Table1510[[#This Row],[Name]], 'Elec 21-22'!$A$4:$B$656, 2, FALSE))</f>
        <v>0</v>
      </c>
      <c r="H314" s="11" t="str">
        <f>IF(ISNA(VLOOKUP(Table1510[[#This Row],[Name]],'Elec 22-23'!$A$4:$B$680, 2, FALSE)), "", VLOOKUP(Table1510[[#This Row],[Name]], 'Elec 22-23'!$A$4:$B$680, 2, FALSE))</f>
        <v/>
      </c>
      <c r="I314" s="97" t="str">
        <f>IFERROR(Table1510[[#This Row],[Electricity 22-23]]/$M$1, "")</f>
        <v/>
      </c>
      <c r="J314" s="7" t="str">
        <f>IF(ISNA(VLOOKUP(Table1510[[#This Row],[Name]],Table1[#All],21,FALSE)),"0",(VLOOKUP(Table1510[[#This Row],[Name]],Table1[#All],21,FALSE)))</f>
        <v>0</v>
      </c>
      <c r="K314" s="97">
        <f ca="1">IFERROR(Table1510[[#This Row],[Electricity 23-24]]/$O$1,"")</f>
        <v>0</v>
      </c>
      <c r="L314" s="77"/>
    </row>
    <row r="315" spans="1:12" x14ac:dyDescent="0.25">
      <c r="A315" s="2"/>
      <c r="B315" s="21" t="e">
        <f>VLOOKUP(Table1510[[#This Row],[Name]], 'Site Information'!$A$2:$D$46, 4, FALSE)</f>
        <v>#N/A</v>
      </c>
      <c r="C315" s="8" t="str">
        <f>IF(ISNA(VLOOKUP(Table1510[[#This Row],[Name]], 'Elec 17-18'!$A$4:$B$630, 2, FALSE)), "0", VLOOKUP(Table1510[[#This Row],[Name]], 'Elec 17-18'!$A$4:$B$630, 2, FALSE))</f>
        <v>0</v>
      </c>
      <c r="D315" s="8" t="str">
        <f>IF(ISNA(VLOOKUP(Table1510[[#This Row],[Name]], 'Elec 18-19'!$A$4:$B$630, 2, FALSE)), "0", VLOOKUP(Table1510[[#This Row],[Name]], 'Elec 18-19'!$A$4:$B$630, 2, FALSE))</f>
        <v>0</v>
      </c>
      <c r="E315" s="7" t="str">
        <f>IF(ISNA(VLOOKUP(Table1510[[#This Row],[Name]], 'Elec 19-20'!$A$4:$B$631, 2, FALSE)), "0", VLOOKUP(Table1510[[#This Row],[Name]], 'Elec 19-20'!$A$4:$B$631, 2, FALSE))</f>
        <v>0</v>
      </c>
      <c r="F315" s="11" t="str">
        <f>IF(ISNA(VLOOKUP(Table1510[[#This Row],[Name]],'Elec 20-21'!$A$4:$B$641, 2, FALSE)), "0", VLOOKUP(Table1510[[#This Row],[Name]], 'Elec 20-21'!$A$4:$B$641, 2, FALSE))</f>
        <v>0</v>
      </c>
      <c r="G315" s="47" t="str">
        <f>IF(ISNA(VLOOKUP(Table1510[[#This Row],[Name]], 'Elec 21-22'!$A$4:$B$656, 2, FALSE)), "0", VLOOKUP(Table1510[[#This Row],[Name]], 'Elec 21-22'!$A$4:$B$656, 2, FALSE))</f>
        <v>0</v>
      </c>
      <c r="H315" s="11" t="str">
        <f>IF(ISNA(VLOOKUP(Table1510[[#This Row],[Name]],'Elec 22-23'!$A$4:$B$680, 2, FALSE)), "", VLOOKUP(Table1510[[#This Row],[Name]], 'Elec 22-23'!$A$4:$B$680, 2, FALSE))</f>
        <v/>
      </c>
      <c r="I315" s="74" t="str">
        <f>IFERROR(Table1510[[#This Row],[Electricity 22-23]]/$M$1, "")</f>
        <v/>
      </c>
      <c r="J315" s="7" t="str">
        <f>IF(ISNA(VLOOKUP(Table1510[[#This Row],[Name]],Table1[#All],21,FALSE)),"0",(VLOOKUP(Table1510[[#This Row],[Name]],Table1[#All],21,FALSE)))</f>
        <v>0</v>
      </c>
      <c r="K315" s="97">
        <f ca="1">IFERROR(Table1510[[#This Row],[Electricity 23-24]]/$O$1,"")</f>
        <v>0</v>
      </c>
      <c r="L315" s="77"/>
    </row>
    <row r="316" spans="1:12" x14ac:dyDescent="0.25">
      <c r="A316" s="2"/>
      <c r="B316" s="21" t="e">
        <f>VLOOKUP(Table1510[[#This Row],[Name]], 'Site Information'!$A$2:$D$46, 4, FALSE)</f>
        <v>#N/A</v>
      </c>
      <c r="C316" s="11" t="str">
        <f>IF(ISNA(VLOOKUP(Table1510[[#This Row],[Name]], 'Elec 17-18'!$A$4:$B$630, 2, FALSE)), "0", VLOOKUP(Table1510[[#This Row],[Name]], 'Elec 17-18'!$A$4:$B$630, 2, FALSE))</f>
        <v>0</v>
      </c>
      <c r="D316" s="11" t="str">
        <f>IF(ISNA(VLOOKUP(Table1510[[#This Row],[Name]], 'Elec 18-19'!$A$4:$B$630, 2, FALSE)), "0", VLOOKUP(Table1510[[#This Row],[Name]], 'Elec 18-19'!$A$4:$B$630, 2, FALSE))</f>
        <v>0</v>
      </c>
      <c r="E316" s="7" t="str">
        <f>IF(ISNA(VLOOKUP(Table1510[[#This Row],[Name]], 'Elec 19-20'!$A$4:$B$631, 2, FALSE)), "0", VLOOKUP(Table1510[[#This Row],[Name]], 'Elec 19-20'!$A$4:$B$631, 2, FALSE))</f>
        <v>0</v>
      </c>
      <c r="F316" s="11" t="str">
        <f>IF(ISNA(VLOOKUP(Table1510[[#This Row],[Name]],'Elec 20-21'!$A$4:$B$641, 2, FALSE)), "0", VLOOKUP(Table1510[[#This Row],[Name]], 'Elec 20-21'!$A$4:$B$641, 2, FALSE))</f>
        <v>0</v>
      </c>
      <c r="G316" s="47" t="str">
        <f>IF(ISNA(VLOOKUP(Table1510[[#This Row],[Name]], 'Elec 21-22'!$A$4:$B$656, 2, FALSE)), "0", VLOOKUP(Table1510[[#This Row],[Name]], 'Elec 21-22'!$A$4:$B$656, 2, FALSE))</f>
        <v>0</v>
      </c>
      <c r="H316" s="11" t="str">
        <f>IF(ISNA(VLOOKUP(Table1510[[#This Row],[Name]],'Elec 22-23'!$A$4:$B$680, 2, FALSE)), "", VLOOKUP(Table1510[[#This Row],[Name]], 'Elec 22-23'!$A$4:$B$680, 2, FALSE))</f>
        <v/>
      </c>
      <c r="I316" s="97" t="str">
        <f>IFERROR(Table1510[[#This Row],[Electricity 22-23]]/$M$1, "")</f>
        <v/>
      </c>
      <c r="J316" s="7" t="str">
        <f>IF(ISNA(VLOOKUP(Table1510[[#This Row],[Name]],Table1[#All],21,FALSE)),"0",(VLOOKUP(Table1510[[#This Row],[Name]],Table1[#All],21,FALSE)))</f>
        <v>0</v>
      </c>
      <c r="K316" s="97">
        <f ca="1">IFERROR(Table1510[[#This Row],[Electricity 23-24]]/$O$1,"")</f>
        <v>0</v>
      </c>
      <c r="L316" s="77"/>
    </row>
    <row r="317" spans="1:12" x14ac:dyDescent="0.25">
      <c r="A317" s="2"/>
      <c r="B317" s="21" t="e">
        <f>VLOOKUP(Table1510[[#This Row],[Name]], 'Site Information'!$A$2:$D$46, 4, FALSE)</f>
        <v>#N/A</v>
      </c>
      <c r="C317" s="8" t="str">
        <f>IF(ISNA(VLOOKUP(Table1510[[#This Row],[Name]], 'Elec 17-18'!$A$4:$B$630, 2, FALSE)), "0", VLOOKUP(Table1510[[#This Row],[Name]], 'Elec 17-18'!$A$4:$B$630, 2, FALSE))</f>
        <v>0</v>
      </c>
      <c r="D317" s="8" t="str">
        <f>IF(ISNA(VLOOKUP(Table1510[[#This Row],[Name]], 'Elec 18-19'!$A$4:$B$630, 2, FALSE)), "0", VLOOKUP(Table1510[[#This Row],[Name]], 'Elec 18-19'!$A$4:$B$630, 2, FALSE))</f>
        <v>0</v>
      </c>
      <c r="E317" s="7" t="str">
        <f>IF(ISNA(VLOOKUP(Table1510[[#This Row],[Name]], 'Elec 19-20'!$A$4:$B$631, 2, FALSE)), "0", VLOOKUP(Table1510[[#This Row],[Name]], 'Elec 19-20'!$A$4:$B$631, 2, FALSE))</f>
        <v>0</v>
      </c>
      <c r="F317" s="11" t="str">
        <f>IF(ISNA(VLOOKUP(Table1510[[#This Row],[Name]],'Elec 20-21'!$A$4:$B$641, 2, FALSE)), "0", VLOOKUP(Table1510[[#This Row],[Name]], 'Elec 20-21'!$A$4:$B$641, 2, FALSE))</f>
        <v>0</v>
      </c>
      <c r="G317" s="47" t="str">
        <f>IF(ISNA(VLOOKUP(Table1510[[#This Row],[Name]], 'Elec 21-22'!$A$4:$B$656, 2, FALSE)), "0", VLOOKUP(Table1510[[#This Row],[Name]], 'Elec 21-22'!$A$4:$B$656, 2, FALSE))</f>
        <v>0</v>
      </c>
      <c r="H317" s="11" t="str">
        <f>IF(ISNA(VLOOKUP(Table1510[[#This Row],[Name]],'Elec 22-23'!$A$4:$B$680, 2, FALSE)), "", VLOOKUP(Table1510[[#This Row],[Name]], 'Elec 22-23'!$A$4:$B$680, 2, FALSE))</f>
        <v/>
      </c>
      <c r="I317" s="74" t="str">
        <f>IFERROR(Table1510[[#This Row],[Electricity 22-23]]/$M$1, "")</f>
        <v/>
      </c>
      <c r="J317" s="7" t="str">
        <f>IF(ISNA(VLOOKUP(Table1510[[#This Row],[Name]],Table1[#All],21,FALSE)),"0",(VLOOKUP(Table1510[[#This Row],[Name]],Table1[#All],21,FALSE)))</f>
        <v>0</v>
      </c>
      <c r="K317" s="97">
        <f ca="1">IFERROR(Table1510[[#This Row],[Electricity 23-24]]/$O$1,"")</f>
        <v>0</v>
      </c>
      <c r="L317" s="77"/>
    </row>
    <row r="318" spans="1:12" x14ac:dyDescent="0.25">
      <c r="A318" s="2"/>
      <c r="B318" s="21" t="e">
        <f>VLOOKUP(Table1510[[#This Row],[Name]], 'Site Information'!$A$2:$D$46, 4, FALSE)</f>
        <v>#N/A</v>
      </c>
      <c r="C318" s="11" t="str">
        <f>IF(ISNA(VLOOKUP(Table1510[[#This Row],[Name]], 'Elec 17-18'!$A$4:$B$630, 2, FALSE)), "0", VLOOKUP(Table1510[[#This Row],[Name]], 'Elec 17-18'!$A$4:$B$630, 2, FALSE))</f>
        <v>0</v>
      </c>
      <c r="D318" s="11" t="str">
        <f>IF(ISNA(VLOOKUP(Table1510[[#This Row],[Name]], 'Elec 18-19'!$A$4:$B$630, 2, FALSE)), "0", VLOOKUP(Table1510[[#This Row],[Name]], 'Elec 18-19'!$A$4:$B$630, 2, FALSE))</f>
        <v>0</v>
      </c>
      <c r="E318" s="11" t="str">
        <f>IF(ISNA(VLOOKUP(Table1510[[#This Row],[Name]], 'Elec 19-20'!$A$4:$B$631, 2, FALSE)), "0", VLOOKUP(Table1510[[#This Row],[Name]], 'Elec 19-20'!$A$4:$B$631, 2, FALSE))</f>
        <v>0</v>
      </c>
      <c r="F318" s="11" t="str">
        <f>IF(ISNA(VLOOKUP(Table1510[[#This Row],[Name]],'Elec 20-21'!$A$4:$B$641, 2, FALSE)), "0", VLOOKUP(Table1510[[#This Row],[Name]], 'Elec 20-21'!$A$4:$B$641, 2, FALSE))</f>
        <v>0</v>
      </c>
      <c r="G318" s="47" t="str">
        <f>IF(ISNA(VLOOKUP(Table1510[[#This Row],[Name]], 'Elec 21-22'!$A$4:$B$656, 2, FALSE)), "0", VLOOKUP(Table1510[[#This Row],[Name]], 'Elec 21-22'!$A$4:$B$656, 2, FALSE))</f>
        <v>0</v>
      </c>
      <c r="H318" s="11" t="str">
        <f>IF(ISNA(VLOOKUP(Table1510[[#This Row],[Name]],'Elec 22-23'!$A$4:$B$680, 2, FALSE)), "", VLOOKUP(Table1510[[#This Row],[Name]], 'Elec 22-23'!$A$4:$B$680, 2, FALSE))</f>
        <v/>
      </c>
      <c r="I318" s="12" t="str">
        <f>IFERROR(Table1510[[#This Row],[Electricity 22-23]]/$M$1, "")</f>
        <v/>
      </c>
      <c r="J318" s="7" t="str">
        <f>IF(ISNA(VLOOKUP(Table1510[[#This Row],[Name]],Table1[#All],21,FALSE)),"0",(VLOOKUP(Table1510[[#This Row],[Name]],Table1[#All],21,FALSE)))</f>
        <v>0</v>
      </c>
      <c r="K318" s="97">
        <f ca="1">IFERROR(Table1510[[#This Row],[Electricity 23-24]]/$O$1,"")</f>
        <v>0</v>
      </c>
      <c r="L318" s="77"/>
    </row>
    <row r="319" spans="1:12" x14ac:dyDescent="0.25">
      <c r="A319" s="2"/>
      <c r="B319" s="21" t="e">
        <f>VLOOKUP(Table1510[[#This Row],[Name]], 'Site Information'!$A$2:$D$46, 4, FALSE)</f>
        <v>#N/A</v>
      </c>
      <c r="C319" s="11" t="str">
        <f>IF(ISNA(VLOOKUP(Table1510[[#This Row],[Name]], 'Elec 17-18'!$A$4:$B$630, 2, FALSE)), "0", VLOOKUP(Table1510[[#This Row],[Name]], 'Elec 17-18'!$A$4:$B$630, 2, FALSE))</f>
        <v>0</v>
      </c>
      <c r="D319" s="11" t="str">
        <f>IF(ISNA(VLOOKUP(Table1510[[#This Row],[Name]], 'Elec 18-19'!$A$4:$B$630, 2, FALSE)), "0", VLOOKUP(Table1510[[#This Row],[Name]], 'Elec 18-19'!$A$4:$B$630, 2, FALSE))</f>
        <v>0</v>
      </c>
      <c r="E319" s="11" t="str">
        <f>IF(ISNA(VLOOKUP(Table1510[[#This Row],[Name]], 'Elec 19-20'!$A$4:$B$631, 2, FALSE)), "0", VLOOKUP(Table1510[[#This Row],[Name]], 'Elec 19-20'!$A$4:$B$631, 2, FALSE))</f>
        <v>0</v>
      </c>
      <c r="F319" s="11" t="str">
        <f>IF(ISNA(VLOOKUP(Table1510[[#This Row],[Name]],'Elec 20-21'!$A$4:$B$641, 2, FALSE)), "0", VLOOKUP(Table1510[[#This Row],[Name]], 'Elec 20-21'!$A$4:$B$641, 2, FALSE))</f>
        <v>0</v>
      </c>
      <c r="G319" s="47" t="str">
        <f>IF(ISNA(VLOOKUP(Table1510[[#This Row],[Name]], 'Elec 21-22'!$A$4:$B$656, 2, FALSE)), "0", VLOOKUP(Table1510[[#This Row],[Name]], 'Elec 21-22'!$A$4:$B$656, 2, FALSE))</f>
        <v>0</v>
      </c>
      <c r="H319" s="11" t="str">
        <f>IF(ISNA(VLOOKUP(Table1510[[#This Row],[Name]],'Elec 22-23'!$A$4:$B$680, 2, FALSE)), "", VLOOKUP(Table1510[[#This Row],[Name]], 'Elec 22-23'!$A$4:$B$680, 2, FALSE))</f>
        <v/>
      </c>
      <c r="I319" s="12" t="str">
        <f>IFERROR(Table1510[[#This Row],[Electricity 22-23]]/$M$1, "")</f>
        <v/>
      </c>
      <c r="J319" s="7" t="str">
        <f>IF(ISNA(VLOOKUP(Table1510[[#This Row],[Name]],Table1[#All],21,FALSE)),"0",(VLOOKUP(Table1510[[#This Row],[Name]],Table1[#All],21,FALSE)))</f>
        <v>0</v>
      </c>
      <c r="K319" s="97">
        <f ca="1">IFERROR(Table1510[[#This Row],[Electricity 23-24]]/$O$1,"")</f>
        <v>0</v>
      </c>
      <c r="L319" s="77"/>
    </row>
    <row r="320" spans="1:12" x14ac:dyDescent="0.25">
      <c r="A320" s="2"/>
      <c r="B320" s="21" t="e">
        <f>VLOOKUP(Table1510[[#This Row],[Name]], 'Site Information'!$A$2:$D$46, 4, FALSE)</f>
        <v>#N/A</v>
      </c>
      <c r="C320" s="11" t="str">
        <f>IF(ISNA(VLOOKUP(Table1510[[#This Row],[Name]], 'Elec 17-18'!$A$4:$B$630, 2, FALSE)), "0", VLOOKUP(Table1510[[#This Row],[Name]], 'Elec 17-18'!$A$4:$B$630, 2, FALSE))</f>
        <v>0</v>
      </c>
      <c r="D320" s="11" t="str">
        <f>IF(ISNA(VLOOKUP(Table1510[[#This Row],[Name]], 'Elec 18-19'!$A$4:$B$630, 2, FALSE)), "0", VLOOKUP(Table1510[[#This Row],[Name]], 'Elec 18-19'!$A$4:$B$630, 2, FALSE))</f>
        <v>0</v>
      </c>
      <c r="E320" s="7" t="str">
        <f>IF(ISNA(VLOOKUP(Table1510[[#This Row],[Name]], 'Elec 19-20'!$A$4:$B$631, 2, FALSE)), "0", VLOOKUP(Table1510[[#This Row],[Name]], 'Elec 19-20'!$A$4:$B$631, 2, FALSE))</f>
        <v>0</v>
      </c>
      <c r="F320" s="11" t="str">
        <f>IF(ISNA(VLOOKUP(Table1510[[#This Row],[Name]],'Elec 20-21'!$A$4:$B$641, 2, FALSE)), "0", VLOOKUP(Table1510[[#This Row],[Name]], 'Elec 20-21'!$A$4:$B$641, 2, FALSE))</f>
        <v>0</v>
      </c>
      <c r="G320" s="47" t="str">
        <f>IF(ISNA(VLOOKUP(Table1510[[#This Row],[Name]], 'Elec 21-22'!$A$4:$B$656, 2, FALSE)), "0", VLOOKUP(Table1510[[#This Row],[Name]], 'Elec 21-22'!$A$4:$B$656, 2, FALSE))</f>
        <v>0</v>
      </c>
      <c r="H320" s="11" t="str">
        <f>IF(ISNA(VLOOKUP(Table1510[[#This Row],[Name]],'Elec 22-23'!$A$4:$B$680, 2, FALSE)), "", VLOOKUP(Table1510[[#This Row],[Name]], 'Elec 22-23'!$A$4:$B$680, 2, FALSE))</f>
        <v/>
      </c>
      <c r="I320" s="97" t="str">
        <f>IFERROR(Table1510[[#This Row],[Electricity 22-23]]/$M$1, "")</f>
        <v/>
      </c>
      <c r="J320" s="7" t="str">
        <f>IF(ISNA(VLOOKUP(Table1510[[#This Row],[Name]],Table1[#All],21,FALSE)),"0",(VLOOKUP(Table1510[[#This Row],[Name]],Table1[#All],21,FALSE)))</f>
        <v>0</v>
      </c>
      <c r="K320" s="97">
        <f ca="1">IFERROR(Table1510[[#This Row],[Electricity 23-24]]/$O$1,"")</f>
        <v>0</v>
      </c>
      <c r="L320" s="77"/>
    </row>
    <row r="321" spans="1:12" x14ac:dyDescent="0.25">
      <c r="A321" s="2"/>
      <c r="B321" s="21" t="e">
        <f>VLOOKUP(Table1510[[#This Row],[Name]], 'Site Information'!$A$2:$D$46, 4, FALSE)</f>
        <v>#N/A</v>
      </c>
      <c r="C321" s="8" t="str">
        <f>IF(ISNA(VLOOKUP(Table1510[[#This Row],[Name]], 'Elec 17-18'!$A$4:$B$630, 2, FALSE)), "0", VLOOKUP(Table1510[[#This Row],[Name]], 'Elec 17-18'!$A$4:$B$630, 2, FALSE))</f>
        <v>0</v>
      </c>
      <c r="D321" s="8" t="str">
        <f>IF(ISNA(VLOOKUP(Table1510[[#This Row],[Name]], 'Elec 18-19'!$A$4:$B$630, 2, FALSE)), "0", VLOOKUP(Table1510[[#This Row],[Name]], 'Elec 18-19'!$A$4:$B$630, 2, FALSE))</f>
        <v>0</v>
      </c>
      <c r="E321" s="7" t="str">
        <f>IF(ISNA(VLOOKUP(Table1510[[#This Row],[Name]], 'Elec 19-20'!$A$4:$B$631, 2, FALSE)), "0", VLOOKUP(Table1510[[#This Row],[Name]], 'Elec 19-20'!$A$4:$B$631, 2, FALSE))</f>
        <v>0</v>
      </c>
      <c r="F321" s="11" t="str">
        <f>IF(ISNA(VLOOKUP(Table1510[[#This Row],[Name]],'Elec 20-21'!$A$4:$B$641, 2, FALSE)), "0", VLOOKUP(Table1510[[#This Row],[Name]], 'Elec 20-21'!$A$4:$B$641, 2, FALSE))</f>
        <v>0</v>
      </c>
      <c r="G321" s="47" t="str">
        <f>IF(ISNA(VLOOKUP(Table1510[[#This Row],[Name]], 'Elec 21-22'!$A$4:$B$656, 2, FALSE)), "0", VLOOKUP(Table1510[[#This Row],[Name]], 'Elec 21-22'!$A$4:$B$656, 2, FALSE))</f>
        <v>0</v>
      </c>
      <c r="H321" s="11" t="str">
        <f>IF(ISNA(VLOOKUP(Table1510[[#This Row],[Name]],'Elec 22-23'!$A$4:$B$680, 2, FALSE)), "", VLOOKUP(Table1510[[#This Row],[Name]], 'Elec 22-23'!$A$4:$B$680, 2, FALSE))</f>
        <v/>
      </c>
      <c r="I321" s="74" t="str">
        <f>IFERROR(Table1510[[#This Row],[Electricity 22-23]]/$M$1, "")</f>
        <v/>
      </c>
      <c r="J321" s="7" t="str">
        <f>IF(ISNA(VLOOKUP(Table1510[[#This Row],[Name]],Table1[#All],21,FALSE)),"0",(VLOOKUP(Table1510[[#This Row],[Name]],Table1[#All],21,FALSE)))</f>
        <v>0</v>
      </c>
      <c r="K321" s="97">
        <f ca="1">IFERROR(Table1510[[#This Row],[Electricity 23-24]]/$O$1,"")</f>
        <v>0</v>
      </c>
      <c r="L321" s="77"/>
    </row>
    <row r="322" spans="1:12" x14ac:dyDescent="0.25">
      <c r="A322" s="2"/>
      <c r="B322" s="21" t="e">
        <f>VLOOKUP(Table1510[[#This Row],[Name]], 'Site Information'!$A$2:$D$46, 4, FALSE)</f>
        <v>#N/A</v>
      </c>
      <c r="C322" s="8" t="str">
        <f>IF(ISNA(VLOOKUP(Table1510[[#This Row],[Name]], 'Elec 17-18'!$A$4:$B$630, 2, FALSE)), "0", VLOOKUP(Table1510[[#This Row],[Name]], 'Elec 17-18'!$A$4:$B$630, 2, FALSE))</f>
        <v>0</v>
      </c>
      <c r="D322" s="8" t="str">
        <f>IF(ISNA(VLOOKUP(Table1510[[#This Row],[Name]], 'Elec 18-19'!$A$4:$B$630, 2, FALSE)), "0", VLOOKUP(Table1510[[#This Row],[Name]], 'Elec 18-19'!$A$4:$B$630, 2, FALSE))</f>
        <v>0</v>
      </c>
      <c r="E322" s="7" t="str">
        <f>IF(ISNA(VLOOKUP(Table1510[[#This Row],[Name]], 'Elec 19-20'!$A$4:$B$631, 2, FALSE)), "0", VLOOKUP(Table1510[[#This Row],[Name]], 'Elec 19-20'!$A$4:$B$631, 2, FALSE))</f>
        <v>0</v>
      </c>
      <c r="F322" s="11" t="str">
        <f>IF(ISNA(VLOOKUP(Table1510[[#This Row],[Name]],'Elec 20-21'!$A$4:$B$641, 2, FALSE)), "0", VLOOKUP(Table1510[[#This Row],[Name]], 'Elec 20-21'!$A$4:$B$641, 2, FALSE))</f>
        <v>0</v>
      </c>
      <c r="G322" s="47" t="str">
        <f>IF(ISNA(VLOOKUP(Table1510[[#This Row],[Name]], 'Elec 21-22'!$A$4:$B$656, 2, FALSE)), "0", VLOOKUP(Table1510[[#This Row],[Name]], 'Elec 21-22'!$A$4:$B$656, 2, FALSE))</f>
        <v>0</v>
      </c>
      <c r="H322" s="11" t="str">
        <f>IF(ISNA(VLOOKUP(Table1510[[#This Row],[Name]],'Elec 22-23'!$A$4:$B$680, 2, FALSE)), "", VLOOKUP(Table1510[[#This Row],[Name]], 'Elec 22-23'!$A$4:$B$680, 2, FALSE))</f>
        <v/>
      </c>
      <c r="I322" s="74" t="str">
        <f>IFERROR(Table1510[[#This Row],[Electricity 22-23]]/$M$1, "")</f>
        <v/>
      </c>
      <c r="J322" s="7" t="str">
        <f>IF(ISNA(VLOOKUP(Table1510[[#This Row],[Name]],Table1[#All],21,FALSE)),"0",(VLOOKUP(Table1510[[#This Row],[Name]],Table1[#All],21,FALSE)))</f>
        <v>0</v>
      </c>
      <c r="K322" s="97">
        <f ca="1">IFERROR(Table1510[[#This Row],[Electricity 23-24]]/$O$1,"")</f>
        <v>0</v>
      </c>
      <c r="L322" s="77"/>
    </row>
    <row r="323" spans="1:12" x14ac:dyDescent="0.25">
      <c r="A323" s="2"/>
      <c r="B323" s="21" t="e">
        <f>VLOOKUP(Table1510[[#This Row],[Name]], 'Site Information'!$A$2:$D$46, 4, FALSE)</f>
        <v>#N/A</v>
      </c>
      <c r="C323" s="11" t="str">
        <f>IF(ISNA(VLOOKUP(Table1510[[#This Row],[Name]], 'Elec 17-18'!$A$4:$B$630, 2, FALSE)), "0", VLOOKUP(Table1510[[#This Row],[Name]], 'Elec 17-18'!$A$4:$B$630, 2, FALSE))</f>
        <v>0</v>
      </c>
      <c r="D323" s="11" t="str">
        <f>IF(ISNA(VLOOKUP(Table1510[[#This Row],[Name]], 'Elec 18-19'!$A$4:$B$630, 2, FALSE)), "0", VLOOKUP(Table1510[[#This Row],[Name]], 'Elec 18-19'!$A$4:$B$630, 2, FALSE))</f>
        <v>0</v>
      </c>
      <c r="E323" s="11" t="str">
        <f>IF(ISNA(VLOOKUP(Table1510[[#This Row],[Name]], 'Elec 19-20'!$A$4:$B$631, 2, FALSE)), "0", VLOOKUP(Table1510[[#This Row],[Name]], 'Elec 19-20'!$A$4:$B$631, 2, FALSE))</f>
        <v>0</v>
      </c>
      <c r="F323" s="11" t="str">
        <f>IF(ISNA(VLOOKUP(Table1510[[#This Row],[Name]],'Elec 20-21'!$A$4:$B$641, 2, FALSE)), "0", VLOOKUP(Table1510[[#This Row],[Name]], 'Elec 20-21'!$A$4:$B$641, 2, FALSE))</f>
        <v>0</v>
      </c>
      <c r="G323" s="47" t="str">
        <f>IF(ISNA(VLOOKUP(Table1510[[#This Row],[Name]], 'Elec 21-22'!$A$4:$B$656, 2, FALSE)), "0", VLOOKUP(Table1510[[#This Row],[Name]], 'Elec 21-22'!$A$4:$B$656, 2, FALSE))</f>
        <v>0</v>
      </c>
      <c r="H323" s="11" t="str">
        <f>IF(ISNA(VLOOKUP(Table1510[[#This Row],[Name]],'Elec 22-23'!$A$4:$B$680, 2, FALSE)), "", VLOOKUP(Table1510[[#This Row],[Name]], 'Elec 22-23'!$A$4:$B$680, 2, FALSE))</f>
        <v/>
      </c>
      <c r="I323" s="12" t="str">
        <f>IFERROR(Table1510[[#This Row],[Electricity 22-23]]/$M$1, "")</f>
        <v/>
      </c>
      <c r="J323" s="7" t="str">
        <f>IF(ISNA(VLOOKUP(Table1510[[#This Row],[Name]],Table1[#All],21,FALSE)),"0",(VLOOKUP(Table1510[[#This Row],[Name]],Table1[#All],21,FALSE)))</f>
        <v>0</v>
      </c>
      <c r="K323" s="97">
        <f ca="1">IFERROR(Table1510[[#This Row],[Electricity 23-24]]/$O$1,"")</f>
        <v>0</v>
      </c>
      <c r="L323" s="77"/>
    </row>
    <row r="324" spans="1:12" x14ac:dyDescent="0.25">
      <c r="A324" s="2"/>
      <c r="B324" s="21" t="e">
        <f>VLOOKUP(Table1510[[#This Row],[Name]], 'Site Information'!$A$2:$D$46, 4, FALSE)</f>
        <v>#N/A</v>
      </c>
      <c r="C324" s="8" t="str">
        <f>IF(ISNA(VLOOKUP(Table1510[[#This Row],[Name]], 'Elec 17-18'!$A$4:$B$630, 2, FALSE)), "0", VLOOKUP(Table1510[[#This Row],[Name]], 'Elec 17-18'!$A$4:$B$630, 2, FALSE))</f>
        <v>0</v>
      </c>
      <c r="D324" s="8" t="str">
        <f>IF(ISNA(VLOOKUP(Table1510[[#This Row],[Name]], 'Elec 18-19'!$A$4:$B$630, 2, FALSE)), "0", VLOOKUP(Table1510[[#This Row],[Name]], 'Elec 18-19'!$A$4:$B$630, 2, FALSE))</f>
        <v>0</v>
      </c>
      <c r="E324" s="7" t="str">
        <f>IF(ISNA(VLOOKUP(Table1510[[#This Row],[Name]], 'Elec 19-20'!$A$4:$B$631, 2, FALSE)), "0", VLOOKUP(Table1510[[#This Row],[Name]], 'Elec 19-20'!$A$4:$B$631, 2, FALSE))</f>
        <v>0</v>
      </c>
      <c r="F324" s="11" t="str">
        <f>IF(ISNA(VLOOKUP(Table1510[[#This Row],[Name]],'Elec 20-21'!$A$4:$B$641, 2, FALSE)), "0", VLOOKUP(Table1510[[#This Row],[Name]], 'Elec 20-21'!$A$4:$B$641, 2, FALSE))</f>
        <v>0</v>
      </c>
      <c r="G324" s="47" t="str">
        <f>IF(ISNA(VLOOKUP(Table1510[[#This Row],[Name]], 'Elec 21-22'!$A$4:$B$656, 2, FALSE)), "0", VLOOKUP(Table1510[[#This Row],[Name]], 'Elec 21-22'!$A$4:$B$656, 2, FALSE))</f>
        <v>0</v>
      </c>
      <c r="H324" s="11" t="str">
        <f>IF(ISNA(VLOOKUP(Table1510[[#This Row],[Name]],'Elec 22-23'!$A$4:$B$680, 2, FALSE)), "", VLOOKUP(Table1510[[#This Row],[Name]], 'Elec 22-23'!$A$4:$B$680, 2, FALSE))</f>
        <v/>
      </c>
      <c r="I324" s="97" t="str">
        <f>IFERROR(Table1510[[#This Row],[Electricity 22-23]]/$M$1, "")</f>
        <v/>
      </c>
      <c r="J324" s="7" t="str">
        <f>IF(ISNA(VLOOKUP(Table1510[[#This Row],[Name]],Table1[#All],21,FALSE)),"0",(VLOOKUP(Table1510[[#This Row],[Name]],Table1[#All],21,FALSE)))</f>
        <v>0</v>
      </c>
      <c r="K324" s="97">
        <f ca="1">IFERROR(Table1510[[#This Row],[Electricity 23-24]]/$O$1,"")</f>
        <v>0</v>
      </c>
      <c r="L324" s="77"/>
    </row>
    <row r="325" spans="1:12" x14ac:dyDescent="0.25">
      <c r="A325" s="2"/>
      <c r="B325" s="21" t="e">
        <f>VLOOKUP(Table1510[[#This Row],[Name]], 'Site Information'!$A$2:$D$46, 4, FALSE)</f>
        <v>#N/A</v>
      </c>
      <c r="C325" s="11" t="str">
        <f>IF(ISNA(VLOOKUP(Table1510[[#This Row],[Name]], 'Elec 17-18'!$A$4:$B$630, 2, FALSE)), "0", VLOOKUP(Table1510[[#This Row],[Name]], 'Elec 17-18'!$A$4:$B$630, 2, FALSE))</f>
        <v>0</v>
      </c>
      <c r="D325" s="11" t="str">
        <f>IF(ISNA(VLOOKUP(Table1510[[#This Row],[Name]], 'Elec 18-19'!$A$4:$B$630, 2, FALSE)), "0", VLOOKUP(Table1510[[#This Row],[Name]], 'Elec 18-19'!$A$4:$B$630, 2, FALSE))</f>
        <v>0</v>
      </c>
      <c r="E325" s="7" t="str">
        <f>IF(ISNA(VLOOKUP(Table1510[[#This Row],[Name]], 'Elec 19-20'!$A$4:$B$631, 2, FALSE)), "0", VLOOKUP(Table1510[[#This Row],[Name]], 'Elec 19-20'!$A$4:$B$631, 2, FALSE))</f>
        <v>0</v>
      </c>
      <c r="F325" s="11" t="str">
        <f>IF(ISNA(VLOOKUP(Table1510[[#This Row],[Name]],'Elec 20-21'!$A$4:$B$641, 2, FALSE)), "0", VLOOKUP(Table1510[[#This Row],[Name]], 'Elec 20-21'!$A$4:$B$641, 2, FALSE))</f>
        <v>0</v>
      </c>
      <c r="G325" s="47" t="str">
        <f>IF(ISNA(VLOOKUP(Table1510[[#This Row],[Name]], 'Elec 21-22'!$A$4:$B$656, 2, FALSE)), "0", VLOOKUP(Table1510[[#This Row],[Name]], 'Elec 21-22'!$A$4:$B$656, 2, FALSE))</f>
        <v>0</v>
      </c>
      <c r="H325" s="11" t="str">
        <f>IF(ISNA(VLOOKUP(Table1510[[#This Row],[Name]],'Elec 22-23'!$A$4:$B$680, 2, FALSE)), "", VLOOKUP(Table1510[[#This Row],[Name]], 'Elec 22-23'!$A$4:$B$680, 2, FALSE))</f>
        <v/>
      </c>
      <c r="I325" s="74" t="str">
        <f>IFERROR(Table1510[[#This Row],[Electricity 22-23]]/$M$1, "")</f>
        <v/>
      </c>
      <c r="J325" s="7" t="str">
        <f>IF(ISNA(VLOOKUP(Table1510[[#This Row],[Name]],Table1[#All],21,FALSE)),"0",(VLOOKUP(Table1510[[#This Row],[Name]],Table1[#All],21,FALSE)))</f>
        <v>0</v>
      </c>
      <c r="K325" s="97">
        <f ca="1">IFERROR(Table1510[[#This Row],[Electricity 23-24]]/$O$1,"")</f>
        <v>0</v>
      </c>
      <c r="L325" s="77"/>
    </row>
    <row r="326" spans="1:12" x14ac:dyDescent="0.25">
      <c r="A326" s="2"/>
      <c r="B326" s="21" t="e">
        <f>VLOOKUP(Table1510[[#This Row],[Name]], 'Site Information'!$A$2:$D$46, 4, FALSE)</f>
        <v>#N/A</v>
      </c>
      <c r="C326" s="8" t="str">
        <f>IF(ISNA(VLOOKUP(Table1510[[#This Row],[Name]], 'Elec 17-18'!$A$4:$B$630, 2, FALSE)), "0", VLOOKUP(Table1510[[#This Row],[Name]], 'Elec 17-18'!$A$4:$B$630, 2, FALSE))</f>
        <v>0</v>
      </c>
      <c r="D326" s="8" t="str">
        <f>IF(ISNA(VLOOKUP(Table1510[[#This Row],[Name]], 'Elec 18-19'!$A$4:$B$630, 2, FALSE)), "0", VLOOKUP(Table1510[[#This Row],[Name]], 'Elec 18-19'!$A$4:$B$630, 2, FALSE))</f>
        <v>0</v>
      </c>
      <c r="E326" s="7" t="str">
        <f>IF(ISNA(VLOOKUP(Table1510[[#This Row],[Name]], 'Elec 19-20'!$A$4:$B$631, 2, FALSE)), "0", VLOOKUP(Table1510[[#This Row],[Name]], 'Elec 19-20'!$A$4:$B$631, 2, FALSE))</f>
        <v>0</v>
      </c>
      <c r="F326" s="11" t="str">
        <f>IF(ISNA(VLOOKUP(Table1510[[#This Row],[Name]],'Elec 20-21'!$A$4:$B$641, 2, FALSE)), "0", VLOOKUP(Table1510[[#This Row],[Name]], 'Elec 20-21'!$A$4:$B$641, 2, FALSE))</f>
        <v>0</v>
      </c>
      <c r="G326" s="47" t="str">
        <f>IF(ISNA(VLOOKUP(Table1510[[#This Row],[Name]], 'Elec 21-22'!$A$4:$B$656, 2, FALSE)), "0", VLOOKUP(Table1510[[#This Row],[Name]], 'Elec 21-22'!$A$4:$B$656, 2, FALSE))</f>
        <v>0</v>
      </c>
      <c r="H326" s="11" t="str">
        <f>IF(ISNA(VLOOKUP(Table1510[[#This Row],[Name]],'Elec 22-23'!$A$4:$B$680, 2, FALSE)), "", VLOOKUP(Table1510[[#This Row],[Name]], 'Elec 22-23'!$A$4:$B$680, 2, FALSE))</f>
        <v/>
      </c>
      <c r="I326" s="74" t="str">
        <f>IFERROR(Table1510[[#This Row],[Electricity 22-23]]/$M$1, "")</f>
        <v/>
      </c>
      <c r="J326" s="7" t="str">
        <f>IF(ISNA(VLOOKUP(Table1510[[#This Row],[Name]],Table1[#All],21,FALSE)),"0",(VLOOKUP(Table1510[[#This Row],[Name]],Table1[#All],21,FALSE)))</f>
        <v>0</v>
      </c>
      <c r="K326" s="97">
        <f ca="1">IFERROR(Table1510[[#This Row],[Electricity 23-24]]/$O$1,"")</f>
        <v>0</v>
      </c>
      <c r="L326" s="77"/>
    </row>
    <row r="327" spans="1:12" x14ac:dyDescent="0.25">
      <c r="A327" s="2"/>
      <c r="B327" s="21" t="e">
        <f>VLOOKUP(Table1510[[#This Row],[Name]], 'Site Information'!$A$2:$D$46, 4, FALSE)</f>
        <v>#N/A</v>
      </c>
      <c r="C327" s="11" t="str">
        <f>IF(ISNA(VLOOKUP(Table1510[[#This Row],[Name]], 'Elec 17-18'!$A$4:$B$630, 2, FALSE)), "0", VLOOKUP(Table1510[[#This Row],[Name]], 'Elec 17-18'!$A$4:$B$630, 2, FALSE))</f>
        <v>0</v>
      </c>
      <c r="D327" s="11" t="str">
        <f>IF(ISNA(VLOOKUP(Table1510[[#This Row],[Name]], 'Elec 18-19'!$A$4:$B$630, 2, FALSE)), "0", VLOOKUP(Table1510[[#This Row],[Name]], 'Elec 18-19'!$A$4:$B$630, 2, FALSE))</f>
        <v>0</v>
      </c>
      <c r="E327" s="7" t="str">
        <f>IF(ISNA(VLOOKUP(Table1510[[#This Row],[Name]], 'Elec 19-20'!$A$4:$B$631, 2, FALSE)), "0", VLOOKUP(Table1510[[#This Row],[Name]], 'Elec 19-20'!$A$4:$B$631, 2, FALSE))</f>
        <v>0</v>
      </c>
      <c r="F327" s="11" t="str">
        <f>IF(ISNA(VLOOKUP(Table1510[[#This Row],[Name]],'Elec 20-21'!$A$4:$B$641, 2, FALSE)), "0", VLOOKUP(Table1510[[#This Row],[Name]], 'Elec 20-21'!$A$4:$B$641, 2, FALSE))</f>
        <v>0</v>
      </c>
      <c r="G327" s="47" t="str">
        <f>IF(ISNA(VLOOKUP(Table1510[[#This Row],[Name]], 'Elec 21-22'!$A$4:$B$656, 2, FALSE)), "0", VLOOKUP(Table1510[[#This Row],[Name]], 'Elec 21-22'!$A$4:$B$656, 2, FALSE))</f>
        <v>0</v>
      </c>
      <c r="H327" s="11" t="str">
        <f>IF(ISNA(VLOOKUP(Table1510[[#This Row],[Name]],'Elec 22-23'!$A$4:$B$680, 2, FALSE)), "", VLOOKUP(Table1510[[#This Row],[Name]], 'Elec 22-23'!$A$4:$B$680, 2, FALSE))</f>
        <v/>
      </c>
      <c r="I327" s="74" t="str">
        <f>IFERROR(Table1510[[#This Row],[Electricity 22-23]]/$M$1, "")</f>
        <v/>
      </c>
      <c r="J327" s="7" t="str">
        <f>IF(ISNA(VLOOKUP(Table1510[[#This Row],[Name]],Table1[#All],21,FALSE)),"0",(VLOOKUP(Table1510[[#This Row],[Name]],Table1[#All],21,FALSE)))</f>
        <v>0</v>
      </c>
      <c r="K327" s="97">
        <f ca="1">IFERROR(Table1510[[#This Row],[Electricity 23-24]]/$O$1,"")</f>
        <v>0</v>
      </c>
      <c r="L327" s="77"/>
    </row>
    <row r="328" spans="1:12" x14ac:dyDescent="0.25">
      <c r="A328" s="2"/>
      <c r="B328" s="21" t="e">
        <f>VLOOKUP(Table1510[[#This Row],[Name]], 'Site Information'!$A$2:$D$46, 4, FALSE)</f>
        <v>#N/A</v>
      </c>
      <c r="C328" s="11" t="str">
        <f>IF(ISNA(VLOOKUP(Table1510[[#This Row],[Name]], 'Elec 17-18'!$A$4:$B$630, 2, FALSE)), "0", VLOOKUP(Table1510[[#This Row],[Name]], 'Elec 17-18'!$A$4:$B$630, 2, FALSE))</f>
        <v>0</v>
      </c>
      <c r="D328" s="11" t="str">
        <f>IF(ISNA(VLOOKUP(Table1510[[#This Row],[Name]], 'Elec 18-19'!$A$4:$B$630, 2, FALSE)), "0", VLOOKUP(Table1510[[#This Row],[Name]], 'Elec 18-19'!$A$4:$B$630, 2, FALSE))</f>
        <v>0</v>
      </c>
      <c r="E328" s="7" t="str">
        <f>IF(ISNA(VLOOKUP(Table1510[[#This Row],[Name]], 'Elec 19-20'!$A$4:$B$631, 2, FALSE)), "0", VLOOKUP(Table1510[[#This Row],[Name]], 'Elec 19-20'!$A$4:$B$631, 2, FALSE))</f>
        <v>0</v>
      </c>
      <c r="F328" s="11" t="str">
        <f>IF(ISNA(VLOOKUP(Table1510[[#This Row],[Name]],'Elec 20-21'!$A$4:$B$641, 2, FALSE)), "0", VLOOKUP(Table1510[[#This Row],[Name]], 'Elec 20-21'!$A$4:$B$641, 2, FALSE))</f>
        <v>0</v>
      </c>
      <c r="G328" s="47" t="str">
        <f>IF(ISNA(VLOOKUP(Table1510[[#This Row],[Name]], 'Elec 21-22'!$A$4:$B$656, 2, FALSE)), "0", VLOOKUP(Table1510[[#This Row],[Name]], 'Elec 21-22'!$A$4:$B$656, 2, FALSE))</f>
        <v>0</v>
      </c>
      <c r="H328" s="11" t="str">
        <f>IF(ISNA(VLOOKUP(Table1510[[#This Row],[Name]],'Elec 22-23'!$A$4:$B$680, 2, FALSE)), "", VLOOKUP(Table1510[[#This Row],[Name]], 'Elec 22-23'!$A$4:$B$680, 2, FALSE))</f>
        <v/>
      </c>
      <c r="I328" s="97" t="str">
        <f>IFERROR(Table1510[[#This Row],[Electricity 22-23]]/$M$1, "")</f>
        <v/>
      </c>
      <c r="J328" s="7" t="str">
        <f>IF(ISNA(VLOOKUP(Table1510[[#This Row],[Name]],Table1[#All],21,FALSE)),"0",(VLOOKUP(Table1510[[#This Row],[Name]],Table1[#All],21,FALSE)))</f>
        <v>0</v>
      </c>
      <c r="K328" s="97">
        <f ca="1">IFERROR(Table1510[[#This Row],[Electricity 23-24]]/$O$1,"")</f>
        <v>0</v>
      </c>
      <c r="L328" s="77"/>
    </row>
    <row r="329" spans="1:12" x14ac:dyDescent="0.25">
      <c r="A329" s="2"/>
      <c r="B329" s="21" t="e">
        <f>VLOOKUP(Table1510[[#This Row],[Name]], 'Site Information'!$A$2:$D$46, 4, FALSE)</f>
        <v>#N/A</v>
      </c>
      <c r="C329" s="11" t="str">
        <f>IF(ISNA(VLOOKUP(Table1510[[#This Row],[Name]], 'Elec 17-18'!$A$4:$B$630, 2, FALSE)), "0", VLOOKUP(Table1510[[#This Row],[Name]], 'Elec 17-18'!$A$4:$B$630, 2, FALSE))</f>
        <v>0</v>
      </c>
      <c r="D329" s="11" t="str">
        <f>IF(ISNA(VLOOKUP(Table1510[[#This Row],[Name]], 'Elec 18-19'!$A$4:$B$630, 2, FALSE)), "0", VLOOKUP(Table1510[[#This Row],[Name]], 'Elec 18-19'!$A$4:$B$630, 2, FALSE))</f>
        <v>0</v>
      </c>
      <c r="E329" s="7" t="str">
        <f>IF(ISNA(VLOOKUP(Table1510[[#This Row],[Name]], 'Elec 19-20'!$A$4:$B$631, 2, FALSE)), "0", VLOOKUP(Table1510[[#This Row],[Name]], 'Elec 19-20'!$A$4:$B$631, 2, FALSE))</f>
        <v>0</v>
      </c>
      <c r="F329" s="11" t="str">
        <f>IF(ISNA(VLOOKUP(Table1510[[#This Row],[Name]],'Elec 20-21'!$A$4:$B$641, 2, FALSE)), "0", VLOOKUP(Table1510[[#This Row],[Name]], 'Elec 20-21'!$A$4:$B$641, 2, FALSE))</f>
        <v>0</v>
      </c>
      <c r="G329" s="47" t="str">
        <f>IF(ISNA(VLOOKUP(Table1510[[#This Row],[Name]], 'Elec 21-22'!$A$4:$B$656, 2, FALSE)), "0", VLOOKUP(Table1510[[#This Row],[Name]], 'Elec 21-22'!$A$4:$B$656, 2, FALSE))</f>
        <v>0</v>
      </c>
      <c r="H329" s="11" t="str">
        <f>IF(ISNA(VLOOKUP(Table1510[[#This Row],[Name]],'Elec 22-23'!$A$4:$B$680, 2, FALSE)), "", VLOOKUP(Table1510[[#This Row],[Name]], 'Elec 22-23'!$A$4:$B$680, 2, FALSE))</f>
        <v/>
      </c>
      <c r="I329" s="74" t="str">
        <f>IFERROR(Table1510[[#This Row],[Electricity 22-23]]/$M$1, "")</f>
        <v/>
      </c>
      <c r="J329" s="7" t="str">
        <f>IF(ISNA(VLOOKUP(Table1510[[#This Row],[Name]],Table1[#All],21,FALSE)),"0",(VLOOKUP(Table1510[[#This Row],[Name]],Table1[#All],21,FALSE)))</f>
        <v>0</v>
      </c>
      <c r="K329" s="97">
        <f ca="1">IFERROR(Table1510[[#This Row],[Electricity 23-24]]/$O$1,"")</f>
        <v>0</v>
      </c>
      <c r="L329" s="77"/>
    </row>
    <row r="330" spans="1:12" x14ac:dyDescent="0.25">
      <c r="A330" s="2"/>
      <c r="B330" s="21" t="e">
        <f>VLOOKUP(Table1510[[#This Row],[Name]], 'Site Information'!$A$2:$D$46, 4, FALSE)</f>
        <v>#N/A</v>
      </c>
      <c r="C330" s="11" t="str">
        <f>IF(ISNA(VLOOKUP(Table1510[[#This Row],[Name]], 'Elec 17-18'!$A$4:$B$630, 2, FALSE)), "0", VLOOKUP(Table1510[[#This Row],[Name]], 'Elec 17-18'!$A$4:$B$630, 2, FALSE))</f>
        <v>0</v>
      </c>
      <c r="D330" s="11" t="str">
        <f>IF(ISNA(VLOOKUP(Table1510[[#This Row],[Name]], 'Elec 18-19'!$A$4:$B$630, 2, FALSE)), "0", VLOOKUP(Table1510[[#This Row],[Name]], 'Elec 18-19'!$A$4:$B$630, 2, FALSE))</f>
        <v>0</v>
      </c>
      <c r="E330" s="11" t="str">
        <f>IF(ISNA(VLOOKUP(Table1510[[#This Row],[Name]], 'Elec 19-20'!$A$4:$B$631, 2, FALSE)), "0", VLOOKUP(Table1510[[#This Row],[Name]], 'Elec 19-20'!$A$4:$B$631, 2, FALSE))</f>
        <v>0</v>
      </c>
      <c r="F330" s="11" t="str">
        <f>IF(ISNA(VLOOKUP(Table1510[[#This Row],[Name]],'Elec 20-21'!$A$4:$B$641, 2, FALSE)), "0", VLOOKUP(Table1510[[#This Row],[Name]], 'Elec 20-21'!$A$4:$B$641, 2, FALSE))</f>
        <v>0</v>
      </c>
      <c r="G330" s="47" t="str">
        <f>IF(ISNA(VLOOKUP(Table1510[[#This Row],[Name]], 'Elec 21-22'!$A$4:$B$656, 2, FALSE)), "0", VLOOKUP(Table1510[[#This Row],[Name]], 'Elec 21-22'!$A$4:$B$656, 2, FALSE))</f>
        <v>0</v>
      </c>
      <c r="H330" s="11" t="str">
        <f>IF(ISNA(VLOOKUP(Table1510[[#This Row],[Name]],'Elec 22-23'!$A$4:$B$680, 2, FALSE)), "", VLOOKUP(Table1510[[#This Row],[Name]], 'Elec 22-23'!$A$4:$B$680, 2, FALSE))</f>
        <v/>
      </c>
      <c r="I330" s="12" t="str">
        <f>IFERROR(Table1510[[#This Row],[Electricity 22-23]]/$M$1, "")</f>
        <v/>
      </c>
      <c r="J330" s="7" t="str">
        <f>IF(ISNA(VLOOKUP(Table1510[[#This Row],[Name]],Table1[#All],21,FALSE)),"0",(VLOOKUP(Table1510[[#This Row],[Name]],Table1[#All],21,FALSE)))</f>
        <v>0</v>
      </c>
      <c r="K330" s="97">
        <f ca="1">IFERROR(Table1510[[#This Row],[Electricity 23-24]]/$O$1,"")</f>
        <v>0</v>
      </c>
      <c r="L330" s="77"/>
    </row>
    <row r="331" spans="1:12" x14ac:dyDescent="0.25">
      <c r="A331" s="2"/>
      <c r="B331" s="21" t="e">
        <f>VLOOKUP(Table1510[[#This Row],[Name]], 'Site Information'!$A$2:$D$46, 4, FALSE)</f>
        <v>#N/A</v>
      </c>
      <c r="C331" s="11" t="str">
        <f>IF(ISNA(VLOOKUP(Table1510[[#This Row],[Name]], 'Elec 17-18'!$A$4:$B$630, 2, FALSE)), "0", VLOOKUP(Table1510[[#This Row],[Name]], 'Elec 17-18'!$A$4:$B$630, 2, FALSE))</f>
        <v>0</v>
      </c>
      <c r="D331" s="11" t="str">
        <f>IF(ISNA(VLOOKUP(Table1510[[#This Row],[Name]], 'Elec 18-19'!$A$4:$B$630, 2, FALSE)), "0", VLOOKUP(Table1510[[#This Row],[Name]], 'Elec 18-19'!$A$4:$B$630, 2, FALSE))</f>
        <v>0</v>
      </c>
      <c r="E331" s="7" t="str">
        <f>IF(ISNA(VLOOKUP(Table1510[[#This Row],[Name]], 'Elec 19-20'!$A$4:$B$631, 2, FALSE)), "0", VLOOKUP(Table1510[[#This Row],[Name]], 'Elec 19-20'!$A$4:$B$631, 2, FALSE))</f>
        <v>0</v>
      </c>
      <c r="F331" s="11" t="str">
        <f>IF(ISNA(VLOOKUP(Table1510[[#This Row],[Name]],'Elec 20-21'!$A$4:$B$641, 2, FALSE)), "0", VLOOKUP(Table1510[[#This Row],[Name]], 'Elec 20-21'!$A$4:$B$641, 2, FALSE))</f>
        <v>0</v>
      </c>
      <c r="G331" s="47" t="str">
        <f>IF(ISNA(VLOOKUP(Table1510[[#This Row],[Name]], 'Elec 21-22'!$A$4:$B$656, 2, FALSE)), "0", VLOOKUP(Table1510[[#This Row],[Name]], 'Elec 21-22'!$A$4:$B$656, 2, FALSE))</f>
        <v>0</v>
      </c>
      <c r="H331" s="11" t="str">
        <f>IF(ISNA(VLOOKUP(Table1510[[#This Row],[Name]],'Elec 22-23'!$A$4:$B$680, 2, FALSE)), "", VLOOKUP(Table1510[[#This Row],[Name]], 'Elec 22-23'!$A$4:$B$680, 2, FALSE))</f>
        <v/>
      </c>
      <c r="I331" s="74" t="str">
        <f>IFERROR(Table1510[[#This Row],[Electricity 22-23]]/$M$1, "")</f>
        <v/>
      </c>
      <c r="J331" s="7" t="str">
        <f>IF(ISNA(VLOOKUP(Table1510[[#This Row],[Name]],Table1[#All],21,FALSE)),"0",(VLOOKUP(Table1510[[#This Row],[Name]],Table1[#All],21,FALSE)))</f>
        <v>0</v>
      </c>
      <c r="K331" s="97">
        <f ca="1">IFERROR(Table1510[[#This Row],[Electricity 23-24]]/$O$1,"")</f>
        <v>0</v>
      </c>
      <c r="L331" s="77"/>
    </row>
    <row r="332" spans="1:12" x14ac:dyDescent="0.25">
      <c r="A332" s="2"/>
      <c r="B332" s="21" t="e">
        <f>VLOOKUP(Table1510[[#This Row],[Name]], 'Site Information'!$A$2:$D$46, 4, FALSE)</f>
        <v>#N/A</v>
      </c>
      <c r="C332" s="11" t="str">
        <f>IF(ISNA(VLOOKUP(Table1510[[#This Row],[Name]], 'Elec 17-18'!$A$4:$B$630, 2, FALSE)), "0", VLOOKUP(Table1510[[#This Row],[Name]], 'Elec 17-18'!$A$4:$B$630, 2, FALSE))</f>
        <v>0</v>
      </c>
      <c r="D332" s="11" t="str">
        <f>IF(ISNA(VLOOKUP(Table1510[[#This Row],[Name]], 'Elec 18-19'!$A$4:$B$630, 2, FALSE)), "0", VLOOKUP(Table1510[[#This Row],[Name]], 'Elec 18-19'!$A$4:$B$630, 2, FALSE))</f>
        <v>0</v>
      </c>
      <c r="E332" s="11" t="str">
        <f>IF(ISNA(VLOOKUP(Table1510[[#This Row],[Name]], 'Elec 19-20'!$A$4:$B$631, 2, FALSE)), "0", VLOOKUP(Table1510[[#This Row],[Name]], 'Elec 19-20'!$A$4:$B$631, 2, FALSE))</f>
        <v>0</v>
      </c>
      <c r="F332" s="11" t="str">
        <f>IF(ISNA(VLOOKUP(Table1510[[#This Row],[Name]],'Elec 20-21'!$A$4:$B$641, 2, FALSE)), "0", VLOOKUP(Table1510[[#This Row],[Name]], 'Elec 20-21'!$A$4:$B$641, 2, FALSE))</f>
        <v>0</v>
      </c>
      <c r="G332" s="47" t="str">
        <f>IF(ISNA(VLOOKUP(Table1510[[#This Row],[Name]], 'Elec 21-22'!$A$4:$B$656, 2, FALSE)), "0", VLOOKUP(Table1510[[#This Row],[Name]], 'Elec 21-22'!$A$4:$B$656, 2, FALSE))</f>
        <v>0</v>
      </c>
      <c r="H332" s="11" t="str">
        <f>IF(ISNA(VLOOKUP(Table1510[[#This Row],[Name]],'Elec 22-23'!$A$4:$B$680, 2, FALSE)), "", VLOOKUP(Table1510[[#This Row],[Name]], 'Elec 22-23'!$A$4:$B$680, 2, FALSE))</f>
        <v/>
      </c>
      <c r="I332" s="12" t="str">
        <f>IFERROR(Table1510[[#This Row],[Electricity 22-23]]/$M$1, "")</f>
        <v/>
      </c>
      <c r="J332" s="7" t="str">
        <f>IF(ISNA(VLOOKUP(Table1510[[#This Row],[Name]],Table1[#All],21,FALSE)),"0",(VLOOKUP(Table1510[[#This Row],[Name]],Table1[#All],21,FALSE)))</f>
        <v>0</v>
      </c>
      <c r="K332" s="97">
        <f ca="1">IFERROR(Table1510[[#This Row],[Electricity 23-24]]/$O$1,"")</f>
        <v>0</v>
      </c>
      <c r="L332" s="77"/>
    </row>
    <row r="333" spans="1:12" x14ac:dyDescent="0.25">
      <c r="A333" s="2"/>
      <c r="B333" s="21" t="e">
        <f>VLOOKUP(Table1510[[#This Row],[Name]], 'Site Information'!$A$2:$D$46, 4, FALSE)</f>
        <v>#N/A</v>
      </c>
      <c r="C333" s="8" t="str">
        <f>IF(ISNA(VLOOKUP(Table1510[[#This Row],[Name]], 'Elec 17-18'!$A$4:$B$630, 2, FALSE)), "0", VLOOKUP(Table1510[[#This Row],[Name]], 'Elec 17-18'!$A$4:$B$630, 2, FALSE))</f>
        <v>0</v>
      </c>
      <c r="D333" s="8" t="str">
        <f>IF(ISNA(VLOOKUP(Table1510[[#This Row],[Name]], 'Elec 18-19'!$A$4:$B$630, 2, FALSE)), "0", VLOOKUP(Table1510[[#This Row],[Name]], 'Elec 18-19'!$A$4:$B$630, 2, FALSE))</f>
        <v>0</v>
      </c>
      <c r="E333" s="7" t="str">
        <f>IF(ISNA(VLOOKUP(Table1510[[#This Row],[Name]], 'Elec 19-20'!$A$4:$B$631, 2, FALSE)), "0", VLOOKUP(Table1510[[#This Row],[Name]], 'Elec 19-20'!$A$4:$B$631, 2, FALSE))</f>
        <v>0</v>
      </c>
      <c r="F333" s="11" t="str">
        <f>IF(ISNA(VLOOKUP(Table1510[[#This Row],[Name]],'Elec 20-21'!$A$4:$B$641, 2, FALSE)), "0", VLOOKUP(Table1510[[#This Row],[Name]], 'Elec 20-21'!$A$4:$B$641, 2, FALSE))</f>
        <v>0</v>
      </c>
      <c r="G333" s="47" t="str">
        <f>IF(ISNA(VLOOKUP(Table1510[[#This Row],[Name]], 'Elec 21-22'!$A$4:$B$656, 2, FALSE)), "0", VLOOKUP(Table1510[[#This Row],[Name]], 'Elec 21-22'!$A$4:$B$656, 2, FALSE))</f>
        <v>0</v>
      </c>
      <c r="H333" s="11" t="str">
        <f>IF(ISNA(VLOOKUP(Table1510[[#This Row],[Name]],'Elec 22-23'!$A$4:$B$680, 2, FALSE)), "", VLOOKUP(Table1510[[#This Row],[Name]], 'Elec 22-23'!$A$4:$B$680, 2, FALSE))</f>
        <v/>
      </c>
      <c r="I333" s="74" t="str">
        <f>IFERROR(Table1510[[#This Row],[Electricity 22-23]]/$M$1, "")</f>
        <v/>
      </c>
      <c r="J333" s="7" t="str">
        <f>IF(ISNA(VLOOKUP(Table1510[[#This Row],[Name]],Table1[#All],21,FALSE)),"0",(VLOOKUP(Table1510[[#This Row],[Name]],Table1[#All],21,FALSE)))</f>
        <v>0</v>
      </c>
      <c r="K333" s="97">
        <f ca="1">IFERROR(Table1510[[#This Row],[Electricity 23-24]]/$O$1,"")</f>
        <v>0</v>
      </c>
      <c r="L333" s="77"/>
    </row>
    <row r="334" spans="1:12" x14ac:dyDescent="0.25">
      <c r="A334" s="2"/>
      <c r="B334" s="21" t="e">
        <f>VLOOKUP(Table1510[[#This Row],[Name]], 'Site Information'!$A$2:$D$46, 4, FALSE)</f>
        <v>#N/A</v>
      </c>
      <c r="C334" s="8" t="str">
        <f>IF(ISNA(VLOOKUP(Table1510[[#This Row],[Name]], 'Elec 17-18'!$A$4:$B$630, 2, FALSE)), "0", VLOOKUP(Table1510[[#This Row],[Name]], 'Elec 17-18'!$A$4:$B$630, 2, FALSE))</f>
        <v>0</v>
      </c>
      <c r="D334" s="8" t="str">
        <f>IF(ISNA(VLOOKUP(Table1510[[#This Row],[Name]], 'Elec 18-19'!$A$4:$B$630, 2, FALSE)), "0", VLOOKUP(Table1510[[#This Row],[Name]], 'Elec 18-19'!$A$4:$B$630, 2, FALSE))</f>
        <v>0</v>
      </c>
      <c r="E334" s="7" t="str">
        <f>IF(ISNA(VLOOKUP(Table1510[[#This Row],[Name]], 'Elec 19-20'!$A$4:$B$631, 2, FALSE)), "0", VLOOKUP(Table1510[[#This Row],[Name]], 'Elec 19-20'!$A$4:$B$631, 2, FALSE))</f>
        <v>0</v>
      </c>
      <c r="F334" s="11" t="str">
        <f>IF(ISNA(VLOOKUP(Table1510[[#This Row],[Name]],'Elec 20-21'!$A$4:$B$641, 2, FALSE)), "0", VLOOKUP(Table1510[[#This Row],[Name]], 'Elec 20-21'!$A$4:$B$641, 2, FALSE))</f>
        <v>0</v>
      </c>
      <c r="G334" s="47" t="str">
        <f>IF(ISNA(VLOOKUP(Table1510[[#This Row],[Name]], 'Elec 21-22'!$A$4:$B$656, 2, FALSE)), "0", VLOOKUP(Table1510[[#This Row],[Name]], 'Elec 21-22'!$A$4:$B$656, 2, FALSE))</f>
        <v>0</v>
      </c>
      <c r="H334" s="11" t="str">
        <f>IF(ISNA(VLOOKUP(Table1510[[#This Row],[Name]],'Elec 22-23'!$A$4:$B$680, 2, FALSE)), "", VLOOKUP(Table1510[[#This Row],[Name]], 'Elec 22-23'!$A$4:$B$680, 2, FALSE))</f>
        <v/>
      </c>
      <c r="I334" s="74" t="str">
        <f>IFERROR(Table1510[[#This Row],[Electricity 22-23]]/$M$1, "")</f>
        <v/>
      </c>
      <c r="J334" s="7" t="str">
        <f>IF(ISNA(VLOOKUP(Table1510[[#This Row],[Name]],Table1[#All],21,FALSE)),"0",(VLOOKUP(Table1510[[#This Row],[Name]],Table1[#All],21,FALSE)))</f>
        <v>0</v>
      </c>
      <c r="K334" s="97">
        <f ca="1">IFERROR(Table1510[[#This Row],[Electricity 23-24]]/$O$1,"")</f>
        <v>0</v>
      </c>
      <c r="L334" s="77"/>
    </row>
    <row r="335" spans="1:12" x14ac:dyDescent="0.25">
      <c r="A335" s="2"/>
      <c r="B335" s="21" t="e">
        <f>VLOOKUP(Table1510[[#This Row],[Name]], 'Site Information'!$A$2:$D$46, 4, FALSE)</f>
        <v>#N/A</v>
      </c>
      <c r="C335" s="8" t="str">
        <f>IF(ISNA(VLOOKUP(Table1510[[#This Row],[Name]], 'Elec 17-18'!$A$4:$B$630, 2, FALSE)), "0", VLOOKUP(Table1510[[#This Row],[Name]], 'Elec 17-18'!$A$4:$B$630, 2, FALSE))</f>
        <v>0</v>
      </c>
      <c r="D335" s="8" t="str">
        <f>IF(ISNA(VLOOKUP(Table1510[[#This Row],[Name]], 'Elec 18-19'!$A$4:$B$630, 2, FALSE)), "0", VLOOKUP(Table1510[[#This Row],[Name]], 'Elec 18-19'!$A$4:$B$630, 2, FALSE))</f>
        <v>0</v>
      </c>
      <c r="E335" s="7" t="str">
        <f>IF(ISNA(VLOOKUP(Table1510[[#This Row],[Name]], 'Elec 19-20'!$A$4:$B$631, 2, FALSE)), "0", VLOOKUP(Table1510[[#This Row],[Name]], 'Elec 19-20'!$A$4:$B$631, 2, FALSE))</f>
        <v>0</v>
      </c>
      <c r="F335" s="11" t="str">
        <f>IF(ISNA(VLOOKUP(Table1510[[#This Row],[Name]],'Elec 20-21'!$A$4:$B$641, 2, FALSE)), "0", VLOOKUP(Table1510[[#This Row],[Name]], 'Elec 20-21'!$A$4:$B$641, 2, FALSE))</f>
        <v>0</v>
      </c>
      <c r="G335" s="47" t="str">
        <f>IF(ISNA(VLOOKUP(Table1510[[#This Row],[Name]], 'Elec 21-22'!$A$4:$B$656, 2, FALSE)), "0", VLOOKUP(Table1510[[#This Row],[Name]], 'Elec 21-22'!$A$4:$B$656, 2, FALSE))</f>
        <v>0</v>
      </c>
      <c r="H335" s="11" t="str">
        <f>IF(ISNA(VLOOKUP(Table1510[[#This Row],[Name]],'Elec 22-23'!$A$4:$B$680, 2, FALSE)), "", VLOOKUP(Table1510[[#This Row],[Name]], 'Elec 22-23'!$A$4:$B$680, 2, FALSE))</f>
        <v/>
      </c>
      <c r="I335" s="74" t="str">
        <f>IFERROR(Table1510[[#This Row],[Electricity 22-23]]/$M$1, "")</f>
        <v/>
      </c>
      <c r="J335" s="7" t="str">
        <f>IF(ISNA(VLOOKUP(Table1510[[#This Row],[Name]],Table1[#All],21,FALSE)),"0",(VLOOKUP(Table1510[[#This Row],[Name]],Table1[#All],21,FALSE)))</f>
        <v>0</v>
      </c>
      <c r="K335" s="97">
        <f ca="1">IFERROR(Table1510[[#This Row],[Electricity 23-24]]/$O$1,"")</f>
        <v>0</v>
      </c>
      <c r="L335" s="77"/>
    </row>
    <row r="336" spans="1:12" x14ac:dyDescent="0.25">
      <c r="A336" s="2"/>
      <c r="B336" s="21" t="e">
        <f>VLOOKUP(Table1510[[#This Row],[Name]], 'Site Information'!$A$2:$D$46, 4, FALSE)</f>
        <v>#N/A</v>
      </c>
      <c r="C336" s="8" t="str">
        <f>IF(ISNA(VLOOKUP(Table1510[[#This Row],[Name]], 'Elec 17-18'!$A$4:$B$630, 2, FALSE)), "0", VLOOKUP(Table1510[[#This Row],[Name]], 'Elec 17-18'!$A$4:$B$630, 2, FALSE))</f>
        <v>0</v>
      </c>
      <c r="D336" s="8" t="str">
        <f>IF(ISNA(VLOOKUP(Table1510[[#This Row],[Name]], 'Elec 18-19'!$A$4:$B$630, 2, FALSE)), "0", VLOOKUP(Table1510[[#This Row],[Name]], 'Elec 18-19'!$A$4:$B$630, 2, FALSE))</f>
        <v>0</v>
      </c>
      <c r="E336" s="7" t="str">
        <f>IF(ISNA(VLOOKUP(Table1510[[#This Row],[Name]], 'Elec 19-20'!$A$4:$B$631, 2, FALSE)), "0", VLOOKUP(Table1510[[#This Row],[Name]], 'Elec 19-20'!$A$4:$B$631, 2, FALSE))</f>
        <v>0</v>
      </c>
      <c r="F336" s="11" t="str">
        <f>IF(ISNA(VLOOKUP(Table1510[[#This Row],[Name]],'Elec 20-21'!$A$4:$B$641, 2, FALSE)), "0", VLOOKUP(Table1510[[#This Row],[Name]], 'Elec 20-21'!$A$4:$B$641, 2, FALSE))</f>
        <v>0</v>
      </c>
      <c r="G336" s="47" t="str">
        <f>IF(ISNA(VLOOKUP(Table1510[[#This Row],[Name]], 'Elec 21-22'!$A$4:$B$656, 2, FALSE)), "0", VLOOKUP(Table1510[[#This Row],[Name]], 'Elec 21-22'!$A$4:$B$656, 2, FALSE))</f>
        <v>0</v>
      </c>
      <c r="H336" s="11" t="str">
        <f>IF(ISNA(VLOOKUP(Table1510[[#This Row],[Name]],'Elec 22-23'!$A$4:$B$680, 2, FALSE)), "", VLOOKUP(Table1510[[#This Row],[Name]], 'Elec 22-23'!$A$4:$B$680, 2, FALSE))</f>
        <v/>
      </c>
      <c r="I336" s="97" t="str">
        <f>IFERROR(Table1510[[#This Row],[Electricity 22-23]]/$M$1, "")</f>
        <v/>
      </c>
      <c r="J336" s="7" t="str">
        <f>IF(ISNA(VLOOKUP(Table1510[[#This Row],[Name]],Table1[#All],21,FALSE)),"0",(VLOOKUP(Table1510[[#This Row],[Name]],Table1[#All],21,FALSE)))</f>
        <v>0</v>
      </c>
      <c r="K336" s="97">
        <f ca="1">IFERROR(Table1510[[#This Row],[Electricity 23-24]]/$O$1,"")</f>
        <v>0</v>
      </c>
      <c r="L336" s="77"/>
    </row>
    <row r="337" spans="1:12" x14ac:dyDescent="0.25">
      <c r="A337" s="2"/>
      <c r="B337" s="21" t="e">
        <f>VLOOKUP(Table1510[[#This Row],[Name]], 'Site Information'!$A$2:$D$46, 4, FALSE)</f>
        <v>#N/A</v>
      </c>
      <c r="C337" s="8" t="str">
        <f>IF(ISNA(VLOOKUP(Table1510[[#This Row],[Name]], 'Elec 17-18'!$A$4:$B$630, 2, FALSE)), "0", VLOOKUP(Table1510[[#This Row],[Name]], 'Elec 17-18'!$A$4:$B$630, 2, FALSE))</f>
        <v>0</v>
      </c>
      <c r="D337" s="8" t="str">
        <f>IF(ISNA(VLOOKUP(Table1510[[#This Row],[Name]], 'Elec 18-19'!$A$4:$B$630, 2, FALSE)), "0", VLOOKUP(Table1510[[#This Row],[Name]], 'Elec 18-19'!$A$4:$B$630, 2, FALSE))</f>
        <v>0</v>
      </c>
      <c r="E337" s="7" t="str">
        <f>IF(ISNA(VLOOKUP(Table1510[[#This Row],[Name]], 'Elec 19-20'!$A$4:$B$631, 2, FALSE)), "0", VLOOKUP(Table1510[[#This Row],[Name]], 'Elec 19-20'!$A$4:$B$631, 2, FALSE))</f>
        <v>0</v>
      </c>
      <c r="F337" s="11" t="str">
        <f>IF(ISNA(VLOOKUP(Table1510[[#This Row],[Name]],'Elec 20-21'!$A$4:$B$641, 2, FALSE)), "0", VLOOKUP(Table1510[[#This Row],[Name]], 'Elec 20-21'!$A$4:$B$641, 2, FALSE))</f>
        <v>0</v>
      </c>
      <c r="G337" s="47" t="str">
        <f>IF(ISNA(VLOOKUP(Table1510[[#This Row],[Name]], 'Elec 21-22'!$A$4:$B$656, 2, FALSE)), "0", VLOOKUP(Table1510[[#This Row],[Name]], 'Elec 21-22'!$A$4:$B$656, 2, FALSE))</f>
        <v>0</v>
      </c>
      <c r="H337" s="11" t="str">
        <f>IF(ISNA(VLOOKUP(Table1510[[#This Row],[Name]],'Elec 22-23'!$A$4:$B$680, 2, FALSE)), "", VLOOKUP(Table1510[[#This Row],[Name]], 'Elec 22-23'!$A$4:$B$680, 2, FALSE))</f>
        <v/>
      </c>
      <c r="I337" s="97" t="str">
        <f>IFERROR(Table1510[[#This Row],[Electricity 22-23]]/$M$1, "")</f>
        <v/>
      </c>
      <c r="J337" s="7" t="str">
        <f>IF(ISNA(VLOOKUP(Table1510[[#This Row],[Name]],Table1[#All],21,FALSE)),"0",(VLOOKUP(Table1510[[#This Row],[Name]],Table1[#All],21,FALSE)))</f>
        <v>0</v>
      </c>
      <c r="K337" s="97">
        <f ca="1">IFERROR(Table1510[[#This Row],[Electricity 23-24]]/$O$1,"")</f>
        <v>0</v>
      </c>
      <c r="L337" s="77"/>
    </row>
    <row r="338" spans="1:12" x14ac:dyDescent="0.25">
      <c r="A338" s="2"/>
      <c r="B338" s="21" t="e">
        <f>VLOOKUP(Table1510[[#This Row],[Name]], 'Site Information'!$A$2:$D$46, 4, FALSE)</f>
        <v>#N/A</v>
      </c>
      <c r="C338" s="8" t="str">
        <f>IF(ISNA(VLOOKUP(Table1510[[#This Row],[Name]], 'Elec 17-18'!$A$4:$B$630, 2, FALSE)), "0", VLOOKUP(Table1510[[#This Row],[Name]], 'Elec 17-18'!$A$4:$B$630, 2, FALSE))</f>
        <v>0</v>
      </c>
      <c r="D338" s="8" t="str">
        <f>IF(ISNA(VLOOKUP(Table1510[[#This Row],[Name]], 'Elec 18-19'!$A$4:$B$630, 2, FALSE)), "0", VLOOKUP(Table1510[[#This Row],[Name]], 'Elec 18-19'!$A$4:$B$630, 2, FALSE))</f>
        <v>0</v>
      </c>
      <c r="E338" s="7" t="str">
        <f>IF(ISNA(VLOOKUP(Table1510[[#This Row],[Name]], 'Elec 19-20'!$A$4:$B$631, 2, FALSE)), "0", VLOOKUP(Table1510[[#This Row],[Name]], 'Elec 19-20'!$A$4:$B$631, 2, FALSE))</f>
        <v>0</v>
      </c>
      <c r="F338" s="11" t="str">
        <f>IF(ISNA(VLOOKUP(Table1510[[#This Row],[Name]],'Elec 20-21'!$A$4:$B$641, 2, FALSE)), "0", VLOOKUP(Table1510[[#This Row],[Name]], 'Elec 20-21'!$A$4:$B$641, 2, FALSE))</f>
        <v>0</v>
      </c>
      <c r="G338" s="47" t="str">
        <f>IF(ISNA(VLOOKUP(Table1510[[#This Row],[Name]], 'Elec 21-22'!$A$4:$B$656, 2, FALSE)), "0", VLOOKUP(Table1510[[#This Row],[Name]], 'Elec 21-22'!$A$4:$B$656, 2, FALSE))</f>
        <v>0</v>
      </c>
      <c r="H338" s="11" t="str">
        <f>IF(ISNA(VLOOKUP(Table1510[[#This Row],[Name]],'Elec 22-23'!$A$4:$B$680, 2, FALSE)), "", VLOOKUP(Table1510[[#This Row],[Name]], 'Elec 22-23'!$A$4:$B$680, 2, FALSE))</f>
        <v/>
      </c>
      <c r="I338" s="74" t="str">
        <f>IFERROR(Table1510[[#This Row],[Electricity 22-23]]/$M$1, "")</f>
        <v/>
      </c>
      <c r="J338" s="7" t="str">
        <f>IF(ISNA(VLOOKUP(Table1510[[#This Row],[Name]],Table1[#All],21,FALSE)),"0",(VLOOKUP(Table1510[[#This Row],[Name]],Table1[#All],21,FALSE)))</f>
        <v>0</v>
      </c>
      <c r="K338" s="97">
        <f ca="1">IFERROR(Table1510[[#This Row],[Electricity 23-24]]/$O$1,"")</f>
        <v>0</v>
      </c>
      <c r="L338" s="77"/>
    </row>
    <row r="339" spans="1:12" x14ac:dyDescent="0.25">
      <c r="A339" s="2"/>
      <c r="B339" s="21" t="e">
        <f>VLOOKUP(Table1510[[#This Row],[Name]], 'Site Information'!$A$2:$D$46, 4, FALSE)</f>
        <v>#N/A</v>
      </c>
      <c r="C339" s="8" t="str">
        <f>IF(ISNA(VLOOKUP(Table1510[[#This Row],[Name]], 'Elec 17-18'!$A$4:$B$630, 2, FALSE)), "0", VLOOKUP(Table1510[[#This Row],[Name]], 'Elec 17-18'!$A$4:$B$630, 2, FALSE))</f>
        <v>0</v>
      </c>
      <c r="D339" s="8" t="str">
        <f>IF(ISNA(VLOOKUP(Table1510[[#This Row],[Name]], 'Elec 18-19'!$A$4:$B$630, 2, FALSE)), "0", VLOOKUP(Table1510[[#This Row],[Name]], 'Elec 18-19'!$A$4:$B$630, 2, FALSE))</f>
        <v>0</v>
      </c>
      <c r="E339" s="7" t="str">
        <f>IF(ISNA(VLOOKUP(Table1510[[#This Row],[Name]], 'Elec 19-20'!$A$4:$B$631, 2, FALSE)), "0", VLOOKUP(Table1510[[#This Row],[Name]], 'Elec 19-20'!$A$4:$B$631, 2, FALSE))</f>
        <v>0</v>
      </c>
      <c r="F339" s="11" t="str">
        <f>IF(ISNA(VLOOKUP(Table1510[[#This Row],[Name]],'Elec 20-21'!$A$4:$B$641, 2, FALSE)), "0", VLOOKUP(Table1510[[#This Row],[Name]], 'Elec 20-21'!$A$4:$B$641, 2, FALSE))</f>
        <v>0</v>
      </c>
      <c r="G339" s="47" t="str">
        <f>IF(ISNA(VLOOKUP(Table1510[[#This Row],[Name]], 'Elec 21-22'!$A$4:$B$656, 2, FALSE)), "0", VLOOKUP(Table1510[[#This Row],[Name]], 'Elec 21-22'!$A$4:$B$656, 2, FALSE))</f>
        <v>0</v>
      </c>
      <c r="H339" s="11" t="str">
        <f>IF(ISNA(VLOOKUP(Table1510[[#This Row],[Name]],'Elec 22-23'!$A$4:$B$680, 2, FALSE)), "", VLOOKUP(Table1510[[#This Row],[Name]], 'Elec 22-23'!$A$4:$B$680, 2, FALSE))</f>
        <v/>
      </c>
      <c r="I339" s="97" t="str">
        <f>IFERROR(Table1510[[#This Row],[Electricity 22-23]]/$M$1, "")</f>
        <v/>
      </c>
      <c r="J339" s="7" t="str">
        <f>IF(ISNA(VLOOKUP(Table1510[[#This Row],[Name]],Table1[#All],21,FALSE)),"0",(VLOOKUP(Table1510[[#This Row],[Name]],Table1[#All],21,FALSE)))</f>
        <v>0</v>
      </c>
      <c r="K339" s="97">
        <f ca="1">IFERROR(Table1510[[#This Row],[Electricity 23-24]]/$O$1,"")</f>
        <v>0</v>
      </c>
      <c r="L339" s="77"/>
    </row>
    <row r="340" spans="1:12" x14ac:dyDescent="0.25">
      <c r="A340" s="2"/>
      <c r="B340" s="21" t="e">
        <f>VLOOKUP(Table1510[[#This Row],[Name]], 'Site Information'!$A$2:$D$46, 4, FALSE)</f>
        <v>#N/A</v>
      </c>
      <c r="C340" s="8" t="str">
        <f>IF(ISNA(VLOOKUP(Table1510[[#This Row],[Name]], 'Elec 17-18'!$A$4:$B$630, 2, FALSE)), "0", VLOOKUP(Table1510[[#This Row],[Name]], 'Elec 17-18'!$A$4:$B$630, 2, FALSE))</f>
        <v>0</v>
      </c>
      <c r="D340" s="8" t="str">
        <f>IF(ISNA(VLOOKUP(Table1510[[#This Row],[Name]], 'Elec 18-19'!$A$4:$B$630, 2, FALSE)), "0", VLOOKUP(Table1510[[#This Row],[Name]], 'Elec 18-19'!$A$4:$B$630, 2, FALSE))</f>
        <v>0</v>
      </c>
      <c r="E340" s="7" t="str">
        <f>IF(ISNA(VLOOKUP(Table1510[[#This Row],[Name]], 'Elec 19-20'!$A$4:$B$631, 2, FALSE)), "0", VLOOKUP(Table1510[[#This Row],[Name]], 'Elec 19-20'!$A$4:$B$631, 2, FALSE))</f>
        <v>0</v>
      </c>
      <c r="F340" s="11" t="str">
        <f>IF(ISNA(VLOOKUP(Table1510[[#This Row],[Name]],'Elec 20-21'!$A$4:$B$641, 2, FALSE)), "0", VLOOKUP(Table1510[[#This Row],[Name]], 'Elec 20-21'!$A$4:$B$641, 2, FALSE))</f>
        <v>0</v>
      </c>
      <c r="G340" s="47" t="str">
        <f>IF(ISNA(VLOOKUP(Table1510[[#This Row],[Name]], 'Elec 21-22'!$A$4:$B$656, 2, FALSE)), "0", VLOOKUP(Table1510[[#This Row],[Name]], 'Elec 21-22'!$A$4:$B$656, 2, FALSE))</f>
        <v>0</v>
      </c>
      <c r="H340" s="11" t="str">
        <f>IF(ISNA(VLOOKUP(Table1510[[#This Row],[Name]],'Elec 22-23'!$A$4:$B$680, 2, FALSE)), "", VLOOKUP(Table1510[[#This Row],[Name]], 'Elec 22-23'!$A$4:$B$680, 2, FALSE))</f>
        <v/>
      </c>
      <c r="I340" s="74" t="str">
        <f>IFERROR(Table1510[[#This Row],[Electricity 22-23]]/$M$1, "")</f>
        <v/>
      </c>
      <c r="J340" s="7" t="str">
        <f>IF(ISNA(VLOOKUP(Table1510[[#This Row],[Name]],Table1[#All],21,FALSE)),"0",(VLOOKUP(Table1510[[#This Row],[Name]],Table1[#All],21,FALSE)))</f>
        <v>0</v>
      </c>
      <c r="K340" s="97">
        <f ca="1">IFERROR(Table1510[[#This Row],[Electricity 23-24]]/$O$1,"")</f>
        <v>0</v>
      </c>
      <c r="L340" s="77"/>
    </row>
    <row r="341" spans="1:12" x14ac:dyDescent="0.25">
      <c r="A341" s="2"/>
      <c r="B341" s="21" t="e">
        <f>VLOOKUP(Table1510[[#This Row],[Name]], 'Site Information'!$A$2:$D$46, 4, FALSE)</f>
        <v>#N/A</v>
      </c>
      <c r="C341" s="11" t="str">
        <f>IF(ISNA(VLOOKUP(Table1510[[#This Row],[Name]], 'Elec 17-18'!$A$4:$B$630, 2, FALSE)), "0", VLOOKUP(Table1510[[#This Row],[Name]], 'Elec 17-18'!$A$4:$B$630, 2, FALSE))</f>
        <v>0</v>
      </c>
      <c r="D341" s="11" t="str">
        <f>IF(ISNA(VLOOKUP(Table1510[[#This Row],[Name]], 'Elec 18-19'!$A$4:$B$630, 2, FALSE)), "0", VLOOKUP(Table1510[[#This Row],[Name]], 'Elec 18-19'!$A$4:$B$630, 2, FALSE))</f>
        <v>0</v>
      </c>
      <c r="E341" s="7" t="str">
        <f>IF(ISNA(VLOOKUP(Table1510[[#This Row],[Name]], 'Elec 19-20'!$A$4:$B$631, 2, FALSE)), "0", VLOOKUP(Table1510[[#This Row],[Name]], 'Elec 19-20'!$A$4:$B$631, 2, FALSE))</f>
        <v>0</v>
      </c>
      <c r="F341" s="11" t="str">
        <f>IF(ISNA(VLOOKUP(Table1510[[#This Row],[Name]],'Elec 20-21'!$A$4:$B$641, 2, FALSE)), "0", VLOOKUP(Table1510[[#This Row],[Name]], 'Elec 20-21'!$A$4:$B$641, 2, FALSE))</f>
        <v>0</v>
      </c>
      <c r="G341" s="47" t="str">
        <f>IF(ISNA(VLOOKUP(Table1510[[#This Row],[Name]], 'Elec 21-22'!$A$4:$B$656, 2, FALSE)), "0", VLOOKUP(Table1510[[#This Row],[Name]], 'Elec 21-22'!$A$4:$B$656, 2, FALSE))</f>
        <v>0</v>
      </c>
      <c r="H341" s="11" t="str">
        <f>IF(ISNA(VLOOKUP(Table1510[[#This Row],[Name]],'Elec 22-23'!$A$4:$B$680, 2, FALSE)), "", VLOOKUP(Table1510[[#This Row],[Name]], 'Elec 22-23'!$A$4:$B$680, 2, FALSE))</f>
        <v/>
      </c>
      <c r="I341" s="74" t="str">
        <f>IFERROR(Table1510[[#This Row],[Electricity 22-23]]/$M$1, "")</f>
        <v/>
      </c>
      <c r="J341" s="7" t="str">
        <f>IF(ISNA(VLOOKUP(Table1510[[#This Row],[Name]],Table1[#All],21,FALSE)),"0",(VLOOKUP(Table1510[[#This Row],[Name]],Table1[#All],21,FALSE)))</f>
        <v>0</v>
      </c>
      <c r="K341" s="97">
        <f ca="1">IFERROR(Table1510[[#This Row],[Electricity 23-24]]/$O$1,"")</f>
        <v>0</v>
      </c>
      <c r="L341" s="77"/>
    </row>
    <row r="342" spans="1:12" x14ac:dyDescent="0.25">
      <c r="A342" s="2"/>
      <c r="B342" s="21" t="e">
        <f>VLOOKUP(Table1510[[#This Row],[Name]], 'Site Information'!$A$2:$D$46, 4, FALSE)</f>
        <v>#N/A</v>
      </c>
      <c r="C342" s="11" t="str">
        <f>IF(ISNA(VLOOKUP(Table1510[[#This Row],[Name]], 'Elec 17-18'!$A$4:$B$630, 2, FALSE)), "0", VLOOKUP(Table1510[[#This Row],[Name]], 'Elec 17-18'!$A$4:$B$630, 2, FALSE))</f>
        <v>0</v>
      </c>
      <c r="D342" s="11" t="str">
        <f>IF(ISNA(VLOOKUP(Table1510[[#This Row],[Name]], 'Elec 18-19'!$A$4:$B$630, 2, FALSE)), "0", VLOOKUP(Table1510[[#This Row],[Name]], 'Elec 18-19'!$A$4:$B$630, 2, FALSE))</f>
        <v>0</v>
      </c>
      <c r="E342" s="7" t="str">
        <f>IF(ISNA(VLOOKUP(Table1510[[#This Row],[Name]], 'Elec 19-20'!$A$4:$B$631, 2, FALSE)), "0", VLOOKUP(Table1510[[#This Row],[Name]], 'Elec 19-20'!$A$4:$B$631, 2, FALSE))</f>
        <v>0</v>
      </c>
      <c r="F342" s="11" t="str">
        <f>IF(ISNA(VLOOKUP(Table1510[[#This Row],[Name]],'Elec 20-21'!$A$4:$B$641, 2, FALSE)), "0", VLOOKUP(Table1510[[#This Row],[Name]], 'Elec 20-21'!$A$4:$B$641, 2, FALSE))</f>
        <v>0</v>
      </c>
      <c r="G342" s="47" t="str">
        <f>IF(ISNA(VLOOKUP(Table1510[[#This Row],[Name]], 'Elec 21-22'!$A$4:$B$656, 2, FALSE)), "0", VLOOKUP(Table1510[[#This Row],[Name]], 'Elec 21-22'!$A$4:$B$656, 2, FALSE))</f>
        <v>0</v>
      </c>
      <c r="H342" s="11" t="str">
        <f>IF(ISNA(VLOOKUP(Table1510[[#This Row],[Name]],'Elec 22-23'!$A$4:$B$680, 2, FALSE)), "", VLOOKUP(Table1510[[#This Row],[Name]], 'Elec 22-23'!$A$4:$B$680, 2, FALSE))</f>
        <v/>
      </c>
      <c r="I342" s="97" t="str">
        <f>IFERROR(Table1510[[#This Row],[Electricity 22-23]]/$M$1, "")</f>
        <v/>
      </c>
      <c r="J342" s="7" t="str">
        <f>IF(ISNA(VLOOKUP(Table1510[[#This Row],[Name]],Table1[#All],21,FALSE)),"0",(VLOOKUP(Table1510[[#This Row],[Name]],Table1[#All],21,FALSE)))</f>
        <v>0</v>
      </c>
      <c r="K342" s="97">
        <f ca="1">IFERROR(Table1510[[#This Row],[Electricity 23-24]]/$O$1,"")</f>
        <v>0</v>
      </c>
      <c r="L342" s="77"/>
    </row>
    <row r="343" spans="1:12" x14ac:dyDescent="0.25">
      <c r="A343" s="2"/>
      <c r="B343" s="21" t="e">
        <f>VLOOKUP(Table1510[[#This Row],[Name]], 'Site Information'!$A$2:$D$46, 4, FALSE)</f>
        <v>#N/A</v>
      </c>
      <c r="C343" s="8" t="str">
        <f>IF(ISNA(VLOOKUP(Table1510[[#This Row],[Name]], 'Elec 17-18'!$A$4:$B$630, 2, FALSE)), "0", VLOOKUP(Table1510[[#This Row],[Name]], 'Elec 17-18'!$A$4:$B$630, 2, FALSE))</f>
        <v>0</v>
      </c>
      <c r="D343" s="8" t="str">
        <f>IF(ISNA(VLOOKUP(Table1510[[#This Row],[Name]], 'Elec 18-19'!$A$4:$B$630, 2, FALSE)), "0", VLOOKUP(Table1510[[#This Row],[Name]], 'Elec 18-19'!$A$4:$B$630, 2, FALSE))</f>
        <v>0</v>
      </c>
      <c r="E343" s="7" t="str">
        <f>IF(ISNA(VLOOKUP(Table1510[[#This Row],[Name]], 'Elec 19-20'!$A$4:$B$631, 2, FALSE)), "0", VLOOKUP(Table1510[[#This Row],[Name]], 'Elec 19-20'!$A$4:$B$631, 2, FALSE))</f>
        <v>0</v>
      </c>
      <c r="F343" s="11" t="str">
        <f>IF(ISNA(VLOOKUP(Table1510[[#This Row],[Name]],'Elec 20-21'!$A$4:$B$641, 2, FALSE)), "0", VLOOKUP(Table1510[[#This Row],[Name]], 'Elec 20-21'!$A$4:$B$641, 2, FALSE))</f>
        <v>0</v>
      </c>
      <c r="G343" s="47" t="str">
        <f>IF(ISNA(VLOOKUP(Table1510[[#This Row],[Name]], 'Elec 21-22'!$A$4:$B$656, 2, FALSE)), "0", VLOOKUP(Table1510[[#This Row],[Name]], 'Elec 21-22'!$A$4:$B$656, 2, FALSE))</f>
        <v>0</v>
      </c>
      <c r="H343" s="11" t="str">
        <f>IF(ISNA(VLOOKUP(Table1510[[#This Row],[Name]],'Elec 22-23'!$A$4:$B$680, 2, FALSE)), "", VLOOKUP(Table1510[[#This Row],[Name]], 'Elec 22-23'!$A$4:$B$680, 2, FALSE))</f>
        <v/>
      </c>
      <c r="I343" s="74" t="str">
        <f>IFERROR(Table1510[[#This Row],[Electricity 22-23]]/$M$1, "")</f>
        <v/>
      </c>
      <c r="J343" s="7" t="str">
        <f>IF(ISNA(VLOOKUP(Table1510[[#This Row],[Name]],Table1[#All],21,FALSE)),"0",(VLOOKUP(Table1510[[#This Row],[Name]],Table1[#All],21,FALSE)))</f>
        <v>0</v>
      </c>
      <c r="K343" s="97">
        <f ca="1">IFERROR(Table1510[[#This Row],[Electricity 23-24]]/$O$1,"")</f>
        <v>0</v>
      </c>
      <c r="L343" s="77"/>
    </row>
    <row r="344" spans="1:12" x14ac:dyDescent="0.25">
      <c r="A344" s="2"/>
      <c r="B344" s="21" t="e">
        <f>VLOOKUP(Table1510[[#This Row],[Name]], 'Site Information'!$A$2:$D$46, 4, FALSE)</f>
        <v>#N/A</v>
      </c>
      <c r="C344" s="8" t="str">
        <f>IF(ISNA(VLOOKUP(Table1510[[#This Row],[Name]], 'Elec 17-18'!$A$4:$B$630, 2, FALSE)), "0", VLOOKUP(Table1510[[#This Row],[Name]], 'Elec 17-18'!$A$4:$B$630, 2, FALSE))</f>
        <v>0</v>
      </c>
      <c r="D344" s="8" t="str">
        <f>IF(ISNA(VLOOKUP(Table1510[[#This Row],[Name]], 'Elec 18-19'!$A$4:$B$630, 2, FALSE)), "0", VLOOKUP(Table1510[[#This Row],[Name]], 'Elec 18-19'!$A$4:$B$630, 2, FALSE))</f>
        <v>0</v>
      </c>
      <c r="E344" s="7" t="str">
        <f>IF(ISNA(VLOOKUP(Table1510[[#This Row],[Name]], 'Elec 19-20'!$A$4:$B$631, 2, FALSE)), "0", VLOOKUP(Table1510[[#This Row],[Name]], 'Elec 19-20'!$A$4:$B$631, 2, FALSE))</f>
        <v>0</v>
      </c>
      <c r="F344" s="11" t="str">
        <f>IF(ISNA(VLOOKUP(Table1510[[#This Row],[Name]],'Elec 20-21'!$A$4:$B$641, 2, FALSE)), "0", VLOOKUP(Table1510[[#This Row],[Name]], 'Elec 20-21'!$A$4:$B$641, 2, FALSE))</f>
        <v>0</v>
      </c>
      <c r="G344" s="47" t="str">
        <f>IF(ISNA(VLOOKUP(Table1510[[#This Row],[Name]], 'Elec 21-22'!$A$4:$B$656, 2, FALSE)), "0", VLOOKUP(Table1510[[#This Row],[Name]], 'Elec 21-22'!$A$4:$B$656, 2, FALSE))</f>
        <v>0</v>
      </c>
      <c r="H344" s="11" t="str">
        <f>IF(ISNA(VLOOKUP(Table1510[[#This Row],[Name]],'Elec 22-23'!$A$4:$B$680, 2, FALSE)), "", VLOOKUP(Table1510[[#This Row],[Name]], 'Elec 22-23'!$A$4:$B$680, 2, FALSE))</f>
        <v/>
      </c>
      <c r="I344" s="97" t="str">
        <f>IFERROR(Table1510[[#This Row],[Electricity 22-23]]/$M$1, "")</f>
        <v/>
      </c>
      <c r="J344" s="7" t="str">
        <f>IF(ISNA(VLOOKUP(Table1510[[#This Row],[Name]],Table1[#All],21,FALSE)),"0",(VLOOKUP(Table1510[[#This Row],[Name]],Table1[#All],21,FALSE)))</f>
        <v>0</v>
      </c>
      <c r="K344" s="97">
        <f ca="1">IFERROR(Table1510[[#This Row],[Electricity 23-24]]/$O$1,"")</f>
        <v>0</v>
      </c>
      <c r="L344" s="77"/>
    </row>
    <row r="345" spans="1:12" x14ac:dyDescent="0.25">
      <c r="A345" s="2"/>
      <c r="B345" s="21" t="e">
        <f>VLOOKUP(Table1510[[#This Row],[Name]], 'Site Information'!$A$2:$D$46, 4, FALSE)</f>
        <v>#N/A</v>
      </c>
      <c r="C345" s="11" t="str">
        <f>IF(ISNA(VLOOKUP(Table1510[[#This Row],[Name]], 'Elec 17-18'!$A$4:$B$630, 2, FALSE)), "0", VLOOKUP(Table1510[[#This Row],[Name]], 'Elec 17-18'!$A$4:$B$630, 2, FALSE))</f>
        <v>0</v>
      </c>
      <c r="D345" s="11" t="str">
        <f>IF(ISNA(VLOOKUP(Table1510[[#This Row],[Name]], 'Elec 18-19'!$A$4:$B$630, 2, FALSE)), "0", VLOOKUP(Table1510[[#This Row],[Name]], 'Elec 18-19'!$A$4:$B$630, 2, FALSE))</f>
        <v>0</v>
      </c>
      <c r="E345" s="11" t="str">
        <f>IF(ISNA(VLOOKUP(Table1510[[#This Row],[Name]], 'Elec 19-20'!$A$4:$B$631, 2, FALSE)), "0", VLOOKUP(Table1510[[#This Row],[Name]], 'Elec 19-20'!$A$4:$B$631, 2, FALSE))</f>
        <v>0</v>
      </c>
      <c r="F345" s="11" t="str">
        <f>IF(ISNA(VLOOKUP(Table1510[[#This Row],[Name]],'Elec 20-21'!$A$4:$B$641, 2, FALSE)), "0", VLOOKUP(Table1510[[#This Row],[Name]], 'Elec 20-21'!$A$4:$B$641, 2, FALSE))</f>
        <v>0</v>
      </c>
      <c r="G345" s="47" t="str">
        <f>IF(ISNA(VLOOKUP(Table1510[[#This Row],[Name]], 'Elec 21-22'!$A$4:$B$656, 2, FALSE)), "0", VLOOKUP(Table1510[[#This Row],[Name]], 'Elec 21-22'!$A$4:$B$656, 2, FALSE))</f>
        <v>0</v>
      </c>
      <c r="H345" s="11" t="str">
        <f>IF(ISNA(VLOOKUP(Table1510[[#This Row],[Name]],'Elec 22-23'!$A$4:$B$680, 2, FALSE)), "", VLOOKUP(Table1510[[#This Row],[Name]], 'Elec 22-23'!$A$4:$B$680, 2, FALSE))</f>
        <v/>
      </c>
      <c r="I345" s="12" t="str">
        <f>IFERROR(Table1510[[#This Row],[Electricity 22-23]]/$M$1, "")</f>
        <v/>
      </c>
      <c r="J345" s="7" t="str">
        <f>IF(ISNA(VLOOKUP(Table1510[[#This Row],[Name]],Table1[#All],21,FALSE)),"0",(VLOOKUP(Table1510[[#This Row],[Name]],Table1[#All],21,FALSE)))</f>
        <v>0</v>
      </c>
      <c r="K345" s="97">
        <f ca="1">IFERROR(Table1510[[#This Row],[Electricity 23-24]]/$O$1,"")</f>
        <v>0</v>
      </c>
      <c r="L345" s="77"/>
    </row>
    <row r="346" spans="1:12" x14ac:dyDescent="0.25">
      <c r="A346" s="2"/>
      <c r="B346" s="21" t="e">
        <f>VLOOKUP(Table1510[[#This Row],[Name]], 'Site Information'!$A$2:$D$46, 4, FALSE)</f>
        <v>#N/A</v>
      </c>
      <c r="C346" s="8" t="str">
        <f>IF(ISNA(VLOOKUP(Table1510[[#This Row],[Name]], 'Elec 17-18'!$A$4:$B$630, 2, FALSE)), "0", VLOOKUP(Table1510[[#This Row],[Name]], 'Elec 17-18'!$A$4:$B$630, 2, FALSE))</f>
        <v>0</v>
      </c>
      <c r="D346" s="8" t="str">
        <f>IF(ISNA(VLOOKUP(Table1510[[#This Row],[Name]], 'Elec 18-19'!$A$4:$B$630, 2, FALSE)), "0", VLOOKUP(Table1510[[#This Row],[Name]], 'Elec 18-19'!$A$4:$B$630, 2, FALSE))</f>
        <v>0</v>
      </c>
      <c r="E346" s="7" t="str">
        <f>IF(ISNA(VLOOKUP(Table1510[[#This Row],[Name]], 'Elec 19-20'!$A$4:$B$631, 2, FALSE)), "0", VLOOKUP(Table1510[[#This Row],[Name]], 'Elec 19-20'!$A$4:$B$631, 2, FALSE))</f>
        <v>0</v>
      </c>
      <c r="F346" s="11" t="str">
        <f>IF(ISNA(VLOOKUP(Table1510[[#This Row],[Name]],'Elec 20-21'!$A$4:$B$641, 2, FALSE)), "0", VLOOKUP(Table1510[[#This Row],[Name]], 'Elec 20-21'!$A$4:$B$641, 2, FALSE))</f>
        <v>0</v>
      </c>
      <c r="G346" s="47" t="str">
        <f>IF(ISNA(VLOOKUP(Table1510[[#This Row],[Name]], 'Elec 21-22'!$A$4:$B$656, 2, FALSE)), "0", VLOOKUP(Table1510[[#This Row],[Name]], 'Elec 21-22'!$A$4:$B$656, 2, FALSE))</f>
        <v>0</v>
      </c>
      <c r="H346" s="11" t="str">
        <f>IF(ISNA(VLOOKUP(Table1510[[#This Row],[Name]],'Elec 22-23'!$A$4:$B$680, 2, FALSE)), "", VLOOKUP(Table1510[[#This Row],[Name]], 'Elec 22-23'!$A$4:$B$680, 2, FALSE))</f>
        <v/>
      </c>
      <c r="I346" s="97" t="str">
        <f>IFERROR(Table1510[[#This Row],[Electricity 22-23]]/$M$1, "")</f>
        <v/>
      </c>
      <c r="J346" s="7" t="str">
        <f>IF(ISNA(VLOOKUP(Table1510[[#This Row],[Name]],Table1[#All],21,FALSE)),"0",(VLOOKUP(Table1510[[#This Row],[Name]],Table1[#All],21,FALSE)))</f>
        <v>0</v>
      </c>
      <c r="K346" s="97">
        <f ca="1">IFERROR(Table1510[[#This Row],[Electricity 23-24]]/$O$1,"")</f>
        <v>0</v>
      </c>
      <c r="L346" s="77"/>
    </row>
    <row r="347" spans="1:12" x14ac:dyDescent="0.25">
      <c r="A347" s="2"/>
      <c r="B347" s="21" t="e">
        <f>VLOOKUP(Table1510[[#This Row],[Name]], 'Site Information'!$A$2:$D$46, 4, FALSE)</f>
        <v>#N/A</v>
      </c>
      <c r="C347" s="11" t="str">
        <f>IF(ISNA(VLOOKUP(Table1510[[#This Row],[Name]], 'Elec 17-18'!$A$4:$B$630, 2, FALSE)), "0", VLOOKUP(Table1510[[#This Row],[Name]], 'Elec 17-18'!$A$4:$B$630, 2, FALSE))</f>
        <v>0</v>
      </c>
      <c r="D347" s="11" t="str">
        <f>IF(ISNA(VLOOKUP(Table1510[[#This Row],[Name]], 'Elec 18-19'!$A$4:$B$630, 2, FALSE)), "0", VLOOKUP(Table1510[[#This Row],[Name]], 'Elec 18-19'!$A$4:$B$630, 2, FALSE))</f>
        <v>0</v>
      </c>
      <c r="E347" s="11" t="str">
        <f>IF(ISNA(VLOOKUP(Table1510[[#This Row],[Name]], 'Elec 19-20'!$A$4:$B$631, 2, FALSE)), "0", VLOOKUP(Table1510[[#This Row],[Name]], 'Elec 19-20'!$A$4:$B$631, 2, FALSE))</f>
        <v>0</v>
      </c>
      <c r="F347" s="11" t="str">
        <f>IF(ISNA(VLOOKUP(Table1510[[#This Row],[Name]],'Elec 20-21'!$A$4:$B$641, 2, FALSE)), "0", VLOOKUP(Table1510[[#This Row],[Name]], 'Elec 20-21'!$A$4:$B$641, 2, FALSE))</f>
        <v>0</v>
      </c>
      <c r="G347" s="47" t="str">
        <f>IF(ISNA(VLOOKUP(Table1510[[#This Row],[Name]], 'Elec 21-22'!$A$4:$B$656, 2, FALSE)), "0", VLOOKUP(Table1510[[#This Row],[Name]], 'Elec 21-22'!$A$4:$B$656, 2, FALSE))</f>
        <v>0</v>
      </c>
      <c r="H347" s="11" t="str">
        <f>IF(ISNA(VLOOKUP(Table1510[[#This Row],[Name]],'Elec 22-23'!$A$4:$B$680, 2, FALSE)), "", VLOOKUP(Table1510[[#This Row],[Name]], 'Elec 22-23'!$A$4:$B$680, 2, FALSE))</f>
        <v/>
      </c>
      <c r="I347" s="93" t="str">
        <f>IFERROR(Table1510[[#This Row],[Electricity 22-23]]/$M$1, "")</f>
        <v/>
      </c>
      <c r="J347" s="7" t="str">
        <f>IF(ISNA(VLOOKUP(Table1510[[#This Row],[Name]],Table1[#All],21,FALSE)),"0",(VLOOKUP(Table1510[[#This Row],[Name]],Table1[#All],21,FALSE)))</f>
        <v>0</v>
      </c>
      <c r="K347" s="97">
        <f ca="1">IFERROR(Table1510[[#This Row],[Electricity 23-24]]/$O$1,"")</f>
        <v>0</v>
      </c>
      <c r="L347" s="77"/>
    </row>
    <row r="348" spans="1:12" x14ac:dyDescent="0.25">
      <c r="A348" s="2"/>
      <c r="B348" s="21" t="e">
        <f>VLOOKUP(Table1510[[#This Row],[Name]], 'Site Information'!$A$2:$D$46, 4, FALSE)</f>
        <v>#N/A</v>
      </c>
      <c r="C348" s="8" t="str">
        <f>IF(ISNA(VLOOKUP(Table1510[[#This Row],[Name]], 'Elec 17-18'!$A$4:$B$630, 2, FALSE)), "0", VLOOKUP(Table1510[[#This Row],[Name]], 'Elec 17-18'!$A$4:$B$630, 2, FALSE))</f>
        <v>0</v>
      </c>
      <c r="D348" s="8" t="str">
        <f>IF(ISNA(VLOOKUP(Table1510[[#This Row],[Name]], 'Elec 18-19'!$A$4:$B$630, 2, FALSE)), "0", VLOOKUP(Table1510[[#This Row],[Name]], 'Elec 18-19'!$A$4:$B$630, 2, FALSE))</f>
        <v>0</v>
      </c>
      <c r="E348" s="7" t="str">
        <f>IF(ISNA(VLOOKUP(Table1510[[#This Row],[Name]], 'Elec 19-20'!$A$4:$B$631, 2, FALSE)), "0", VLOOKUP(Table1510[[#This Row],[Name]], 'Elec 19-20'!$A$4:$B$631, 2, FALSE))</f>
        <v>0</v>
      </c>
      <c r="F348" s="11" t="str">
        <f>IF(ISNA(VLOOKUP(Table1510[[#This Row],[Name]],'Elec 20-21'!$A$4:$B$641, 2, FALSE)), "0", VLOOKUP(Table1510[[#This Row],[Name]], 'Elec 20-21'!$A$4:$B$641, 2, FALSE))</f>
        <v>0</v>
      </c>
      <c r="G348" s="47" t="str">
        <f>IF(ISNA(VLOOKUP(Table1510[[#This Row],[Name]], 'Elec 21-22'!$A$4:$B$656, 2, FALSE)), "0", VLOOKUP(Table1510[[#This Row],[Name]], 'Elec 21-22'!$A$4:$B$656, 2, FALSE))</f>
        <v>0</v>
      </c>
      <c r="H348" s="11" t="str">
        <f>IF(ISNA(VLOOKUP(Table1510[[#This Row],[Name]],'Elec 22-23'!$A$4:$B$680, 2, FALSE)), "", VLOOKUP(Table1510[[#This Row],[Name]], 'Elec 22-23'!$A$4:$B$680, 2, FALSE))</f>
        <v/>
      </c>
      <c r="I348" s="74" t="str">
        <f>IFERROR(Table1510[[#This Row],[Electricity 22-23]]/$M$1, "")</f>
        <v/>
      </c>
      <c r="J348" s="7" t="str">
        <f>IF(ISNA(VLOOKUP(Table1510[[#This Row],[Name]],Table1[#All],21,FALSE)),"0",(VLOOKUP(Table1510[[#This Row],[Name]],Table1[#All],21,FALSE)))</f>
        <v>0</v>
      </c>
      <c r="K348" s="97">
        <f ca="1">IFERROR(Table1510[[#This Row],[Electricity 23-24]]/$O$1,"")</f>
        <v>0</v>
      </c>
      <c r="L348" s="77"/>
    </row>
    <row r="349" spans="1:12" x14ac:dyDescent="0.25">
      <c r="A349" s="2"/>
      <c r="B349" s="21" t="e">
        <f>VLOOKUP(Table1510[[#This Row],[Name]], 'Site Information'!$A$2:$D$46, 4, FALSE)</f>
        <v>#N/A</v>
      </c>
      <c r="C349" s="8" t="str">
        <f>IF(ISNA(VLOOKUP(Table1510[[#This Row],[Name]], 'Elec 17-18'!$A$4:$B$630, 2, FALSE)), "0", VLOOKUP(Table1510[[#This Row],[Name]], 'Elec 17-18'!$A$4:$B$630, 2, FALSE))</f>
        <v>0</v>
      </c>
      <c r="D349" s="8" t="str">
        <f>IF(ISNA(VLOOKUP(Table1510[[#This Row],[Name]], 'Elec 18-19'!$A$4:$B$630, 2, FALSE)), "0", VLOOKUP(Table1510[[#This Row],[Name]], 'Elec 18-19'!$A$4:$B$630, 2, FALSE))</f>
        <v>0</v>
      </c>
      <c r="E349" s="7" t="str">
        <f>IF(ISNA(VLOOKUP(Table1510[[#This Row],[Name]], 'Elec 19-20'!$A$4:$B$631, 2, FALSE)), "0", VLOOKUP(Table1510[[#This Row],[Name]], 'Elec 19-20'!$A$4:$B$631, 2, FALSE))</f>
        <v>0</v>
      </c>
      <c r="F349" s="11" t="str">
        <f>IF(ISNA(VLOOKUP(Table1510[[#This Row],[Name]],'Elec 20-21'!$A$4:$B$641, 2, FALSE)), "0", VLOOKUP(Table1510[[#This Row],[Name]], 'Elec 20-21'!$A$4:$B$641, 2, FALSE))</f>
        <v>0</v>
      </c>
      <c r="G349" s="47" t="str">
        <f>IF(ISNA(VLOOKUP(Table1510[[#This Row],[Name]], 'Elec 21-22'!$A$4:$B$656, 2, FALSE)), "0", VLOOKUP(Table1510[[#This Row],[Name]], 'Elec 21-22'!$A$4:$B$656, 2, FALSE))</f>
        <v>0</v>
      </c>
      <c r="H349" s="11" t="str">
        <f>IF(ISNA(VLOOKUP(Table1510[[#This Row],[Name]],'Elec 22-23'!$A$4:$B$680, 2, FALSE)), "", VLOOKUP(Table1510[[#This Row],[Name]], 'Elec 22-23'!$A$4:$B$680, 2, FALSE))</f>
        <v/>
      </c>
      <c r="I349" s="74" t="str">
        <f>IFERROR(Table1510[[#This Row],[Electricity 22-23]]/$M$1, "")</f>
        <v/>
      </c>
      <c r="J349" s="7" t="str">
        <f>IF(ISNA(VLOOKUP(Table1510[[#This Row],[Name]],Table1[#All],21,FALSE)),"0",(VLOOKUP(Table1510[[#This Row],[Name]],Table1[#All],21,FALSE)))</f>
        <v>0</v>
      </c>
      <c r="K349" s="97">
        <f ca="1">IFERROR(Table1510[[#This Row],[Electricity 23-24]]/$O$1,"")</f>
        <v>0</v>
      </c>
      <c r="L349" s="77"/>
    </row>
    <row r="350" spans="1:12" x14ac:dyDescent="0.25">
      <c r="A350" s="2"/>
      <c r="B350" s="21" t="e">
        <f>VLOOKUP(Table1510[[#This Row],[Name]], 'Site Information'!$A$2:$D$46, 4, FALSE)</f>
        <v>#N/A</v>
      </c>
      <c r="C350" s="11" t="str">
        <f>IF(ISNA(VLOOKUP(Table1510[[#This Row],[Name]], 'Elec 17-18'!$A$4:$B$630, 2, FALSE)), "0", VLOOKUP(Table1510[[#This Row],[Name]], 'Elec 17-18'!$A$4:$B$630, 2, FALSE))</f>
        <v>0</v>
      </c>
      <c r="D350" s="11" t="str">
        <f>IF(ISNA(VLOOKUP(Table1510[[#This Row],[Name]], 'Elec 18-19'!$A$4:$B$630, 2, FALSE)), "0", VLOOKUP(Table1510[[#This Row],[Name]], 'Elec 18-19'!$A$4:$B$630, 2, FALSE))</f>
        <v>0</v>
      </c>
      <c r="E350" s="11" t="str">
        <f>IF(ISNA(VLOOKUP(Table1510[[#This Row],[Name]], 'Elec 19-20'!$A$4:$B$631, 2, FALSE)), "0", VLOOKUP(Table1510[[#This Row],[Name]], 'Elec 19-20'!$A$4:$B$631, 2, FALSE))</f>
        <v>0</v>
      </c>
      <c r="F350" s="11" t="str">
        <f>IF(ISNA(VLOOKUP(Table1510[[#This Row],[Name]],'Elec 20-21'!$A$4:$B$641, 2, FALSE)), "0", VLOOKUP(Table1510[[#This Row],[Name]], 'Elec 20-21'!$A$4:$B$641, 2, FALSE))</f>
        <v>0</v>
      </c>
      <c r="G350" s="47" t="str">
        <f>IF(ISNA(VLOOKUP(Table1510[[#This Row],[Name]], 'Elec 21-22'!$A$4:$B$656, 2, FALSE)), "0", VLOOKUP(Table1510[[#This Row],[Name]], 'Elec 21-22'!$A$4:$B$656, 2, FALSE))</f>
        <v>0</v>
      </c>
      <c r="H350" s="11" t="str">
        <f>IF(ISNA(VLOOKUP(Table1510[[#This Row],[Name]],'Elec 22-23'!$A$4:$B$680, 2, FALSE)), "", VLOOKUP(Table1510[[#This Row],[Name]], 'Elec 22-23'!$A$4:$B$680, 2, FALSE))</f>
        <v/>
      </c>
      <c r="I350" s="12" t="str">
        <f>IFERROR(Table1510[[#This Row],[Electricity 22-23]]/$M$1, "")</f>
        <v/>
      </c>
      <c r="J350" s="7" t="str">
        <f>IF(ISNA(VLOOKUP(Table1510[[#This Row],[Name]],Table1[#All],21,FALSE)),"0",(VLOOKUP(Table1510[[#This Row],[Name]],Table1[#All],21,FALSE)))</f>
        <v>0</v>
      </c>
      <c r="K350" s="97">
        <f ca="1">IFERROR(Table1510[[#This Row],[Electricity 23-24]]/$O$1,"")</f>
        <v>0</v>
      </c>
      <c r="L350" s="77"/>
    </row>
    <row r="351" spans="1:12" x14ac:dyDescent="0.25">
      <c r="A351" s="2"/>
      <c r="B351" s="21" t="e">
        <f>VLOOKUP(Table1510[[#This Row],[Name]], 'Site Information'!$A$2:$D$46, 4, FALSE)</f>
        <v>#N/A</v>
      </c>
      <c r="C351" s="8" t="str">
        <f>IF(ISNA(VLOOKUP(Table1510[[#This Row],[Name]], 'Elec 17-18'!$A$4:$B$630, 2, FALSE)), "0", VLOOKUP(Table1510[[#This Row],[Name]], 'Elec 17-18'!$A$4:$B$630, 2, FALSE))</f>
        <v>0</v>
      </c>
      <c r="D351" s="8" t="str">
        <f>IF(ISNA(VLOOKUP(Table1510[[#This Row],[Name]], 'Elec 18-19'!$A$4:$B$630, 2, FALSE)), "0", VLOOKUP(Table1510[[#This Row],[Name]], 'Elec 18-19'!$A$4:$B$630, 2, FALSE))</f>
        <v>0</v>
      </c>
      <c r="E351" s="7" t="str">
        <f>IF(ISNA(VLOOKUP(Table1510[[#This Row],[Name]], 'Elec 19-20'!$A$4:$B$631, 2, FALSE)), "0", VLOOKUP(Table1510[[#This Row],[Name]], 'Elec 19-20'!$A$4:$B$631, 2, FALSE))</f>
        <v>0</v>
      </c>
      <c r="F351" s="11" t="str">
        <f>IF(ISNA(VLOOKUP(Table1510[[#This Row],[Name]],'Elec 20-21'!$A$4:$B$641, 2, FALSE)), "0", VLOOKUP(Table1510[[#This Row],[Name]], 'Elec 20-21'!$A$4:$B$641, 2, FALSE))</f>
        <v>0</v>
      </c>
      <c r="G351" s="47" t="str">
        <f>IF(ISNA(VLOOKUP(Table1510[[#This Row],[Name]], 'Elec 21-22'!$A$4:$B$656, 2, FALSE)), "0", VLOOKUP(Table1510[[#This Row],[Name]], 'Elec 21-22'!$A$4:$B$656, 2, FALSE))</f>
        <v>0</v>
      </c>
      <c r="H351" s="11" t="str">
        <f>IF(ISNA(VLOOKUP(Table1510[[#This Row],[Name]],'Elec 22-23'!$A$4:$B$680, 2, FALSE)), "", VLOOKUP(Table1510[[#This Row],[Name]], 'Elec 22-23'!$A$4:$B$680, 2, FALSE))</f>
        <v/>
      </c>
      <c r="I351" s="97" t="str">
        <f>IFERROR(Table1510[[#This Row],[Electricity 22-23]]/$M$1, "")</f>
        <v/>
      </c>
      <c r="J351" s="7" t="str">
        <f>IF(ISNA(VLOOKUP(Table1510[[#This Row],[Name]],Table1[#All],21,FALSE)),"0",(VLOOKUP(Table1510[[#This Row],[Name]],Table1[#All],21,FALSE)))</f>
        <v>0</v>
      </c>
      <c r="K351" s="97">
        <f ca="1">IFERROR(Table1510[[#This Row],[Electricity 23-24]]/$O$1,"")</f>
        <v>0</v>
      </c>
      <c r="L351" s="77"/>
    </row>
    <row r="352" spans="1:12" x14ac:dyDescent="0.25">
      <c r="A352" s="2"/>
      <c r="B352" s="21" t="e">
        <f>VLOOKUP(Table1510[[#This Row],[Name]], 'Site Information'!$A$2:$D$46, 4, FALSE)</f>
        <v>#N/A</v>
      </c>
      <c r="C352" s="8" t="str">
        <f>IF(ISNA(VLOOKUP(Table1510[[#This Row],[Name]], 'Elec 17-18'!$A$4:$B$630, 2, FALSE)), "0", VLOOKUP(Table1510[[#This Row],[Name]], 'Elec 17-18'!$A$4:$B$630, 2, FALSE))</f>
        <v>0</v>
      </c>
      <c r="D352" s="8" t="str">
        <f>IF(ISNA(VLOOKUP(Table1510[[#This Row],[Name]], 'Elec 18-19'!$A$4:$B$630, 2, FALSE)), "0", VLOOKUP(Table1510[[#This Row],[Name]], 'Elec 18-19'!$A$4:$B$630, 2, FALSE))</f>
        <v>0</v>
      </c>
      <c r="E352" s="7" t="str">
        <f>IF(ISNA(VLOOKUP(Table1510[[#This Row],[Name]], 'Elec 19-20'!$A$4:$B$631, 2, FALSE)), "0", VLOOKUP(Table1510[[#This Row],[Name]], 'Elec 19-20'!$A$4:$B$631, 2, FALSE))</f>
        <v>0</v>
      </c>
      <c r="F352" s="11" t="str">
        <f>IF(ISNA(VLOOKUP(Table1510[[#This Row],[Name]],'Elec 20-21'!$A$4:$B$641, 2, FALSE)), "0", VLOOKUP(Table1510[[#This Row],[Name]], 'Elec 20-21'!$A$4:$B$641, 2, FALSE))</f>
        <v>0</v>
      </c>
      <c r="G352" s="47" t="str">
        <f>IF(ISNA(VLOOKUP(Table1510[[#This Row],[Name]], 'Elec 21-22'!$A$4:$B$656, 2, FALSE)), "0", VLOOKUP(Table1510[[#This Row],[Name]], 'Elec 21-22'!$A$4:$B$656, 2, FALSE))</f>
        <v>0</v>
      </c>
      <c r="H352" s="11" t="str">
        <f>IF(ISNA(VLOOKUP(Table1510[[#This Row],[Name]],'Elec 22-23'!$A$4:$B$680, 2, FALSE)), "", VLOOKUP(Table1510[[#This Row],[Name]], 'Elec 22-23'!$A$4:$B$680, 2, FALSE))</f>
        <v/>
      </c>
      <c r="I352" s="97" t="str">
        <f>IFERROR(Table1510[[#This Row],[Electricity 22-23]]/$M$1, "")</f>
        <v/>
      </c>
      <c r="J352" s="7" t="str">
        <f>IF(ISNA(VLOOKUP(Table1510[[#This Row],[Name]],Table1[#All],21,FALSE)),"0",(VLOOKUP(Table1510[[#This Row],[Name]],Table1[#All],21,FALSE)))</f>
        <v>0</v>
      </c>
      <c r="K352" s="97">
        <f ca="1">IFERROR(Table1510[[#This Row],[Electricity 23-24]]/$O$1,"")</f>
        <v>0</v>
      </c>
      <c r="L352" s="77"/>
    </row>
    <row r="353" spans="1:12" x14ac:dyDescent="0.25">
      <c r="A353" s="2"/>
      <c r="B353" s="21" t="e">
        <f>VLOOKUP(Table1510[[#This Row],[Name]], 'Site Information'!$A$2:$D$46, 4, FALSE)</f>
        <v>#N/A</v>
      </c>
      <c r="C353" s="8" t="str">
        <f>IF(ISNA(VLOOKUP(Table1510[[#This Row],[Name]], 'Elec 17-18'!$A$4:$B$630, 2, FALSE)), "0", VLOOKUP(Table1510[[#This Row],[Name]], 'Elec 17-18'!$A$4:$B$630, 2, FALSE))</f>
        <v>0</v>
      </c>
      <c r="D353" s="8" t="str">
        <f>IF(ISNA(VLOOKUP(Table1510[[#This Row],[Name]], 'Elec 18-19'!$A$4:$B$630, 2, FALSE)), "0", VLOOKUP(Table1510[[#This Row],[Name]], 'Elec 18-19'!$A$4:$B$630, 2, FALSE))</f>
        <v>0</v>
      </c>
      <c r="E353" s="7" t="str">
        <f>IF(ISNA(VLOOKUP(Table1510[[#This Row],[Name]], 'Elec 19-20'!$A$4:$B$631, 2, FALSE)), "0", VLOOKUP(Table1510[[#This Row],[Name]], 'Elec 19-20'!$A$4:$B$631, 2, FALSE))</f>
        <v>0</v>
      </c>
      <c r="F353" s="11" t="str">
        <f>IF(ISNA(VLOOKUP(Table1510[[#This Row],[Name]],'Elec 20-21'!$A$4:$B$641, 2, FALSE)), "0", VLOOKUP(Table1510[[#This Row],[Name]], 'Elec 20-21'!$A$4:$B$641, 2, FALSE))</f>
        <v>0</v>
      </c>
      <c r="G353" s="47" t="str">
        <f>IF(ISNA(VLOOKUP(Table1510[[#This Row],[Name]], 'Elec 21-22'!$A$4:$B$656, 2, FALSE)), "0", VLOOKUP(Table1510[[#This Row],[Name]], 'Elec 21-22'!$A$4:$B$656, 2, FALSE))</f>
        <v>0</v>
      </c>
      <c r="H353" s="11" t="str">
        <f>IF(ISNA(VLOOKUP(Table1510[[#This Row],[Name]],'Elec 22-23'!$A$4:$B$680, 2, FALSE)), "", VLOOKUP(Table1510[[#This Row],[Name]], 'Elec 22-23'!$A$4:$B$680, 2, FALSE))</f>
        <v/>
      </c>
      <c r="I353" s="74" t="str">
        <f>IFERROR(Table1510[[#This Row],[Electricity 22-23]]/$M$1, "")</f>
        <v/>
      </c>
      <c r="J353" s="7" t="str">
        <f>IF(ISNA(VLOOKUP(Table1510[[#This Row],[Name]],Table1[#All],21,FALSE)),"0",(VLOOKUP(Table1510[[#This Row],[Name]],Table1[#All],21,FALSE)))</f>
        <v>0</v>
      </c>
      <c r="K353" s="97">
        <f ca="1">IFERROR(Table1510[[#This Row],[Electricity 23-24]]/$O$1,"")</f>
        <v>0</v>
      </c>
      <c r="L353" s="77"/>
    </row>
    <row r="354" spans="1:12" x14ac:dyDescent="0.25">
      <c r="A354" s="2"/>
      <c r="B354" s="21" t="e">
        <f>VLOOKUP(Table1510[[#This Row],[Name]], 'Site Information'!$A$2:$D$46, 4, FALSE)</f>
        <v>#N/A</v>
      </c>
      <c r="C354" s="8" t="str">
        <f>IF(ISNA(VLOOKUP(Table1510[[#This Row],[Name]], 'Elec 17-18'!$A$4:$B$630, 2, FALSE)), "0", VLOOKUP(Table1510[[#This Row],[Name]], 'Elec 17-18'!$A$4:$B$630, 2, FALSE))</f>
        <v>0</v>
      </c>
      <c r="D354" s="8" t="str">
        <f>IF(ISNA(VLOOKUP(Table1510[[#This Row],[Name]], 'Elec 18-19'!$A$4:$B$630, 2, FALSE)), "0", VLOOKUP(Table1510[[#This Row],[Name]], 'Elec 18-19'!$A$4:$B$630, 2, FALSE))</f>
        <v>0</v>
      </c>
      <c r="E354" s="7" t="str">
        <f>IF(ISNA(VLOOKUP(Table1510[[#This Row],[Name]], 'Elec 19-20'!$A$4:$B$631, 2, FALSE)), "0", VLOOKUP(Table1510[[#This Row],[Name]], 'Elec 19-20'!$A$4:$B$631, 2, FALSE))</f>
        <v>0</v>
      </c>
      <c r="F354" s="11" t="str">
        <f>IF(ISNA(VLOOKUP(Table1510[[#This Row],[Name]],'Elec 20-21'!$A$4:$B$641, 2, FALSE)), "0", VLOOKUP(Table1510[[#This Row],[Name]], 'Elec 20-21'!$A$4:$B$641, 2, FALSE))</f>
        <v>0</v>
      </c>
      <c r="G354" s="47" t="str">
        <f>IF(ISNA(VLOOKUP(Table1510[[#This Row],[Name]], 'Elec 21-22'!$A$4:$B$656, 2, FALSE)), "0", VLOOKUP(Table1510[[#This Row],[Name]], 'Elec 21-22'!$A$4:$B$656, 2, FALSE))</f>
        <v>0</v>
      </c>
      <c r="H354" s="11" t="str">
        <f>IF(ISNA(VLOOKUP(Table1510[[#This Row],[Name]],'Elec 22-23'!$A$4:$B$680, 2, FALSE)), "", VLOOKUP(Table1510[[#This Row],[Name]], 'Elec 22-23'!$A$4:$B$680, 2, FALSE))</f>
        <v/>
      </c>
      <c r="I354" s="74" t="str">
        <f>IFERROR(Table1510[[#This Row],[Electricity 22-23]]/$M$1, "")</f>
        <v/>
      </c>
      <c r="J354" s="7" t="str">
        <f>IF(ISNA(VLOOKUP(Table1510[[#This Row],[Name]],Table1[#All],21,FALSE)),"0",(VLOOKUP(Table1510[[#This Row],[Name]],Table1[#All],21,FALSE)))</f>
        <v>0</v>
      </c>
      <c r="K354" s="97">
        <f ca="1">IFERROR(Table1510[[#This Row],[Electricity 23-24]]/$O$1,"")</f>
        <v>0</v>
      </c>
      <c r="L354" s="77"/>
    </row>
    <row r="355" spans="1:12" x14ac:dyDescent="0.25">
      <c r="A355" s="2"/>
      <c r="B355" s="21" t="e">
        <f>VLOOKUP(Table1510[[#This Row],[Name]], 'Site Information'!$A$2:$D$46, 4, FALSE)</f>
        <v>#N/A</v>
      </c>
      <c r="C355" s="11" t="str">
        <f>IF(ISNA(VLOOKUP(Table1510[[#This Row],[Name]], 'Elec 17-18'!$A$4:$B$630, 2, FALSE)), "0", VLOOKUP(Table1510[[#This Row],[Name]], 'Elec 17-18'!$A$4:$B$630, 2, FALSE))</f>
        <v>0</v>
      </c>
      <c r="D355" s="11" t="str">
        <f>IF(ISNA(VLOOKUP(Table1510[[#This Row],[Name]], 'Elec 18-19'!$A$4:$B$630, 2, FALSE)), "0", VLOOKUP(Table1510[[#This Row],[Name]], 'Elec 18-19'!$A$4:$B$630, 2, FALSE))</f>
        <v>0</v>
      </c>
      <c r="E355" s="7" t="str">
        <f>IF(ISNA(VLOOKUP(Table1510[[#This Row],[Name]], 'Elec 19-20'!$A$4:$B$631, 2, FALSE)), "0", VLOOKUP(Table1510[[#This Row],[Name]], 'Elec 19-20'!$A$4:$B$631, 2, FALSE))</f>
        <v>0</v>
      </c>
      <c r="F355" s="11" t="str">
        <f>IF(ISNA(VLOOKUP(Table1510[[#This Row],[Name]],'Elec 20-21'!$A$4:$B$641, 2, FALSE)), "0", VLOOKUP(Table1510[[#This Row],[Name]], 'Elec 20-21'!$A$4:$B$641, 2, FALSE))</f>
        <v>0</v>
      </c>
      <c r="G355" s="47" t="str">
        <f>IF(ISNA(VLOOKUP(Table1510[[#This Row],[Name]], 'Elec 21-22'!$A$4:$B$656, 2, FALSE)), "0", VLOOKUP(Table1510[[#This Row],[Name]], 'Elec 21-22'!$A$4:$B$656, 2, FALSE))</f>
        <v>0</v>
      </c>
      <c r="H355" s="11" t="str">
        <f>IF(ISNA(VLOOKUP(Table1510[[#This Row],[Name]],'Elec 22-23'!$A$4:$B$680, 2, FALSE)), "", VLOOKUP(Table1510[[#This Row],[Name]], 'Elec 22-23'!$A$4:$B$680, 2, FALSE))</f>
        <v/>
      </c>
      <c r="I355" s="97" t="str">
        <f>IFERROR(Table1510[[#This Row],[Electricity 22-23]]/$M$1, "")</f>
        <v/>
      </c>
      <c r="J355" s="7" t="str">
        <f>IF(ISNA(VLOOKUP(Table1510[[#This Row],[Name]],Table1[#All],21,FALSE)),"0",(VLOOKUP(Table1510[[#This Row],[Name]],Table1[#All],21,FALSE)))</f>
        <v>0</v>
      </c>
      <c r="K355" s="97">
        <f ca="1">IFERROR(Table1510[[#This Row],[Electricity 23-24]]/$O$1,"")</f>
        <v>0</v>
      </c>
      <c r="L355" s="77"/>
    </row>
    <row r="356" spans="1:12" x14ac:dyDescent="0.25">
      <c r="A356" s="2"/>
      <c r="B356" s="21" t="e">
        <f>VLOOKUP(Table1510[[#This Row],[Name]], 'Site Information'!$A$2:$D$46, 4, FALSE)</f>
        <v>#N/A</v>
      </c>
      <c r="C356" s="8" t="str">
        <f>IF(ISNA(VLOOKUP(Table1510[[#This Row],[Name]], 'Elec 17-18'!$A$4:$B$630, 2, FALSE)), "0", VLOOKUP(Table1510[[#This Row],[Name]], 'Elec 17-18'!$A$4:$B$630, 2, FALSE))</f>
        <v>0</v>
      </c>
      <c r="D356" s="8" t="str">
        <f>IF(ISNA(VLOOKUP(Table1510[[#This Row],[Name]], 'Elec 18-19'!$A$4:$B$630, 2, FALSE)), "0", VLOOKUP(Table1510[[#This Row],[Name]], 'Elec 18-19'!$A$4:$B$630, 2, FALSE))</f>
        <v>0</v>
      </c>
      <c r="E356" s="7" t="str">
        <f>IF(ISNA(VLOOKUP(Table1510[[#This Row],[Name]], 'Elec 19-20'!$A$4:$B$631, 2, FALSE)), "0", VLOOKUP(Table1510[[#This Row],[Name]], 'Elec 19-20'!$A$4:$B$631, 2, FALSE))</f>
        <v>0</v>
      </c>
      <c r="F356" s="11" t="str">
        <f>IF(ISNA(VLOOKUP(Table1510[[#This Row],[Name]],'Elec 20-21'!$A$4:$B$641, 2, FALSE)), "0", VLOOKUP(Table1510[[#This Row],[Name]], 'Elec 20-21'!$A$4:$B$641, 2, FALSE))</f>
        <v>0</v>
      </c>
      <c r="G356" s="47" t="str">
        <f>IF(ISNA(VLOOKUP(Table1510[[#This Row],[Name]], 'Elec 21-22'!$A$4:$B$656, 2, FALSE)), "0", VLOOKUP(Table1510[[#This Row],[Name]], 'Elec 21-22'!$A$4:$B$656, 2, FALSE))</f>
        <v>0</v>
      </c>
      <c r="H356" s="11" t="str">
        <f>IF(ISNA(VLOOKUP(Table1510[[#This Row],[Name]],'Elec 22-23'!$A$4:$B$680, 2, FALSE)), "", VLOOKUP(Table1510[[#This Row],[Name]], 'Elec 22-23'!$A$4:$B$680, 2, FALSE))</f>
        <v/>
      </c>
      <c r="I356" s="97" t="str">
        <f>IFERROR(Table1510[[#This Row],[Electricity 22-23]]/$M$1, "")</f>
        <v/>
      </c>
      <c r="J356" s="7" t="str">
        <f>IF(ISNA(VLOOKUP(Table1510[[#This Row],[Name]],Table1[#All],21,FALSE)),"0",(VLOOKUP(Table1510[[#This Row],[Name]],Table1[#All],21,FALSE)))</f>
        <v>0</v>
      </c>
      <c r="K356" s="97">
        <f ca="1">IFERROR(Table1510[[#This Row],[Electricity 23-24]]/$O$1,"")</f>
        <v>0</v>
      </c>
      <c r="L356" s="77"/>
    </row>
    <row r="357" spans="1:12" x14ac:dyDescent="0.25">
      <c r="A357" s="2"/>
      <c r="B357" s="21" t="e">
        <f>VLOOKUP(Table1510[[#This Row],[Name]], 'Site Information'!$A$2:$D$46, 4, FALSE)</f>
        <v>#N/A</v>
      </c>
      <c r="C357" s="8" t="str">
        <f>IF(ISNA(VLOOKUP(Table1510[[#This Row],[Name]], 'Elec 17-18'!$A$4:$B$630, 2, FALSE)), "0", VLOOKUP(Table1510[[#This Row],[Name]], 'Elec 17-18'!$A$4:$B$630, 2, FALSE))</f>
        <v>0</v>
      </c>
      <c r="D357" s="8" t="str">
        <f>IF(ISNA(VLOOKUP(Table1510[[#This Row],[Name]], 'Elec 18-19'!$A$4:$B$630, 2, FALSE)), "0", VLOOKUP(Table1510[[#This Row],[Name]], 'Elec 18-19'!$A$4:$B$630, 2, FALSE))</f>
        <v>0</v>
      </c>
      <c r="E357" s="7" t="str">
        <f>IF(ISNA(VLOOKUP(Table1510[[#This Row],[Name]], 'Elec 19-20'!$A$4:$B$631, 2, FALSE)), "0", VLOOKUP(Table1510[[#This Row],[Name]], 'Elec 19-20'!$A$4:$B$631, 2, FALSE))</f>
        <v>0</v>
      </c>
      <c r="F357" s="11" t="str">
        <f>IF(ISNA(VLOOKUP(Table1510[[#This Row],[Name]],'Elec 20-21'!$A$4:$B$641, 2, FALSE)), "0", VLOOKUP(Table1510[[#This Row],[Name]], 'Elec 20-21'!$A$4:$B$641, 2, FALSE))</f>
        <v>0</v>
      </c>
      <c r="G357" s="47" t="str">
        <f>IF(ISNA(VLOOKUP(Table1510[[#This Row],[Name]], 'Elec 21-22'!$A$4:$B$656, 2, FALSE)), "0", VLOOKUP(Table1510[[#This Row],[Name]], 'Elec 21-22'!$A$4:$B$656, 2, FALSE))</f>
        <v>0</v>
      </c>
      <c r="H357" s="11" t="str">
        <f>IF(ISNA(VLOOKUP(Table1510[[#This Row],[Name]],'Elec 22-23'!$A$4:$B$680, 2, FALSE)), "", VLOOKUP(Table1510[[#This Row],[Name]], 'Elec 22-23'!$A$4:$B$680, 2, FALSE))</f>
        <v/>
      </c>
      <c r="I357" s="97" t="str">
        <f>IFERROR(Table1510[[#This Row],[Electricity 22-23]]/$M$1, "")</f>
        <v/>
      </c>
      <c r="J357" s="7" t="str">
        <f>IF(ISNA(VLOOKUP(Table1510[[#This Row],[Name]],Table1[#All],21,FALSE)),"0",(VLOOKUP(Table1510[[#This Row],[Name]],Table1[#All],21,FALSE)))</f>
        <v>0</v>
      </c>
      <c r="K357" s="97">
        <f ca="1">IFERROR(Table1510[[#This Row],[Electricity 23-24]]/$O$1,"")</f>
        <v>0</v>
      </c>
      <c r="L357" s="77"/>
    </row>
    <row r="358" spans="1:12" x14ac:dyDescent="0.25">
      <c r="A358" s="2"/>
      <c r="B358" s="21" t="e">
        <f>VLOOKUP(Table1510[[#This Row],[Name]], 'Site Information'!$A$2:$D$46, 4, FALSE)</f>
        <v>#N/A</v>
      </c>
      <c r="C358" s="8" t="str">
        <f>IF(ISNA(VLOOKUP(Table1510[[#This Row],[Name]], 'Elec 17-18'!$A$4:$B$630, 2, FALSE)), "0", VLOOKUP(Table1510[[#This Row],[Name]], 'Elec 17-18'!$A$4:$B$630, 2, FALSE))</f>
        <v>0</v>
      </c>
      <c r="D358" s="8" t="str">
        <f>IF(ISNA(VLOOKUP(Table1510[[#This Row],[Name]], 'Elec 18-19'!$A$4:$B$630, 2, FALSE)), "0", VLOOKUP(Table1510[[#This Row],[Name]], 'Elec 18-19'!$A$4:$B$630, 2, FALSE))</f>
        <v>0</v>
      </c>
      <c r="E358" s="7" t="str">
        <f>IF(ISNA(VLOOKUP(Table1510[[#This Row],[Name]], 'Elec 19-20'!$A$4:$B$631, 2, FALSE)), "0", VLOOKUP(Table1510[[#This Row],[Name]], 'Elec 19-20'!$A$4:$B$631, 2, FALSE))</f>
        <v>0</v>
      </c>
      <c r="F358" s="11" t="str">
        <f>IF(ISNA(VLOOKUP(Table1510[[#This Row],[Name]],'Elec 20-21'!$A$4:$B$641, 2, FALSE)), "0", VLOOKUP(Table1510[[#This Row],[Name]], 'Elec 20-21'!$A$4:$B$641, 2, FALSE))</f>
        <v>0</v>
      </c>
      <c r="G358" s="47" t="str">
        <f>IF(ISNA(VLOOKUP(Table1510[[#This Row],[Name]], 'Elec 21-22'!$A$4:$B$656, 2, FALSE)), "0", VLOOKUP(Table1510[[#This Row],[Name]], 'Elec 21-22'!$A$4:$B$656, 2, FALSE))</f>
        <v>0</v>
      </c>
      <c r="H358" s="11" t="str">
        <f>IF(ISNA(VLOOKUP(Table1510[[#This Row],[Name]],'Elec 22-23'!$A$4:$B$680, 2, FALSE)), "", VLOOKUP(Table1510[[#This Row],[Name]], 'Elec 22-23'!$A$4:$B$680, 2, FALSE))</f>
        <v/>
      </c>
      <c r="I358" s="97" t="str">
        <f>IFERROR(Table1510[[#This Row],[Electricity 22-23]]/$M$1, "")</f>
        <v/>
      </c>
      <c r="J358" s="7" t="str">
        <f>IF(ISNA(VLOOKUP(Table1510[[#This Row],[Name]],Table1[#All],21,FALSE)),"0",(VLOOKUP(Table1510[[#This Row],[Name]],Table1[#All],21,FALSE)))</f>
        <v>0</v>
      </c>
      <c r="K358" s="97">
        <f ca="1">IFERROR(Table1510[[#This Row],[Electricity 23-24]]/$O$1,"")</f>
        <v>0</v>
      </c>
      <c r="L358" s="77"/>
    </row>
    <row r="359" spans="1:12" x14ac:dyDescent="0.25">
      <c r="A359" s="2"/>
      <c r="B359" s="21" t="e">
        <f>VLOOKUP(Table1510[[#This Row],[Name]], 'Site Information'!$A$2:$D$46, 4, FALSE)</f>
        <v>#N/A</v>
      </c>
      <c r="C359" s="8" t="str">
        <f>IF(ISNA(VLOOKUP(Table1510[[#This Row],[Name]], 'Elec 17-18'!$A$4:$B$630, 2, FALSE)), "0", VLOOKUP(Table1510[[#This Row],[Name]], 'Elec 17-18'!$A$4:$B$630, 2, FALSE))</f>
        <v>0</v>
      </c>
      <c r="D359" s="8" t="str">
        <f>IF(ISNA(VLOOKUP(Table1510[[#This Row],[Name]], 'Elec 18-19'!$A$4:$B$630, 2, FALSE)), "0", VLOOKUP(Table1510[[#This Row],[Name]], 'Elec 18-19'!$A$4:$B$630, 2, FALSE))</f>
        <v>0</v>
      </c>
      <c r="E359" s="7" t="str">
        <f>IF(ISNA(VLOOKUP(Table1510[[#This Row],[Name]], 'Elec 19-20'!$A$4:$B$631, 2, FALSE)), "0", VLOOKUP(Table1510[[#This Row],[Name]], 'Elec 19-20'!$A$4:$B$631, 2, FALSE))</f>
        <v>0</v>
      </c>
      <c r="F359" s="11" t="str">
        <f>IF(ISNA(VLOOKUP(Table1510[[#This Row],[Name]],'Elec 20-21'!$A$4:$B$641, 2, FALSE)), "0", VLOOKUP(Table1510[[#This Row],[Name]], 'Elec 20-21'!$A$4:$B$641, 2, FALSE))</f>
        <v>0</v>
      </c>
      <c r="G359" s="47" t="str">
        <f>IF(ISNA(VLOOKUP(Table1510[[#This Row],[Name]], 'Elec 21-22'!$A$4:$B$656, 2, FALSE)), "0", VLOOKUP(Table1510[[#This Row],[Name]], 'Elec 21-22'!$A$4:$B$656, 2, FALSE))</f>
        <v>0</v>
      </c>
      <c r="H359" s="11" t="str">
        <f>IF(ISNA(VLOOKUP(Table1510[[#This Row],[Name]],'Elec 22-23'!$A$4:$B$680, 2, FALSE)), "", VLOOKUP(Table1510[[#This Row],[Name]], 'Elec 22-23'!$A$4:$B$680, 2, FALSE))</f>
        <v/>
      </c>
      <c r="I359" s="97" t="str">
        <f>IFERROR(Table1510[[#This Row],[Electricity 22-23]]/$M$1, "")</f>
        <v/>
      </c>
      <c r="J359" s="7" t="str">
        <f>IF(ISNA(VLOOKUP(Table1510[[#This Row],[Name]],Table1[#All],21,FALSE)),"0",(VLOOKUP(Table1510[[#This Row],[Name]],Table1[#All],21,FALSE)))</f>
        <v>0</v>
      </c>
      <c r="K359" s="97">
        <f ca="1">IFERROR(Table1510[[#This Row],[Electricity 23-24]]/$O$1,"")</f>
        <v>0</v>
      </c>
      <c r="L359" s="77"/>
    </row>
    <row r="360" spans="1:12" x14ac:dyDescent="0.25">
      <c r="A360" s="2"/>
      <c r="B360" s="21" t="e">
        <f>VLOOKUP(Table1510[[#This Row],[Name]], 'Site Information'!$A$2:$D$46, 4, FALSE)</f>
        <v>#N/A</v>
      </c>
      <c r="C360" s="8" t="str">
        <f>IF(ISNA(VLOOKUP(Table1510[[#This Row],[Name]], 'Elec 17-18'!$A$4:$B$630, 2, FALSE)), "0", VLOOKUP(Table1510[[#This Row],[Name]], 'Elec 17-18'!$A$4:$B$630, 2, FALSE))</f>
        <v>0</v>
      </c>
      <c r="D360" s="8" t="str">
        <f>IF(ISNA(VLOOKUP(Table1510[[#This Row],[Name]], 'Elec 18-19'!$A$4:$B$630, 2, FALSE)), "0", VLOOKUP(Table1510[[#This Row],[Name]], 'Elec 18-19'!$A$4:$B$630, 2, FALSE))</f>
        <v>0</v>
      </c>
      <c r="E360" s="7" t="str">
        <f>IF(ISNA(VLOOKUP(Table1510[[#This Row],[Name]], 'Elec 19-20'!$A$4:$B$631, 2, FALSE)), "0", VLOOKUP(Table1510[[#This Row],[Name]], 'Elec 19-20'!$A$4:$B$631, 2, FALSE))</f>
        <v>0</v>
      </c>
      <c r="F360" s="11" t="str">
        <f>IF(ISNA(VLOOKUP(Table1510[[#This Row],[Name]],'Elec 20-21'!$A$4:$B$641, 2, FALSE)), "0", VLOOKUP(Table1510[[#This Row],[Name]], 'Elec 20-21'!$A$4:$B$641, 2, FALSE))</f>
        <v>0</v>
      </c>
      <c r="G360" s="47" t="str">
        <f>IF(ISNA(VLOOKUP(Table1510[[#This Row],[Name]], 'Elec 21-22'!$A$4:$B$656, 2, FALSE)), "0", VLOOKUP(Table1510[[#This Row],[Name]], 'Elec 21-22'!$A$4:$B$656, 2, FALSE))</f>
        <v>0</v>
      </c>
      <c r="H360" s="11" t="str">
        <f>IF(ISNA(VLOOKUP(Table1510[[#This Row],[Name]],'Elec 22-23'!$A$4:$B$680, 2, FALSE)), "", VLOOKUP(Table1510[[#This Row],[Name]], 'Elec 22-23'!$A$4:$B$680, 2, FALSE))</f>
        <v/>
      </c>
      <c r="I360" s="74" t="str">
        <f>IFERROR(Table1510[[#This Row],[Electricity 22-23]]/$M$1, "")</f>
        <v/>
      </c>
      <c r="J360" s="7" t="str">
        <f>IF(ISNA(VLOOKUP(Table1510[[#This Row],[Name]],Table1[#All],21,FALSE)),"0",(VLOOKUP(Table1510[[#This Row],[Name]],Table1[#All],21,FALSE)))</f>
        <v>0</v>
      </c>
      <c r="K360" s="97">
        <f ca="1">IFERROR(Table1510[[#This Row],[Electricity 23-24]]/$O$1,"")</f>
        <v>0</v>
      </c>
      <c r="L360" s="77"/>
    </row>
    <row r="361" spans="1:12" x14ac:dyDescent="0.25">
      <c r="A361" s="2"/>
      <c r="B361" s="21" t="e">
        <f>VLOOKUP(Table1510[[#This Row],[Name]], 'Site Information'!$A$2:$D$46, 4, FALSE)</f>
        <v>#N/A</v>
      </c>
      <c r="C361" s="8" t="str">
        <f>IF(ISNA(VLOOKUP(Table1510[[#This Row],[Name]], 'Elec 17-18'!$A$4:$B$630, 2, FALSE)), "0", VLOOKUP(Table1510[[#This Row],[Name]], 'Elec 17-18'!$A$4:$B$630, 2, FALSE))</f>
        <v>0</v>
      </c>
      <c r="D361" s="8" t="str">
        <f>IF(ISNA(VLOOKUP(Table1510[[#This Row],[Name]], 'Elec 18-19'!$A$4:$B$630, 2, FALSE)), "0", VLOOKUP(Table1510[[#This Row],[Name]], 'Elec 18-19'!$A$4:$B$630, 2, FALSE))</f>
        <v>0</v>
      </c>
      <c r="E361" s="7" t="str">
        <f>IF(ISNA(VLOOKUP(Table1510[[#This Row],[Name]], 'Elec 19-20'!$A$4:$B$631, 2, FALSE)), "0", VLOOKUP(Table1510[[#This Row],[Name]], 'Elec 19-20'!$A$4:$B$631, 2, FALSE))</f>
        <v>0</v>
      </c>
      <c r="F361" s="11" t="str">
        <f>IF(ISNA(VLOOKUP(Table1510[[#This Row],[Name]],'Elec 20-21'!$A$4:$B$641, 2, FALSE)), "0", VLOOKUP(Table1510[[#This Row],[Name]], 'Elec 20-21'!$A$4:$B$641, 2, FALSE))</f>
        <v>0</v>
      </c>
      <c r="G361" s="47" t="str">
        <f>IF(ISNA(VLOOKUP(Table1510[[#This Row],[Name]], 'Elec 21-22'!$A$4:$B$656, 2, FALSE)), "0", VLOOKUP(Table1510[[#This Row],[Name]], 'Elec 21-22'!$A$4:$B$656, 2, FALSE))</f>
        <v>0</v>
      </c>
      <c r="H361" s="11" t="str">
        <f>IF(ISNA(VLOOKUP(Table1510[[#This Row],[Name]],'Elec 22-23'!$A$4:$B$680, 2, FALSE)), "", VLOOKUP(Table1510[[#This Row],[Name]], 'Elec 22-23'!$A$4:$B$680, 2, FALSE))</f>
        <v/>
      </c>
      <c r="I361" s="97" t="str">
        <f>IFERROR(Table1510[[#This Row],[Electricity 22-23]]/$M$1, "")</f>
        <v/>
      </c>
      <c r="J361" s="7" t="str">
        <f>IF(ISNA(VLOOKUP(Table1510[[#This Row],[Name]],Table1[#All],21,FALSE)),"0",(VLOOKUP(Table1510[[#This Row],[Name]],Table1[#All],21,FALSE)))</f>
        <v>0</v>
      </c>
      <c r="K361" s="97">
        <f ca="1">IFERROR(Table1510[[#This Row],[Electricity 23-24]]/$O$1,"")</f>
        <v>0</v>
      </c>
      <c r="L361" s="77"/>
    </row>
    <row r="362" spans="1:12" x14ac:dyDescent="0.25">
      <c r="A362" s="2"/>
      <c r="B362" s="21" t="e">
        <f>VLOOKUP(Table1510[[#This Row],[Name]], 'Site Information'!$A$2:$D$46, 4, FALSE)</f>
        <v>#N/A</v>
      </c>
      <c r="C362" s="8" t="str">
        <f>IF(ISNA(VLOOKUP(Table1510[[#This Row],[Name]], 'Elec 17-18'!$A$4:$B$630, 2, FALSE)), "0", VLOOKUP(Table1510[[#This Row],[Name]], 'Elec 17-18'!$A$4:$B$630, 2, FALSE))</f>
        <v>0</v>
      </c>
      <c r="D362" s="8" t="str">
        <f>IF(ISNA(VLOOKUP(Table1510[[#This Row],[Name]], 'Elec 18-19'!$A$4:$B$630, 2, FALSE)), "0", VLOOKUP(Table1510[[#This Row],[Name]], 'Elec 18-19'!$A$4:$B$630, 2, FALSE))</f>
        <v>0</v>
      </c>
      <c r="E362" s="7" t="str">
        <f>IF(ISNA(VLOOKUP(Table1510[[#This Row],[Name]], 'Elec 19-20'!$A$4:$B$631, 2, FALSE)), "0", VLOOKUP(Table1510[[#This Row],[Name]], 'Elec 19-20'!$A$4:$B$631, 2, FALSE))</f>
        <v>0</v>
      </c>
      <c r="F362" s="11" t="str">
        <f>IF(ISNA(VLOOKUP(Table1510[[#This Row],[Name]],'Elec 20-21'!$A$4:$B$641, 2, FALSE)), "0", VLOOKUP(Table1510[[#This Row],[Name]], 'Elec 20-21'!$A$4:$B$641, 2, FALSE))</f>
        <v>0</v>
      </c>
      <c r="G362" s="47" t="str">
        <f>IF(ISNA(VLOOKUP(Table1510[[#This Row],[Name]], 'Elec 21-22'!$A$4:$B$656, 2, FALSE)), "0", VLOOKUP(Table1510[[#This Row],[Name]], 'Elec 21-22'!$A$4:$B$656, 2, FALSE))</f>
        <v>0</v>
      </c>
      <c r="H362" s="11" t="str">
        <f>IF(ISNA(VLOOKUP(Table1510[[#This Row],[Name]],'Elec 22-23'!$A$4:$B$680, 2, FALSE)), "", VLOOKUP(Table1510[[#This Row],[Name]], 'Elec 22-23'!$A$4:$B$680, 2, FALSE))</f>
        <v/>
      </c>
      <c r="I362" s="97" t="str">
        <f>IFERROR(Table1510[[#This Row],[Electricity 22-23]]/$M$1, "")</f>
        <v/>
      </c>
      <c r="J362" s="7" t="str">
        <f>IF(ISNA(VLOOKUP(Table1510[[#This Row],[Name]],Table1[#All],21,FALSE)),"0",(VLOOKUP(Table1510[[#This Row],[Name]],Table1[#All],21,FALSE)))</f>
        <v>0</v>
      </c>
      <c r="K362" s="97">
        <f ca="1">IFERROR(Table1510[[#This Row],[Electricity 23-24]]/$O$1,"")</f>
        <v>0</v>
      </c>
      <c r="L362" s="77"/>
    </row>
    <row r="363" spans="1:12" x14ac:dyDescent="0.25">
      <c r="A363" s="2"/>
      <c r="B363" s="21" t="e">
        <f>VLOOKUP(Table1510[[#This Row],[Name]], 'Site Information'!$A$2:$D$46, 4, FALSE)</f>
        <v>#N/A</v>
      </c>
      <c r="C363" s="8" t="str">
        <f>IF(ISNA(VLOOKUP(Table1510[[#This Row],[Name]], 'Elec 17-18'!$A$4:$B$630, 2, FALSE)), "0", VLOOKUP(Table1510[[#This Row],[Name]], 'Elec 17-18'!$A$4:$B$630, 2, FALSE))</f>
        <v>0</v>
      </c>
      <c r="D363" s="8" t="str">
        <f>IF(ISNA(VLOOKUP(Table1510[[#This Row],[Name]], 'Elec 18-19'!$A$4:$B$630, 2, FALSE)), "0", VLOOKUP(Table1510[[#This Row],[Name]], 'Elec 18-19'!$A$4:$B$630, 2, FALSE))</f>
        <v>0</v>
      </c>
      <c r="E363" s="7" t="str">
        <f>IF(ISNA(VLOOKUP(Table1510[[#This Row],[Name]], 'Elec 19-20'!$A$4:$B$631, 2, FALSE)), "0", VLOOKUP(Table1510[[#This Row],[Name]], 'Elec 19-20'!$A$4:$B$631, 2, FALSE))</f>
        <v>0</v>
      </c>
      <c r="F363" s="11" t="str">
        <f>IF(ISNA(VLOOKUP(Table1510[[#This Row],[Name]],'Elec 20-21'!$A$4:$B$641, 2, FALSE)), "0", VLOOKUP(Table1510[[#This Row],[Name]], 'Elec 20-21'!$A$4:$B$641, 2, FALSE))</f>
        <v>0</v>
      </c>
      <c r="G363" s="47" t="str">
        <f>IF(ISNA(VLOOKUP(Table1510[[#This Row],[Name]], 'Elec 21-22'!$A$4:$B$656, 2, FALSE)), "0", VLOOKUP(Table1510[[#This Row],[Name]], 'Elec 21-22'!$A$4:$B$656, 2, FALSE))</f>
        <v>0</v>
      </c>
      <c r="H363" s="11" t="str">
        <f>IF(ISNA(VLOOKUP(Table1510[[#This Row],[Name]],'Elec 22-23'!$A$4:$B$680, 2, FALSE)), "", VLOOKUP(Table1510[[#This Row],[Name]], 'Elec 22-23'!$A$4:$B$680, 2, FALSE))</f>
        <v/>
      </c>
      <c r="I363" s="97" t="str">
        <f>IFERROR(Table1510[[#This Row],[Electricity 22-23]]/$M$1, "")</f>
        <v/>
      </c>
      <c r="J363" s="7" t="str">
        <f>IF(ISNA(VLOOKUP(Table1510[[#This Row],[Name]],Table1[#All],21,FALSE)),"0",(VLOOKUP(Table1510[[#This Row],[Name]],Table1[#All],21,FALSE)))</f>
        <v>0</v>
      </c>
      <c r="K363" s="97">
        <f ca="1">IFERROR(Table1510[[#This Row],[Electricity 23-24]]/$O$1,"")</f>
        <v>0</v>
      </c>
      <c r="L363" s="77"/>
    </row>
    <row r="364" spans="1:12" x14ac:dyDescent="0.25">
      <c r="A364" s="2"/>
      <c r="B364" s="21" t="e">
        <f>VLOOKUP(Table1510[[#This Row],[Name]], 'Site Information'!$A$2:$D$46, 4, FALSE)</f>
        <v>#N/A</v>
      </c>
      <c r="C364" s="11" t="str">
        <f>IF(ISNA(VLOOKUP(Table1510[[#This Row],[Name]], 'Elec 17-18'!$A$4:$B$630, 2, FALSE)), "0", VLOOKUP(Table1510[[#This Row],[Name]], 'Elec 17-18'!$A$4:$B$630, 2, FALSE))</f>
        <v>0</v>
      </c>
      <c r="D364" s="11" t="str">
        <f>IF(ISNA(VLOOKUP(Table1510[[#This Row],[Name]], 'Elec 18-19'!$A$4:$B$630, 2, FALSE)), "0", VLOOKUP(Table1510[[#This Row],[Name]], 'Elec 18-19'!$A$4:$B$630, 2, FALSE))</f>
        <v>0</v>
      </c>
      <c r="E364" s="7" t="str">
        <f>IF(ISNA(VLOOKUP(Table1510[[#This Row],[Name]], 'Elec 19-20'!$A$4:$B$631, 2, FALSE)), "0", VLOOKUP(Table1510[[#This Row],[Name]], 'Elec 19-20'!$A$4:$B$631, 2, FALSE))</f>
        <v>0</v>
      </c>
      <c r="F364" s="11" t="str">
        <f>IF(ISNA(VLOOKUP(Table1510[[#This Row],[Name]],'Elec 20-21'!$A$4:$B$641, 2, FALSE)), "0", VLOOKUP(Table1510[[#This Row],[Name]], 'Elec 20-21'!$A$4:$B$641, 2, FALSE))</f>
        <v>0</v>
      </c>
      <c r="G364" s="47" t="str">
        <f>IF(ISNA(VLOOKUP(Table1510[[#This Row],[Name]], 'Elec 21-22'!$A$4:$B$656, 2, FALSE)), "0", VLOOKUP(Table1510[[#This Row],[Name]], 'Elec 21-22'!$A$4:$B$656, 2, FALSE))</f>
        <v>0</v>
      </c>
      <c r="H364" s="11" t="str">
        <f>IF(ISNA(VLOOKUP(Table1510[[#This Row],[Name]],'Elec 22-23'!$A$4:$B$680, 2, FALSE)), "", VLOOKUP(Table1510[[#This Row],[Name]], 'Elec 22-23'!$A$4:$B$680, 2, FALSE))</f>
        <v/>
      </c>
      <c r="I364" s="74" t="str">
        <f>IFERROR(Table1510[[#This Row],[Electricity 22-23]]/$M$1, "")</f>
        <v/>
      </c>
      <c r="J364" s="7" t="str">
        <f>IF(ISNA(VLOOKUP(Table1510[[#This Row],[Name]],Table1[#All],21,FALSE)),"0",(VLOOKUP(Table1510[[#This Row],[Name]],Table1[#All],21,FALSE)))</f>
        <v>0</v>
      </c>
      <c r="K364" s="97">
        <f ca="1">IFERROR(Table1510[[#This Row],[Electricity 23-24]]/$O$1,"")</f>
        <v>0</v>
      </c>
      <c r="L364" s="77"/>
    </row>
    <row r="365" spans="1:12" x14ac:dyDescent="0.25">
      <c r="A365" s="2"/>
      <c r="B365" s="21" t="e">
        <f>VLOOKUP(Table1510[[#This Row],[Name]], 'Site Information'!$A$2:$D$46, 4, FALSE)</f>
        <v>#N/A</v>
      </c>
      <c r="C365" s="11" t="str">
        <f>IF(ISNA(VLOOKUP(Table1510[[#This Row],[Name]], 'Elec 17-18'!$A$4:$B$630, 2, FALSE)), "0", VLOOKUP(Table1510[[#This Row],[Name]], 'Elec 17-18'!$A$4:$B$630, 2, FALSE))</f>
        <v>0</v>
      </c>
      <c r="D365" s="11" t="str">
        <f>IF(ISNA(VLOOKUP(Table1510[[#This Row],[Name]], 'Elec 18-19'!$A$4:$B$630, 2, FALSE)), "0", VLOOKUP(Table1510[[#This Row],[Name]], 'Elec 18-19'!$A$4:$B$630, 2, FALSE))</f>
        <v>0</v>
      </c>
      <c r="E365" s="11" t="str">
        <f>IF(ISNA(VLOOKUP(Table1510[[#This Row],[Name]], 'Elec 19-20'!$A$4:$B$631, 2, FALSE)), "0", VLOOKUP(Table1510[[#This Row],[Name]], 'Elec 19-20'!$A$4:$B$631, 2, FALSE))</f>
        <v>0</v>
      </c>
      <c r="F365" s="11" t="str">
        <f>IF(ISNA(VLOOKUP(Table1510[[#This Row],[Name]],'Elec 20-21'!$A$4:$B$641, 2, FALSE)), "0", VLOOKUP(Table1510[[#This Row],[Name]], 'Elec 20-21'!$A$4:$B$641, 2, FALSE))</f>
        <v>0</v>
      </c>
      <c r="G365" s="47" t="str">
        <f>IF(ISNA(VLOOKUP(Table1510[[#This Row],[Name]], 'Elec 21-22'!$A$4:$B$656, 2, FALSE)), "0", VLOOKUP(Table1510[[#This Row],[Name]], 'Elec 21-22'!$A$4:$B$656, 2, FALSE))</f>
        <v>0</v>
      </c>
      <c r="H365" s="11" t="str">
        <f>IF(ISNA(VLOOKUP(Table1510[[#This Row],[Name]],'Elec 22-23'!$A$4:$B$680, 2, FALSE)), "", VLOOKUP(Table1510[[#This Row],[Name]], 'Elec 22-23'!$A$4:$B$680, 2, FALSE))</f>
        <v/>
      </c>
      <c r="I365" s="93" t="str">
        <f>IFERROR(Table1510[[#This Row],[Electricity 22-23]]/$M$1, "")</f>
        <v/>
      </c>
      <c r="J365" s="7" t="str">
        <f>IF(ISNA(VLOOKUP(Table1510[[#This Row],[Name]],Table1[#All],21,FALSE)),"0",(VLOOKUP(Table1510[[#This Row],[Name]],Table1[#All],21,FALSE)))</f>
        <v>0</v>
      </c>
      <c r="K365" s="97">
        <f ca="1">IFERROR(Table1510[[#This Row],[Electricity 23-24]]/$O$1,"")</f>
        <v>0</v>
      </c>
      <c r="L365" s="77"/>
    </row>
    <row r="366" spans="1:12" x14ac:dyDescent="0.25">
      <c r="A366" s="2"/>
      <c r="B366" s="21" t="e">
        <f>VLOOKUP(Table1510[[#This Row],[Name]], 'Site Information'!$A$2:$D$46, 4, FALSE)</f>
        <v>#N/A</v>
      </c>
      <c r="C366" s="8" t="str">
        <f>IF(ISNA(VLOOKUP(Table1510[[#This Row],[Name]], 'Elec 17-18'!$A$4:$B$630, 2, FALSE)), "0", VLOOKUP(Table1510[[#This Row],[Name]], 'Elec 17-18'!$A$4:$B$630, 2, FALSE))</f>
        <v>0</v>
      </c>
      <c r="D366" s="8" t="str">
        <f>IF(ISNA(VLOOKUP(Table1510[[#This Row],[Name]], 'Elec 18-19'!$A$4:$B$630, 2, FALSE)), "0", VLOOKUP(Table1510[[#This Row],[Name]], 'Elec 18-19'!$A$4:$B$630, 2, FALSE))</f>
        <v>0</v>
      </c>
      <c r="E366" s="7" t="str">
        <f>IF(ISNA(VLOOKUP(Table1510[[#This Row],[Name]], 'Elec 19-20'!$A$4:$B$631, 2, FALSE)), "0", VLOOKUP(Table1510[[#This Row],[Name]], 'Elec 19-20'!$A$4:$B$631, 2, FALSE))</f>
        <v>0</v>
      </c>
      <c r="F366" s="11" t="str">
        <f>IF(ISNA(VLOOKUP(Table1510[[#This Row],[Name]],'Elec 20-21'!$A$4:$B$641, 2, FALSE)), "0", VLOOKUP(Table1510[[#This Row],[Name]], 'Elec 20-21'!$A$4:$B$641, 2, FALSE))</f>
        <v>0</v>
      </c>
      <c r="G366" s="47" t="str">
        <f>IF(ISNA(VLOOKUP(Table1510[[#This Row],[Name]], 'Elec 21-22'!$A$4:$B$656, 2, FALSE)), "0", VLOOKUP(Table1510[[#This Row],[Name]], 'Elec 21-22'!$A$4:$B$656, 2, FALSE))</f>
        <v>0</v>
      </c>
      <c r="H366" s="11" t="str">
        <f>IF(ISNA(VLOOKUP(Table1510[[#This Row],[Name]],'Elec 22-23'!$A$4:$B$680, 2, FALSE)), "", VLOOKUP(Table1510[[#This Row],[Name]], 'Elec 22-23'!$A$4:$B$680, 2, FALSE))</f>
        <v/>
      </c>
      <c r="I366" s="97" t="str">
        <f>IFERROR(Table1510[[#This Row],[Electricity 22-23]]/$M$1, "")</f>
        <v/>
      </c>
      <c r="J366" s="7" t="str">
        <f>IF(ISNA(VLOOKUP(Table1510[[#This Row],[Name]],Table1[#All],21,FALSE)),"0",(VLOOKUP(Table1510[[#This Row],[Name]],Table1[#All],21,FALSE)))</f>
        <v>0</v>
      </c>
      <c r="K366" s="97">
        <f ca="1">IFERROR(Table1510[[#This Row],[Electricity 23-24]]/$O$1,"")</f>
        <v>0</v>
      </c>
      <c r="L366" s="77"/>
    </row>
    <row r="367" spans="1:12" x14ac:dyDescent="0.25">
      <c r="A367" s="2"/>
      <c r="B367" s="21" t="e">
        <f>VLOOKUP(Table1510[[#This Row],[Name]], 'Site Information'!$A$2:$D$46, 4, FALSE)</f>
        <v>#N/A</v>
      </c>
      <c r="C367" s="8" t="str">
        <f>IF(ISNA(VLOOKUP(Table1510[[#This Row],[Name]], 'Elec 17-18'!$A$4:$B$630, 2, FALSE)), "0", VLOOKUP(Table1510[[#This Row],[Name]], 'Elec 17-18'!$A$4:$B$630, 2, FALSE))</f>
        <v>0</v>
      </c>
      <c r="D367" s="8" t="str">
        <f>IF(ISNA(VLOOKUP(Table1510[[#This Row],[Name]], 'Elec 18-19'!$A$4:$B$630, 2, FALSE)), "0", VLOOKUP(Table1510[[#This Row],[Name]], 'Elec 18-19'!$A$4:$B$630, 2, FALSE))</f>
        <v>0</v>
      </c>
      <c r="E367" s="7" t="str">
        <f>IF(ISNA(VLOOKUP(Table1510[[#This Row],[Name]], 'Elec 19-20'!$A$4:$B$631, 2, FALSE)), "0", VLOOKUP(Table1510[[#This Row],[Name]], 'Elec 19-20'!$A$4:$B$631, 2, FALSE))</f>
        <v>0</v>
      </c>
      <c r="F367" s="11" t="str">
        <f>IF(ISNA(VLOOKUP(Table1510[[#This Row],[Name]],'Elec 20-21'!$A$4:$B$641, 2, FALSE)), "0", VLOOKUP(Table1510[[#This Row],[Name]], 'Elec 20-21'!$A$4:$B$641, 2, FALSE))</f>
        <v>0</v>
      </c>
      <c r="G367" s="47" t="str">
        <f>IF(ISNA(VLOOKUP(Table1510[[#This Row],[Name]], 'Elec 21-22'!$A$4:$B$656, 2, FALSE)), "0", VLOOKUP(Table1510[[#This Row],[Name]], 'Elec 21-22'!$A$4:$B$656, 2, FALSE))</f>
        <v>0</v>
      </c>
      <c r="H367" s="11" t="str">
        <f>IF(ISNA(VLOOKUP(Table1510[[#This Row],[Name]],'Elec 22-23'!$A$4:$B$680, 2, FALSE)), "", VLOOKUP(Table1510[[#This Row],[Name]], 'Elec 22-23'!$A$4:$B$680, 2, FALSE))</f>
        <v/>
      </c>
      <c r="I367" s="97" t="str">
        <f>IFERROR(Table1510[[#This Row],[Electricity 22-23]]/$M$1, "")</f>
        <v/>
      </c>
      <c r="J367" s="7" t="str">
        <f>IF(ISNA(VLOOKUP(Table1510[[#This Row],[Name]],Table1[#All],21,FALSE)),"0",(VLOOKUP(Table1510[[#This Row],[Name]],Table1[#All],21,FALSE)))</f>
        <v>0</v>
      </c>
      <c r="K367" s="97">
        <f ca="1">IFERROR(Table1510[[#This Row],[Electricity 23-24]]/$O$1,"")</f>
        <v>0</v>
      </c>
      <c r="L367" s="77"/>
    </row>
    <row r="368" spans="1:12" x14ac:dyDescent="0.25">
      <c r="A368" s="2"/>
      <c r="B368" s="21" t="e">
        <f>VLOOKUP(Table1510[[#This Row],[Name]], 'Site Information'!$A$2:$D$46, 4, FALSE)</f>
        <v>#N/A</v>
      </c>
      <c r="C368" s="11" t="str">
        <f>IF(ISNA(VLOOKUP(Table1510[[#This Row],[Name]], 'Elec 17-18'!$A$4:$B$630, 2, FALSE)), "0", VLOOKUP(Table1510[[#This Row],[Name]], 'Elec 17-18'!$A$4:$B$630, 2, FALSE))</f>
        <v>0</v>
      </c>
      <c r="D368" s="11" t="str">
        <f>IF(ISNA(VLOOKUP(Table1510[[#This Row],[Name]], 'Elec 18-19'!$A$4:$B$630, 2, FALSE)), "0", VLOOKUP(Table1510[[#This Row],[Name]], 'Elec 18-19'!$A$4:$B$630, 2, FALSE))</f>
        <v>0</v>
      </c>
      <c r="E368" s="11" t="str">
        <f>IF(ISNA(VLOOKUP(Table1510[[#This Row],[Name]], 'Elec 19-20'!$A$4:$B$631, 2, FALSE)), "0", VLOOKUP(Table1510[[#This Row],[Name]], 'Elec 19-20'!$A$4:$B$631, 2, FALSE))</f>
        <v>0</v>
      </c>
      <c r="F368" s="11" t="str">
        <f>IF(ISNA(VLOOKUP(Table1510[[#This Row],[Name]],'Elec 20-21'!$A$4:$B$641, 2, FALSE)), "0", VLOOKUP(Table1510[[#This Row],[Name]], 'Elec 20-21'!$A$4:$B$641, 2, FALSE))</f>
        <v>0</v>
      </c>
      <c r="G368" s="47" t="str">
        <f>IF(ISNA(VLOOKUP(Table1510[[#This Row],[Name]], 'Elec 21-22'!$A$4:$B$656, 2, FALSE)), "0", VLOOKUP(Table1510[[#This Row],[Name]], 'Elec 21-22'!$A$4:$B$656, 2, FALSE))</f>
        <v>0</v>
      </c>
      <c r="H368" s="11" t="str">
        <f>IF(ISNA(VLOOKUP(Table1510[[#This Row],[Name]],'Elec 22-23'!$A$4:$B$680, 2, FALSE)), "", VLOOKUP(Table1510[[#This Row],[Name]], 'Elec 22-23'!$A$4:$B$680, 2, FALSE))</f>
        <v/>
      </c>
      <c r="I368" s="12" t="str">
        <f>IFERROR(Table1510[[#This Row],[Electricity 22-23]]/$M$1, "")</f>
        <v/>
      </c>
      <c r="J368" s="7" t="str">
        <f>IF(ISNA(VLOOKUP(Table1510[[#This Row],[Name]],Table1[#All],21,FALSE)),"0",(VLOOKUP(Table1510[[#This Row],[Name]],Table1[#All],21,FALSE)))</f>
        <v>0</v>
      </c>
      <c r="K368" s="97">
        <f ca="1">IFERROR(Table1510[[#This Row],[Electricity 23-24]]/$O$1,"")</f>
        <v>0</v>
      </c>
      <c r="L368" s="77"/>
    </row>
    <row r="369" spans="1:12" x14ac:dyDescent="0.25">
      <c r="A369" s="2"/>
      <c r="B369" s="21" t="e">
        <f>VLOOKUP(Table1510[[#This Row],[Name]], 'Site Information'!$A$2:$D$46, 4, FALSE)</f>
        <v>#N/A</v>
      </c>
      <c r="C369" s="8" t="str">
        <f>IF(ISNA(VLOOKUP(Table1510[[#This Row],[Name]], 'Elec 17-18'!$A$4:$B$630, 2, FALSE)), "0", VLOOKUP(Table1510[[#This Row],[Name]], 'Elec 17-18'!$A$4:$B$630, 2, FALSE))</f>
        <v>0</v>
      </c>
      <c r="D369" s="8" t="str">
        <f>IF(ISNA(VLOOKUP(Table1510[[#This Row],[Name]], 'Elec 18-19'!$A$4:$B$630, 2, FALSE)), "0", VLOOKUP(Table1510[[#This Row],[Name]], 'Elec 18-19'!$A$4:$B$630, 2, FALSE))</f>
        <v>0</v>
      </c>
      <c r="E369" s="7" t="str">
        <f>IF(ISNA(VLOOKUP(Table1510[[#This Row],[Name]], 'Elec 19-20'!$A$4:$B$631, 2, FALSE)), "0", VLOOKUP(Table1510[[#This Row],[Name]], 'Elec 19-20'!$A$4:$B$631, 2, FALSE))</f>
        <v>0</v>
      </c>
      <c r="F369" s="11" t="str">
        <f>IF(ISNA(VLOOKUP(Table1510[[#This Row],[Name]],'Elec 20-21'!$A$4:$B$641, 2, FALSE)), "0", VLOOKUP(Table1510[[#This Row],[Name]], 'Elec 20-21'!$A$4:$B$641, 2, FALSE))</f>
        <v>0</v>
      </c>
      <c r="G369" s="47" t="str">
        <f>IF(ISNA(VLOOKUP(Table1510[[#This Row],[Name]], 'Elec 21-22'!$A$4:$B$656, 2, FALSE)), "0", VLOOKUP(Table1510[[#This Row],[Name]], 'Elec 21-22'!$A$4:$B$656, 2, FALSE))</f>
        <v>0</v>
      </c>
      <c r="H369" s="11" t="str">
        <f>IF(ISNA(VLOOKUP(Table1510[[#This Row],[Name]],'Elec 22-23'!$A$4:$B$680, 2, FALSE)), "", VLOOKUP(Table1510[[#This Row],[Name]], 'Elec 22-23'!$A$4:$B$680, 2, FALSE))</f>
        <v/>
      </c>
      <c r="I369" s="74" t="str">
        <f>IFERROR(Table1510[[#This Row],[Electricity 22-23]]/$M$1, "")</f>
        <v/>
      </c>
      <c r="J369" s="7" t="str">
        <f>IF(ISNA(VLOOKUP(Table1510[[#This Row],[Name]],Table1[#All],21,FALSE)),"0",(VLOOKUP(Table1510[[#This Row],[Name]],Table1[#All],21,FALSE)))</f>
        <v>0</v>
      </c>
      <c r="K369" s="97">
        <f ca="1">IFERROR(Table1510[[#This Row],[Electricity 23-24]]/$O$1,"")</f>
        <v>0</v>
      </c>
      <c r="L369" s="77"/>
    </row>
    <row r="370" spans="1:12" x14ac:dyDescent="0.25">
      <c r="A370" s="2"/>
      <c r="B370" s="21" t="e">
        <f>VLOOKUP(Table1510[[#This Row],[Name]], 'Site Information'!$A$2:$D$46, 4, FALSE)</f>
        <v>#N/A</v>
      </c>
      <c r="C370" s="8" t="str">
        <f>IF(ISNA(VLOOKUP(Table1510[[#This Row],[Name]], 'Elec 17-18'!$A$4:$B$630, 2, FALSE)), "0", VLOOKUP(Table1510[[#This Row],[Name]], 'Elec 17-18'!$A$4:$B$630, 2, FALSE))</f>
        <v>0</v>
      </c>
      <c r="D370" s="8" t="str">
        <f>IF(ISNA(VLOOKUP(Table1510[[#This Row],[Name]], 'Elec 18-19'!$A$4:$B$630, 2, FALSE)), "0", VLOOKUP(Table1510[[#This Row],[Name]], 'Elec 18-19'!$A$4:$B$630, 2, FALSE))</f>
        <v>0</v>
      </c>
      <c r="E370" s="7" t="str">
        <f>IF(ISNA(VLOOKUP(Table1510[[#This Row],[Name]], 'Elec 19-20'!$A$4:$B$631, 2, FALSE)), "0", VLOOKUP(Table1510[[#This Row],[Name]], 'Elec 19-20'!$A$4:$B$631, 2, FALSE))</f>
        <v>0</v>
      </c>
      <c r="F370" s="11" t="str">
        <f>IF(ISNA(VLOOKUP(Table1510[[#This Row],[Name]],'Elec 20-21'!$A$4:$B$641, 2, FALSE)), "0", VLOOKUP(Table1510[[#This Row],[Name]], 'Elec 20-21'!$A$4:$B$641, 2, FALSE))</f>
        <v>0</v>
      </c>
      <c r="G370" s="47" t="str">
        <f>IF(ISNA(VLOOKUP(Table1510[[#This Row],[Name]], 'Elec 21-22'!$A$4:$B$656, 2, FALSE)), "0", VLOOKUP(Table1510[[#This Row],[Name]], 'Elec 21-22'!$A$4:$B$656, 2, FALSE))</f>
        <v>0</v>
      </c>
      <c r="H370" s="11" t="str">
        <f>IF(ISNA(VLOOKUP(Table1510[[#This Row],[Name]],'Elec 22-23'!$A$4:$B$680, 2, FALSE)), "", VLOOKUP(Table1510[[#This Row],[Name]], 'Elec 22-23'!$A$4:$B$680, 2, FALSE))</f>
        <v/>
      </c>
      <c r="I370" s="97" t="str">
        <f>IFERROR(Table1510[[#This Row],[Electricity 22-23]]/$M$1, "")</f>
        <v/>
      </c>
      <c r="J370" s="7" t="str">
        <f>IF(ISNA(VLOOKUP(Table1510[[#This Row],[Name]],Table1[#All],21,FALSE)),"0",(VLOOKUP(Table1510[[#This Row],[Name]],Table1[#All],21,FALSE)))</f>
        <v>0</v>
      </c>
      <c r="K370" s="97">
        <f ca="1">IFERROR(Table1510[[#This Row],[Electricity 23-24]]/$O$1,"")</f>
        <v>0</v>
      </c>
      <c r="L370" s="77"/>
    </row>
    <row r="371" spans="1:12" x14ac:dyDescent="0.25">
      <c r="A371" s="2"/>
      <c r="B371" s="21" t="e">
        <f>VLOOKUP(Table1510[[#This Row],[Name]], 'Site Information'!$A$2:$D$46, 4, FALSE)</f>
        <v>#N/A</v>
      </c>
      <c r="C371" s="11" t="str">
        <f>IF(ISNA(VLOOKUP(Table1510[[#This Row],[Name]], 'Elec 17-18'!$A$4:$B$630, 2, FALSE)), "0", VLOOKUP(Table1510[[#This Row],[Name]], 'Elec 17-18'!$A$4:$B$630, 2, FALSE))</f>
        <v>0</v>
      </c>
      <c r="D371" s="11" t="str">
        <f>IF(ISNA(VLOOKUP(Table1510[[#This Row],[Name]], 'Elec 18-19'!$A$4:$B$630, 2, FALSE)), "0", VLOOKUP(Table1510[[#This Row],[Name]], 'Elec 18-19'!$A$4:$B$630, 2, FALSE))</f>
        <v>0</v>
      </c>
      <c r="E371" s="7" t="str">
        <f>IF(ISNA(VLOOKUP(Table1510[[#This Row],[Name]], 'Elec 19-20'!$A$4:$B$631, 2, FALSE)), "0", VLOOKUP(Table1510[[#This Row],[Name]], 'Elec 19-20'!$A$4:$B$631, 2, FALSE))</f>
        <v>0</v>
      </c>
      <c r="F371" s="11" t="str">
        <f>IF(ISNA(VLOOKUP(Table1510[[#This Row],[Name]],'Elec 20-21'!$A$4:$B$641, 2, FALSE)), "0", VLOOKUP(Table1510[[#This Row],[Name]], 'Elec 20-21'!$A$4:$B$641, 2, FALSE))</f>
        <v>0</v>
      </c>
      <c r="G371" s="47" t="str">
        <f>IF(ISNA(VLOOKUP(Table1510[[#This Row],[Name]], 'Elec 21-22'!$A$4:$B$656, 2, FALSE)), "0", VLOOKUP(Table1510[[#This Row],[Name]], 'Elec 21-22'!$A$4:$B$656, 2, FALSE))</f>
        <v>0</v>
      </c>
      <c r="H371" s="11" t="str">
        <f>IF(ISNA(VLOOKUP(Table1510[[#This Row],[Name]],'Elec 22-23'!$A$4:$B$680, 2, FALSE)), "", VLOOKUP(Table1510[[#This Row],[Name]], 'Elec 22-23'!$A$4:$B$680, 2, FALSE))</f>
        <v/>
      </c>
      <c r="I371" s="74" t="str">
        <f>IFERROR(Table1510[[#This Row],[Electricity 22-23]]/$M$1, "")</f>
        <v/>
      </c>
      <c r="J371" s="7" t="str">
        <f>IF(ISNA(VLOOKUP(Table1510[[#This Row],[Name]],Table1[#All],21,FALSE)),"0",(VLOOKUP(Table1510[[#This Row],[Name]],Table1[#All],21,FALSE)))</f>
        <v>0</v>
      </c>
      <c r="K371" s="97">
        <f ca="1">IFERROR(Table1510[[#This Row],[Electricity 23-24]]/$O$1,"")</f>
        <v>0</v>
      </c>
      <c r="L371" s="77"/>
    </row>
    <row r="372" spans="1:12" x14ac:dyDescent="0.25">
      <c r="A372" s="2"/>
      <c r="B372" s="21" t="e">
        <f>VLOOKUP(Table1510[[#This Row],[Name]], 'Site Information'!$A$2:$D$46, 4, FALSE)</f>
        <v>#N/A</v>
      </c>
      <c r="C372" s="8" t="str">
        <f>IF(ISNA(VLOOKUP(Table1510[[#This Row],[Name]], 'Elec 17-18'!$A$4:$B$630, 2, FALSE)), "0", VLOOKUP(Table1510[[#This Row],[Name]], 'Elec 17-18'!$A$4:$B$630, 2, FALSE))</f>
        <v>0</v>
      </c>
      <c r="D372" s="8" t="str">
        <f>IF(ISNA(VLOOKUP(Table1510[[#This Row],[Name]], 'Elec 18-19'!$A$4:$B$630, 2, FALSE)), "0", VLOOKUP(Table1510[[#This Row],[Name]], 'Elec 18-19'!$A$4:$B$630, 2, FALSE))</f>
        <v>0</v>
      </c>
      <c r="E372" s="7" t="str">
        <f>IF(ISNA(VLOOKUP(Table1510[[#This Row],[Name]], 'Elec 19-20'!$A$4:$B$631, 2, FALSE)), "0", VLOOKUP(Table1510[[#This Row],[Name]], 'Elec 19-20'!$A$4:$B$631, 2, FALSE))</f>
        <v>0</v>
      </c>
      <c r="F372" s="11" t="str">
        <f>IF(ISNA(VLOOKUP(Table1510[[#This Row],[Name]],'Elec 20-21'!$A$4:$B$641, 2, FALSE)), "0", VLOOKUP(Table1510[[#This Row],[Name]], 'Elec 20-21'!$A$4:$B$641, 2, FALSE))</f>
        <v>0</v>
      </c>
      <c r="G372" s="47" t="str">
        <f>IF(ISNA(VLOOKUP(Table1510[[#This Row],[Name]], 'Elec 21-22'!$A$4:$B$656, 2, FALSE)), "0", VLOOKUP(Table1510[[#This Row],[Name]], 'Elec 21-22'!$A$4:$B$656, 2, FALSE))</f>
        <v>0</v>
      </c>
      <c r="H372" s="11" t="str">
        <f>IF(ISNA(VLOOKUP(Table1510[[#This Row],[Name]],'Elec 22-23'!$A$4:$B$680, 2, FALSE)), "", VLOOKUP(Table1510[[#This Row],[Name]], 'Elec 22-23'!$A$4:$B$680, 2, FALSE))</f>
        <v/>
      </c>
      <c r="I372" s="74" t="str">
        <f>IFERROR(Table1510[[#This Row],[Electricity 22-23]]/$M$1, "")</f>
        <v/>
      </c>
      <c r="J372" s="7" t="str">
        <f>IF(ISNA(VLOOKUP(Table1510[[#This Row],[Name]],Table1[#All],21,FALSE)),"0",(VLOOKUP(Table1510[[#This Row],[Name]],Table1[#All],21,FALSE)))</f>
        <v>0</v>
      </c>
      <c r="K372" s="97">
        <f ca="1">IFERROR(Table1510[[#This Row],[Electricity 23-24]]/$O$1,"")</f>
        <v>0</v>
      </c>
      <c r="L372" s="77"/>
    </row>
    <row r="373" spans="1:12" x14ac:dyDescent="0.25">
      <c r="A373" s="2"/>
      <c r="B373" s="21" t="e">
        <f>VLOOKUP(Table1510[[#This Row],[Name]], 'Site Information'!$A$2:$D$46, 4, FALSE)</f>
        <v>#N/A</v>
      </c>
      <c r="C373" s="11" t="str">
        <f>IF(ISNA(VLOOKUP(Table1510[[#This Row],[Name]], 'Elec 17-18'!$A$4:$B$630, 2, FALSE)), "0", VLOOKUP(Table1510[[#This Row],[Name]], 'Elec 17-18'!$A$4:$B$630, 2, FALSE))</f>
        <v>0</v>
      </c>
      <c r="D373" s="11" t="str">
        <f>IF(ISNA(VLOOKUP(Table1510[[#This Row],[Name]], 'Elec 18-19'!$A$4:$B$630, 2, FALSE)), "0", VLOOKUP(Table1510[[#This Row],[Name]], 'Elec 18-19'!$A$4:$B$630, 2, FALSE))</f>
        <v>0</v>
      </c>
      <c r="E373" s="7" t="str">
        <f>IF(ISNA(VLOOKUP(Table1510[[#This Row],[Name]], 'Elec 19-20'!$A$4:$B$631, 2, FALSE)), "0", VLOOKUP(Table1510[[#This Row],[Name]], 'Elec 19-20'!$A$4:$B$631, 2, FALSE))</f>
        <v>0</v>
      </c>
      <c r="F373" s="11" t="str">
        <f>IF(ISNA(VLOOKUP(Table1510[[#This Row],[Name]],'Elec 20-21'!$A$4:$B$641, 2, FALSE)), "0", VLOOKUP(Table1510[[#This Row],[Name]], 'Elec 20-21'!$A$4:$B$641, 2, FALSE))</f>
        <v>0</v>
      </c>
      <c r="G373" s="47" t="str">
        <f>IF(ISNA(VLOOKUP(Table1510[[#This Row],[Name]], 'Elec 21-22'!$A$4:$B$656, 2, FALSE)), "0", VLOOKUP(Table1510[[#This Row],[Name]], 'Elec 21-22'!$A$4:$B$656, 2, FALSE))</f>
        <v>0</v>
      </c>
      <c r="H373" s="11" t="str">
        <f>IF(ISNA(VLOOKUP(Table1510[[#This Row],[Name]],'Elec 22-23'!$A$4:$B$680, 2, FALSE)), "", VLOOKUP(Table1510[[#This Row],[Name]], 'Elec 22-23'!$A$4:$B$680, 2, FALSE))</f>
        <v/>
      </c>
      <c r="I373" s="74" t="str">
        <f>IFERROR(Table1510[[#This Row],[Electricity 22-23]]/$M$1, "")</f>
        <v/>
      </c>
      <c r="J373" s="7" t="str">
        <f>IF(ISNA(VLOOKUP(Table1510[[#This Row],[Name]],Table1[#All],21,FALSE)),"0",(VLOOKUP(Table1510[[#This Row],[Name]],Table1[#All],21,FALSE)))</f>
        <v>0</v>
      </c>
      <c r="K373" s="97">
        <f ca="1">IFERROR(Table1510[[#This Row],[Electricity 23-24]]/$O$1,"")</f>
        <v>0</v>
      </c>
      <c r="L373" s="77"/>
    </row>
    <row r="374" spans="1:12" x14ac:dyDescent="0.25">
      <c r="A374" s="2"/>
      <c r="B374" s="21" t="e">
        <f>VLOOKUP(Table1510[[#This Row],[Name]], 'Site Information'!$A$2:$D$46, 4, FALSE)</f>
        <v>#N/A</v>
      </c>
      <c r="C374" s="8" t="str">
        <f>IF(ISNA(VLOOKUP(Table1510[[#This Row],[Name]], 'Elec 17-18'!$A$4:$B$630, 2, FALSE)), "0", VLOOKUP(Table1510[[#This Row],[Name]], 'Elec 17-18'!$A$4:$B$630, 2, FALSE))</f>
        <v>0</v>
      </c>
      <c r="D374" s="8" t="str">
        <f>IF(ISNA(VLOOKUP(Table1510[[#This Row],[Name]], 'Elec 18-19'!$A$4:$B$630, 2, FALSE)), "0", VLOOKUP(Table1510[[#This Row],[Name]], 'Elec 18-19'!$A$4:$B$630, 2, FALSE))</f>
        <v>0</v>
      </c>
      <c r="E374" s="7" t="str">
        <f>IF(ISNA(VLOOKUP(Table1510[[#This Row],[Name]], 'Elec 19-20'!$A$4:$B$631, 2, FALSE)), "0", VLOOKUP(Table1510[[#This Row],[Name]], 'Elec 19-20'!$A$4:$B$631, 2, FALSE))</f>
        <v>0</v>
      </c>
      <c r="F374" s="11" t="str">
        <f>IF(ISNA(VLOOKUP(Table1510[[#This Row],[Name]],'Elec 20-21'!$A$4:$B$641, 2, FALSE)), "0", VLOOKUP(Table1510[[#This Row],[Name]], 'Elec 20-21'!$A$4:$B$641, 2, FALSE))</f>
        <v>0</v>
      </c>
      <c r="G374" s="47" t="str">
        <f>IF(ISNA(VLOOKUP(Table1510[[#This Row],[Name]], 'Elec 21-22'!$A$4:$B$656, 2, FALSE)), "0", VLOOKUP(Table1510[[#This Row],[Name]], 'Elec 21-22'!$A$4:$B$656, 2, FALSE))</f>
        <v>0</v>
      </c>
      <c r="H374" s="11" t="str">
        <f>IF(ISNA(VLOOKUP(Table1510[[#This Row],[Name]],'Elec 22-23'!$A$4:$B$680, 2, FALSE)), "", VLOOKUP(Table1510[[#This Row],[Name]], 'Elec 22-23'!$A$4:$B$680, 2, FALSE))</f>
        <v/>
      </c>
      <c r="I374" s="97" t="str">
        <f>IFERROR(Table1510[[#This Row],[Electricity 22-23]]/$M$1, "")</f>
        <v/>
      </c>
      <c r="J374" s="7" t="str">
        <f>IF(ISNA(VLOOKUP(Table1510[[#This Row],[Name]],Table1[#All],21,FALSE)),"0",(VLOOKUP(Table1510[[#This Row],[Name]],Table1[#All],21,FALSE)))</f>
        <v>0</v>
      </c>
      <c r="K374" s="97">
        <f ca="1">IFERROR(Table1510[[#This Row],[Electricity 23-24]]/$O$1,"")</f>
        <v>0</v>
      </c>
      <c r="L374" s="77"/>
    </row>
    <row r="375" spans="1:12" x14ac:dyDescent="0.25">
      <c r="A375" s="2"/>
      <c r="B375" s="21" t="e">
        <f>VLOOKUP(Table1510[[#This Row],[Name]], 'Site Information'!$A$2:$D$46, 4, FALSE)</f>
        <v>#N/A</v>
      </c>
      <c r="C375" s="8" t="str">
        <f>IF(ISNA(VLOOKUP(Table1510[[#This Row],[Name]], 'Elec 17-18'!$A$4:$B$630, 2, FALSE)), "0", VLOOKUP(Table1510[[#This Row],[Name]], 'Elec 17-18'!$A$4:$B$630, 2, FALSE))</f>
        <v>0</v>
      </c>
      <c r="D375" s="8" t="str">
        <f>IF(ISNA(VLOOKUP(Table1510[[#This Row],[Name]], 'Elec 18-19'!$A$4:$B$630, 2, FALSE)), "0", VLOOKUP(Table1510[[#This Row],[Name]], 'Elec 18-19'!$A$4:$B$630, 2, FALSE))</f>
        <v>0</v>
      </c>
      <c r="E375" s="7" t="str">
        <f>IF(ISNA(VLOOKUP(Table1510[[#This Row],[Name]], 'Elec 19-20'!$A$4:$B$631, 2, FALSE)), "0", VLOOKUP(Table1510[[#This Row],[Name]], 'Elec 19-20'!$A$4:$B$631, 2, FALSE))</f>
        <v>0</v>
      </c>
      <c r="F375" s="11" t="str">
        <f>IF(ISNA(VLOOKUP(Table1510[[#This Row],[Name]],'Elec 20-21'!$A$4:$B$641, 2, FALSE)), "0", VLOOKUP(Table1510[[#This Row],[Name]], 'Elec 20-21'!$A$4:$B$641, 2, FALSE))</f>
        <v>0</v>
      </c>
      <c r="G375" s="47" t="str">
        <f>IF(ISNA(VLOOKUP(Table1510[[#This Row],[Name]], 'Elec 21-22'!$A$4:$B$656, 2, FALSE)), "0", VLOOKUP(Table1510[[#This Row],[Name]], 'Elec 21-22'!$A$4:$B$656, 2, FALSE))</f>
        <v>0</v>
      </c>
      <c r="H375" s="11" t="str">
        <f>IF(ISNA(VLOOKUP(Table1510[[#This Row],[Name]],'Elec 22-23'!$A$4:$B$680, 2, FALSE)), "", VLOOKUP(Table1510[[#This Row],[Name]], 'Elec 22-23'!$A$4:$B$680, 2, FALSE))</f>
        <v/>
      </c>
      <c r="I375" s="97" t="str">
        <f>IFERROR(Table1510[[#This Row],[Electricity 22-23]]/$M$1, "")</f>
        <v/>
      </c>
      <c r="J375" s="7" t="str">
        <f>IF(ISNA(VLOOKUP(Table1510[[#This Row],[Name]],Table1[#All],21,FALSE)),"0",(VLOOKUP(Table1510[[#This Row],[Name]],Table1[#All],21,FALSE)))</f>
        <v>0</v>
      </c>
      <c r="K375" s="97">
        <f ca="1">IFERROR(Table1510[[#This Row],[Electricity 23-24]]/$O$1,"")</f>
        <v>0</v>
      </c>
      <c r="L375" s="77"/>
    </row>
    <row r="376" spans="1:12" x14ac:dyDescent="0.25">
      <c r="A376" s="2"/>
      <c r="B376" s="21" t="e">
        <f>VLOOKUP(Table1510[[#This Row],[Name]], 'Site Information'!$A$2:$D$46, 4, FALSE)</f>
        <v>#N/A</v>
      </c>
      <c r="C376" s="11" t="str">
        <f>IF(ISNA(VLOOKUP(Table1510[[#This Row],[Name]], 'Elec 17-18'!$A$4:$B$630, 2, FALSE)), "0", VLOOKUP(Table1510[[#This Row],[Name]], 'Elec 17-18'!$A$4:$B$630, 2, FALSE))</f>
        <v>0</v>
      </c>
      <c r="D376" s="11" t="str">
        <f>IF(ISNA(VLOOKUP(Table1510[[#This Row],[Name]], 'Elec 18-19'!$A$4:$B$630, 2, FALSE)), "0", VLOOKUP(Table1510[[#This Row],[Name]], 'Elec 18-19'!$A$4:$B$630, 2, FALSE))</f>
        <v>0</v>
      </c>
      <c r="E376" s="11" t="str">
        <f>IF(ISNA(VLOOKUP(Table1510[[#This Row],[Name]], 'Elec 19-20'!$A$4:$B$631, 2, FALSE)), "0", VLOOKUP(Table1510[[#This Row],[Name]], 'Elec 19-20'!$A$4:$B$631, 2, FALSE))</f>
        <v>0</v>
      </c>
      <c r="F376" s="11" t="str">
        <f>IF(ISNA(VLOOKUP(Table1510[[#This Row],[Name]],'Elec 20-21'!$A$4:$B$641, 2, FALSE)), "0", VLOOKUP(Table1510[[#This Row],[Name]], 'Elec 20-21'!$A$4:$B$641, 2, FALSE))</f>
        <v>0</v>
      </c>
      <c r="G376" s="47" t="str">
        <f>IF(ISNA(VLOOKUP(Table1510[[#This Row],[Name]], 'Elec 21-22'!$A$4:$B$656, 2, FALSE)), "0", VLOOKUP(Table1510[[#This Row],[Name]], 'Elec 21-22'!$A$4:$B$656, 2, FALSE))</f>
        <v>0</v>
      </c>
      <c r="H376" s="11" t="str">
        <f>IF(ISNA(VLOOKUP(Table1510[[#This Row],[Name]],'Elec 22-23'!$A$4:$B$680, 2, FALSE)), "", VLOOKUP(Table1510[[#This Row],[Name]], 'Elec 22-23'!$A$4:$B$680, 2, FALSE))</f>
        <v/>
      </c>
      <c r="I376" s="93" t="str">
        <f>IFERROR(Table1510[[#This Row],[Electricity 22-23]]/$M$1, "")</f>
        <v/>
      </c>
      <c r="J376" s="7" t="str">
        <f>IF(ISNA(VLOOKUP(Table1510[[#This Row],[Name]],Table1[#All],21,FALSE)),"0",(VLOOKUP(Table1510[[#This Row],[Name]],Table1[#All],21,FALSE)))</f>
        <v>0</v>
      </c>
      <c r="K376" s="97">
        <f ca="1">IFERROR(Table1510[[#This Row],[Electricity 23-24]]/$O$1,"")</f>
        <v>0</v>
      </c>
      <c r="L376" s="77"/>
    </row>
    <row r="377" spans="1:12" x14ac:dyDescent="0.25">
      <c r="A377" s="2"/>
      <c r="B377" s="21" t="e">
        <f>VLOOKUP(Table1510[[#This Row],[Name]], 'Site Information'!$A$2:$D$46, 4, FALSE)</f>
        <v>#N/A</v>
      </c>
      <c r="C377" s="11" t="str">
        <f>IF(ISNA(VLOOKUP(Table1510[[#This Row],[Name]], 'Elec 17-18'!$A$4:$B$630, 2, FALSE)), "0", VLOOKUP(Table1510[[#This Row],[Name]], 'Elec 17-18'!$A$4:$B$630, 2, FALSE))</f>
        <v>0</v>
      </c>
      <c r="D377" s="11" t="str">
        <f>IF(ISNA(VLOOKUP(Table1510[[#This Row],[Name]], 'Elec 18-19'!$A$4:$B$630, 2, FALSE)), "0", VLOOKUP(Table1510[[#This Row],[Name]], 'Elec 18-19'!$A$4:$B$630, 2, FALSE))</f>
        <v>0</v>
      </c>
      <c r="E377" s="11" t="str">
        <f>IF(ISNA(VLOOKUP(Table1510[[#This Row],[Name]], 'Elec 19-20'!$A$4:$B$631, 2, FALSE)), "0", VLOOKUP(Table1510[[#This Row],[Name]], 'Elec 19-20'!$A$4:$B$631, 2, FALSE))</f>
        <v>0</v>
      </c>
      <c r="F377" s="11" t="str">
        <f>IF(ISNA(VLOOKUP(Table1510[[#This Row],[Name]],'Elec 20-21'!$A$4:$B$641, 2, FALSE)), "0", VLOOKUP(Table1510[[#This Row],[Name]], 'Elec 20-21'!$A$4:$B$641, 2, FALSE))</f>
        <v>0</v>
      </c>
      <c r="G377" s="47" t="str">
        <f>IF(ISNA(VLOOKUP(Table1510[[#This Row],[Name]], 'Elec 21-22'!$A$4:$B$656, 2, FALSE)), "0", VLOOKUP(Table1510[[#This Row],[Name]], 'Elec 21-22'!$A$4:$B$656, 2, FALSE))</f>
        <v>0</v>
      </c>
      <c r="H377" s="11" t="str">
        <f>IF(ISNA(VLOOKUP(Table1510[[#This Row],[Name]],'Elec 22-23'!$A$4:$B$680, 2, FALSE)), "", VLOOKUP(Table1510[[#This Row],[Name]], 'Elec 22-23'!$A$4:$B$680, 2, FALSE))</f>
        <v/>
      </c>
      <c r="I377" s="93" t="str">
        <f>IFERROR(Table1510[[#This Row],[Electricity 22-23]]/$M$1, "")</f>
        <v/>
      </c>
      <c r="J377" s="7" t="str">
        <f>IF(ISNA(VLOOKUP(Table1510[[#This Row],[Name]],Table1[#All],21,FALSE)),"0",(VLOOKUP(Table1510[[#This Row],[Name]],Table1[#All],21,FALSE)))</f>
        <v>0</v>
      </c>
      <c r="K377" s="97">
        <f ca="1">IFERROR(Table1510[[#This Row],[Electricity 23-24]]/$O$1,"")</f>
        <v>0</v>
      </c>
      <c r="L377" s="77"/>
    </row>
    <row r="378" spans="1:12" x14ac:dyDescent="0.25">
      <c r="A378" s="2"/>
      <c r="B378" s="21" t="e">
        <f>VLOOKUP(Table1510[[#This Row],[Name]], 'Site Information'!$A$2:$D$46, 4, FALSE)</f>
        <v>#N/A</v>
      </c>
      <c r="C378" s="8" t="str">
        <f>IF(ISNA(VLOOKUP(Table1510[[#This Row],[Name]], 'Elec 17-18'!$A$4:$B$630, 2, FALSE)), "0", VLOOKUP(Table1510[[#This Row],[Name]], 'Elec 17-18'!$A$4:$B$630, 2, FALSE))</f>
        <v>0</v>
      </c>
      <c r="D378" s="8" t="str">
        <f>IF(ISNA(VLOOKUP(Table1510[[#This Row],[Name]], 'Elec 18-19'!$A$4:$B$630, 2, FALSE)), "0", VLOOKUP(Table1510[[#This Row],[Name]], 'Elec 18-19'!$A$4:$B$630, 2, FALSE))</f>
        <v>0</v>
      </c>
      <c r="E378" s="7" t="str">
        <f>IF(ISNA(VLOOKUP(Table1510[[#This Row],[Name]], 'Elec 19-20'!$A$4:$B$631, 2, FALSE)), "0", VLOOKUP(Table1510[[#This Row],[Name]], 'Elec 19-20'!$A$4:$B$631, 2, FALSE))</f>
        <v>0</v>
      </c>
      <c r="F378" s="11" t="str">
        <f>IF(ISNA(VLOOKUP(Table1510[[#This Row],[Name]],'Elec 20-21'!$A$4:$B$641, 2, FALSE)), "0", VLOOKUP(Table1510[[#This Row],[Name]], 'Elec 20-21'!$A$4:$B$641, 2, FALSE))</f>
        <v>0</v>
      </c>
      <c r="G378" s="47" t="str">
        <f>IF(ISNA(VLOOKUP(Table1510[[#This Row],[Name]], 'Elec 21-22'!$A$4:$B$656, 2, FALSE)), "0", VLOOKUP(Table1510[[#This Row],[Name]], 'Elec 21-22'!$A$4:$B$656, 2, FALSE))</f>
        <v>0</v>
      </c>
      <c r="H378" s="11" t="str">
        <f>IF(ISNA(VLOOKUP(Table1510[[#This Row],[Name]],'Elec 22-23'!$A$4:$B$680, 2, FALSE)), "", VLOOKUP(Table1510[[#This Row],[Name]], 'Elec 22-23'!$A$4:$B$680, 2, FALSE))</f>
        <v/>
      </c>
      <c r="I378" s="74" t="str">
        <f>IFERROR(Table1510[[#This Row],[Electricity 22-23]]/$M$1, "")</f>
        <v/>
      </c>
      <c r="J378" s="7" t="str">
        <f>IF(ISNA(VLOOKUP(Table1510[[#This Row],[Name]],Table1[#All],21,FALSE)),"0",(VLOOKUP(Table1510[[#This Row],[Name]],Table1[#All],21,FALSE)))</f>
        <v>0</v>
      </c>
      <c r="K378" s="97">
        <f ca="1">IFERROR(Table1510[[#This Row],[Electricity 23-24]]/$O$1,"")</f>
        <v>0</v>
      </c>
      <c r="L378" s="77"/>
    </row>
    <row r="379" spans="1:12" x14ac:dyDescent="0.25">
      <c r="A379" s="2"/>
      <c r="B379" s="21" t="e">
        <f>VLOOKUP(Table1510[[#This Row],[Name]], 'Site Information'!$A$2:$D$46, 4, FALSE)</f>
        <v>#N/A</v>
      </c>
      <c r="C379" s="11" t="str">
        <f>IF(ISNA(VLOOKUP(Table1510[[#This Row],[Name]], 'Elec 17-18'!$A$4:$B$630, 2, FALSE)), "0", VLOOKUP(Table1510[[#This Row],[Name]], 'Elec 17-18'!$A$4:$B$630, 2, FALSE))</f>
        <v>0</v>
      </c>
      <c r="D379" s="11" t="str">
        <f>IF(ISNA(VLOOKUP(Table1510[[#This Row],[Name]], 'Elec 18-19'!$A$4:$B$630, 2, FALSE)), "0", VLOOKUP(Table1510[[#This Row],[Name]], 'Elec 18-19'!$A$4:$B$630, 2, FALSE))</f>
        <v>0</v>
      </c>
      <c r="E379" s="7" t="str">
        <f>IF(ISNA(VLOOKUP(Table1510[[#This Row],[Name]], 'Elec 19-20'!$A$4:$B$631, 2, FALSE)), "0", VLOOKUP(Table1510[[#This Row],[Name]], 'Elec 19-20'!$A$4:$B$631, 2, FALSE))</f>
        <v>0</v>
      </c>
      <c r="F379" s="11" t="str">
        <f>IF(ISNA(VLOOKUP(Table1510[[#This Row],[Name]],'Elec 20-21'!$A$4:$B$641, 2, FALSE)), "0", VLOOKUP(Table1510[[#This Row],[Name]], 'Elec 20-21'!$A$4:$B$641, 2, FALSE))</f>
        <v>0</v>
      </c>
      <c r="G379" s="47" t="str">
        <f>IF(ISNA(VLOOKUP(Table1510[[#This Row],[Name]], 'Elec 21-22'!$A$4:$B$656, 2, FALSE)), "0", VLOOKUP(Table1510[[#This Row],[Name]], 'Elec 21-22'!$A$4:$B$656, 2, FALSE))</f>
        <v>0</v>
      </c>
      <c r="H379" s="11" t="str">
        <f>IF(ISNA(VLOOKUP(Table1510[[#This Row],[Name]],'Elec 22-23'!$A$4:$B$680, 2, FALSE)), "", VLOOKUP(Table1510[[#This Row],[Name]], 'Elec 22-23'!$A$4:$B$680, 2, FALSE))</f>
        <v/>
      </c>
      <c r="I379" s="74" t="str">
        <f>IFERROR(Table1510[[#This Row],[Electricity 22-23]]/$M$1, "")</f>
        <v/>
      </c>
      <c r="J379" s="7" t="str">
        <f>IF(ISNA(VLOOKUP(Table1510[[#This Row],[Name]],Table1[#All],21,FALSE)),"0",(VLOOKUP(Table1510[[#This Row],[Name]],Table1[#All],21,FALSE)))</f>
        <v>0</v>
      </c>
      <c r="K379" s="97">
        <f ca="1">IFERROR(Table1510[[#This Row],[Electricity 23-24]]/$O$1,"")</f>
        <v>0</v>
      </c>
      <c r="L379" s="77"/>
    </row>
    <row r="380" spans="1:12" x14ac:dyDescent="0.25">
      <c r="A380" s="2"/>
      <c r="B380" s="21" t="e">
        <f>VLOOKUP(Table1510[[#This Row],[Name]], 'Site Information'!$A$2:$D$46, 4, FALSE)</f>
        <v>#N/A</v>
      </c>
      <c r="C380" s="11" t="str">
        <f>IF(ISNA(VLOOKUP(Table1510[[#This Row],[Name]], 'Elec 17-18'!$A$4:$B$630, 2, FALSE)), "0", VLOOKUP(Table1510[[#This Row],[Name]], 'Elec 17-18'!$A$4:$B$630, 2, FALSE))</f>
        <v>0</v>
      </c>
      <c r="D380" s="11" t="str">
        <f>IF(ISNA(VLOOKUP(Table1510[[#This Row],[Name]], 'Elec 18-19'!$A$4:$B$630, 2, FALSE)), "0", VLOOKUP(Table1510[[#This Row],[Name]], 'Elec 18-19'!$A$4:$B$630, 2, FALSE))</f>
        <v>0</v>
      </c>
      <c r="E380" s="11" t="str">
        <f>IF(ISNA(VLOOKUP(Table1510[[#This Row],[Name]], 'Elec 19-20'!$A$4:$B$631, 2, FALSE)), "0", VLOOKUP(Table1510[[#This Row],[Name]], 'Elec 19-20'!$A$4:$B$631, 2, FALSE))</f>
        <v>0</v>
      </c>
      <c r="F380" s="11" t="str">
        <f>IF(ISNA(VLOOKUP(Table1510[[#This Row],[Name]],'Elec 20-21'!$A$4:$B$641, 2, FALSE)), "0", VLOOKUP(Table1510[[#This Row],[Name]], 'Elec 20-21'!$A$4:$B$641, 2, FALSE))</f>
        <v>0</v>
      </c>
      <c r="G380" s="47" t="str">
        <f>IF(ISNA(VLOOKUP(Table1510[[#This Row],[Name]], 'Elec 21-22'!$A$4:$B$656, 2, FALSE)), "0", VLOOKUP(Table1510[[#This Row],[Name]], 'Elec 21-22'!$A$4:$B$656, 2, FALSE))</f>
        <v>0</v>
      </c>
      <c r="H380" s="11" t="str">
        <f>IF(ISNA(VLOOKUP(Table1510[[#This Row],[Name]],'Elec 22-23'!$A$4:$B$680, 2, FALSE)), "", VLOOKUP(Table1510[[#This Row],[Name]], 'Elec 22-23'!$A$4:$B$680, 2, FALSE))</f>
        <v/>
      </c>
      <c r="I380" s="12" t="str">
        <f>IFERROR(Table1510[[#This Row],[Electricity 22-23]]/$M$1, "")</f>
        <v/>
      </c>
      <c r="J380" s="7" t="str">
        <f>IF(ISNA(VLOOKUP(Table1510[[#This Row],[Name]],Table1[#All],21,FALSE)),"0",(VLOOKUP(Table1510[[#This Row],[Name]],Table1[#All],21,FALSE)))</f>
        <v>0</v>
      </c>
      <c r="K380" s="97">
        <f ca="1">IFERROR(Table1510[[#This Row],[Electricity 23-24]]/$O$1,"")</f>
        <v>0</v>
      </c>
      <c r="L380" s="77"/>
    </row>
    <row r="381" spans="1:12" x14ac:dyDescent="0.25">
      <c r="A381" s="2"/>
      <c r="B381" s="21" t="e">
        <f>VLOOKUP(Table1510[[#This Row],[Name]], 'Site Information'!$A$2:$D$46, 4, FALSE)</f>
        <v>#N/A</v>
      </c>
      <c r="C381" s="11" t="str">
        <f>IF(ISNA(VLOOKUP(Table1510[[#This Row],[Name]], 'Elec 17-18'!$A$4:$B$630, 2, FALSE)), "0", VLOOKUP(Table1510[[#This Row],[Name]], 'Elec 17-18'!$A$4:$B$630, 2, FALSE))</f>
        <v>0</v>
      </c>
      <c r="D381" s="11" t="str">
        <f>IF(ISNA(VLOOKUP(Table1510[[#This Row],[Name]], 'Elec 18-19'!$A$4:$B$630, 2, FALSE)), "0", VLOOKUP(Table1510[[#This Row],[Name]], 'Elec 18-19'!$A$4:$B$630, 2, FALSE))</f>
        <v>0</v>
      </c>
      <c r="E381" s="7" t="str">
        <f>IF(ISNA(VLOOKUP(Table1510[[#This Row],[Name]], 'Elec 19-20'!$A$4:$B$631, 2, FALSE)), "0", VLOOKUP(Table1510[[#This Row],[Name]], 'Elec 19-20'!$A$4:$B$631, 2, FALSE))</f>
        <v>0</v>
      </c>
      <c r="F381" s="11" t="str">
        <f>IF(ISNA(VLOOKUP(Table1510[[#This Row],[Name]],'Elec 20-21'!$A$4:$B$641, 2, FALSE)), "0", VLOOKUP(Table1510[[#This Row],[Name]], 'Elec 20-21'!$A$4:$B$641, 2, FALSE))</f>
        <v>0</v>
      </c>
      <c r="G381" s="47" t="str">
        <f>IF(ISNA(VLOOKUP(Table1510[[#This Row],[Name]], 'Elec 21-22'!$A$4:$B$656, 2, FALSE)), "0", VLOOKUP(Table1510[[#This Row],[Name]], 'Elec 21-22'!$A$4:$B$656, 2, FALSE))</f>
        <v>0</v>
      </c>
      <c r="H381" s="11" t="str">
        <f>IF(ISNA(VLOOKUP(Table1510[[#This Row],[Name]],'Elec 22-23'!$A$4:$B$680, 2, FALSE)), "", VLOOKUP(Table1510[[#This Row],[Name]], 'Elec 22-23'!$A$4:$B$680, 2, FALSE))</f>
        <v/>
      </c>
      <c r="I381" s="74" t="str">
        <f>IFERROR(Table1510[[#This Row],[Electricity 22-23]]/$M$1, "")</f>
        <v/>
      </c>
      <c r="J381" s="7" t="str">
        <f>IF(ISNA(VLOOKUP(Table1510[[#This Row],[Name]],Table1[#All],21,FALSE)),"0",(VLOOKUP(Table1510[[#This Row],[Name]],Table1[#All],21,FALSE)))</f>
        <v>0</v>
      </c>
      <c r="K381" s="97">
        <f ca="1">IFERROR(Table1510[[#This Row],[Electricity 23-24]]/$O$1,"")</f>
        <v>0</v>
      </c>
      <c r="L381" s="77"/>
    </row>
    <row r="382" spans="1:12" x14ac:dyDescent="0.25">
      <c r="A382" s="2"/>
      <c r="B382" s="21" t="e">
        <f>VLOOKUP(Table1510[[#This Row],[Name]], 'Site Information'!$A$2:$D$46, 4, FALSE)</f>
        <v>#N/A</v>
      </c>
      <c r="C382" s="11" t="str">
        <f>IF(ISNA(VLOOKUP(Table1510[[#This Row],[Name]], 'Elec 17-18'!$A$4:$B$630, 2, FALSE)), "0", VLOOKUP(Table1510[[#This Row],[Name]], 'Elec 17-18'!$A$4:$B$630, 2, FALSE))</f>
        <v>0</v>
      </c>
      <c r="D382" s="11" t="str">
        <f>IF(ISNA(VLOOKUP(Table1510[[#This Row],[Name]], 'Elec 18-19'!$A$4:$B$630, 2, FALSE)), "0", VLOOKUP(Table1510[[#This Row],[Name]], 'Elec 18-19'!$A$4:$B$630, 2, FALSE))</f>
        <v>0</v>
      </c>
      <c r="E382" s="7" t="str">
        <f>IF(ISNA(VLOOKUP(Table1510[[#This Row],[Name]], 'Elec 19-20'!$A$4:$B$631, 2, FALSE)), "0", VLOOKUP(Table1510[[#This Row],[Name]], 'Elec 19-20'!$A$4:$B$631, 2, FALSE))</f>
        <v>0</v>
      </c>
      <c r="F382" s="11" t="str">
        <f>IF(ISNA(VLOOKUP(Table1510[[#This Row],[Name]],'Elec 20-21'!$A$4:$B$641, 2, FALSE)), "0", VLOOKUP(Table1510[[#This Row],[Name]], 'Elec 20-21'!$A$4:$B$641, 2, FALSE))</f>
        <v>0</v>
      </c>
      <c r="G382" s="47" t="str">
        <f>IF(ISNA(VLOOKUP(Table1510[[#This Row],[Name]], 'Elec 21-22'!$A$4:$B$656, 2, FALSE)), "0", VLOOKUP(Table1510[[#This Row],[Name]], 'Elec 21-22'!$A$4:$B$656, 2, FALSE))</f>
        <v>0</v>
      </c>
      <c r="H382" s="11" t="str">
        <f>IF(ISNA(VLOOKUP(Table1510[[#This Row],[Name]],'Elec 22-23'!$A$4:$B$680, 2, FALSE)), "", VLOOKUP(Table1510[[#This Row],[Name]], 'Elec 22-23'!$A$4:$B$680, 2, FALSE))</f>
        <v/>
      </c>
      <c r="I382" s="97" t="str">
        <f>IFERROR(Table1510[[#This Row],[Electricity 22-23]]/$M$1, "")</f>
        <v/>
      </c>
      <c r="J382" s="7" t="str">
        <f>IF(ISNA(VLOOKUP(Table1510[[#This Row],[Name]],Table1[#All],21,FALSE)),"0",(VLOOKUP(Table1510[[#This Row],[Name]],Table1[#All],21,FALSE)))</f>
        <v>0</v>
      </c>
      <c r="K382" s="97">
        <f ca="1">IFERROR(Table1510[[#This Row],[Electricity 23-24]]/$O$1,"")</f>
        <v>0</v>
      </c>
      <c r="L382" s="77"/>
    </row>
    <row r="383" spans="1:12" x14ac:dyDescent="0.25">
      <c r="A383" s="2"/>
      <c r="B383" s="21" t="e">
        <f>VLOOKUP(Table1510[[#This Row],[Name]], 'Site Information'!$A$2:$D$46, 4, FALSE)</f>
        <v>#N/A</v>
      </c>
      <c r="C383" s="11" t="str">
        <f>IF(ISNA(VLOOKUP(Table1510[[#This Row],[Name]], 'Elec 17-18'!$A$4:$B$630, 2, FALSE)), "0", VLOOKUP(Table1510[[#This Row],[Name]], 'Elec 17-18'!$A$4:$B$630, 2, FALSE))</f>
        <v>0</v>
      </c>
      <c r="D383" s="11" t="str">
        <f>IF(ISNA(VLOOKUP(Table1510[[#This Row],[Name]], 'Elec 18-19'!$A$4:$B$630, 2, FALSE)), "0", VLOOKUP(Table1510[[#This Row],[Name]], 'Elec 18-19'!$A$4:$B$630, 2, FALSE))</f>
        <v>0</v>
      </c>
      <c r="E383" s="7" t="str">
        <f>IF(ISNA(VLOOKUP(Table1510[[#This Row],[Name]], 'Elec 19-20'!$A$4:$B$631, 2, FALSE)), "0", VLOOKUP(Table1510[[#This Row],[Name]], 'Elec 19-20'!$A$4:$B$631, 2, FALSE))</f>
        <v>0</v>
      </c>
      <c r="F383" s="11" t="str">
        <f>IF(ISNA(VLOOKUP(Table1510[[#This Row],[Name]],'Elec 20-21'!$A$4:$B$641, 2, FALSE)), "0", VLOOKUP(Table1510[[#This Row],[Name]], 'Elec 20-21'!$A$4:$B$641, 2, FALSE))</f>
        <v>0</v>
      </c>
      <c r="G383" s="47" t="str">
        <f>IF(ISNA(VLOOKUP(Table1510[[#This Row],[Name]], 'Elec 21-22'!$A$4:$B$656, 2, FALSE)), "0", VLOOKUP(Table1510[[#This Row],[Name]], 'Elec 21-22'!$A$4:$B$656, 2, FALSE))</f>
        <v>0</v>
      </c>
      <c r="H383" s="11" t="str">
        <f>IF(ISNA(VLOOKUP(Table1510[[#This Row],[Name]],'Elec 22-23'!$A$4:$B$680, 2, FALSE)), "", VLOOKUP(Table1510[[#This Row],[Name]], 'Elec 22-23'!$A$4:$B$680, 2, FALSE))</f>
        <v/>
      </c>
      <c r="I383" s="74" t="str">
        <f>IFERROR(Table1510[[#This Row],[Electricity 22-23]]/$M$1, "")</f>
        <v/>
      </c>
      <c r="J383" s="7" t="str">
        <f>IF(ISNA(VLOOKUP(Table1510[[#This Row],[Name]],Table1[#All],21,FALSE)),"0",(VLOOKUP(Table1510[[#This Row],[Name]],Table1[#All],21,FALSE)))</f>
        <v>0</v>
      </c>
      <c r="K383" s="97">
        <f ca="1">IFERROR(Table1510[[#This Row],[Electricity 23-24]]/$O$1,"")</f>
        <v>0</v>
      </c>
      <c r="L383" s="77"/>
    </row>
    <row r="384" spans="1:12" x14ac:dyDescent="0.25">
      <c r="A384" s="2"/>
      <c r="B384" s="21" t="e">
        <f>VLOOKUP(Table1510[[#This Row],[Name]], 'Site Information'!$A$2:$D$46, 4, FALSE)</f>
        <v>#N/A</v>
      </c>
      <c r="C384" s="11" t="str">
        <f>IF(ISNA(VLOOKUP(Table1510[[#This Row],[Name]], 'Elec 17-18'!$A$4:$B$630, 2, FALSE)), "0", VLOOKUP(Table1510[[#This Row],[Name]], 'Elec 17-18'!$A$4:$B$630, 2, FALSE))</f>
        <v>0</v>
      </c>
      <c r="D384" s="11" t="str">
        <f>IF(ISNA(VLOOKUP(Table1510[[#This Row],[Name]], 'Elec 18-19'!$A$4:$B$630, 2, FALSE)), "0", VLOOKUP(Table1510[[#This Row],[Name]], 'Elec 18-19'!$A$4:$B$630, 2, FALSE))</f>
        <v>0</v>
      </c>
      <c r="E384" s="11" t="str">
        <f>IF(ISNA(VLOOKUP(Table1510[[#This Row],[Name]], 'Elec 19-20'!$A$4:$B$631, 2, FALSE)), "0", VLOOKUP(Table1510[[#This Row],[Name]], 'Elec 19-20'!$A$4:$B$631, 2, FALSE))</f>
        <v>0</v>
      </c>
      <c r="F384" s="11" t="str">
        <f>IF(ISNA(VLOOKUP(Table1510[[#This Row],[Name]],'Elec 20-21'!$A$4:$B$641, 2, FALSE)), "0", VLOOKUP(Table1510[[#This Row],[Name]], 'Elec 20-21'!$A$4:$B$641, 2, FALSE))</f>
        <v>0</v>
      </c>
      <c r="G384" s="47" t="str">
        <f>IF(ISNA(VLOOKUP(Table1510[[#This Row],[Name]], 'Elec 21-22'!$A$4:$B$656, 2, FALSE)), "0", VLOOKUP(Table1510[[#This Row],[Name]], 'Elec 21-22'!$A$4:$B$656, 2, FALSE))</f>
        <v>0</v>
      </c>
      <c r="H384" s="11" t="str">
        <f>IF(ISNA(VLOOKUP(Table1510[[#This Row],[Name]],'Elec 22-23'!$A$4:$B$680, 2, FALSE)), "", VLOOKUP(Table1510[[#This Row],[Name]], 'Elec 22-23'!$A$4:$B$680, 2, FALSE))</f>
        <v/>
      </c>
      <c r="I384" s="12" t="str">
        <f>IFERROR(Table1510[[#This Row],[Electricity 22-23]]/$M$1, "")</f>
        <v/>
      </c>
      <c r="J384" s="7" t="str">
        <f>IF(ISNA(VLOOKUP(Table1510[[#This Row],[Name]],Table1[#All],21,FALSE)),"0",(VLOOKUP(Table1510[[#This Row],[Name]],Table1[#All],21,FALSE)))</f>
        <v>0</v>
      </c>
      <c r="K384" s="97">
        <f ca="1">IFERROR(Table1510[[#This Row],[Electricity 23-24]]/$O$1,"")</f>
        <v>0</v>
      </c>
      <c r="L384" s="77"/>
    </row>
    <row r="385" spans="1:12" x14ac:dyDescent="0.25">
      <c r="A385" s="2"/>
      <c r="B385" s="21" t="e">
        <f>VLOOKUP(Table1510[[#This Row],[Name]], 'Site Information'!$A$2:$D$46, 4, FALSE)</f>
        <v>#N/A</v>
      </c>
      <c r="C385" s="11" t="str">
        <f>IF(ISNA(VLOOKUP(Table1510[[#This Row],[Name]], 'Elec 17-18'!$A$4:$B$630, 2, FALSE)), "0", VLOOKUP(Table1510[[#This Row],[Name]], 'Elec 17-18'!$A$4:$B$630, 2, FALSE))</f>
        <v>0</v>
      </c>
      <c r="D385" s="11" t="str">
        <f>IF(ISNA(VLOOKUP(Table1510[[#This Row],[Name]], 'Elec 18-19'!$A$4:$B$630, 2, FALSE)), "0", VLOOKUP(Table1510[[#This Row],[Name]], 'Elec 18-19'!$A$4:$B$630, 2, FALSE))</f>
        <v>0</v>
      </c>
      <c r="E385" s="7" t="str">
        <f>IF(ISNA(VLOOKUP(Table1510[[#This Row],[Name]], 'Elec 19-20'!$A$4:$B$631, 2, FALSE)), "0", VLOOKUP(Table1510[[#This Row],[Name]], 'Elec 19-20'!$A$4:$B$631, 2, FALSE))</f>
        <v>0</v>
      </c>
      <c r="F385" s="11" t="str">
        <f>IF(ISNA(VLOOKUP(Table1510[[#This Row],[Name]],'Elec 20-21'!$A$4:$B$641, 2, FALSE)), "0", VLOOKUP(Table1510[[#This Row],[Name]], 'Elec 20-21'!$A$4:$B$641, 2, FALSE))</f>
        <v>0</v>
      </c>
      <c r="G385" s="47" t="str">
        <f>IF(ISNA(VLOOKUP(Table1510[[#This Row],[Name]], 'Elec 21-22'!$A$4:$B$656, 2, FALSE)), "0", VLOOKUP(Table1510[[#This Row],[Name]], 'Elec 21-22'!$A$4:$B$656, 2, FALSE))</f>
        <v>0</v>
      </c>
      <c r="H385" s="11" t="str">
        <f>IF(ISNA(VLOOKUP(Table1510[[#This Row],[Name]],'Elec 22-23'!$A$4:$B$680, 2, FALSE)), "", VLOOKUP(Table1510[[#This Row],[Name]], 'Elec 22-23'!$A$4:$B$680, 2, FALSE))</f>
        <v/>
      </c>
      <c r="I385" s="74" t="str">
        <f>IFERROR(Table1510[[#This Row],[Electricity 22-23]]/$M$1, "")</f>
        <v/>
      </c>
      <c r="J385" s="7" t="str">
        <f>IF(ISNA(VLOOKUP(Table1510[[#This Row],[Name]],Table1[#All],21,FALSE)),"0",(VLOOKUP(Table1510[[#This Row],[Name]],Table1[#All],21,FALSE)))</f>
        <v>0</v>
      </c>
      <c r="K385" s="97">
        <f ca="1">IFERROR(Table1510[[#This Row],[Electricity 23-24]]/$O$1,"")</f>
        <v>0</v>
      </c>
      <c r="L385" s="77"/>
    </row>
    <row r="386" spans="1:12" x14ac:dyDescent="0.25">
      <c r="A386" s="2"/>
      <c r="B386" s="21" t="e">
        <f>VLOOKUP(Table1510[[#This Row],[Name]], 'Site Information'!$A$2:$D$46, 4, FALSE)</f>
        <v>#N/A</v>
      </c>
      <c r="C386" s="8" t="str">
        <f>IF(ISNA(VLOOKUP(Table1510[[#This Row],[Name]], 'Elec 17-18'!$A$4:$B$630, 2, FALSE)), "0", VLOOKUP(Table1510[[#This Row],[Name]], 'Elec 17-18'!$A$4:$B$630, 2, FALSE))</f>
        <v>0</v>
      </c>
      <c r="D386" s="8" t="str">
        <f>IF(ISNA(VLOOKUP(Table1510[[#This Row],[Name]], 'Elec 18-19'!$A$4:$B$630, 2, FALSE)), "0", VLOOKUP(Table1510[[#This Row],[Name]], 'Elec 18-19'!$A$4:$B$630, 2, FALSE))</f>
        <v>0</v>
      </c>
      <c r="E386" s="7" t="str">
        <f>IF(ISNA(VLOOKUP(Table1510[[#This Row],[Name]], 'Elec 19-20'!$A$4:$B$631, 2, FALSE)), "0", VLOOKUP(Table1510[[#This Row],[Name]], 'Elec 19-20'!$A$4:$B$631, 2, FALSE))</f>
        <v>0</v>
      </c>
      <c r="F386" s="11" t="str">
        <f>IF(ISNA(VLOOKUP(Table1510[[#This Row],[Name]],'Elec 20-21'!$A$4:$B$641, 2, FALSE)), "0", VLOOKUP(Table1510[[#This Row],[Name]], 'Elec 20-21'!$A$4:$B$641, 2, FALSE))</f>
        <v>0</v>
      </c>
      <c r="G386" s="47" t="str">
        <f>IF(ISNA(VLOOKUP(Table1510[[#This Row],[Name]], 'Elec 21-22'!$A$4:$B$656, 2, FALSE)), "0", VLOOKUP(Table1510[[#This Row],[Name]], 'Elec 21-22'!$A$4:$B$656, 2, FALSE))</f>
        <v>0</v>
      </c>
      <c r="H386" s="11" t="str">
        <f>IF(ISNA(VLOOKUP(Table1510[[#This Row],[Name]],'Elec 22-23'!$A$4:$B$680, 2, FALSE)), "", VLOOKUP(Table1510[[#This Row],[Name]], 'Elec 22-23'!$A$4:$B$680, 2, FALSE))</f>
        <v/>
      </c>
      <c r="I386" s="97" t="str">
        <f>IFERROR(Table1510[[#This Row],[Electricity 22-23]]/$M$1, "")</f>
        <v/>
      </c>
      <c r="J386" s="7" t="str">
        <f>IF(ISNA(VLOOKUP(Table1510[[#This Row],[Name]],Table1[#All],21,FALSE)),"0",(VLOOKUP(Table1510[[#This Row],[Name]],Table1[#All],21,FALSE)))</f>
        <v>0</v>
      </c>
      <c r="K386" s="97">
        <f ca="1">IFERROR(Table1510[[#This Row],[Electricity 23-24]]/$O$1,"")</f>
        <v>0</v>
      </c>
      <c r="L386" s="77"/>
    </row>
    <row r="387" spans="1:12" x14ac:dyDescent="0.25">
      <c r="A387" s="2"/>
      <c r="B387" s="21" t="e">
        <f>VLOOKUP(Table1510[[#This Row],[Name]], 'Site Information'!$A$2:$D$46, 4, FALSE)</f>
        <v>#N/A</v>
      </c>
      <c r="C387" s="8" t="str">
        <f>IF(ISNA(VLOOKUP(Table1510[[#This Row],[Name]], 'Elec 17-18'!$A$4:$B$630, 2, FALSE)), "0", VLOOKUP(Table1510[[#This Row],[Name]], 'Elec 17-18'!$A$4:$B$630, 2, FALSE))</f>
        <v>0</v>
      </c>
      <c r="D387" s="8" t="str">
        <f>IF(ISNA(VLOOKUP(Table1510[[#This Row],[Name]], 'Elec 18-19'!$A$4:$B$630, 2, FALSE)), "0", VLOOKUP(Table1510[[#This Row],[Name]], 'Elec 18-19'!$A$4:$B$630, 2, FALSE))</f>
        <v>0</v>
      </c>
      <c r="E387" s="7" t="str">
        <f>IF(ISNA(VLOOKUP(Table1510[[#This Row],[Name]], 'Elec 19-20'!$A$4:$B$631, 2, FALSE)), "0", VLOOKUP(Table1510[[#This Row],[Name]], 'Elec 19-20'!$A$4:$B$631, 2, FALSE))</f>
        <v>0</v>
      </c>
      <c r="F387" s="11" t="str">
        <f>IF(ISNA(VLOOKUP(Table1510[[#This Row],[Name]],'Elec 20-21'!$A$4:$B$641, 2, FALSE)), "0", VLOOKUP(Table1510[[#This Row],[Name]], 'Elec 20-21'!$A$4:$B$641, 2, FALSE))</f>
        <v>0</v>
      </c>
      <c r="G387" s="47" t="str">
        <f>IF(ISNA(VLOOKUP(Table1510[[#This Row],[Name]], 'Elec 21-22'!$A$4:$B$656, 2, FALSE)), "0", VLOOKUP(Table1510[[#This Row],[Name]], 'Elec 21-22'!$A$4:$B$656, 2, FALSE))</f>
        <v>0</v>
      </c>
      <c r="H387" s="11" t="str">
        <f>IF(ISNA(VLOOKUP(Table1510[[#This Row],[Name]],'Elec 22-23'!$A$4:$B$680, 2, FALSE)), "", VLOOKUP(Table1510[[#This Row],[Name]], 'Elec 22-23'!$A$4:$B$680, 2, FALSE))</f>
        <v/>
      </c>
      <c r="I387" s="74" t="str">
        <f>IFERROR(Table1510[[#This Row],[Electricity 22-23]]/$M$1, "")</f>
        <v/>
      </c>
      <c r="J387" s="7" t="str">
        <f>IF(ISNA(VLOOKUP(Table1510[[#This Row],[Name]],Table1[#All],21,FALSE)),"0",(VLOOKUP(Table1510[[#This Row],[Name]],Table1[#All],21,FALSE)))</f>
        <v>0</v>
      </c>
      <c r="K387" s="97">
        <f ca="1">IFERROR(Table1510[[#This Row],[Electricity 23-24]]/$O$1,"")</f>
        <v>0</v>
      </c>
      <c r="L387" s="77"/>
    </row>
    <row r="388" spans="1:12" x14ac:dyDescent="0.25">
      <c r="A388" s="2"/>
      <c r="B388" s="21" t="e">
        <f>VLOOKUP(Table1510[[#This Row],[Name]], 'Site Information'!$A$2:$D$46, 4, FALSE)</f>
        <v>#N/A</v>
      </c>
      <c r="C388" s="8" t="str">
        <f>IF(ISNA(VLOOKUP(Table1510[[#This Row],[Name]], 'Elec 17-18'!$A$4:$B$630, 2, FALSE)), "0", VLOOKUP(Table1510[[#This Row],[Name]], 'Elec 17-18'!$A$4:$B$630, 2, FALSE))</f>
        <v>0</v>
      </c>
      <c r="D388" s="8" t="str">
        <f>IF(ISNA(VLOOKUP(Table1510[[#This Row],[Name]], 'Elec 18-19'!$A$4:$B$630, 2, FALSE)), "0", VLOOKUP(Table1510[[#This Row],[Name]], 'Elec 18-19'!$A$4:$B$630, 2, FALSE))</f>
        <v>0</v>
      </c>
      <c r="E388" s="7" t="str">
        <f>IF(ISNA(VLOOKUP(Table1510[[#This Row],[Name]], 'Elec 19-20'!$A$4:$B$631, 2, FALSE)), "0", VLOOKUP(Table1510[[#This Row],[Name]], 'Elec 19-20'!$A$4:$B$631, 2, FALSE))</f>
        <v>0</v>
      </c>
      <c r="F388" s="11" t="str">
        <f>IF(ISNA(VLOOKUP(Table1510[[#This Row],[Name]],'Elec 20-21'!$A$4:$B$641, 2, FALSE)), "0", VLOOKUP(Table1510[[#This Row],[Name]], 'Elec 20-21'!$A$4:$B$641, 2, FALSE))</f>
        <v>0</v>
      </c>
      <c r="G388" s="47" t="str">
        <f>IF(ISNA(VLOOKUP(Table1510[[#This Row],[Name]], 'Elec 21-22'!$A$4:$B$656, 2, FALSE)), "0", VLOOKUP(Table1510[[#This Row],[Name]], 'Elec 21-22'!$A$4:$B$656, 2, FALSE))</f>
        <v>0</v>
      </c>
      <c r="H388" s="11" t="str">
        <f>IF(ISNA(VLOOKUP(Table1510[[#This Row],[Name]],'Elec 22-23'!$A$4:$B$680, 2, FALSE)), "", VLOOKUP(Table1510[[#This Row],[Name]], 'Elec 22-23'!$A$4:$B$680, 2, FALSE))</f>
        <v/>
      </c>
      <c r="I388" s="97" t="str">
        <f>IFERROR(Table1510[[#This Row],[Electricity 22-23]]/$M$1, "")</f>
        <v/>
      </c>
      <c r="J388" s="7" t="str">
        <f>IF(ISNA(VLOOKUP(Table1510[[#This Row],[Name]],Table1[#All],21,FALSE)),"0",(VLOOKUP(Table1510[[#This Row],[Name]],Table1[#All],21,FALSE)))</f>
        <v>0</v>
      </c>
      <c r="K388" s="97">
        <f ca="1">IFERROR(Table1510[[#This Row],[Electricity 23-24]]/$O$1,"")</f>
        <v>0</v>
      </c>
      <c r="L388" s="77"/>
    </row>
    <row r="389" spans="1:12" x14ac:dyDescent="0.25">
      <c r="A389" s="2"/>
      <c r="B389" s="21" t="e">
        <f>VLOOKUP(Table1510[[#This Row],[Name]], 'Site Information'!$A$2:$D$46, 4, FALSE)</f>
        <v>#N/A</v>
      </c>
      <c r="C389" s="8" t="str">
        <f>IF(ISNA(VLOOKUP(Table1510[[#This Row],[Name]], 'Elec 17-18'!$A$4:$B$630, 2, FALSE)), "0", VLOOKUP(Table1510[[#This Row],[Name]], 'Elec 17-18'!$A$4:$B$630, 2, FALSE))</f>
        <v>0</v>
      </c>
      <c r="D389" s="8" t="str">
        <f>IF(ISNA(VLOOKUP(Table1510[[#This Row],[Name]], 'Elec 18-19'!$A$4:$B$630, 2, FALSE)), "0", VLOOKUP(Table1510[[#This Row],[Name]], 'Elec 18-19'!$A$4:$B$630, 2, FALSE))</f>
        <v>0</v>
      </c>
      <c r="E389" s="7" t="str">
        <f>IF(ISNA(VLOOKUP(Table1510[[#This Row],[Name]], 'Elec 19-20'!$A$4:$B$631, 2, FALSE)), "0", VLOOKUP(Table1510[[#This Row],[Name]], 'Elec 19-20'!$A$4:$B$631, 2, FALSE))</f>
        <v>0</v>
      </c>
      <c r="F389" s="11" t="str">
        <f>IF(ISNA(VLOOKUP(Table1510[[#This Row],[Name]],'Elec 20-21'!$A$4:$B$641, 2, FALSE)), "0", VLOOKUP(Table1510[[#This Row],[Name]], 'Elec 20-21'!$A$4:$B$641, 2, FALSE))</f>
        <v>0</v>
      </c>
      <c r="G389" s="47" t="str">
        <f>IF(ISNA(VLOOKUP(Table1510[[#This Row],[Name]], 'Elec 21-22'!$A$4:$B$656, 2, FALSE)), "0", VLOOKUP(Table1510[[#This Row],[Name]], 'Elec 21-22'!$A$4:$B$656, 2, FALSE))</f>
        <v>0</v>
      </c>
      <c r="H389" s="11" t="str">
        <f>IF(ISNA(VLOOKUP(Table1510[[#This Row],[Name]],'Elec 22-23'!$A$4:$B$680, 2, FALSE)), "", VLOOKUP(Table1510[[#This Row],[Name]], 'Elec 22-23'!$A$4:$B$680, 2, FALSE))</f>
        <v/>
      </c>
      <c r="I389" s="97" t="str">
        <f>IFERROR(Table1510[[#This Row],[Electricity 22-23]]/$M$1, "")</f>
        <v/>
      </c>
      <c r="J389" s="7" t="str">
        <f>IF(ISNA(VLOOKUP(Table1510[[#This Row],[Name]],Table1[#All],21,FALSE)),"0",(VLOOKUP(Table1510[[#This Row],[Name]],Table1[#All],21,FALSE)))</f>
        <v>0</v>
      </c>
      <c r="K389" s="97">
        <f ca="1">IFERROR(Table1510[[#This Row],[Electricity 23-24]]/$O$1,"")</f>
        <v>0</v>
      </c>
      <c r="L389" s="77"/>
    </row>
    <row r="390" spans="1:12" x14ac:dyDescent="0.25">
      <c r="A390" s="2"/>
      <c r="B390" s="21" t="e">
        <f>VLOOKUP(Table1510[[#This Row],[Name]], 'Site Information'!$A$2:$D$46, 4, FALSE)</f>
        <v>#N/A</v>
      </c>
      <c r="C390" s="11" t="str">
        <f>IF(ISNA(VLOOKUP(Table1510[[#This Row],[Name]], 'Elec 17-18'!$A$4:$B$630, 2, FALSE)), "0", VLOOKUP(Table1510[[#This Row],[Name]], 'Elec 17-18'!$A$4:$B$630, 2, FALSE))</f>
        <v>0</v>
      </c>
      <c r="D390" s="11" t="str">
        <f>IF(ISNA(VLOOKUP(Table1510[[#This Row],[Name]], 'Elec 18-19'!$A$4:$B$630, 2, FALSE)), "0", VLOOKUP(Table1510[[#This Row],[Name]], 'Elec 18-19'!$A$4:$B$630, 2, FALSE))</f>
        <v>0</v>
      </c>
      <c r="E390" s="11" t="str">
        <f>IF(ISNA(VLOOKUP(Table1510[[#This Row],[Name]], 'Elec 19-20'!$A$4:$B$631, 2, FALSE)), "0", VLOOKUP(Table1510[[#This Row],[Name]], 'Elec 19-20'!$A$4:$B$631, 2, FALSE))</f>
        <v>0</v>
      </c>
      <c r="F390" s="11" t="str">
        <f>IF(ISNA(VLOOKUP(Table1510[[#This Row],[Name]],'Elec 20-21'!$A$4:$B$641, 2, FALSE)), "0", VLOOKUP(Table1510[[#This Row],[Name]], 'Elec 20-21'!$A$4:$B$641, 2, FALSE))</f>
        <v>0</v>
      </c>
      <c r="G390" s="47" t="str">
        <f>IF(ISNA(VLOOKUP(Table1510[[#This Row],[Name]], 'Elec 21-22'!$A$4:$B$656, 2, FALSE)), "0", VLOOKUP(Table1510[[#This Row],[Name]], 'Elec 21-22'!$A$4:$B$656, 2, FALSE))</f>
        <v>0</v>
      </c>
      <c r="H390" s="11" t="str">
        <f>IF(ISNA(VLOOKUP(Table1510[[#This Row],[Name]],'Elec 22-23'!$A$4:$B$680, 2, FALSE)), "", VLOOKUP(Table1510[[#This Row],[Name]], 'Elec 22-23'!$A$4:$B$680, 2, FALSE))</f>
        <v/>
      </c>
      <c r="I390" s="12" t="str">
        <f>IFERROR(Table1510[[#This Row],[Electricity 22-23]]/$M$1, "")</f>
        <v/>
      </c>
      <c r="J390" s="7" t="str">
        <f>IF(ISNA(VLOOKUP(Table1510[[#This Row],[Name]],Table1[#All],21,FALSE)),"0",(VLOOKUP(Table1510[[#This Row],[Name]],Table1[#All],21,FALSE)))</f>
        <v>0</v>
      </c>
      <c r="K390" s="97">
        <f ca="1">IFERROR(Table1510[[#This Row],[Electricity 23-24]]/$O$1,"")</f>
        <v>0</v>
      </c>
      <c r="L390" s="77"/>
    </row>
    <row r="391" spans="1:12" x14ac:dyDescent="0.25">
      <c r="A391" s="2"/>
      <c r="B391" s="21" t="e">
        <f>VLOOKUP(Table1510[[#This Row],[Name]], 'Site Information'!$A$2:$D$46, 4, FALSE)</f>
        <v>#N/A</v>
      </c>
      <c r="C391" s="8" t="str">
        <f>IF(ISNA(VLOOKUP(Table1510[[#This Row],[Name]], 'Elec 17-18'!$A$4:$B$630, 2, FALSE)), "0", VLOOKUP(Table1510[[#This Row],[Name]], 'Elec 17-18'!$A$4:$B$630, 2, FALSE))</f>
        <v>0</v>
      </c>
      <c r="D391" s="8" t="str">
        <f>IF(ISNA(VLOOKUP(Table1510[[#This Row],[Name]], 'Elec 18-19'!$A$4:$B$630, 2, FALSE)), "0", VLOOKUP(Table1510[[#This Row],[Name]], 'Elec 18-19'!$A$4:$B$630, 2, FALSE))</f>
        <v>0</v>
      </c>
      <c r="E391" s="7" t="str">
        <f>IF(ISNA(VLOOKUP(Table1510[[#This Row],[Name]], 'Elec 19-20'!$A$4:$B$631, 2, FALSE)), "0", VLOOKUP(Table1510[[#This Row],[Name]], 'Elec 19-20'!$A$4:$B$631, 2, FALSE))</f>
        <v>0</v>
      </c>
      <c r="F391" s="11" t="str">
        <f>IF(ISNA(VLOOKUP(Table1510[[#This Row],[Name]],'Elec 20-21'!$A$4:$B$641, 2, FALSE)), "0", VLOOKUP(Table1510[[#This Row],[Name]], 'Elec 20-21'!$A$4:$B$641, 2, FALSE))</f>
        <v>0</v>
      </c>
      <c r="G391" s="47" t="str">
        <f>IF(ISNA(VLOOKUP(Table1510[[#This Row],[Name]], 'Elec 21-22'!$A$4:$B$656, 2, FALSE)), "0", VLOOKUP(Table1510[[#This Row],[Name]], 'Elec 21-22'!$A$4:$B$656, 2, FALSE))</f>
        <v>0</v>
      </c>
      <c r="H391" s="11" t="str">
        <f>IF(ISNA(VLOOKUP(Table1510[[#This Row],[Name]],'Elec 22-23'!$A$4:$B$680, 2, FALSE)), "", VLOOKUP(Table1510[[#This Row],[Name]], 'Elec 22-23'!$A$4:$B$680, 2, FALSE))</f>
        <v/>
      </c>
      <c r="I391" s="74" t="str">
        <f>IFERROR(Table1510[[#This Row],[Electricity 22-23]]/$M$1, "")</f>
        <v/>
      </c>
      <c r="J391" s="7" t="str">
        <f>IF(ISNA(VLOOKUP(Table1510[[#This Row],[Name]],Table1[#All],21,FALSE)),"0",(VLOOKUP(Table1510[[#This Row],[Name]],Table1[#All],21,FALSE)))</f>
        <v>0</v>
      </c>
      <c r="K391" s="97">
        <f ca="1">IFERROR(Table1510[[#This Row],[Electricity 23-24]]/$O$1,"")</f>
        <v>0</v>
      </c>
      <c r="L391" s="77"/>
    </row>
    <row r="392" spans="1:12" x14ac:dyDescent="0.25">
      <c r="A392" s="2"/>
      <c r="B392" s="21" t="e">
        <f>VLOOKUP(Table1510[[#This Row],[Name]], 'Site Information'!$A$2:$D$46, 4, FALSE)</f>
        <v>#N/A</v>
      </c>
      <c r="C392" s="8" t="str">
        <f>IF(ISNA(VLOOKUP(Table1510[[#This Row],[Name]], 'Elec 17-18'!$A$4:$B$630, 2, FALSE)), "0", VLOOKUP(Table1510[[#This Row],[Name]], 'Elec 17-18'!$A$4:$B$630, 2, FALSE))</f>
        <v>0</v>
      </c>
      <c r="D392" s="8" t="str">
        <f>IF(ISNA(VLOOKUP(Table1510[[#This Row],[Name]], 'Elec 18-19'!$A$4:$B$630, 2, FALSE)), "0", VLOOKUP(Table1510[[#This Row],[Name]], 'Elec 18-19'!$A$4:$B$630, 2, FALSE))</f>
        <v>0</v>
      </c>
      <c r="E392" s="7" t="str">
        <f>IF(ISNA(VLOOKUP(Table1510[[#This Row],[Name]], 'Elec 19-20'!$A$4:$B$631, 2, FALSE)), "0", VLOOKUP(Table1510[[#This Row],[Name]], 'Elec 19-20'!$A$4:$B$631, 2, FALSE))</f>
        <v>0</v>
      </c>
      <c r="F392" s="11" t="str">
        <f>IF(ISNA(VLOOKUP(Table1510[[#This Row],[Name]],'Elec 20-21'!$A$4:$B$641, 2, FALSE)), "0", VLOOKUP(Table1510[[#This Row],[Name]], 'Elec 20-21'!$A$4:$B$641, 2, FALSE))</f>
        <v>0</v>
      </c>
      <c r="G392" s="47" t="str">
        <f>IF(ISNA(VLOOKUP(Table1510[[#This Row],[Name]], 'Elec 21-22'!$A$4:$B$656, 2, FALSE)), "0", VLOOKUP(Table1510[[#This Row],[Name]], 'Elec 21-22'!$A$4:$B$656, 2, FALSE))</f>
        <v>0</v>
      </c>
      <c r="H392" s="11" t="str">
        <f>IF(ISNA(VLOOKUP(Table1510[[#This Row],[Name]],'Elec 22-23'!$A$4:$B$680, 2, FALSE)), "", VLOOKUP(Table1510[[#This Row],[Name]], 'Elec 22-23'!$A$4:$B$680, 2, FALSE))</f>
        <v/>
      </c>
      <c r="I392" s="97" t="str">
        <f>IFERROR(Table1510[[#This Row],[Electricity 22-23]]/$M$1, "")</f>
        <v/>
      </c>
      <c r="J392" s="7" t="str">
        <f>IF(ISNA(VLOOKUP(Table1510[[#This Row],[Name]],Table1[#All],21,FALSE)),"0",(VLOOKUP(Table1510[[#This Row],[Name]],Table1[#All],21,FALSE)))</f>
        <v>0</v>
      </c>
      <c r="K392" s="97">
        <f ca="1">IFERROR(Table1510[[#This Row],[Electricity 23-24]]/$O$1,"")</f>
        <v>0</v>
      </c>
      <c r="L392" s="77"/>
    </row>
    <row r="393" spans="1:12" x14ac:dyDescent="0.25">
      <c r="A393" s="2"/>
      <c r="B393" s="21" t="e">
        <f>VLOOKUP(Table1510[[#This Row],[Name]], 'Site Information'!$A$2:$D$46, 4, FALSE)</f>
        <v>#N/A</v>
      </c>
      <c r="C393" s="11" t="str">
        <f>IF(ISNA(VLOOKUP(Table1510[[#This Row],[Name]], 'Elec 17-18'!$A$4:$B$630, 2, FALSE)), "0", VLOOKUP(Table1510[[#This Row],[Name]], 'Elec 17-18'!$A$4:$B$630, 2, FALSE))</f>
        <v>0</v>
      </c>
      <c r="D393" s="11" t="str">
        <f>IF(ISNA(VLOOKUP(Table1510[[#This Row],[Name]], 'Elec 18-19'!$A$4:$B$630, 2, FALSE)), "0", VLOOKUP(Table1510[[#This Row],[Name]], 'Elec 18-19'!$A$4:$B$630, 2, FALSE))</f>
        <v>0</v>
      </c>
      <c r="E393" s="11" t="str">
        <f>IF(ISNA(VLOOKUP(Table1510[[#This Row],[Name]], 'Elec 19-20'!$A$4:$B$631, 2, FALSE)), "0", VLOOKUP(Table1510[[#This Row],[Name]], 'Elec 19-20'!$A$4:$B$631, 2, FALSE))</f>
        <v>0</v>
      </c>
      <c r="F393" s="11" t="str">
        <f>IF(ISNA(VLOOKUP(Table1510[[#This Row],[Name]],'Elec 20-21'!$A$4:$B$641, 2, FALSE)), "0", VLOOKUP(Table1510[[#This Row],[Name]], 'Elec 20-21'!$A$4:$B$641, 2, FALSE))</f>
        <v>0</v>
      </c>
      <c r="G393" s="47" t="str">
        <f>IF(ISNA(VLOOKUP(Table1510[[#This Row],[Name]], 'Elec 21-22'!$A$4:$B$656, 2, FALSE)), "0", VLOOKUP(Table1510[[#This Row],[Name]], 'Elec 21-22'!$A$4:$B$656, 2, FALSE))</f>
        <v>0</v>
      </c>
      <c r="H393" s="11" t="str">
        <f>IF(ISNA(VLOOKUP(Table1510[[#This Row],[Name]],'Elec 22-23'!$A$4:$B$680, 2, FALSE)), "", VLOOKUP(Table1510[[#This Row],[Name]], 'Elec 22-23'!$A$4:$B$680, 2, FALSE))</f>
        <v/>
      </c>
      <c r="I393" s="93" t="str">
        <f>IFERROR(Table1510[[#This Row],[Electricity 22-23]]/$M$1, "")</f>
        <v/>
      </c>
      <c r="J393" s="7" t="str">
        <f>IF(ISNA(VLOOKUP(Table1510[[#This Row],[Name]],Table1[#All],21,FALSE)),"0",(VLOOKUP(Table1510[[#This Row],[Name]],Table1[#All],21,FALSE)))</f>
        <v>0</v>
      </c>
      <c r="K393" s="97">
        <f ca="1">IFERROR(Table1510[[#This Row],[Electricity 23-24]]/$O$1,"")</f>
        <v>0</v>
      </c>
      <c r="L393" s="77"/>
    </row>
    <row r="394" spans="1:12" x14ac:dyDescent="0.25">
      <c r="A394" s="2"/>
      <c r="B394" s="21" t="e">
        <f>VLOOKUP(Table1510[[#This Row],[Name]], 'Site Information'!$A$2:$D$46, 4, FALSE)</f>
        <v>#N/A</v>
      </c>
      <c r="C394" s="8" t="str">
        <f>IF(ISNA(VLOOKUP(Table1510[[#This Row],[Name]], 'Elec 17-18'!$A$4:$B$630, 2, FALSE)), "0", VLOOKUP(Table1510[[#This Row],[Name]], 'Elec 17-18'!$A$4:$B$630, 2, FALSE))</f>
        <v>0</v>
      </c>
      <c r="D394" s="8" t="str">
        <f>IF(ISNA(VLOOKUP(Table1510[[#This Row],[Name]], 'Elec 18-19'!$A$4:$B$630, 2, FALSE)), "0", VLOOKUP(Table1510[[#This Row],[Name]], 'Elec 18-19'!$A$4:$B$630, 2, FALSE))</f>
        <v>0</v>
      </c>
      <c r="E394" s="7" t="str">
        <f>IF(ISNA(VLOOKUP(Table1510[[#This Row],[Name]], 'Elec 19-20'!$A$4:$B$631, 2, FALSE)), "0", VLOOKUP(Table1510[[#This Row],[Name]], 'Elec 19-20'!$A$4:$B$631, 2, FALSE))</f>
        <v>0</v>
      </c>
      <c r="F394" s="11" t="str">
        <f>IF(ISNA(VLOOKUP(Table1510[[#This Row],[Name]],'Elec 20-21'!$A$4:$B$641, 2, FALSE)), "0", VLOOKUP(Table1510[[#This Row],[Name]], 'Elec 20-21'!$A$4:$B$641, 2, FALSE))</f>
        <v>0</v>
      </c>
      <c r="G394" s="47" t="str">
        <f>IF(ISNA(VLOOKUP(Table1510[[#This Row],[Name]], 'Elec 21-22'!$A$4:$B$656, 2, FALSE)), "0", VLOOKUP(Table1510[[#This Row],[Name]], 'Elec 21-22'!$A$4:$B$656, 2, FALSE))</f>
        <v>0</v>
      </c>
      <c r="H394" s="11" t="str">
        <f>IF(ISNA(VLOOKUP(Table1510[[#This Row],[Name]],'Elec 22-23'!$A$4:$B$680, 2, FALSE)), "", VLOOKUP(Table1510[[#This Row],[Name]], 'Elec 22-23'!$A$4:$B$680, 2, FALSE))</f>
        <v/>
      </c>
      <c r="I394" s="97" t="str">
        <f>IFERROR(Table1510[[#This Row],[Electricity 22-23]]/$M$1, "")</f>
        <v/>
      </c>
      <c r="J394" s="7" t="str">
        <f>IF(ISNA(VLOOKUP(Table1510[[#This Row],[Name]],Table1[#All],21,FALSE)),"0",(VLOOKUP(Table1510[[#This Row],[Name]],Table1[#All],21,FALSE)))</f>
        <v>0</v>
      </c>
      <c r="K394" s="97">
        <f ca="1">IFERROR(Table1510[[#This Row],[Electricity 23-24]]/$O$1,"")</f>
        <v>0</v>
      </c>
      <c r="L394" s="77"/>
    </row>
    <row r="395" spans="1:12" x14ac:dyDescent="0.25">
      <c r="A395" s="2"/>
      <c r="B395" s="21" t="e">
        <f>VLOOKUP(Table1510[[#This Row],[Name]], 'Site Information'!$A$2:$D$46, 4, FALSE)</f>
        <v>#N/A</v>
      </c>
      <c r="C395" s="8" t="str">
        <f>IF(ISNA(VLOOKUP(Table1510[[#This Row],[Name]], 'Elec 17-18'!$A$4:$B$630, 2, FALSE)), "0", VLOOKUP(Table1510[[#This Row],[Name]], 'Elec 17-18'!$A$4:$B$630, 2, FALSE))</f>
        <v>0</v>
      </c>
      <c r="D395" s="8" t="str">
        <f>IF(ISNA(VLOOKUP(Table1510[[#This Row],[Name]], 'Elec 18-19'!$A$4:$B$630, 2, FALSE)), "0", VLOOKUP(Table1510[[#This Row],[Name]], 'Elec 18-19'!$A$4:$B$630, 2, FALSE))</f>
        <v>0</v>
      </c>
      <c r="E395" s="7" t="str">
        <f>IF(ISNA(VLOOKUP(Table1510[[#This Row],[Name]], 'Elec 19-20'!$A$4:$B$631, 2, FALSE)), "0", VLOOKUP(Table1510[[#This Row],[Name]], 'Elec 19-20'!$A$4:$B$631, 2, FALSE))</f>
        <v>0</v>
      </c>
      <c r="F395" s="11" t="str">
        <f>IF(ISNA(VLOOKUP(Table1510[[#This Row],[Name]],'Elec 20-21'!$A$4:$B$641, 2, FALSE)), "0", VLOOKUP(Table1510[[#This Row],[Name]], 'Elec 20-21'!$A$4:$B$641, 2, FALSE))</f>
        <v>0</v>
      </c>
      <c r="G395" s="47" t="str">
        <f>IF(ISNA(VLOOKUP(Table1510[[#This Row],[Name]], 'Elec 21-22'!$A$4:$B$656, 2, FALSE)), "0", VLOOKUP(Table1510[[#This Row],[Name]], 'Elec 21-22'!$A$4:$B$656, 2, FALSE))</f>
        <v>0</v>
      </c>
      <c r="H395" s="11" t="str">
        <f>IF(ISNA(VLOOKUP(Table1510[[#This Row],[Name]],'Elec 22-23'!$A$4:$B$680, 2, FALSE)), "", VLOOKUP(Table1510[[#This Row],[Name]], 'Elec 22-23'!$A$4:$B$680, 2, FALSE))</f>
        <v/>
      </c>
      <c r="I395" s="97" t="str">
        <f>IFERROR(Table1510[[#This Row],[Electricity 22-23]]/$M$1, "")</f>
        <v/>
      </c>
      <c r="J395" s="7" t="str">
        <f>IF(ISNA(VLOOKUP(Table1510[[#This Row],[Name]],Table1[#All],21,FALSE)),"0",(VLOOKUP(Table1510[[#This Row],[Name]],Table1[#All],21,FALSE)))</f>
        <v>0</v>
      </c>
      <c r="K395" s="97">
        <f ca="1">IFERROR(Table1510[[#This Row],[Electricity 23-24]]/$O$1,"")</f>
        <v>0</v>
      </c>
      <c r="L395" s="77"/>
    </row>
    <row r="396" spans="1:12" x14ac:dyDescent="0.25">
      <c r="A396" s="2"/>
      <c r="B396" s="21" t="e">
        <f>VLOOKUP(Table1510[[#This Row],[Name]], 'Site Information'!$A$2:$D$46, 4, FALSE)</f>
        <v>#N/A</v>
      </c>
      <c r="C396" s="11" t="str">
        <f>IF(ISNA(VLOOKUP(Table1510[[#This Row],[Name]], 'Elec 17-18'!$A$4:$B$630, 2, FALSE)), "0", VLOOKUP(Table1510[[#This Row],[Name]], 'Elec 17-18'!$A$4:$B$630, 2, FALSE))</f>
        <v>0</v>
      </c>
      <c r="D396" s="11" t="str">
        <f>IF(ISNA(VLOOKUP(Table1510[[#This Row],[Name]], 'Elec 18-19'!$A$4:$B$630, 2, FALSE)), "0", VLOOKUP(Table1510[[#This Row],[Name]], 'Elec 18-19'!$A$4:$B$630, 2, FALSE))</f>
        <v>0</v>
      </c>
      <c r="E396" s="7" t="str">
        <f>IF(ISNA(VLOOKUP(Table1510[[#This Row],[Name]], 'Elec 19-20'!$A$4:$B$631, 2, FALSE)), "0", VLOOKUP(Table1510[[#This Row],[Name]], 'Elec 19-20'!$A$4:$B$631, 2, FALSE))</f>
        <v>0</v>
      </c>
      <c r="F396" s="11" t="str">
        <f>IF(ISNA(VLOOKUP(Table1510[[#This Row],[Name]],'Elec 20-21'!$A$4:$B$641, 2, FALSE)), "0", VLOOKUP(Table1510[[#This Row],[Name]], 'Elec 20-21'!$A$4:$B$641, 2, FALSE))</f>
        <v>0</v>
      </c>
      <c r="G396" s="47" t="str">
        <f>IF(ISNA(VLOOKUP(Table1510[[#This Row],[Name]], 'Elec 21-22'!$A$4:$B$656, 2, FALSE)), "0", VLOOKUP(Table1510[[#This Row],[Name]], 'Elec 21-22'!$A$4:$B$656, 2, FALSE))</f>
        <v>0</v>
      </c>
      <c r="H396" s="11" t="str">
        <f>IF(ISNA(VLOOKUP(Table1510[[#This Row],[Name]],'Elec 22-23'!$A$4:$B$680, 2, FALSE)), "", VLOOKUP(Table1510[[#This Row],[Name]], 'Elec 22-23'!$A$4:$B$680, 2, FALSE))</f>
        <v/>
      </c>
      <c r="I396" s="74" t="str">
        <f>IFERROR(Table1510[[#This Row],[Electricity 22-23]]/$M$1, "")</f>
        <v/>
      </c>
      <c r="J396" s="7" t="str">
        <f>IF(ISNA(VLOOKUP(Table1510[[#This Row],[Name]],Table1[#All],21,FALSE)),"0",(VLOOKUP(Table1510[[#This Row],[Name]],Table1[#All],21,FALSE)))</f>
        <v>0</v>
      </c>
      <c r="K396" s="97">
        <f ca="1">IFERROR(Table1510[[#This Row],[Electricity 23-24]]/$O$1,"")</f>
        <v>0</v>
      </c>
      <c r="L396" s="77"/>
    </row>
    <row r="397" spans="1:12" x14ac:dyDescent="0.25">
      <c r="A397" s="2"/>
      <c r="B397" s="21" t="e">
        <f>VLOOKUP(Table1510[[#This Row],[Name]], 'Site Information'!$A$2:$D$46, 4, FALSE)</f>
        <v>#N/A</v>
      </c>
      <c r="C397" s="11" t="str">
        <f>IF(ISNA(VLOOKUP(Table1510[[#This Row],[Name]], 'Elec 17-18'!$A$4:$B$630, 2, FALSE)), "0", VLOOKUP(Table1510[[#This Row],[Name]], 'Elec 17-18'!$A$4:$B$630, 2, FALSE))</f>
        <v>0</v>
      </c>
      <c r="D397" s="11" t="str">
        <f>IF(ISNA(VLOOKUP(Table1510[[#This Row],[Name]], 'Elec 18-19'!$A$4:$B$630, 2, FALSE)), "0", VLOOKUP(Table1510[[#This Row],[Name]], 'Elec 18-19'!$A$4:$B$630, 2, FALSE))</f>
        <v>0</v>
      </c>
      <c r="E397" s="7" t="str">
        <f>IF(ISNA(VLOOKUP(Table1510[[#This Row],[Name]], 'Elec 19-20'!$A$4:$B$631, 2, FALSE)), "0", VLOOKUP(Table1510[[#This Row],[Name]], 'Elec 19-20'!$A$4:$B$631, 2, FALSE))</f>
        <v>0</v>
      </c>
      <c r="F397" s="11" t="str">
        <f>IF(ISNA(VLOOKUP(Table1510[[#This Row],[Name]],'Elec 20-21'!$A$4:$B$641, 2, FALSE)), "0", VLOOKUP(Table1510[[#This Row],[Name]], 'Elec 20-21'!$A$4:$B$641, 2, FALSE))</f>
        <v>0</v>
      </c>
      <c r="G397" s="47" t="str">
        <f>IF(ISNA(VLOOKUP(Table1510[[#This Row],[Name]], 'Elec 21-22'!$A$4:$B$656, 2, FALSE)), "0", VLOOKUP(Table1510[[#This Row],[Name]], 'Elec 21-22'!$A$4:$B$656, 2, FALSE))</f>
        <v>0</v>
      </c>
      <c r="H397" s="11" t="str">
        <f>IF(ISNA(VLOOKUP(Table1510[[#This Row],[Name]],'Elec 22-23'!$A$4:$B$680, 2, FALSE)), "", VLOOKUP(Table1510[[#This Row],[Name]], 'Elec 22-23'!$A$4:$B$680, 2, FALSE))</f>
        <v/>
      </c>
      <c r="I397" s="97" t="str">
        <f>IFERROR(Table1510[[#This Row],[Electricity 22-23]]/$M$1, "")</f>
        <v/>
      </c>
      <c r="J397" s="7" t="str">
        <f>IF(ISNA(VLOOKUP(Table1510[[#This Row],[Name]],Table1[#All],21,FALSE)),"0",(VLOOKUP(Table1510[[#This Row],[Name]],Table1[#All],21,FALSE)))</f>
        <v>0</v>
      </c>
      <c r="K397" s="97">
        <f ca="1">IFERROR(Table1510[[#This Row],[Electricity 23-24]]/$O$1,"")</f>
        <v>0</v>
      </c>
      <c r="L397" s="77"/>
    </row>
    <row r="398" spans="1:12" x14ac:dyDescent="0.25">
      <c r="A398" s="2"/>
      <c r="B398" s="21" t="e">
        <f>VLOOKUP(Table1510[[#This Row],[Name]], 'Site Information'!$A$2:$D$46, 4, FALSE)</f>
        <v>#N/A</v>
      </c>
      <c r="C398" s="8" t="str">
        <f>IF(ISNA(VLOOKUP(Table1510[[#This Row],[Name]], 'Elec 17-18'!$A$4:$B$630, 2, FALSE)), "0", VLOOKUP(Table1510[[#This Row],[Name]], 'Elec 17-18'!$A$4:$B$630, 2, FALSE))</f>
        <v>0</v>
      </c>
      <c r="D398" s="8" t="str">
        <f>IF(ISNA(VLOOKUP(Table1510[[#This Row],[Name]], 'Elec 18-19'!$A$4:$B$630, 2, FALSE)), "0", VLOOKUP(Table1510[[#This Row],[Name]], 'Elec 18-19'!$A$4:$B$630, 2, FALSE))</f>
        <v>0</v>
      </c>
      <c r="E398" s="7" t="str">
        <f>IF(ISNA(VLOOKUP(Table1510[[#This Row],[Name]], 'Elec 19-20'!$A$4:$B$631, 2, FALSE)), "0", VLOOKUP(Table1510[[#This Row],[Name]], 'Elec 19-20'!$A$4:$B$631, 2, FALSE))</f>
        <v>0</v>
      </c>
      <c r="F398" s="11" t="str">
        <f>IF(ISNA(VLOOKUP(Table1510[[#This Row],[Name]],'Elec 20-21'!$A$4:$B$641, 2, FALSE)), "0", VLOOKUP(Table1510[[#This Row],[Name]], 'Elec 20-21'!$A$4:$B$641, 2, FALSE))</f>
        <v>0</v>
      </c>
      <c r="G398" s="47" t="str">
        <f>IF(ISNA(VLOOKUP(Table1510[[#This Row],[Name]], 'Elec 21-22'!$A$4:$B$656, 2, FALSE)), "0", VLOOKUP(Table1510[[#This Row],[Name]], 'Elec 21-22'!$A$4:$B$656, 2, FALSE))</f>
        <v>0</v>
      </c>
      <c r="H398" s="11" t="str">
        <f>IF(ISNA(VLOOKUP(Table1510[[#This Row],[Name]],'Elec 22-23'!$A$4:$B$680, 2, FALSE)), "", VLOOKUP(Table1510[[#This Row],[Name]], 'Elec 22-23'!$A$4:$B$680, 2, FALSE))</f>
        <v/>
      </c>
      <c r="I398" s="97" t="str">
        <f>IFERROR(Table1510[[#This Row],[Electricity 22-23]]/$M$1, "")</f>
        <v/>
      </c>
      <c r="J398" s="7" t="str">
        <f>IF(ISNA(VLOOKUP(Table1510[[#This Row],[Name]],Table1[#All],21,FALSE)),"0",(VLOOKUP(Table1510[[#This Row],[Name]],Table1[#All],21,FALSE)))</f>
        <v>0</v>
      </c>
      <c r="K398" s="97">
        <f ca="1">IFERROR(Table1510[[#This Row],[Electricity 23-24]]/$O$1,"")</f>
        <v>0</v>
      </c>
      <c r="L398" s="77"/>
    </row>
    <row r="399" spans="1:12" x14ac:dyDescent="0.25">
      <c r="A399" s="2"/>
      <c r="B399" s="21" t="e">
        <f>VLOOKUP(Table1510[[#This Row],[Name]], 'Site Information'!$A$2:$D$46, 4, FALSE)</f>
        <v>#N/A</v>
      </c>
      <c r="C399" s="8" t="str">
        <f>IF(ISNA(VLOOKUP(Table1510[[#This Row],[Name]], 'Elec 17-18'!$A$4:$B$630, 2, FALSE)), "0", VLOOKUP(Table1510[[#This Row],[Name]], 'Elec 17-18'!$A$4:$B$630, 2, FALSE))</f>
        <v>0</v>
      </c>
      <c r="D399" s="8" t="str">
        <f>IF(ISNA(VLOOKUP(Table1510[[#This Row],[Name]], 'Elec 18-19'!$A$4:$B$630, 2, FALSE)), "0", VLOOKUP(Table1510[[#This Row],[Name]], 'Elec 18-19'!$A$4:$B$630, 2, FALSE))</f>
        <v>0</v>
      </c>
      <c r="E399" s="7" t="str">
        <f>IF(ISNA(VLOOKUP(Table1510[[#This Row],[Name]], 'Elec 19-20'!$A$4:$B$631, 2, FALSE)), "0", VLOOKUP(Table1510[[#This Row],[Name]], 'Elec 19-20'!$A$4:$B$631, 2, FALSE))</f>
        <v>0</v>
      </c>
      <c r="F399" s="11" t="str">
        <f>IF(ISNA(VLOOKUP(Table1510[[#This Row],[Name]],'Elec 20-21'!$A$4:$B$641, 2, FALSE)), "0", VLOOKUP(Table1510[[#This Row],[Name]], 'Elec 20-21'!$A$4:$B$641, 2, FALSE))</f>
        <v>0</v>
      </c>
      <c r="G399" s="47" t="str">
        <f>IF(ISNA(VLOOKUP(Table1510[[#This Row],[Name]], 'Elec 21-22'!$A$4:$B$656, 2, FALSE)), "0", VLOOKUP(Table1510[[#This Row],[Name]], 'Elec 21-22'!$A$4:$B$656, 2, FALSE))</f>
        <v>0</v>
      </c>
      <c r="H399" s="11" t="str">
        <f>IF(ISNA(VLOOKUP(Table1510[[#This Row],[Name]],'Elec 22-23'!$A$4:$B$680, 2, FALSE)), "", VLOOKUP(Table1510[[#This Row],[Name]], 'Elec 22-23'!$A$4:$B$680, 2, FALSE))</f>
        <v/>
      </c>
      <c r="I399" s="97" t="str">
        <f>IFERROR(Table1510[[#This Row],[Electricity 22-23]]/$M$1, "")</f>
        <v/>
      </c>
      <c r="J399" s="7" t="str">
        <f>IF(ISNA(VLOOKUP(Table1510[[#This Row],[Name]],Table1[#All],21,FALSE)),"0",(VLOOKUP(Table1510[[#This Row],[Name]],Table1[#All],21,FALSE)))</f>
        <v>0</v>
      </c>
      <c r="K399" s="97">
        <f ca="1">IFERROR(Table1510[[#This Row],[Electricity 23-24]]/$O$1,"")</f>
        <v>0</v>
      </c>
      <c r="L399" s="77"/>
    </row>
    <row r="400" spans="1:12" x14ac:dyDescent="0.25">
      <c r="A400" s="2"/>
      <c r="B400" s="21" t="e">
        <f>VLOOKUP(Table1510[[#This Row],[Name]], 'Site Information'!$A$2:$D$46, 4, FALSE)</f>
        <v>#N/A</v>
      </c>
      <c r="C400" s="11" t="str">
        <f>IF(ISNA(VLOOKUP(Table1510[[#This Row],[Name]], 'Elec 17-18'!$A$4:$B$630, 2, FALSE)), "0", VLOOKUP(Table1510[[#This Row],[Name]], 'Elec 17-18'!$A$4:$B$630, 2, FALSE))</f>
        <v>0</v>
      </c>
      <c r="D400" s="11" t="str">
        <f>IF(ISNA(VLOOKUP(Table1510[[#This Row],[Name]], 'Elec 18-19'!$A$4:$B$630, 2, FALSE)), "0", VLOOKUP(Table1510[[#This Row],[Name]], 'Elec 18-19'!$A$4:$B$630, 2, FALSE))</f>
        <v>0</v>
      </c>
      <c r="E400" s="7" t="str">
        <f>IF(ISNA(VLOOKUP(Table1510[[#This Row],[Name]], 'Elec 19-20'!$A$4:$B$631, 2, FALSE)), "0", VLOOKUP(Table1510[[#This Row],[Name]], 'Elec 19-20'!$A$4:$B$631, 2, FALSE))</f>
        <v>0</v>
      </c>
      <c r="F400" s="11" t="str">
        <f>IF(ISNA(VLOOKUP(Table1510[[#This Row],[Name]],'Elec 20-21'!$A$4:$B$641, 2, FALSE)), "0", VLOOKUP(Table1510[[#This Row],[Name]], 'Elec 20-21'!$A$4:$B$641, 2, FALSE))</f>
        <v>0</v>
      </c>
      <c r="G400" s="47" t="str">
        <f>IF(ISNA(VLOOKUP(Table1510[[#This Row],[Name]], 'Elec 21-22'!$A$4:$B$656, 2, FALSE)), "0", VLOOKUP(Table1510[[#This Row],[Name]], 'Elec 21-22'!$A$4:$B$656, 2, FALSE))</f>
        <v>0</v>
      </c>
      <c r="H400" s="11" t="str">
        <f>IF(ISNA(VLOOKUP(Table1510[[#This Row],[Name]],'Elec 22-23'!$A$4:$B$680, 2, FALSE)), "", VLOOKUP(Table1510[[#This Row],[Name]], 'Elec 22-23'!$A$4:$B$680, 2, FALSE))</f>
        <v/>
      </c>
      <c r="I400" s="97" t="str">
        <f>IFERROR(Table1510[[#This Row],[Electricity 22-23]]/$M$1, "")</f>
        <v/>
      </c>
      <c r="J400" s="7" t="str">
        <f>IF(ISNA(VLOOKUP(Table1510[[#This Row],[Name]],Table1[#All],21,FALSE)),"0",(VLOOKUP(Table1510[[#This Row],[Name]],Table1[#All],21,FALSE)))</f>
        <v>0</v>
      </c>
      <c r="K400" s="97">
        <f ca="1">IFERROR(Table1510[[#This Row],[Electricity 23-24]]/$O$1,"")</f>
        <v>0</v>
      </c>
      <c r="L400" s="77"/>
    </row>
    <row r="401" spans="1:12" x14ac:dyDescent="0.25">
      <c r="A401" s="2"/>
      <c r="B401" s="21" t="e">
        <f>VLOOKUP(Table1510[[#This Row],[Name]], 'Site Information'!$A$2:$D$46, 4, FALSE)</f>
        <v>#N/A</v>
      </c>
      <c r="C401" s="8" t="str">
        <f>IF(ISNA(VLOOKUP(Table1510[[#This Row],[Name]], 'Elec 17-18'!$A$4:$B$630, 2, FALSE)), "0", VLOOKUP(Table1510[[#This Row],[Name]], 'Elec 17-18'!$A$4:$B$630, 2, FALSE))</f>
        <v>0</v>
      </c>
      <c r="D401" s="8" t="str">
        <f>IF(ISNA(VLOOKUP(Table1510[[#This Row],[Name]], 'Elec 18-19'!$A$4:$B$630, 2, FALSE)), "0", VLOOKUP(Table1510[[#This Row],[Name]], 'Elec 18-19'!$A$4:$B$630, 2, FALSE))</f>
        <v>0</v>
      </c>
      <c r="E401" s="7" t="str">
        <f>IF(ISNA(VLOOKUP(Table1510[[#This Row],[Name]], 'Elec 19-20'!$A$4:$B$631, 2, FALSE)), "0", VLOOKUP(Table1510[[#This Row],[Name]], 'Elec 19-20'!$A$4:$B$631, 2, FALSE))</f>
        <v>0</v>
      </c>
      <c r="F401" s="11" t="str">
        <f>IF(ISNA(VLOOKUP(Table1510[[#This Row],[Name]],'Elec 20-21'!$A$4:$B$641, 2, FALSE)), "0", VLOOKUP(Table1510[[#This Row],[Name]], 'Elec 20-21'!$A$4:$B$641, 2, FALSE))</f>
        <v>0</v>
      </c>
      <c r="G401" s="47" t="str">
        <f>IF(ISNA(VLOOKUP(Table1510[[#This Row],[Name]], 'Elec 21-22'!$A$4:$B$656, 2, FALSE)), "0", VLOOKUP(Table1510[[#This Row],[Name]], 'Elec 21-22'!$A$4:$B$656, 2, FALSE))</f>
        <v>0</v>
      </c>
      <c r="H401" s="11" t="str">
        <f>IF(ISNA(VLOOKUP(Table1510[[#This Row],[Name]],'Elec 22-23'!$A$4:$B$680, 2, FALSE)), "", VLOOKUP(Table1510[[#This Row],[Name]], 'Elec 22-23'!$A$4:$B$680, 2, FALSE))</f>
        <v/>
      </c>
      <c r="I401" s="74" t="str">
        <f>IFERROR(Table1510[[#This Row],[Electricity 22-23]]/$M$1, "")</f>
        <v/>
      </c>
      <c r="J401" s="7" t="str">
        <f>IF(ISNA(VLOOKUP(Table1510[[#This Row],[Name]],Table1[#All],21,FALSE)),"0",(VLOOKUP(Table1510[[#This Row],[Name]],Table1[#All],21,FALSE)))</f>
        <v>0</v>
      </c>
      <c r="K401" s="97">
        <f ca="1">IFERROR(Table1510[[#This Row],[Electricity 23-24]]/$O$1,"")</f>
        <v>0</v>
      </c>
      <c r="L401" s="77"/>
    </row>
    <row r="402" spans="1:12" x14ac:dyDescent="0.25">
      <c r="A402" s="2"/>
      <c r="B402" s="21" t="e">
        <f>VLOOKUP(Table1510[[#This Row],[Name]], 'Site Information'!$A$2:$D$46, 4, FALSE)</f>
        <v>#N/A</v>
      </c>
      <c r="C402" s="11" t="str">
        <f>IF(ISNA(VLOOKUP(Table1510[[#This Row],[Name]], 'Elec 17-18'!$A$4:$B$630, 2, FALSE)), "0", VLOOKUP(Table1510[[#This Row],[Name]], 'Elec 17-18'!$A$4:$B$630, 2, FALSE))</f>
        <v>0</v>
      </c>
      <c r="D402" s="11" t="str">
        <f>IF(ISNA(VLOOKUP(Table1510[[#This Row],[Name]], 'Elec 18-19'!$A$4:$B$630, 2, FALSE)), "0", VLOOKUP(Table1510[[#This Row],[Name]], 'Elec 18-19'!$A$4:$B$630, 2, FALSE))</f>
        <v>0</v>
      </c>
      <c r="E402" s="7" t="str">
        <f>IF(ISNA(VLOOKUP(Table1510[[#This Row],[Name]], 'Elec 19-20'!$A$4:$B$631, 2, FALSE)), "0", VLOOKUP(Table1510[[#This Row],[Name]], 'Elec 19-20'!$A$4:$B$631, 2, FALSE))</f>
        <v>0</v>
      </c>
      <c r="F402" s="11" t="str">
        <f>IF(ISNA(VLOOKUP(Table1510[[#This Row],[Name]],'Elec 20-21'!$A$4:$B$641, 2, FALSE)), "0", VLOOKUP(Table1510[[#This Row],[Name]], 'Elec 20-21'!$A$4:$B$641, 2, FALSE))</f>
        <v>0</v>
      </c>
      <c r="G402" s="47" t="str">
        <f>IF(ISNA(VLOOKUP(Table1510[[#This Row],[Name]], 'Elec 21-22'!$A$4:$B$656, 2, FALSE)), "0", VLOOKUP(Table1510[[#This Row],[Name]], 'Elec 21-22'!$A$4:$B$656, 2, FALSE))</f>
        <v>0</v>
      </c>
      <c r="H402" s="11" t="str">
        <f>IF(ISNA(VLOOKUP(Table1510[[#This Row],[Name]],'Elec 22-23'!$A$4:$B$680, 2, FALSE)), "", VLOOKUP(Table1510[[#This Row],[Name]], 'Elec 22-23'!$A$4:$B$680, 2, FALSE))</f>
        <v/>
      </c>
      <c r="I402" s="74" t="str">
        <f>IFERROR(Table1510[[#This Row],[Electricity 22-23]]/$M$1, "")</f>
        <v/>
      </c>
      <c r="J402" s="7" t="str">
        <f>IF(ISNA(VLOOKUP(Table1510[[#This Row],[Name]],Table1[#All],21,FALSE)),"0",(VLOOKUP(Table1510[[#This Row],[Name]],Table1[#All],21,FALSE)))</f>
        <v>0</v>
      </c>
      <c r="K402" s="97">
        <f ca="1">IFERROR(Table1510[[#This Row],[Electricity 23-24]]/$O$1,"")</f>
        <v>0</v>
      </c>
      <c r="L402" s="77"/>
    </row>
    <row r="403" spans="1:12" x14ac:dyDescent="0.25">
      <c r="A403" s="2"/>
      <c r="B403" s="21" t="e">
        <f>VLOOKUP(Table1510[[#This Row],[Name]], 'Site Information'!$A$2:$D$46, 4, FALSE)</f>
        <v>#N/A</v>
      </c>
      <c r="C403" s="8" t="str">
        <f>IF(ISNA(VLOOKUP(Table1510[[#This Row],[Name]], 'Elec 17-18'!$A$4:$B$630, 2, FALSE)), "0", VLOOKUP(Table1510[[#This Row],[Name]], 'Elec 17-18'!$A$4:$B$630, 2, FALSE))</f>
        <v>0</v>
      </c>
      <c r="D403" s="8" t="str">
        <f>IF(ISNA(VLOOKUP(Table1510[[#This Row],[Name]], 'Elec 18-19'!$A$4:$B$630, 2, FALSE)), "0", VLOOKUP(Table1510[[#This Row],[Name]], 'Elec 18-19'!$A$4:$B$630, 2, FALSE))</f>
        <v>0</v>
      </c>
      <c r="E403" s="7" t="str">
        <f>IF(ISNA(VLOOKUP(Table1510[[#This Row],[Name]], 'Elec 19-20'!$A$4:$B$631, 2, FALSE)), "0", VLOOKUP(Table1510[[#This Row],[Name]], 'Elec 19-20'!$A$4:$B$631, 2, FALSE))</f>
        <v>0</v>
      </c>
      <c r="F403" s="11" t="str">
        <f>IF(ISNA(VLOOKUP(Table1510[[#This Row],[Name]],'Elec 20-21'!$A$4:$B$641, 2, FALSE)), "0", VLOOKUP(Table1510[[#This Row],[Name]], 'Elec 20-21'!$A$4:$B$641, 2, FALSE))</f>
        <v>0</v>
      </c>
      <c r="G403" s="47" t="str">
        <f>IF(ISNA(VLOOKUP(Table1510[[#This Row],[Name]], 'Elec 21-22'!$A$4:$B$656, 2, FALSE)), "0", VLOOKUP(Table1510[[#This Row],[Name]], 'Elec 21-22'!$A$4:$B$656, 2, FALSE))</f>
        <v>0</v>
      </c>
      <c r="H403" s="11" t="str">
        <f>IF(ISNA(VLOOKUP(Table1510[[#This Row],[Name]],'Elec 22-23'!$A$4:$B$680, 2, FALSE)), "", VLOOKUP(Table1510[[#This Row],[Name]], 'Elec 22-23'!$A$4:$B$680, 2, FALSE))</f>
        <v/>
      </c>
      <c r="I403" s="97" t="str">
        <f>IFERROR(Table1510[[#This Row],[Electricity 22-23]]/$M$1, "")</f>
        <v/>
      </c>
      <c r="J403" s="7" t="str">
        <f>IF(ISNA(VLOOKUP(Table1510[[#This Row],[Name]],Table1[#All],21,FALSE)),"0",(VLOOKUP(Table1510[[#This Row],[Name]],Table1[#All],21,FALSE)))</f>
        <v>0</v>
      </c>
      <c r="K403" s="97">
        <f ca="1">IFERROR(Table1510[[#This Row],[Electricity 23-24]]/$O$1,"")</f>
        <v>0</v>
      </c>
      <c r="L403" s="77"/>
    </row>
    <row r="404" spans="1:12" x14ac:dyDescent="0.25">
      <c r="A404" s="2"/>
      <c r="B404" s="21" t="e">
        <f>VLOOKUP(Table1510[[#This Row],[Name]], 'Site Information'!$A$2:$D$46, 4, FALSE)</f>
        <v>#N/A</v>
      </c>
      <c r="C404" s="8" t="str">
        <f>IF(ISNA(VLOOKUP(Table1510[[#This Row],[Name]], 'Elec 17-18'!$A$4:$B$630, 2, FALSE)), "0", VLOOKUP(Table1510[[#This Row],[Name]], 'Elec 17-18'!$A$4:$B$630, 2, FALSE))</f>
        <v>0</v>
      </c>
      <c r="D404" s="8" t="str">
        <f>IF(ISNA(VLOOKUP(Table1510[[#This Row],[Name]], 'Elec 18-19'!$A$4:$B$630, 2, FALSE)), "0", VLOOKUP(Table1510[[#This Row],[Name]], 'Elec 18-19'!$A$4:$B$630, 2, FALSE))</f>
        <v>0</v>
      </c>
      <c r="E404" s="7" t="str">
        <f>IF(ISNA(VLOOKUP(Table1510[[#This Row],[Name]], 'Elec 19-20'!$A$4:$B$631, 2, FALSE)), "0", VLOOKUP(Table1510[[#This Row],[Name]], 'Elec 19-20'!$A$4:$B$631, 2, FALSE))</f>
        <v>0</v>
      </c>
      <c r="F404" s="11" t="str">
        <f>IF(ISNA(VLOOKUP(Table1510[[#This Row],[Name]],'Elec 20-21'!$A$4:$B$641, 2, FALSE)), "0", VLOOKUP(Table1510[[#This Row],[Name]], 'Elec 20-21'!$A$4:$B$641, 2, FALSE))</f>
        <v>0</v>
      </c>
      <c r="G404" s="47" t="str">
        <f>IF(ISNA(VLOOKUP(Table1510[[#This Row],[Name]], 'Elec 21-22'!$A$4:$B$656, 2, FALSE)), "0", VLOOKUP(Table1510[[#This Row],[Name]], 'Elec 21-22'!$A$4:$B$656, 2, FALSE))</f>
        <v>0</v>
      </c>
      <c r="H404" s="11" t="str">
        <f>IF(ISNA(VLOOKUP(Table1510[[#This Row],[Name]],'Elec 22-23'!$A$4:$B$680, 2, FALSE)), "", VLOOKUP(Table1510[[#This Row],[Name]], 'Elec 22-23'!$A$4:$B$680, 2, FALSE))</f>
        <v/>
      </c>
      <c r="I404" s="74" t="str">
        <f>IFERROR(Table1510[[#This Row],[Electricity 22-23]]/$M$1, "")</f>
        <v/>
      </c>
      <c r="J404" s="7" t="str">
        <f>IF(ISNA(VLOOKUP(Table1510[[#This Row],[Name]],Table1[#All],21,FALSE)),"0",(VLOOKUP(Table1510[[#This Row],[Name]],Table1[#All],21,FALSE)))</f>
        <v>0</v>
      </c>
      <c r="K404" s="97">
        <f ca="1">IFERROR(Table1510[[#This Row],[Electricity 23-24]]/$O$1,"")</f>
        <v>0</v>
      </c>
      <c r="L404" s="77"/>
    </row>
    <row r="405" spans="1:12" x14ac:dyDescent="0.25">
      <c r="A405" s="2"/>
      <c r="B405" s="21" t="e">
        <f>VLOOKUP(Table1510[[#This Row],[Name]], 'Site Information'!$A$2:$D$46, 4, FALSE)</f>
        <v>#N/A</v>
      </c>
      <c r="C405" s="8" t="str">
        <f>IF(ISNA(VLOOKUP(Table1510[[#This Row],[Name]], 'Elec 17-18'!$A$4:$B$630, 2, FALSE)), "0", VLOOKUP(Table1510[[#This Row],[Name]], 'Elec 17-18'!$A$4:$B$630, 2, FALSE))</f>
        <v>0</v>
      </c>
      <c r="D405" s="8" t="str">
        <f>IF(ISNA(VLOOKUP(Table1510[[#This Row],[Name]], 'Elec 18-19'!$A$4:$B$630, 2, FALSE)), "0", VLOOKUP(Table1510[[#This Row],[Name]], 'Elec 18-19'!$A$4:$B$630, 2, FALSE))</f>
        <v>0</v>
      </c>
      <c r="E405" s="7" t="str">
        <f>IF(ISNA(VLOOKUP(Table1510[[#This Row],[Name]], 'Elec 19-20'!$A$4:$B$631, 2, FALSE)), "0", VLOOKUP(Table1510[[#This Row],[Name]], 'Elec 19-20'!$A$4:$B$631, 2, FALSE))</f>
        <v>0</v>
      </c>
      <c r="F405" s="11" t="str">
        <f>IF(ISNA(VLOOKUP(Table1510[[#This Row],[Name]],'Elec 20-21'!$A$4:$B$641, 2, FALSE)), "0", VLOOKUP(Table1510[[#This Row],[Name]], 'Elec 20-21'!$A$4:$B$641, 2, FALSE))</f>
        <v>0</v>
      </c>
      <c r="G405" s="47" t="str">
        <f>IF(ISNA(VLOOKUP(Table1510[[#This Row],[Name]], 'Elec 21-22'!$A$4:$B$656, 2, FALSE)), "0", VLOOKUP(Table1510[[#This Row],[Name]], 'Elec 21-22'!$A$4:$B$656, 2, FALSE))</f>
        <v>0</v>
      </c>
      <c r="H405" s="11" t="str">
        <f>IF(ISNA(VLOOKUP(Table1510[[#This Row],[Name]],'Elec 22-23'!$A$4:$B$680, 2, FALSE)), "", VLOOKUP(Table1510[[#This Row],[Name]], 'Elec 22-23'!$A$4:$B$680, 2, FALSE))</f>
        <v/>
      </c>
      <c r="I405" s="97" t="str">
        <f>IFERROR(Table1510[[#This Row],[Electricity 22-23]]/$M$1, "")</f>
        <v/>
      </c>
      <c r="J405" s="7" t="str">
        <f>IF(ISNA(VLOOKUP(Table1510[[#This Row],[Name]],Table1[#All],21,FALSE)),"0",(VLOOKUP(Table1510[[#This Row],[Name]],Table1[#All],21,FALSE)))</f>
        <v>0</v>
      </c>
      <c r="K405" s="97">
        <f ca="1">IFERROR(Table1510[[#This Row],[Electricity 23-24]]/$O$1,"")</f>
        <v>0</v>
      </c>
      <c r="L405" s="77"/>
    </row>
    <row r="406" spans="1:12" x14ac:dyDescent="0.25">
      <c r="A406" s="2"/>
      <c r="B406" s="21" t="e">
        <f>VLOOKUP(Table1510[[#This Row],[Name]], 'Site Information'!$A$2:$D$46, 4, FALSE)</f>
        <v>#N/A</v>
      </c>
      <c r="C406" s="8" t="str">
        <f>IF(ISNA(VLOOKUP(Table1510[[#This Row],[Name]], 'Elec 17-18'!$A$4:$B$630, 2, FALSE)), "0", VLOOKUP(Table1510[[#This Row],[Name]], 'Elec 17-18'!$A$4:$B$630, 2, FALSE))</f>
        <v>0</v>
      </c>
      <c r="D406" s="8" t="str">
        <f>IF(ISNA(VLOOKUP(Table1510[[#This Row],[Name]], 'Elec 18-19'!$A$4:$B$630, 2, FALSE)), "0", VLOOKUP(Table1510[[#This Row],[Name]], 'Elec 18-19'!$A$4:$B$630, 2, FALSE))</f>
        <v>0</v>
      </c>
      <c r="E406" s="7" t="str">
        <f>IF(ISNA(VLOOKUP(Table1510[[#This Row],[Name]], 'Elec 19-20'!$A$4:$B$631, 2, FALSE)), "0", VLOOKUP(Table1510[[#This Row],[Name]], 'Elec 19-20'!$A$4:$B$631, 2, FALSE))</f>
        <v>0</v>
      </c>
      <c r="F406" s="11" t="str">
        <f>IF(ISNA(VLOOKUP(Table1510[[#This Row],[Name]],'Elec 20-21'!$A$4:$B$641, 2, FALSE)), "0", VLOOKUP(Table1510[[#This Row],[Name]], 'Elec 20-21'!$A$4:$B$641, 2, FALSE))</f>
        <v>0</v>
      </c>
      <c r="G406" s="47" t="str">
        <f>IF(ISNA(VLOOKUP(Table1510[[#This Row],[Name]], 'Elec 21-22'!$A$4:$B$656, 2, FALSE)), "0", VLOOKUP(Table1510[[#This Row],[Name]], 'Elec 21-22'!$A$4:$B$656, 2, FALSE))</f>
        <v>0</v>
      </c>
      <c r="H406" s="11" t="str">
        <f>IF(ISNA(VLOOKUP(Table1510[[#This Row],[Name]],'Elec 22-23'!$A$4:$B$680, 2, FALSE)), "", VLOOKUP(Table1510[[#This Row],[Name]], 'Elec 22-23'!$A$4:$B$680, 2, FALSE))</f>
        <v/>
      </c>
      <c r="I406" s="97" t="str">
        <f>IFERROR(Table1510[[#This Row],[Electricity 22-23]]/$M$1, "")</f>
        <v/>
      </c>
      <c r="J406" s="7" t="str">
        <f>IF(ISNA(VLOOKUP(Table1510[[#This Row],[Name]],Table1[#All],21,FALSE)),"0",(VLOOKUP(Table1510[[#This Row],[Name]],Table1[#All],21,FALSE)))</f>
        <v>0</v>
      </c>
      <c r="K406" s="97">
        <f ca="1">IFERROR(Table1510[[#This Row],[Electricity 23-24]]/$O$1,"")</f>
        <v>0</v>
      </c>
      <c r="L406" s="77"/>
    </row>
    <row r="407" spans="1:12" x14ac:dyDescent="0.25">
      <c r="A407" s="2"/>
      <c r="B407" s="21" t="e">
        <f>VLOOKUP(Table1510[[#This Row],[Name]], 'Site Information'!$A$2:$D$46, 4, FALSE)</f>
        <v>#N/A</v>
      </c>
      <c r="C407" s="8" t="str">
        <f>IF(ISNA(VLOOKUP(Table1510[[#This Row],[Name]], 'Elec 17-18'!$A$4:$B$630, 2, FALSE)), "0", VLOOKUP(Table1510[[#This Row],[Name]], 'Elec 17-18'!$A$4:$B$630, 2, FALSE))</f>
        <v>0</v>
      </c>
      <c r="D407" s="8" t="str">
        <f>IF(ISNA(VLOOKUP(Table1510[[#This Row],[Name]], 'Elec 18-19'!$A$4:$B$630, 2, FALSE)), "0", VLOOKUP(Table1510[[#This Row],[Name]], 'Elec 18-19'!$A$4:$B$630, 2, FALSE))</f>
        <v>0</v>
      </c>
      <c r="E407" s="7" t="str">
        <f>IF(ISNA(VLOOKUP(Table1510[[#This Row],[Name]], 'Elec 19-20'!$A$4:$B$631, 2, FALSE)), "0", VLOOKUP(Table1510[[#This Row],[Name]], 'Elec 19-20'!$A$4:$B$631, 2, FALSE))</f>
        <v>0</v>
      </c>
      <c r="F407" s="11" t="str">
        <f>IF(ISNA(VLOOKUP(Table1510[[#This Row],[Name]],'Elec 20-21'!$A$4:$B$641, 2, FALSE)), "0", VLOOKUP(Table1510[[#This Row],[Name]], 'Elec 20-21'!$A$4:$B$641, 2, FALSE))</f>
        <v>0</v>
      </c>
      <c r="G407" s="47" t="str">
        <f>IF(ISNA(VLOOKUP(Table1510[[#This Row],[Name]], 'Elec 21-22'!$A$4:$B$656, 2, FALSE)), "0", VLOOKUP(Table1510[[#This Row],[Name]], 'Elec 21-22'!$A$4:$B$656, 2, FALSE))</f>
        <v>0</v>
      </c>
      <c r="H407" s="11" t="str">
        <f>IF(ISNA(VLOOKUP(Table1510[[#This Row],[Name]],'Elec 22-23'!$A$4:$B$680, 2, FALSE)), "", VLOOKUP(Table1510[[#This Row],[Name]], 'Elec 22-23'!$A$4:$B$680, 2, FALSE))</f>
        <v/>
      </c>
      <c r="I407" s="97" t="str">
        <f>IFERROR(Table1510[[#This Row],[Electricity 22-23]]/$M$1, "")</f>
        <v/>
      </c>
      <c r="J407" s="7" t="str">
        <f>IF(ISNA(VLOOKUP(Table1510[[#This Row],[Name]],Table1[#All],21,FALSE)),"0",(VLOOKUP(Table1510[[#This Row],[Name]],Table1[#All],21,FALSE)))</f>
        <v>0</v>
      </c>
      <c r="K407" s="97">
        <f ca="1">IFERROR(Table1510[[#This Row],[Electricity 23-24]]/$O$1,"")</f>
        <v>0</v>
      </c>
      <c r="L407" s="77"/>
    </row>
    <row r="408" spans="1:12" x14ac:dyDescent="0.25">
      <c r="A408" s="2"/>
      <c r="B408" s="21" t="e">
        <f>VLOOKUP(Table1510[[#This Row],[Name]], 'Site Information'!$A$2:$D$46, 4, FALSE)</f>
        <v>#N/A</v>
      </c>
      <c r="C408" s="8" t="str">
        <f>IF(ISNA(VLOOKUP(Table1510[[#This Row],[Name]], 'Elec 17-18'!$A$4:$B$630, 2, FALSE)), "0", VLOOKUP(Table1510[[#This Row],[Name]], 'Elec 17-18'!$A$4:$B$630, 2, FALSE))</f>
        <v>0</v>
      </c>
      <c r="D408" s="8" t="str">
        <f>IF(ISNA(VLOOKUP(Table1510[[#This Row],[Name]], 'Elec 18-19'!$A$4:$B$630, 2, FALSE)), "0", VLOOKUP(Table1510[[#This Row],[Name]], 'Elec 18-19'!$A$4:$B$630, 2, FALSE))</f>
        <v>0</v>
      </c>
      <c r="E408" s="7" t="str">
        <f>IF(ISNA(VLOOKUP(Table1510[[#This Row],[Name]], 'Elec 19-20'!$A$4:$B$631, 2, FALSE)), "0", VLOOKUP(Table1510[[#This Row],[Name]], 'Elec 19-20'!$A$4:$B$631, 2, FALSE))</f>
        <v>0</v>
      </c>
      <c r="F408" s="11" t="str">
        <f>IF(ISNA(VLOOKUP(Table1510[[#This Row],[Name]],'Elec 20-21'!$A$4:$B$641, 2, FALSE)), "0", VLOOKUP(Table1510[[#This Row],[Name]], 'Elec 20-21'!$A$4:$B$641, 2, FALSE))</f>
        <v>0</v>
      </c>
      <c r="G408" s="47" t="str">
        <f>IF(ISNA(VLOOKUP(Table1510[[#This Row],[Name]], 'Elec 21-22'!$A$4:$B$656, 2, FALSE)), "0", VLOOKUP(Table1510[[#This Row],[Name]], 'Elec 21-22'!$A$4:$B$656, 2, FALSE))</f>
        <v>0</v>
      </c>
      <c r="H408" s="11" t="str">
        <f>IF(ISNA(VLOOKUP(Table1510[[#This Row],[Name]],'Elec 22-23'!$A$4:$B$680, 2, FALSE)), "", VLOOKUP(Table1510[[#This Row],[Name]], 'Elec 22-23'!$A$4:$B$680, 2, FALSE))</f>
        <v/>
      </c>
      <c r="I408" s="74" t="str">
        <f>IFERROR(Table1510[[#This Row],[Electricity 22-23]]/$M$1, "")</f>
        <v/>
      </c>
      <c r="J408" s="7" t="str">
        <f>IF(ISNA(VLOOKUP(Table1510[[#This Row],[Name]],Table1[#All],21,FALSE)),"0",(VLOOKUP(Table1510[[#This Row],[Name]],Table1[#All],21,FALSE)))</f>
        <v>0</v>
      </c>
      <c r="K408" s="97">
        <f ca="1">IFERROR(Table1510[[#This Row],[Electricity 23-24]]/$O$1,"")</f>
        <v>0</v>
      </c>
      <c r="L408" s="77"/>
    </row>
    <row r="409" spans="1:12" x14ac:dyDescent="0.25">
      <c r="A409" s="2"/>
      <c r="B409" s="21" t="e">
        <f>VLOOKUP(Table1510[[#This Row],[Name]], 'Site Information'!$A$2:$D$46, 4, FALSE)</f>
        <v>#N/A</v>
      </c>
      <c r="C409" s="8" t="str">
        <f>IF(ISNA(VLOOKUP(Table1510[[#This Row],[Name]], 'Elec 17-18'!$A$4:$B$630, 2, FALSE)), "0", VLOOKUP(Table1510[[#This Row],[Name]], 'Elec 17-18'!$A$4:$B$630, 2, FALSE))</f>
        <v>0</v>
      </c>
      <c r="D409" s="8" t="str">
        <f>IF(ISNA(VLOOKUP(Table1510[[#This Row],[Name]], 'Elec 18-19'!$A$4:$B$630, 2, FALSE)), "0", VLOOKUP(Table1510[[#This Row],[Name]], 'Elec 18-19'!$A$4:$B$630, 2, FALSE))</f>
        <v>0</v>
      </c>
      <c r="E409" s="7" t="str">
        <f>IF(ISNA(VLOOKUP(Table1510[[#This Row],[Name]], 'Elec 19-20'!$A$4:$B$631, 2, FALSE)), "0", VLOOKUP(Table1510[[#This Row],[Name]], 'Elec 19-20'!$A$4:$B$631, 2, FALSE))</f>
        <v>0</v>
      </c>
      <c r="F409" s="11" t="str">
        <f>IF(ISNA(VLOOKUP(Table1510[[#This Row],[Name]],'Elec 20-21'!$A$4:$B$641, 2, FALSE)), "0", VLOOKUP(Table1510[[#This Row],[Name]], 'Elec 20-21'!$A$4:$B$641, 2, FALSE))</f>
        <v>0</v>
      </c>
      <c r="G409" s="47" t="str">
        <f>IF(ISNA(VLOOKUP(Table1510[[#This Row],[Name]], 'Elec 21-22'!$A$4:$B$656, 2, FALSE)), "0", VLOOKUP(Table1510[[#This Row],[Name]], 'Elec 21-22'!$A$4:$B$656, 2, FALSE))</f>
        <v>0</v>
      </c>
      <c r="H409" s="11" t="str">
        <f>IF(ISNA(VLOOKUP(Table1510[[#This Row],[Name]],'Elec 22-23'!$A$4:$B$680, 2, FALSE)), "", VLOOKUP(Table1510[[#This Row],[Name]], 'Elec 22-23'!$A$4:$B$680, 2, FALSE))</f>
        <v/>
      </c>
      <c r="I409" s="97" t="str">
        <f>IFERROR(Table1510[[#This Row],[Electricity 22-23]]/$M$1, "")</f>
        <v/>
      </c>
      <c r="J409" s="7" t="str">
        <f>IF(ISNA(VLOOKUP(Table1510[[#This Row],[Name]],Table1[#All],21,FALSE)),"0",(VLOOKUP(Table1510[[#This Row],[Name]],Table1[#All],21,FALSE)))</f>
        <v>0</v>
      </c>
      <c r="K409" s="97">
        <f ca="1">IFERROR(Table1510[[#This Row],[Electricity 23-24]]/$O$1,"")</f>
        <v>0</v>
      </c>
      <c r="L409" s="77"/>
    </row>
    <row r="410" spans="1:12" x14ac:dyDescent="0.25">
      <c r="A410" s="2"/>
      <c r="B410" s="21" t="e">
        <f>VLOOKUP(Table1510[[#This Row],[Name]], 'Site Information'!$A$2:$D$46, 4, FALSE)</f>
        <v>#N/A</v>
      </c>
      <c r="C410" s="11" t="str">
        <f>IF(ISNA(VLOOKUP(Table1510[[#This Row],[Name]], 'Elec 17-18'!$A$4:$B$630, 2, FALSE)), "0", VLOOKUP(Table1510[[#This Row],[Name]], 'Elec 17-18'!$A$4:$B$630, 2, FALSE))</f>
        <v>0</v>
      </c>
      <c r="D410" s="11" t="str">
        <f>IF(ISNA(VLOOKUP(Table1510[[#This Row],[Name]], 'Elec 18-19'!$A$4:$B$630, 2, FALSE)), "0", VLOOKUP(Table1510[[#This Row],[Name]], 'Elec 18-19'!$A$4:$B$630, 2, FALSE))</f>
        <v>0</v>
      </c>
      <c r="E410" s="11" t="str">
        <f>IF(ISNA(VLOOKUP(Table1510[[#This Row],[Name]], 'Elec 19-20'!$A$4:$B$631, 2, FALSE)), "0", VLOOKUP(Table1510[[#This Row],[Name]], 'Elec 19-20'!$A$4:$B$631, 2, FALSE))</f>
        <v>0</v>
      </c>
      <c r="F410" s="11" t="str">
        <f>IF(ISNA(VLOOKUP(Table1510[[#This Row],[Name]],'Elec 20-21'!$A$4:$B$641, 2, FALSE)), "0", VLOOKUP(Table1510[[#This Row],[Name]], 'Elec 20-21'!$A$4:$B$641, 2, FALSE))</f>
        <v>0</v>
      </c>
      <c r="G410" s="47" t="str">
        <f>IF(ISNA(VLOOKUP(Table1510[[#This Row],[Name]], 'Elec 21-22'!$A$4:$B$656, 2, FALSE)), "0", VLOOKUP(Table1510[[#This Row],[Name]], 'Elec 21-22'!$A$4:$B$656, 2, FALSE))</f>
        <v>0</v>
      </c>
      <c r="H410" s="11" t="str">
        <f>IF(ISNA(VLOOKUP(Table1510[[#This Row],[Name]],'Elec 22-23'!$A$4:$B$680, 2, FALSE)), "", VLOOKUP(Table1510[[#This Row],[Name]], 'Elec 22-23'!$A$4:$B$680, 2, FALSE))</f>
        <v/>
      </c>
      <c r="I410" s="93" t="str">
        <f>IFERROR(Table1510[[#This Row],[Electricity 22-23]]/$M$1, "")</f>
        <v/>
      </c>
      <c r="J410" s="7" t="str">
        <f>IF(ISNA(VLOOKUP(Table1510[[#This Row],[Name]],Table1[#All],21,FALSE)),"0",(VLOOKUP(Table1510[[#This Row],[Name]],Table1[#All],21,FALSE)))</f>
        <v>0</v>
      </c>
      <c r="K410" s="97">
        <f ca="1">IFERROR(Table1510[[#This Row],[Electricity 23-24]]/$O$1,"")</f>
        <v>0</v>
      </c>
      <c r="L410" s="77"/>
    </row>
    <row r="411" spans="1:12" x14ac:dyDescent="0.25">
      <c r="A411" s="2"/>
      <c r="B411" s="21" t="e">
        <f>VLOOKUP(Table1510[[#This Row],[Name]], 'Site Information'!$A$2:$D$46, 4, FALSE)</f>
        <v>#N/A</v>
      </c>
      <c r="C411" s="11" t="str">
        <f>IF(ISNA(VLOOKUP(Table1510[[#This Row],[Name]], 'Elec 17-18'!$A$4:$B$630, 2, FALSE)), "0", VLOOKUP(Table1510[[#This Row],[Name]], 'Elec 17-18'!$A$4:$B$630, 2, FALSE))</f>
        <v>0</v>
      </c>
      <c r="D411" s="11" t="str">
        <f>IF(ISNA(VLOOKUP(Table1510[[#This Row],[Name]], 'Elec 18-19'!$A$4:$B$630, 2, FALSE)), "0", VLOOKUP(Table1510[[#This Row],[Name]], 'Elec 18-19'!$A$4:$B$630, 2, FALSE))</f>
        <v>0</v>
      </c>
      <c r="E411" s="7" t="str">
        <f>IF(ISNA(VLOOKUP(Table1510[[#This Row],[Name]], 'Elec 19-20'!$A$4:$B$631, 2, FALSE)), "0", VLOOKUP(Table1510[[#This Row],[Name]], 'Elec 19-20'!$A$4:$B$631, 2, FALSE))</f>
        <v>0</v>
      </c>
      <c r="F411" s="11" t="str">
        <f>IF(ISNA(VLOOKUP(Table1510[[#This Row],[Name]],'Elec 20-21'!$A$4:$B$641, 2, FALSE)), "0", VLOOKUP(Table1510[[#This Row],[Name]], 'Elec 20-21'!$A$4:$B$641, 2, FALSE))</f>
        <v>0</v>
      </c>
      <c r="G411" s="47" t="str">
        <f>IF(ISNA(VLOOKUP(Table1510[[#This Row],[Name]], 'Elec 21-22'!$A$4:$B$656, 2, FALSE)), "0", VLOOKUP(Table1510[[#This Row],[Name]], 'Elec 21-22'!$A$4:$B$656, 2, FALSE))</f>
        <v>0</v>
      </c>
      <c r="H411" s="11" t="str">
        <f>IF(ISNA(VLOOKUP(Table1510[[#This Row],[Name]],'Elec 22-23'!$A$4:$B$680, 2, FALSE)), "", VLOOKUP(Table1510[[#This Row],[Name]], 'Elec 22-23'!$A$4:$B$680, 2, FALSE))</f>
        <v/>
      </c>
      <c r="I411" s="97" t="str">
        <f>IFERROR(Table1510[[#This Row],[Electricity 22-23]]/$M$1, "")</f>
        <v/>
      </c>
      <c r="J411" s="7" t="str">
        <f>IF(ISNA(VLOOKUP(Table1510[[#This Row],[Name]],Table1[#All],21,FALSE)),"0",(VLOOKUP(Table1510[[#This Row],[Name]],Table1[#All],21,FALSE)))</f>
        <v>0</v>
      </c>
      <c r="K411" s="97">
        <f ca="1">IFERROR(Table1510[[#This Row],[Electricity 23-24]]/$O$1,"")</f>
        <v>0</v>
      </c>
      <c r="L411" s="77"/>
    </row>
    <row r="412" spans="1:12" x14ac:dyDescent="0.25">
      <c r="A412" s="2"/>
      <c r="B412" s="21" t="e">
        <f>VLOOKUP(Table1510[[#This Row],[Name]], 'Site Information'!$A$2:$D$46, 4, FALSE)</f>
        <v>#N/A</v>
      </c>
      <c r="C412" s="11" t="str">
        <f>IF(ISNA(VLOOKUP(Table1510[[#This Row],[Name]], 'Elec 17-18'!$A$4:$B$630, 2, FALSE)), "0", VLOOKUP(Table1510[[#This Row],[Name]], 'Elec 17-18'!$A$4:$B$630, 2, FALSE))</f>
        <v>0</v>
      </c>
      <c r="D412" s="11" t="str">
        <f>IF(ISNA(VLOOKUP(Table1510[[#This Row],[Name]], 'Elec 18-19'!$A$4:$B$630, 2, FALSE)), "0", VLOOKUP(Table1510[[#This Row],[Name]], 'Elec 18-19'!$A$4:$B$630, 2, FALSE))</f>
        <v>0</v>
      </c>
      <c r="E412" s="7" t="str">
        <f>IF(ISNA(VLOOKUP(Table1510[[#This Row],[Name]], 'Elec 19-20'!$A$4:$B$631, 2, FALSE)), "0", VLOOKUP(Table1510[[#This Row],[Name]], 'Elec 19-20'!$A$4:$B$631, 2, FALSE))</f>
        <v>0</v>
      </c>
      <c r="F412" s="11" t="str">
        <f>IF(ISNA(VLOOKUP(Table1510[[#This Row],[Name]],'Elec 20-21'!$A$4:$B$641, 2, FALSE)), "0", VLOOKUP(Table1510[[#This Row],[Name]], 'Elec 20-21'!$A$4:$B$641, 2, FALSE))</f>
        <v>0</v>
      </c>
      <c r="G412" s="47" t="str">
        <f>IF(ISNA(VLOOKUP(Table1510[[#This Row],[Name]], 'Elec 21-22'!$A$4:$B$656, 2, FALSE)), "0", VLOOKUP(Table1510[[#This Row],[Name]], 'Elec 21-22'!$A$4:$B$656, 2, FALSE))</f>
        <v>0</v>
      </c>
      <c r="H412" s="11" t="str">
        <f>IF(ISNA(VLOOKUP(Table1510[[#This Row],[Name]],'Elec 22-23'!$A$4:$B$680, 2, FALSE)), "", VLOOKUP(Table1510[[#This Row],[Name]], 'Elec 22-23'!$A$4:$B$680, 2, FALSE))</f>
        <v/>
      </c>
      <c r="I412" s="97" t="str">
        <f>IFERROR(Table1510[[#This Row],[Electricity 22-23]]/$M$1, "")</f>
        <v/>
      </c>
      <c r="J412" s="7" t="str">
        <f>IF(ISNA(VLOOKUP(Table1510[[#This Row],[Name]],Table1[#All],21,FALSE)),"0",(VLOOKUP(Table1510[[#This Row],[Name]],Table1[#All],21,FALSE)))</f>
        <v>0</v>
      </c>
      <c r="K412" s="97">
        <f ca="1">IFERROR(Table1510[[#This Row],[Electricity 23-24]]/$O$1,"")</f>
        <v>0</v>
      </c>
      <c r="L412" s="77"/>
    </row>
    <row r="413" spans="1:12" x14ac:dyDescent="0.25">
      <c r="A413" s="2"/>
      <c r="B413" s="21" t="e">
        <f>VLOOKUP(Table1510[[#This Row],[Name]], 'Site Information'!$A$2:$D$46, 4, FALSE)</f>
        <v>#N/A</v>
      </c>
      <c r="C413" s="11" t="str">
        <f>IF(ISNA(VLOOKUP(Table1510[[#This Row],[Name]], 'Elec 17-18'!$A$4:$B$630, 2, FALSE)), "0", VLOOKUP(Table1510[[#This Row],[Name]], 'Elec 17-18'!$A$4:$B$630, 2, FALSE))</f>
        <v>0</v>
      </c>
      <c r="D413" s="11" t="str">
        <f>IF(ISNA(VLOOKUP(Table1510[[#This Row],[Name]], 'Elec 18-19'!$A$4:$B$630, 2, FALSE)), "0", VLOOKUP(Table1510[[#This Row],[Name]], 'Elec 18-19'!$A$4:$B$630, 2, FALSE))</f>
        <v>0</v>
      </c>
      <c r="E413" s="11" t="str">
        <f>IF(ISNA(VLOOKUP(Table1510[[#This Row],[Name]], 'Elec 19-20'!$A$4:$B$631, 2, FALSE)), "0", VLOOKUP(Table1510[[#This Row],[Name]], 'Elec 19-20'!$A$4:$B$631, 2, FALSE))</f>
        <v>0</v>
      </c>
      <c r="F413" s="11" t="str">
        <f>IF(ISNA(VLOOKUP(Table1510[[#This Row],[Name]],'Elec 20-21'!$A$4:$B$641, 2, FALSE)), "0", VLOOKUP(Table1510[[#This Row],[Name]], 'Elec 20-21'!$A$4:$B$641, 2, FALSE))</f>
        <v>0</v>
      </c>
      <c r="G413" s="47" t="str">
        <f>IF(ISNA(VLOOKUP(Table1510[[#This Row],[Name]], 'Elec 21-22'!$A$4:$B$656, 2, FALSE)), "0", VLOOKUP(Table1510[[#This Row],[Name]], 'Elec 21-22'!$A$4:$B$656, 2, FALSE))</f>
        <v>0</v>
      </c>
      <c r="H413" s="11" t="str">
        <f>IF(ISNA(VLOOKUP(Table1510[[#This Row],[Name]],'Elec 22-23'!$A$4:$B$680, 2, FALSE)), "", VLOOKUP(Table1510[[#This Row],[Name]], 'Elec 22-23'!$A$4:$B$680, 2, FALSE))</f>
        <v/>
      </c>
      <c r="I413" s="12" t="str">
        <f>IFERROR(Table1510[[#This Row],[Electricity 22-23]]/$M$1, "")</f>
        <v/>
      </c>
      <c r="J413" s="7" t="str">
        <f>IF(ISNA(VLOOKUP(Table1510[[#This Row],[Name]],Table1[#All],21,FALSE)),"0",(VLOOKUP(Table1510[[#This Row],[Name]],Table1[#All],21,FALSE)))</f>
        <v>0</v>
      </c>
      <c r="K413" s="97">
        <f ca="1">IFERROR(Table1510[[#This Row],[Electricity 23-24]]/$O$1,"")</f>
        <v>0</v>
      </c>
      <c r="L413" s="77"/>
    </row>
    <row r="414" spans="1:12" x14ac:dyDescent="0.25">
      <c r="A414" s="2"/>
      <c r="B414" s="21" t="e">
        <f>VLOOKUP(Table1510[[#This Row],[Name]], 'Site Information'!$A$2:$D$46, 4, FALSE)</f>
        <v>#N/A</v>
      </c>
      <c r="C414" s="11" t="str">
        <f>IF(ISNA(VLOOKUP(Table1510[[#This Row],[Name]], 'Elec 17-18'!$A$4:$B$630, 2, FALSE)), "0", VLOOKUP(Table1510[[#This Row],[Name]], 'Elec 17-18'!$A$4:$B$630, 2, FALSE))</f>
        <v>0</v>
      </c>
      <c r="D414" s="11" t="str">
        <f>IF(ISNA(VLOOKUP(Table1510[[#This Row],[Name]], 'Elec 18-19'!$A$4:$B$630, 2, FALSE)), "0", VLOOKUP(Table1510[[#This Row],[Name]], 'Elec 18-19'!$A$4:$B$630, 2, FALSE))</f>
        <v>0</v>
      </c>
      <c r="E414" s="7" t="str">
        <f>IF(ISNA(VLOOKUP(Table1510[[#This Row],[Name]], 'Elec 19-20'!$A$4:$B$631, 2, FALSE)), "0", VLOOKUP(Table1510[[#This Row],[Name]], 'Elec 19-20'!$A$4:$B$631, 2, FALSE))</f>
        <v>0</v>
      </c>
      <c r="F414" s="11" t="str">
        <f>IF(ISNA(VLOOKUP(Table1510[[#This Row],[Name]],'Elec 20-21'!$A$4:$B$641, 2, FALSE)), "0", VLOOKUP(Table1510[[#This Row],[Name]], 'Elec 20-21'!$A$4:$B$641, 2, FALSE))</f>
        <v>0</v>
      </c>
      <c r="G414" s="47" t="str">
        <f>IF(ISNA(VLOOKUP(Table1510[[#This Row],[Name]], 'Elec 21-22'!$A$4:$B$656, 2, FALSE)), "0", VLOOKUP(Table1510[[#This Row],[Name]], 'Elec 21-22'!$A$4:$B$656, 2, FALSE))</f>
        <v>0</v>
      </c>
      <c r="H414" s="11" t="str">
        <f>IF(ISNA(VLOOKUP(Table1510[[#This Row],[Name]],'Elec 22-23'!$A$4:$B$680, 2, FALSE)), "", VLOOKUP(Table1510[[#This Row],[Name]], 'Elec 22-23'!$A$4:$B$680, 2, FALSE))</f>
        <v/>
      </c>
      <c r="I414" s="74" t="str">
        <f>IFERROR(Table1510[[#This Row],[Electricity 22-23]]/$M$1, "")</f>
        <v/>
      </c>
      <c r="J414" s="7" t="str">
        <f>IF(ISNA(VLOOKUP(Table1510[[#This Row],[Name]],Table1[#All],21,FALSE)),"0",(VLOOKUP(Table1510[[#This Row],[Name]],Table1[#All],21,FALSE)))</f>
        <v>0</v>
      </c>
      <c r="K414" s="97">
        <f ca="1">IFERROR(Table1510[[#This Row],[Electricity 23-24]]/$O$1,"")</f>
        <v>0</v>
      </c>
      <c r="L414" s="77"/>
    </row>
    <row r="415" spans="1:12" x14ac:dyDescent="0.25">
      <c r="A415" s="2"/>
      <c r="B415" s="21" t="e">
        <f>VLOOKUP(Table1510[[#This Row],[Name]], 'Site Information'!$A$2:$D$46, 4, FALSE)</f>
        <v>#N/A</v>
      </c>
      <c r="C415" s="8" t="str">
        <f>IF(ISNA(VLOOKUP(Table1510[[#This Row],[Name]], 'Elec 17-18'!$A$4:$B$630, 2, FALSE)), "0", VLOOKUP(Table1510[[#This Row],[Name]], 'Elec 17-18'!$A$4:$B$630, 2, FALSE))</f>
        <v>0</v>
      </c>
      <c r="D415" s="8" t="str">
        <f>IF(ISNA(VLOOKUP(Table1510[[#This Row],[Name]], 'Elec 18-19'!$A$4:$B$630, 2, FALSE)), "0", VLOOKUP(Table1510[[#This Row],[Name]], 'Elec 18-19'!$A$4:$B$630, 2, FALSE))</f>
        <v>0</v>
      </c>
      <c r="E415" s="7" t="str">
        <f>IF(ISNA(VLOOKUP(Table1510[[#This Row],[Name]], 'Elec 19-20'!$A$4:$B$631, 2, FALSE)), "0", VLOOKUP(Table1510[[#This Row],[Name]], 'Elec 19-20'!$A$4:$B$631, 2, FALSE))</f>
        <v>0</v>
      </c>
      <c r="F415" s="11" t="str">
        <f>IF(ISNA(VLOOKUP(Table1510[[#This Row],[Name]],'Elec 20-21'!$A$4:$B$641, 2, FALSE)), "0", VLOOKUP(Table1510[[#This Row],[Name]], 'Elec 20-21'!$A$4:$B$641, 2, FALSE))</f>
        <v>0</v>
      </c>
      <c r="G415" s="47" t="str">
        <f>IF(ISNA(VLOOKUP(Table1510[[#This Row],[Name]], 'Elec 21-22'!$A$4:$B$656, 2, FALSE)), "0", VLOOKUP(Table1510[[#This Row],[Name]], 'Elec 21-22'!$A$4:$B$656, 2, FALSE))</f>
        <v>0</v>
      </c>
      <c r="H415" s="11" t="str">
        <f>IF(ISNA(VLOOKUP(Table1510[[#This Row],[Name]],'Elec 22-23'!$A$4:$B$680, 2, FALSE)), "", VLOOKUP(Table1510[[#This Row],[Name]], 'Elec 22-23'!$A$4:$B$680, 2, FALSE))</f>
        <v/>
      </c>
      <c r="I415" s="74" t="str">
        <f>IFERROR(Table1510[[#This Row],[Electricity 22-23]]/$M$1, "")</f>
        <v/>
      </c>
      <c r="J415" s="7" t="str">
        <f>IF(ISNA(VLOOKUP(Table1510[[#This Row],[Name]],Table1[#All],21,FALSE)),"0",(VLOOKUP(Table1510[[#This Row],[Name]],Table1[#All],21,FALSE)))</f>
        <v>0</v>
      </c>
      <c r="K415" s="97">
        <f ca="1">IFERROR(Table1510[[#This Row],[Electricity 23-24]]/$O$1,"")</f>
        <v>0</v>
      </c>
      <c r="L415" s="77"/>
    </row>
    <row r="416" spans="1:12" x14ac:dyDescent="0.25">
      <c r="A416" s="2"/>
      <c r="B416" s="21" t="e">
        <f>VLOOKUP(Table1510[[#This Row],[Name]], 'Site Information'!$A$2:$D$46, 4, FALSE)</f>
        <v>#N/A</v>
      </c>
      <c r="C416" s="8" t="str">
        <f>IF(ISNA(VLOOKUP(Table1510[[#This Row],[Name]], 'Elec 17-18'!$A$4:$B$630, 2, FALSE)), "0", VLOOKUP(Table1510[[#This Row],[Name]], 'Elec 17-18'!$A$4:$B$630, 2, FALSE))</f>
        <v>0</v>
      </c>
      <c r="D416" s="8" t="str">
        <f>IF(ISNA(VLOOKUP(Table1510[[#This Row],[Name]], 'Elec 18-19'!$A$4:$B$630, 2, FALSE)), "0", VLOOKUP(Table1510[[#This Row],[Name]], 'Elec 18-19'!$A$4:$B$630, 2, FALSE))</f>
        <v>0</v>
      </c>
      <c r="E416" s="7" t="str">
        <f>IF(ISNA(VLOOKUP(Table1510[[#This Row],[Name]], 'Elec 19-20'!$A$4:$B$631, 2, FALSE)), "0", VLOOKUP(Table1510[[#This Row],[Name]], 'Elec 19-20'!$A$4:$B$631, 2, FALSE))</f>
        <v>0</v>
      </c>
      <c r="F416" s="11" t="str">
        <f>IF(ISNA(VLOOKUP(Table1510[[#This Row],[Name]],'Elec 20-21'!$A$4:$B$641, 2, FALSE)), "0", VLOOKUP(Table1510[[#This Row],[Name]], 'Elec 20-21'!$A$4:$B$641, 2, FALSE))</f>
        <v>0</v>
      </c>
      <c r="G416" s="47" t="str">
        <f>IF(ISNA(VLOOKUP(Table1510[[#This Row],[Name]], 'Elec 21-22'!$A$4:$B$656, 2, FALSE)), "0", VLOOKUP(Table1510[[#This Row],[Name]], 'Elec 21-22'!$A$4:$B$656, 2, FALSE))</f>
        <v>0</v>
      </c>
      <c r="H416" s="11" t="str">
        <f>IF(ISNA(VLOOKUP(Table1510[[#This Row],[Name]],'Elec 22-23'!$A$4:$B$680, 2, FALSE)), "", VLOOKUP(Table1510[[#This Row],[Name]], 'Elec 22-23'!$A$4:$B$680, 2, FALSE))</f>
        <v/>
      </c>
      <c r="I416" s="97" t="str">
        <f>IFERROR(Table1510[[#This Row],[Electricity 22-23]]/$M$1, "")</f>
        <v/>
      </c>
      <c r="J416" s="7" t="str">
        <f>IF(ISNA(VLOOKUP(Table1510[[#This Row],[Name]],Table1[#All],21,FALSE)),"0",(VLOOKUP(Table1510[[#This Row],[Name]],Table1[#All],21,FALSE)))</f>
        <v>0</v>
      </c>
      <c r="K416" s="97">
        <f ca="1">IFERROR(Table1510[[#This Row],[Electricity 23-24]]/$O$1,"")</f>
        <v>0</v>
      </c>
      <c r="L416" s="77"/>
    </row>
    <row r="417" spans="1:12" x14ac:dyDescent="0.25">
      <c r="A417" s="2"/>
      <c r="B417" s="21" t="e">
        <f>VLOOKUP(Table1510[[#This Row],[Name]], 'Site Information'!$A$2:$D$46, 4, FALSE)</f>
        <v>#N/A</v>
      </c>
      <c r="C417" s="8" t="str">
        <f>IF(ISNA(VLOOKUP(Table1510[[#This Row],[Name]], 'Elec 17-18'!$A$4:$B$630, 2, FALSE)), "0", VLOOKUP(Table1510[[#This Row],[Name]], 'Elec 17-18'!$A$4:$B$630, 2, FALSE))</f>
        <v>0</v>
      </c>
      <c r="D417" s="8" t="str">
        <f>IF(ISNA(VLOOKUP(Table1510[[#This Row],[Name]], 'Elec 18-19'!$A$4:$B$630, 2, FALSE)), "0", VLOOKUP(Table1510[[#This Row],[Name]], 'Elec 18-19'!$A$4:$B$630, 2, FALSE))</f>
        <v>0</v>
      </c>
      <c r="E417" s="7" t="str">
        <f>IF(ISNA(VLOOKUP(Table1510[[#This Row],[Name]], 'Elec 19-20'!$A$4:$B$631, 2, FALSE)), "0", VLOOKUP(Table1510[[#This Row],[Name]], 'Elec 19-20'!$A$4:$B$631, 2, FALSE))</f>
        <v>0</v>
      </c>
      <c r="F417" s="11" t="str">
        <f>IF(ISNA(VLOOKUP(Table1510[[#This Row],[Name]],'Elec 20-21'!$A$4:$B$641, 2, FALSE)), "0", VLOOKUP(Table1510[[#This Row],[Name]], 'Elec 20-21'!$A$4:$B$641, 2, FALSE))</f>
        <v>0</v>
      </c>
      <c r="G417" s="47" t="str">
        <f>IF(ISNA(VLOOKUP(Table1510[[#This Row],[Name]], 'Elec 21-22'!$A$4:$B$656, 2, FALSE)), "0", VLOOKUP(Table1510[[#This Row],[Name]], 'Elec 21-22'!$A$4:$B$656, 2, FALSE))</f>
        <v>0</v>
      </c>
      <c r="H417" s="11" t="str">
        <f>IF(ISNA(VLOOKUP(Table1510[[#This Row],[Name]],'Elec 22-23'!$A$4:$B$680, 2, FALSE)), "", VLOOKUP(Table1510[[#This Row],[Name]], 'Elec 22-23'!$A$4:$B$680, 2, FALSE))</f>
        <v/>
      </c>
      <c r="I417" s="97" t="str">
        <f>IFERROR(Table1510[[#This Row],[Electricity 22-23]]/$M$1, "")</f>
        <v/>
      </c>
      <c r="J417" s="7" t="str">
        <f>IF(ISNA(VLOOKUP(Table1510[[#This Row],[Name]],Table1[#All],21,FALSE)),"0",(VLOOKUP(Table1510[[#This Row],[Name]],Table1[#All],21,FALSE)))</f>
        <v>0</v>
      </c>
      <c r="K417" s="97">
        <f ca="1">IFERROR(Table1510[[#This Row],[Electricity 23-24]]/$O$1,"")</f>
        <v>0</v>
      </c>
      <c r="L417" s="77"/>
    </row>
    <row r="418" spans="1:12" x14ac:dyDescent="0.25">
      <c r="A418" s="2"/>
      <c r="B418" s="21" t="e">
        <f>VLOOKUP(Table1510[[#This Row],[Name]], 'Site Information'!$A$2:$D$46, 4, FALSE)</f>
        <v>#N/A</v>
      </c>
      <c r="C418" s="11" t="str">
        <f>IF(ISNA(VLOOKUP(Table1510[[#This Row],[Name]], 'Elec 17-18'!$A$4:$B$630, 2, FALSE)), "0", VLOOKUP(Table1510[[#This Row],[Name]], 'Elec 17-18'!$A$4:$B$630, 2, FALSE))</f>
        <v>0</v>
      </c>
      <c r="D418" s="11" t="str">
        <f>IF(ISNA(VLOOKUP(Table1510[[#This Row],[Name]], 'Elec 18-19'!$A$4:$B$630, 2, FALSE)), "0", VLOOKUP(Table1510[[#This Row],[Name]], 'Elec 18-19'!$A$4:$B$630, 2, FALSE))</f>
        <v>0</v>
      </c>
      <c r="E418" s="7" t="str">
        <f>IF(ISNA(VLOOKUP(Table1510[[#This Row],[Name]], 'Elec 19-20'!$A$4:$B$631, 2, FALSE)), "0", VLOOKUP(Table1510[[#This Row],[Name]], 'Elec 19-20'!$A$4:$B$631, 2, FALSE))</f>
        <v>0</v>
      </c>
      <c r="F418" s="11" t="str">
        <f>IF(ISNA(VLOOKUP(Table1510[[#This Row],[Name]],'Elec 20-21'!$A$4:$B$641, 2, FALSE)), "0", VLOOKUP(Table1510[[#This Row],[Name]], 'Elec 20-21'!$A$4:$B$641, 2, FALSE))</f>
        <v>0</v>
      </c>
      <c r="G418" s="47" t="str">
        <f>IF(ISNA(VLOOKUP(Table1510[[#This Row],[Name]], 'Elec 21-22'!$A$4:$B$656, 2, FALSE)), "0", VLOOKUP(Table1510[[#This Row],[Name]], 'Elec 21-22'!$A$4:$B$656, 2, FALSE))</f>
        <v>0</v>
      </c>
      <c r="H418" s="11" t="str">
        <f>IF(ISNA(VLOOKUP(Table1510[[#This Row],[Name]],'Elec 22-23'!$A$4:$B$680, 2, FALSE)), "", VLOOKUP(Table1510[[#This Row],[Name]], 'Elec 22-23'!$A$4:$B$680, 2, FALSE))</f>
        <v/>
      </c>
      <c r="I418" s="97" t="str">
        <f>IFERROR(Table1510[[#This Row],[Electricity 22-23]]/$M$1, "")</f>
        <v/>
      </c>
      <c r="J418" s="7" t="str">
        <f>IF(ISNA(VLOOKUP(Table1510[[#This Row],[Name]],Table1[#All],21,FALSE)),"0",(VLOOKUP(Table1510[[#This Row],[Name]],Table1[#All],21,FALSE)))</f>
        <v>0</v>
      </c>
      <c r="K418" s="97">
        <f ca="1">IFERROR(Table1510[[#This Row],[Electricity 23-24]]/$O$1,"")</f>
        <v>0</v>
      </c>
      <c r="L418" s="77"/>
    </row>
    <row r="419" spans="1:12" x14ac:dyDescent="0.25">
      <c r="A419" s="2"/>
      <c r="B419" s="21" t="e">
        <f>VLOOKUP(Table1510[[#This Row],[Name]], 'Site Information'!$A$2:$D$46, 4, FALSE)</f>
        <v>#N/A</v>
      </c>
      <c r="C419" s="8" t="str">
        <f>IF(ISNA(VLOOKUP(Table1510[[#This Row],[Name]], 'Elec 17-18'!$A$4:$B$630, 2, FALSE)), "0", VLOOKUP(Table1510[[#This Row],[Name]], 'Elec 17-18'!$A$4:$B$630, 2, FALSE))</f>
        <v>0</v>
      </c>
      <c r="D419" s="8" t="str">
        <f>IF(ISNA(VLOOKUP(Table1510[[#This Row],[Name]], 'Elec 18-19'!$A$4:$B$630, 2, FALSE)), "0", VLOOKUP(Table1510[[#This Row],[Name]], 'Elec 18-19'!$A$4:$B$630, 2, FALSE))</f>
        <v>0</v>
      </c>
      <c r="E419" s="7" t="str">
        <f>IF(ISNA(VLOOKUP(Table1510[[#This Row],[Name]], 'Elec 19-20'!$A$4:$B$631, 2, FALSE)), "0", VLOOKUP(Table1510[[#This Row],[Name]], 'Elec 19-20'!$A$4:$B$631, 2, FALSE))</f>
        <v>0</v>
      </c>
      <c r="F419" s="11" t="str">
        <f>IF(ISNA(VLOOKUP(Table1510[[#This Row],[Name]],'Elec 20-21'!$A$4:$B$641, 2, FALSE)), "0", VLOOKUP(Table1510[[#This Row],[Name]], 'Elec 20-21'!$A$4:$B$641, 2, FALSE))</f>
        <v>0</v>
      </c>
      <c r="G419" s="47" t="str">
        <f>IF(ISNA(VLOOKUP(Table1510[[#This Row],[Name]], 'Elec 21-22'!$A$4:$B$656, 2, FALSE)), "0", VLOOKUP(Table1510[[#This Row],[Name]], 'Elec 21-22'!$A$4:$B$656, 2, FALSE))</f>
        <v>0</v>
      </c>
      <c r="H419" s="11" t="str">
        <f>IF(ISNA(VLOOKUP(Table1510[[#This Row],[Name]],'Elec 22-23'!$A$4:$B$680, 2, FALSE)), "", VLOOKUP(Table1510[[#This Row],[Name]], 'Elec 22-23'!$A$4:$B$680, 2, FALSE))</f>
        <v/>
      </c>
      <c r="I419" s="74" t="str">
        <f>IFERROR(Table1510[[#This Row],[Electricity 22-23]]/$M$1, "")</f>
        <v/>
      </c>
      <c r="J419" s="7" t="str">
        <f>IF(ISNA(VLOOKUP(Table1510[[#This Row],[Name]],Table1[#All],21,FALSE)),"0",(VLOOKUP(Table1510[[#This Row],[Name]],Table1[#All],21,FALSE)))</f>
        <v>0</v>
      </c>
      <c r="K419" s="97">
        <f ca="1">IFERROR(Table1510[[#This Row],[Electricity 23-24]]/$O$1,"")</f>
        <v>0</v>
      </c>
      <c r="L419" s="77"/>
    </row>
    <row r="420" spans="1:12" x14ac:dyDescent="0.25">
      <c r="A420" s="2"/>
      <c r="B420" s="21" t="e">
        <f>VLOOKUP(Table1510[[#This Row],[Name]], 'Site Information'!$A$2:$D$46, 4, FALSE)</f>
        <v>#N/A</v>
      </c>
      <c r="C420" s="11" t="str">
        <f>IF(ISNA(VLOOKUP(Table1510[[#This Row],[Name]], 'Elec 17-18'!$A$4:$B$630, 2, FALSE)), "0", VLOOKUP(Table1510[[#This Row],[Name]], 'Elec 17-18'!$A$4:$B$630, 2, FALSE))</f>
        <v>0</v>
      </c>
      <c r="D420" s="11" t="str">
        <f>IF(ISNA(VLOOKUP(Table1510[[#This Row],[Name]], 'Elec 18-19'!$A$4:$B$630, 2, FALSE)), "0", VLOOKUP(Table1510[[#This Row],[Name]], 'Elec 18-19'!$A$4:$B$630, 2, FALSE))</f>
        <v>0</v>
      </c>
      <c r="E420" s="7" t="str">
        <f>IF(ISNA(VLOOKUP(Table1510[[#This Row],[Name]], 'Elec 19-20'!$A$4:$B$631, 2, FALSE)), "0", VLOOKUP(Table1510[[#This Row],[Name]], 'Elec 19-20'!$A$4:$B$631, 2, FALSE))</f>
        <v>0</v>
      </c>
      <c r="F420" s="11" t="str">
        <f>IF(ISNA(VLOOKUP(Table1510[[#This Row],[Name]],'Elec 20-21'!$A$4:$B$641, 2, FALSE)), "0", VLOOKUP(Table1510[[#This Row],[Name]], 'Elec 20-21'!$A$4:$B$641, 2, FALSE))</f>
        <v>0</v>
      </c>
      <c r="G420" s="47" t="str">
        <f>IF(ISNA(VLOOKUP(Table1510[[#This Row],[Name]], 'Elec 21-22'!$A$4:$B$656, 2, FALSE)), "0", VLOOKUP(Table1510[[#This Row],[Name]], 'Elec 21-22'!$A$4:$B$656, 2, FALSE))</f>
        <v>0</v>
      </c>
      <c r="H420" s="11" t="str">
        <f>IF(ISNA(VLOOKUP(Table1510[[#This Row],[Name]],'Elec 22-23'!$A$4:$B$680, 2, FALSE)), "", VLOOKUP(Table1510[[#This Row],[Name]], 'Elec 22-23'!$A$4:$B$680, 2, FALSE))</f>
        <v/>
      </c>
      <c r="I420" s="97" t="str">
        <f>IFERROR(Table1510[[#This Row],[Electricity 22-23]]/$M$1, "")</f>
        <v/>
      </c>
      <c r="J420" s="7" t="str">
        <f>IF(ISNA(VLOOKUP(Table1510[[#This Row],[Name]],Table1[#All],21,FALSE)),"0",(VLOOKUP(Table1510[[#This Row],[Name]],Table1[#All],21,FALSE)))</f>
        <v>0</v>
      </c>
      <c r="K420" s="97">
        <f ca="1">IFERROR(Table1510[[#This Row],[Electricity 23-24]]/$O$1,"")</f>
        <v>0</v>
      </c>
      <c r="L420" s="77"/>
    </row>
    <row r="421" spans="1:12" x14ac:dyDescent="0.25">
      <c r="A421" s="2"/>
      <c r="B421" s="21" t="e">
        <f>VLOOKUP(Table1510[[#This Row],[Name]], 'Site Information'!$A$2:$D$46, 4, FALSE)</f>
        <v>#N/A</v>
      </c>
      <c r="C421" s="8" t="str">
        <f>IF(ISNA(VLOOKUP(Table1510[[#This Row],[Name]], 'Elec 17-18'!$A$4:$B$630, 2, FALSE)), "0", VLOOKUP(Table1510[[#This Row],[Name]], 'Elec 17-18'!$A$4:$B$630, 2, FALSE))</f>
        <v>0</v>
      </c>
      <c r="D421" s="8" t="str">
        <f>IF(ISNA(VLOOKUP(Table1510[[#This Row],[Name]], 'Elec 18-19'!$A$4:$B$630, 2, FALSE)), "0", VLOOKUP(Table1510[[#This Row],[Name]], 'Elec 18-19'!$A$4:$B$630, 2, FALSE))</f>
        <v>0</v>
      </c>
      <c r="E421" s="7" t="str">
        <f>IF(ISNA(VLOOKUP(Table1510[[#This Row],[Name]], 'Elec 19-20'!$A$4:$B$631, 2, FALSE)), "0", VLOOKUP(Table1510[[#This Row],[Name]], 'Elec 19-20'!$A$4:$B$631, 2, FALSE))</f>
        <v>0</v>
      </c>
      <c r="F421" s="11" t="str">
        <f>IF(ISNA(VLOOKUP(Table1510[[#This Row],[Name]],'Elec 20-21'!$A$4:$B$641, 2, FALSE)), "0", VLOOKUP(Table1510[[#This Row],[Name]], 'Elec 20-21'!$A$4:$B$641, 2, FALSE))</f>
        <v>0</v>
      </c>
      <c r="G421" s="47" t="str">
        <f>IF(ISNA(VLOOKUP(Table1510[[#This Row],[Name]], 'Elec 21-22'!$A$4:$B$656, 2, FALSE)), "0", VLOOKUP(Table1510[[#This Row],[Name]], 'Elec 21-22'!$A$4:$B$656, 2, FALSE))</f>
        <v>0</v>
      </c>
      <c r="H421" s="11" t="str">
        <f>IF(ISNA(VLOOKUP(Table1510[[#This Row],[Name]],'Elec 22-23'!$A$4:$B$680, 2, FALSE)), "", VLOOKUP(Table1510[[#This Row],[Name]], 'Elec 22-23'!$A$4:$B$680, 2, FALSE))</f>
        <v/>
      </c>
      <c r="I421" s="97" t="str">
        <f>IFERROR(Table1510[[#This Row],[Electricity 22-23]]/$M$1, "")</f>
        <v/>
      </c>
      <c r="J421" s="7" t="str">
        <f>IF(ISNA(VLOOKUP(Table1510[[#This Row],[Name]],Table1[#All],21,FALSE)),"0",(VLOOKUP(Table1510[[#This Row],[Name]],Table1[#All],21,FALSE)))</f>
        <v>0</v>
      </c>
      <c r="K421" s="97">
        <f ca="1">IFERROR(Table1510[[#This Row],[Electricity 23-24]]/$O$1,"")</f>
        <v>0</v>
      </c>
      <c r="L421" s="77"/>
    </row>
    <row r="422" spans="1:12" x14ac:dyDescent="0.25">
      <c r="A422" s="2"/>
      <c r="B422" s="21" t="e">
        <f>VLOOKUP(Table1510[[#This Row],[Name]], 'Site Information'!$A$2:$D$46, 4, FALSE)</f>
        <v>#N/A</v>
      </c>
      <c r="C422" s="8" t="str">
        <f>IF(ISNA(VLOOKUP(Table1510[[#This Row],[Name]], 'Elec 17-18'!$A$4:$B$630, 2, FALSE)), "0", VLOOKUP(Table1510[[#This Row],[Name]], 'Elec 17-18'!$A$4:$B$630, 2, FALSE))</f>
        <v>0</v>
      </c>
      <c r="D422" s="8" t="str">
        <f>IF(ISNA(VLOOKUP(Table1510[[#This Row],[Name]], 'Elec 18-19'!$A$4:$B$630, 2, FALSE)), "0", VLOOKUP(Table1510[[#This Row],[Name]], 'Elec 18-19'!$A$4:$B$630, 2, FALSE))</f>
        <v>0</v>
      </c>
      <c r="E422" s="7" t="str">
        <f>IF(ISNA(VLOOKUP(Table1510[[#This Row],[Name]], 'Elec 19-20'!$A$4:$B$631, 2, FALSE)), "0", VLOOKUP(Table1510[[#This Row],[Name]], 'Elec 19-20'!$A$4:$B$631, 2, FALSE))</f>
        <v>0</v>
      </c>
      <c r="F422" s="11" t="str">
        <f>IF(ISNA(VLOOKUP(Table1510[[#This Row],[Name]],'Elec 20-21'!$A$4:$B$641, 2, FALSE)), "0", VLOOKUP(Table1510[[#This Row],[Name]], 'Elec 20-21'!$A$4:$B$641, 2, FALSE))</f>
        <v>0</v>
      </c>
      <c r="G422" s="47" t="str">
        <f>IF(ISNA(VLOOKUP(Table1510[[#This Row],[Name]], 'Elec 21-22'!$A$4:$B$656, 2, FALSE)), "0", VLOOKUP(Table1510[[#This Row],[Name]], 'Elec 21-22'!$A$4:$B$656, 2, FALSE))</f>
        <v>0</v>
      </c>
      <c r="H422" s="11" t="str">
        <f>IF(ISNA(VLOOKUP(Table1510[[#This Row],[Name]],'Elec 22-23'!$A$4:$B$680, 2, FALSE)), "", VLOOKUP(Table1510[[#This Row],[Name]], 'Elec 22-23'!$A$4:$B$680, 2, FALSE))</f>
        <v/>
      </c>
      <c r="I422" s="74" t="str">
        <f>IFERROR(Table1510[[#This Row],[Electricity 22-23]]/$M$1, "")</f>
        <v/>
      </c>
      <c r="J422" s="7" t="str">
        <f>IF(ISNA(VLOOKUP(Table1510[[#This Row],[Name]],Table1[#All],21,FALSE)),"0",(VLOOKUP(Table1510[[#This Row],[Name]],Table1[#All],21,FALSE)))</f>
        <v>0</v>
      </c>
      <c r="K422" s="97">
        <f ca="1">IFERROR(Table1510[[#This Row],[Electricity 23-24]]/$O$1,"")</f>
        <v>0</v>
      </c>
      <c r="L422" s="77"/>
    </row>
    <row r="423" spans="1:12" x14ac:dyDescent="0.25">
      <c r="A423" s="2"/>
      <c r="B423" s="21" t="e">
        <f>VLOOKUP(Table1510[[#This Row],[Name]], 'Site Information'!$A$2:$D$46, 4, FALSE)</f>
        <v>#N/A</v>
      </c>
      <c r="C423" s="11" t="str">
        <f>IF(ISNA(VLOOKUP(Table1510[[#This Row],[Name]], 'Elec 17-18'!$A$4:$B$630, 2, FALSE)), "0", VLOOKUP(Table1510[[#This Row],[Name]], 'Elec 17-18'!$A$4:$B$630, 2, FALSE))</f>
        <v>0</v>
      </c>
      <c r="D423" s="11" t="str">
        <f>IF(ISNA(VLOOKUP(Table1510[[#This Row],[Name]], 'Elec 18-19'!$A$4:$B$630, 2, FALSE)), "0", VLOOKUP(Table1510[[#This Row],[Name]], 'Elec 18-19'!$A$4:$B$630, 2, FALSE))</f>
        <v>0</v>
      </c>
      <c r="E423" s="7" t="str">
        <f>IF(ISNA(VLOOKUP(Table1510[[#This Row],[Name]], 'Elec 19-20'!$A$4:$B$631, 2, FALSE)), "0", VLOOKUP(Table1510[[#This Row],[Name]], 'Elec 19-20'!$A$4:$B$631, 2, FALSE))</f>
        <v>0</v>
      </c>
      <c r="F423" s="11" t="str">
        <f>IF(ISNA(VLOOKUP(Table1510[[#This Row],[Name]],'Elec 20-21'!$A$4:$B$641, 2, FALSE)), "0", VLOOKUP(Table1510[[#This Row],[Name]], 'Elec 20-21'!$A$4:$B$641, 2, FALSE))</f>
        <v>0</v>
      </c>
      <c r="G423" s="47" t="str">
        <f>IF(ISNA(VLOOKUP(Table1510[[#This Row],[Name]], 'Elec 21-22'!$A$4:$B$656, 2, FALSE)), "0", VLOOKUP(Table1510[[#This Row],[Name]], 'Elec 21-22'!$A$4:$B$656, 2, FALSE))</f>
        <v>0</v>
      </c>
      <c r="H423" s="11" t="str">
        <f>IF(ISNA(VLOOKUP(Table1510[[#This Row],[Name]],'Elec 22-23'!$A$4:$B$680, 2, FALSE)), "", VLOOKUP(Table1510[[#This Row],[Name]], 'Elec 22-23'!$A$4:$B$680, 2, FALSE))</f>
        <v/>
      </c>
      <c r="I423" s="74" t="str">
        <f>IFERROR(Table1510[[#This Row],[Electricity 22-23]]/$M$1, "")</f>
        <v/>
      </c>
      <c r="J423" s="7" t="str">
        <f>IF(ISNA(VLOOKUP(Table1510[[#This Row],[Name]],Table1[#All],21,FALSE)),"0",(VLOOKUP(Table1510[[#This Row],[Name]],Table1[#All],21,FALSE)))</f>
        <v>0</v>
      </c>
      <c r="K423" s="97">
        <f ca="1">IFERROR(Table1510[[#This Row],[Electricity 23-24]]/$O$1,"")</f>
        <v>0</v>
      </c>
      <c r="L423" s="77"/>
    </row>
    <row r="424" spans="1:12" x14ac:dyDescent="0.25">
      <c r="A424" s="2"/>
      <c r="B424" s="21" t="e">
        <f>VLOOKUP(Table1510[[#This Row],[Name]], 'Site Information'!$A$2:$D$46, 4, FALSE)</f>
        <v>#N/A</v>
      </c>
      <c r="C424" s="11" t="str">
        <f>IF(ISNA(VLOOKUP(Table1510[[#This Row],[Name]], 'Elec 17-18'!$A$4:$B$630, 2, FALSE)), "0", VLOOKUP(Table1510[[#This Row],[Name]], 'Elec 17-18'!$A$4:$B$630, 2, FALSE))</f>
        <v>0</v>
      </c>
      <c r="D424" s="11" t="str">
        <f>IF(ISNA(VLOOKUP(Table1510[[#This Row],[Name]], 'Elec 18-19'!$A$4:$B$630, 2, FALSE)), "0", VLOOKUP(Table1510[[#This Row],[Name]], 'Elec 18-19'!$A$4:$B$630, 2, FALSE))</f>
        <v>0</v>
      </c>
      <c r="E424" s="7" t="str">
        <f>IF(ISNA(VLOOKUP(Table1510[[#This Row],[Name]], 'Elec 19-20'!$A$4:$B$631, 2, FALSE)), "0", VLOOKUP(Table1510[[#This Row],[Name]], 'Elec 19-20'!$A$4:$B$631, 2, FALSE))</f>
        <v>0</v>
      </c>
      <c r="F424" s="11" t="str">
        <f>IF(ISNA(VLOOKUP(Table1510[[#This Row],[Name]],'Elec 20-21'!$A$4:$B$641, 2, FALSE)), "0", VLOOKUP(Table1510[[#This Row],[Name]], 'Elec 20-21'!$A$4:$B$641, 2, FALSE))</f>
        <v>0</v>
      </c>
      <c r="G424" s="47" t="str">
        <f>IF(ISNA(VLOOKUP(Table1510[[#This Row],[Name]], 'Elec 21-22'!$A$4:$B$656, 2, FALSE)), "0", VLOOKUP(Table1510[[#This Row],[Name]], 'Elec 21-22'!$A$4:$B$656, 2, FALSE))</f>
        <v>0</v>
      </c>
      <c r="H424" s="11" t="str">
        <f>IF(ISNA(VLOOKUP(Table1510[[#This Row],[Name]],'Elec 22-23'!$A$4:$B$680, 2, FALSE)), "", VLOOKUP(Table1510[[#This Row],[Name]], 'Elec 22-23'!$A$4:$B$680, 2, FALSE))</f>
        <v/>
      </c>
      <c r="I424" s="74" t="str">
        <f>IFERROR(Table1510[[#This Row],[Electricity 22-23]]/$M$1, "")</f>
        <v/>
      </c>
      <c r="J424" s="7" t="str">
        <f>IF(ISNA(VLOOKUP(Table1510[[#This Row],[Name]],Table1[#All],21,FALSE)),"0",(VLOOKUP(Table1510[[#This Row],[Name]],Table1[#All],21,FALSE)))</f>
        <v>0</v>
      </c>
      <c r="K424" s="97">
        <f ca="1">IFERROR(Table1510[[#This Row],[Electricity 23-24]]/$O$1,"")</f>
        <v>0</v>
      </c>
      <c r="L424" s="77"/>
    </row>
    <row r="425" spans="1:12" x14ac:dyDescent="0.25">
      <c r="A425" s="2"/>
      <c r="B425" s="21" t="e">
        <f>VLOOKUP(Table1510[[#This Row],[Name]], 'Site Information'!$A$2:$D$46, 4, FALSE)</f>
        <v>#N/A</v>
      </c>
      <c r="C425" s="11" t="str">
        <f>IF(ISNA(VLOOKUP(Table1510[[#This Row],[Name]], 'Elec 17-18'!$A$4:$B$630, 2, FALSE)), "0", VLOOKUP(Table1510[[#This Row],[Name]], 'Elec 17-18'!$A$4:$B$630, 2, FALSE))</f>
        <v>0</v>
      </c>
      <c r="D425" s="11" t="str">
        <f>IF(ISNA(VLOOKUP(Table1510[[#This Row],[Name]], 'Elec 18-19'!$A$4:$B$630, 2, FALSE)), "0", VLOOKUP(Table1510[[#This Row],[Name]], 'Elec 18-19'!$A$4:$B$630, 2, FALSE))</f>
        <v>0</v>
      </c>
      <c r="E425" s="7" t="str">
        <f>IF(ISNA(VLOOKUP(Table1510[[#This Row],[Name]], 'Elec 19-20'!$A$4:$B$631, 2, FALSE)), "0", VLOOKUP(Table1510[[#This Row],[Name]], 'Elec 19-20'!$A$4:$B$631, 2, FALSE))</f>
        <v>0</v>
      </c>
      <c r="F425" s="11" t="str">
        <f>IF(ISNA(VLOOKUP(Table1510[[#This Row],[Name]],'Elec 20-21'!$A$4:$B$641, 2, FALSE)), "0", VLOOKUP(Table1510[[#This Row],[Name]], 'Elec 20-21'!$A$4:$B$641, 2, FALSE))</f>
        <v>0</v>
      </c>
      <c r="G425" s="47" t="str">
        <f>IF(ISNA(VLOOKUP(Table1510[[#This Row],[Name]], 'Elec 21-22'!$A$4:$B$656, 2, FALSE)), "0", VLOOKUP(Table1510[[#This Row],[Name]], 'Elec 21-22'!$A$4:$B$656, 2, FALSE))</f>
        <v>0</v>
      </c>
      <c r="H425" s="11" t="str">
        <f>IF(ISNA(VLOOKUP(Table1510[[#This Row],[Name]],'Elec 22-23'!$A$4:$B$680, 2, FALSE)), "", VLOOKUP(Table1510[[#This Row],[Name]], 'Elec 22-23'!$A$4:$B$680, 2, FALSE))</f>
        <v/>
      </c>
      <c r="I425" s="97" t="str">
        <f>IFERROR(Table1510[[#This Row],[Electricity 22-23]]/$M$1, "")</f>
        <v/>
      </c>
      <c r="J425" s="7" t="str">
        <f>IF(ISNA(VLOOKUP(Table1510[[#This Row],[Name]],Table1[#All],21,FALSE)),"0",(VLOOKUP(Table1510[[#This Row],[Name]],Table1[#All],21,FALSE)))</f>
        <v>0</v>
      </c>
      <c r="K425" s="97">
        <f ca="1">IFERROR(Table1510[[#This Row],[Electricity 23-24]]/$O$1,"")</f>
        <v>0</v>
      </c>
      <c r="L425" s="77"/>
    </row>
    <row r="426" spans="1:12" x14ac:dyDescent="0.25">
      <c r="A426" s="2"/>
      <c r="B426" s="21" t="e">
        <f>VLOOKUP(Table1510[[#This Row],[Name]], 'Site Information'!$A$2:$D$46, 4, FALSE)</f>
        <v>#N/A</v>
      </c>
      <c r="C426" s="11" t="str">
        <f>IF(ISNA(VLOOKUP(Table1510[[#This Row],[Name]], 'Elec 17-18'!$A$4:$B$630, 2, FALSE)), "0", VLOOKUP(Table1510[[#This Row],[Name]], 'Elec 17-18'!$A$4:$B$630, 2, FALSE))</f>
        <v>0</v>
      </c>
      <c r="D426" s="11" t="str">
        <f>IF(ISNA(VLOOKUP(Table1510[[#This Row],[Name]], 'Elec 18-19'!$A$4:$B$630, 2, FALSE)), "0", VLOOKUP(Table1510[[#This Row],[Name]], 'Elec 18-19'!$A$4:$B$630, 2, FALSE))</f>
        <v>0</v>
      </c>
      <c r="E426" s="7" t="str">
        <f>IF(ISNA(VLOOKUP(Table1510[[#This Row],[Name]], 'Elec 19-20'!$A$4:$B$631, 2, FALSE)), "0", VLOOKUP(Table1510[[#This Row],[Name]], 'Elec 19-20'!$A$4:$B$631, 2, FALSE))</f>
        <v>0</v>
      </c>
      <c r="F426" s="11" t="str">
        <f>IF(ISNA(VLOOKUP(Table1510[[#This Row],[Name]],'Elec 20-21'!$A$4:$B$641, 2, FALSE)), "0", VLOOKUP(Table1510[[#This Row],[Name]], 'Elec 20-21'!$A$4:$B$641, 2, FALSE))</f>
        <v>0</v>
      </c>
      <c r="G426" s="47" t="str">
        <f>IF(ISNA(VLOOKUP(Table1510[[#This Row],[Name]], 'Elec 21-22'!$A$4:$B$656, 2, FALSE)), "0", VLOOKUP(Table1510[[#This Row],[Name]], 'Elec 21-22'!$A$4:$B$656, 2, FALSE))</f>
        <v>0</v>
      </c>
      <c r="H426" s="11" t="str">
        <f>IF(ISNA(VLOOKUP(Table1510[[#This Row],[Name]],'Elec 22-23'!$A$4:$B$680, 2, FALSE)), "", VLOOKUP(Table1510[[#This Row],[Name]], 'Elec 22-23'!$A$4:$B$680, 2, FALSE))</f>
        <v/>
      </c>
      <c r="I426" s="97" t="str">
        <f>IFERROR(Table1510[[#This Row],[Electricity 22-23]]/$M$1, "")</f>
        <v/>
      </c>
      <c r="J426" s="7" t="str">
        <f>IF(ISNA(VLOOKUP(Table1510[[#This Row],[Name]],Table1[#All],21,FALSE)),"0",(VLOOKUP(Table1510[[#This Row],[Name]],Table1[#All],21,FALSE)))</f>
        <v>0</v>
      </c>
      <c r="K426" s="97">
        <f ca="1">IFERROR(Table1510[[#This Row],[Electricity 23-24]]/$O$1,"")</f>
        <v>0</v>
      </c>
      <c r="L426" s="77"/>
    </row>
    <row r="427" spans="1:12" x14ac:dyDescent="0.25">
      <c r="A427" s="2"/>
      <c r="B427" s="21" t="e">
        <f>VLOOKUP(Table1510[[#This Row],[Name]], 'Site Information'!$A$2:$D$46, 4, FALSE)</f>
        <v>#N/A</v>
      </c>
      <c r="C427" s="11" t="str">
        <f>IF(ISNA(VLOOKUP(Table1510[[#This Row],[Name]], 'Elec 17-18'!$A$4:$B$630, 2, FALSE)), "0", VLOOKUP(Table1510[[#This Row],[Name]], 'Elec 17-18'!$A$4:$B$630, 2, FALSE))</f>
        <v>0</v>
      </c>
      <c r="D427" s="11" t="str">
        <f>IF(ISNA(VLOOKUP(Table1510[[#This Row],[Name]], 'Elec 18-19'!$A$4:$B$630, 2, FALSE)), "0", VLOOKUP(Table1510[[#This Row],[Name]], 'Elec 18-19'!$A$4:$B$630, 2, FALSE))</f>
        <v>0</v>
      </c>
      <c r="E427" s="11" t="str">
        <f>IF(ISNA(VLOOKUP(Table1510[[#This Row],[Name]], 'Elec 19-20'!$A$4:$B$631, 2, FALSE)), "0", VLOOKUP(Table1510[[#This Row],[Name]], 'Elec 19-20'!$A$4:$B$631, 2, FALSE))</f>
        <v>0</v>
      </c>
      <c r="F427" s="11" t="str">
        <f>IF(ISNA(VLOOKUP(Table1510[[#This Row],[Name]],'Elec 20-21'!$A$4:$B$641, 2, FALSE)), "0", VLOOKUP(Table1510[[#This Row],[Name]], 'Elec 20-21'!$A$4:$B$641, 2, FALSE))</f>
        <v>0</v>
      </c>
      <c r="G427" s="47" t="str">
        <f>IF(ISNA(VLOOKUP(Table1510[[#This Row],[Name]], 'Elec 21-22'!$A$4:$B$656, 2, FALSE)), "0", VLOOKUP(Table1510[[#This Row],[Name]], 'Elec 21-22'!$A$4:$B$656, 2, FALSE))</f>
        <v>0</v>
      </c>
      <c r="H427" s="11" t="str">
        <f>IF(ISNA(VLOOKUP(Table1510[[#This Row],[Name]],'Elec 22-23'!$A$4:$B$680, 2, FALSE)), "", VLOOKUP(Table1510[[#This Row],[Name]], 'Elec 22-23'!$A$4:$B$680, 2, FALSE))</f>
        <v/>
      </c>
      <c r="I427" s="12" t="str">
        <f>IFERROR(Table1510[[#This Row],[Electricity 22-23]]/$M$1, "")</f>
        <v/>
      </c>
      <c r="J427" s="7" t="str">
        <f>IF(ISNA(VLOOKUP(Table1510[[#This Row],[Name]],Table1[#All],21,FALSE)),"0",(VLOOKUP(Table1510[[#This Row],[Name]],Table1[#All],21,FALSE)))</f>
        <v>0</v>
      </c>
      <c r="K427" s="97">
        <f ca="1">IFERROR(Table1510[[#This Row],[Electricity 23-24]]/$O$1,"")</f>
        <v>0</v>
      </c>
      <c r="L427" s="77"/>
    </row>
    <row r="428" spans="1:12" x14ac:dyDescent="0.25">
      <c r="A428" s="2"/>
      <c r="B428" s="21" t="e">
        <f>VLOOKUP(Table1510[[#This Row],[Name]], 'Site Information'!$A$2:$D$46, 4, FALSE)</f>
        <v>#N/A</v>
      </c>
      <c r="C428" s="11" t="str">
        <f>IF(ISNA(VLOOKUP(Table1510[[#This Row],[Name]], 'Elec 17-18'!$A$4:$B$630, 2, FALSE)), "0", VLOOKUP(Table1510[[#This Row],[Name]], 'Elec 17-18'!$A$4:$B$630, 2, FALSE))</f>
        <v>0</v>
      </c>
      <c r="D428" s="11" t="str">
        <f>IF(ISNA(VLOOKUP(Table1510[[#This Row],[Name]], 'Elec 18-19'!$A$4:$B$630, 2, FALSE)), "0", VLOOKUP(Table1510[[#This Row],[Name]], 'Elec 18-19'!$A$4:$B$630, 2, FALSE))</f>
        <v>0</v>
      </c>
      <c r="E428" s="7" t="str">
        <f>IF(ISNA(VLOOKUP(Table1510[[#This Row],[Name]], 'Elec 19-20'!$A$4:$B$631, 2, FALSE)), "0", VLOOKUP(Table1510[[#This Row],[Name]], 'Elec 19-20'!$A$4:$B$631, 2, FALSE))</f>
        <v>0</v>
      </c>
      <c r="F428" s="11" t="str">
        <f>IF(ISNA(VLOOKUP(Table1510[[#This Row],[Name]],'Elec 20-21'!$A$4:$B$641, 2, FALSE)), "0", VLOOKUP(Table1510[[#This Row],[Name]], 'Elec 20-21'!$A$4:$B$641, 2, FALSE))</f>
        <v>0</v>
      </c>
      <c r="G428" s="47" t="str">
        <f>IF(ISNA(VLOOKUP(Table1510[[#This Row],[Name]], 'Elec 21-22'!$A$4:$B$656, 2, FALSE)), "0", VLOOKUP(Table1510[[#This Row],[Name]], 'Elec 21-22'!$A$4:$B$656, 2, FALSE))</f>
        <v>0</v>
      </c>
      <c r="H428" s="11" t="str">
        <f>IF(ISNA(VLOOKUP(Table1510[[#This Row],[Name]],'Elec 22-23'!$A$4:$B$680, 2, FALSE)), "", VLOOKUP(Table1510[[#This Row],[Name]], 'Elec 22-23'!$A$4:$B$680, 2, FALSE))</f>
        <v/>
      </c>
      <c r="I428" s="97" t="str">
        <f>IFERROR(Table1510[[#This Row],[Electricity 22-23]]/$M$1, "")</f>
        <v/>
      </c>
      <c r="J428" s="7" t="str">
        <f>IF(ISNA(VLOOKUP(Table1510[[#This Row],[Name]],Table1[#All],21,FALSE)),"0",(VLOOKUP(Table1510[[#This Row],[Name]],Table1[#All],21,FALSE)))</f>
        <v>0</v>
      </c>
      <c r="K428" s="97">
        <f ca="1">IFERROR(Table1510[[#This Row],[Electricity 23-24]]/$O$1,"")</f>
        <v>0</v>
      </c>
      <c r="L428" s="77"/>
    </row>
    <row r="429" spans="1:12" x14ac:dyDescent="0.25">
      <c r="A429" s="2"/>
      <c r="B429" s="21" t="e">
        <f>VLOOKUP(Table1510[[#This Row],[Name]], 'Site Information'!$A$2:$D$46, 4, FALSE)</f>
        <v>#N/A</v>
      </c>
      <c r="C429" s="11" t="str">
        <f>IF(ISNA(VLOOKUP(Table1510[[#This Row],[Name]], 'Elec 17-18'!$A$4:$B$630, 2, FALSE)), "0", VLOOKUP(Table1510[[#This Row],[Name]], 'Elec 17-18'!$A$4:$B$630, 2, FALSE))</f>
        <v>0</v>
      </c>
      <c r="D429" s="11" t="str">
        <f>IF(ISNA(VLOOKUP(Table1510[[#This Row],[Name]], 'Elec 18-19'!$A$4:$B$630, 2, FALSE)), "0", VLOOKUP(Table1510[[#This Row],[Name]], 'Elec 18-19'!$A$4:$B$630, 2, FALSE))</f>
        <v>0</v>
      </c>
      <c r="E429" s="7" t="str">
        <f>IF(ISNA(VLOOKUP(Table1510[[#This Row],[Name]], 'Elec 19-20'!$A$4:$B$631, 2, FALSE)), "0", VLOOKUP(Table1510[[#This Row],[Name]], 'Elec 19-20'!$A$4:$B$631, 2, FALSE))</f>
        <v>0</v>
      </c>
      <c r="F429" s="11" t="str">
        <f>IF(ISNA(VLOOKUP(Table1510[[#This Row],[Name]],'Elec 20-21'!$A$4:$B$641, 2, FALSE)), "0", VLOOKUP(Table1510[[#This Row],[Name]], 'Elec 20-21'!$A$4:$B$641, 2, FALSE))</f>
        <v>0</v>
      </c>
      <c r="G429" s="47" t="str">
        <f>IF(ISNA(VLOOKUP(Table1510[[#This Row],[Name]], 'Elec 21-22'!$A$4:$B$656, 2, FALSE)), "0", VLOOKUP(Table1510[[#This Row],[Name]], 'Elec 21-22'!$A$4:$B$656, 2, FALSE))</f>
        <v>0</v>
      </c>
      <c r="H429" s="11" t="str">
        <f>IF(ISNA(VLOOKUP(Table1510[[#This Row],[Name]],'Elec 22-23'!$A$4:$B$680, 2, FALSE)), "", VLOOKUP(Table1510[[#This Row],[Name]], 'Elec 22-23'!$A$4:$B$680, 2, FALSE))</f>
        <v/>
      </c>
      <c r="I429" s="74" t="str">
        <f>IFERROR(Table1510[[#This Row],[Electricity 22-23]]/$M$1, "")</f>
        <v/>
      </c>
      <c r="J429" s="7" t="str">
        <f>IF(ISNA(VLOOKUP(Table1510[[#This Row],[Name]],Table1[#All],21,FALSE)),"0",(VLOOKUP(Table1510[[#This Row],[Name]],Table1[#All],21,FALSE)))</f>
        <v>0</v>
      </c>
      <c r="K429" s="97">
        <f ca="1">IFERROR(Table1510[[#This Row],[Electricity 23-24]]/$O$1,"")</f>
        <v>0</v>
      </c>
      <c r="L429" s="77"/>
    </row>
    <row r="430" spans="1:12" x14ac:dyDescent="0.25">
      <c r="A430" s="2"/>
      <c r="B430" s="21" t="e">
        <f>VLOOKUP(Table1510[[#This Row],[Name]], 'Site Information'!$A$2:$D$46, 4, FALSE)</f>
        <v>#N/A</v>
      </c>
      <c r="C430" s="8" t="str">
        <f>IF(ISNA(VLOOKUP(Table1510[[#This Row],[Name]], 'Elec 17-18'!$A$4:$B$630, 2, FALSE)), "0", VLOOKUP(Table1510[[#This Row],[Name]], 'Elec 17-18'!$A$4:$B$630, 2, FALSE))</f>
        <v>0</v>
      </c>
      <c r="D430" s="8" t="str">
        <f>IF(ISNA(VLOOKUP(Table1510[[#This Row],[Name]], 'Elec 18-19'!$A$4:$B$630, 2, FALSE)), "0", VLOOKUP(Table1510[[#This Row],[Name]], 'Elec 18-19'!$A$4:$B$630, 2, FALSE))</f>
        <v>0</v>
      </c>
      <c r="E430" s="7" t="str">
        <f>IF(ISNA(VLOOKUP(Table1510[[#This Row],[Name]], 'Elec 19-20'!$A$4:$B$631, 2, FALSE)), "0", VLOOKUP(Table1510[[#This Row],[Name]], 'Elec 19-20'!$A$4:$B$631, 2, FALSE))</f>
        <v>0</v>
      </c>
      <c r="F430" s="11" t="str">
        <f>IF(ISNA(VLOOKUP(Table1510[[#This Row],[Name]],'Elec 20-21'!$A$4:$B$641, 2, FALSE)), "0", VLOOKUP(Table1510[[#This Row],[Name]], 'Elec 20-21'!$A$4:$B$641, 2, FALSE))</f>
        <v>0</v>
      </c>
      <c r="G430" s="47" t="str">
        <f>IF(ISNA(VLOOKUP(Table1510[[#This Row],[Name]], 'Elec 21-22'!$A$4:$B$656, 2, FALSE)), "0", VLOOKUP(Table1510[[#This Row],[Name]], 'Elec 21-22'!$A$4:$B$656, 2, FALSE))</f>
        <v>0</v>
      </c>
      <c r="H430" s="11" t="str">
        <f>IF(ISNA(VLOOKUP(Table1510[[#This Row],[Name]],'Elec 22-23'!$A$4:$B$680, 2, FALSE)), "", VLOOKUP(Table1510[[#This Row],[Name]], 'Elec 22-23'!$A$4:$B$680, 2, FALSE))</f>
        <v/>
      </c>
      <c r="I430" s="97" t="str">
        <f>IFERROR(Table1510[[#This Row],[Electricity 22-23]]/$M$1, "")</f>
        <v/>
      </c>
      <c r="J430" s="7" t="str">
        <f>IF(ISNA(VLOOKUP(Table1510[[#This Row],[Name]],Table1[#All],21,FALSE)),"0",(VLOOKUP(Table1510[[#This Row],[Name]],Table1[#All],21,FALSE)))</f>
        <v>0</v>
      </c>
      <c r="K430" s="97">
        <f ca="1">IFERROR(Table1510[[#This Row],[Electricity 23-24]]/$O$1,"")</f>
        <v>0</v>
      </c>
      <c r="L430" s="77"/>
    </row>
    <row r="431" spans="1:12" x14ac:dyDescent="0.25">
      <c r="A431" s="2"/>
      <c r="B431" s="21" t="e">
        <f>VLOOKUP(Table1510[[#This Row],[Name]], 'Site Information'!$A$2:$D$46, 4, FALSE)</f>
        <v>#N/A</v>
      </c>
      <c r="C431" s="8" t="str">
        <f>IF(ISNA(VLOOKUP(Table1510[[#This Row],[Name]], 'Elec 17-18'!$A$4:$B$630, 2, FALSE)), "0", VLOOKUP(Table1510[[#This Row],[Name]], 'Elec 17-18'!$A$4:$B$630, 2, FALSE))</f>
        <v>0</v>
      </c>
      <c r="D431" s="8" t="str">
        <f>IF(ISNA(VLOOKUP(Table1510[[#This Row],[Name]], 'Elec 18-19'!$A$4:$B$630, 2, FALSE)), "0", VLOOKUP(Table1510[[#This Row],[Name]], 'Elec 18-19'!$A$4:$B$630, 2, FALSE))</f>
        <v>0</v>
      </c>
      <c r="E431" s="7" t="str">
        <f>IF(ISNA(VLOOKUP(Table1510[[#This Row],[Name]], 'Elec 19-20'!$A$4:$B$631, 2, FALSE)), "0", VLOOKUP(Table1510[[#This Row],[Name]], 'Elec 19-20'!$A$4:$B$631, 2, FALSE))</f>
        <v>0</v>
      </c>
      <c r="F431" s="11" t="str">
        <f>IF(ISNA(VLOOKUP(Table1510[[#This Row],[Name]],'Elec 20-21'!$A$4:$B$641, 2, FALSE)), "0", VLOOKUP(Table1510[[#This Row],[Name]], 'Elec 20-21'!$A$4:$B$641, 2, FALSE))</f>
        <v>0</v>
      </c>
      <c r="G431" s="47" t="str">
        <f>IF(ISNA(VLOOKUP(Table1510[[#This Row],[Name]], 'Elec 21-22'!$A$4:$B$656, 2, FALSE)), "0", VLOOKUP(Table1510[[#This Row],[Name]], 'Elec 21-22'!$A$4:$B$656, 2, FALSE))</f>
        <v>0</v>
      </c>
      <c r="H431" s="11" t="str">
        <f>IF(ISNA(VLOOKUP(Table1510[[#This Row],[Name]],'Elec 22-23'!$A$4:$B$680, 2, FALSE)), "", VLOOKUP(Table1510[[#This Row],[Name]], 'Elec 22-23'!$A$4:$B$680, 2, FALSE))</f>
        <v/>
      </c>
      <c r="I431" s="97" t="str">
        <f>IFERROR(Table1510[[#This Row],[Electricity 22-23]]/$M$1, "")</f>
        <v/>
      </c>
      <c r="J431" s="7" t="str">
        <f>IF(ISNA(VLOOKUP(Table1510[[#This Row],[Name]],Table1[#All],21,FALSE)),"0",(VLOOKUP(Table1510[[#This Row],[Name]],Table1[#All],21,FALSE)))</f>
        <v>0</v>
      </c>
      <c r="K431" s="97">
        <f ca="1">IFERROR(Table1510[[#This Row],[Electricity 23-24]]/$O$1,"")</f>
        <v>0</v>
      </c>
      <c r="L431" s="77"/>
    </row>
    <row r="432" spans="1:12" x14ac:dyDescent="0.25">
      <c r="A432" s="2"/>
      <c r="B432" s="21" t="e">
        <f>VLOOKUP(Table1510[[#This Row],[Name]], 'Site Information'!$A$2:$D$46, 4, FALSE)</f>
        <v>#N/A</v>
      </c>
      <c r="C432" s="11" t="str">
        <f>IF(ISNA(VLOOKUP(Table1510[[#This Row],[Name]], 'Elec 17-18'!$A$4:$B$630, 2, FALSE)), "0", VLOOKUP(Table1510[[#This Row],[Name]], 'Elec 17-18'!$A$4:$B$630, 2, FALSE))</f>
        <v>0</v>
      </c>
      <c r="D432" s="11" t="str">
        <f>IF(ISNA(VLOOKUP(Table1510[[#This Row],[Name]], 'Elec 18-19'!$A$4:$B$630, 2, FALSE)), "0", VLOOKUP(Table1510[[#This Row],[Name]], 'Elec 18-19'!$A$4:$B$630, 2, FALSE))</f>
        <v>0</v>
      </c>
      <c r="E432" s="7" t="str">
        <f>IF(ISNA(VLOOKUP(Table1510[[#This Row],[Name]], 'Elec 19-20'!$A$4:$B$631, 2, FALSE)), "0", VLOOKUP(Table1510[[#This Row],[Name]], 'Elec 19-20'!$A$4:$B$631, 2, FALSE))</f>
        <v>0</v>
      </c>
      <c r="F432" s="11" t="str">
        <f>IF(ISNA(VLOOKUP(Table1510[[#This Row],[Name]],'Elec 20-21'!$A$4:$B$641, 2, FALSE)), "0", VLOOKUP(Table1510[[#This Row],[Name]], 'Elec 20-21'!$A$4:$B$641, 2, FALSE))</f>
        <v>0</v>
      </c>
      <c r="G432" s="47" t="str">
        <f>IF(ISNA(VLOOKUP(Table1510[[#This Row],[Name]], 'Elec 21-22'!$A$4:$B$656, 2, FALSE)), "0", VLOOKUP(Table1510[[#This Row],[Name]], 'Elec 21-22'!$A$4:$B$656, 2, FALSE))</f>
        <v>0</v>
      </c>
      <c r="H432" s="11" t="str">
        <f>IF(ISNA(VLOOKUP(Table1510[[#This Row],[Name]],'Elec 22-23'!$A$4:$B$680, 2, FALSE)), "", VLOOKUP(Table1510[[#This Row],[Name]], 'Elec 22-23'!$A$4:$B$680, 2, FALSE))</f>
        <v/>
      </c>
      <c r="I432" s="97" t="str">
        <f>IFERROR(Table1510[[#This Row],[Electricity 22-23]]/$M$1, "")</f>
        <v/>
      </c>
      <c r="J432" s="7" t="str">
        <f>IF(ISNA(VLOOKUP(Table1510[[#This Row],[Name]],Table1[#All],21,FALSE)),"0",(VLOOKUP(Table1510[[#This Row],[Name]],Table1[#All],21,FALSE)))</f>
        <v>0</v>
      </c>
      <c r="K432" s="97">
        <f ca="1">IFERROR(Table1510[[#This Row],[Electricity 23-24]]/$O$1,"")</f>
        <v>0</v>
      </c>
      <c r="L432" s="77"/>
    </row>
    <row r="433" spans="1:12" x14ac:dyDescent="0.25">
      <c r="A433" s="2"/>
      <c r="B433" s="21" t="e">
        <f>VLOOKUP(Table1510[[#This Row],[Name]], 'Site Information'!$A$2:$D$46, 4, FALSE)</f>
        <v>#N/A</v>
      </c>
      <c r="C433" s="11" t="str">
        <f>IF(ISNA(VLOOKUP(Table1510[[#This Row],[Name]], 'Elec 17-18'!$A$4:$B$630, 2, FALSE)), "0", VLOOKUP(Table1510[[#This Row],[Name]], 'Elec 17-18'!$A$4:$B$630, 2, FALSE))</f>
        <v>0</v>
      </c>
      <c r="D433" s="11" t="str">
        <f>IF(ISNA(VLOOKUP(Table1510[[#This Row],[Name]], 'Elec 18-19'!$A$4:$B$630, 2, FALSE)), "0", VLOOKUP(Table1510[[#This Row],[Name]], 'Elec 18-19'!$A$4:$B$630, 2, FALSE))</f>
        <v>0</v>
      </c>
      <c r="E433" s="7" t="str">
        <f>IF(ISNA(VLOOKUP(Table1510[[#This Row],[Name]], 'Elec 19-20'!$A$4:$B$631, 2, FALSE)), "0", VLOOKUP(Table1510[[#This Row],[Name]], 'Elec 19-20'!$A$4:$B$631, 2, FALSE))</f>
        <v>0</v>
      </c>
      <c r="F433" s="11" t="str">
        <f>IF(ISNA(VLOOKUP(Table1510[[#This Row],[Name]],'Elec 20-21'!$A$4:$B$641, 2, FALSE)), "0", VLOOKUP(Table1510[[#This Row],[Name]], 'Elec 20-21'!$A$4:$B$641, 2, FALSE))</f>
        <v>0</v>
      </c>
      <c r="G433" s="47" t="str">
        <f>IF(ISNA(VLOOKUP(Table1510[[#This Row],[Name]], 'Elec 21-22'!$A$4:$B$656, 2, FALSE)), "0", VLOOKUP(Table1510[[#This Row],[Name]], 'Elec 21-22'!$A$4:$B$656, 2, FALSE))</f>
        <v>0</v>
      </c>
      <c r="H433" s="11" t="str">
        <f>IF(ISNA(VLOOKUP(Table1510[[#This Row],[Name]],'Elec 22-23'!$A$4:$B$680, 2, FALSE)), "", VLOOKUP(Table1510[[#This Row],[Name]], 'Elec 22-23'!$A$4:$B$680, 2, FALSE))</f>
        <v/>
      </c>
      <c r="I433" s="74" t="str">
        <f>IFERROR(Table1510[[#This Row],[Electricity 22-23]]/$M$1, "")</f>
        <v/>
      </c>
      <c r="J433" s="7" t="str">
        <f>IF(ISNA(VLOOKUP(Table1510[[#This Row],[Name]],Table1[#All],21,FALSE)),"0",(VLOOKUP(Table1510[[#This Row],[Name]],Table1[#All],21,FALSE)))</f>
        <v>0</v>
      </c>
      <c r="K433" s="97">
        <f ca="1">IFERROR(Table1510[[#This Row],[Electricity 23-24]]/$O$1,"")</f>
        <v>0</v>
      </c>
      <c r="L433" s="77"/>
    </row>
    <row r="434" spans="1:12" x14ac:dyDescent="0.25">
      <c r="A434" s="2"/>
      <c r="B434" s="21" t="e">
        <f>VLOOKUP(Table1510[[#This Row],[Name]], 'Site Information'!$A$2:$D$46, 4, FALSE)</f>
        <v>#N/A</v>
      </c>
      <c r="C434" s="11" t="str">
        <f>IF(ISNA(VLOOKUP(Table1510[[#This Row],[Name]], 'Elec 17-18'!$A$4:$B$630, 2, FALSE)), "0", VLOOKUP(Table1510[[#This Row],[Name]], 'Elec 17-18'!$A$4:$B$630, 2, FALSE))</f>
        <v>0</v>
      </c>
      <c r="D434" s="11" t="str">
        <f>IF(ISNA(VLOOKUP(Table1510[[#This Row],[Name]], 'Elec 18-19'!$A$4:$B$630, 2, FALSE)), "0", VLOOKUP(Table1510[[#This Row],[Name]], 'Elec 18-19'!$A$4:$B$630, 2, FALSE))</f>
        <v>0</v>
      </c>
      <c r="E434" s="7" t="str">
        <f>IF(ISNA(VLOOKUP(Table1510[[#This Row],[Name]], 'Elec 19-20'!$A$4:$B$631, 2, FALSE)), "0", VLOOKUP(Table1510[[#This Row],[Name]], 'Elec 19-20'!$A$4:$B$631, 2, FALSE))</f>
        <v>0</v>
      </c>
      <c r="F434" s="11" t="str">
        <f>IF(ISNA(VLOOKUP(Table1510[[#This Row],[Name]],'Elec 20-21'!$A$4:$B$641, 2, FALSE)), "0", VLOOKUP(Table1510[[#This Row],[Name]], 'Elec 20-21'!$A$4:$B$641, 2, FALSE))</f>
        <v>0</v>
      </c>
      <c r="G434" s="47" t="str">
        <f>IF(ISNA(VLOOKUP(Table1510[[#This Row],[Name]], 'Elec 21-22'!$A$4:$B$656, 2, FALSE)), "0", VLOOKUP(Table1510[[#This Row],[Name]], 'Elec 21-22'!$A$4:$B$656, 2, FALSE))</f>
        <v>0</v>
      </c>
      <c r="H434" s="11" t="str">
        <f>IF(ISNA(VLOOKUP(Table1510[[#This Row],[Name]],'Elec 22-23'!$A$4:$B$680, 2, FALSE)), "", VLOOKUP(Table1510[[#This Row],[Name]], 'Elec 22-23'!$A$4:$B$680, 2, FALSE))</f>
        <v/>
      </c>
      <c r="I434" s="97" t="str">
        <f>IFERROR(Table1510[[#This Row],[Electricity 22-23]]/$M$1, "")</f>
        <v/>
      </c>
      <c r="J434" s="7" t="str">
        <f>IF(ISNA(VLOOKUP(Table1510[[#This Row],[Name]],Table1[#All],21,FALSE)),"0",(VLOOKUP(Table1510[[#This Row],[Name]],Table1[#All],21,FALSE)))</f>
        <v>0</v>
      </c>
      <c r="K434" s="97">
        <f ca="1">IFERROR(Table1510[[#This Row],[Electricity 23-24]]/$O$1,"")</f>
        <v>0</v>
      </c>
      <c r="L434" s="77"/>
    </row>
    <row r="435" spans="1:12" x14ac:dyDescent="0.25">
      <c r="A435" s="2"/>
      <c r="B435" s="21" t="e">
        <f>VLOOKUP(Table1510[[#This Row],[Name]], 'Site Information'!$A$2:$D$46, 4, FALSE)</f>
        <v>#N/A</v>
      </c>
      <c r="C435" s="11" t="str">
        <f>IF(ISNA(VLOOKUP(Table1510[[#This Row],[Name]], 'Elec 17-18'!$A$4:$B$630, 2, FALSE)), "0", VLOOKUP(Table1510[[#This Row],[Name]], 'Elec 17-18'!$A$4:$B$630, 2, FALSE))</f>
        <v>0</v>
      </c>
      <c r="D435" s="11" t="str">
        <f>IF(ISNA(VLOOKUP(Table1510[[#This Row],[Name]], 'Elec 18-19'!$A$4:$B$630, 2, FALSE)), "0", VLOOKUP(Table1510[[#This Row],[Name]], 'Elec 18-19'!$A$4:$B$630, 2, FALSE))</f>
        <v>0</v>
      </c>
      <c r="E435" s="7" t="str">
        <f>IF(ISNA(VLOOKUP(Table1510[[#This Row],[Name]], 'Elec 19-20'!$A$4:$B$631, 2, FALSE)), "0", VLOOKUP(Table1510[[#This Row],[Name]], 'Elec 19-20'!$A$4:$B$631, 2, FALSE))</f>
        <v>0</v>
      </c>
      <c r="F435" s="11" t="str">
        <f>IF(ISNA(VLOOKUP(Table1510[[#This Row],[Name]],'Elec 20-21'!$A$4:$B$641, 2, FALSE)), "0", VLOOKUP(Table1510[[#This Row],[Name]], 'Elec 20-21'!$A$4:$B$641, 2, FALSE))</f>
        <v>0</v>
      </c>
      <c r="G435" s="47" t="str">
        <f>IF(ISNA(VLOOKUP(Table1510[[#This Row],[Name]], 'Elec 21-22'!$A$4:$B$656, 2, FALSE)), "0", VLOOKUP(Table1510[[#This Row],[Name]], 'Elec 21-22'!$A$4:$B$656, 2, FALSE))</f>
        <v>0</v>
      </c>
      <c r="H435" s="11" t="str">
        <f>IF(ISNA(VLOOKUP(Table1510[[#This Row],[Name]],'Elec 22-23'!$A$4:$B$680, 2, FALSE)), "", VLOOKUP(Table1510[[#This Row],[Name]], 'Elec 22-23'!$A$4:$B$680, 2, FALSE))</f>
        <v/>
      </c>
      <c r="I435" s="97" t="str">
        <f>IFERROR(Table1510[[#This Row],[Electricity 22-23]]/$M$1, "")</f>
        <v/>
      </c>
      <c r="J435" s="7" t="str">
        <f>IF(ISNA(VLOOKUP(Table1510[[#This Row],[Name]],Table1[#All],21,FALSE)),"0",(VLOOKUP(Table1510[[#This Row],[Name]],Table1[#All],21,FALSE)))</f>
        <v>0</v>
      </c>
      <c r="K435" s="97">
        <f ca="1">IFERROR(Table1510[[#This Row],[Electricity 23-24]]/$O$1,"")</f>
        <v>0</v>
      </c>
      <c r="L435" s="77"/>
    </row>
    <row r="436" spans="1:12" x14ac:dyDescent="0.25">
      <c r="A436" s="2"/>
      <c r="B436" s="21" t="e">
        <f>VLOOKUP(Table1510[[#This Row],[Name]], 'Site Information'!$A$2:$D$46, 4, FALSE)</f>
        <v>#N/A</v>
      </c>
      <c r="C436" s="8" t="str">
        <f>IF(ISNA(VLOOKUP(Table1510[[#This Row],[Name]], 'Elec 17-18'!$A$4:$B$630, 2, FALSE)), "0", VLOOKUP(Table1510[[#This Row],[Name]], 'Elec 17-18'!$A$4:$B$630, 2, FALSE))</f>
        <v>0</v>
      </c>
      <c r="D436" s="8" t="str">
        <f>IF(ISNA(VLOOKUP(Table1510[[#This Row],[Name]], 'Elec 18-19'!$A$4:$B$630, 2, FALSE)), "0", VLOOKUP(Table1510[[#This Row],[Name]], 'Elec 18-19'!$A$4:$B$630, 2, FALSE))</f>
        <v>0</v>
      </c>
      <c r="E436" s="7" t="str">
        <f>IF(ISNA(VLOOKUP(Table1510[[#This Row],[Name]], 'Elec 19-20'!$A$4:$B$631, 2, FALSE)), "0", VLOOKUP(Table1510[[#This Row],[Name]], 'Elec 19-20'!$A$4:$B$631, 2, FALSE))</f>
        <v>0</v>
      </c>
      <c r="F436" s="11" t="str">
        <f>IF(ISNA(VLOOKUP(Table1510[[#This Row],[Name]],'Elec 20-21'!$A$4:$B$641, 2, FALSE)), "0", VLOOKUP(Table1510[[#This Row],[Name]], 'Elec 20-21'!$A$4:$B$641, 2, FALSE))</f>
        <v>0</v>
      </c>
      <c r="G436" s="47" t="str">
        <f>IF(ISNA(VLOOKUP(Table1510[[#This Row],[Name]], 'Elec 21-22'!$A$4:$B$656, 2, FALSE)), "0", VLOOKUP(Table1510[[#This Row],[Name]], 'Elec 21-22'!$A$4:$B$656, 2, FALSE))</f>
        <v>0</v>
      </c>
      <c r="H436" s="11" t="str">
        <f>IF(ISNA(VLOOKUP(Table1510[[#This Row],[Name]],'Elec 22-23'!$A$4:$B$680, 2, FALSE)), "", VLOOKUP(Table1510[[#This Row],[Name]], 'Elec 22-23'!$A$4:$B$680, 2, FALSE))</f>
        <v/>
      </c>
      <c r="I436" s="74" t="str">
        <f>IFERROR(Table1510[[#This Row],[Electricity 22-23]]/$M$1, "")</f>
        <v/>
      </c>
      <c r="J436" s="7" t="str">
        <f>IF(ISNA(VLOOKUP(Table1510[[#This Row],[Name]],Table1[#All],21,FALSE)),"0",(VLOOKUP(Table1510[[#This Row],[Name]],Table1[#All],21,FALSE)))</f>
        <v>0</v>
      </c>
      <c r="K436" s="97">
        <f ca="1">IFERROR(Table1510[[#This Row],[Electricity 23-24]]/$O$1,"")</f>
        <v>0</v>
      </c>
      <c r="L436" s="77"/>
    </row>
    <row r="437" spans="1:12" x14ac:dyDescent="0.25">
      <c r="A437" s="2"/>
      <c r="B437" s="21" t="e">
        <f>VLOOKUP(Table1510[[#This Row],[Name]], 'Site Information'!$A$2:$D$46, 4, FALSE)</f>
        <v>#N/A</v>
      </c>
      <c r="C437" s="11" t="str">
        <f>IF(ISNA(VLOOKUP(Table1510[[#This Row],[Name]], 'Elec 17-18'!$A$4:$B$630, 2, FALSE)), "0", VLOOKUP(Table1510[[#This Row],[Name]], 'Elec 17-18'!$A$4:$B$630, 2, FALSE))</f>
        <v>0</v>
      </c>
      <c r="D437" s="11" t="str">
        <f>IF(ISNA(VLOOKUP(Table1510[[#This Row],[Name]], 'Elec 18-19'!$A$4:$B$630, 2, FALSE)), "0", VLOOKUP(Table1510[[#This Row],[Name]], 'Elec 18-19'!$A$4:$B$630, 2, FALSE))</f>
        <v>0</v>
      </c>
      <c r="E437" s="7" t="str">
        <f>IF(ISNA(VLOOKUP(Table1510[[#This Row],[Name]], 'Elec 19-20'!$A$4:$B$631, 2, FALSE)), "0", VLOOKUP(Table1510[[#This Row],[Name]], 'Elec 19-20'!$A$4:$B$631, 2, FALSE))</f>
        <v>0</v>
      </c>
      <c r="F437" s="11" t="str">
        <f>IF(ISNA(VLOOKUP(Table1510[[#This Row],[Name]],'Elec 20-21'!$A$4:$B$641, 2, FALSE)), "0", VLOOKUP(Table1510[[#This Row],[Name]], 'Elec 20-21'!$A$4:$B$641, 2, FALSE))</f>
        <v>0</v>
      </c>
      <c r="G437" s="47" t="str">
        <f>IF(ISNA(VLOOKUP(Table1510[[#This Row],[Name]], 'Elec 21-22'!$A$4:$B$656, 2, FALSE)), "0", VLOOKUP(Table1510[[#This Row],[Name]], 'Elec 21-22'!$A$4:$B$656, 2, FALSE))</f>
        <v>0</v>
      </c>
      <c r="H437" s="11" t="str">
        <f>IF(ISNA(VLOOKUP(Table1510[[#This Row],[Name]],'Elec 22-23'!$A$4:$B$680, 2, FALSE)), "", VLOOKUP(Table1510[[#This Row],[Name]], 'Elec 22-23'!$A$4:$B$680, 2, FALSE))</f>
        <v/>
      </c>
      <c r="I437" s="97" t="str">
        <f>IFERROR(Table1510[[#This Row],[Electricity 22-23]]/$M$1, "")</f>
        <v/>
      </c>
      <c r="J437" s="7" t="str">
        <f>IF(ISNA(VLOOKUP(Table1510[[#This Row],[Name]],Table1[#All],21,FALSE)),"0",(VLOOKUP(Table1510[[#This Row],[Name]],Table1[#All],21,FALSE)))</f>
        <v>0</v>
      </c>
      <c r="K437" s="97">
        <f ca="1">IFERROR(Table1510[[#This Row],[Electricity 23-24]]/$O$1,"")</f>
        <v>0</v>
      </c>
      <c r="L437" s="77"/>
    </row>
    <row r="438" spans="1:12" x14ac:dyDescent="0.25">
      <c r="A438" s="2"/>
      <c r="B438" s="21" t="e">
        <f>VLOOKUP(Table1510[[#This Row],[Name]], 'Site Information'!$A$2:$D$46, 4, FALSE)</f>
        <v>#N/A</v>
      </c>
      <c r="C438" s="8" t="str">
        <f>IF(ISNA(VLOOKUP(Table1510[[#This Row],[Name]], 'Elec 17-18'!$A$4:$B$630, 2, FALSE)), "0", VLOOKUP(Table1510[[#This Row],[Name]], 'Elec 17-18'!$A$4:$B$630, 2, FALSE))</f>
        <v>0</v>
      </c>
      <c r="D438" s="8" t="str">
        <f>IF(ISNA(VLOOKUP(Table1510[[#This Row],[Name]], 'Elec 18-19'!$A$4:$B$630, 2, FALSE)), "0", VLOOKUP(Table1510[[#This Row],[Name]], 'Elec 18-19'!$A$4:$B$630, 2, FALSE))</f>
        <v>0</v>
      </c>
      <c r="E438" s="7" t="str">
        <f>IF(ISNA(VLOOKUP(Table1510[[#This Row],[Name]], 'Elec 19-20'!$A$4:$B$631, 2, FALSE)), "0", VLOOKUP(Table1510[[#This Row],[Name]], 'Elec 19-20'!$A$4:$B$631, 2, FALSE))</f>
        <v>0</v>
      </c>
      <c r="F438" s="11" t="str">
        <f>IF(ISNA(VLOOKUP(Table1510[[#This Row],[Name]],'Elec 20-21'!$A$4:$B$641, 2, FALSE)), "0", VLOOKUP(Table1510[[#This Row],[Name]], 'Elec 20-21'!$A$4:$B$641, 2, FALSE))</f>
        <v>0</v>
      </c>
      <c r="G438" s="47" t="str">
        <f>IF(ISNA(VLOOKUP(Table1510[[#This Row],[Name]], 'Elec 21-22'!$A$4:$B$656, 2, FALSE)), "0", VLOOKUP(Table1510[[#This Row],[Name]], 'Elec 21-22'!$A$4:$B$656, 2, FALSE))</f>
        <v>0</v>
      </c>
      <c r="H438" s="11" t="str">
        <f>IF(ISNA(VLOOKUP(Table1510[[#This Row],[Name]],'Elec 22-23'!$A$4:$B$680, 2, FALSE)), "", VLOOKUP(Table1510[[#This Row],[Name]], 'Elec 22-23'!$A$4:$B$680, 2, FALSE))</f>
        <v/>
      </c>
      <c r="I438" s="97" t="str">
        <f>IFERROR(Table1510[[#This Row],[Electricity 22-23]]/$M$1, "")</f>
        <v/>
      </c>
      <c r="J438" s="7" t="str">
        <f>IF(ISNA(VLOOKUP(Table1510[[#This Row],[Name]],Table1[#All],21,FALSE)),"0",(VLOOKUP(Table1510[[#This Row],[Name]],Table1[#All],21,FALSE)))</f>
        <v>0</v>
      </c>
      <c r="K438" s="97">
        <f ca="1">IFERROR(Table1510[[#This Row],[Electricity 23-24]]/$O$1,"")</f>
        <v>0</v>
      </c>
      <c r="L438" s="77"/>
    </row>
    <row r="439" spans="1:12" x14ac:dyDescent="0.25">
      <c r="A439" s="2"/>
      <c r="B439" s="21" t="e">
        <f>VLOOKUP(Table1510[[#This Row],[Name]], 'Site Information'!$A$2:$D$46, 4, FALSE)</f>
        <v>#N/A</v>
      </c>
      <c r="C439" s="8" t="str">
        <f>IF(ISNA(VLOOKUP(Table1510[[#This Row],[Name]], 'Elec 17-18'!$A$4:$B$630, 2, FALSE)), "0", VLOOKUP(Table1510[[#This Row],[Name]], 'Elec 17-18'!$A$4:$B$630, 2, FALSE))</f>
        <v>0</v>
      </c>
      <c r="D439" s="8" t="str">
        <f>IF(ISNA(VLOOKUP(Table1510[[#This Row],[Name]], 'Elec 18-19'!$A$4:$B$630, 2, FALSE)), "0", VLOOKUP(Table1510[[#This Row],[Name]], 'Elec 18-19'!$A$4:$B$630, 2, FALSE))</f>
        <v>0</v>
      </c>
      <c r="E439" s="7" t="str">
        <f>IF(ISNA(VLOOKUP(Table1510[[#This Row],[Name]], 'Elec 19-20'!$A$4:$B$631, 2, FALSE)), "0", VLOOKUP(Table1510[[#This Row],[Name]], 'Elec 19-20'!$A$4:$B$631, 2, FALSE))</f>
        <v>0</v>
      </c>
      <c r="F439" s="11" t="str">
        <f>IF(ISNA(VLOOKUP(Table1510[[#This Row],[Name]],'Elec 20-21'!$A$4:$B$641, 2, FALSE)), "0", VLOOKUP(Table1510[[#This Row],[Name]], 'Elec 20-21'!$A$4:$B$641, 2, FALSE))</f>
        <v>0</v>
      </c>
      <c r="G439" s="47" t="str">
        <f>IF(ISNA(VLOOKUP(Table1510[[#This Row],[Name]], 'Elec 21-22'!$A$4:$B$656, 2, FALSE)), "0", VLOOKUP(Table1510[[#This Row],[Name]], 'Elec 21-22'!$A$4:$B$656, 2, FALSE))</f>
        <v>0</v>
      </c>
      <c r="H439" s="11" t="str">
        <f>IF(ISNA(VLOOKUP(Table1510[[#This Row],[Name]],'Elec 22-23'!$A$4:$B$680, 2, FALSE)), "", VLOOKUP(Table1510[[#This Row],[Name]], 'Elec 22-23'!$A$4:$B$680, 2, FALSE))</f>
        <v/>
      </c>
      <c r="I439" s="74" t="str">
        <f>IFERROR(Table1510[[#This Row],[Electricity 22-23]]/$M$1, "")</f>
        <v/>
      </c>
      <c r="J439" s="7" t="str">
        <f>IF(ISNA(VLOOKUP(Table1510[[#This Row],[Name]],Table1[#All],21,FALSE)),"0",(VLOOKUP(Table1510[[#This Row],[Name]],Table1[#All],21,FALSE)))</f>
        <v>0</v>
      </c>
      <c r="K439" s="97">
        <f ca="1">IFERROR(Table1510[[#This Row],[Electricity 23-24]]/$O$1,"")</f>
        <v>0</v>
      </c>
      <c r="L439" s="77"/>
    </row>
    <row r="440" spans="1:12" x14ac:dyDescent="0.25">
      <c r="A440" s="2"/>
      <c r="B440" s="21" t="e">
        <f>VLOOKUP(Table1510[[#This Row],[Name]], 'Site Information'!$A$2:$D$46, 4, FALSE)</f>
        <v>#N/A</v>
      </c>
      <c r="C440" s="11" t="str">
        <f>IF(ISNA(VLOOKUP(Table1510[[#This Row],[Name]], 'Elec 17-18'!$A$4:$B$630, 2, FALSE)), "0", VLOOKUP(Table1510[[#This Row],[Name]], 'Elec 17-18'!$A$4:$B$630, 2, FALSE))</f>
        <v>0</v>
      </c>
      <c r="D440" s="11" t="str">
        <f>IF(ISNA(VLOOKUP(Table1510[[#This Row],[Name]], 'Elec 18-19'!$A$4:$B$630, 2, FALSE)), "0", VLOOKUP(Table1510[[#This Row],[Name]], 'Elec 18-19'!$A$4:$B$630, 2, FALSE))</f>
        <v>0</v>
      </c>
      <c r="E440" s="11" t="str">
        <f>IF(ISNA(VLOOKUP(Table1510[[#This Row],[Name]], 'Elec 19-20'!$A$4:$B$631, 2, FALSE)), "0", VLOOKUP(Table1510[[#This Row],[Name]], 'Elec 19-20'!$A$4:$B$631, 2, FALSE))</f>
        <v>0</v>
      </c>
      <c r="F440" s="11" t="str">
        <f>IF(ISNA(VLOOKUP(Table1510[[#This Row],[Name]],'Elec 20-21'!$A$4:$B$641, 2, FALSE)), "0", VLOOKUP(Table1510[[#This Row],[Name]], 'Elec 20-21'!$A$4:$B$641, 2, FALSE))</f>
        <v>0</v>
      </c>
      <c r="G440" s="47" t="str">
        <f>IF(ISNA(VLOOKUP(Table1510[[#This Row],[Name]], 'Elec 21-22'!$A$4:$B$656, 2, FALSE)), "0", VLOOKUP(Table1510[[#This Row],[Name]], 'Elec 21-22'!$A$4:$B$656, 2, FALSE))</f>
        <v>0</v>
      </c>
      <c r="H440" s="11" t="str">
        <f>IF(ISNA(VLOOKUP(Table1510[[#This Row],[Name]],'Elec 22-23'!$A$4:$B$680, 2, FALSE)), "", VLOOKUP(Table1510[[#This Row],[Name]], 'Elec 22-23'!$A$4:$B$680, 2, FALSE))</f>
        <v/>
      </c>
      <c r="I440" s="12" t="str">
        <f>IFERROR(Table1510[[#This Row],[Electricity 22-23]]/$M$1, "")</f>
        <v/>
      </c>
      <c r="J440" s="7" t="str">
        <f>IF(ISNA(VLOOKUP(Table1510[[#This Row],[Name]],Table1[#All],21,FALSE)),"0",(VLOOKUP(Table1510[[#This Row],[Name]],Table1[#All],21,FALSE)))</f>
        <v>0</v>
      </c>
      <c r="K440" s="97">
        <f ca="1">IFERROR(Table1510[[#This Row],[Electricity 23-24]]/$O$1,"")</f>
        <v>0</v>
      </c>
      <c r="L440" s="77"/>
    </row>
    <row r="441" spans="1:12" x14ac:dyDescent="0.25">
      <c r="A441" s="2"/>
      <c r="B441" s="21" t="e">
        <f>VLOOKUP(Table1510[[#This Row],[Name]], 'Site Information'!$A$2:$D$46, 4, FALSE)</f>
        <v>#N/A</v>
      </c>
      <c r="C441" s="8" t="str">
        <f>IF(ISNA(VLOOKUP(Table1510[[#This Row],[Name]], 'Elec 17-18'!$A$4:$B$630, 2, FALSE)), "0", VLOOKUP(Table1510[[#This Row],[Name]], 'Elec 17-18'!$A$4:$B$630, 2, FALSE))</f>
        <v>0</v>
      </c>
      <c r="D441" s="8" t="str">
        <f>IF(ISNA(VLOOKUP(Table1510[[#This Row],[Name]], 'Elec 18-19'!$A$4:$B$630, 2, FALSE)), "0", VLOOKUP(Table1510[[#This Row],[Name]], 'Elec 18-19'!$A$4:$B$630, 2, FALSE))</f>
        <v>0</v>
      </c>
      <c r="E441" s="7" t="str">
        <f>IF(ISNA(VLOOKUP(Table1510[[#This Row],[Name]], 'Elec 19-20'!$A$4:$B$631, 2, FALSE)), "0", VLOOKUP(Table1510[[#This Row],[Name]], 'Elec 19-20'!$A$4:$B$631, 2, FALSE))</f>
        <v>0</v>
      </c>
      <c r="F441" s="11" t="str">
        <f>IF(ISNA(VLOOKUP(Table1510[[#This Row],[Name]],'Elec 20-21'!$A$4:$B$641, 2, FALSE)), "0", VLOOKUP(Table1510[[#This Row],[Name]], 'Elec 20-21'!$A$4:$B$641, 2, FALSE))</f>
        <v>0</v>
      </c>
      <c r="G441" s="47" t="str">
        <f>IF(ISNA(VLOOKUP(Table1510[[#This Row],[Name]], 'Elec 21-22'!$A$4:$B$656, 2, FALSE)), "0", VLOOKUP(Table1510[[#This Row],[Name]], 'Elec 21-22'!$A$4:$B$656, 2, FALSE))</f>
        <v>0</v>
      </c>
      <c r="H441" s="11" t="str">
        <f>IF(ISNA(VLOOKUP(Table1510[[#This Row],[Name]],'Elec 22-23'!$A$4:$B$680, 2, FALSE)), "", VLOOKUP(Table1510[[#This Row],[Name]], 'Elec 22-23'!$A$4:$B$680, 2, FALSE))</f>
        <v/>
      </c>
      <c r="I441" s="97" t="str">
        <f>IFERROR(Table1510[[#This Row],[Electricity 22-23]]/$M$1, "")</f>
        <v/>
      </c>
      <c r="J441" s="7" t="str">
        <f>IF(ISNA(VLOOKUP(Table1510[[#This Row],[Name]],Table1[#All],21,FALSE)),"0",(VLOOKUP(Table1510[[#This Row],[Name]],Table1[#All],21,FALSE)))</f>
        <v>0</v>
      </c>
      <c r="K441" s="97">
        <f ca="1">IFERROR(Table1510[[#This Row],[Electricity 23-24]]/$O$1,"")</f>
        <v>0</v>
      </c>
      <c r="L441" s="77"/>
    </row>
    <row r="442" spans="1:12" x14ac:dyDescent="0.25">
      <c r="A442" s="2"/>
      <c r="B442" s="21" t="e">
        <f>VLOOKUP(Table1510[[#This Row],[Name]], 'Site Information'!$A$2:$D$46, 4, FALSE)</f>
        <v>#N/A</v>
      </c>
      <c r="C442" s="11" t="str">
        <f>IF(ISNA(VLOOKUP(Table1510[[#This Row],[Name]], 'Elec 17-18'!$A$4:$B$630, 2, FALSE)), "0", VLOOKUP(Table1510[[#This Row],[Name]], 'Elec 17-18'!$A$4:$B$630, 2, FALSE))</f>
        <v>0</v>
      </c>
      <c r="D442" s="11" t="str">
        <f>IF(ISNA(VLOOKUP(Table1510[[#This Row],[Name]], 'Elec 18-19'!$A$4:$B$630, 2, FALSE)), "0", VLOOKUP(Table1510[[#This Row],[Name]], 'Elec 18-19'!$A$4:$B$630, 2, FALSE))</f>
        <v>0</v>
      </c>
      <c r="E442" s="7" t="str">
        <f>IF(ISNA(VLOOKUP(Table1510[[#This Row],[Name]], 'Elec 19-20'!$A$4:$B$631, 2, FALSE)), "0", VLOOKUP(Table1510[[#This Row],[Name]], 'Elec 19-20'!$A$4:$B$631, 2, FALSE))</f>
        <v>0</v>
      </c>
      <c r="F442" s="11" t="str">
        <f>IF(ISNA(VLOOKUP(Table1510[[#This Row],[Name]],'Elec 20-21'!$A$4:$B$641, 2, FALSE)), "0", VLOOKUP(Table1510[[#This Row],[Name]], 'Elec 20-21'!$A$4:$B$641, 2, FALSE))</f>
        <v>0</v>
      </c>
      <c r="G442" s="47" t="str">
        <f>IF(ISNA(VLOOKUP(Table1510[[#This Row],[Name]], 'Elec 21-22'!$A$4:$B$656, 2, FALSE)), "0", VLOOKUP(Table1510[[#This Row],[Name]], 'Elec 21-22'!$A$4:$B$656, 2, FALSE))</f>
        <v>0</v>
      </c>
      <c r="H442" s="11" t="str">
        <f>IF(ISNA(VLOOKUP(Table1510[[#This Row],[Name]],'Elec 22-23'!$A$4:$B$680, 2, FALSE)), "", VLOOKUP(Table1510[[#This Row],[Name]], 'Elec 22-23'!$A$4:$B$680, 2, FALSE))</f>
        <v/>
      </c>
      <c r="I442" s="74" t="str">
        <f>IFERROR(Table1510[[#This Row],[Electricity 22-23]]/$M$1, "")</f>
        <v/>
      </c>
      <c r="J442" s="7" t="str">
        <f>IF(ISNA(VLOOKUP(Table1510[[#This Row],[Name]],Table1[#All],21,FALSE)),"0",(VLOOKUP(Table1510[[#This Row],[Name]],Table1[#All],21,FALSE)))</f>
        <v>0</v>
      </c>
      <c r="K442" s="97">
        <f ca="1">IFERROR(Table1510[[#This Row],[Electricity 23-24]]/$O$1,"")</f>
        <v>0</v>
      </c>
      <c r="L442" s="77"/>
    </row>
    <row r="443" spans="1:12" x14ac:dyDescent="0.25">
      <c r="A443" s="2"/>
      <c r="B443" s="21" t="e">
        <f>VLOOKUP(Table1510[[#This Row],[Name]], 'Site Information'!$A$2:$D$46, 4, FALSE)</f>
        <v>#N/A</v>
      </c>
      <c r="C443" s="11" t="str">
        <f>IF(ISNA(VLOOKUP(Table1510[[#This Row],[Name]], 'Elec 17-18'!$A$4:$B$630, 2, FALSE)), "0", VLOOKUP(Table1510[[#This Row],[Name]], 'Elec 17-18'!$A$4:$B$630, 2, FALSE))</f>
        <v>0</v>
      </c>
      <c r="D443" s="11" t="str">
        <f>IF(ISNA(VLOOKUP(Table1510[[#This Row],[Name]], 'Elec 18-19'!$A$4:$B$630, 2, FALSE)), "0", VLOOKUP(Table1510[[#This Row],[Name]], 'Elec 18-19'!$A$4:$B$630, 2, FALSE))</f>
        <v>0</v>
      </c>
      <c r="E443" s="11" t="str">
        <f>IF(ISNA(VLOOKUP(Table1510[[#This Row],[Name]], 'Elec 19-20'!$A$4:$B$631, 2, FALSE)), "0", VLOOKUP(Table1510[[#This Row],[Name]], 'Elec 19-20'!$A$4:$B$631, 2, FALSE))</f>
        <v>0</v>
      </c>
      <c r="F443" s="11" t="str">
        <f>IF(ISNA(VLOOKUP(Table1510[[#This Row],[Name]],'Elec 20-21'!$A$4:$B$641, 2, FALSE)), "0", VLOOKUP(Table1510[[#This Row],[Name]], 'Elec 20-21'!$A$4:$B$641, 2, FALSE))</f>
        <v>0</v>
      </c>
      <c r="G443" s="47" t="str">
        <f>IF(ISNA(VLOOKUP(Table1510[[#This Row],[Name]], 'Elec 21-22'!$A$4:$B$656, 2, FALSE)), "0", VLOOKUP(Table1510[[#This Row],[Name]], 'Elec 21-22'!$A$4:$B$656, 2, FALSE))</f>
        <v>0</v>
      </c>
      <c r="H443" s="11" t="str">
        <f>IF(ISNA(VLOOKUP(Table1510[[#This Row],[Name]],'Elec 22-23'!$A$4:$B$680, 2, FALSE)), "", VLOOKUP(Table1510[[#This Row],[Name]], 'Elec 22-23'!$A$4:$B$680, 2, FALSE))</f>
        <v/>
      </c>
      <c r="I443" s="93" t="str">
        <f>IFERROR(Table1510[[#This Row],[Electricity 22-23]]/$M$1, "")</f>
        <v/>
      </c>
      <c r="J443" s="7" t="str">
        <f>IF(ISNA(VLOOKUP(Table1510[[#This Row],[Name]],Table1[#All],21,FALSE)),"0",(VLOOKUP(Table1510[[#This Row],[Name]],Table1[#All],21,FALSE)))</f>
        <v>0</v>
      </c>
      <c r="K443" s="97">
        <f ca="1">IFERROR(Table1510[[#This Row],[Electricity 23-24]]/$O$1,"")</f>
        <v>0</v>
      </c>
      <c r="L443" s="77"/>
    </row>
    <row r="444" spans="1:12" x14ac:dyDescent="0.25">
      <c r="A444" s="2"/>
      <c r="B444" s="21" t="e">
        <f>VLOOKUP(Table1510[[#This Row],[Name]], 'Site Information'!$A$2:$D$46, 4, FALSE)</f>
        <v>#N/A</v>
      </c>
      <c r="C444" s="11" t="str">
        <f>IF(ISNA(VLOOKUP(Table1510[[#This Row],[Name]], 'Elec 17-18'!$A$4:$B$630, 2, FALSE)), "0", VLOOKUP(Table1510[[#This Row],[Name]], 'Elec 17-18'!$A$4:$B$630, 2, FALSE))</f>
        <v>0</v>
      </c>
      <c r="D444" s="11" t="str">
        <f>IF(ISNA(VLOOKUP(Table1510[[#This Row],[Name]], 'Elec 18-19'!$A$4:$B$630, 2, FALSE)), "0", VLOOKUP(Table1510[[#This Row],[Name]], 'Elec 18-19'!$A$4:$B$630, 2, FALSE))</f>
        <v>0</v>
      </c>
      <c r="E444" s="11" t="str">
        <f>IF(ISNA(VLOOKUP(Table1510[[#This Row],[Name]], 'Elec 19-20'!$A$4:$B$631, 2, FALSE)), "0", VLOOKUP(Table1510[[#This Row],[Name]], 'Elec 19-20'!$A$4:$B$631, 2, FALSE))</f>
        <v>0</v>
      </c>
      <c r="F444" s="11" t="str">
        <f>IF(ISNA(VLOOKUP(Table1510[[#This Row],[Name]],'Elec 20-21'!$A$4:$B$641, 2, FALSE)), "0", VLOOKUP(Table1510[[#This Row],[Name]], 'Elec 20-21'!$A$4:$B$641, 2, FALSE))</f>
        <v>0</v>
      </c>
      <c r="G444" s="47" t="str">
        <f>IF(ISNA(VLOOKUP(Table1510[[#This Row],[Name]], 'Elec 21-22'!$A$4:$B$656, 2, FALSE)), "0", VLOOKUP(Table1510[[#This Row],[Name]], 'Elec 21-22'!$A$4:$B$656, 2, FALSE))</f>
        <v>0</v>
      </c>
      <c r="H444" s="11" t="str">
        <f>IF(ISNA(VLOOKUP(Table1510[[#This Row],[Name]],'Elec 22-23'!$A$4:$B$680, 2, FALSE)), "", VLOOKUP(Table1510[[#This Row],[Name]], 'Elec 22-23'!$A$4:$B$680, 2, FALSE))</f>
        <v/>
      </c>
      <c r="I444" s="93" t="str">
        <f>IFERROR(Table1510[[#This Row],[Electricity 22-23]]/$M$1, "")</f>
        <v/>
      </c>
      <c r="J444" s="7" t="str">
        <f>IF(ISNA(VLOOKUP(Table1510[[#This Row],[Name]],Table1[#All],21,FALSE)),"0",(VLOOKUP(Table1510[[#This Row],[Name]],Table1[#All],21,FALSE)))</f>
        <v>0</v>
      </c>
      <c r="K444" s="97">
        <f ca="1">IFERROR(Table1510[[#This Row],[Electricity 23-24]]/$O$1,"")</f>
        <v>0</v>
      </c>
      <c r="L444" s="77"/>
    </row>
    <row r="445" spans="1:12" x14ac:dyDescent="0.25">
      <c r="A445" s="2"/>
      <c r="B445" s="21" t="e">
        <f>VLOOKUP(Table1510[[#This Row],[Name]], 'Site Information'!$A$2:$D$46, 4, FALSE)</f>
        <v>#N/A</v>
      </c>
      <c r="C445" s="11" t="str">
        <f>IF(ISNA(VLOOKUP(Table1510[[#This Row],[Name]], 'Elec 17-18'!$A$4:$B$630, 2, FALSE)), "0", VLOOKUP(Table1510[[#This Row],[Name]], 'Elec 17-18'!$A$4:$B$630, 2, FALSE))</f>
        <v>0</v>
      </c>
      <c r="D445" s="11" t="str">
        <f>IF(ISNA(VLOOKUP(Table1510[[#This Row],[Name]], 'Elec 18-19'!$A$4:$B$630, 2, FALSE)), "0", VLOOKUP(Table1510[[#This Row],[Name]], 'Elec 18-19'!$A$4:$B$630, 2, FALSE))</f>
        <v>0</v>
      </c>
      <c r="E445" s="11" t="str">
        <f>IF(ISNA(VLOOKUP(Table1510[[#This Row],[Name]], 'Elec 19-20'!$A$4:$B$631, 2, FALSE)), "0", VLOOKUP(Table1510[[#This Row],[Name]], 'Elec 19-20'!$A$4:$B$631, 2, FALSE))</f>
        <v>0</v>
      </c>
      <c r="F445" s="11" t="str">
        <f>IF(ISNA(VLOOKUP(Table1510[[#This Row],[Name]],'Elec 20-21'!$A$4:$B$641, 2, FALSE)), "0", VLOOKUP(Table1510[[#This Row],[Name]], 'Elec 20-21'!$A$4:$B$641, 2, FALSE))</f>
        <v>0</v>
      </c>
      <c r="G445" s="47" t="str">
        <f>IF(ISNA(VLOOKUP(Table1510[[#This Row],[Name]], 'Elec 21-22'!$A$4:$B$656, 2, FALSE)), "0", VLOOKUP(Table1510[[#This Row],[Name]], 'Elec 21-22'!$A$4:$B$656, 2, FALSE))</f>
        <v>0</v>
      </c>
      <c r="H445" s="11" t="str">
        <f>IF(ISNA(VLOOKUP(Table1510[[#This Row],[Name]],'Elec 22-23'!$A$4:$B$680, 2, FALSE)), "", VLOOKUP(Table1510[[#This Row],[Name]], 'Elec 22-23'!$A$4:$B$680, 2, FALSE))</f>
        <v/>
      </c>
      <c r="I445" s="93" t="str">
        <f>IFERROR(Table1510[[#This Row],[Electricity 22-23]]/$M$1, "")</f>
        <v/>
      </c>
      <c r="J445" s="7" t="str">
        <f>IF(ISNA(VLOOKUP(Table1510[[#This Row],[Name]],Table1[#All],21,FALSE)),"0",(VLOOKUP(Table1510[[#This Row],[Name]],Table1[#All],21,FALSE)))</f>
        <v>0</v>
      </c>
      <c r="K445" s="97">
        <f ca="1">IFERROR(Table1510[[#This Row],[Electricity 23-24]]/$O$1,"")</f>
        <v>0</v>
      </c>
      <c r="L445" s="77"/>
    </row>
    <row r="446" spans="1:12" x14ac:dyDescent="0.25">
      <c r="A446" s="2"/>
      <c r="B446" s="21" t="e">
        <f>VLOOKUP(Table1510[[#This Row],[Name]], 'Site Information'!$A$2:$D$46, 4, FALSE)</f>
        <v>#N/A</v>
      </c>
      <c r="C446" s="8" t="str">
        <f>IF(ISNA(VLOOKUP(Table1510[[#This Row],[Name]], 'Elec 17-18'!$A$4:$B$630, 2, FALSE)), "0", VLOOKUP(Table1510[[#This Row],[Name]], 'Elec 17-18'!$A$4:$B$630, 2, FALSE))</f>
        <v>0</v>
      </c>
      <c r="D446" s="8" t="str">
        <f>IF(ISNA(VLOOKUP(Table1510[[#This Row],[Name]], 'Elec 18-19'!$A$4:$B$630, 2, FALSE)), "0", VLOOKUP(Table1510[[#This Row],[Name]], 'Elec 18-19'!$A$4:$B$630, 2, FALSE))</f>
        <v>0</v>
      </c>
      <c r="E446" s="7" t="str">
        <f>IF(ISNA(VLOOKUP(Table1510[[#This Row],[Name]], 'Elec 19-20'!$A$4:$B$631, 2, FALSE)), "0", VLOOKUP(Table1510[[#This Row],[Name]], 'Elec 19-20'!$A$4:$B$631, 2, FALSE))</f>
        <v>0</v>
      </c>
      <c r="F446" s="11" t="str">
        <f>IF(ISNA(VLOOKUP(Table1510[[#This Row],[Name]],'Elec 20-21'!$A$4:$B$641, 2, FALSE)), "0", VLOOKUP(Table1510[[#This Row],[Name]], 'Elec 20-21'!$A$4:$B$641, 2, FALSE))</f>
        <v>0</v>
      </c>
      <c r="G446" s="47" t="str">
        <f>IF(ISNA(VLOOKUP(Table1510[[#This Row],[Name]], 'Elec 21-22'!$A$4:$B$656, 2, FALSE)), "0", VLOOKUP(Table1510[[#This Row],[Name]], 'Elec 21-22'!$A$4:$B$656, 2, FALSE))</f>
        <v>0</v>
      </c>
      <c r="H446" s="11" t="str">
        <f>IF(ISNA(VLOOKUP(Table1510[[#This Row],[Name]],'Elec 22-23'!$A$4:$B$680, 2, FALSE)), "", VLOOKUP(Table1510[[#This Row],[Name]], 'Elec 22-23'!$A$4:$B$680, 2, FALSE))</f>
        <v/>
      </c>
      <c r="I446" s="97" t="str">
        <f>IFERROR(Table1510[[#This Row],[Electricity 22-23]]/$M$1, "")</f>
        <v/>
      </c>
      <c r="J446" s="7" t="str">
        <f>IF(ISNA(VLOOKUP(Table1510[[#This Row],[Name]],Table1[#All],21,FALSE)),"0",(VLOOKUP(Table1510[[#This Row],[Name]],Table1[#All],21,FALSE)))</f>
        <v>0</v>
      </c>
      <c r="K446" s="97">
        <f ca="1">IFERROR(Table1510[[#This Row],[Electricity 23-24]]/$O$1,"")</f>
        <v>0</v>
      </c>
      <c r="L446" s="77"/>
    </row>
    <row r="447" spans="1:12" x14ac:dyDescent="0.25">
      <c r="A447" s="2"/>
      <c r="B447" s="21" t="e">
        <f>VLOOKUP(Table1510[[#This Row],[Name]], 'Site Information'!$A$2:$D$46, 4, FALSE)</f>
        <v>#N/A</v>
      </c>
      <c r="C447" s="8" t="str">
        <f>IF(ISNA(VLOOKUP(Table1510[[#This Row],[Name]], 'Elec 17-18'!$A$4:$B$630, 2, FALSE)), "0", VLOOKUP(Table1510[[#This Row],[Name]], 'Elec 17-18'!$A$4:$B$630, 2, FALSE))</f>
        <v>0</v>
      </c>
      <c r="D447" s="8" t="str">
        <f>IF(ISNA(VLOOKUP(Table1510[[#This Row],[Name]], 'Elec 18-19'!$A$4:$B$630, 2, FALSE)), "0", VLOOKUP(Table1510[[#This Row],[Name]], 'Elec 18-19'!$A$4:$B$630, 2, FALSE))</f>
        <v>0</v>
      </c>
      <c r="E447" s="7" t="str">
        <f>IF(ISNA(VLOOKUP(Table1510[[#This Row],[Name]], 'Elec 19-20'!$A$4:$B$631, 2, FALSE)), "0", VLOOKUP(Table1510[[#This Row],[Name]], 'Elec 19-20'!$A$4:$B$631, 2, FALSE))</f>
        <v>0</v>
      </c>
      <c r="F447" s="11" t="str">
        <f>IF(ISNA(VLOOKUP(Table1510[[#This Row],[Name]],'Elec 20-21'!$A$4:$B$641, 2, FALSE)), "0", VLOOKUP(Table1510[[#This Row],[Name]], 'Elec 20-21'!$A$4:$B$641, 2, FALSE))</f>
        <v>0</v>
      </c>
      <c r="G447" s="47" t="str">
        <f>IF(ISNA(VLOOKUP(Table1510[[#This Row],[Name]], 'Elec 21-22'!$A$4:$B$656, 2, FALSE)), "0", VLOOKUP(Table1510[[#This Row],[Name]], 'Elec 21-22'!$A$4:$B$656, 2, FALSE))</f>
        <v>0</v>
      </c>
      <c r="H447" s="11" t="str">
        <f>IF(ISNA(VLOOKUP(Table1510[[#This Row],[Name]],'Elec 22-23'!$A$4:$B$680, 2, FALSE)), "", VLOOKUP(Table1510[[#This Row],[Name]], 'Elec 22-23'!$A$4:$B$680, 2, FALSE))</f>
        <v/>
      </c>
      <c r="I447" s="74" t="str">
        <f>IFERROR(Table1510[[#This Row],[Electricity 22-23]]/$M$1, "")</f>
        <v/>
      </c>
      <c r="J447" s="7" t="str">
        <f>IF(ISNA(VLOOKUP(Table1510[[#This Row],[Name]],Table1[#All],21,FALSE)),"0",(VLOOKUP(Table1510[[#This Row],[Name]],Table1[#All],21,FALSE)))</f>
        <v>0</v>
      </c>
      <c r="K447" s="97">
        <f ca="1">IFERROR(Table1510[[#This Row],[Electricity 23-24]]/$O$1,"")</f>
        <v>0</v>
      </c>
      <c r="L447" s="77"/>
    </row>
    <row r="448" spans="1:12" x14ac:dyDescent="0.25">
      <c r="A448" s="2"/>
      <c r="B448" s="21" t="e">
        <f>VLOOKUP(Table1510[[#This Row],[Name]], 'Site Information'!$A$2:$D$46, 4, FALSE)</f>
        <v>#N/A</v>
      </c>
      <c r="C448" s="8" t="str">
        <f>IF(ISNA(VLOOKUP(Table1510[[#This Row],[Name]], 'Elec 17-18'!$A$4:$B$630, 2, FALSE)), "0", VLOOKUP(Table1510[[#This Row],[Name]], 'Elec 17-18'!$A$4:$B$630, 2, FALSE))</f>
        <v>0</v>
      </c>
      <c r="D448" s="8" t="str">
        <f>IF(ISNA(VLOOKUP(Table1510[[#This Row],[Name]], 'Elec 18-19'!$A$4:$B$630, 2, FALSE)), "0", VLOOKUP(Table1510[[#This Row],[Name]], 'Elec 18-19'!$A$4:$B$630, 2, FALSE))</f>
        <v>0</v>
      </c>
      <c r="E448" s="7" t="str">
        <f>IF(ISNA(VLOOKUP(Table1510[[#This Row],[Name]], 'Elec 19-20'!$A$4:$B$631, 2, FALSE)), "0", VLOOKUP(Table1510[[#This Row],[Name]], 'Elec 19-20'!$A$4:$B$631, 2, FALSE))</f>
        <v>0</v>
      </c>
      <c r="F448" s="11" t="str">
        <f>IF(ISNA(VLOOKUP(Table1510[[#This Row],[Name]],'Elec 20-21'!$A$4:$B$641, 2, FALSE)), "0", VLOOKUP(Table1510[[#This Row],[Name]], 'Elec 20-21'!$A$4:$B$641, 2, FALSE))</f>
        <v>0</v>
      </c>
      <c r="G448" s="47" t="str">
        <f>IF(ISNA(VLOOKUP(Table1510[[#This Row],[Name]], 'Elec 21-22'!$A$4:$B$656, 2, FALSE)), "0", VLOOKUP(Table1510[[#This Row],[Name]], 'Elec 21-22'!$A$4:$B$656, 2, FALSE))</f>
        <v>0</v>
      </c>
      <c r="H448" s="11" t="str">
        <f>IF(ISNA(VLOOKUP(Table1510[[#This Row],[Name]],'Elec 22-23'!$A$4:$B$680, 2, FALSE)), "", VLOOKUP(Table1510[[#This Row],[Name]], 'Elec 22-23'!$A$4:$B$680, 2, FALSE))</f>
        <v/>
      </c>
      <c r="I448" s="74" t="str">
        <f>IFERROR(Table1510[[#This Row],[Electricity 22-23]]/$M$1, "")</f>
        <v/>
      </c>
      <c r="J448" s="7" t="str">
        <f>IF(ISNA(VLOOKUP(Table1510[[#This Row],[Name]],Table1[#All],21,FALSE)),"0",(VLOOKUP(Table1510[[#This Row],[Name]],Table1[#All],21,FALSE)))</f>
        <v>0</v>
      </c>
      <c r="K448" s="97">
        <f ca="1">IFERROR(Table1510[[#This Row],[Electricity 23-24]]/$O$1,"")</f>
        <v>0</v>
      </c>
      <c r="L448" s="77"/>
    </row>
    <row r="449" spans="1:12" x14ac:dyDescent="0.25">
      <c r="A449" s="2"/>
      <c r="B449" s="21" t="e">
        <f>VLOOKUP(Table1510[[#This Row],[Name]], 'Site Information'!$A$2:$D$46, 4, FALSE)</f>
        <v>#N/A</v>
      </c>
      <c r="C449" s="8" t="str">
        <f>IF(ISNA(VLOOKUP(Table1510[[#This Row],[Name]], 'Elec 17-18'!$A$4:$B$630, 2, FALSE)), "0", VLOOKUP(Table1510[[#This Row],[Name]], 'Elec 17-18'!$A$4:$B$630, 2, FALSE))</f>
        <v>0</v>
      </c>
      <c r="D449" s="8" t="str">
        <f>IF(ISNA(VLOOKUP(Table1510[[#This Row],[Name]], 'Elec 18-19'!$A$4:$B$630, 2, FALSE)), "0", VLOOKUP(Table1510[[#This Row],[Name]], 'Elec 18-19'!$A$4:$B$630, 2, FALSE))</f>
        <v>0</v>
      </c>
      <c r="E449" s="7" t="str">
        <f>IF(ISNA(VLOOKUP(Table1510[[#This Row],[Name]], 'Elec 19-20'!$A$4:$B$631, 2, FALSE)), "0", VLOOKUP(Table1510[[#This Row],[Name]], 'Elec 19-20'!$A$4:$B$631, 2, FALSE))</f>
        <v>0</v>
      </c>
      <c r="F449" s="11" t="str">
        <f>IF(ISNA(VLOOKUP(Table1510[[#This Row],[Name]],'Elec 20-21'!$A$4:$B$641, 2, FALSE)), "0", VLOOKUP(Table1510[[#This Row],[Name]], 'Elec 20-21'!$A$4:$B$641, 2, FALSE))</f>
        <v>0</v>
      </c>
      <c r="G449" s="47" t="str">
        <f>IF(ISNA(VLOOKUP(Table1510[[#This Row],[Name]], 'Elec 21-22'!$A$4:$B$656, 2, FALSE)), "0", VLOOKUP(Table1510[[#This Row],[Name]], 'Elec 21-22'!$A$4:$B$656, 2, FALSE))</f>
        <v>0</v>
      </c>
      <c r="H449" s="11" t="str">
        <f>IF(ISNA(VLOOKUP(Table1510[[#This Row],[Name]],'Elec 22-23'!$A$4:$B$680, 2, FALSE)), "", VLOOKUP(Table1510[[#This Row],[Name]], 'Elec 22-23'!$A$4:$B$680, 2, FALSE))</f>
        <v/>
      </c>
      <c r="I449" s="97" t="str">
        <f>IFERROR(Table1510[[#This Row],[Electricity 22-23]]/$M$1, "")</f>
        <v/>
      </c>
      <c r="J449" s="7" t="str">
        <f>IF(ISNA(VLOOKUP(Table1510[[#This Row],[Name]],Table1[#All],21,FALSE)),"0",(VLOOKUP(Table1510[[#This Row],[Name]],Table1[#All],21,FALSE)))</f>
        <v>0</v>
      </c>
      <c r="K449" s="97">
        <f ca="1">IFERROR(Table1510[[#This Row],[Electricity 23-24]]/$O$1,"")</f>
        <v>0</v>
      </c>
      <c r="L449" s="77"/>
    </row>
    <row r="450" spans="1:12" x14ac:dyDescent="0.25">
      <c r="A450" s="2"/>
      <c r="B450" s="21" t="e">
        <f>VLOOKUP(Table1510[[#This Row],[Name]], 'Site Information'!$A$2:$D$46, 4, FALSE)</f>
        <v>#N/A</v>
      </c>
      <c r="C450" s="11" t="str">
        <f>IF(ISNA(VLOOKUP(Table1510[[#This Row],[Name]], 'Elec 17-18'!$A$4:$B$630, 2, FALSE)), "0", VLOOKUP(Table1510[[#This Row],[Name]], 'Elec 17-18'!$A$4:$B$630, 2, FALSE))</f>
        <v>0</v>
      </c>
      <c r="D450" s="11" t="str">
        <f>IF(ISNA(VLOOKUP(Table1510[[#This Row],[Name]], 'Elec 18-19'!$A$4:$B$630, 2, FALSE)), "0", VLOOKUP(Table1510[[#This Row],[Name]], 'Elec 18-19'!$A$4:$B$630, 2, FALSE))</f>
        <v>0</v>
      </c>
      <c r="E450" s="7" t="str">
        <f>IF(ISNA(VLOOKUP(Table1510[[#This Row],[Name]], 'Elec 19-20'!$A$4:$B$631, 2, FALSE)), "0", VLOOKUP(Table1510[[#This Row],[Name]], 'Elec 19-20'!$A$4:$B$631, 2, FALSE))</f>
        <v>0</v>
      </c>
      <c r="F450" s="11" t="str">
        <f>IF(ISNA(VLOOKUP(Table1510[[#This Row],[Name]],'Elec 20-21'!$A$4:$B$641, 2, FALSE)), "0", VLOOKUP(Table1510[[#This Row],[Name]], 'Elec 20-21'!$A$4:$B$641, 2, FALSE))</f>
        <v>0</v>
      </c>
      <c r="G450" s="47" t="str">
        <f>IF(ISNA(VLOOKUP(Table1510[[#This Row],[Name]], 'Elec 21-22'!$A$4:$B$656, 2, FALSE)), "0", VLOOKUP(Table1510[[#This Row],[Name]], 'Elec 21-22'!$A$4:$B$656, 2, FALSE))</f>
        <v>0</v>
      </c>
      <c r="H450" s="11" t="str">
        <f>IF(ISNA(VLOOKUP(Table1510[[#This Row],[Name]],'Elec 22-23'!$A$4:$B$680, 2, FALSE)), "", VLOOKUP(Table1510[[#This Row],[Name]], 'Elec 22-23'!$A$4:$B$680, 2, FALSE))</f>
        <v/>
      </c>
      <c r="I450" s="97" t="str">
        <f>IFERROR(Table1510[[#This Row],[Electricity 22-23]]/$M$1, "")</f>
        <v/>
      </c>
      <c r="J450" s="7" t="str">
        <f>IF(ISNA(VLOOKUP(Table1510[[#This Row],[Name]],Table1[#All],21,FALSE)),"0",(VLOOKUP(Table1510[[#This Row],[Name]],Table1[#All],21,FALSE)))</f>
        <v>0</v>
      </c>
      <c r="K450" s="97">
        <f ca="1">IFERROR(Table1510[[#This Row],[Electricity 23-24]]/$O$1,"")</f>
        <v>0</v>
      </c>
      <c r="L450" s="77"/>
    </row>
    <row r="451" spans="1:12" x14ac:dyDescent="0.25">
      <c r="A451" s="2"/>
      <c r="B451" s="21" t="e">
        <f>VLOOKUP(Table1510[[#This Row],[Name]], 'Site Information'!$A$2:$D$46, 4, FALSE)</f>
        <v>#N/A</v>
      </c>
      <c r="C451" s="8" t="str">
        <f>IF(ISNA(VLOOKUP(Table1510[[#This Row],[Name]], 'Elec 17-18'!$A$4:$B$630, 2, FALSE)), "0", VLOOKUP(Table1510[[#This Row],[Name]], 'Elec 17-18'!$A$4:$B$630, 2, FALSE))</f>
        <v>0</v>
      </c>
      <c r="D451" s="8" t="str">
        <f>IF(ISNA(VLOOKUP(Table1510[[#This Row],[Name]], 'Elec 18-19'!$A$4:$B$630, 2, FALSE)), "0", VLOOKUP(Table1510[[#This Row],[Name]], 'Elec 18-19'!$A$4:$B$630, 2, FALSE))</f>
        <v>0</v>
      </c>
      <c r="E451" s="7" t="str">
        <f>IF(ISNA(VLOOKUP(Table1510[[#This Row],[Name]], 'Elec 19-20'!$A$4:$B$631, 2, FALSE)), "0", VLOOKUP(Table1510[[#This Row],[Name]], 'Elec 19-20'!$A$4:$B$631, 2, FALSE))</f>
        <v>0</v>
      </c>
      <c r="F451" s="11" t="str">
        <f>IF(ISNA(VLOOKUP(Table1510[[#This Row],[Name]],'Elec 20-21'!$A$4:$B$641, 2, FALSE)), "0", VLOOKUP(Table1510[[#This Row],[Name]], 'Elec 20-21'!$A$4:$B$641, 2, FALSE))</f>
        <v>0</v>
      </c>
      <c r="G451" s="47" t="str">
        <f>IF(ISNA(VLOOKUP(Table1510[[#This Row],[Name]], 'Elec 21-22'!$A$4:$B$656, 2, FALSE)), "0", VLOOKUP(Table1510[[#This Row],[Name]], 'Elec 21-22'!$A$4:$B$656, 2, FALSE))</f>
        <v>0</v>
      </c>
      <c r="H451" s="11" t="str">
        <f>IF(ISNA(VLOOKUP(Table1510[[#This Row],[Name]],'Elec 22-23'!$A$4:$B$680, 2, FALSE)), "", VLOOKUP(Table1510[[#This Row],[Name]], 'Elec 22-23'!$A$4:$B$680, 2, FALSE))</f>
        <v/>
      </c>
      <c r="I451" s="97" t="str">
        <f>IFERROR(Table1510[[#This Row],[Electricity 22-23]]/$M$1, "")</f>
        <v/>
      </c>
      <c r="J451" s="7" t="str">
        <f>IF(ISNA(VLOOKUP(Table1510[[#This Row],[Name]],Table1[#All],21,FALSE)),"0",(VLOOKUP(Table1510[[#This Row],[Name]],Table1[#All],21,FALSE)))</f>
        <v>0</v>
      </c>
      <c r="K451" s="97">
        <f ca="1">IFERROR(Table1510[[#This Row],[Electricity 23-24]]/$O$1,"")</f>
        <v>0</v>
      </c>
      <c r="L451" s="77"/>
    </row>
    <row r="452" spans="1:12" x14ac:dyDescent="0.25">
      <c r="A452" s="2"/>
      <c r="B452" s="21" t="e">
        <f>VLOOKUP(Table1510[[#This Row],[Name]], 'Site Information'!$A$2:$D$46, 4, FALSE)</f>
        <v>#N/A</v>
      </c>
      <c r="C452" s="11" t="str">
        <f>IF(ISNA(VLOOKUP(Table1510[[#This Row],[Name]], 'Elec 17-18'!$A$4:$B$630, 2, FALSE)), "0", VLOOKUP(Table1510[[#This Row],[Name]], 'Elec 17-18'!$A$4:$B$630, 2, FALSE))</f>
        <v>0</v>
      </c>
      <c r="D452" s="11" t="str">
        <f>IF(ISNA(VLOOKUP(Table1510[[#This Row],[Name]], 'Elec 18-19'!$A$4:$B$630, 2, FALSE)), "0", VLOOKUP(Table1510[[#This Row],[Name]], 'Elec 18-19'!$A$4:$B$630, 2, FALSE))</f>
        <v>0</v>
      </c>
      <c r="E452" s="11" t="str">
        <f>IF(ISNA(VLOOKUP(Table1510[[#This Row],[Name]], 'Elec 19-20'!$A$4:$B$631, 2, FALSE)), "0", VLOOKUP(Table1510[[#This Row],[Name]], 'Elec 19-20'!$A$4:$B$631, 2, FALSE))</f>
        <v>0</v>
      </c>
      <c r="F452" s="11" t="str">
        <f>IF(ISNA(VLOOKUP(Table1510[[#This Row],[Name]],'Elec 20-21'!$A$4:$B$641, 2, FALSE)), "0", VLOOKUP(Table1510[[#This Row],[Name]], 'Elec 20-21'!$A$4:$B$641, 2, FALSE))</f>
        <v>0</v>
      </c>
      <c r="G452" s="47" t="str">
        <f>IF(ISNA(VLOOKUP(Table1510[[#This Row],[Name]], 'Elec 21-22'!$A$4:$B$656, 2, FALSE)), "0", VLOOKUP(Table1510[[#This Row],[Name]], 'Elec 21-22'!$A$4:$B$656, 2, FALSE))</f>
        <v>0</v>
      </c>
      <c r="H452" s="11" t="str">
        <f>IF(ISNA(VLOOKUP(Table1510[[#This Row],[Name]],'Elec 22-23'!$A$4:$B$680, 2, FALSE)), "", VLOOKUP(Table1510[[#This Row],[Name]], 'Elec 22-23'!$A$4:$B$680, 2, FALSE))</f>
        <v/>
      </c>
      <c r="I452" s="93" t="str">
        <f>IFERROR(Table1510[[#This Row],[Electricity 22-23]]/$M$1, "")</f>
        <v/>
      </c>
      <c r="J452" s="7" t="str">
        <f>IF(ISNA(VLOOKUP(Table1510[[#This Row],[Name]],Table1[#All],21,FALSE)),"0",(VLOOKUP(Table1510[[#This Row],[Name]],Table1[#All],21,FALSE)))</f>
        <v>0</v>
      </c>
      <c r="K452" s="97">
        <f ca="1">IFERROR(Table1510[[#This Row],[Electricity 23-24]]/$O$1,"")</f>
        <v>0</v>
      </c>
      <c r="L452" s="77"/>
    </row>
    <row r="453" spans="1:12" x14ac:dyDescent="0.25">
      <c r="A453" s="2"/>
      <c r="B453" s="21" t="e">
        <f>VLOOKUP(Table1510[[#This Row],[Name]], 'Site Information'!$A$2:$D$46, 4, FALSE)</f>
        <v>#N/A</v>
      </c>
      <c r="C453" s="8" t="str">
        <f>IF(ISNA(VLOOKUP(Table1510[[#This Row],[Name]], 'Elec 17-18'!$A$4:$B$630, 2, FALSE)), "0", VLOOKUP(Table1510[[#This Row],[Name]], 'Elec 17-18'!$A$4:$B$630, 2, FALSE))</f>
        <v>0</v>
      </c>
      <c r="D453" s="8" t="str">
        <f>IF(ISNA(VLOOKUP(Table1510[[#This Row],[Name]], 'Elec 18-19'!$A$4:$B$630, 2, FALSE)), "0", VLOOKUP(Table1510[[#This Row],[Name]], 'Elec 18-19'!$A$4:$B$630, 2, FALSE))</f>
        <v>0</v>
      </c>
      <c r="E453" s="7" t="str">
        <f>IF(ISNA(VLOOKUP(Table1510[[#This Row],[Name]], 'Elec 19-20'!$A$4:$B$631, 2, FALSE)), "0", VLOOKUP(Table1510[[#This Row],[Name]], 'Elec 19-20'!$A$4:$B$631, 2, FALSE))</f>
        <v>0</v>
      </c>
      <c r="F453" s="11" t="str">
        <f>IF(ISNA(VLOOKUP(Table1510[[#This Row],[Name]],'Elec 20-21'!$A$4:$B$641, 2, FALSE)), "0", VLOOKUP(Table1510[[#This Row],[Name]], 'Elec 20-21'!$A$4:$B$641, 2, FALSE))</f>
        <v>0</v>
      </c>
      <c r="G453" s="47" t="str">
        <f>IF(ISNA(VLOOKUP(Table1510[[#This Row],[Name]], 'Elec 21-22'!$A$4:$B$656, 2, FALSE)), "0", VLOOKUP(Table1510[[#This Row],[Name]], 'Elec 21-22'!$A$4:$B$656, 2, FALSE))</f>
        <v>0</v>
      </c>
      <c r="H453" s="11" t="str">
        <f>IF(ISNA(VLOOKUP(Table1510[[#This Row],[Name]],'Elec 22-23'!$A$4:$B$680, 2, FALSE)), "", VLOOKUP(Table1510[[#This Row],[Name]], 'Elec 22-23'!$A$4:$B$680, 2, FALSE))</f>
        <v/>
      </c>
      <c r="I453" s="74" t="str">
        <f>IFERROR(Table1510[[#This Row],[Electricity 22-23]]/$M$1, "")</f>
        <v/>
      </c>
      <c r="J453" s="7" t="str">
        <f>IF(ISNA(VLOOKUP(Table1510[[#This Row],[Name]],Table1[#All],21,FALSE)),"0",(VLOOKUP(Table1510[[#This Row],[Name]],Table1[#All],21,FALSE)))</f>
        <v>0</v>
      </c>
      <c r="K453" s="97">
        <f ca="1">IFERROR(Table1510[[#This Row],[Electricity 23-24]]/$O$1,"")</f>
        <v>0</v>
      </c>
      <c r="L453" s="77"/>
    </row>
    <row r="454" spans="1:12" x14ac:dyDescent="0.25">
      <c r="A454" s="2"/>
      <c r="B454" s="21" t="e">
        <f>VLOOKUP(Table1510[[#This Row],[Name]], 'Site Information'!$A$2:$D$46, 4, FALSE)</f>
        <v>#N/A</v>
      </c>
      <c r="C454" s="8" t="str">
        <f>IF(ISNA(VLOOKUP(Table1510[[#This Row],[Name]], 'Elec 17-18'!$A$4:$B$630, 2, FALSE)), "0", VLOOKUP(Table1510[[#This Row],[Name]], 'Elec 17-18'!$A$4:$B$630, 2, FALSE))</f>
        <v>0</v>
      </c>
      <c r="D454" s="8" t="str">
        <f>IF(ISNA(VLOOKUP(Table1510[[#This Row],[Name]], 'Elec 18-19'!$A$4:$B$630, 2, FALSE)), "0", VLOOKUP(Table1510[[#This Row],[Name]], 'Elec 18-19'!$A$4:$B$630, 2, FALSE))</f>
        <v>0</v>
      </c>
      <c r="E454" s="7" t="str">
        <f>IF(ISNA(VLOOKUP(Table1510[[#This Row],[Name]], 'Elec 19-20'!$A$4:$B$631, 2, FALSE)), "0", VLOOKUP(Table1510[[#This Row],[Name]], 'Elec 19-20'!$A$4:$B$631, 2, FALSE))</f>
        <v>0</v>
      </c>
      <c r="F454" s="11" t="str">
        <f>IF(ISNA(VLOOKUP(Table1510[[#This Row],[Name]],'Elec 20-21'!$A$4:$B$641, 2, FALSE)), "0", VLOOKUP(Table1510[[#This Row],[Name]], 'Elec 20-21'!$A$4:$B$641, 2, FALSE))</f>
        <v>0</v>
      </c>
      <c r="G454" s="47" t="str">
        <f>IF(ISNA(VLOOKUP(Table1510[[#This Row],[Name]], 'Elec 21-22'!$A$4:$B$656, 2, FALSE)), "0", VLOOKUP(Table1510[[#This Row],[Name]], 'Elec 21-22'!$A$4:$B$656, 2, FALSE))</f>
        <v>0</v>
      </c>
      <c r="H454" s="11" t="str">
        <f>IF(ISNA(VLOOKUP(Table1510[[#This Row],[Name]],'Elec 22-23'!$A$4:$B$680, 2, FALSE)), "", VLOOKUP(Table1510[[#This Row],[Name]], 'Elec 22-23'!$A$4:$B$680, 2, FALSE))</f>
        <v/>
      </c>
      <c r="I454" s="97" t="str">
        <f>IFERROR(Table1510[[#This Row],[Electricity 22-23]]/$M$1, "")</f>
        <v/>
      </c>
      <c r="J454" s="7" t="str">
        <f>IF(ISNA(VLOOKUP(Table1510[[#This Row],[Name]],Table1[#All],21,FALSE)),"0",(VLOOKUP(Table1510[[#This Row],[Name]],Table1[#All],21,FALSE)))</f>
        <v>0</v>
      </c>
      <c r="K454" s="97">
        <f ca="1">IFERROR(Table1510[[#This Row],[Electricity 23-24]]/$O$1,"")</f>
        <v>0</v>
      </c>
      <c r="L454" s="77"/>
    </row>
    <row r="455" spans="1:12" x14ac:dyDescent="0.25">
      <c r="A455" s="2"/>
      <c r="B455" s="21" t="e">
        <f>VLOOKUP(Table1510[[#This Row],[Name]], 'Site Information'!$A$2:$D$46, 4, FALSE)</f>
        <v>#N/A</v>
      </c>
      <c r="C455" s="11" t="str">
        <f>IF(ISNA(VLOOKUP(Table1510[[#This Row],[Name]], 'Elec 17-18'!$A$4:$B$630, 2, FALSE)), "0", VLOOKUP(Table1510[[#This Row],[Name]], 'Elec 17-18'!$A$4:$B$630, 2, FALSE))</f>
        <v>0</v>
      </c>
      <c r="D455" s="11" t="str">
        <f>IF(ISNA(VLOOKUP(Table1510[[#This Row],[Name]], 'Elec 18-19'!$A$4:$B$630, 2, FALSE)), "0", VLOOKUP(Table1510[[#This Row],[Name]], 'Elec 18-19'!$A$4:$B$630, 2, FALSE))</f>
        <v>0</v>
      </c>
      <c r="E455" s="7" t="str">
        <f>IF(ISNA(VLOOKUP(Table1510[[#This Row],[Name]], 'Elec 19-20'!$A$4:$B$631, 2, FALSE)), "0", VLOOKUP(Table1510[[#This Row],[Name]], 'Elec 19-20'!$A$4:$B$631, 2, FALSE))</f>
        <v>0</v>
      </c>
      <c r="F455" s="11" t="str">
        <f>IF(ISNA(VLOOKUP(Table1510[[#This Row],[Name]],'Elec 20-21'!$A$4:$B$641, 2, FALSE)), "0", VLOOKUP(Table1510[[#This Row],[Name]], 'Elec 20-21'!$A$4:$B$641, 2, FALSE))</f>
        <v>0</v>
      </c>
      <c r="G455" s="47" t="str">
        <f>IF(ISNA(VLOOKUP(Table1510[[#This Row],[Name]], 'Elec 21-22'!$A$4:$B$656, 2, FALSE)), "0", VLOOKUP(Table1510[[#This Row],[Name]], 'Elec 21-22'!$A$4:$B$656, 2, FALSE))</f>
        <v>0</v>
      </c>
      <c r="H455" s="11" t="str">
        <f>IF(ISNA(VLOOKUP(Table1510[[#This Row],[Name]],'Elec 22-23'!$A$4:$B$680, 2, FALSE)), "", VLOOKUP(Table1510[[#This Row],[Name]], 'Elec 22-23'!$A$4:$B$680, 2, FALSE))</f>
        <v/>
      </c>
      <c r="I455" s="74" t="str">
        <f>IFERROR(Table1510[[#This Row],[Electricity 22-23]]/$M$1, "")</f>
        <v/>
      </c>
      <c r="J455" s="7" t="str">
        <f>IF(ISNA(VLOOKUP(Table1510[[#This Row],[Name]],Table1[#All],21,FALSE)),"0",(VLOOKUP(Table1510[[#This Row],[Name]],Table1[#All],21,FALSE)))</f>
        <v>0</v>
      </c>
      <c r="K455" s="97">
        <f ca="1">IFERROR(Table1510[[#This Row],[Electricity 23-24]]/$O$1,"")</f>
        <v>0</v>
      </c>
      <c r="L455" s="77"/>
    </row>
    <row r="456" spans="1:12" x14ac:dyDescent="0.25">
      <c r="A456" s="2"/>
      <c r="B456" s="21" t="e">
        <f>VLOOKUP(Table1510[[#This Row],[Name]], 'Site Information'!$A$2:$D$46, 4, FALSE)</f>
        <v>#N/A</v>
      </c>
      <c r="C456" s="8" t="str">
        <f>IF(ISNA(VLOOKUP(Table1510[[#This Row],[Name]], 'Elec 17-18'!$A$4:$B$630, 2, FALSE)), "0", VLOOKUP(Table1510[[#This Row],[Name]], 'Elec 17-18'!$A$4:$B$630, 2, FALSE))</f>
        <v>0</v>
      </c>
      <c r="D456" s="8" t="str">
        <f>IF(ISNA(VLOOKUP(Table1510[[#This Row],[Name]], 'Elec 18-19'!$A$4:$B$630, 2, FALSE)), "0", VLOOKUP(Table1510[[#This Row],[Name]], 'Elec 18-19'!$A$4:$B$630, 2, FALSE))</f>
        <v>0</v>
      </c>
      <c r="E456" s="7" t="str">
        <f>IF(ISNA(VLOOKUP(Table1510[[#This Row],[Name]], 'Elec 19-20'!$A$4:$B$631, 2, FALSE)), "0", VLOOKUP(Table1510[[#This Row],[Name]], 'Elec 19-20'!$A$4:$B$631, 2, FALSE))</f>
        <v>0</v>
      </c>
      <c r="F456" s="11" t="str">
        <f>IF(ISNA(VLOOKUP(Table1510[[#This Row],[Name]],'Elec 20-21'!$A$4:$B$641, 2, FALSE)), "0", VLOOKUP(Table1510[[#This Row],[Name]], 'Elec 20-21'!$A$4:$B$641, 2, FALSE))</f>
        <v>0</v>
      </c>
      <c r="G456" s="47" t="str">
        <f>IF(ISNA(VLOOKUP(Table1510[[#This Row],[Name]], 'Elec 21-22'!$A$4:$B$656, 2, FALSE)), "0", VLOOKUP(Table1510[[#This Row],[Name]], 'Elec 21-22'!$A$4:$B$656, 2, FALSE))</f>
        <v>0</v>
      </c>
      <c r="H456" s="11" t="str">
        <f>IF(ISNA(VLOOKUP(Table1510[[#This Row],[Name]],'Elec 22-23'!$A$4:$B$680, 2, FALSE)), "", VLOOKUP(Table1510[[#This Row],[Name]], 'Elec 22-23'!$A$4:$B$680, 2, FALSE))</f>
        <v/>
      </c>
      <c r="I456" s="97" t="str">
        <f>IFERROR(Table1510[[#This Row],[Electricity 22-23]]/$M$1, "")</f>
        <v/>
      </c>
      <c r="J456" s="7" t="str">
        <f>IF(ISNA(VLOOKUP(Table1510[[#This Row],[Name]],Table1[#All],21,FALSE)),"0",(VLOOKUP(Table1510[[#This Row],[Name]],Table1[#All],21,FALSE)))</f>
        <v>0</v>
      </c>
      <c r="K456" s="97">
        <f ca="1">IFERROR(Table1510[[#This Row],[Electricity 23-24]]/$O$1,"")</f>
        <v>0</v>
      </c>
      <c r="L456" s="77"/>
    </row>
    <row r="457" spans="1:12" x14ac:dyDescent="0.25">
      <c r="A457" s="2"/>
      <c r="B457" s="21" t="e">
        <f>VLOOKUP(Table1510[[#This Row],[Name]], 'Site Information'!$A$2:$D$46, 4, FALSE)</f>
        <v>#N/A</v>
      </c>
      <c r="C457" s="8" t="str">
        <f>IF(ISNA(VLOOKUP(Table1510[[#This Row],[Name]], 'Elec 17-18'!$A$4:$B$630, 2, FALSE)), "0", VLOOKUP(Table1510[[#This Row],[Name]], 'Elec 17-18'!$A$4:$B$630, 2, FALSE))</f>
        <v>0</v>
      </c>
      <c r="D457" s="8" t="str">
        <f>IF(ISNA(VLOOKUP(Table1510[[#This Row],[Name]], 'Elec 18-19'!$A$4:$B$630, 2, FALSE)), "0", VLOOKUP(Table1510[[#This Row],[Name]], 'Elec 18-19'!$A$4:$B$630, 2, FALSE))</f>
        <v>0</v>
      </c>
      <c r="E457" s="7" t="str">
        <f>IF(ISNA(VLOOKUP(Table1510[[#This Row],[Name]], 'Elec 19-20'!$A$4:$B$631, 2, FALSE)), "0", VLOOKUP(Table1510[[#This Row],[Name]], 'Elec 19-20'!$A$4:$B$631, 2, FALSE))</f>
        <v>0</v>
      </c>
      <c r="F457" s="11" t="str">
        <f>IF(ISNA(VLOOKUP(Table1510[[#This Row],[Name]],'Elec 20-21'!$A$4:$B$641, 2, FALSE)), "0", VLOOKUP(Table1510[[#This Row],[Name]], 'Elec 20-21'!$A$4:$B$641, 2, FALSE))</f>
        <v>0</v>
      </c>
      <c r="G457" s="47" t="str">
        <f>IF(ISNA(VLOOKUP(Table1510[[#This Row],[Name]], 'Elec 21-22'!$A$4:$B$656, 2, FALSE)), "0", VLOOKUP(Table1510[[#This Row],[Name]], 'Elec 21-22'!$A$4:$B$656, 2, FALSE))</f>
        <v>0</v>
      </c>
      <c r="H457" s="11" t="str">
        <f>IF(ISNA(VLOOKUP(Table1510[[#This Row],[Name]],'Elec 22-23'!$A$4:$B$680, 2, FALSE)), "", VLOOKUP(Table1510[[#This Row],[Name]], 'Elec 22-23'!$A$4:$B$680, 2, FALSE))</f>
        <v/>
      </c>
      <c r="I457" s="74" t="str">
        <f>IFERROR(Table1510[[#This Row],[Electricity 22-23]]/$M$1, "")</f>
        <v/>
      </c>
      <c r="J457" s="7" t="str">
        <f>IF(ISNA(VLOOKUP(Table1510[[#This Row],[Name]],Table1[#All],21,FALSE)),"0",(VLOOKUP(Table1510[[#This Row],[Name]],Table1[#All],21,FALSE)))</f>
        <v>0</v>
      </c>
      <c r="K457" s="97">
        <f ca="1">IFERROR(Table1510[[#This Row],[Electricity 23-24]]/$O$1,"")</f>
        <v>0</v>
      </c>
      <c r="L457" s="77"/>
    </row>
    <row r="458" spans="1:12" x14ac:dyDescent="0.25">
      <c r="A458" s="2"/>
      <c r="B458" s="21" t="e">
        <f>VLOOKUP(Table1510[[#This Row],[Name]], 'Site Information'!$A$2:$D$46, 4, FALSE)</f>
        <v>#N/A</v>
      </c>
      <c r="C458" s="11" t="str">
        <f>IF(ISNA(VLOOKUP(Table1510[[#This Row],[Name]], 'Elec 17-18'!$A$4:$B$630, 2, FALSE)), "0", VLOOKUP(Table1510[[#This Row],[Name]], 'Elec 17-18'!$A$4:$B$630, 2, FALSE))</f>
        <v>0</v>
      </c>
      <c r="D458" s="11" t="str">
        <f>IF(ISNA(VLOOKUP(Table1510[[#This Row],[Name]], 'Elec 18-19'!$A$4:$B$630, 2, FALSE)), "0", VLOOKUP(Table1510[[#This Row],[Name]], 'Elec 18-19'!$A$4:$B$630, 2, FALSE))</f>
        <v>0</v>
      </c>
      <c r="E458" s="7" t="str">
        <f>IF(ISNA(VLOOKUP(Table1510[[#This Row],[Name]], 'Elec 19-20'!$A$4:$B$631, 2, FALSE)), "0", VLOOKUP(Table1510[[#This Row],[Name]], 'Elec 19-20'!$A$4:$B$631, 2, FALSE))</f>
        <v>0</v>
      </c>
      <c r="F458" s="11" t="str">
        <f>IF(ISNA(VLOOKUP(Table1510[[#This Row],[Name]],'Elec 20-21'!$A$4:$B$641, 2, FALSE)), "0", VLOOKUP(Table1510[[#This Row],[Name]], 'Elec 20-21'!$A$4:$B$641, 2, FALSE))</f>
        <v>0</v>
      </c>
      <c r="G458" s="47" t="str">
        <f>IF(ISNA(VLOOKUP(Table1510[[#This Row],[Name]], 'Elec 21-22'!$A$4:$B$656, 2, FALSE)), "0", VLOOKUP(Table1510[[#This Row],[Name]], 'Elec 21-22'!$A$4:$B$656, 2, FALSE))</f>
        <v>0</v>
      </c>
      <c r="H458" s="11" t="str">
        <f>IF(ISNA(VLOOKUP(Table1510[[#This Row],[Name]],'Elec 22-23'!$A$4:$B$680, 2, FALSE)), "", VLOOKUP(Table1510[[#This Row],[Name]], 'Elec 22-23'!$A$4:$B$680, 2, FALSE))</f>
        <v/>
      </c>
      <c r="I458" s="74" t="str">
        <f>IFERROR(Table1510[[#This Row],[Electricity 22-23]]/$M$1, "")</f>
        <v/>
      </c>
      <c r="J458" s="7" t="str">
        <f>IF(ISNA(VLOOKUP(Table1510[[#This Row],[Name]],Table1[#All],21,FALSE)),"0",(VLOOKUP(Table1510[[#This Row],[Name]],Table1[#All],21,FALSE)))</f>
        <v>0</v>
      </c>
      <c r="K458" s="97">
        <f ca="1">IFERROR(Table1510[[#This Row],[Electricity 23-24]]/$O$1,"")</f>
        <v>0</v>
      </c>
      <c r="L458" s="77"/>
    </row>
    <row r="459" spans="1:12" x14ac:dyDescent="0.25">
      <c r="A459" s="2"/>
      <c r="B459" s="21" t="e">
        <f>VLOOKUP(Table1510[[#This Row],[Name]], 'Site Information'!$A$2:$D$46, 4, FALSE)</f>
        <v>#N/A</v>
      </c>
      <c r="C459" s="11" t="str">
        <f>IF(ISNA(VLOOKUP(Table1510[[#This Row],[Name]], 'Elec 17-18'!$A$4:$B$630, 2, FALSE)), "0", VLOOKUP(Table1510[[#This Row],[Name]], 'Elec 17-18'!$A$4:$B$630, 2, FALSE))</f>
        <v>0</v>
      </c>
      <c r="D459" s="11" t="str">
        <f>IF(ISNA(VLOOKUP(Table1510[[#This Row],[Name]], 'Elec 18-19'!$A$4:$B$630, 2, FALSE)), "0", VLOOKUP(Table1510[[#This Row],[Name]], 'Elec 18-19'!$A$4:$B$630, 2, FALSE))</f>
        <v>0</v>
      </c>
      <c r="E459" s="11" t="str">
        <f>IF(ISNA(VLOOKUP(Table1510[[#This Row],[Name]], 'Elec 19-20'!$A$4:$B$631, 2, FALSE)), "0", VLOOKUP(Table1510[[#This Row],[Name]], 'Elec 19-20'!$A$4:$B$631, 2, FALSE))</f>
        <v>0</v>
      </c>
      <c r="F459" s="11" t="str">
        <f>IF(ISNA(VLOOKUP(Table1510[[#This Row],[Name]],'Elec 20-21'!$A$4:$B$641, 2, FALSE)), "0", VLOOKUP(Table1510[[#This Row],[Name]], 'Elec 20-21'!$A$4:$B$641, 2, FALSE))</f>
        <v>0</v>
      </c>
      <c r="G459" s="47" t="str">
        <f>IF(ISNA(VLOOKUP(Table1510[[#This Row],[Name]], 'Elec 21-22'!$A$4:$B$656, 2, FALSE)), "0", VLOOKUP(Table1510[[#This Row],[Name]], 'Elec 21-22'!$A$4:$B$656, 2, FALSE))</f>
        <v>0</v>
      </c>
      <c r="H459" s="11" t="str">
        <f>IF(ISNA(VLOOKUP(Table1510[[#This Row],[Name]],'Elec 22-23'!$A$4:$B$680, 2, FALSE)), "", VLOOKUP(Table1510[[#This Row],[Name]], 'Elec 22-23'!$A$4:$B$680, 2, FALSE))</f>
        <v/>
      </c>
      <c r="I459" s="12" t="str">
        <f>IFERROR(Table1510[[#This Row],[Electricity 22-23]]/$M$1, "")</f>
        <v/>
      </c>
      <c r="J459" s="7" t="str">
        <f>IF(ISNA(VLOOKUP(Table1510[[#This Row],[Name]],Table1[#All],21,FALSE)),"0",(VLOOKUP(Table1510[[#This Row],[Name]],Table1[#All],21,FALSE)))</f>
        <v>0</v>
      </c>
      <c r="K459" s="97">
        <f ca="1">IFERROR(Table1510[[#This Row],[Electricity 23-24]]/$O$1,"")</f>
        <v>0</v>
      </c>
      <c r="L459" s="77"/>
    </row>
    <row r="460" spans="1:12" x14ac:dyDescent="0.25">
      <c r="A460" s="2"/>
      <c r="B460" s="21" t="e">
        <f>VLOOKUP(Table1510[[#This Row],[Name]], 'Site Information'!$A$2:$D$46, 4, FALSE)</f>
        <v>#N/A</v>
      </c>
      <c r="C460" s="11" t="str">
        <f>IF(ISNA(VLOOKUP(Table1510[[#This Row],[Name]], 'Elec 17-18'!$A$4:$B$630, 2, FALSE)), "0", VLOOKUP(Table1510[[#This Row],[Name]], 'Elec 17-18'!$A$4:$B$630, 2, FALSE))</f>
        <v>0</v>
      </c>
      <c r="D460" s="11" t="str">
        <f>IF(ISNA(VLOOKUP(Table1510[[#This Row],[Name]], 'Elec 18-19'!$A$4:$B$630, 2, FALSE)), "0", VLOOKUP(Table1510[[#This Row],[Name]], 'Elec 18-19'!$A$4:$B$630, 2, FALSE))</f>
        <v>0</v>
      </c>
      <c r="E460" s="11" t="str">
        <f>IF(ISNA(VLOOKUP(Table1510[[#This Row],[Name]], 'Elec 19-20'!$A$4:$B$631, 2, FALSE)), "0", VLOOKUP(Table1510[[#This Row],[Name]], 'Elec 19-20'!$A$4:$B$631, 2, FALSE))</f>
        <v>0</v>
      </c>
      <c r="F460" s="11" t="str">
        <f>IF(ISNA(VLOOKUP(Table1510[[#This Row],[Name]],'Elec 20-21'!$A$4:$B$641, 2, FALSE)), "0", VLOOKUP(Table1510[[#This Row],[Name]], 'Elec 20-21'!$A$4:$B$641, 2, FALSE))</f>
        <v>0</v>
      </c>
      <c r="G460" s="47" t="str">
        <f>IF(ISNA(VLOOKUP(Table1510[[#This Row],[Name]], 'Elec 21-22'!$A$4:$B$656, 2, FALSE)), "0", VLOOKUP(Table1510[[#This Row],[Name]], 'Elec 21-22'!$A$4:$B$656, 2, FALSE))</f>
        <v>0</v>
      </c>
      <c r="H460" s="11" t="str">
        <f>IF(ISNA(VLOOKUP(Table1510[[#This Row],[Name]],'Elec 22-23'!$A$4:$B$680, 2, FALSE)), "", VLOOKUP(Table1510[[#This Row],[Name]], 'Elec 22-23'!$A$4:$B$680, 2, FALSE))</f>
        <v/>
      </c>
      <c r="I460" s="93" t="str">
        <f>IFERROR(Table1510[[#This Row],[Electricity 22-23]]/$M$1, "")</f>
        <v/>
      </c>
      <c r="J460" s="7" t="str">
        <f>IF(ISNA(VLOOKUP(Table1510[[#This Row],[Name]],Table1[#All],21,FALSE)),"0",(VLOOKUP(Table1510[[#This Row],[Name]],Table1[#All],21,FALSE)))</f>
        <v>0</v>
      </c>
      <c r="K460" s="97">
        <f ca="1">IFERROR(Table1510[[#This Row],[Electricity 23-24]]/$O$1,"")</f>
        <v>0</v>
      </c>
      <c r="L460" s="77"/>
    </row>
    <row r="461" spans="1:12" x14ac:dyDescent="0.25">
      <c r="A461" s="2"/>
      <c r="B461" s="21" t="e">
        <f>VLOOKUP(Table1510[[#This Row],[Name]], 'Site Information'!$A$2:$D$46, 4, FALSE)</f>
        <v>#N/A</v>
      </c>
      <c r="C461" s="8" t="str">
        <f>IF(ISNA(VLOOKUP(Table1510[[#This Row],[Name]], 'Elec 17-18'!$A$4:$B$630, 2, FALSE)), "0", VLOOKUP(Table1510[[#This Row],[Name]], 'Elec 17-18'!$A$4:$B$630, 2, FALSE))</f>
        <v>0</v>
      </c>
      <c r="D461" s="8" t="str">
        <f>IF(ISNA(VLOOKUP(Table1510[[#This Row],[Name]], 'Elec 18-19'!$A$4:$B$630, 2, FALSE)), "0", VLOOKUP(Table1510[[#This Row],[Name]], 'Elec 18-19'!$A$4:$B$630, 2, FALSE))</f>
        <v>0</v>
      </c>
      <c r="E461" s="7" t="str">
        <f>IF(ISNA(VLOOKUP(Table1510[[#This Row],[Name]], 'Elec 19-20'!$A$4:$B$631, 2, FALSE)), "0", VLOOKUP(Table1510[[#This Row],[Name]], 'Elec 19-20'!$A$4:$B$631, 2, FALSE))</f>
        <v>0</v>
      </c>
      <c r="F461" s="11" t="str">
        <f>IF(ISNA(VLOOKUP(Table1510[[#This Row],[Name]],'Elec 20-21'!$A$4:$B$641, 2, FALSE)), "0", VLOOKUP(Table1510[[#This Row],[Name]], 'Elec 20-21'!$A$4:$B$641, 2, FALSE))</f>
        <v>0</v>
      </c>
      <c r="G461" s="47" t="str">
        <f>IF(ISNA(VLOOKUP(Table1510[[#This Row],[Name]], 'Elec 21-22'!$A$4:$B$656, 2, FALSE)), "0", VLOOKUP(Table1510[[#This Row],[Name]], 'Elec 21-22'!$A$4:$B$656, 2, FALSE))</f>
        <v>0</v>
      </c>
      <c r="H461" s="11" t="str">
        <f>IF(ISNA(VLOOKUP(Table1510[[#This Row],[Name]],'Elec 22-23'!$A$4:$B$680, 2, FALSE)), "", VLOOKUP(Table1510[[#This Row],[Name]], 'Elec 22-23'!$A$4:$B$680, 2, FALSE))</f>
        <v/>
      </c>
      <c r="I461" s="74" t="str">
        <f>IFERROR(Table1510[[#This Row],[Electricity 22-23]]/$M$1, "")</f>
        <v/>
      </c>
      <c r="J461" s="7" t="str">
        <f>IF(ISNA(VLOOKUP(Table1510[[#This Row],[Name]],Table1[#All],21,FALSE)),"0",(VLOOKUP(Table1510[[#This Row],[Name]],Table1[#All],21,FALSE)))</f>
        <v>0</v>
      </c>
      <c r="K461" s="97">
        <f ca="1">IFERROR(Table1510[[#This Row],[Electricity 23-24]]/$O$1,"")</f>
        <v>0</v>
      </c>
      <c r="L461" s="77"/>
    </row>
    <row r="462" spans="1:12" x14ac:dyDescent="0.25">
      <c r="A462" s="2"/>
      <c r="B462" s="21" t="e">
        <f>VLOOKUP(Table1510[[#This Row],[Name]], 'Site Information'!$A$2:$D$46, 4, FALSE)</f>
        <v>#N/A</v>
      </c>
      <c r="C462" s="11" t="str">
        <f>IF(ISNA(VLOOKUP(Table1510[[#This Row],[Name]], 'Elec 17-18'!$A$4:$B$630, 2, FALSE)), "0", VLOOKUP(Table1510[[#This Row],[Name]], 'Elec 17-18'!$A$4:$B$630, 2, FALSE))</f>
        <v>0</v>
      </c>
      <c r="D462" s="11" t="str">
        <f>IF(ISNA(VLOOKUP(Table1510[[#This Row],[Name]], 'Elec 18-19'!$A$4:$B$630, 2, FALSE)), "0", VLOOKUP(Table1510[[#This Row],[Name]], 'Elec 18-19'!$A$4:$B$630, 2, FALSE))</f>
        <v>0</v>
      </c>
      <c r="E462" s="7" t="str">
        <f>IF(ISNA(VLOOKUP(Table1510[[#This Row],[Name]], 'Elec 19-20'!$A$4:$B$631, 2, FALSE)), "0", VLOOKUP(Table1510[[#This Row],[Name]], 'Elec 19-20'!$A$4:$B$631, 2, FALSE))</f>
        <v>0</v>
      </c>
      <c r="F462" s="11" t="str">
        <f>IF(ISNA(VLOOKUP(Table1510[[#This Row],[Name]],'Elec 20-21'!$A$4:$B$641, 2, FALSE)), "0", VLOOKUP(Table1510[[#This Row],[Name]], 'Elec 20-21'!$A$4:$B$641, 2, FALSE))</f>
        <v>0</v>
      </c>
      <c r="G462" s="47" t="str">
        <f>IF(ISNA(VLOOKUP(Table1510[[#This Row],[Name]], 'Elec 21-22'!$A$4:$B$656, 2, FALSE)), "0", VLOOKUP(Table1510[[#This Row],[Name]], 'Elec 21-22'!$A$4:$B$656, 2, FALSE))</f>
        <v>0</v>
      </c>
      <c r="H462" s="11" t="str">
        <f>IF(ISNA(VLOOKUP(Table1510[[#This Row],[Name]],'Elec 22-23'!$A$4:$B$680, 2, FALSE)), "", VLOOKUP(Table1510[[#This Row],[Name]], 'Elec 22-23'!$A$4:$B$680, 2, FALSE))</f>
        <v/>
      </c>
      <c r="I462" s="74" t="str">
        <f>IFERROR(Table1510[[#This Row],[Electricity 22-23]]/$M$1, "")</f>
        <v/>
      </c>
      <c r="J462" s="7" t="str">
        <f>IF(ISNA(VLOOKUP(Table1510[[#This Row],[Name]],Table1[#All],21,FALSE)),"0",(VLOOKUP(Table1510[[#This Row],[Name]],Table1[#All],21,FALSE)))</f>
        <v>0</v>
      </c>
      <c r="K462" s="97">
        <f ca="1">IFERROR(Table1510[[#This Row],[Electricity 23-24]]/$O$1,"")</f>
        <v>0</v>
      </c>
      <c r="L462" s="77"/>
    </row>
    <row r="463" spans="1:12" x14ac:dyDescent="0.25">
      <c r="A463" s="2"/>
      <c r="B463" s="21" t="e">
        <f>VLOOKUP(Table1510[[#This Row],[Name]], 'Site Information'!$A$2:$D$46, 4, FALSE)</f>
        <v>#N/A</v>
      </c>
      <c r="C463" s="11" t="str">
        <f>IF(ISNA(VLOOKUP(Table1510[[#This Row],[Name]], 'Elec 17-18'!$A$4:$B$630, 2, FALSE)), "0", VLOOKUP(Table1510[[#This Row],[Name]], 'Elec 17-18'!$A$4:$B$630, 2, FALSE))</f>
        <v>0</v>
      </c>
      <c r="D463" s="11" t="str">
        <f>IF(ISNA(VLOOKUP(Table1510[[#This Row],[Name]], 'Elec 18-19'!$A$4:$B$630, 2, FALSE)), "0", VLOOKUP(Table1510[[#This Row],[Name]], 'Elec 18-19'!$A$4:$B$630, 2, FALSE))</f>
        <v>0</v>
      </c>
      <c r="E463" s="11" t="str">
        <f>IF(ISNA(VLOOKUP(Table1510[[#This Row],[Name]], 'Elec 19-20'!$A$4:$B$631, 2, FALSE)), "0", VLOOKUP(Table1510[[#This Row],[Name]], 'Elec 19-20'!$A$4:$B$631, 2, FALSE))</f>
        <v>0</v>
      </c>
      <c r="F463" s="11" t="str">
        <f>IF(ISNA(VLOOKUP(Table1510[[#This Row],[Name]],'Elec 20-21'!$A$4:$B$641, 2, FALSE)), "0", VLOOKUP(Table1510[[#This Row],[Name]], 'Elec 20-21'!$A$4:$B$641, 2, FALSE))</f>
        <v>0</v>
      </c>
      <c r="G463" s="47" t="str">
        <f>IF(ISNA(VLOOKUP(Table1510[[#This Row],[Name]], 'Elec 21-22'!$A$4:$B$656, 2, FALSE)), "0", VLOOKUP(Table1510[[#This Row],[Name]], 'Elec 21-22'!$A$4:$B$656, 2, FALSE))</f>
        <v>0</v>
      </c>
      <c r="H463" s="11" t="str">
        <f>IF(ISNA(VLOOKUP(Table1510[[#This Row],[Name]],'Elec 22-23'!$A$4:$B$680, 2, FALSE)), "", VLOOKUP(Table1510[[#This Row],[Name]], 'Elec 22-23'!$A$4:$B$680, 2, FALSE))</f>
        <v/>
      </c>
      <c r="I463" s="93" t="str">
        <f>IFERROR(Table1510[[#This Row],[Electricity 22-23]]/$M$1, "")</f>
        <v/>
      </c>
      <c r="J463" s="7" t="str">
        <f>IF(ISNA(VLOOKUP(Table1510[[#This Row],[Name]],Table1[#All],21,FALSE)),"0",(VLOOKUP(Table1510[[#This Row],[Name]],Table1[#All],21,FALSE)))</f>
        <v>0</v>
      </c>
      <c r="K463" s="97">
        <f ca="1">IFERROR(Table1510[[#This Row],[Electricity 23-24]]/$O$1,"")</f>
        <v>0</v>
      </c>
      <c r="L463" s="77"/>
    </row>
    <row r="464" spans="1:12" x14ac:dyDescent="0.25">
      <c r="A464" s="2"/>
      <c r="B464" s="21" t="e">
        <f>VLOOKUP(Table1510[[#This Row],[Name]], 'Site Information'!$A$2:$D$46, 4, FALSE)</f>
        <v>#N/A</v>
      </c>
      <c r="C464" s="8" t="str">
        <f>IF(ISNA(VLOOKUP(Table1510[[#This Row],[Name]], 'Elec 17-18'!$A$4:$B$630, 2, FALSE)), "0", VLOOKUP(Table1510[[#This Row],[Name]], 'Elec 17-18'!$A$4:$B$630, 2, FALSE))</f>
        <v>0</v>
      </c>
      <c r="D464" s="8" t="str">
        <f>IF(ISNA(VLOOKUP(Table1510[[#This Row],[Name]], 'Elec 18-19'!$A$4:$B$630, 2, FALSE)), "0", VLOOKUP(Table1510[[#This Row],[Name]], 'Elec 18-19'!$A$4:$B$630, 2, FALSE))</f>
        <v>0</v>
      </c>
      <c r="E464" s="7" t="str">
        <f>IF(ISNA(VLOOKUP(Table1510[[#This Row],[Name]], 'Elec 19-20'!$A$4:$B$631, 2, FALSE)), "0", VLOOKUP(Table1510[[#This Row],[Name]], 'Elec 19-20'!$A$4:$B$631, 2, FALSE))</f>
        <v>0</v>
      </c>
      <c r="F464" s="11" t="str">
        <f>IF(ISNA(VLOOKUP(Table1510[[#This Row],[Name]],'Elec 20-21'!$A$4:$B$641, 2, FALSE)), "0", VLOOKUP(Table1510[[#This Row],[Name]], 'Elec 20-21'!$A$4:$B$641, 2, FALSE))</f>
        <v>0</v>
      </c>
      <c r="G464" s="47" t="str">
        <f>IF(ISNA(VLOOKUP(Table1510[[#This Row],[Name]], 'Elec 21-22'!$A$4:$B$656, 2, FALSE)), "0", VLOOKUP(Table1510[[#This Row],[Name]], 'Elec 21-22'!$A$4:$B$656, 2, FALSE))</f>
        <v>0</v>
      </c>
      <c r="H464" s="11" t="str">
        <f>IF(ISNA(VLOOKUP(Table1510[[#This Row],[Name]],'Elec 22-23'!$A$4:$B$680, 2, FALSE)), "", VLOOKUP(Table1510[[#This Row],[Name]], 'Elec 22-23'!$A$4:$B$680, 2, FALSE))</f>
        <v/>
      </c>
      <c r="I464" s="97" t="str">
        <f>IFERROR(Table1510[[#This Row],[Electricity 22-23]]/$M$1, "")</f>
        <v/>
      </c>
      <c r="J464" s="7" t="str">
        <f>IF(ISNA(VLOOKUP(Table1510[[#This Row],[Name]],Table1[#All],21,FALSE)),"0",(VLOOKUP(Table1510[[#This Row],[Name]],Table1[#All],21,FALSE)))</f>
        <v>0</v>
      </c>
      <c r="K464" s="97">
        <f ca="1">IFERROR(Table1510[[#This Row],[Electricity 23-24]]/$O$1,"")</f>
        <v>0</v>
      </c>
      <c r="L464" s="77"/>
    </row>
    <row r="465" spans="1:12" x14ac:dyDescent="0.25">
      <c r="A465" s="2"/>
      <c r="B465" s="21" t="e">
        <f>VLOOKUP(Table1510[[#This Row],[Name]], 'Site Information'!$A$2:$D$46, 4, FALSE)</f>
        <v>#N/A</v>
      </c>
      <c r="C465" s="11" t="str">
        <f>IF(ISNA(VLOOKUP(Table1510[[#This Row],[Name]], 'Elec 17-18'!$A$4:$B$630, 2, FALSE)), "0", VLOOKUP(Table1510[[#This Row],[Name]], 'Elec 17-18'!$A$4:$B$630, 2, FALSE))</f>
        <v>0</v>
      </c>
      <c r="D465" s="11" t="str">
        <f>IF(ISNA(VLOOKUP(Table1510[[#This Row],[Name]], 'Elec 18-19'!$A$4:$B$630, 2, FALSE)), "0", VLOOKUP(Table1510[[#This Row],[Name]], 'Elec 18-19'!$A$4:$B$630, 2, FALSE))</f>
        <v>0</v>
      </c>
      <c r="E465" s="7" t="str">
        <f>IF(ISNA(VLOOKUP(Table1510[[#This Row],[Name]], 'Elec 19-20'!$A$4:$B$631, 2, FALSE)), "0", VLOOKUP(Table1510[[#This Row],[Name]], 'Elec 19-20'!$A$4:$B$631, 2, FALSE))</f>
        <v>0</v>
      </c>
      <c r="F465" s="11" t="str">
        <f>IF(ISNA(VLOOKUP(Table1510[[#This Row],[Name]],'Elec 20-21'!$A$4:$B$641, 2, FALSE)), "0", VLOOKUP(Table1510[[#This Row],[Name]], 'Elec 20-21'!$A$4:$B$641, 2, FALSE))</f>
        <v>0</v>
      </c>
      <c r="G465" s="47" t="str">
        <f>IF(ISNA(VLOOKUP(Table1510[[#This Row],[Name]], 'Elec 21-22'!$A$4:$B$656, 2, FALSE)), "0", VLOOKUP(Table1510[[#This Row],[Name]], 'Elec 21-22'!$A$4:$B$656, 2, FALSE))</f>
        <v>0</v>
      </c>
      <c r="H465" s="11" t="str">
        <f>IF(ISNA(VLOOKUP(Table1510[[#This Row],[Name]],'Elec 22-23'!$A$4:$B$680, 2, FALSE)), "", VLOOKUP(Table1510[[#This Row],[Name]], 'Elec 22-23'!$A$4:$B$680, 2, FALSE))</f>
        <v/>
      </c>
      <c r="I465" s="97" t="str">
        <f>IFERROR(Table1510[[#This Row],[Electricity 22-23]]/$M$1, "")</f>
        <v/>
      </c>
      <c r="J465" s="7" t="str">
        <f>IF(ISNA(VLOOKUP(Table1510[[#This Row],[Name]],Table1[#All],21,FALSE)),"0",(VLOOKUP(Table1510[[#This Row],[Name]],Table1[#All],21,FALSE)))</f>
        <v>0</v>
      </c>
      <c r="K465" s="97">
        <f ca="1">IFERROR(Table1510[[#This Row],[Electricity 23-24]]/$O$1,"")</f>
        <v>0</v>
      </c>
      <c r="L465" s="77"/>
    </row>
    <row r="466" spans="1:12" x14ac:dyDescent="0.25">
      <c r="A466" s="2"/>
      <c r="B466" s="21" t="e">
        <f>VLOOKUP(Table1510[[#This Row],[Name]], 'Site Information'!$A$2:$D$46, 4, FALSE)</f>
        <v>#N/A</v>
      </c>
      <c r="C466" s="11" t="str">
        <f>IF(ISNA(VLOOKUP(Table1510[[#This Row],[Name]], 'Elec 17-18'!$A$4:$B$630, 2, FALSE)), "0", VLOOKUP(Table1510[[#This Row],[Name]], 'Elec 17-18'!$A$4:$B$630, 2, FALSE))</f>
        <v>0</v>
      </c>
      <c r="D466" s="11" t="str">
        <f>IF(ISNA(VLOOKUP(Table1510[[#This Row],[Name]], 'Elec 18-19'!$A$4:$B$630, 2, FALSE)), "0", VLOOKUP(Table1510[[#This Row],[Name]], 'Elec 18-19'!$A$4:$B$630, 2, FALSE))</f>
        <v>0</v>
      </c>
      <c r="E466" s="7" t="str">
        <f>IF(ISNA(VLOOKUP(Table1510[[#This Row],[Name]], 'Elec 19-20'!$A$4:$B$631, 2, FALSE)), "0", VLOOKUP(Table1510[[#This Row],[Name]], 'Elec 19-20'!$A$4:$B$631, 2, FALSE))</f>
        <v>0</v>
      </c>
      <c r="F466" s="11" t="str">
        <f>IF(ISNA(VLOOKUP(Table1510[[#This Row],[Name]],'Elec 20-21'!$A$4:$B$641, 2, FALSE)), "0", VLOOKUP(Table1510[[#This Row],[Name]], 'Elec 20-21'!$A$4:$B$641, 2, FALSE))</f>
        <v>0</v>
      </c>
      <c r="G466" s="47" t="str">
        <f>IF(ISNA(VLOOKUP(Table1510[[#This Row],[Name]], 'Elec 21-22'!$A$4:$B$656, 2, FALSE)), "0", VLOOKUP(Table1510[[#This Row],[Name]], 'Elec 21-22'!$A$4:$B$656, 2, FALSE))</f>
        <v>0</v>
      </c>
      <c r="H466" s="11" t="str">
        <f>IF(ISNA(VLOOKUP(Table1510[[#This Row],[Name]],'Elec 22-23'!$A$4:$B$680, 2, FALSE)), "", VLOOKUP(Table1510[[#This Row],[Name]], 'Elec 22-23'!$A$4:$B$680, 2, FALSE))</f>
        <v/>
      </c>
      <c r="I466" s="97" t="str">
        <f>IFERROR(Table1510[[#This Row],[Electricity 22-23]]/$M$1, "")</f>
        <v/>
      </c>
      <c r="J466" s="7" t="str">
        <f>IF(ISNA(VLOOKUP(Table1510[[#This Row],[Name]],Table1[#All],21,FALSE)),"0",(VLOOKUP(Table1510[[#This Row],[Name]],Table1[#All],21,FALSE)))</f>
        <v>0</v>
      </c>
      <c r="K466" s="97">
        <f ca="1">IFERROR(Table1510[[#This Row],[Electricity 23-24]]/$O$1,"")</f>
        <v>0</v>
      </c>
      <c r="L466" s="77"/>
    </row>
    <row r="467" spans="1:12" x14ac:dyDescent="0.25">
      <c r="A467" s="2"/>
      <c r="B467" s="21" t="e">
        <f>VLOOKUP(Table1510[[#This Row],[Name]], 'Site Information'!$A$2:$D$46, 4, FALSE)</f>
        <v>#N/A</v>
      </c>
      <c r="C467" s="8" t="str">
        <f>IF(ISNA(VLOOKUP(Table1510[[#This Row],[Name]], 'Elec 17-18'!$A$4:$B$630, 2, FALSE)), "0", VLOOKUP(Table1510[[#This Row],[Name]], 'Elec 17-18'!$A$4:$B$630, 2, FALSE))</f>
        <v>0</v>
      </c>
      <c r="D467" s="8" t="str">
        <f>IF(ISNA(VLOOKUP(Table1510[[#This Row],[Name]], 'Elec 18-19'!$A$4:$B$630, 2, FALSE)), "0", VLOOKUP(Table1510[[#This Row],[Name]], 'Elec 18-19'!$A$4:$B$630, 2, FALSE))</f>
        <v>0</v>
      </c>
      <c r="E467" s="7" t="str">
        <f>IF(ISNA(VLOOKUP(Table1510[[#This Row],[Name]], 'Elec 19-20'!$A$4:$B$631, 2, FALSE)), "0", VLOOKUP(Table1510[[#This Row],[Name]], 'Elec 19-20'!$A$4:$B$631, 2, FALSE))</f>
        <v>0</v>
      </c>
      <c r="F467" s="11" t="str">
        <f>IF(ISNA(VLOOKUP(Table1510[[#This Row],[Name]],'Elec 20-21'!$A$4:$B$641, 2, FALSE)), "0", VLOOKUP(Table1510[[#This Row],[Name]], 'Elec 20-21'!$A$4:$B$641, 2, FALSE))</f>
        <v>0</v>
      </c>
      <c r="G467" s="47" t="str">
        <f>IF(ISNA(VLOOKUP(Table1510[[#This Row],[Name]], 'Elec 21-22'!$A$4:$B$656, 2, FALSE)), "0", VLOOKUP(Table1510[[#This Row],[Name]], 'Elec 21-22'!$A$4:$B$656, 2, FALSE))</f>
        <v>0</v>
      </c>
      <c r="H467" s="11" t="str">
        <f>IF(ISNA(VLOOKUP(Table1510[[#This Row],[Name]],'Elec 22-23'!$A$4:$B$680, 2, FALSE)), "", VLOOKUP(Table1510[[#This Row],[Name]], 'Elec 22-23'!$A$4:$B$680, 2, FALSE))</f>
        <v/>
      </c>
      <c r="I467" s="97" t="str">
        <f>IFERROR(Table1510[[#This Row],[Electricity 22-23]]/$M$1, "")</f>
        <v/>
      </c>
      <c r="J467" s="7" t="str">
        <f>IF(ISNA(VLOOKUP(Table1510[[#This Row],[Name]],Table1[#All],21,FALSE)),"0",(VLOOKUP(Table1510[[#This Row],[Name]],Table1[#All],21,FALSE)))</f>
        <v>0</v>
      </c>
      <c r="K467" s="97">
        <f ca="1">IFERROR(Table1510[[#This Row],[Electricity 23-24]]/$O$1,"")</f>
        <v>0</v>
      </c>
      <c r="L467" s="77"/>
    </row>
    <row r="468" spans="1:12" x14ac:dyDescent="0.25">
      <c r="A468" s="2"/>
      <c r="B468" s="21" t="e">
        <f>VLOOKUP(Table1510[[#This Row],[Name]], 'Site Information'!$A$2:$D$46, 4, FALSE)</f>
        <v>#N/A</v>
      </c>
      <c r="C468" s="8" t="str">
        <f>IF(ISNA(VLOOKUP(Table1510[[#This Row],[Name]], 'Elec 17-18'!$A$4:$B$630, 2, FALSE)), "0", VLOOKUP(Table1510[[#This Row],[Name]], 'Elec 17-18'!$A$4:$B$630, 2, FALSE))</f>
        <v>0</v>
      </c>
      <c r="D468" s="8" t="str">
        <f>IF(ISNA(VLOOKUP(Table1510[[#This Row],[Name]], 'Elec 18-19'!$A$4:$B$630, 2, FALSE)), "0", VLOOKUP(Table1510[[#This Row],[Name]], 'Elec 18-19'!$A$4:$B$630, 2, FALSE))</f>
        <v>0</v>
      </c>
      <c r="E468" s="7" t="str">
        <f>IF(ISNA(VLOOKUP(Table1510[[#This Row],[Name]], 'Elec 19-20'!$A$4:$B$631, 2, FALSE)), "0", VLOOKUP(Table1510[[#This Row],[Name]], 'Elec 19-20'!$A$4:$B$631, 2, FALSE))</f>
        <v>0</v>
      </c>
      <c r="F468" s="11" t="str">
        <f>IF(ISNA(VLOOKUP(Table1510[[#This Row],[Name]],'Elec 20-21'!$A$4:$B$641, 2, FALSE)), "0", VLOOKUP(Table1510[[#This Row],[Name]], 'Elec 20-21'!$A$4:$B$641, 2, FALSE))</f>
        <v>0</v>
      </c>
      <c r="G468" s="47" t="str">
        <f>IF(ISNA(VLOOKUP(Table1510[[#This Row],[Name]], 'Elec 21-22'!$A$4:$B$656, 2, FALSE)), "0", VLOOKUP(Table1510[[#This Row],[Name]], 'Elec 21-22'!$A$4:$B$656, 2, FALSE))</f>
        <v>0</v>
      </c>
      <c r="H468" s="11" t="str">
        <f>IF(ISNA(VLOOKUP(Table1510[[#This Row],[Name]],'Elec 22-23'!$A$4:$B$680, 2, FALSE)), "", VLOOKUP(Table1510[[#This Row],[Name]], 'Elec 22-23'!$A$4:$B$680, 2, FALSE))</f>
        <v/>
      </c>
      <c r="I468" s="97" t="str">
        <f>IFERROR(Table1510[[#This Row],[Electricity 22-23]]/$M$1, "")</f>
        <v/>
      </c>
      <c r="J468" s="7" t="str">
        <f>IF(ISNA(VLOOKUP(Table1510[[#This Row],[Name]],Table1[#All],21,FALSE)),"0",(VLOOKUP(Table1510[[#This Row],[Name]],Table1[#All],21,FALSE)))</f>
        <v>0</v>
      </c>
      <c r="K468" s="97">
        <f ca="1">IFERROR(Table1510[[#This Row],[Electricity 23-24]]/$O$1,"")</f>
        <v>0</v>
      </c>
      <c r="L468" s="77"/>
    </row>
    <row r="469" spans="1:12" x14ac:dyDescent="0.25">
      <c r="A469" s="2"/>
      <c r="B469" s="21" t="e">
        <f>VLOOKUP(Table1510[[#This Row],[Name]], 'Site Information'!$A$2:$D$46, 4, FALSE)</f>
        <v>#N/A</v>
      </c>
      <c r="C469" s="11" t="str">
        <f>IF(ISNA(VLOOKUP(Table1510[[#This Row],[Name]], 'Elec 17-18'!$A$4:$B$630, 2, FALSE)), "0", VLOOKUP(Table1510[[#This Row],[Name]], 'Elec 17-18'!$A$4:$B$630, 2, FALSE))</f>
        <v>0</v>
      </c>
      <c r="D469" s="11" t="str">
        <f>IF(ISNA(VLOOKUP(Table1510[[#This Row],[Name]], 'Elec 18-19'!$A$4:$B$630, 2, FALSE)), "0", VLOOKUP(Table1510[[#This Row],[Name]], 'Elec 18-19'!$A$4:$B$630, 2, FALSE))</f>
        <v>0</v>
      </c>
      <c r="E469" s="7" t="str">
        <f>IF(ISNA(VLOOKUP(Table1510[[#This Row],[Name]], 'Elec 19-20'!$A$4:$B$631, 2, FALSE)), "0", VLOOKUP(Table1510[[#This Row],[Name]], 'Elec 19-20'!$A$4:$B$631, 2, FALSE))</f>
        <v>0</v>
      </c>
      <c r="F469" s="11" t="str">
        <f>IF(ISNA(VLOOKUP(Table1510[[#This Row],[Name]],'Elec 20-21'!$A$4:$B$641, 2, FALSE)), "0", VLOOKUP(Table1510[[#This Row],[Name]], 'Elec 20-21'!$A$4:$B$641, 2, FALSE))</f>
        <v>0</v>
      </c>
      <c r="G469" s="47" t="str">
        <f>IF(ISNA(VLOOKUP(Table1510[[#This Row],[Name]], 'Elec 21-22'!$A$4:$B$656, 2, FALSE)), "0", VLOOKUP(Table1510[[#This Row],[Name]], 'Elec 21-22'!$A$4:$B$656, 2, FALSE))</f>
        <v>0</v>
      </c>
      <c r="H469" s="11" t="str">
        <f>IF(ISNA(VLOOKUP(Table1510[[#This Row],[Name]],'Elec 22-23'!$A$4:$B$680, 2, FALSE)), "", VLOOKUP(Table1510[[#This Row],[Name]], 'Elec 22-23'!$A$4:$B$680, 2, FALSE))</f>
        <v/>
      </c>
      <c r="I469" s="97" t="str">
        <f>IFERROR(Table1510[[#This Row],[Electricity 22-23]]/$M$1, "")</f>
        <v/>
      </c>
      <c r="J469" s="7" t="str">
        <f>IF(ISNA(VLOOKUP(Table1510[[#This Row],[Name]],Table1[#All],21,FALSE)),"0",(VLOOKUP(Table1510[[#This Row],[Name]],Table1[#All],21,FALSE)))</f>
        <v>0</v>
      </c>
      <c r="K469" s="97">
        <f ca="1">IFERROR(Table1510[[#This Row],[Electricity 23-24]]/$O$1,"")</f>
        <v>0</v>
      </c>
      <c r="L469" s="77"/>
    </row>
    <row r="470" spans="1:12" x14ac:dyDescent="0.25">
      <c r="A470" s="2"/>
      <c r="B470" s="21" t="e">
        <f>VLOOKUP(Table1510[[#This Row],[Name]], 'Site Information'!$A$2:$D$46, 4, FALSE)</f>
        <v>#N/A</v>
      </c>
      <c r="C470" s="11" t="str">
        <f>IF(ISNA(VLOOKUP(Table1510[[#This Row],[Name]], 'Elec 17-18'!$A$4:$B$630, 2, FALSE)), "0", VLOOKUP(Table1510[[#This Row],[Name]], 'Elec 17-18'!$A$4:$B$630, 2, FALSE))</f>
        <v>0</v>
      </c>
      <c r="D470" s="11" t="str">
        <f>IF(ISNA(VLOOKUP(Table1510[[#This Row],[Name]], 'Elec 18-19'!$A$4:$B$630, 2, FALSE)), "0", VLOOKUP(Table1510[[#This Row],[Name]], 'Elec 18-19'!$A$4:$B$630, 2, FALSE))</f>
        <v>0</v>
      </c>
      <c r="E470" s="11" t="str">
        <f>IF(ISNA(VLOOKUP(Table1510[[#This Row],[Name]], 'Elec 19-20'!$A$4:$B$631, 2, FALSE)), "0", VLOOKUP(Table1510[[#This Row],[Name]], 'Elec 19-20'!$A$4:$B$631, 2, FALSE))</f>
        <v>0</v>
      </c>
      <c r="F470" s="11" t="str">
        <f>IF(ISNA(VLOOKUP(Table1510[[#This Row],[Name]],'Elec 20-21'!$A$4:$B$641, 2, FALSE)), "0", VLOOKUP(Table1510[[#This Row],[Name]], 'Elec 20-21'!$A$4:$B$641, 2, FALSE))</f>
        <v>0</v>
      </c>
      <c r="G470" s="47" t="str">
        <f>IF(ISNA(VLOOKUP(Table1510[[#This Row],[Name]], 'Elec 21-22'!$A$4:$B$656, 2, FALSE)), "0", VLOOKUP(Table1510[[#This Row],[Name]], 'Elec 21-22'!$A$4:$B$656, 2, FALSE))</f>
        <v>0</v>
      </c>
      <c r="H470" s="11" t="str">
        <f>IF(ISNA(VLOOKUP(Table1510[[#This Row],[Name]],'Elec 22-23'!$A$4:$B$680, 2, FALSE)), "", VLOOKUP(Table1510[[#This Row],[Name]], 'Elec 22-23'!$A$4:$B$680, 2, FALSE))</f>
        <v/>
      </c>
      <c r="I470" s="93" t="str">
        <f>IFERROR(Table1510[[#This Row],[Electricity 22-23]]/$M$1, "")</f>
        <v/>
      </c>
      <c r="J470" s="7" t="str">
        <f>IF(ISNA(VLOOKUP(Table1510[[#This Row],[Name]],Table1[#All],21,FALSE)),"0",(VLOOKUP(Table1510[[#This Row],[Name]],Table1[#All],21,FALSE)))</f>
        <v>0</v>
      </c>
      <c r="K470" s="97">
        <f ca="1">IFERROR(Table1510[[#This Row],[Electricity 23-24]]/$O$1,"")</f>
        <v>0</v>
      </c>
      <c r="L470" s="77"/>
    </row>
    <row r="471" spans="1:12" x14ac:dyDescent="0.25">
      <c r="A471" s="2"/>
      <c r="B471" s="21" t="e">
        <f>VLOOKUP(Table1510[[#This Row],[Name]], 'Site Information'!$A$2:$D$46, 4, FALSE)</f>
        <v>#N/A</v>
      </c>
      <c r="C471" s="8" t="str">
        <f>IF(ISNA(VLOOKUP(Table1510[[#This Row],[Name]], 'Elec 17-18'!$A$4:$B$630, 2, FALSE)), "0", VLOOKUP(Table1510[[#This Row],[Name]], 'Elec 17-18'!$A$4:$B$630, 2, FALSE))</f>
        <v>0</v>
      </c>
      <c r="D471" s="8" t="str">
        <f>IF(ISNA(VLOOKUP(Table1510[[#This Row],[Name]], 'Elec 18-19'!$A$4:$B$630, 2, FALSE)), "0", VLOOKUP(Table1510[[#This Row],[Name]], 'Elec 18-19'!$A$4:$B$630, 2, FALSE))</f>
        <v>0</v>
      </c>
      <c r="E471" s="7" t="str">
        <f>IF(ISNA(VLOOKUP(Table1510[[#This Row],[Name]], 'Elec 19-20'!$A$4:$B$631, 2, FALSE)), "0", VLOOKUP(Table1510[[#This Row],[Name]], 'Elec 19-20'!$A$4:$B$631, 2, FALSE))</f>
        <v>0</v>
      </c>
      <c r="F471" s="11" t="str">
        <f>IF(ISNA(VLOOKUP(Table1510[[#This Row],[Name]],'Elec 20-21'!$A$4:$B$641, 2, FALSE)), "0", VLOOKUP(Table1510[[#This Row],[Name]], 'Elec 20-21'!$A$4:$B$641, 2, FALSE))</f>
        <v>0</v>
      </c>
      <c r="G471" s="47" t="str">
        <f>IF(ISNA(VLOOKUP(Table1510[[#This Row],[Name]], 'Elec 21-22'!$A$4:$B$656, 2, FALSE)), "0", VLOOKUP(Table1510[[#This Row],[Name]], 'Elec 21-22'!$A$4:$B$656, 2, FALSE))</f>
        <v>0</v>
      </c>
      <c r="H471" s="11" t="str">
        <f>IF(ISNA(VLOOKUP(Table1510[[#This Row],[Name]],'Elec 22-23'!$A$4:$B$680, 2, FALSE)), "", VLOOKUP(Table1510[[#This Row],[Name]], 'Elec 22-23'!$A$4:$B$680, 2, FALSE))</f>
        <v/>
      </c>
      <c r="I471" s="97" t="str">
        <f>IFERROR(Table1510[[#This Row],[Electricity 22-23]]/$M$1, "")</f>
        <v/>
      </c>
      <c r="J471" s="7" t="str">
        <f>IF(ISNA(VLOOKUP(Table1510[[#This Row],[Name]],Table1[#All],21,FALSE)),"0",(VLOOKUP(Table1510[[#This Row],[Name]],Table1[#All],21,FALSE)))</f>
        <v>0</v>
      </c>
      <c r="K471" s="97">
        <f ca="1">IFERROR(Table1510[[#This Row],[Electricity 23-24]]/$O$1,"")</f>
        <v>0</v>
      </c>
      <c r="L471" s="77"/>
    </row>
    <row r="472" spans="1:12" x14ac:dyDescent="0.25">
      <c r="A472" s="2"/>
      <c r="B472" s="21" t="e">
        <f>VLOOKUP(Table1510[[#This Row],[Name]], 'Site Information'!$A$2:$D$46, 4, FALSE)</f>
        <v>#N/A</v>
      </c>
      <c r="C472" s="8" t="str">
        <f>IF(ISNA(VLOOKUP(Table1510[[#This Row],[Name]], 'Elec 17-18'!$A$4:$B$630, 2, FALSE)), "0", VLOOKUP(Table1510[[#This Row],[Name]], 'Elec 17-18'!$A$4:$B$630, 2, FALSE))</f>
        <v>0</v>
      </c>
      <c r="D472" s="8" t="str">
        <f>IF(ISNA(VLOOKUP(Table1510[[#This Row],[Name]], 'Elec 18-19'!$A$4:$B$630, 2, FALSE)), "0", VLOOKUP(Table1510[[#This Row],[Name]], 'Elec 18-19'!$A$4:$B$630, 2, FALSE))</f>
        <v>0</v>
      </c>
      <c r="E472" s="7" t="str">
        <f>IF(ISNA(VLOOKUP(Table1510[[#This Row],[Name]], 'Elec 19-20'!$A$4:$B$631, 2, FALSE)), "0", VLOOKUP(Table1510[[#This Row],[Name]], 'Elec 19-20'!$A$4:$B$631, 2, FALSE))</f>
        <v>0</v>
      </c>
      <c r="F472" s="11" t="str">
        <f>IF(ISNA(VLOOKUP(Table1510[[#This Row],[Name]],'Elec 20-21'!$A$4:$B$641, 2, FALSE)), "0", VLOOKUP(Table1510[[#This Row],[Name]], 'Elec 20-21'!$A$4:$B$641, 2, FALSE))</f>
        <v>0</v>
      </c>
      <c r="G472" s="47" t="str">
        <f>IF(ISNA(VLOOKUP(Table1510[[#This Row],[Name]], 'Elec 21-22'!$A$4:$B$656, 2, FALSE)), "0", VLOOKUP(Table1510[[#This Row],[Name]], 'Elec 21-22'!$A$4:$B$656, 2, FALSE))</f>
        <v>0</v>
      </c>
      <c r="H472" s="11" t="str">
        <f>IF(ISNA(VLOOKUP(Table1510[[#This Row],[Name]],'Elec 22-23'!$A$4:$B$680, 2, FALSE)), "", VLOOKUP(Table1510[[#This Row],[Name]], 'Elec 22-23'!$A$4:$B$680, 2, FALSE))</f>
        <v/>
      </c>
      <c r="I472" s="74" t="str">
        <f>IFERROR(Table1510[[#This Row],[Electricity 22-23]]/$M$1, "")</f>
        <v/>
      </c>
      <c r="J472" s="7" t="str">
        <f>IF(ISNA(VLOOKUP(Table1510[[#This Row],[Name]],Table1[#All],21,FALSE)),"0",(VLOOKUP(Table1510[[#This Row],[Name]],Table1[#All],21,FALSE)))</f>
        <v>0</v>
      </c>
      <c r="K472" s="97">
        <f ca="1">IFERROR(Table1510[[#This Row],[Electricity 23-24]]/$O$1,"")</f>
        <v>0</v>
      </c>
      <c r="L472" s="77"/>
    </row>
    <row r="473" spans="1:12" x14ac:dyDescent="0.25">
      <c r="A473" s="2"/>
      <c r="B473" s="21" t="e">
        <f>VLOOKUP(Table1510[[#This Row],[Name]], 'Site Information'!$A$2:$D$46, 4, FALSE)</f>
        <v>#N/A</v>
      </c>
      <c r="C473" s="13" t="str">
        <f>IF(ISNA(VLOOKUP(Table1510[[#This Row],[Name]], 'Elec 17-18'!$A$4:$B$630, 2, FALSE)), "0", VLOOKUP(Table1510[[#This Row],[Name]], 'Elec 17-18'!$A$4:$B$630, 2, FALSE))</f>
        <v>0</v>
      </c>
      <c r="D473" s="8" t="str">
        <f>IF(ISNA(VLOOKUP(Table1510[[#This Row],[Name]], 'Elec 18-19'!$A$4:$B$630, 2, FALSE)), "0", VLOOKUP(Table1510[[#This Row],[Name]], 'Elec 18-19'!$A$4:$B$630, 2, FALSE))</f>
        <v>0</v>
      </c>
      <c r="E473" s="7" t="str">
        <f>IF(ISNA(VLOOKUP(Table1510[[#This Row],[Name]], 'Elec 19-20'!$A$4:$B$631, 2, FALSE)), "0", VLOOKUP(Table1510[[#This Row],[Name]], 'Elec 19-20'!$A$4:$B$631, 2, FALSE))</f>
        <v>0</v>
      </c>
      <c r="F473" s="11" t="str">
        <f>IF(ISNA(VLOOKUP(Table1510[[#This Row],[Name]],'Elec 20-21'!$A$4:$B$641, 2, FALSE)), "0", VLOOKUP(Table1510[[#This Row],[Name]], 'Elec 20-21'!$A$4:$B$641, 2, FALSE))</f>
        <v>0</v>
      </c>
      <c r="G473" s="47" t="str">
        <f>IF(ISNA(VLOOKUP(Table1510[[#This Row],[Name]], 'Elec 21-22'!$A$4:$B$656, 2, FALSE)), "0", VLOOKUP(Table1510[[#This Row],[Name]], 'Elec 21-22'!$A$4:$B$656, 2, FALSE))</f>
        <v>0</v>
      </c>
      <c r="H473" s="11" t="str">
        <f>IF(ISNA(VLOOKUP(Table1510[[#This Row],[Name]],'Elec 22-23'!$A$4:$B$680, 2, FALSE)), "", VLOOKUP(Table1510[[#This Row],[Name]], 'Elec 22-23'!$A$4:$B$680, 2, FALSE))</f>
        <v/>
      </c>
      <c r="I473" s="97" t="str">
        <f>IFERROR(Table1510[[#This Row],[Electricity 22-23]]/$M$1, "")</f>
        <v/>
      </c>
      <c r="J473" s="7" t="str">
        <f>IF(ISNA(VLOOKUP(Table1510[[#This Row],[Name]],Table1[#All],21,FALSE)),"0",(VLOOKUP(Table1510[[#This Row],[Name]],Table1[#All],21,FALSE)))</f>
        <v>0</v>
      </c>
      <c r="K473" s="97">
        <f ca="1">IFERROR(Table1510[[#This Row],[Electricity 23-24]]/$O$1,"")</f>
        <v>0</v>
      </c>
      <c r="L473" s="77"/>
    </row>
    <row r="474" spans="1:12" x14ac:dyDescent="0.25">
      <c r="A474" s="2"/>
      <c r="B474" s="21" t="e">
        <f>VLOOKUP(Table1510[[#This Row],[Name]], 'Site Information'!$A$2:$D$46, 4, FALSE)</f>
        <v>#N/A</v>
      </c>
      <c r="C474" s="8" t="str">
        <f>IF(ISNA(VLOOKUP(Table1510[[#This Row],[Name]], 'Elec 17-18'!$A$4:$B$630, 2, FALSE)), "0", VLOOKUP(Table1510[[#This Row],[Name]], 'Elec 17-18'!$A$4:$B$630, 2, FALSE))</f>
        <v>0</v>
      </c>
      <c r="D474" s="8" t="str">
        <f>IF(ISNA(VLOOKUP(Table1510[[#This Row],[Name]], 'Elec 18-19'!$A$4:$B$630, 2, FALSE)), "0", VLOOKUP(Table1510[[#This Row],[Name]], 'Elec 18-19'!$A$4:$B$630, 2, FALSE))</f>
        <v>0</v>
      </c>
      <c r="E474" s="7" t="str">
        <f>IF(ISNA(VLOOKUP(Table1510[[#This Row],[Name]], 'Elec 19-20'!$A$4:$B$631, 2, FALSE)), "0", VLOOKUP(Table1510[[#This Row],[Name]], 'Elec 19-20'!$A$4:$B$631, 2, FALSE))</f>
        <v>0</v>
      </c>
      <c r="F474" s="11" t="str">
        <f>IF(ISNA(VLOOKUP(Table1510[[#This Row],[Name]],'Elec 20-21'!$A$4:$B$641, 2, FALSE)), "0", VLOOKUP(Table1510[[#This Row],[Name]], 'Elec 20-21'!$A$4:$B$641, 2, FALSE))</f>
        <v>0</v>
      </c>
      <c r="G474" s="47" t="str">
        <f>IF(ISNA(VLOOKUP(Table1510[[#This Row],[Name]], 'Elec 21-22'!$A$4:$B$656, 2, FALSE)), "0", VLOOKUP(Table1510[[#This Row],[Name]], 'Elec 21-22'!$A$4:$B$656, 2, FALSE))</f>
        <v>0</v>
      </c>
      <c r="H474" s="11" t="str">
        <f>IF(ISNA(VLOOKUP(Table1510[[#This Row],[Name]],'Elec 22-23'!$A$4:$B$680, 2, FALSE)), "", VLOOKUP(Table1510[[#This Row],[Name]], 'Elec 22-23'!$A$4:$B$680, 2, FALSE))</f>
        <v/>
      </c>
      <c r="I474" s="97" t="str">
        <f>IFERROR(Table1510[[#This Row],[Electricity 22-23]]/$M$1, "")</f>
        <v/>
      </c>
      <c r="J474" s="7" t="str">
        <f>IF(ISNA(VLOOKUP(Table1510[[#This Row],[Name]],Table1[#All],21,FALSE)),"0",(VLOOKUP(Table1510[[#This Row],[Name]],Table1[#All],21,FALSE)))</f>
        <v>0</v>
      </c>
      <c r="K474" s="97">
        <f ca="1">IFERROR(Table1510[[#This Row],[Electricity 23-24]]/$O$1,"")</f>
        <v>0</v>
      </c>
      <c r="L474" s="77"/>
    </row>
    <row r="475" spans="1:12" x14ac:dyDescent="0.25">
      <c r="A475" s="2"/>
      <c r="B475" s="21" t="e">
        <f>VLOOKUP(Table1510[[#This Row],[Name]], 'Site Information'!$A$2:$D$46, 4, FALSE)</f>
        <v>#N/A</v>
      </c>
      <c r="C475" s="13" t="str">
        <f>IF(ISNA(VLOOKUP(Table1510[[#This Row],[Name]], 'Elec 17-18'!$A$4:$B$630, 2, FALSE)), "0", VLOOKUP(Table1510[[#This Row],[Name]], 'Elec 17-18'!$A$4:$B$630, 2, FALSE))</f>
        <v>0</v>
      </c>
      <c r="D475" s="8" t="str">
        <f>IF(ISNA(VLOOKUP(Table1510[[#This Row],[Name]], 'Elec 18-19'!$A$4:$B$630, 2, FALSE)), "0", VLOOKUP(Table1510[[#This Row],[Name]], 'Elec 18-19'!$A$4:$B$630, 2, FALSE))</f>
        <v>0</v>
      </c>
      <c r="E475" s="7" t="str">
        <f>IF(ISNA(VLOOKUP(Table1510[[#This Row],[Name]], 'Elec 19-20'!$A$4:$B$631, 2, FALSE)), "0", VLOOKUP(Table1510[[#This Row],[Name]], 'Elec 19-20'!$A$4:$B$631, 2, FALSE))</f>
        <v>0</v>
      </c>
      <c r="F475" s="11" t="str">
        <f>IF(ISNA(VLOOKUP(Table1510[[#This Row],[Name]],'Elec 20-21'!$A$4:$B$641, 2, FALSE)), "0", VLOOKUP(Table1510[[#This Row],[Name]], 'Elec 20-21'!$A$4:$B$641, 2, FALSE))</f>
        <v>0</v>
      </c>
      <c r="G475" s="47" t="str">
        <f>IF(ISNA(VLOOKUP(Table1510[[#This Row],[Name]], 'Elec 21-22'!$A$4:$B$656, 2, FALSE)), "0", VLOOKUP(Table1510[[#This Row],[Name]], 'Elec 21-22'!$A$4:$B$656, 2, FALSE))</f>
        <v>0</v>
      </c>
      <c r="H475" s="11" t="str">
        <f>IF(ISNA(VLOOKUP(Table1510[[#This Row],[Name]],'Elec 22-23'!$A$4:$B$680, 2, FALSE)), "", VLOOKUP(Table1510[[#This Row],[Name]], 'Elec 22-23'!$A$4:$B$680, 2, FALSE))</f>
        <v/>
      </c>
      <c r="I475" s="97" t="str">
        <f>IFERROR(Table1510[[#This Row],[Electricity 22-23]]/$M$1, "")</f>
        <v/>
      </c>
      <c r="J475" s="7" t="str">
        <f>IF(ISNA(VLOOKUP(Table1510[[#This Row],[Name]],Table1[#All],21,FALSE)),"0",(VLOOKUP(Table1510[[#This Row],[Name]],Table1[#All],21,FALSE)))</f>
        <v>0</v>
      </c>
      <c r="K475" s="97">
        <f ca="1">IFERROR(Table1510[[#This Row],[Electricity 23-24]]/$O$1,"")</f>
        <v>0</v>
      </c>
      <c r="L475" s="77"/>
    </row>
    <row r="476" spans="1:12" x14ac:dyDescent="0.25">
      <c r="A476" s="2"/>
      <c r="B476" s="21" t="e">
        <f>VLOOKUP(Table1510[[#This Row],[Name]], 'Site Information'!$A$2:$D$46, 4, FALSE)</f>
        <v>#N/A</v>
      </c>
      <c r="C476" s="13" t="str">
        <f>IF(ISNA(VLOOKUP(Table1510[[#This Row],[Name]], 'Elec 17-18'!$A$4:$B$630, 2, FALSE)), "0", VLOOKUP(Table1510[[#This Row],[Name]], 'Elec 17-18'!$A$4:$B$630, 2, FALSE))</f>
        <v>0</v>
      </c>
      <c r="D476" s="8" t="str">
        <f>IF(ISNA(VLOOKUP(Table1510[[#This Row],[Name]], 'Elec 18-19'!$A$4:$B$630, 2, FALSE)), "0", VLOOKUP(Table1510[[#This Row],[Name]], 'Elec 18-19'!$A$4:$B$630, 2, FALSE))</f>
        <v>0</v>
      </c>
      <c r="E476" s="7" t="str">
        <f>IF(ISNA(VLOOKUP(Table1510[[#This Row],[Name]], 'Elec 19-20'!$A$4:$B$631, 2, FALSE)), "0", VLOOKUP(Table1510[[#This Row],[Name]], 'Elec 19-20'!$A$4:$B$631, 2, FALSE))</f>
        <v>0</v>
      </c>
      <c r="F476" s="11" t="str">
        <f>IF(ISNA(VLOOKUP(Table1510[[#This Row],[Name]],'Elec 20-21'!$A$4:$B$641, 2, FALSE)), "0", VLOOKUP(Table1510[[#This Row],[Name]], 'Elec 20-21'!$A$4:$B$641, 2, FALSE))</f>
        <v>0</v>
      </c>
      <c r="G476" s="47" t="str">
        <f>IF(ISNA(VLOOKUP(Table1510[[#This Row],[Name]], 'Elec 21-22'!$A$4:$B$656, 2, FALSE)), "0", VLOOKUP(Table1510[[#This Row],[Name]], 'Elec 21-22'!$A$4:$B$656, 2, FALSE))</f>
        <v>0</v>
      </c>
      <c r="H476" s="11" t="str">
        <f>IF(ISNA(VLOOKUP(Table1510[[#This Row],[Name]],'Elec 22-23'!$A$4:$B$680, 2, FALSE)), "", VLOOKUP(Table1510[[#This Row],[Name]], 'Elec 22-23'!$A$4:$B$680, 2, FALSE))</f>
        <v/>
      </c>
      <c r="I476" s="74" t="str">
        <f>IFERROR(Table1510[[#This Row],[Electricity 22-23]]/$M$1, "")</f>
        <v/>
      </c>
      <c r="J476" s="7" t="str">
        <f>IF(ISNA(VLOOKUP(Table1510[[#This Row],[Name]],Table1[#All],21,FALSE)),"0",(VLOOKUP(Table1510[[#This Row],[Name]],Table1[#All],21,FALSE)))</f>
        <v>0</v>
      </c>
      <c r="K476" s="97">
        <f ca="1">IFERROR(Table1510[[#This Row],[Electricity 23-24]]/$O$1,"")</f>
        <v>0</v>
      </c>
      <c r="L476" s="77"/>
    </row>
    <row r="477" spans="1:12" x14ac:dyDescent="0.25">
      <c r="A477" s="2"/>
      <c r="B477" s="21" t="e">
        <f>VLOOKUP(Table1510[[#This Row],[Name]], 'Site Information'!$A$2:$D$46, 4, FALSE)</f>
        <v>#N/A</v>
      </c>
      <c r="C477" s="8" t="str">
        <f>IF(ISNA(VLOOKUP(Table1510[[#This Row],[Name]], 'Elec 17-18'!$A$4:$B$630, 2, FALSE)), "0", VLOOKUP(Table1510[[#This Row],[Name]], 'Elec 17-18'!$A$4:$B$630, 2, FALSE))</f>
        <v>0</v>
      </c>
      <c r="D477" s="8" t="str">
        <f>IF(ISNA(VLOOKUP(Table1510[[#This Row],[Name]], 'Elec 18-19'!$A$4:$B$630, 2, FALSE)), "0", VLOOKUP(Table1510[[#This Row],[Name]], 'Elec 18-19'!$A$4:$B$630, 2, FALSE))</f>
        <v>0</v>
      </c>
      <c r="E477" s="7" t="str">
        <f>IF(ISNA(VLOOKUP(Table1510[[#This Row],[Name]], 'Elec 19-20'!$A$4:$B$631, 2, FALSE)), "0", VLOOKUP(Table1510[[#This Row],[Name]], 'Elec 19-20'!$A$4:$B$631, 2, FALSE))</f>
        <v>0</v>
      </c>
      <c r="F477" s="11" t="str">
        <f>IF(ISNA(VLOOKUP(Table1510[[#This Row],[Name]],'Elec 20-21'!$A$4:$B$641, 2, FALSE)), "0", VLOOKUP(Table1510[[#This Row],[Name]], 'Elec 20-21'!$A$4:$B$641, 2, FALSE))</f>
        <v>0</v>
      </c>
      <c r="G477" s="47" t="str">
        <f>IF(ISNA(VLOOKUP(Table1510[[#This Row],[Name]], 'Elec 21-22'!$A$4:$B$656, 2, FALSE)), "0", VLOOKUP(Table1510[[#This Row],[Name]], 'Elec 21-22'!$A$4:$B$656, 2, FALSE))</f>
        <v>0</v>
      </c>
      <c r="H477" s="11" t="str">
        <f>IF(ISNA(VLOOKUP(Table1510[[#This Row],[Name]],'Elec 22-23'!$A$4:$B$680, 2, FALSE)), "", VLOOKUP(Table1510[[#This Row],[Name]], 'Elec 22-23'!$A$4:$B$680, 2, FALSE))</f>
        <v/>
      </c>
      <c r="I477" s="97" t="str">
        <f>IFERROR(Table1510[[#This Row],[Electricity 22-23]]/$M$1, "")</f>
        <v/>
      </c>
      <c r="J477" s="7" t="str">
        <f>IF(ISNA(VLOOKUP(Table1510[[#This Row],[Name]],Table1[#All],21,FALSE)),"0",(VLOOKUP(Table1510[[#This Row],[Name]],Table1[#All],21,FALSE)))</f>
        <v>0</v>
      </c>
      <c r="K477" s="97">
        <f ca="1">IFERROR(Table1510[[#This Row],[Electricity 23-24]]/$O$1,"")</f>
        <v>0</v>
      </c>
      <c r="L477" s="77"/>
    </row>
    <row r="478" spans="1:12" x14ac:dyDescent="0.25">
      <c r="A478" s="2"/>
      <c r="B478" s="21" t="e">
        <f>VLOOKUP(Table1510[[#This Row],[Name]], 'Site Information'!$A$2:$D$46, 4, FALSE)</f>
        <v>#N/A</v>
      </c>
      <c r="C478" s="13" t="str">
        <f>IF(ISNA(VLOOKUP(Table1510[[#This Row],[Name]], 'Elec 17-18'!$A$4:$B$630, 2, FALSE)), "0", VLOOKUP(Table1510[[#This Row],[Name]], 'Elec 17-18'!$A$4:$B$630, 2, FALSE))</f>
        <v>0</v>
      </c>
      <c r="D478" s="8" t="str">
        <f>IF(ISNA(VLOOKUP(Table1510[[#This Row],[Name]], 'Elec 18-19'!$A$4:$B$630, 2, FALSE)), "0", VLOOKUP(Table1510[[#This Row],[Name]], 'Elec 18-19'!$A$4:$B$630, 2, FALSE))</f>
        <v>0</v>
      </c>
      <c r="E478" s="7" t="str">
        <f>IF(ISNA(VLOOKUP(Table1510[[#This Row],[Name]], 'Elec 19-20'!$A$4:$B$631, 2, FALSE)), "0", VLOOKUP(Table1510[[#This Row],[Name]], 'Elec 19-20'!$A$4:$B$631, 2, FALSE))</f>
        <v>0</v>
      </c>
      <c r="F478" s="11" t="str">
        <f>IF(ISNA(VLOOKUP(Table1510[[#This Row],[Name]],'Elec 20-21'!$A$4:$B$641, 2, FALSE)), "0", VLOOKUP(Table1510[[#This Row],[Name]], 'Elec 20-21'!$A$4:$B$641, 2, FALSE))</f>
        <v>0</v>
      </c>
      <c r="G478" s="47" t="str">
        <f>IF(ISNA(VLOOKUP(Table1510[[#This Row],[Name]], 'Elec 21-22'!$A$4:$B$656, 2, FALSE)), "0", VLOOKUP(Table1510[[#This Row],[Name]], 'Elec 21-22'!$A$4:$B$656, 2, FALSE))</f>
        <v>0</v>
      </c>
      <c r="H478" s="11" t="str">
        <f>IF(ISNA(VLOOKUP(Table1510[[#This Row],[Name]],'Elec 22-23'!$A$4:$B$680, 2, FALSE)), "", VLOOKUP(Table1510[[#This Row],[Name]], 'Elec 22-23'!$A$4:$B$680, 2, FALSE))</f>
        <v/>
      </c>
      <c r="I478" s="74" t="str">
        <f>IFERROR(Table1510[[#This Row],[Electricity 22-23]]/$M$1, "")</f>
        <v/>
      </c>
      <c r="J478" s="7" t="str">
        <f>IF(ISNA(VLOOKUP(Table1510[[#This Row],[Name]],Table1[#All],21,FALSE)),"0",(VLOOKUP(Table1510[[#This Row],[Name]],Table1[#All],21,FALSE)))</f>
        <v>0</v>
      </c>
      <c r="K478" s="97">
        <f ca="1">IFERROR(Table1510[[#This Row],[Electricity 23-24]]/$O$1,"")</f>
        <v>0</v>
      </c>
      <c r="L478" s="77"/>
    </row>
    <row r="479" spans="1:12" x14ac:dyDescent="0.25">
      <c r="A479" s="2"/>
      <c r="B479" s="21" t="e">
        <f>VLOOKUP(Table1510[[#This Row],[Name]], 'Site Information'!$A$2:$D$46, 4, FALSE)</f>
        <v>#N/A</v>
      </c>
      <c r="C479" s="47" t="str">
        <f>IF(ISNA(VLOOKUP(Table1510[[#This Row],[Name]], 'Elec 17-18'!$A$4:$B$630, 2, FALSE)), "0", VLOOKUP(Table1510[[#This Row],[Name]], 'Elec 17-18'!$A$4:$B$630, 2, FALSE))</f>
        <v>0</v>
      </c>
      <c r="D479" s="11" t="str">
        <f>IF(ISNA(VLOOKUP(Table1510[[#This Row],[Name]], 'Elec 18-19'!$A$4:$B$630, 2, FALSE)), "0", VLOOKUP(Table1510[[#This Row],[Name]], 'Elec 18-19'!$A$4:$B$630, 2, FALSE))</f>
        <v>0</v>
      </c>
      <c r="E479" s="11" t="str">
        <f>IF(ISNA(VLOOKUP(Table1510[[#This Row],[Name]], 'Elec 19-20'!$A$4:$B$631, 2, FALSE)), "0", VLOOKUP(Table1510[[#This Row],[Name]], 'Elec 19-20'!$A$4:$B$631, 2, FALSE))</f>
        <v>0</v>
      </c>
      <c r="F479" s="11" t="str">
        <f>IF(ISNA(VLOOKUP(Table1510[[#This Row],[Name]],'Elec 20-21'!$A$4:$B$641, 2, FALSE)), "0", VLOOKUP(Table1510[[#This Row],[Name]], 'Elec 20-21'!$A$4:$B$641, 2, FALSE))</f>
        <v>0</v>
      </c>
      <c r="G479" s="47" t="str">
        <f>IF(ISNA(VLOOKUP(Table1510[[#This Row],[Name]], 'Elec 21-22'!$A$4:$B$656, 2, FALSE)), "0", VLOOKUP(Table1510[[#This Row],[Name]], 'Elec 21-22'!$A$4:$B$656, 2, FALSE))</f>
        <v>0</v>
      </c>
      <c r="H479" s="11" t="str">
        <f>IF(ISNA(VLOOKUP(Table1510[[#This Row],[Name]],'Elec 22-23'!$A$4:$B$680, 2, FALSE)), "", VLOOKUP(Table1510[[#This Row],[Name]], 'Elec 22-23'!$A$4:$B$680, 2, FALSE))</f>
        <v/>
      </c>
      <c r="I479" s="12" t="str">
        <f>IFERROR(Table1510[[#This Row],[Electricity 22-23]]/$M$1, "")</f>
        <v/>
      </c>
      <c r="J479" s="7" t="str">
        <f>IF(ISNA(VLOOKUP(Table1510[[#This Row],[Name]],Table1[#All],21,FALSE)),"0",(VLOOKUP(Table1510[[#This Row],[Name]],Table1[#All],21,FALSE)))</f>
        <v>0</v>
      </c>
      <c r="K479" s="97">
        <f ca="1">IFERROR(Table1510[[#This Row],[Electricity 23-24]]/$O$1,"")</f>
        <v>0</v>
      </c>
      <c r="L479" s="77"/>
    </row>
    <row r="480" spans="1:12" x14ac:dyDescent="0.25">
      <c r="A480" s="2"/>
      <c r="B480" s="21" t="e">
        <f>VLOOKUP(Table1510[[#This Row],[Name]], 'Site Information'!$A$2:$D$46, 4, FALSE)</f>
        <v>#N/A</v>
      </c>
      <c r="C480" s="47" t="str">
        <f>IF(ISNA(VLOOKUP(Table1510[[#This Row],[Name]], 'Elec 17-18'!$A$4:$B$630, 2, FALSE)), "0", VLOOKUP(Table1510[[#This Row],[Name]], 'Elec 17-18'!$A$4:$B$630, 2, FALSE))</f>
        <v>0</v>
      </c>
      <c r="D480" s="11" t="str">
        <f>IF(ISNA(VLOOKUP(Table1510[[#This Row],[Name]], 'Elec 18-19'!$A$4:$B$630, 2, FALSE)), "0", VLOOKUP(Table1510[[#This Row],[Name]], 'Elec 18-19'!$A$4:$B$630, 2, FALSE))</f>
        <v>0</v>
      </c>
      <c r="E480" s="11" t="str">
        <f>IF(ISNA(VLOOKUP(Table1510[[#This Row],[Name]], 'Elec 19-20'!$A$4:$B$631, 2, FALSE)), "0", VLOOKUP(Table1510[[#This Row],[Name]], 'Elec 19-20'!$A$4:$B$631, 2, FALSE))</f>
        <v>0</v>
      </c>
      <c r="F480" s="11" t="str">
        <f>IF(ISNA(VLOOKUP(Table1510[[#This Row],[Name]],'Elec 20-21'!$A$4:$B$641, 2, FALSE)), "0", VLOOKUP(Table1510[[#This Row],[Name]], 'Elec 20-21'!$A$4:$B$641, 2, FALSE))</f>
        <v>0</v>
      </c>
      <c r="G480" s="47" t="str">
        <f>IF(ISNA(VLOOKUP(Table1510[[#This Row],[Name]], 'Elec 21-22'!$A$4:$B$656, 2, FALSE)), "0", VLOOKUP(Table1510[[#This Row],[Name]], 'Elec 21-22'!$A$4:$B$656, 2, FALSE))</f>
        <v>0</v>
      </c>
      <c r="H480" s="11" t="str">
        <f>IF(ISNA(VLOOKUP(Table1510[[#This Row],[Name]],'Elec 22-23'!$A$4:$B$680, 2, FALSE)), "", VLOOKUP(Table1510[[#This Row],[Name]], 'Elec 22-23'!$A$4:$B$680, 2, FALSE))</f>
        <v/>
      </c>
      <c r="I480" s="93" t="str">
        <f>IFERROR(Table1510[[#This Row],[Electricity 22-23]]/$M$1, "")</f>
        <v/>
      </c>
      <c r="J480" s="7" t="str">
        <f>IF(ISNA(VLOOKUP(Table1510[[#This Row],[Name]],Table1[#All],21,FALSE)),"0",(VLOOKUP(Table1510[[#This Row],[Name]],Table1[#All],21,FALSE)))</f>
        <v>0</v>
      </c>
      <c r="K480" s="97">
        <f ca="1">IFERROR(Table1510[[#This Row],[Electricity 23-24]]/$O$1,"")</f>
        <v>0</v>
      </c>
      <c r="L480" s="77"/>
    </row>
    <row r="481" spans="1:12" x14ac:dyDescent="0.25">
      <c r="A481" s="2"/>
      <c r="B481" s="21" t="e">
        <f>VLOOKUP(Table1510[[#This Row],[Name]], 'Site Information'!$A$2:$D$46, 4, FALSE)</f>
        <v>#N/A</v>
      </c>
      <c r="C481" s="13" t="str">
        <f>IF(ISNA(VLOOKUP(Table1510[[#This Row],[Name]], 'Elec 17-18'!$A$4:$B$630, 2, FALSE)), "0", VLOOKUP(Table1510[[#This Row],[Name]], 'Elec 17-18'!$A$4:$B$630, 2, FALSE))</f>
        <v>0</v>
      </c>
      <c r="D481" s="8" t="str">
        <f>IF(ISNA(VLOOKUP(Table1510[[#This Row],[Name]], 'Elec 18-19'!$A$4:$B$630, 2, FALSE)), "0", VLOOKUP(Table1510[[#This Row],[Name]], 'Elec 18-19'!$A$4:$B$630, 2, FALSE))</f>
        <v>0</v>
      </c>
      <c r="E481" s="7" t="str">
        <f>IF(ISNA(VLOOKUP(Table1510[[#This Row],[Name]], 'Elec 19-20'!$A$4:$B$631, 2, FALSE)), "0", VLOOKUP(Table1510[[#This Row],[Name]], 'Elec 19-20'!$A$4:$B$631, 2, FALSE))</f>
        <v>0</v>
      </c>
      <c r="F481" s="11" t="str">
        <f>IF(ISNA(VLOOKUP(Table1510[[#This Row],[Name]],'Elec 20-21'!$A$4:$B$641, 2, FALSE)), "0", VLOOKUP(Table1510[[#This Row],[Name]], 'Elec 20-21'!$A$4:$B$641, 2, FALSE))</f>
        <v>0</v>
      </c>
      <c r="G481" s="47" t="str">
        <f>IF(ISNA(VLOOKUP(Table1510[[#This Row],[Name]], 'Elec 21-22'!$A$4:$B$656, 2, FALSE)), "0", VLOOKUP(Table1510[[#This Row],[Name]], 'Elec 21-22'!$A$4:$B$656, 2, FALSE))</f>
        <v>0</v>
      </c>
      <c r="H481" s="11" t="str">
        <f>IF(ISNA(VLOOKUP(Table1510[[#This Row],[Name]],'Elec 22-23'!$A$4:$B$680, 2, FALSE)), "", VLOOKUP(Table1510[[#This Row],[Name]], 'Elec 22-23'!$A$4:$B$680, 2, FALSE))</f>
        <v/>
      </c>
      <c r="I481" s="74" t="str">
        <f>IFERROR(Table1510[[#This Row],[Electricity 22-23]]/$M$1, "")</f>
        <v/>
      </c>
      <c r="J481" s="7" t="str">
        <f>IF(ISNA(VLOOKUP(Table1510[[#This Row],[Name]],Table1[#All],21,FALSE)),"0",(VLOOKUP(Table1510[[#This Row],[Name]],Table1[#All],21,FALSE)))</f>
        <v>0</v>
      </c>
      <c r="K481" s="97">
        <f ca="1">IFERROR(Table1510[[#This Row],[Electricity 23-24]]/$O$1,"")</f>
        <v>0</v>
      </c>
      <c r="L481" s="77"/>
    </row>
    <row r="482" spans="1:12" x14ac:dyDescent="0.25">
      <c r="A482" s="2"/>
      <c r="B482" s="21" t="e">
        <f>VLOOKUP(Table1510[[#This Row],[Name]], 'Site Information'!$A$2:$D$46, 4, FALSE)</f>
        <v>#N/A</v>
      </c>
      <c r="C482" s="47" t="str">
        <f>IF(ISNA(VLOOKUP(Table1510[[#This Row],[Name]], 'Elec 17-18'!$A$4:$B$630, 2, FALSE)), "0", VLOOKUP(Table1510[[#This Row],[Name]], 'Elec 17-18'!$A$4:$B$630, 2, FALSE))</f>
        <v>0</v>
      </c>
      <c r="D482" s="11" t="str">
        <f>IF(ISNA(VLOOKUP(Table1510[[#This Row],[Name]], 'Elec 18-19'!$A$4:$B$630, 2, FALSE)), "0", VLOOKUP(Table1510[[#This Row],[Name]], 'Elec 18-19'!$A$4:$B$630, 2, FALSE))</f>
        <v>0</v>
      </c>
      <c r="E482" s="11" t="str">
        <f>IF(ISNA(VLOOKUP(Table1510[[#This Row],[Name]], 'Elec 19-20'!$A$4:$B$631, 2, FALSE)), "0", VLOOKUP(Table1510[[#This Row],[Name]], 'Elec 19-20'!$A$4:$B$631, 2, FALSE))</f>
        <v>0</v>
      </c>
      <c r="F482" s="11" t="str">
        <f>IF(ISNA(VLOOKUP(Table1510[[#This Row],[Name]],'Elec 20-21'!$A$4:$B$641, 2, FALSE)), "0", VLOOKUP(Table1510[[#This Row],[Name]], 'Elec 20-21'!$A$4:$B$641, 2, FALSE))</f>
        <v>0</v>
      </c>
      <c r="G482" s="47" t="str">
        <f>IF(ISNA(VLOOKUP(Table1510[[#This Row],[Name]], 'Elec 21-22'!$A$4:$B$656, 2, FALSE)), "0", VLOOKUP(Table1510[[#This Row],[Name]], 'Elec 21-22'!$A$4:$B$656, 2, FALSE))</f>
        <v>0</v>
      </c>
      <c r="H482" s="11" t="str">
        <f>IF(ISNA(VLOOKUP(Table1510[[#This Row],[Name]],'Elec 22-23'!$A$4:$B$680, 2, FALSE)), "", VLOOKUP(Table1510[[#This Row],[Name]], 'Elec 22-23'!$A$4:$B$680, 2, FALSE))</f>
        <v/>
      </c>
      <c r="I482" s="93" t="str">
        <f>IFERROR(Table1510[[#This Row],[Electricity 22-23]]/$M$1, "")</f>
        <v/>
      </c>
      <c r="J482" s="7" t="str">
        <f>IF(ISNA(VLOOKUP(Table1510[[#This Row],[Name]],Table1[#All],21,FALSE)),"0",(VLOOKUP(Table1510[[#This Row],[Name]],Table1[#All],21,FALSE)))</f>
        <v>0</v>
      </c>
      <c r="K482" s="97">
        <f ca="1">IFERROR(Table1510[[#This Row],[Electricity 23-24]]/$O$1,"")</f>
        <v>0</v>
      </c>
      <c r="L482" s="77"/>
    </row>
    <row r="483" spans="1:12" x14ac:dyDescent="0.25">
      <c r="A483" s="2"/>
      <c r="B483" s="21" t="e">
        <f>VLOOKUP(Table1510[[#This Row],[Name]], 'Site Information'!$A$2:$D$46, 4, FALSE)</f>
        <v>#N/A</v>
      </c>
      <c r="C483" s="8" t="str">
        <f>IF(ISNA(VLOOKUP(Table1510[[#This Row],[Name]], 'Elec 17-18'!$A$4:$B$630, 2, FALSE)), "0", VLOOKUP(Table1510[[#This Row],[Name]], 'Elec 17-18'!$A$4:$B$630, 2, FALSE))</f>
        <v>0</v>
      </c>
      <c r="D483" s="8" t="str">
        <f>IF(ISNA(VLOOKUP(Table1510[[#This Row],[Name]], 'Elec 18-19'!$A$4:$B$630, 2, FALSE)), "0", VLOOKUP(Table1510[[#This Row],[Name]], 'Elec 18-19'!$A$4:$B$630, 2, FALSE))</f>
        <v>0</v>
      </c>
      <c r="E483" s="7" t="str">
        <f>IF(ISNA(VLOOKUP(Table1510[[#This Row],[Name]], 'Elec 19-20'!$A$4:$B$631, 2, FALSE)), "0", VLOOKUP(Table1510[[#This Row],[Name]], 'Elec 19-20'!$A$4:$B$631, 2, FALSE))</f>
        <v>0</v>
      </c>
      <c r="F483" s="11" t="str">
        <f>IF(ISNA(VLOOKUP(Table1510[[#This Row],[Name]],'Elec 20-21'!$A$4:$B$641, 2, FALSE)), "0", VLOOKUP(Table1510[[#This Row],[Name]], 'Elec 20-21'!$A$4:$B$641, 2, FALSE))</f>
        <v>0</v>
      </c>
      <c r="G483" s="47" t="str">
        <f>IF(ISNA(VLOOKUP(Table1510[[#This Row],[Name]], 'Elec 21-22'!$A$4:$B$656, 2, FALSE)), "0", VLOOKUP(Table1510[[#This Row],[Name]], 'Elec 21-22'!$A$4:$B$656, 2, FALSE))</f>
        <v>0</v>
      </c>
      <c r="H483" s="11" t="str">
        <f>IF(ISNA(VLOOKUP(Table1510[[#This Row],[Name]],'Elec 22-23'!$A$4:$B$680, 2, FALSE)), "", VLOOKUP(Table1510[[#This Row],[Name]], 'Elec 22-23'!$A$4:$B$680, 2, FALSE))</f>
        <v/>
      </c>
      <c r="I483" s="97" t="str">
        <f>IFERROR(Table1510[[#This Row],[Electricity 22-23]]/$M$1, "")</f>
        <v/>
      </c>
      <c r="J483" s="7" t="str">
        <f>IF(ISNA(VLOOKUP(Table1510[[#This Row],[Name]],Table1[#All],21,FALSE)),"0",(VLOOKUP(Table1510[[#This Row],[Name]],Table1[#All],21,FALSE)))</f>
        <v>0</v>
      </c>
      <c r="K483" s="97">
        <f ca="1">IFERROR(Table1510[[#This Row],[Electricity 23-24]]/$O$1,"")</f>
        <v>0</v>
      </c>
      <c r="L483" s="77"/>
    </row>
    <row r="484" spans="1:12" x14ac:dyDescent="0.25">
      <c r="A484" s="2"/>
      <c r="B484" s="21" t="e">
        <f>VLOOKUP(Table1510[[#This Row],[Name]], 'Site Information'!$A$2:$D$46, 4, FALSE)</f>
        <v>#N/A</v>
      </c>
      <c r="C484" s="47" t="str">
        <f>IF(ISNA(VLOOKUP(Table1510[[#This Row],[Name]], 'Elec 17-18'!$A$4:$B$630, 2, FALSE)), "0", VLOOKUP(Table1510[[#This Row],[Name]], 'Elec 17-18'!$A$4:$B$630, 2, FALSE))</f>
        <v>0</v>
      </c>
      <c r="D484" s="11" t="str">
        <f>IF(ISNA(VLOOKUP(Table1510[[#This Row],[Name]], 'Elec 18-19'!$A$4:$B$630, 2, FALSE)), "0", VLOOKUP(Table1510[[#This Row],[Name]], 'Elec 18-19'!$A$4:$B$630, 2, FALSE))</f>
        <v>0</v>
      </c>
      <c r="E484" s="7" t="str">
        <f>IF(ISNA(VLOOKUP(Table1510[[#This Row],[Name]], 'Elec 19-20'!$A$4:$B$631, 2, FALSE)), "0", VLOOKUP(Table1510[[#This Row],[Name]], 'Elec 19-20'!$A$4:$B$631, 2, FALSE))</f>
        <v>0</v>
      </c>
      <c r="F484" s="11" t="str">
        <f>IF(ISNA(VLOOKUP(Table1510[[#This Row],[Name]],'Elec 20-21'!$A$4:$B$641, 2, FALSE)), "0", VLOOKUP(Table1510[[#This Row],[Name]], 'Elec 20-21'!$A$4:$B$641, 2, FALSE))</f>
        <v>0</v>
      </c>
      <c r="G484" s="47" t="str">
        <f>IF(ISNA(VLOOKUP(Table1510[[#This Row],[Name]], 'Elec 21-22'!$A$4:$B$656, 2, FALSE)), "0", VLOOKUP(Table1510[[#This Row],[Name]], 'Elec 21-22'!$A$4:$B$656, 2, FALSE))</f>
        <v>0</v>
      </c>
      <c r="H484" s="11" t="str">
        <f>IF(ISNA(VLOOKUP(Table1510[[#This Row],[Name]],'Elec 22-23'!$A$4:$B$680, 2, FALSE)), "", VLOOKUP(Table1510[[#This Row],[Name]], 'Elec 22-23'!$A$4:$B$680, 2, FALSE))</f>
        <v/>
      </c>
      <c r="I484" s="74" t="str">
        <f>IFERROR(Table1510[[#This Row],[Electricity 22-23]]/$M$1, "")</f>
        <v/>
      </c>
      <c r="J484" s="7" t="str">
        <f>IF(ISNA(VLOOKUP(Table1510[[#This Row],[Name]],Table1[#All],21,FALSE)),"0",(VLOOKUP(Table1510[[#This Row],[Name]],Table1[#All],21,FALSE)))</f>
        <v>0</v>
      </c>
      <c r="K484" s="97">
        <f ca="1">IFERROR(Table1510[[#This Row],[Electricity 23-24]]/$O$1,"")</f>
        <v>0</v>
      </c>
      <c r="L484" s="77"/>
    </row>
    <row r="485" spans="1:12" x14ac:dyDescent="0.25">
      <c r="A485" s="2"/>
      <c r="B485" s="21" t="e">
        <f>VLOOKUP(Table1510[[#This Row],[Name]], 'Site Information'!$A$2:$D$46, 4, FALSE)</f>
        <v>#N/A</v>
      </c>
      <c r="C485" s="47" t="str">
        <f>IF(ISNA(VLOOKUP(Table1510[[#This Row],[Name]], 'Elec 17-18'!$A$4:$B$630, 2, FALSE)), "0", VLOOKUP(Table1510[[#This Row],[Name]], 'Elec 17-18'!$A$4:$B$630, 2, FALSE))</f>
        <v>0</v>
      </c>
      <c r="D485" s="11" t="str">
        <f>IF(ISNA(VLOOKUP(Table1510[[#This Row],[Name]], 'Elec 18-19'!$A$4:$B$630, 2, FALSE)), "0", VLOOKUP(Table1510[[#This Row],[Name]], 'Elec 18-19'!$A$4:$B$630, 2, FALSE))</f>
        <v>0</v>
      </c>
      <c r="E485" s="7" t="str">
        <f>IF(ISNA(VLOOKUP(Table1510[[#This Row],[Name]], 'Elec 19-20'!$A$4:$B$631, 2, FALSE)), "0", VLOOKUP(Table1510[[#This Row],[Name]], 'Elec 19-20'!$A$4:$B$631, 2, FALSE))</f>
        <v>0</v>
      </c>
      <c r="F485" s="11" t="str">
        <f>IF(ISNA(VLOOKUP(Table1510[[#This Row],[Name]],'Elec 20-21'!$A$4:$B$641, 2, FALSE)), "0", VLOOKUP(Table1510[[#This Row],[Name]], 'Elec 20-21'!$A$4:$B$641, 2, FALSE))</f>
        <v>0</v>
      </c>
      <c r="G485" s="47" t="str">
        <f>IF(ISNA(VLOOKUP(Table1510[[#This Row],[Name]], 'Elec 21-22'!$A$4:$B$656, 2, FALSE)), "0", VLOOKUP(Table1510[[#This Row],[Name]], 'Elec 21-22'!$A$4:$B$656, 2, FALSE))</f>
        <v>0</v>
      </c>
      <c r="H485" s="11" t="str">
        <f>IF(ISNA(VLOOKUP(Table1510[[#This Row],[Name]],'Elec 22-23'!$A$4:$B$680, 2, FALSE)), "", VLOOKUP(Table1510[[#This Row],[Name]], 'Elec 22-23'!$A$4:$B$680, 2, FALSE))</f>
        <v/>
      </c>
      <c r="I485" s="74" t="str">
        <f>IFERROR(Table1510[[#This Row],[Electricity 22-23]]/$M$1, "")</f>
        <v/>
      </c>
      <c r="J485" s="7" t="str">
        <f>IF(ISNA(VLOOKUP(Table1510[[#This Row],[Name]],Table1[#All],21,FALSE)),"0",(VLOOKUP(Table1510[[#This Row],[Name]],Table1[#All],21,FALSE)))</f>
        <v>0</v>
      </c>
      <c r="K485" s="97">
        <f ca="1">IFERROR(Table1510[[#This Row],[Electricity 23-24]]/$O$1,"")</f>
        <v>0</v>
      </c>
      <c r="L485" s="77"/>
    </row>
    <row r="486" spans="1:12" x14ac:dyDescent="0.25">
      <c r="A486" s="2"/>
      <c r="B486" s="21" t="e">
        <f>VLOOKUP(Table1510[[#This Row],[Name]], 'Site Information'!$A$2:$D$46, 4, FALSE)</f>
        <v>#N/A</v>
      </c>
      <c r="C486" s="13" t="str">
        <f>IF(ISNA(VLOOKUP(Table1510[[#This Row],[Name]], 'Elec 17-18'!$A$4:$B$630, 2, FALSE)), "0", VLOOKUP(Table1510[[#This Row],[Name]], 'Elec 17-18'!$A$4:$B$630, 2, FALSE))</f>
        <v>0</v>
      </c>
      <c r="D486" s="8" t="str">
        <f>IF(ISNA(VLOOKUP(Table1510[[#This Row],[Name]], 'Elec 18-19'!$A$4:$B$630, 2, FALSE)), "0", VLOOKUP(Table1510[[#This Row],[Name]], 'Elec 18-19'!$A$4:$B$630, 2, FALSE))</f>
        <v>0</v>
      </c>
      <c r="E486" s="7" t="str">
        <f>IF(ISNA(VLOOKUP(Table1510[[#This Row],[Name]], 'Elec 19-20'!$A$4:$B$631, 2, FALSE)), "0", VLOOKUP(Table1510[[#This Row],[Name]], 'Elec 19-20'!$A$4:$B$631, 2, FALSE))</f>
        <v>0</v>
      </c>
      <c r="F486" s="11" t="str">
        <f>IF(ISNA(VLOOKUP(Table1510[[#This Row],[Name]],'Elec 20-21'!$A$4:$B$641, 2, FALSE)), "0", VLOOKUP(Table1510[[#This Row],[Name]], 'Elec 20-21'!$A$4:$B$641, 2, FALSE))</f>
        <v>0</v>
      </c>
      <c r="G486" s="47" t="str">
        <f>IF(ISNA(VLOOKUP(Table1510[[#This Row],[Name]], 'Elec 21-22'!$A$4:$B$656, 2, FALSE)), "0", VLOOKUP(Table1510[[#This Row],[Name]], 'Elec 21-22'!$A$4:$B$656, 2, FALSE))</f>
        <v>0</v>
      </c>
      <c r="H486" s="11" t="str">
        <f>IF(ISNA(VLOOKUP(Table1510[[#This Row],[Name]],'Elec 22-23'!$A$4:$B$680, 2, FALSE)), "", VLOOKUP(Table1510[[#This Row],[Name]], 'Elec 22-23'!$A$4:$B$680, 2, FALSE))</f>
        <v/>
      </c>
      <c r="I486" s="97" t="str">
        <f>IFERROR(Table1510[[#This Row],[Electricity 22-23]]/$M$1, "")</f>
        <v/>
      </c>
      <c r="J486" s="7" t="str">
        <f>IF(ISNA(VLOOKUP(Table1510[[#This Row],[Name]],Table1[#All],21,FALSE)),"0",(VLOOKUP(Table1510[[#This Row],[Name]],Table1[#All],21,FALSE)))</f>
        <v>0</v>
      </c>
      <c r="K486" s="97">
        <f ca="1">IFERROR(Table1510[[#This Row],[Electricity 23-24]]/$O$1,"")</f>
        <v>0</v>
      </c>
      <c r="L486" s="77"/>
    </row>
    <row r="487" spans="1:12" x14ac:dyDescent="0.25">
      <c r="A487" s="2"/>
      <c r="B487" s="21" t="e">
        <f>VLOOKUP(Table1510[[#This Row],[Name]], 'Site Information'!$A$2:$D$46, 4, FALSE)</f>
        <v>#N/A</v>
      </c>
      <c r="C487" s="47" t="str">
        <f>IF(ISNA(VLOOKUP(Table1510[[#This Row],[Name]], 'Elec 17-18'!$A$4:$B$630, 2, FALSE)), "0", VLOOKUP(Table1510[[#This Row],[Name]], 'Elec 17-18'!$A$4:$B$630, 2, FALSE))</f>
        <v>0</v>
      </c>
      <c r="D487" s="11" t="str">
        <f>IF(ISNA(VLOOKUP(Table1510[[#This Row],[Name]], 'Elec 18-19'!$A$4:$B$630, 2, FALSE)), "0", VLOOKUP(Table1510[[#This Row],[Name]], 'Elec 18-19'!$A$4:$B$630, 2, FALSE))</f>
        <v>0</v>
      </c>
      <c r="E487" s="11" t="str">
        <f>IF(ISNA(VLOOKUP(Table1510[[#This Row],[Name]], 'Elec 19-20'!$A$4:$B$631, 2, FALSE)), "0", VLOOKUP(Table1510[[#This Row],[Name]], 'Elec 19-20'!$A$4:$B$631, 2, FALSE))</f>
        <v>0</v>
      </c>
      <c r="F487" s="11" t="str">
        <f>IF(ISNA(VLOOKUP(Table1510[[#This Row],[Name]],'Elec 20-21'!$A$4:$B$641, 2, FALSE)), "0", VLOOKUP(Table1510[[#This Row],[Name]], 'Elec 20-21'!$A$4:$B$641, 2, FALSE))</f>
        <v>0</v>
      </c>
      <c r="G487" s="47" t="str">
        <f>IF(ISNA(VLOOKUP(Table1510[[#This Row],[Name]], 'Elec 21-22'!$A$4:$B$656, 2, FALSE)), "0", VLOOKUP(Table1510[[#This Row],[Name]], 'Elec 21-22'!$A$4:$B$656, 2, FALSE))</f>
        <v>0</v>
      </c>
      <c r="H487" s="11" t="str">
        <f>IF(ISNA(VLOOKUP(Table1510[[#This Row],[Name]],'Elec 22-23'!$A$4:$B$680, 2, FALSE)), "", VLOOKUP(Table1510[[#This Row],[Name]], 'Elec 22-23'!$A$4:$B$680, 2, FALSE))</f>
        <v/>
      </c>
      <c r="I487" s="93" t="str">
        <f>IFERROR(Table1510[[#This Row],[Electricity 22-23]]/$M$1, "")</f>
        <v/>
      </c>
      <c r="J487" s="7" t="str">
        <f>IF(ISNA(VLOOKUP(Table1510[[#This Row],[Name]],Table1[#All],21,FALSE)),"0",(VLOOKUP(Table1510[[#This Row],[Name]],Table1[#All],21,FALSE)))</f>
        <v>0</v>
      </c>
      <c r="K487" s="97">
        <f ca="1">IFERROR(Table1510[[#This Row],[Electricity 23-24]]/$O$1,"")</f>
        <v>0</v>
      </c>
      <c r="L487" s="77"/>
    </row>
    <row r="488" spans="1:12" x14ac:dyDescent="0.25">
      <c r="A488" s="2"/>
      <c r="B488" s="21" t="e">
        <f>VLOOKUP(Table1510[[#This Row],[Name]], 'Site Information'!$A$2:$D$46, 4, FALSE)</f>
        <v>#N/A</v>
      </c>
      <c r="C488" s="13" t="str">
        <f>IF(ISNA(VLOOKUP(Table1510[[#This Row],[Name]], 'Elec 17-18'!$A$4:$B$630, 2, FALSE)), "0", VLOOKUP(Table1510[[#This Row],[Name]], 'Elec 17-18'!$A$4:$B$630, 2, FALSE))</f>
        <v>0</v>
      </c>
      <c r="D488" s="8" t="str">
        <f>IF(ISNA(VLOOKUP(Table1510[[#This Row],[Name]], 'Elec 18-19'!$A$4:$B$630, 2, FALSE)), "0", VLOOKUP(Table1510[[#This Row],[Name]], 'Elec 18-19'!$A$4:$B$630, 2, FALSE))</f>
        <v>0</v>
      </c>
      <c r="E488" s="7" t="str">
        <f>IF(ISNA(VLOOKUP(Table1510[[#This Row],[Name]], 'Elec 19-20'!$A$4:$B$631, 2, FALSE)), "0", VLOOKUP(Table1510[[#This Row],[Name]], 'Elec 19-20'!$A$4:$B$631, 2, FALSE))</f>
        <v>0</v>
      </c>
      <c r="F488" s="11" t="str">
        <f>IF(ISNA(VLOOKUP(Table1510[[#This Row],[Name]],'Elec 20-21'!$A$4:$B$641, 2, FALSE)), "0", VLOOKUP(Table1510[[#This Row],[Name]], 'Elec 20-21'!$A$4:$B$641, 2, FALSE))</f>
        <v>0</v>
      </c>
      <c r="G488" s="47" t="str">
        <f>IF(ISNA(VLOOKUP(Table1510[[#This Row],[Name]], 'Elec 21-22'!$A$4:$B$656, 2, FALSE)), "0", VLOOKUP(Table1510[[#This Row],[Name]], 'Elec 21-22'!$A$4:$B$656, 2, FALSE))</f>
        <v>0</v>
      </c>
      <c r="H488" s="11" t="str">
        <f>IF(ISNA(VLOOKUP(Table1510[[#This Row],[Name]],'Elec 22-23'!$A$4:$B$680, 2, FALSE)), "", VLOOKUP(Table1510[[#This Row],[Name]], 'Elec 22-23'!$A$4:$B$680, 2, FALSE))</f>
        <v/>
      </c>
      <c r="I488" s="74" t="str">
        <f>IFERROR(Table1510[[#This Row],[Electricity 22-23]]/$M$1, "")</f>
        <v/>
      </c>
      <c r="J488" s="7" t="str">
        <f>IF(ISNA(VLOOKUP(Table1510[[#This Row],[Name]],Table1[#All],21,FALSE)),"0",(VLOOKUP(Table1510[[#This Row],[Name]],Table1[#All],21,FALSE)))</f>
        <v>0</v>
      </c>
      <c r="K488" s="97">
        <f ca="1">IFERROR(Table1510[[#This Row],[Electricity 23-24]]/$O$1,"")</f>
        <v>0</v>
      </c>
      <c r="L488" s="77"/>
    </row>
    <row r="489" spans="1:12" x14ac:dyDescent="0.25">
      <c r="A489" s="2"/>
      <c r="B489" s="21" t="e">
        <f>VLOOKUP(Table1510[[#This Row],[Name]], 'Site Information'!$A$2:$D$46, 4, FALSE)</f>
        <v>#N/A</v>
      </c>
      <c r="C489" s="47" t="str">
        <f>IF(ISNA(VLOOKUP(Table1510[[#This Row],[Name]], 'Elec 17-18'!$A$4:$B$630, 2, FALSE)), "0", VLOOKUP(Table1510[[#This Row],[Name]], 'Elec 17-18'!$A$4:$B$630, 2, FALSE))</f>
        <v>0</v>
      </c>
      <c r="D489" s="11" t="str">
        <f>IF(ISNA(VLOOKUP(Table1510[[#This Row],[Name]], 'Elec 18-19'!$A$4:$B$630, 2, FALSE)), "0", VLOOKUP(Table1510[[#This Row],[Name]], 'Elec 18-19'!$A$4:$B$630, 2, FALSE))</f>
        <v>0</v>
      </c>
      <c r="E489" s="7" t="str">
        <f>IF(ISNA(VLOOKUP(Table1510[[#This Row],[Name]], 'Elec 19-20'!$A$4:$B$631, 2, FALSE)), "0", VLOOKUP(Table1510[[#This Row],[Name]], 'Elec 19-20'!$A$4:$B$631, 2, FALSE))</f>
        <v>0</v>
      </c>
      <c r="F489" s="11" t="str">
        <f>IF(ISNA(VLOOKUP(Table1510[[#This Row],[Name]],'Elec 20-21'!$A$4:$B$641, 2, FALSE)), "0", VLOOKUP(Table1510[[#This Row],[Name]], 'Elec 20-21'!$A$4:$B$641, 2, FALSE))</f>
        <v>0</v>
      </c>
      <c r="G489" s="47" t="str">
        <f>IF(ISNA(VLOOKUP(Table1510[[#This Row],[Name]], 'Elec 21-22'!$A$4:$B$656, 2, FALSE)), "0", VLOOKUP(Table1510[[#This Row],[Name]], 'Elec 21-22'!$A$4:$B$656, 2, FALSE))</f>
        <v>0</v>
      </c>
      <c r="H489" s="11" t="str">
        <f>IF(ISNA(VLOOKUP(Table1510[[#This Row],[Name]],'Elec 22-23'!$A$4:$B$680, 2, FALSE)), "", VLOOKUP(Table1510[[#This Row],[Name]], 'Elec 22-23'!$A$4:$B$680, 2, FALSE))</f>
        <v/>
      </c>
      <c r="I489" s="74" t="str">
        <f>IFERROR(Table1510[[#This Row],[Electricity 22-23]]/$M$1, "")</f>
        <v/>
      </c>
      <c r="J489" s="7" t="str">
        <f>IF(ISNA(VLOOKUP(Table1510[[#This Row],[Name]],Table1[#All],21,FALSE)),"0",(VLOOKUP(Table1510[[#This Row],[Name]],Table1[#All],21,FALSE)))</f>
        <v>0</v>
      </c>
      <c r="K489" s="97">
        <f ca="1">IFERROR(Table1510[[#This Row],[Electricity 23-24]]/$O$1,"")</f>
        <v>0</v>
      </c>
      <c r="L489" s="77"/>
    </row>
    <row r="490" spans="1:12" x14ac:dyDescent="0.25">
      <c r="A490" s="2"/>
      <c r="B490" s="21" t="e">
        <f>VLOOKUP(Table1510[[#This Row],[Name]], 'Site Information'!$A$2:$D$46, 4, FALSE)</f>
        <v>#N/A</v>
      </c>
      <c r="C490" s="13" t="str">
        <f>IF(ISNA(VLOOKUP(Table1510[[#This Row],[Name]], 'Elec 17-18'!$A$4:$B$630, 2, FALSE)), "0", VLOOKUP(Table1510[[#This Row],[Name]], 'Elec 17-18'!$A$4:$B$630, 2, FALSE))</f>
        <v>0</v>
      </c>
      <c r="D490" s="8" t="str">
        <f>IF(ISNA(VLOOKUP(Table1510[[#This Row],[Name]], 'Elec 18-19'!$A$4:$B$630, 2, FALSE)), "0", VLOOKUP(Table1510[[#This Row],[Name]], 'Elec 18-19'!$A$4:$B$630, 2, FALSE))</f>
        <v>0</v>
      </c>
      <c r="E490" s="7" t="str">
        <f>IF(ISNA(VLOOKUP(Table1510[[#This Row],[Name]], 'Elec 19-20'!$A$4:$B$631, 2, FALSE)), "0", VLOOKUP(Table1510[[#This Row],[Name]], 'Elec 19-20'!$A$4:$B$631, 2, FALSE))</f>
        <v>0</v>
      </c>
      <c r="F490" s="11" t="str">
        <f>IF(ISNA(VLOOKUP(Table1510[[#This Row],[Name]],'Elec 20-21'!$A$4:$B$641, 2, FALSE)), "0", VLOOKUP(Table1510[[#This Row],[Name]], 'Elec 20-21'!$A$4:$B$641, 2, FALSE))</f>
        <v>0</v>
      </c>
      <c r="G490" s="47" t="str">
        <f>IF(ISNA(VLOOKUP(Table1510[[#This Row],[Name]], 'Elec 21-22'!$A$4:$B$656, 2, FALSE)), "0", VLOOKUP(Table1510[[#This Row],[Name]], 'Elec 21-22'!$A$4:$B$656, 2, FALSE))</f>
        <v>0</v>
      </c>
      <c r="H490" s="11" t="str">
        <f>IF(ISNA(VLOOKUP(Table1510[[#This Row],[Name]],'Elec 22-23'!$A$4:$B$680, 2, FALSE)), "", VLOOKUP(Table1510[[#This Row],[Name]], 'Elec 22-23'!$A$4:$B$680, 2, FALSE))</f>
        <v/>
      </c>
      <c r="I490" s="74" t="str">
        <f>IFERROR(Table1510[[#This Row],[Electricity 22-23]]/$M$1, "")</f>
        <v/>
      </c>
      <c r="J490" s="7" t="str">
        <f>IF(ISNA(VLOOKUP(Table1510[[#This Row],[Name]],Table1[#All],21,FALSE)),"0",(VLOOKUP(Table1510[[#This Row],[Name]],Table1[#All],21,FALSE)))</f>
        <v>0</v>
      </c>
      <c r="K490" s="97">
        <f ca="1">IFERROR(Table1510[[#This Row],[Electricity 23-24]]/$O$1,"")</f>
        <v>0</v>
      </c>
      <c r="L490" s="77"/>
    </row>
    <row r="491" spans="1:12" x14ac:dyDescent="0.25">
      <c r="A491" s="2"/>
      <c r="B491" s="21" t="e">
        <f>VLOOKUP(Table1510[[#This Row],[Name]], 'Site Information'!$A$2:$D$46, 4, FALSE)</f>
        <v>#N/A</v>
      </c>
      <c r="C491" s="13" t="str">
        <f>IF(ISNA(VLOOKUP(Table1510[[#This Row],[Name]], 'Elec 17-18'!$A$4:$B$630, 2, FALSE)), "0", VLOOKUP(Table1510[[#This Row],[Name]], 'Elec 17-18'!$A$4:$B$630, 2, FALSE))</f>
        <v>0</v>
      </c>
      <c r="D491" s="8" t="str">
        <f>IF(ISNA(VLOOKUP(Table1510[[#This Row],[Name]], 'Elec 18-19'!$A$4:$B$630, 2, FALSE)), "0", VLOOKUP(Table1510[[#This Row],[Name]], 'Elec 18-19'!$A$4:$B$630, 2, FALSE))</f>
        <v>0</v>
      </c>
      <c r="E491" s="7" t="str">
        <f>IF(ISNA(VLOOKUP(Table1510[[#This Row],[Name]], 'Elec 19-20'!$A$4:$B$631, 2, FALSE)), "0", VLOOKUP(Table1510[[#This Row],[Name]], 'Elec 19-20'!$A$4:$B$631, 2, FALSE))</f>
        <v>0</v>
      </c>
      <c r="F491" s="11" t="str">
        <f>IF(ISNA(VLOOKUP(Table1510[[#This Row],[Name]],'Elec 20-21'!$A$4:$B$641, 2, FALSE)), "0", VLOOKUP(Table1510[[#This Row],[Name]], 'Elec 20-21'!$A$4:$B$641, 2, FALSE))</f>
        <v>0</v>
      </c>
      <c r="G491" s="47" t="str">
        <f>IF(ISNA(VLOOKUP(Table1510[[#This Row],[Name]], 'Elec 21-22'!$A$4:$B$656, 2, FALSE)), "0", VLOOKUP(Table1510[[#This Row],[Name]], 'Elec 21-22'!$A$4:$B$656, 2, FALSE))</f>
        <v>0</v>
      </c>
      <c r="H491" s="11" t="str">
        <f>IF(ISNA(VLOOKUP(Table1510[[#This Row],[Name]],'Elec 22-23'!$A$4:$B$680, 2, FALSE)), "", VLOOKUP(Table1510[[#This Row],[Name]], 'Elec 22-23'!$A$4:$B$680, 2, FALSE))</f>
        <v/>
      </c>
      <c r="I491" s="97" t="str">
        <f>IFERROR(Table1510[[#This Row],[Electricity 22-23]]/$M$1, "")</f>
        <v/>
      </c>
      <c r="J491" s="7" t="str">
        <f>IF(ISNA(VLOOKUP(Table1510[[#This Row],[Name]],Table1[#All],21,FALSE)),"0",(VLOOKUP(Table1510[[#This Row],[Name]],Table1[#All],21,FALSE)))</f>
        <v>0</v>
      </c>
      <c r="K491" s="97">
        <f ca="1">IFERROR(Table1510[[#This Row],[Electricity 23-24]]/$O$1,"")</f>
        <v>0</v>
      </c>
      <c r="L491" s="77"/>
    </row>
    <row r="492" spans="1:12" x14ac:dyDescent="0.25">
      <c r="A492" s="2"/>
      <c r="B492" s="21" t="e">
        <f>VLOOKUP(Table1510[[#This Row],[Name]], 'Site Information'!$A$2:$D$46, 4, FALSE)</f>
        <v>#N/A</v>
      </c>
      <c r="C492" s="11" t="str">
        <f>IF(ISNA(VLOOKUP(Table1510[[#This Row],[Name]], 'Elec 17-18'!$A$4:$B$630, 2, FALSE)), "0", VLOOKUP(Table1510[[#This Row],[Name]], 'Elec 17-18'!$A$4:$B$630, 2, FALSE))</f>
        <v>0</v>
      </c>
      <c r="D492" s="11" t="str">
        <f>IF(ISNA(VLOOKUP(Table1510[[#This Row],[Name]], 'Elec 18-19'!$A$4:$B$630, 2, FALSE)), "0", VLOOKUP(Table1510[[#This Row],[Name]], 'Elec 18-19'!$A$4:$B$630, 2, FALSE))</f>
        <v>0</v>
      </c>
      <c r="E492" s="7" t="str">
        <f>IF(ISNA(VLOOKUP(Table1510[[#This Row],[Name]], 'Elec 19-20'!$A$4:$B$631, 2, FALSE)), "0", VLOOKUP(Table1510[[#This Row],[Name]], 'Elec 19-20'!$A$4:$B$631, 2, FALSE))</f>
        <v>0</v>
      </c>
      <c r="F492" s="11" t="str">
        <f>IF(ISNA(VLOOKUP(Table1510[[#This Row],[Name]],'Elec 20-21'!$A$4:$B$641, 2, FALSE)), "0", VLOOKUP(Table1510[[#This Row],[Name]], 'Elec 20-21'!$A$4:$B$641, 2, FALSE))</f>
        <v>0</v>
      </c>
      <c r="G492" s="47" t="str">
        <f>IF(ISNA(VLOOKUP(Table1510[[#This Row],[Name]], 'Elec 21-22'!$A$4:$B$656, 2, FALSE)), "0", VLOOKUP(Table1510[[#This Row],[Name]], 'Elec 21-22'!$A$4:$B$656, 2, FALSE))</f>
        <v>0</v>
      </c>
      <c r="H492" s="11" t="str">
        <f>IF(ISNA(VLOOKUP(Table1510[[#This Row],[Name]],'Elec 22-23'!$A$4:$B$680, 2, FALSE)), "", VLOOKUP(Table1510[[#This Row],[Name]], 'Elec 22-23'!$A$4:$B$680, 2, FALSE))</f>
        <v/>
      </c>
      <c r="I492" s="97" t="str">
        <f>IFERROR(Table1510[[#This Row],[Electricity 22-23]]/$M$1, "")</f>
        <v/>
      </c>
      <c r="J492" s="7" t="str">
        <f>IF(ISNA(VLOOKUP(Table1510[[#This Row],[Name]],Table1[#All],21,FALSE)),"0",(VLOOKUP(Table1510[[#This Row],[Name]],Table1[#All],21,FALSE)))</f>
        <v>0</v>
      </c>
      <c r="K492" s="97">
        <f ca="1">IFERROR(Table1510[[#This Row],[Electricity 23-24]]/$O$1,"")</f>
        <v>0</v>
      </c>
      <c r="L492" s="77"/>
    </row>
    <row r="493" spans="1:12" x14ac:dyDescent="0.25">
      <c r="A493" s="2"/>
      <c r="B493" s="21" t="e">
        <f>VLOOKUP(Table1510[[#This Row],[Name]], 'Site Information'!$A$2:$D$46, 4, FALSE)</f>
        <v>#N/A</v>
      </c>
      <c r="C493" s="47" t="str">
        <f>IF(ISNA(VLOOKUP(Table1510[[#This Row],[Name]], 'Elec 17-18'!$A$4:$B$630, 2, FALSE)), "0", VLOOKUP(Table1510[[#This Row],[Name]], 'Elec 17-18'!$A$4:$B$630, 2, FALSE))</f>
        <v>0</v>
      </c>
      <c r="D493" s="11" t="str">
        <f>IF(ISNA(VLOOKUP(Table1510[[#This Row],[Name]], 'Elec 18-19'!$A$4:$B$630, 2, FALSE)), "0", VLOOKUP(Table1510[[#This Row],[Name]], 'Elec 18-19'!$A$4:$B$630, 2, FALSE))</f>
        <v>0</v>
      </c>
      <c r="E493" s="7" t="str">
        <f>IF(ISNA(VLOOKUP(Table1510[[#This Row],[Name]], 'Elec 19-20'!$A$4:$B$631, 2, FALSE)), "0", VLOOKUP(Table1510[[#This Row],[Name]], 'Elec 19-20'!$A$4:$B$631, 2, FALSE))</f>
        <v>0</v>
      </c>
      <c r="F493" s="11" t="str">
        <f>IF(ISNA(VLOOKUP(Table1510[[#This Row],[Name]],'Elec 20-21'!$A$4:$B$641, 2, FALSE)), "0", VLOOKUP(Table1510[[#This Row],[Name]], 'Elec 20-21'!$A$4:$B$641, 2, FALSE))</f>
        <v>0</v>
      </c>
      <c r="G493" s="47" t="str">
        <f>IF(ISNA(VLOOKUP(Table1510[[#This Row],[Name]], 'Elec 21-22'!$A$4:$B$656, 2, FALSE)), "0", VLOOKUP(Table1510[[#This Row],[Name]], 'Elec 21-22'!$A$4:$B$656, 2, FALSE))</f>
        <v>0</v>
      </c>
      <c r="H493" s="11" t="str">
        <f>IF(ISNA(VLOOKUP(Table1510[[#This Row],[Name]],'Elec 22-23'!$A$4:$B$680, 2, FALSE)), "", VLOOKUP(Table1510[[#This Row],[Name]], 'Elec 22-23'!$A$4:$B$680, 2, FALSE))</f>
        <v/>
      </c>
      <c r="I493" s="97" t="str">
        <f>IFERROR(Table1510[[#This Row],[Electricity 22-23]]/$M$1, "")</f>
        <v/>
      </c>
      <c r="J493" s="7" t="str">
        <f>IF(ISNA(VLOOKUP(Table1510[[#This Row],[Name]],Table1[#All],21,FALSE)),"0",(VLOOKUP(Table1510[[#This Row],[Name]],Table1[#All],21,FALSE)))</f>
        <v>0</v>
      </c>
      <c r="K493" s="97">
        <f ca="1">IFERROR(Table1510[[#This Row],[Electricity 23-24]]/$O$1,"")</f>
        <v>0</v>
      </c>
      <c r="L493" s="77"/>
    </row>
    <row r="494" spans="1:12" x14ac:dyDescent="0.25">
      <c r="A494" s="2"/>
      <c r="B494" s="21" t="e">
        <f>VLOOKUP(Table1510[[#This Row],[Name]], 'Site Information'!$A$2:$D$46, 4, FALSE)</f>
        <v>#N/A</v>
      </c>
      <c r="C494" s="13" t="str">
        <f>IF(ISNA(VLOOKUP(Table1510[[#This Row],[Name]], 'Elec 17-18'!$A$4:$B$630, 2, FALSE)), "0", VLOOKUP(Table1510[[#This Row],[Name]], 'Elec 17-18'!$A$4:$B$630, 2, FALSE))</f>
        <v>0</v>
      </c>
      <c r="D494" s="8" t="str">
        <f>IF(ISNA(VLOOKUP(Table1510[[#This Row],[Name]], 'Elec 18-19'!$A$4:$B$630, 2, FALSE)), "0", VLOOKUP(Table1510[[#This Row],[Name]], 'Elec 18-19'!$A$4:$B$630, 2, FALSE))</f>
        <v>0</v>
      </c>
      <c r="E494" s="7" t="str">
        <f>IF(ISNA(VLOOKUP(Table1510[[#This Row],[Name]], 'Elec 19-20'!$A$4:$B$631, 2, FALSE)), "0", VLOOKUP(Table1510[[#This Row],[Name]], 'Elec 19-20'!$A$4:$B$631, 2, FALSE))</f>
        <v>0</v>
      </c>
      <c r="F494" s="11" t="str">
        <f>IF(ISNA(VLOOKUP(Table1510[[#This Row],[Name]],'Elec 20-21'!$A$4:$B$641, 2, FALSE)), "0", VLOOKUP(Table1510[[#This Row],[Name]], 'Elec 20-21'!$A$4:$B$641, 2, FALSE))</f>
        <v>0</v>
      </c>
      <c r="G494" s="47" t="str">
        <f>IF(ISNA(VLOOKUP(Table1510[[#This Row],[Name]], 'Elec 21-22'!$A$4:$B$656, 2, FALSE)), "0", VLOOKUP(Table1510[[#This Row],[Name]], 'Elec 21-22'!$A$4:$B$656, 2, FALSE))</f>
        <v>0</v>
      </c>
      <c r="H494" s="11" t="str">
        <f>IF(ISNA(VLOOKUP(Table1510[[#This Row],[Name]],'Elec 22-23'!$A$4:$B$680, 2, FALSE)), "", VLOOKUP(Table1510[[#This Row],[Name]], 'Elec 22-23'!$A$4:$B$680, 2, FALSE))</f>
        <v/>
      </c>
      <c r="I494" s="97" t="str">
        <f>IFERROR(Table1510[[#This Row],[Electricity 22-23]]/$M$1, "")</f>
        <v/>
      </c>
      <c r="J494" s="7" t="str">
        <f>IF(ISNA(VLOOKUP(Table1510[[#This Row],[Name]],Table1[#All],21,FALSE)),"0",(VLOOKUP(Table1510[[#This Row],[Name]],Table1[#All],21,FALSE)))</f>
        <v>0</v>
      </c>
      <c r="K494" s="97">
        <f ca="1">IFERROR(Table1510[[#This Row],[Electricity 23-24]]/$O$1,"")</f>
        <v>0</v>
      </c>
      <c r="L494" s="77"/>
    </row>
    <row r="495" spans="1:12" x14ac:dyDescent="0.25">
      <c r="A495" s="2"/>
      <c r="B495" s="21" t="e">
        <f>VLOOKUP(Table1510[[#This Row],[Name]], 'Site Information'!$A$2:$D$46, 4, FALSE)</f>
        <v>#N/A</v>
      </c>
      <c r="C495" s="47" t="str">
        <f>IF(ISNA(VLOOKUP(Table1510[[#This Row],[Name]], 'Elec 17-18'!$A$4:$B$630, 2, FALSE)), "0", VLOOKUP(Table1510[[#This Row],[Name]], 'Elec 17-18'!$A$4:$B$630, 2, FALSE))</f>
        <v>0</v>
      </c>
      <c r="D495" s="11" t="str">
        <f>IF(ISNA(VLOOKUP(Table1510[[#This Row],[Name]], 'Elec 18-19'!$A$4:$B$630, 2, FALSE)), "0", VLOOKUP(Table1510[[#This Row],[Name]], 'Elec 18-19'!$A$4:$B$630, 2, FALSE))</f>
        <v>0</v>
      </c>
      <c r="E495" s="11" t="str">
        <f>IF(ISNA(VLOOKUP(Table1510[[#This Row],[Name]], 'Elec 19-20'!$A$4:$B$631, 2, FALSE)), "0", VLOOKUP(Table1510[[#This Row],[Name]], 'Elec 19-20'!$A$4:$B$631, 2, FALSE))</f>
        <v>0</v>
      </c>
      <c r="F495" s="11" t="str">
        <f>IF(ISNA(VLOOKUP(Table1510[[#This Row],[Name]],'Elec 20-21'!$A$4:$B$641, 2, FALSE)), "0", VLOOKUP(Table1510[[#This Row],[Name]], 'Elec 20-21'!$A$4:$B$641, 2, FALSE))</f>
        <v>0</v>
      </c>
      <c r="G495" s="47" t="str">
        <f>IF(ISNA(VLOOKUP(Table1510[[#This Row],[Name]], 'Elec 21-22'!$A$4:$B$656, 2, FALSE)), "0", VLOOKUP(Table1510[[#This Row],[Name]], 'Elec 21-22'!$A$4:$B$656, 2, FALSE))</f>
        <v>0</v>
      </c>
      <c r="H495" s="11" t="str">
        <f>IF(ISNA(VLOOKUP(Table1510[[#This Row],[Name]],'Elec 22-23'!$A$4:$B$680, 2, FALSE)), "", VLOOKUP(Table1510[[#This Row],[Name]], 'Elec 22-23'!$A$4:$B$680, 2, FALSE))</f>
        <v/>
      </c>
      <c r="I495" s="12" t="str">
        <f>IFERROR(Table1510[[#This Row],[Electricity 22-23]]/$M$1, "")</f>
        <v/>
      </c>
      <c r="J495" s="7" t="str">
        <f>IF(ISNA(VLOOKUP(Table1510[[#This Row],[Name]],Table1[#All],21,FALSE)),"0",(VLOOKUP(Table1510[[#This Row],[Name]],Table1[#All],21,FALSE)))</f>
        <v>0</v>
      </c>
      <c r="K495" s="97">
        <f ca="1">IFERROR(Table1510[[#This Row],[Electricity 23-24]]/$O$1,"")</f>
        <v>0</v>
      </c>
      <c r="L495" s="77"/>
    </row>
    <row r="496" spans="1:12" x14ac:dyDescent="0.25">
      <c r="A496" s="2"/>
      <c r="B496" s="21" t="e">
        <f>VLOOKUP(Table1510[[#This Row],[Name]], 'Site Information'!$A$2:$D$46, 4, FALSE)</f>
        <v>#N/A</v>
      </c>
      <c r="C496" s="13" t="str">
        <f>IF(ISNA(VLOOKUP(Table1510[[#This Row],[Name]], 'Elec 17-18'!$A$4:$B$630, 2, FALSE)), "0", VLOOKUP(Table1510[[#This Row],[Name]], 'Elec 17-18'!$A$4:$B$630, 2, FALSE))</f>
        <v>0</v>
      </c>
      <c r="D496" s="8" t="str">
        <f>IF(ISNA(VLOOKUP(Table1510[[#This Row],[Name]], 'Elec 18-19'!$A$4:$B$630, 2, FALSE)), "0", VLOOKUP(Table1510[[#This Row],[Name]], 'Elec 18-19'!$A$4:$B$630, 2, FALSE))</f>
        <v>0</v>
      </c>
      <c r="E496" s="7" t="str">
        <f>IF(ISNA(VLOOKUP(Table1510[[#This Row],[Name]], 'Elec 19-20'!$A$4:$B$631, 2, FALSE)), "0", VLOOKUP(Table1510[[#This Row],[Name]], 'Elec 19-20'!$A$4:$B$631, 2, FALSE))</f>
        <v>0</v>
      </c>
      <c r="F496" s="11" t="str">
        <f>IF(ISNA(VLOOKUP(Table1510[[#This Row],[Name]],'Elec 20-21'!$A$4:$B$641, 2, FALSE)), "0", VLOOKUP(Table1510[[#This Row],[Name]], 'Elec 20-21'!$A$4:$B$641, 2, FALSE))</f>
        <v>0</v>
      </c>
      <c r="G496" s="47" t="str">
        <f>IF(ISNA(VLOOKUP(Table1510[[#This Row],[Name]], 'Elec 21-22'!$A$4:$B$656, 2, FALSE)), "0", VLOOKUP(Table1510[[#This Row],[Name]], 'Elec 21-22'!$A$4:$B$656, 2, FALSE))</f>
        <v>0</v>
      </c>
      <c r="H496" s="11" t="str">
        <f>IF(ISNA(VLOOKUP(Table1510[[#This Row],[Name]],'Elec 22-23'!$A$4:$B$680, 2, FALSE)), "", VLOOKUP(Table1510[[#This Row],[Name]], 'Elec 22-23'!$A$4:$B$680, 2, FALSE))</f>
        <v/>
      </c>
      <c r="I496" s="74" t="str">
        <f>IFERROR(Table1510[[#This Row],[Electricity 22-23]]/$M$1, "")</f>
        <v/>
      </c>
      <c r="J496" s="7" t="str">
        <f>IF(ISNA(VLOOKUP(Table1510[[#This Row],[Name]],Table1[#All],21,FALSE)),"0",(VLOOKUP(Table1510[[#This Row],[Name]],Table1[#All],21,FALSE)))</f>
        <v>0</v>
      </c>
      <c r="K496" s="97">
        <f ca="1">IFERROR(Table1510[[#This Row],[Electricity 23-24]]/$O$1,"")</f>
        <v>0</v>
      </c>
      <c r="L496" s="77"/>
    </row>
    <row r="497" spans="1:12" x14ac:dyDescent="0.25">
      <c r="A497" s="2"/>
      <c r="B497" s="21" t="e">
        <f>VLOOKUP(Table1510[[#This Row],[Name]], 'Site Information'!$A$2:$D$46, 4, FALSE)</f>
        <v>#N/A</v>
      </c>
      <c r="C497" s="13" t="str">
        <f>IF(ISNA(VLOOKUP(Table1510[[#This Row],[Name]], 'Elec 17-18'!$A$4:$B$630, 2, FALSE)), "0", VLOOKUP(Table1510[[#This Row],[Name]], 'Elec 17-18'!$A$4:$B$630, 2, FALSE))</f>
        <v>0</v>
      </c>
      <c r="D497" s="8" t="str">
        <f>IF(ISNA(VLOOKUP(Table1510[[#This Row],[Name]], 'Elec 18-19'!$A$4:$B$630, 2, FALSE)), "0", VLOOKUP(Table1510[[#This Row],[Name]], 'Elec 18-19'!$A$4:$B$630, 2, FALSE))</f>
        <v>0</v>
      </c>
      <c r="E497" s="7" t="str">
        <f>IF(ISNA(VLOOKUP(Table1510[[#This Row],[Name]], 'Elec 19-20'!$A$4:$B$631, 2, FALSE)), "0", VLOOKUP(Table1510[[#This Row],[Name]], 'Elec 19-20'!$A$4:$B$631, 2, FALSE))</f>
        <v>0</v>
      </c>
      <c r="F497" s="11" t="str">
        <f>IF(ISNA(VLOOKUP(Table1510[[#This Row],[Name]],'Elec 20-21'!$A$4:$B$641, 2, FALSE)), "0", VLOOKUP(Table1510[[#This Row],[Name]], 'Elec 20-21'!$A$4:$B$641, 2, FALSE))</f>
        <v>0</v>
      </c>
      <c r="G497" s="47" t="str">
        <f>IF(ISNA(VLOOKUP(Table1510[[#This Row],[Name]], 'Elec 21-22'!$A$4:$B$656, 2, FALSE)), "0", VLOOKUP(Table1510[[#This Row],[Name]], 'Elec 21-22'!$A$4:$B$656, 2, FALSE))</f>
        <v>0</v>
      </c>
      <c r="H497" s="11" t="str">
        <f>IF(ISNA(VLOOKUP(Table1510[[#This Row],[Name]],'Elec 22-23'!$A$4:$B$680, 2, FALSE)), "", VLOOKUP(Table1510[[#This Row],[Name]], 'Elec 22-23'!$A$4:$B$680, 2, FALSE))</f>
        <v/>
      </c>
      <c r="I497" s="74" t="str">
        <f>IFERROR(Table1510[[#This Row],[Electricity 22-23]]/$M$1, "")</f>
        <v/>
      </c>
      <c r="J497" s="7" t="str">
        <f>IF(ISNA(VLOOKUP(Table1510[[#This Row],[Name]],Table1[#All],21,FALSE)),"0",(VLOOKUP(Table1510[[#This Row],[Name]],Table1[#All],21,FALSE)))</f>
        <v>0</v>
      </c>
      <c r="K497" s="97">
        <f ca="1">IFERROR(Table1510[[#This Row],[Electricity 23-24]]/$O$1,"")</f>
        <v>0</v>
      </c>
      <c r="L497" s="77"/>
    </row>
    <row r="498" spans="1:12" x14ac:dyDescent="0.25">
      <c r="A498" s="2"/>
      <c r="B498" s="21" t="e">
        <f>VLOOKUP(Table1510[[#This Row],[Name]], 'Site Information'!$A$2:$D$46, 4, FALSE)</f>
        <v>#N/A</v>
      </c>
      <c r="C498" s="47" t="str">
        <f>IF(ISNA(VLOOKUP(Table1510[[#This Row],[Name]], 'Elec 17-18'!$A$4:$B$630, 2, FALSE)), "0", VLOOKUP(Table1510[[#This Row],[Name]], 'Elec 17-18'!$A$4:$B$630, 2, FALSE))</f>
        <v>0</v>
      </c>
      <c r="D498" s="11" t="str">
        <f>IF(ISNA(VLOOKUP(Table1510[[#This Row],[Name]], 'Elec 18-19'!$A$4:$B$630, 2, FALSE)), "0", VLOOKUP(Table1510[[#This Row],[Name]], 'Elec 18-19'!$A$4:$B$630, 2, FALSE))</f>
        <v>0</v>
      </c>
      <c r="E498" s="7" t="str">
        <f>IF(ISNA(VLOOKUP(Table1510[[#This Row],[Name]], 'Elec 19-20'!$A$4:$B$631, 2, FALSE)), "0", VLOOKUP(Table1510[[#This Row],[Name]], 'Elec 19-20'!$A$4:$B$631, 2, FALSE))</f>
        <v>0</v>
      </c>
      <c r="F498" s="11" t="str">
        <f>IF(ISNA(VLOOKUP(Table1510[[#This Row],[Name]],'Elec 20-21'!$A$4:$B$641, 2, FALSE)), "0", VLOOKUP(Table1510[[#This Row],[Name]], 'Elec 20-21'!$A$4:$B$641, 2, FALSE))</f>
        <v>0</v>
      </c>
      <c r="G498" s="47" t="str">
        <f>IF(ISNA(VLOOKUP(Table1510[[#This Row],[Name]], 'Elec 21-22'!$A$4:$B$656, 2, FALSE)), "0", VLOOKUP(Table1510[[#This Row],[Name]], 'Elec 21-22'!$A$4:$B$656, 2, FALSE))</f>
        <v>0</v>
      </c>
      <c r="H498" s="11" t="str">
        <f>IF(ISNA(VLOOKUP(Table1510[[#This Row],[Name]],'Elec 22-23'!$A$4:$B$680, 2, FALSE)), "", VLOOKUP(Table1510[[#This Row],[Name]], 'Elec 22-23'!$A$4:$B$680, 2, FALSE))</f>
        <v/>
      </c>
      <c r="I498" s="97" t="str">
        <f>IFERROR(Table1510[[#This Row],[Electricity 22-23]]/$M$1, "")</f>
        <v/>
      </c>
      <c r="J498" s="7" t="str">
        <f>IF(ISNA(VLOOKUP(Table1510[[#This Row],[Name]],Table1[#All],21,FALSE)),"0",(VLOOKUP(Table1510[[#This Row],[Name]],Table1[#All],21,FALSE)))</f>
        <v>0</v>
      </c>
      <c r="K498" s="97">
        <f ca="1">IFERROR(Table1510[[#This Row],[Electricity 23-24]]/$O$1,"")</f>
        <v>0</v>
      </c>
      <c r="L498" s="77"/>
    </row>
    <row r="499" spans="1:12" x14ac:dyDescent="0.25">
      <c r="A499" s="2"/>
      <c r="B499" s="21" t="e">
        <f>VLOOKUP(Table1510[[#This Row],[Name]], 'Site Information'!$A$2:$D$46, 4, FALSE)</f>
        <v>#N/A</v>
      </c>
      <c r="C499" s="47" t="str">
        <f>IF(ISNA(VLOOKUP(Table1510[[#This Row],[Name]], 'Elec 17-18'!$A$4:$B$630, 2, FALSE)), "0", VLOOKUP(Table1510[[#This Row],[Name]], 'Elec 17-18'!$A$4:$B$630, 2, FALSE))</f>
        <v>0</v>
      </c>
      <c r="D499" s="11" t="str">
        <f>IF(ISNA(VLOOKUP(Table1510[[#This Row],[Name]], 'Elec 18-19'!$A$4:$B$630, 2, FALSE)), "0", VLOOKUP(Table1510[[#This Row],[Name]], 'Elec 18-19'!$A$4:$B$630, 2, FALSE))</f>
        <v>0</v>
      </c>
      <c r="E499" s="7" t="str">
        <f>IF(ISNA(VLOOKUP(Table1510[[#This Row],[Name]], 'Elec 19-20'!$A$4:$B$631, 2, FALSE)), "0", VLOOKUP(Table1510[[#This Row],[Name]], 'Elec 19-20'!$A$4:$B$631, 2, FALSE))</f>
        <v>0</v>
      </c>
      <c r="F499" s="11" t="str">
        <f>IF(ISNA(VLOOKUP(Table1510[[#This Row],[Name]],'Elec 20-21'!$A$4:$B$641, 2, FALSE)), "0", VLOOKUP(Table1510[[#This Row],[Name]], 'Elec 20-21'!$A$4:$B$641, 2, FALSE))</f>
        <v>0</v>
      </c>
      <c r="G499" s="47" t="str">
        <f>IF(ISNA(VLOOKUP(Table1510[[#This Row],[Name]], 'Elec 21-22'!$A$4:$B$656, 2, FALSE)), "0", VLOOKUP(Table1510[[#This Row],[Name]], 'Elec 21-22'!$A$4:$B$656, 2, FALSE))</f>
        <v>0</v>
      </c>
      <c r="H499" s="11" t="str">
        <f>IF(ISNA(VLOOKUP(Table1510[[#This Row],[Name]],'Elec 22-23'!$A$4:$B$680, 2, FALSE)), "", VLOOKUP(Table1510[[#This Row],[Name]], 'Elec 22-23'!$A$4:$B$680, 2, FALSE))</f>
        <v/>
      </c>
      <c r="I499" s="97" t="str">
        <f>IFERROR(Table1510[[#This Row],[Electricity 22-23]]/$M$1, "")</f>
        <v/>
      </c>
      <c r="J499" s="7" t="str">
        <f>IF(ISNA(VLOOKUP(Table1510[[#This Row],[Name]],Table1[#All],21,FALSE)),"0",(VLOOKUP(Table1510[[#This Row],[Name]],Table1[#All],21,FALSE)))</f>
        <v>0</v>
      </c>
      <c r="K499" s="97">
        <f ca="1">IFERROR(Table1510[[#This Row],[Electricity 23-24]]/$O$1,"")</f>
        <v>0</v>
      </c>
      <c r="L499" s="77"/>
    </row>
    <row r="500" spans="1:12" x14ac:dyDescent="0.25">
      <c r="A500" s="2"/>
      <c r="B500" s="21" t="e">
        <f>VLOOKUP(Table1510[[#This Row],[Name]], 'Site Information'!$A$2:$D$46, 4, FALSE)</f>
        <v>#N/A</v>
      </c>
      <c r="C500" s="11" t="str">
        <f>IF(ISNA(VLOOKUP(Table1510[[#This Row],[Name]], 'Elec 17-18'!$A$4:$B$630, 2, FALSE)), "0", VLOOKUP(Table1510[[#This Row],[Name]], 'Elec 17-18'!$A$4:$B$630, 2, FALSE))</f>
        <v>0</v>
      </c>
      <c r="D500" s="11" t="str">
        <f>IF(ISNA(VLOOKUP(Table1510[[#This Row],[Name]], 'Elec 18-19'!$A$4:$B$630, 2, FALSE)), "0", VLOOKUP(Table1510[[#This Row],[Name]], 'Elec 18-19'!$A$4:$B$630, 2, FALSE))</f>
        <v>0</v>
      </c>
      <c r="E500" s="7" t="str">
        <f>IF(ISNA(VLOOKUP(Table1510[[#This Row],[Name]], 'Elec 19-20'!$A$4:$B$631, 2, FALSE)), "0", VLOOKUP(Table1510[[#This Row],[Name]], 'Elec 19-20'!$A$4:$B$631, 2, FALSE))</f>
        <v>0</v>
      </c>
      <c r="F500" s="11" t="str">
        <f>IF(ISNA(VLOOKUP(Table1510[[#This Row],[Name]],'Elec 20-21'!$A$4:$B$641, 2, FALSE)), "0", VLOOKUP(Table1510[[#This Row],[Name]], 'Elec 20-21'!$A$4:$B$641, 2, FALSE))</f>
        <v>0</v>
      </c>
      <c r="G500" s="47" t="str">
        <f>IF(ISNA(VLOOKUP(Table1510[[#This Row],[Name]], 'Elec 21-22'!$A$4:$B$656, 2, FALSE)), "0", VLOOKUP(Table1510[[#This Row],[Name]], 'Elec 21-22'!$A$4:$B$656, 2, FALSE))</f>
        <v>0</v>
      </c>
      <c r="H500" s="11" t="str">
        <f>IF(ISNA(VLOOKUP(Table1510[[#This Row],[Name]],'Elec 22-23'!$A$4:$B$680, 2, FALSE)), "", VLOOKUP(Table1510[[#This Row],[Name]], 'Elec 22-23'!$A$4:$B$680, 2, FALSE))</f>
        <v/>
      </c>
      <c r="I500" s="74" t="str">
        <f>IFERROR(Table1510[[#This Row],[Electricity 22-23]]/$M$1, "")</f>
        <v/>
      </c>
      <c r="J500" s="7" t="str">
        <f>IF(ISNA(VLOOKUP(Table1510[[#This Row],[Name]],Table1[#All],21,FALSE)),"0",(VLOOKUP(Table1510[[#This Row],[Name]],Table1[#All],21,FALSE)))</f>
        <v>0</v>
      </c>
      <c r="K500" s="97">
        <f ca="1">IFERROR(Table1510[[#This Row],[Electricity 23-24]]/$O$1,"")</f>
        <v>0</v>
      </c>
      <c r="L500" s="77"/>
    </row>
    <row r="501" spans="1:12" x14ac:dyDescent="0.25">
      <c r="A501" s="2"/>
      <c r="B501" s="21" t="e">
        <f>VLOOKUP(Table1510[[#This Row],[Name]], 'Site Information'!$A$2:$D$46, 4, FALSE)</f>
        <v>#N/A</v>
      </c>
      <c r="C501" s="47" t="str">
        <f>IF(ISNA(VLOOKUP(Table1510[[#This Row],[Name]], 'Elec 17-18'!$A$4:$B$630, 2, FALSE)), "0", VLOOKUP(Table1510[[#This Row],[Name]], 'Elec 17-18'!$A$4:$B$630, 2, FALSE))</f>
        <v>0</v>
      </c>
      <c r="D501" s="11" t="str">
        <f>IF(ISNA(VLOOKUP(Table1510[[#This Row],[Name]], 'Elec 18-19'!$A$4:$B$630, 2, FALSE)), "0", VLOOKUP(Table1510[[#This Row],[Name]], 'Elec 18-19'!$A$4:$B$630, 2, FALSE))</f>
        <v>0</v>
      </c>
      <c r="E501" s="7" t="str">
        <f>IF(ISNA(VLOOKUP(Table1510[[#This Row],[Name]], 'Elec 19-20'!$A$4:$B$631, 2, FALSE)), "0", VLOOKUP(Table1510[[#This Row],[Name]], 'Elec 19-20'!$A$4:$B$631, 2, FALSE))</f>
        <v>0</v>
      </c>
      <c r="F501" s="11" t="str">
        <f>IF(ISNA(VLOOKUP(Table1510[[#This Row],[Name]],'Elec 20-21'!$A$4:$B$641, 2, FALSE)), "0", VLOOKUP(Table1510[[#This Row],[Name]], 'Elec 20-21'!$A$4:$B$641, 2, FALSE))</f>
        <v>0</v>
      </c>
      <c r="G501" s="47" t="str">
        <f>IF(ISNA(VLOOKUP(Table1510[[#This Row],[Name]], 'Elec 21-22'!$A$4:$B$656, 2, FALSE)), "0", VLOOKUP(Table1510[[#This Row],[Name]], 'Elec 21-22'!$A$4:$B$656, 2, FALSE))</f>
        <v>0</v>
      </c>
      <c r="H501" s="11" t="str">
        <f>IF(ISNA(VLOOKUP(Table1510[[#This Row],[Name]],'Elec 22-23'!$A$4:$B$680, 2, FALSE)), "", VLOOKUP(Table1510[[#This Row],[Name]], 'Elec 22-23'!$A$4:$B$680, 2, FALSE))</f>
        <v/>
      </c>
      <c r="I501" s="97" t="str">
        <f>IFERROR(Table1510[[#This Row],[Electricity 22-23]]/$M$1, "")</f>
        <v/>
      </c>
      <c r="J501" s="7" t="str">
        <f>IF(ISNA(VLOOKUP(Table1510[[#This Row],[Name]],Table1[#All],21,FALSE)),"0",(VLOOKUP(Table1510[[#This Row],[Name]],Table1[#All],21,FALSE)))</f>
        <v>0</v>
      </c>
      <c r="K501" s="97">
        <f ca="1">IFERROR(Table1510[[#This Row],[Electricity 23-24]]/$O$1,"")</f>
        <v>0</v>
      </c>
      <c r="L501" s="77"/>
    </row>
    <row r="502" spans="1:12" x14ac:dyDescent="0.25">
      <c r="A502" s="2"/>
      <c r="B502" s="21" t="e">
        <f>VLOOKUP(Table1510[[#This Row],[Name]], 'Site Information'!$A$2:$D$46, 4, FALSE)</f>
        <v>#N/A</v>
      </c>
      <c r="C502" s="13" t="str">
        <f>IF(ISNA(VLOOKUP(Table1510[[#This Row],[Name]], 'Elec 17-18'!$A$4:$B$630, 2, FALSE)), "0", VLOOKUP(Table1510[[#This Row],[Name]], 'Elec 17-18'!$A$4:$B$630, 2, FALSE))</f>
        <v>0</v>
      </c>
      <c r="D502" s="8" t="str">
        <f>IF(ISNA(VLOOKUP(Table1510[[#This Row],[Name]], 'Elec 18-19'!$A$4:$B$630, 2, FALSE)), "0", VLOOKUP(Table1510[[#This Row],[Name]], 'Elec 18-19'!$A$4:$B$630, 2, FALSE))</f>
        <v>0</v>
      </c>
      <c r="E502" s="7" t="str">
        <f>IF(ISNA(VLOOKUP(Table1510[[#This Row],[Name]], 'Elec 19-20'!$A$4:$B$631, 2, FALSE)), "0", VLOOKUP(Table1510[[#This Row],[Name]], 'Elec 19-20'!$A$4:$B$631, 2, FALSE))</f>
        <v>0</v>
      </c>
      <c r="F502" s="11" t="str">
        <f>IF(ISNA(VLOOKUP(Table1510[[#This Row],[Name]],'Elec 20-21'!$A$4:$B$641, 2, FALSE)), "0", VLOOKUP(Table1510[[#This Row],[Name]], 'Elec 20-21'!$A$4:$B$641, 2, FALSE))</f>
        <v>0</v>
      </c>
      <c r="G502" s="47" t="str">
        <f>IF(ISNA(VLOOKUP(Table1510[[#This Row],[Name]], 'Elec 21-22'!$A$4:$B$656, 2, FALSE)), "0", VLOOKUP(Table1510[[#This Row],[Name]], 'Elec 21-22'!$A$4:$B$656, 2, FALSE))</f>
        <v>0</v>
      </c>
      <c r="H502" s="11" t="str">
        <f>IF(ISNA(VLOOKUP(Table1510[[#This Row],[Name]],'Elec 22-23'!$A$4:$B$680, 2, FALSE)), "", VLOOKUP(Table1510[[#This Row],[Name]], 'Elec 22-23'!$A$4:$B$680, 2, FALSE))</f>
        <v/>
      </c>
      <c r="I502" s="74" t="str">
        <f>IFERROR(Table1510[[#This Row],[Electricity 22-23]]/$M$1, "")</f>
        <v/>
      </c>
      <c r="J502" s="7" t="str">
        <f>IF(ISNA(VLOOKUP(Table1510[[#This Row],[Name]],Table1[#All],21,FALSE)),"0",(VLOOKUP(Table1510[[#This Row],[Name]],Table1[#All],21,FALSE)))</f>
        <v>0</v>
      </c>
      <c r="K502" s="97">
        <f ca="1">IFERROR(Table1510[[#This Row],[Electricity 23-24]]/$O$1,"")</f>
        <v>0</v>
      </c>
      <c r="L502" s="77"/>
    </row>
    <row r="503" spans="1:12" x14ac:dyDescent="0.25">
      <c r="A503" s="2"/>
      <c r="B503" s="21" t="e">
        <f>VLOOKUP(Table1510[[#This Row],[Name]], 'Site Information'!$A$2:$D$46, 4, FALSE)</f>
        <v>#N/A</v>
      </c>
      <c r="C503" s="13" t="str">
        <f>IF(ISNA(VLOOKUP(Table1510[[#This Row],[Name]], 'Elec 17-18'!$A$4:$B$630, 2, FALSE)), "0", VLOOKUP(Table1510[[#This Row],[Name]], 'Elec 17-18'!$A$4:$B$630, 2, FALSE))</f>
        <v>0</v>
      </c>
      <c r="D503" s="8" t="str">
        <f>IF(ISNA(VLOOKUP(Table1510[[#This Row],[Name]], 'Elec 18-19'!$A$4:$B$630, 2, FALSE)), "0", VLOOKUP(Table1510[[#This Row],[Name]], 'Elec 18-19'!$A$4:$B$630, 2, FALSE))</f>
        <v>0</v>
      </c>
      <c r="E503" s="7" t="str">
        <f>IF(ISNA(VLOOKUP(Table1510[[#This Row],[Name]], 'Elec 19-20'!$A$4:$B$631, 2, FALSE)), "0", VLOOKUP(Table1510[[#This Row],[Name]], 'Elec 19-20'!$A$4:$B$631, 2, FALSE))</f>
        <v>0</v>
      </c>
      <c r="F503" s="11" t="str">
        <f>IF(ISNA(VLOOKUP(Table1510[[#This Row],[Name]],'Elec 20-21'!$A$4:$B$641, 2, FALSE)), "0", VLOOKUP(Table1510[[#This Row],[Name]], 'Elec 20-21'!$A$4:$B$641, 2, FALSE))</f>
        <v>0</v>
      </c>
      <c r="G503" s="47" t="str">
        <f>IF(ISNA(VLOOKUP(Table1510[[#This Row],[Name]], 'Elec 21-22'!$A$4:$B$656, 2, FALSE)), "0", VLOOKUP(Table1510[[#This Row],[Name]], 'Elec 21-22'!$A$4:$B$656, 2, FALSE))</f>
        <v>0</v>
      </c>
      <c r="H503" s="11" t="str">
        <f>IF(ISNA(VLOOKUP(Table1510[[#This Row],[Name]],'Elec 22-23'!$A$4:$B$680, 2, FALSE)), "", VLOOKUP(Table1510[[#This Row],[Name]], 'Elec 22-23'!$A$4:$B$680, 2, FALSE))</f>
        <v/>
      </c>
      <c r="I503" s="97" t="str">
        <f>IFERROR(Table1510[[#This Row],[Electricity 22-23]]/$M$1, "")</f>
        <v/>
      </c>
      <c r="J503" s="7" t="str">
        <f>IF(ISNA(VLOOKUP(Table1510[[#This Row],[Name]],Table1[#All],21,FALSE)),"0",(VLOOKUP(Table1510[[#This Row],[Name]],Table1[#All],21,FALSE)))</f>
        <v>0</v>
      </c>
      <c r="K503" s="97">
        <f ca="1">IFERROR(Table1510[[#This Row],[Electricity 23-24]]/$O$1,"")</f>
        <v>0</v>
      </c>
      <c r="L503" s="77"/>
    </row>
    <row r="504" spans="1:12" x14ac:dyDescent="0.25">
      <c r="A504" s="2"/>
      <c r="B504" s="21" t="e">
        <f>VLOOKUP(Table1510[[#This Row],[Name]], 'Site Information'!$A$2:$D$46, 4, FALSE)</f>
        <v>#N/A</v>
      </c>
      <c r="C504" s="13" t="str">
        <f>IF(ISNA(VLOOKUP(Table1510[[#This Row],[Name]], 'Elec 17-18'!$A$4:$B$630, 2, FALSE)), "0", VLOOKUP(Table1510[[#This Row],[Name]], 'Elec 17-18'!$A$4:$B$630, 2, FALSE))</f>
        <v>0</v>
      </c>
      <c r="D504" s="8" t="str">
        <f>IF(ISNA(VLOOKUP(Table1510[[#This Row],[Name]], 'Elec 18-19'!$A$4:$B$630, 2, FALSE)), "0", VLOOKUP(Table1510[[#This Row],[Name]], 'Elec 18-19'!$A$4:$B$630, 2, FALSE))</f>
        <v>0</v>
      </c>
      <c r="E504" s="7" t="str">
        <f>IF(ISNA(VLOOKUP(Table1510[[#This Row],[Name]], 'Elec 19-20'!$A$4:$B$631, 2, FALSE)), "0", VLOOKUP(Table1510[[#This Row],[Name]], 'Elec 19-20'!$A$4:$B$631, 2, FALSE))</f>
        <v>0</v>
      </c>
      <c r="F504" s="11" t="str">
        <f>IF(ISNA(VLOOKUP(Table1510[[#This Row],[Name]],'Elec 20-21'!$A$4:$B$641, 2, FALSE)), "0", VLOOKUP(Table1510[[#This Row],[Name]], 'Elec 20-21'!$A$4:$B$641, 2, FALSE))</f>
        <v>0</v>
      </c>
      <c r="G504" s="47" t="str">
        <f>IF(ISNA(VLOOKUP(Table1510[[#This Row],[Name]], 'Elec 21-22'!$A$4:$B$656, 2, FALSE)), "0", VLOOKUP(Table1510[[#This Row],[Name]], 'Elec 21-22'!$A$4:$B$656, 2, FALSE))</f>
        <v>0</v>
      </c>
      <c r="H504" s="11" t="str">
        <f>IF(ISNA(VLOOKUP(Table1510[[#This Row],[Name]],'Elec 22-23'!$A$4:$B$680, 2, FALSE)), "", VLOOKUP(Table1510[[#This Row],[Name]], 'Elec 22-23'!$A$4:$B$680, 2, FALSE))</f>
        <v/>
      </c>
      <c r="I504" s="74" t="str">
        <f>IFERROR(Table1510[[#This Row],[Electricity 22-23]]/$M$1, "")</f>
        <v/>
      </c>
      <c r="J504" s="7" t="str">
        <f>IF(ISNA(VLOOKUP(Table1510[[#This Row],[Name]],Table1[#All],21,FALSE)),"0",(VLOOKUP(Table1510[[#This Row],[Name]],Table1[#All],21,FALSE)))</f>
        <v>0</v>
      </c>
      <c r="K504" s="97">
        <f ca="1">IFERROR(Table1510[[#This Row],[Electricity 23-24]]/$O$1,"")</f>
        <v>0</v>
      </c>
      <c r="L504" s="77"/>
    </row>
    <row r="505" spans="1:12" x14ac:dyDescent="0.25">
      <c r="A505" s="2"/>
      <c r="B505" s="21" t="e">
        <f>VLOOKUP(Table1510[[#This Row],[Name]], 'Site Information'!$A$2:$D$46, 4, FALSE)</f>
        <v>#N/A</v>
      </c>
      <c r="C505" s="13" t="str">
        <f>IF(ISNA(VLOOKUP(Table1510[[#This Row],[Name]], 'Elec 17-18'!$A$4:$B$630, 2, FALSE)), "0", VLOOKUP(Table1510[[#This Row],[Name]], 'Elec 17-18'!$A$4:$B$630, 2, FALSE))</f>
        <v>0</v>
      </c>
      <c r="D505" s="8" t="str">
        <f>IF(ISNA(VLOOKUP(Table1510[[#This Row],[Name]], 'Elec 18-19'!$A$4:$B$630, 2, FALSE)), "0", VLOOKUP(Table1510[[#This Row],[Name]], 'Elec 18-19'!$A$4:$B$630, 2, FALSE))</f>
        <v>0</v>
      </c>
      <c r="E505" s="7" t="str">
        <f>IF(ISNA(VLOOKUP(Table1510[[#This Row],[Name]], 'Elec 19-20'!$A$4:$B$631, 2, FALSE)), "0", VLOOKUP(Table1510[[#This Row],[Name]], 'Elec 19-20'!$A$4:$B$631, 2, FALSE))</f>
        <v>0</v>
      </c>
      <c r="F505" s="11" t="str">
        <f>IF(ISNA(VLOOKUP(Table1510[[#This Row],[Name]],'Elec 20-21'!$A$4:$B$641, 2, FALSE)), "0", VLOOKUP(Table1510[[#This Row],[Name]], 'Elec 20-21'!$A$4:$B$641, 2, FALSE))</f>
        <v>0</v>
      </c>
      <c r="G505" s="47" t="str">
        <f>IF(ISNA(VLOOKUP(Table1510[[#This Row],[Name]], 'Elec 21-22'!$A$4:$B$656, 2, FALSE)), "0", VLOOKUP(Table1510[[#This Row],[Name]], 'Elec 21-22'!$A$4:$B$656, 2, FALSE))</f>
        <v>0</v>
      </c>
      <c r="H505" s="11" t="str">
        <f>IF(ISNA(VLOOKUP(Table1510[[#This Row],[Name]],'Elec 22-23'!$A$4:$B$680, 2, FALSE)), "", VLOOKUP(Table1510[[#This Row],[Name]], 'Elec 22-23'!$A$4:$B$680, 2, FALSE))</f>
        <v/>
      </c>
      <c r="I505" s="97" t="str">
        <f>IFERROR(Table1510[[#This Row],[Electricity 22-23]]/$M$1, "")</f>
        <v/>
      </c>
      <c r="J505" s="7" t="str">
        <f>IF(ISNA(VLOOKUP(Table1510[[#This Row],[Name]],Table1[#All],21,FALSE)),"0",(VLOOKUP(Table1510[[#This Row],[Name]],Table1[#All],21,FALSE)))</f>
        <v>0</v>
      </c>
      <c r="K505" s="97">
        <f ca="1">IFERROR(Table1510[[#This Row],[Electricity 23-24]]/$O$1,"")</f>
        <v>0</v>
      </c>
      <c r="L505" s="77"/>
    </row>
    <row r="506" spans="1:12" x14ac:dyDescent="0.25">
      <c r="A506" s="2"/>
      <c r="B506" s="21" t="e">
        <f>VLOOKUP(Table1510[[#This Row],[Name]], 'Site Information'!$A$2:$D$46, 4, FALSE)</f>
        <v>#N/A</v>
      </c>
      <c r="C506" s="47" t="str">
        <f>IF(ISNA(VLOOKUP(Table1510[[#This Row],[Name]], 'Elec 17-18'!$A$4:$B$630, 2, FALSE)), "0", VLOOKUP(Table1510[[#This Row],[Name]], 'Elec 17-18'!$A$4:$B$630, 2, FALSE))</f>
        <v>0</v>
      </c>
      <c r="D506" s="11" t="str">
        <f>IF(ISNA(VLOOKUP(Table1510[[#This Row],[Name]], 'Elec 18-19'!$A$4:$B$630, 2, FALSE)), "0", VLOOKUP(Table1510[[#This Row],[Name]], 'Elec 18-19'!$A$4:$B$630, 2, FALSE))</f>
        <v>0</v>
      </c>
      <c r="E506" s="7" t="str">
        <f>IF(ISNA(VLOOKUP(Table1510[[#This Row],[Name]], 'Elec 19-20'!$A$4:$B$631, 2, FALSE)), "0", VLOOKUP(Table1510[[#This Row],[Name]], 'Elec 19-20'!$A$4:$B$631, 2, FALSE))</f>
        <v>0</v>
      </c>
      <c r="F506" s="11" t="str">
        <f>IF(ISNA(VLOOKUP(Table1510[[#This Row],[Name]],'Elec 20-21'!$A$4:$B$641, 2, FALSE)), "0", VLOOKUP(Table1510[[#This Row],[Name]], 'Elec 20-21'!$A$4:$B$641, 2, FALSE))</f>
        <v>0</v>
      </c>
      <c r="G506" s="47" t="str">
        <f>IF(ISNA(VLOOKUP(Table1510[[#This Row],[Name]], 'Elec 21-22'!$A$4:$B$656, 2, FALSE)), "0", VLOOKUP(Table1510[[#This Row],[Name]], 'Elec 21-22'!$A$4:$B$656, 2, FALSE))</f>
        <v>0</v>
      </c>
      <c r="H506" s="11" t="str">
        <f>IF(ISNA(VLOOKUP(Table1510[[#This Row],[Name]],'Elec 22-23'!$A$4:$B$680, 2, FALSE)), "", VLOOKUP(Table1510[[#This Row],[Name]], 'Elec 22-23'!$A$4:$B$680, 2, FALSE))</f>
        <v/>
      </c>
      <c r="I506" s="97" t="str">
        <f>IFERROR(Table1510[[#This Row],[Electricity 22-23]]/$M$1, "")</f>
        <v/>
      </c>
      <c r="J506" s="7" t="str">
        <f>IF(ISNA(VLOOKUP(Table1510[[#This Row],[Name]],Table1[#All],21,FALSE)),"0",(VLOOKUP(Table1510[[#This Row],[Name]],Table1[#All],21,FALSE)))</f>
        <v>0</v>
      </c>
      <c r="K506" s="97">
        <f ca="1">IFERROR(Table1510[[#This Row],[Electricity 23-24]]/$O$1,"")</f>
        <v>0</v>
      </c>
      <c r="L506" s="77"/>
    </row>
    <row r="507" spans="1:12" x14ac:dyDescent="0.25">
      <c r="A507" s="2"/>
      <c r="B507" s="21" t="e">
        <f>VLOOKUP(Table1510[[#This Row],[Name]], 'Site Information'!$A$2:$D$46, 4, FALSE)</f>
        <v>#N/A</v>
      </c>
      <c r="C507" s="47" t="str">
        <f>IF(ISNA(VLOOKUP(Table1510[[#This Row],[Name]], 'Elec 17-18'!$A$4:$B$630, 2, FALSE)), "0", VLOOKUP(Table1510[[#This Row],[Name]], 'Elec 17-18'!$A$4:$B$630, 2, FALSE))</f>
        <v>0</v>
      </c>
      <c r="D507" s="11" t="str">
        <f>IF(ISNA(VLOOKUP(Table1510[[#This Row],[Name]], 'Elec 18-19'!$A$4:$B$630, 2, FALSE)), "0", VLOOKUP(Table1510[[#This Row],[Name]], 'Elec 18-19'!$A$4:$B$630, 2, FALSE))</f>
        <v>0</v>
      </c>
      <c r="E507" s="11" t="str">
        <f>IF(ISNA(VLOOKUP(Table1510[[#This Row],[Name]], 'Elec 19-20'!$A$4:$B$631, 2, FALSE)), "0", VLOOKUP(Table1510[[#This Row],[Name]], 'Elec 19-20'!$A$4:$B$631, 2, FALSE))</f>
        <v>0</v>
      </c>
      <c r="F507" s="11" t="str">
        <f>IF(ISNA(VLOOKUP(Table1510[[#This Row],[Name]],'Elec 20-21'!$A$4:$B$641, 2, FALSE)), "0", VLOOKUP(Table1510[[#This Row],[Name]], 'Elec 20-21'!$A$4:$B$641, 2, FALSE))</f>
        <v>0</v>
      </c>
      <c r="G507" s="47" t="str">
        <f>IF(ISNA(VLOOKUP(Table1510[[#This Row],[Name]], 'Elec 21-22'!$A$4:$B$656, 2, FALSE)), "0", VLOOKUP(Table1510[[#This Row],[Name]], 'Elec 21-22'!$A$4:$B$656, 2, FALSE))</f>
        <v>0</v>
      </c>
      <c r="H507" s="11" t="str">
        <f>IF(ISNA(VLOOKUP(Table1510[[#This Row],[Name]],'Elec 22-23'!$A$4:$B$680, 2, FALSE)), "", VLOOKUP(Table1510[[#This Row],[Name]], 'Elec 22-23'!$A$4:$B$680, 2, FALSE))</f>
        <v/>
      </c>
      <c r="I507" s="93" t="str">
        <f>IFERROR(Table1510[[#This Row],[Electricity 22-23]]/$M$1, "")</f>
        <v/>
      </c>
      <c r="J507" s="7" t="str">
        <f>IF(ISNA(VLOOKUP(Table1510[[#This Row],[Name]],Table1[#All],21,FALSE)),"0",(VLOOKUP(Table1510[[#This Row],[Name]],Table1[#All],21,FALSE)))</f>
        <v>0</v>
      </c>
      <c r="K507" s="97">
        <f ca="1">IFERROR(Table1510[[#This Row],[Electricity 23-24]]/$O$1,"")</f>
        <v>0</v>
      </c>
      <c r="L507" s="77"/>
    </row>
    <row r="508" spans="1:12" x14ac:dyDescent="0.25">
      <c r="A508" s="2"/>
      <c r="B508" s="21" t="e">
        <f>VLOOKUP(Table1510[[#This Row],[Name]], 'Site Information'!$A$2:$D$46, 4, FALSE)</f>
        <v>#N/A</v>
      </c>
      <c r="C508" s="13" t="str">
        <f>IF(ISNA(VLOOKUP(Table1510[[#This Row],[Name]], 'Elec 17-18'!$A$4:$B$630, 2, FALSE)), "0", VLOOKUP(Table1510[[#This Row],[Name]], 'Elec 17-18'!$A$4:$B$630, 2, FALSE))</f>
        <v>0</v>
      </c>
      <c r="D508" s="8" t="str">
        <f>IF(ISNA(VLOOKUP(Table1510[[#This Row],[Name]], 'Elec 18-19'!$A$4:$B$630, 2, FALSE)), "0", VLOOKUP(Table1510[[#This Row],[Name]], 'Elec 18-19'!$A$4:$B$630, 2, FALSE))</f>
        <v>0</v>
      </c>
      <c r="E508" s="7" t="str">
        <f>IF(ISNA(VLOOKUP(Table1510[[#This Row],[Name]], 'Elec 19-20'!$A$4:$B$631, 2, FALSE)), "0", VLOOKUP(Table1510[[#This Row],[Name]], 'Elec 19-20'!$A$4:$B$631, 2, FALSE))</f>
        <v>0</v>
      </c>
      <c r="F508" s="11" t="str">
        <f>IF(ISNA(VLOOKUP(Table1510[[#This Row],[Name]],'Elec 20-21'!$A$4:$B$641, 2, FALSE)), "0", VLOOKUP(Table1510[[#This Row],[Name]], 'Elec 20-21'!$A$4:$B$641, 2, FALSE))</f>
        <v>0</v>
      </c>
      <c r="G508" s="47" t="str">
        <f>IF(ISNA(VLOOKUP(Table1510[[#This Row],[Name]], 'Elec 21-22'!$A$4:$B$656, 2, FALSE)), "0", VLOOKUP(Table1510[[#This Row],[Name]], 'Elec 21-22'!$A$4:$B$656, 2, FALSE))</f>
        <v>0</v>
      </c>
      <c r="H508" s="11" t="str">
        <f>IF(ISNA(VLOOKUP(Table1510[[#This Row],[Name]],'Elec 22-23'!$A$4:$B$680, 2, FALSE)), "", VLOOKUP(Table1510[[#This Row],[Name]], 'Elec 22-23'!$A$4:$B$680, 2, FALSE))</f>
        <v/>
      </c>
      <c r="I508" s="74" t="str">
        <f>IFERROR(Table1510[[#This Row],[Electricity 22-23]]/$M$1, "")</f>
        <v/>
      </c>
      <c r="J508" s="7" t="str">
        <f>IF(ISNA(VLOOKUP(Table1510[[#This Row],[Name]],Table1[#All],21,FALSE)),"0",(VLOOKUP(Table1510[[#This Row],[Name]],Table1[#All],21,FALSE)))</f>
        <v>0</v>
      </c>
      <c r="K508" s="97">
        <f ca="1">IFERROR(Table1510[[#This Row],[Electricity 23-24]]/$O$1,"")</f>
        <v>0</v>
      </c>
      <c r="L508" s="77"/>
    </row>
    <row r="509" spans="1:12" x14ac:dyDescent="0.25">
      <c r="A509" s="2"/>
      <c r="B509" s="21" t="e">
        <f>VLOOKUP(Table1510[[#This Row],[Name]], 'Site Information'!$A$2:$D$46, 4, FALSE)</f>
        <v>#N/A</v>
      </c>
      <c r="C509" s="13" t="str">
        <f>IF(ISNA(VLOOKUP(Table1510[[#This Row],[Name]], 'Elec 17-18'!$A$4:$B$630, 2, FALSE)), "0", VLOOKUP(Table1510[[#This Row],[Name]], 'Elec 17-18'!$A$4:$B$630, 2, FALSE))</f>
        <v>0</v>
      </c>
      <c r="D509" s="8" t="str">
        <f>IF(ISNA(VLOOKUP(Table1510[[#This Row],[Name]], 'Elec 18-19'!$A$4:$B$630, 2, FALSE)), "0", VLOOKUP(Table1510[[#This Row],[Name]], 'Elec 18-19'!$A$4:$B$630, 2, FALSE))</f>
        <v>0</v>
      </c>
      <c r="E509" s="7" t="str">
        <f>IF(ISNA(VLOOKUP(Table1510[[#This Row],[Name]], 'Elec 19-20'!$A$4:$B$631, 2, FALSE)), "0", VLOOKUP(Table1510[[#This Row],[Name]], 'Elec 19-20'!$A$4:$B$631, 2, FALSE))</f>
        <v>0</v>
      </c>
      <c r="F509" s="11" t="str">
        <f>IF(ISNA(VLOOKUP(Table1510[[#This Row],[Name]],'Elec 20-21'!$A$4:$B$641, 2, FALSE)), "0", VLOOKUP(Table1510[[#This Row],[Name]], 'Elec 20-21'!$A$4:$B$641, 2, FALSE))</f>
        <v>0</v>
      </c>
      <c r="G509" s="47" t="str">
        <f>IF(ISNA(VLOOKUP(Table1510[[#This Row],[Name]], 'Elec 21-22'!$A$4:$B$656, 2, FALSE)), "0", VLOOKUP(Table1510[[#This Row],[Name]], 'Elec 21-22'!$A$4:$B$656, 2, FALSE))</f>
        <v>0</v>
      </c>
      <c r="H509" s="11" t="str">
        <f>IF(ISNA(VLOOKUP(Table1510[[#This Row],[Name]],'Elec 22-23'!$A$4:$B$680, 2, FALSE)), "", VLOOKUP(Table1510[[#This Row],[Name]], 'Elec 22-23'!$A$4:$B$680, 2, FALSE))</f>
        <v/>
      </c>
      <c r="I509" s="97" t="str">
        <f>IFERROR(Table1510[[#This Row],[Electricity 22-23]]/$M$1, "")</f>
        <v/>
      </c>
      <c r="J509" s="7" t="str">
        <f>IF(ISNA(VLOOKUP(Table1510[[#This Row],[Name]],Table1[#All],21,FALSE)),"0",(VLOOKUP(Table1510[[#This Row],[Name]],Table1[#All],21,FALSE)))</f>
        <v>0</v>
      </c>
      <c r="K509" s="97">
        <f ca="1">IFERROR(Table1510[[#This Row],[Electricity 23-24]]/$O$1,"")</f>
        <v>0</v>
      </c>
      <c r="L509" s="77"/>
    </row>
    <row r="510" spans="1:12" x14ac:dyDescent="0.25">
      <c r="A510" s="2"/>
      <c r="B510" s="21" t="e">
        <f>VLOOKUP(Table1510[[#This Row],[Name]], 'Site Information'!$A$2:$D$46, 4, FALSE)</f>
        <v>#N/A</v>
      </c>
      <c r="C510" s="8" t="str">
        <f>IF(ISNA(VLOOKUP(Table1510[[#This Row],[Name]], 'Elec 17-18'!$A$4:$B$630, 2, FALSE)), "0", VLOOKUP(Table1510[[#This Row],[Name]], 'Elec 17-18'!$A$4:$B$630, 2, FALSE))</f>
        <v>0</v>
      </c>
      <c r="D510" s="8" t="str">
        <f>IF(ISNA(VLOOKUP(Table1510[[#This Row],[Name]], 'Elec 18-19'!$A$4:$B$630, 2, FALSE)), "0", VLOOKUP(Table1510[[#This Row],[Name]], 'Elec 18-19'!$A$4:$B$630, 2, FALSE))</f>
        <v>0</v>
      </c>
      <c r="E510" s="7" t="str">
        <f>IF(ISNA(VLOOKUP(Table1510[[#This Row],[Name]], 'Elec 19-20'!$A$4:$B$631, 2, FALSE)), "0", VLOOKUP(Table1510[[#This Row],[Name]], 'Elec 19-20'!$A$4:$B$631, 2, FALSE))</f>
        <v>0</v>
      </c>
      <c r="F510" s="11" t="str">
        <f>IF(ISNA(VLOOKUP(Table1510[[#This Row],[Name]],'Elec 20-21'!$A$4:$B$641, 2, FALSE)), "0", VLOOKUP(Table1510[[#This Row],[Name]], 'Elec 20-21'!$A$4:$B$641, 2, FALSE))</f>
        <v>0</v>
      </c>
      <c r="G510" s="47" t="str">
        <f>IF(ISNA(VLOOKUP(Table1510[[#This Row],[Name]], 'Elec 21-22'!$A$4:$B$656, 2, FALSE)), "0", VLOOKUP(Table1510[[#This Row],[Name]], 'Elec 21-22'!$A$4:$B$656, 2, FALSE))</f>
        <v>0</v>
      </c>
      <c r="H510" s="11" t="str">
        <f>IF(ISNA(VLOOKUP(Table1510[[#This Row],[Name]],'Elec 22-23'!$A$4:$B$680, 2, FALSE)), "", VLOOKUP(Table1510[[#This Row],[Name]], 'Elec 22-23'!$A$4:$B$680, 2, FALSE))</f>
        <v/>
      </c>
      <c r="I510" s="74" t="str">
        <f>IFERROR(Table1510[[#This Row],[Electricity 22-23]]/$M$1, "")</f>
        <v/>
      </c>
      <c r="J510" s="7" t="str">
        <f>IF(ISNA(VLOOKUP(Table1510[[#This Row],[Name]],Table1[#All],21,FALSE)),"0",(VLOOKUP(Table1510[[#This Row],[Name]],Table1[#All],21,FALSE)))</f>
        <v>0</v>
      </c>
      <c r="K510" s="97">
        <f ca="1">IFERROR(Table1510[[#This Row],[Electricity 23-24]]/$O$1,"")</f>
        <v>0</v>
      </c>
      <c r="L510" s="77"/>
    </row>
    <row r="511" spans="1:12" x14ac:dyDescent="0.25">
      <c r="A511" s="2"/>
      <c r="B511" s="21" t="e">
        <f>VLOOKUP(Table1510[[#This Row],[Name]], 'Site Information'!$A$2:$D$46, 4, FALSE)</f>
        <v>#N/A</v>
      </c>
      <c r="C511" s="13" t="str">
        <f>IF(ISNA(VLOOKUP(Table1510[[#This Row],[Name]], 'Elec 17-18'!$A$4:$B$630, 2, FALSE)), "0", VLOOKUP(Table1510[[#This Row],[Name]], 'Elec 17-18'!$A$4:$B$630, 2, FALSE))</f>
        <v>0</v>
      </c>
      <c r="D511" s="8" t="str">
        <f>IF(ISNA(VLOOKUP(Table1510[[#This Row],[Name]], 'Elec 18-19'!$A$4:$B$630, 2, FALSE)), "0", VLOOKUP(Table1510[[#This Row],[Name]], 'Elec 18-19'!$A$4:$B$630, 2, FALSE))</f>
        <v>0</v>
      </c>
      <c r="E511" s="7" t="str">
        <f>IF(ISNA(VLOOKUP(Table1510[[#This Row],[Name]], 'Elec 19-20'!$A$4:$B$631, 2, FALSE)), "0", VLOOKUP(Table1510[[#This Row],[Name]], 'Elec 19-20'!$A$4:$B$631, 2, FALSE))</f>
        <v>0</v>
      </c>
      <c r="F511" s="11" t="str">
        <f>IF(ISNA(VLOOKUP(Table1510[[#This Row],[Name]],'Elec 20-21'!$A$4:$B$641, 2, FALSE)), "0", VLOOKUP(Table1510[[#This Row],[Name]], 'Elec 20-21'!$A$4:$B$641, 2, FALSE))</f>
        <v>0</v>
      </c>
      <c r="G511" s="47" t="str">
        <f>IF(ISNA(VLOOKUP(Table1510[[#This Row],[Name]], 'Elec 21-22'!$A$4:$B$656, 2, FALSE)), "0", VLOOKUP(Table1510[[#This Row],[Name]], 'Elec 21-22'!$A$4:$B$656, 2, FALSE))</f>
        <v>0</v>
      </c>
      <c r="H511" s="11" t="str">
        <f>IF(ISNA(VLOOKUP(Table1510[[#This Row],[Name]],'Elec 22-23'!$A$4:$B$680, 2, FALSE)), "", VLOOKUP(Table1510[[#This Row],[Name]], 'Elec 22-23'!$A$4:$B$680, 2, FALSE))</f>
        <v/>
      </c>
      <c r="I511" s="97" t="str">
        <f>IFERROR(Table1510[[#This Row],[Electricity 22-23]]/$M$1, "")</f>
        <v/>
      </c>
      <c r="J511" s="7" t="str">
        <f>IF(ISNA(VLOOKUP(Table1510[[#This Row],[Name]],Table1[#All],21,FALSE)),"0",(VLOOKUP(Table1510[[#This Row],[Name]],Table1[#All],21,FALSE)))</f>
        <v>0</v>
      </c>
      <c r="K511" s="97">
        <f ca="1">IFERROR(Table1510[[#This Row],[Electricity 23-24]]/$O$1,"")</f>
        <v>0</v>
      </c>
      <c r="L511" s="77"/>
    </row>
    <row r="512" spans="1:12" x14ac:dyDescent="0.25">
      <c r="A512" s="2"/>
      <c r="B512" s="21" t="e">
        <f>VLOOKUP(Table1510[[#This Row],[Name]], 'Site Information'!$A$2:$D$46, 4, FALSE)</f>
        <v>#N/A</v>
      </c>
      <c r="C512" s="47" t="str">
        <f>IF(ISNA(VLOOKUP(Table1510[[#This Row],[Name]], 'Elec 17-18'!$A$4:$B$630, 2, FALSE)), "0", VLOOKUP(Table1510[[#This Row],[Name]], 'Elec 17-18'!$A$4:$B$630, 2, FALSE))</f>
        <v>0</v>
      </c>
      <c r="D512" s="11" t="str">
        <f>IF(ISNA(VLOOKUP(Table1510[[#This Row],[Name]], 'Elec 18-19'!$A$4:$B$630, 2, FALSE)), "0", VLOOKUP(Table1510[[#This Row],[Name]], 'Elec 18-19'!$A$4:$B$630, 2, FALSE))</f>
        <v>0</v>
      </c>
      <c r="E512" s="11" t="str">
        <f>IF(ISNA(VLOOKUP(Table1510[[#This Row],[Name]], 'Elec 19-20'!$A$4:$B$631, 2, FALSE)), "0", VLOOKUP(Table1510[[#This Row],[Name]], 'Elec 19-20'!$A$4:$B$631, 2, FALSE))</f>
        <v>0</v>
      </c>
      <c r="F512" s="11" t="str">
        <f>IF(ISNA(VLOOKUP(Table1510[[#This Row],[Name]],'Elec 20-21'!$A$4:$B$641, 2, FALSE)), "0", VLOOKUP(Table1510[[#This Row],[Name]], 'Elec 20-21'!$A$4:$B$641, 2, FALSE))</f>
        <v>0</v>
      </c>
      <c r="G512" s="47" t="str">
        <f>IF(ISNA(VLOOKUP(Table1510[[#This Row],[Name]], 'Elec 21-22'!$A$4:$B$656, 2, FALSE)), "0", VLOOKUP(Table1510[[#This Row],[Name]], 'Elec 21-22'!$A$4:$B$656, 2, FALSE))</f>
        <v>0</v>
      </c>
      <c r="H512" s="11" t="str">
        <f>IF(ISNA(VLOOKUP(Table1510[[#This Row],[Name]],'Elec 22-23'!$A$4:$B$680, 2, FALSE)), "", VLOOKUP(Table1510[[#This Row],[Name]], 'Elec 22-23'!$A$4:$B$680, 2, FALSE))</f>
        <v/>
      </c>
      <c r="I512" s="93" t="str">
        <f>IFERROR(Table1510[[#This Row],[Electricity 22-23]]/$M$1, "")</f>
        <v/>
      </c>
      <c r="J512" s="7" t="str">
        <f>IF(ISNA(VLOOKUP(Table1510[[#This Row],[Name]],Table1[#All],21,FALSE)),"0",(VLOOKUP(Table1510[[#This Row],[Name]],Table1[#All],21,FALSE)))</f>
        <v>0</v>
      </c>
      <c r="K512" s="97">
        <f ca="1">IFERROR(Table1510[[#This Row],[Electricity 23-24]]/$O$1,"")</f>
        <v>0</v>
      </c>
      <c r="L512" s="77"/>
    </row>
    <row r="513" spans="1:12" x14ac:dyDescent="0.25">
      <c r="A513" s="2"/>
      <c r="B513" s="21" t="e">
        <f>VLOOKUP(Table1510[[#This Row],[Name]], 'Site Information'!$A$2:$D$46, 4, FALSE)</f>
        <v>#N/A</v>
      </c>
      <c r="C513" s="13" t="str">
        <f>IF(ISNA(VLOOKUP(Table1510[[#This Row],[Name]], 'Elec 17-18'!$A$4:$B$630, 2, FALSE)), "0", VLOOKUP(Table1510[[#This Row],[Name]], 'Elec 17-18'!$A$4:$B$630, 2, FALSE))</f>
        <v>0</v>
      </c>
      <c r="D513" s="8" t="str">
        <f>IF(ISNA(VLOOKUP(Table1510[[#This Row],[Name]], 'Elec 18-19'!$A$4:$B$630, 2, FALSE)), "0", VLOOKUP(Table1510[[#This Row],[Name]], 'Elec 18-19'!$A$4:$B$630, 2, FALSE))</f>
        <v>0</v>
      </c>
      <c r="E513" s="7" t="str">
        <f>IF(ISNA(VLOOKUP(Table1510[[#This Row],[Name]], 'Elec 19-20'!$A$4:$B$631, 2, FALSE)), "0", VLOOKUP(Table1510[[#This Row],[Name]], 'Elec 19-20'!$A$4:$B$631, 2, FALSE))</f>
        <v>0</v>
      </c>
      <c r="F513" s="11" t="str">
        <f>IF(ISNA(VLOOKUP(Table1510[[#This Row],[Name]],'Elec 20-21'!$A$4:$B$641, 2, FALSE)), "0", VLOOKUP(Table1510[[#This Row],[Name]], 'Elec 20-21'!$A$4:$B$641, 2, FALSE))</f>
        <v>0</v>
      </c>
      <c r="G513" s="47" t="str">
        <f>IF(ISNA(VLOOKUP(Table1510[[#This Row],[Name]], 'Elec 21-22'!$A$4:$B$656, 2, FALSE)), "0", VLOOKUP(Table1510[[#This Row],[Name]], 'Elec 21-22'!$A$4:$B$656, 2, FALSE))</f>
        <v>0</v>
      </c>
      <c r="H513" s="11" t="str">
        <f>IF(ISNA(VLOOKUP(Table1510[[#This Row],[Name]],'Elec 22-23'!$A$4:$B$680, 2, FALSE)), "", VLOOKUP(Table1510[[#This Row],[Name]], 'Elec 22-23'!$A$4:$B$680, 2, FALSE))</f>
        <v/>
      </c>
      <c r="I513" s="97" t="str">
        <f>IFERROR(Table1510[[#This Row],[Electricity 22-23]]/$M$1, "")</f>
        <v/>
      </c>
      <c r="J513" s="7" t="str">
        <f>IF(ISNA(VLOOKUP(Table1510[[#This Row],[Name]],Table1[#All],21,FALSE)),"0",(VLOOKUP(Table1510[[#This Row],[Name]],Table1[#All],21,FALSE)))</f>
        <v>0</v>
      </c>
      <c r="K513" s="97">
        <f ca="1">IFERROR(Table1510[[#This Row],[Electricity 23-24]]/$O$1,"")</f>
        <v>0</v>
      </c>
      <c r="L513" s="77"/>
    </row>
    <row r="514" spans="1:12" x14ac:dyDescent="0.25">
      <c r="A514" s="2"/>
      <c r="B514" s="21" t="e">
        <f>VLOOKUP(Table1510[[#This Row],[Name]], 'Site Information'!$A$2:$D$46, 4, FALSE)</f>
        <v>#N/A</v>
      </c>
      <c r="C514" s="13" t="str">
        <f>IF(ISNA(VLOOKUP(Table1510[[#This Row],[Name]], 'Elec 17-18'!$A$4:$B$630, 2, FALSE)), "0", VLOOKUP(Table1510[[#This Row],[Name]], 'Elec 17-18'!$A$4:$B$630, 2, FALSE))</f>
        <v>0</v>
      </c>
      <c r="D514" s="8" t="str">
        <f>IF(ISNA(VLOOKUP(Table1510[[#This Row],[Name]], 'Elec 18-19'!$A$4:$B$630, 2, FALSE)), "0", VLOOKUP(Table1510[[#This Row],[Name]], 'Elec 18-19'!$A$4:$B$630, 2, FALSE))</f>
        <v>0</v>
      </c>
      <c r="E514" s="7" t="str">
        <f>IF(ISNA(VLOOKUP(Table1510[[#This Row],[Name]], 'Elec 19-20'!$A$4:$B$631, 2, FALSE)), "0", VLOOKUP(Table1510[[#This Row],[Name]], 'Elec 19-20'!$A$4:$B$631, 2, FALSE))</f>
        <v>0</v>
      </c>
      <c r="F514" s="11" t="str">
        <f>IF(ISNA(VLOOKUP(Table1510[[#This Row],[Name]],'Elec 20-21'!$A$4:$B$641, 2, FALSE)), "0", VLOOKUP(Table1510[[#This Row],[Name]], 'Elec 20-21'!$A$4:$B$641, 2, FALSE))</f>
        <v>0</v>
      </c>
      <c r="G514" s="47" t="str">
        <f>IF(ISNA(VLOOKUP(Table1510[[#This Row],[Name]], 'Elec 21-22'!$A$4:$B$656, 2, FALSE)), "0", VLOOKUP(Table1510[[#This Row],[Name]], 'Elec 21-22'!$A$4:$B$656, 2, FALSE))</f>
        <v>0</v>
      </c>
      <c r="H514" s="11" t="str">
        <f>IF(ISNA(VLOOKUP(Table1510[[#This Row],[Name]],'Elec 22-23'!$A$4:$B$680, 2, FALSE)), "", VLOOKUP(Table1510[[#This Row],[Name]], 'Elec 22-23'!$A$4:$B$680, 2, FALSE))</f>
        <v/>
      </c>
      <c r="I514" s="97" t="str">
        <f>IFERROR(Table1510[[#This Row],[Electricity 22-23]]/$M$1, "")</f>
        <v/>
      </c>
      <c r="J514" s="7" t="str">
        <f>IF(ISNA(VLOOKUP(Table1510[[#This Row],[Name]],Table1[#All],21,FALSE)),"0",(VLOOKUP(Table1510[[#This Row],[Name]],Table1[#All],21,FALSE)))</f>
        <v>0</v>
      </c>
      <c r="K514" s="97">
        <f ca="1">IFERROR(Table1510[[#This Row],[Electricity 23-24]]/$O$1,"")</f>
        <v>0</v>
      </c>
      <c r="L514" s="77"/>
    </row>
    <row r="515" spans="1:12" x14ac:dyDescent="0.25">
      <c r="A515" s="2"/>
      <c r="B515" s="21" t="e">
        <f>VLOOKUP(Table1510[[#This Row],[Name]], 'Site Information'!$A$2:$D$46, 4, FALSE)</f>
        <v>#N/A</v>
      </c>
      <c r="C515" s="47" t="str">
        <f>IF(ISNA(VLOOKUP(Table1510[[#This Row],[Name]], 'Elec 17-18'!$A$4:$B$630, 2, FALSE)), "0", VLOOKUP(Table1510[[#This Row],[Name]], 'Elec 17-18'!$A$4:$B$630, 2, FALSE))</f>
        <v>0</v>
      </c>
      <c r="D515" s="11" t="str">
        <f>IF(ISNA(VLOOKUP(Table1510[[#This Row],[Name]], 'Elec 18-19'!$A$4:$B$630, 2, FALSE)), "0", VLOOKUP(Table1510[[#This Row],[Name]], 'Elec 18-19'!$A$4:$B$630, 2, FALSE))</f>
        <v>0</v>
      </c>
      <c r="E515" s="7" t="str">
        <f>IF(ISNA(VLOOKUP(Table1510[[#This Row],[Name]], 'Elec 19-20'!$A$4:$B$631, 2, FALSE)), "0", VLOOKUP(Table1510[[#This Row],[Name]], 'Elec 19-20'!$A$4:$B$631, 2, FALSE))</f>
        <v>0</v>
      </c>
      <c r="F515" s="11" t="str">
        <f>IF(ISNA(VLOOKUP(Table1510[[#This Row],[Name]],'Elec 20-21'!$A$4:$B$641, 2, FALSE)), "0", VLOOKUP(Table1510[[#This Row],[Name]], 'Elec 20-21'!$A$4:$B$641, 2, FALSE))</f>
        <v>0</v>
      </c>
      <c r="G515" s="47" t="str">
        <f>IF(ISNA(VLOOKUP(Table1510[[#This Row],[Name]], 'Elec 21-22'!$A$4:$B$656, 2, FALSE)), "0", VLOOKUP(Table1510[[#This Row],[Name]], 'Elec 21-22'!$A$4:$B$656, 2, FALSE))</f>
        <v>0</v>
      </c>
      <c r="H515" s="11" t="str">
        <f>IF(ISNA(VLOOKUP(Table1510[[#This Row],[Name]],'Elec 22-23'!$A$4:$B$680, 2, FALSE)), "", VLOOKUP(Table1510[[#This Row],[Name]], 'Elec 22-23'!$A$4:$B$680, 2, FALSE))</f>
        <v/>
      </c>
      <c r="I515" s="97" t="str">
        <f>IFERROR(Table1510[[#This Row],[Electricity 22-23]]/$M$1, "")</f>
        <v/>
      </c>
      <c r="J515" s="7" t="str">
        <f>IF(ISNA(VLOOKUP(Table1510[[#This Row],[Name]],Table1[#All],21,FALSE)),"0",(VLOOKUP(Table1510[[#This Row],[Name]],Table1[#All],21,FALSE)))</f>
        <v>0</v>
      </c>
      <c r="K515" s="97">
        <f ca="1">IFERROR(Table1510[[#This Row],[Electricity 23-24]]/$O$1,"")</f>
        <v>0</v>
      </c>
      <c r="L515" s="77"/>
    </row>
    <row r="516" spans="1:12" x14ac:dyDescent="0.25">
      <c r="A516" s="2"/>
      <c r="B516" s="21" t="e">
        <f>VLOOKUP(Table1510[[#This Row],[Name]], 'Site Information'!$A$2:$D$46, 4, FALSE)</f>
        <v>#N/A</v>
      </c>
      <c r="C516" s="11" t="str">
        <f>IF(ISNA(VLOOKUP(Table1510[[#This Row],[Name]], 'Elec 17-18'!$A$4:$B$630, 2, FALSE)), "0", VLOOKUP(Table1510[[#This Row],[Name]], 'Elec 17-18'!$A$4:$B$630, 2, FALSE))</f>
        <v>0</v>
      </c>
      <c r="D516" s="11" t="str">
        <f>IF(ISNA(VLOOKUP(Table1510[[#This Row],[Name]], 'Elec 18-19'!$A$4:$B$630, 2, FALSE)), "0", VLOOKUP(Table1510[[#This Row],[Name]], 'Elec 18-19'!$A$4:$B$630, 2, FALSE))</f>
        <v>0</v>
      </c>
      <c r="E516" s="11" t="str">
        <f>IF(ISNA(VLOOKUP(Table1510[[#This Row],[Name]], 'Elec 19-20'!$A$4:$B$631, 2, FALSE)), "0", VLOOKUP(Table1510[[#This Row],[Name]], 'Elec 19-20'!$A$4:$B$631, 2, FALSE))</f>
        <v>0</v>
      </c>
      <c r="F516" s="11" t="str">
        <f>IF(ISNA(VLOOKUP(Table1510[[#This Row],[Name]],'Elec 20-21'!$A$4:$B$641, 2, FALSE)), "0", VLOOKUP(Table1510[[#This Row],[Name]], 'Elec 20-21'!$A$4:$B$641, 2, FALSE))</f>
        <v>0</v>
      </c>
      <c r="G516" s="47" t="str">
        <f>IF(ISNA(VLOOKUP(Table1510[[#This Row],[Name]], 'Elec 21-22'!$A$4:$B$656, 2, FALSE)), "0", VLOOKUP(Table1510[[#This Row],[Name]], 'Elec 21-22'!$A$4:$B$656, 2, FALSE))</f>
        <v>0</v>
      </c>
      <c r="H516" s="11" t="str">
        <f>IF(ISNA(VLOOKUP(Table1510[[#This Row],[Name]],'Elec 22-23'!$A$4:$B$680, 2, FALSE)), "", VLOOKUP(Table1510[[#This Row],[Name]], 'Elec 22-23'!$A$4:$B$680, 2, FALSE))</f>
        <v/>
      </c>
      <c r="I516" s="93" t="str">
        <f>IFERROR(Table1510[[#This Row],[Electricity 22-23]]/$M$1, "")</f>
        <v/>
      </c>
      <c r="J516" s="7" t="str">
        <f>IF(ISNA(VLOOKUP(Table1510[[#This Row],[Name]],Table1[#All],21,FALSE)),"0",(VLOOKUP(Table1510[[#This Row],[Name]],Table1[#All],21,FALSE)))</f>
        <v>0</v>
      </c>
      <c r="K516" s="97">
        <f ca="1">IFERROR(Table1510[[#This Row],[Electricity 23-24]]/$O$1,"")</f>
        <v>0</v>
      </c>
      <c r="L516" s="77"/>
    </row>
    <row r="517" spans="1:12" x14ac:dyDescent="0.25">
      <c r="A517" s="2"/>
      <c r="B517" s="21" t="e">
        <f>VLOOKUP(Table1510[[#This Row],[Name]], 'Site Information'!$A$2:$D$46, 4, FALSE)</f>
        <v>#N/A</v>
      </c>
      <c r="C517" s="47" t="str">
        <f>IF(ISNA(VLOOKUP(Table1510[[#This Row],[Name]], 'Elec 17-18'!$A$4:$B$630, 2, FALSE)), "0", VLOOKUP(Table1510[[#This Row],[Name]], 'Elec 17-18'!$A$4:$B$630, 2, FALSE))</f>
        <v>0</v>
      </c>
      <c r="D517" s="11" t="str">
        <f>IF(ISNA(VLOOKUP(Table1510[[#This Row],[Name]], 'Elec 18-19'!$A$4:$B$630, 2, FALSE)), "0", VLOOKUP(Table1510[[#This Row],[Name]], 'Elec 18-19'!$A$4:$B$630, 2, FALSE))</f>
        <v>0</v>
      </c>
      <c r="E517" s="11" t="str">
        <f>IF(ISNA(VLOOKUP(Table1510[[#This Row],[Name]], 'Elec 19-20'!$A$4:$B$631, 2, FALSE)), "0", VLOOKUP(Table1510[[#This Row],[Name]], 'Elec 19-20'!$A$4:$B$631, 2, FALSE))</f>
        <v>0</v>
      </c>
      <c r="F517" s="11" t="str">
        <f>IF(ISNA(VLOOKUP(Table1510[[#This Row],[Name]],'Elec 20-21'!$A$4:$B$641, 2, FALSE)), "0", VLOOKUP(Table1510[[#This Row],[Name]], 'Elec 20-21'!$A$4:$B$641, 2, FALSE))</f>
        <v>0</v>
      </c>
      <c r="G517" s="47" t="str">
        <f>IF(ISNA(VLOOKUP(Table1510[[#This Row],[Name]], 'Elec 21-22'!$A$4:$B$656, 2, FALSE)), "0", VLOOKUP(Table1510[[#This Row],[Name]], 'Elec 21-22'!$A$4:$B$656, 2, FALSE))</f>
        <v>0</v>
      </c>
      <c r="H517" s="11" t="str">
        <f>IF(ISNA(VLOOKUP(Table1510[[#This Row],[Name]],'Elec 22-23'!$A$4:$B$680, 2, FALSE)), "", VLOOKUP(Table1510[[#This Row],[Name]], 'Elec 22-23'!$A$4:$B$680, 2, FALSE))</f>
        <v/>
      </c>
      <c r="I517" s="93" t="str">
        <f>IFERROR(Table1510[[#This Row],[Electricity 22-23]]/$M$1, "")</f>
        <v/>
      </c>
      <c r="J517" s="7" t="str">
        <f>IF(ISNA(VLOOKUP(Table1510[[#This Row],[Name]],Table1[#All],21,FALSE)),"0",(VLOOKUP(Table1510[[#This Row],[Name]],Table1[#All],21,FALSE)))</f>
        <v>0</v>
      </c>
      <c r="K517" s="97">
        <f ca="1">IFERROR(Table1510[[#This Row],[Electricity 23-24]]/$O$1,"")</f>
        <v>0</v>
      </c>
      <c r="L517" s="77"/>
    </row>
    <row r="518" spans="1:12" x14ac:dyDescent="0.25">
      <c r="A518" s="2"/>
      <c r="B518" s="21" t="e">
        <f>VLOOKUP(Table1510[[#This Row],[Name]], 'Site Information'!$A$2:$D$46, 4, FALSE)</f>
        <v>#N/A</v>
      </c>
      <c r="C518" s="8" t="str">
        <f>IF(ISNA(VLOOKUP(Table1510[[#This Row],[Name]], 'Elec 17-18'!$A$4:$B$630, 2, FALSE)), "0", VLOOKUP(Table1510[[#This Row],[Name]], 'Elec 17-18'!$A$4:$B$630, 2, FALSE))</f>
        <v>0</v>
      </c>
      <c r="D518" s="8" t="str">
        <f>IF(ISNA(VLOOKUP(Table1510[[#This Row],[Name]], 'Elec 18-19'!$A$4:$B$630, 2, FALSE)), "0", VLOOKUP(Table1510[[#This Row],[Name]], 'Elec 18-19'!$A$4:$B$630, 2, FALSE))</f>
        <v>0</v>
      </c>
      <c r="E518" s="7" t="str">
        <f>IF(ISNA(VLOOKUP(Table1510[[#This Row],[Name]], 'Elec 19-20'!$A$4:$B$631, 2, FALSE)), "0", VLOOKUP(Table1510[[#This Row],[Name]], 'Elec 19-20'!$A$4:$B$631, 2, FALSE))</f>
        <v>0</v>
      </c>
      <c r="F518" s="11" t="str">
        <f>IF(ISNA(VLOOKUP(Table1510[[#This Row],[Name]],'Elec 20-21'!$A$4:$B$641, 2, FALSE)), "0", VLOOKUP(Table1510[[#This Row],[Name]], 'Elec 20-21'!$A$4:$B$641, 2, FALSE))</f>
        <v>0</v>
      </c>
      <c r="G518" s="47" t="str">
        <f>IF(ISNA(VLOOKUP(Table1510[[#This Row],[Name]], 'Elec 21-22'!$A$4:$B$656, 2, FALSE)), "0", VLOOKUP(Table1510[[#This Row],[Name]], 'Elec 21-22'!$A$4:$B$656, 2, FALSE))</f>
        <v>0</v>
      </c>
      <c r="H518" s="11" t="str">
        <f>IF(ISNA(VLOOKUP(Table1510[[#This Row],[Name]],'Elec 22-23'!$A$4:$B$680, 2, FALSE)), "", VLOOKUP(Table1510[[#This Row],[Name]], 'Elec 22-23'!$A$4:$B$680, 2, FALSE))</f>
        <v/>
      </c>
      <c r="I518" s="74" t="str">
        <f>IFERROR(Table1510[[#This Row],[Electricity 22-23]]/$M$1, "")</f>
        <v/>
      </c>
      <c r="J518" s="7" t="str">
        <f>IF(ISNA(VLOOKUP(Table1510[[#This Row],[Name]],Table1[#All],21,FALSE)),"0",(VLOOKUP(Table1510[[#This Row],[Name]],Table1[#All],21,FALSE)))</f>
        <v>0</v>
      </c>
      <c r="K518" s="97">
        <f ca="1">IFERROR(Table1510[[#This Row],[Electricity 23-24]]/$O$1,"")</f>
        <v>0</v>
      </c>
      <c r="L518" s="77"/>
    </row>
    <row r="519" spans="1:12" x14ac:dyDescent="0.25">
      <c r="A519" s="2"/>
      <c r="B519" s="21" t="e">
        <f>VLOOKUP(Table1510[[#This Row],[Name]], 'Site Information'!$A$2:$D$46, 4, FALSE)</f>
        <v>#N/A</v>
      </c>
      <c r="C519" s="8" t="str">
        <f>IF(ISNA(VLOOKUP(Table1510[[#This Row],[Name]], 'Elec 17-18'!$A$4:$B$630, 2, FALSE)), "0", VLOOKUP(Table1510[[#This Row],[Name]], 'Elec 17-18'!$A$4:$B$630, 2, FALSE))</f>
        <v>0</v>
      </c>
      <c r="D519" s="8" t="str">
        <f>IF(ISNA(VLOOKUP(Table1510[[#This Row],[Name]], 'Elec 18-19'!$A$4:$B$630, 2, FALSE)), "0", VLOOKUP(Table1510[[#This Row],[Name]], 'Elec 18-19'!$A$4:$B$630, 2, FALSE))</f>
        <v>0</v>
      </c>
      <c r="E519" s="7" t="str">
        <f>IF(ISNA(VLOOKUP(Table1510[[#This Row],[Name]], 'Elec 19-20'!$A$4:$B$631, 2, FALSE)), "0", VLOOKUP(Table1510[[#This Row],[Name]], 'Elec 19-20'!$A$4:$B$631, 2, FALSE))</f>
        <v>0</v>
      </c>
      <c r="F519" s="11" t="str">
        <f>IF(ISNA(VLOOKUP(Table1510[[#This Row],[Name]],'Elec 20-21'!$A$4:$B$641, 2, FALSE)), "0", VLOOKUP(Table1510[[#This Row],[Name]], 'Elec 20-21'!$A$4:$B$641, 2, FALSE))</f>
        <v>0</v>
      </c>
      <c r="G519" s="47" t="str">
        <f>IF(ISNA(VLOOKUP(Table1510[[#This Row],[Name]], 'Elec 21-22'!$A$4:$B$656, 2, FALSE)), "0", VLOOKUP(Table1510[[#This Row],[Name]], 'Elec 21-22'!$A$4:$B$656, 2, FALSE))</f>
        <v>0</v>
      </c>
      <c r="H519" s="11" t="str">
        <f>IF(ISNA(VLOOKUP(Table1510[[#This Row],[Name]],'Elec 22-23'!$A$4:$B$680, 2, FALSE)), "", VLOOKUP(Table1510[[#This Row],[Name]], 'Elec 22-23'!$A$4:$B$680, 2, FALSE))</f>
        <v/>
      </c>
      <c r="I519" s="97" t="str">
        <f>IFERROR(Table1510[[#This Row],[Electricity 22-23]]/$M$1, "")</f>
        <v/>
      </c>
      <c r="J519" s="7" t="str">
        <f>IF(ISNA(VLOOKUP(Table1510[[#This Row],[Name]],Table1[#All],21,FALSE)),"0",(VLOOKUP(Table1510[[#This Row],[Name]],Table1[#All],21,FALSE)))</f>
        <v>0</v>
      </c>
      <c r="K519" s="97">
        <f ca="1">IFERROR(Table1510[[#This Row],[Electricity 23-24]]/$O$1,"")</f>
        <v>0</v>
      </c>
      <c r="L519" s="77"/>
    </row>
    <row r="520" spans="1:12" x14ac:dyDescent="0.25">
      <c r="A520" s="2"/>
      <c r="B520" s="21" t="e">
        <f>VLOOKUP(Table1510[[#This Row],[Name]], 'Site Information'!$A$2:$D$46, 4, FALSE)</f>
        <v>#N/A</v>
      </c>
      <c r="C520" s="13" t="str">
        <f>IF(ISNA(VLOOKUP(Table1510[[#This Row],[Name]], 'Elec 17-18'!$A$4:$B$630, 2, FALSE)), "0", VLOOKUP(Table1510[[#This Row],[Name]], 'Elec 17-18'!$A$4:$B$630, 2, FALSE))</f>
        <v>0</v>
      </c>
      <c r="D520" s="8" t="str">
        <f>IF(ISNA(VLOOKUP(Table1510[[#This Row],[Name]], 'Elec 18-19'!$A$4:$B$630, 2, FALSE)), "0", VLOOKUP(Table1510[[#This Row],[Name]], 'Elec 18-19'!$A$4:$B$630, 2, FALSE))</f>
        <v>0</v>
      </c>
      <c r="E520" s="7" t="str">
        <f>IF(ISNA(VLOOKUP(Table1510[[#This Row],[Name]], 'Elec 19-20'!$A$4:$B$631, 2, FALSE)), "0", VLOOKUP(Table1510[[#This Row],[Name]], 'Elec 19-20'!$A$4:$B$631, 2, FALSE))</f>
        <v>0</v>
      </c>
      <c r="F520" s="11" t="str">
        <f>IF(ISNA(VLOOKUP(Table1510[[#This Row],[Name]],'Elec 20-21'!$A$4:$B$641, 2, FALSE)), "0", VLOOKUP(Table1510[[#This Row],[Name]], 'Elec 20-21'!$A$4:$B$641, 2, FALSE))</f>
        <v>0</v>
      </c>
      <c r="G520" s="47" t="str">
        <f>IF(ISNA(VLOOKUP(Table1510[[#This Row],[Name]], 'Elec 21-22'!$A$4:$B$656, 2, FALSE)), "0", VLOOKUP(Table1510[[#This Row],[Name]], 'Elec 21-22'!$A$4:$B$656, 2, FALSE))</f>
        <v>0</v>
      </c>
      <c r="H520" s="11" t="str">
        <f>IF(ISNA(VLOOKUP(Table1510[[#This Row],[Name]],'Elec 22-23'!$A$4:$B$680, 2, FALSE)), "", VLOOKUP(Table1510[[#This Row],[Name]], 'Elec 22-23'!$A$4:$B$680, 2, FALSE))</f>
        <v/>
      </c>
      <c r="I520" s="74" t="str">
        <f>IFERROR(Table1510[[#This Row],[Electricity 22-23]]/$M$1, "")</f>
        <v/>
      </c>
      <c r="J520" s="7" t="str">
        <f>IF(ISNA(VLOOKUP(Table1510[[#This Row],[Name]],Table1[#All],21,FALSE)),"0",(VLOOKUP(Table1510[[#This Row],[Name]],Table1[#All],21,FALSE)))</f>
        <v>0</v>
      </c>
      <c r="K520" s="97">
        <f ca="1">IFERROR(Table1510[[#This Row],[Electricity 23-24]]/$O$1,"")</f>
        <v>0</v>
      </c>
      <c r="L520" s="77"/>
    </row>
    <row r="521" spans="1:12" x14ac:dyDescent="0.25">
      <c r="A521" s="2"/>
      <c r="B521" s="21" t="e">
        <f>VLOOKUP(Table1510[[#This Row],[Name]], 'Site Information'!$A$2:$D$46, 4, FALSE)</f>
        <v>#N/A</v>
      </c>
      <c r="C521" s="13" t="str">
        <f>IF(ISNA(VLOOKUP(Table1510[[#This Row],[Name]], 'Elec 17-18'!$A$4:$B$630, 2, FALSE)), "0", VLOOKUP(Table1510[[#This Row],[Name]], 'Elec 17-18'!$A$4:$B$630, 2, FALSE))</f>
        <v>0</v>
      </c>
      <c r="D521" s="8" t="str">
        <f>IF(ISNA(VLOOKUP(Table1510[[#This Row],[Name]], 'Elec 18-19'!$A$4:$B$630, 2, FALSE)), "0", VLOOKUP(Table1510[[#This Row],[Name]], 'Elec 18-19'!$A$4:$B$630, 2, FALSE))</f>
        <v>0</v>
      </c>
      <c r="E521" s="7" t="str">
        <f>IF(ISNA(VLOOKUP(Table1510[[#This Row],[Name]], 'Elec 19-20'!$A$4:$B$631, 2, FALSE)), "0", VLOOKUP(Table1510[[#This Row],[Name]], 'Elec 19-20'!$A$4:$B$631, 2, FALSE))</f>
        <v>0</v>
      </c>
      <c r="F521" s="11" t="str">
        <f>IF(ISNA(VLOOKUP(Table1510[[#This Row],[Name]],'Elec 20-21'!$A$4:$B$641, 2, FALSE)), "0", VLOOKUP(Table1510[[#This Row],[Name]], 'Elec 20-21'!$A$4:$B$641, 2, FALSE))</f>
        <v>0</v>
      </c>
      <c r="G521" s="47" t="str">
        <f>IF(ISNA(VLOOKUP(Table1510[[#This Row],[Name]], 'Elec 21-22'!$A$4:$B$656, 2, FALSE)), "0", VLOOKUP(Table1510[[#This Row],[Name]], 'Elec 21-22'!$A$4:$B$656, 2, FALSE))</f>
        <v>0</v>
      </c>
      <c r="H521" s="11" t="str">
        <f>IF(ISNA(VLOOKUP(Table1510[[#This Row],[Name]],'Elec 22-23'!$A$4:$B$680, 2, FALSE)), "", VLOOKUP(Table1510[[#This Row],[Name]], 'Elec 22-23'!$A$4:$B$680, 2, FALSE))</f>
        <v/>
      </c>
      <c r="I521" s="74" t="str">
        <f>IFERROR(Table1510[[#This Row],[Electricity 22-23]]/$M$1, "")</f>
        <v/>
      </c>
      <c r="J521" s="7" t="str">
        <f>IF(ISNA(VLOOKUP(Table1510[[#This Row],[Name]],Table1[#All],21,FALSE)),"0",(VLOOKUP(Table1510[[#This Row],[Name]],Table1[#All],21,FALSE)))</f>
        <v>0</v>
      </c>
      <c r="K521" s="97">
        <f ca="1">IFERROR(Table1510[[#This Row],[Electricity 23-24]]/$O$1,"")</f>
        <v>0</v>
      </c>
      <c r="L521" s="77"/>
    </row>
    <row r="522" spans="1:12" x14ac:dyDescent="0.25">
      <c r="A522" s="2"/>
      <c r="B522" s="21" t="e">
        <f>VLOOKUP(Table1510[[#This Row],[Name]], 'Site Information'!$A$2:$D$46, 4, FALSE)</f>
        <v>#N/A</v>
      </c>
      <c r="C522" s="11" t="str">
        <f>IF(ISNA(VLOOKUP(Table1510[[#This Row],[Name]], 'Elec 17-18'!$A$4:$B$630, 2, FALSE)), "0", VLOOKUP(Table1510[[#This Row],[Name]], 'Elec 17-18'!$A$4:$B$630, 2, FALSE))</f>
        <v>0</v>
      </c>
      <c r="D522" s="11" t="str">
        <f>IF(ISNA(VLOOKUP(Table1510[[#This Row],[Name]], 'Elec 18-19'!$A$4:$B$630, 2, FALSE)), "0", VLOOKUP(Table1510[[#This Row],[Name]], 'Elec 18-19'!$A$4:$B$630, 2, FALSE))</f>
        <v>0</v>
      </c>
      <c r="E522" s="11" t="str">
        <f>IF(ISNA(VLOOKUP(Table1510[[#This Row],[Name]], 'Elec 19-20'!$A$4:$B$631, 2, FALSE)), "0", VLOOKUP(Table1510[[#This Row],[Name]], 'Elec 19-20'!$A$4:$B$631, 2, FALSE))</f>
        <v>0</v>
      </c>
      <c r="F522" s="11" t="str">
        <f>IF(ISNA(VLOOKUP(Table1510[[#This Row],[Name]],'Elec 20-21'!$A$4:$B$641, 2, FALSE)), "0", VLOOKUP(Table1510[[#This Row],[Name]], 'Elec 20-21'!$A$4:$B$641, 2, FALSE))</f>
        <v>0</v>
      </c>
      <c r="G522" s="47" t="str">
        <f>IF(ISNA(VLOOKUP(Table1510[[#This Row],[Name]], 'Elec 21-22'!$A$4:$B$656, 2, FALSE)), "0", VLOOKUP(Table1510[[#This Row],[Name]], 'Elec 21-22'!$A$4:$B$656, 2, FALSE))</f>
        <v>0</v>
      </c>
      <c r="H522" s="11" t="str">
        <f>IF(ISNA(VLOOKUP(Table1510[[#This Row],[Name]],'Elec 22-23'!$A$4:$B$680, 2, FALSE)), "", VLOOKUP(Table1510[[#This Row],[Name]], 'Elec 22-23'!$A$4:$B$680, 2, FALSE))</f>
        <v/>
      </c>
      <c r="I522" s="93" t="str">
        <f>IFERROR(Table1510[[#This Row],[Electricity 22-23]]/$M$1, "")</f>
        <v/>
      </c>
      <c r="J522" s="7" t="str">
        <f>IF(ISNA(VLOOKUP(Table1510[[#This Row],[Name]],Table1[#All],21,FALSE)),"0",(VLOOKUP(Table1510[[#This Row],[Name]],Table1[#All],21,FALSE)))</f>
        <v>0</v>
      </c>
      <c r="K522" s="97">
        <f ca="1">IFERROR(Table1510[[#This Row],[Electricity 23-24]]/$O$1,"")</f>
        <v>0</v>
      </c>
      <c r="L522" s="77"/>
    </row>
    <row r="523" spans="1:12" x14ac:dyDescent="0.25">
      <c r="A523" s="2"/>
      <c r="B523" s="21" t="e">
        <f>VLOOKUP(Table1510[[#This Row],[Name]], 'Site Information'!$A$2:$D$46, 4, FALSE)</f>
        <v>#N/A</v>
      </c>
      <c r="C523" s="13" t="str">
        <f>IF(ISNA(VLOOKUP(Table1510[[#This Row],[Name]], 'Elec 17-18'!$A$4:$B$630, 2, FALSE)), "0", VLOOKUP(Table1510[[#This Row],[Name]], 'Elec 17-18'!$A$4:$B$630, 2, FALSE))</f>
        <v>0</v>
      </c>
      <c r="D523" s="8" t="str">
        <f>IF(ISNA(VLOOKUP(Table1510[[#This Row],[Name]], 'Elec 18-19'!$A$4:$B$630, 2, FALSE)), "0", VLOOKUP(Table1510[[#This Row],[Name]], 'Elec 18-19'!$A$4:$B$630, 2, FALSE))</f>
        <v>0</v>
      </c>
      <c r="E523" s="7" t="str">
        <f>IF(ISNA(VLOOKUP(Table1510[[#This Row],[Name]], 'Elec 19-20'!$A$4:$B$631, 2, FALSE)), "0", VLOOKUP(Table1510[[#This Row],[Name]], 'Elec 19-20'!$A$4:$B$631, 2, FALSE))</f>
        <v>0</v>
      </c>
      <c r="F523" s="11" t="str">
        <f>IF(ISNA(VLOOKUP(Table1510[[#This Row],[Name]],'Elec 20-21'!$A$4:$B$641, 2, FALSE)), "0", VLOOKUP(Table1510[[#This Row],[Name]], 'Elec 20-21'!$A$4:$B$641, 2, FALSE))</f>
        <v>0</v>
      </c>
      <c r="G523" s="47" t="str">
        <f>IF(ISNA(VLOOKUP(Table1510[[#This Row],[Name]], 'Elec 21-22'!$A$4:$B$656, 2, FALSE)), "0", VLOOKUP(Table1510[[#This Row],[Name]], 'Elec 21-22'!$A$4:$B$656, 2, FALSE))</f>
        <v>0</v>
      </c>
      <c r="H523" s="11" t="str">
        <f>IF(ISNA(VLOOKUP(Table1510[[#This Row],[Name]],'Elec 22-23'!$A$4:$B$680, 2, FALSE)), "", VLOOKUP(Table1510[[#This Row],[Name]], 'Elec 22-23'!$A$4:$B$680, 2, FALSE))</f>
        <v/>
      </c>
      <c r="I523" s="74" t="str">
        <f>IFERROR(Table1510[[#This Row],[Electricity 22-23]]/$M$1, "")</f>
        <v/>
      </c>
      <c r="J523" s="7" t="str">
        <f>IF(ISNA(VLOOKUP(Table1510[[#This Row],[Name]],Table1[#All],21,FALSE)),"0",(VLOOKUP(Table1510[[#This Row],[Name]],Table1[#All],21,FALSE)))</f>
        <v>0</v>
      </c>
      <c r="K523" s="97">
        <f ca="1">IFERROR(Table1510[[#This Row],[Electricity 23-24]]/$O$1,"")</f>
        <v>0</v>
      </c>
      <c r="L523" s="77"/>
    </row>
    <row r="524" spans="1:12" x14ac:dyDescent="0.25">
      <c r="A524" s="2"/>
      <c r="B524" s="21" t="e">
        <f>VLOOKUP(Table1510[[#This Row],[Name]], 'Site Information'!$A$2:$D$46, 4, FALSE)</f>
        <v>#N/A</v>
      </c>
      <c r="C524" s="11" t="str">
        <f>IF(ISNA(VLOOKUP(Table1510[[#This Row],[Name]], 'Elec 17-18'!$A$4:$B$630, 2, FALSE)), "0", VLOOKUP(Table1510[[#This Row],[Name]], 'Elec 17-18'!$A$4:$B$630, 2, FALSE))</f>
        <v>0</v>
      </c>
      <c r="D524" s="11" t="str">
        <f>IF(ISNA(VLOOKUP(Table1510[[#This Row],[Name]], 'Elec 18-19'!$A$4:$B$630, 2, FALSE)), "0", VLOOKUP(Table1510[[#This Row],[Name]], 'Elec 18-19'!$A$4:$B$630, 2, FALSE))</f>
        <v>0</v>
      </c>
      <c r="E524" s="7" t="str">
        <f>IF(ISNA(VLOOKUP(Table1510[[#This Row],[Name]], 'Elec 19-20'!$A$4:$B$631, 2, FALSE)), "0", VLOOKUP(Table1510[[#This Row],[Name]], 'Elec 19-20'!$A$4:$B$631, 2, FALSE))</f>
        <v>0</v>
      </c>
      <c r="F524" s="11" t="str">
        <f>IF(ISNA(VLOOKUP(Table1510[[#This Row],[Name]],'Elec 20-21'!$A$4:$B$641, 2, FALSE)), "0", VLOOKUP(Table1510[[#This Row],[Name]], 'Elec 20-21'!$A$4:$B$641, 2, FALSE))</f>
        <v>0</v>
      </c>
      <c r="G524" s="47" t="str">
        <f>IF(ISNA(VLOOKUP(Table1510[[#This Row],[Name]], 'Elec 21-22'!$A$4:$B$656, 2, FALSE)), "0", VLOOKUP(Table1510[[#This Row],[Name]], 'Elec 21-22'!$A$4:$B$656, 2, FALSE))</f>
        <v>0</v>
      </c>
      <c r="H524" s="11" t="str">
        <f>IF(ISNA(VLOOKUP(Table1510[[#This Row],[Name]],'Elec 22-23'!$A$4:$B$680, 2, FALSE)), "", VLOOKUP(Table1510[[#This Row],[Name]], 'Elec 22-23'!$A$4:$B$680, 2, FALSE))</f>
        <v/>
      </c>
      <c r="I524" s="97" t="str">
        <f>IFERROR(Table1510[[#This Row],[Electricity 22-23]]/$M$1, "")</f>
        <v/>
      </c>
      <c r="J524" s="7" t="str">
        <f>IF(ISNA(VLOOKUP(Table1510[[#This Row],[Name]],Table1[#All],21,FALSE)),"0",(VLOOKUP(Table1510[[#This Row],[Name]],Table1[#All],21,FALSE)))</f>
        <v>0</v>
      </c>
      <c r="K524" s="97">
        <f ca="1">IFERROR(Table1510[[#This Row],[Electricity 23-24]]/$O$1,"")</f>
        <v>0</v>
      </c>
      <c r="L524" s="77"/>
    </row>
    <row r="525" spans="1:12" x14ac:dyDescent="0.25">
      <c r="A525" s="2"/>
      <c r="B525" s="21" t="e">
        <f>VLOOKUP(Table1510[[#This Row],[Name]], 'Site Information'!$A$2:$D$46, 4, FALSE)</f>
        <v>#N/A</v>
      </c>
      <c r="C525" s="13" t="str">
        <f>IF(ISNA(VLOOKUP(Table1510[[#This Row],[Name]], 'Elec 17-18'!$A$4:$B$630, 2, FALSE)), "0", VLOOKUP(Table1510[[#This Row],[Name]], 'Elec 17-18'!$A$4:$B$630, 2, FALSE))</f>
        <v>0</v>
      </c>
      <c r="D525" s="8" t="str">
        <f>IF(ISNA(VLOOKUP(Table1510[[#This Row],[Name]], 'Elec 18-19'!$A$4:$B$630, 2, FALSE)), "0", VLOOKUP(Table1510[[#This Row],[Name]], 'Elec 18-19'!$A$4:$B$630, 2, FALSE))</f>
        <v>0</v>
      </c>
      <c r="E525" s="7" t="str">
        <f>IF(ISNA(VLOOKUP(Table1510[[#This Row],[Name]], 'Elec 19-20'!$A$4:$B$631, 2, FALSE)), "0", VLOOKUP(Table1510[[#This Row],[Name]], 'Elec 19-20'!$A$4:$B$631, 2, FALSE))</f>
        <v>0</v>
      </c>
      <c r="F525" s="11" t="str">
        <f>IF(ISNA(VLOOKUP(Table1510[[#This Row],[Name]],'Elec 20-21'!$A$4:$B$641, 2, FALSE)), "0", VLOOKUP(Table1510[[#This Row],[Name]], 'Elec 20-21'!$A$4:$B$641, 2, FALSE))</f>
        <v>0</v>
      </c>
      <c r="G525" s="47" t="str">
        <f>IF(ISNA(VLOOKUP(Table1510[[#This Row],[Name]], 'Elec 21-22'!$A$4:$B$656, 2, FALSE)), "0", VLOOKUP(Table1510[[#This Row],[Name]], 'Elec 21-22'!$A$4:$B$656, 2, FALSE))</f>
        <v>0</v>
      </c>
      <c r="H525" s="11" t="str">
        <f>IF(ISNA(VLOOKUP(Table1510[[#This Row],[Name]],'Elec 22-23'!$A$4:$B$680, 2, FALSE)), "", VLOOKUP(Table1510[[#This Row],[Name]], 'Elec 22-23'!$A$4:$B$680, 2, FALSE))</f>
        <v/>
      </c>
      <c r="I525" s="97" t="str">
        <f>IFERROR(Table1510[[#This Row],[Electricity 22-23]]/$M$1, "")</f>
        <v/>
      </c>
      <c r="J525" s="7" t="str">
        <f>IF(ISNA(VLOOKUP(Table1510[[#This Row],[Name]],Table1[#All],21,FALSE)),"0",(VLOOKUP(Table1510[[#This Row],[Name]],Table1[#All],21,FALSE)))</f>
        <v>0</v>
      </c>
      <c r="K525" s="97">
        <f ca="1">IFERROR(Table1510[[#This Row],[Electricity 23-24]]/$O$1,"")</f>
        <v>0</v>
      </c>
      <c r="L525" s="77"/>
    </row>
    <row r="526" spans="1:12" x14ac:dyDescent="0.25">
      <c r="A526" s="2"/>
      <c r="B526" s="21" t="e">
        <f>VLOOKUP(Table1510[[#This Row],[Name]], 'Site Information'!$A$2:$D$46, 4, FALSE)</f>
        <v>#N/A</v>
      </c>
      <c r="C526" s="13" t="str">
        <f>IF(ISNA(VLOOKUP(Table1510[[#This Row],[Name]], 'Elec 17-18'!$A$4:$B$630, 2, FALSE)), "0", VLOOKUP(Table1510[[#This Row],[Name]], 'Elec 17-18'!$A$4:$B$630, 2, FALSE))</f>
        <v>0</v>
      </c>
      <c r="D526" s="8" t="str">
        <f>IF(ISNA(VLOOKUP(Table1510[[#This Row],[Name]], 'Elec 18-19'!$A$4:$B$630, 2, FALSE)), "0", VLOOKUP(Table1510[[#This Row],[Name]], 'Elec 18-19'!$A$4:$B$630, 2, FALSE))</f>
        <v>0</v>
      </c>
      <c r="E526" s="7" t="str">
        <f>IF(ISNA(VLOOKUP(Table1510[[#This Row],[Name]], 'Elec 19-20'!$A$4:$B$631, 2, FALSE)), "0", VLOOKUP(Table1510[[#This Row],[Name]], 'Elec 19-20'!$A$4:$B$631, 2, FALSE))</f>
        <v>0</v>
      </c>
      <c r="F526" s="11" t="str">
        <f>IF(ISNA(VLOOKUP(Table1510[[#This Row],[Name]],'Elec 20-21'!$A$4:$B$641, 2, FALSE)), "0", VLOOKUP(Table1510[[#This Row],[Name]], 'Elec 20-21'!$A$4:$B$641, 2, FALSE))</f>
        <v>0</v>
      </c>
      <c r="G526" s="47" t="str">
        <f>IF(ISNA(VLOOKUP(Table1510[[#This Row],[Name]], 'Elec 21-22'!$A$4:$B$656, 2, FALSE)), "0", VLOOKUP(Table1510[[#This Row],[Name]], 'Elec 21-22'!$A$4:$B$656, 2, FALSE))</f>
        <v>0</v>
      </c>
      <c r="H526" s="11" t="str">
        <f>IF(ISNA(VLOOKUP(Table1510[[#This Row],[Name]],'Elec 22-23'!$A$4:$B$680, 2, FALSE)), "", VLOOKUP(Table1510[[#This Row],[Name]], 'Elec 22-23'!$A$4:$B$680, 2, FALSE))</f>
        <v/>
      </c>
      <c r="I526" s="74" t="str">
        <f>IFERROR(Table1510[[#This Row],[Electricity 22-23]]/$M$1, "")</f>
        <v/>
      </c>
      <c r="J526" s="7" t="str">
        <f>IF(ISNA(VLOOKUP(Table1510[[#This Row],[Name]],Table1[#All],21,FALSE)),"0",(VLOOKUP(Table1510[[#This Row],[Name]],Table1[#All],21,FALSE)))</f>
        <v>0</v>
      </c>
      <c r="K526" s="97">
        <f ca="1">IFERROR(Table1510[[#This Row],[Electricity 23-24]]/$O$1,"")</f>
        <v>0</v>
      </c>
      <c r="L526" s="77"/>
    </row>
    <row r="527" spans="1:12" x14ac:dyDescent="0.25">
      <c r="A527" s="2"/>
      <c r="B527" s="21" t="e">
        <f>VLOOKUP(Table1510[[#This Row],[Name]], 'Site Information'!$A$2:$D$46, 4, FALSE)</f>
        <v>#N/A</v>
      </c>
      <c r="C527" s="47" t="str">
        <f>IF(ISNA(VLOOKUP(Table1510[[#This Row],[Name]], 'Elec 17-18'!$A$4:$B$630, 2, FALSE)), "0", VLOOKUP(Table1510[[#This Row],[Name]], 'Elec 17-18'!$A$4:$B$630, 2, FALSE))</f>
        <v>0</v>
      </c>
      <c r="D527" s="11" t="str">
        <f>IF(ISNA(VLOOKUP(Table1510[[#This Row],[Name]], 'Elec 18-19'!$A$4:$B$630, 2, FALSE)), "0", VLOOKUP(Table1510[[#This Row],[Name]], 'Elec 18-19'!$A$4:$B$630, 2, FALSE))</f>
        <v>0</v>
      </c>
      <c r="E527" s="7" t="str">
        <f>IF(ISNA(VLOOKUP(Table1510[[#This Row],[Name]], 'Elec 19-20'!$A$4:$B$631, 2, FALSE)), "0", VLOOKUP(Table1510[[#This Row],[Name]], 'Elec 19-20'!$A$4:$B$631, 2, FALSE))</f>
        <v>0</v>
      </c>
      <c r="F527" s="11" t="str">
        <f>IF(ISNA(VLOOKUP(Table1510[[#This Row],[Name]],'Elec 20-21'!$A$4:$B$641, 2, FALSE)), "0", VLOOKUP(Table1510[[#This Row],[Name]], 'Elec 20-21'!$A$4:$B$641, 2, FALSE))</f>
        <v>0</v>
      </c>
      <c r="G527" s="47" t="str">
        <f>IF(ISNA(VLOOKUP(Table1510[[#This Row],[Name]], 'Elec 21-22'!$A$4:$B$656, 2, FALSE)), "0", VLOOKUP(Table1510[[#This Row],[Name]], 'Elec 21-22'!$A$4:$B$656, 2, FALSE))</f>
        <v>0</v>
      </c>
      <c r="H527" s="11" t="str">
        <f>IF(ISNA(VLOOKUP(Table1510[[#This Row],[Name]],'Elec 22-23'!$A$4:$B$680, 2, FALSE)), "", VLOOKUP(Table1510[[#This Row],[Name]], 'Elec 22-23'!$A$4:$B$680, 2, FALSE))</f>
        <v/>
      </c>
      <c r="I527" s="97" t="str">
        <f>IFERROR(Table1510[[#This Row],[Electricity 22-23]]/$M$1, "")</f>
        <v/>
      </c>
      <c r="J527" s="7" t="str">
        <f>IF(ISNA(VLOOKUP(Table1510[[#This Row],[Name]],Table1[#All],21,FALSE)),"0",(VLOOKUP(Table1510[[#This Row],[Name]],Table1[#All],21,FALSE)))</f>
        <v>0</v>
      </c>
      <c r="K527" s="97">
        <f ca="1">IFERROR(Table1510[[#This Row],[Electricity 23-24]]/$O$1,"")</f>
        <v>0</v>
      </c>
      <c r="L527" s="77"/>
    </row>
    <row r="528" spans="1:12" x14ac:dyDescent="0.25">
      <c r="A528" s="2"/>
      <c r="B528" s="21" t="e">
        <f>VLOOKUP(Table1510[[#This Row],[Name]], 'Site Information'!$A$2:$D$46, 4, FALSE)</f>
        <v>#N/A</v>
      </c>
      <c r="C528" s="13" t="str">
        <f>IF(ISNA(VLOOKUP(Table1510[[#This Row],[Name]], 'Elec 17-18'!$A$4:$B$630, 2, FALSE)), "0", VLOOKUP(Table1510[[#This Row],[Name]], 'Elec 17-18'!$A$4:$B$630, 2, FALSE))</f>
        <v>0</v>
      </c>
      <c r="D528" s="8" t="str">
        <f>IF(ISNA(VLOOKUP(Table1510[[#This Row],[Name]], 'Elec 18-19'!$A$4:$B$630, 2, FALSE)), "0", VLOOKUP(Table1510[[#This Row],[Name]], 'Elec 18-19'!$A$4:$B$630, 2, FALSE))</f>
        <v>0</v>
      </c>
      <c r="E528" s="7" t="str">
        <f>IF(ISNA(VLOOKUP(Table1510[[#This Row],[Name]], 'Elec 19-20'!$A$4:$B$631, 2, FALSE)), "0", VLOOKUP(Table1510[[#This Row],[Name]], 'Elec 19-20'!$A$4:$B$631, 2, FALSE))</f>
        <v>0</v>
      </c>
      <c r="F528" s="11" t="str">
        <f>IF(ISNA(VLOOKUP(Table1510[[#This Row],[Name]],'Elec 20-21'!$A$4:$B$641, 2, FALSE)), "0", VLOOKUP(Table1510[[#This Row],[Name]], 'Elec 20-21'!$A$4:$B$641, 2, FALSE))</f>
        <v>0</v>
      </c>
      <c r="G528" s="47" t="str">
        <f>IF(ISNA(VLOOKUP(Table1510[[#This Row],[Name]], 'Elec 21-22'!$A$4:$B$656, 2, FALSE)), "0", VLOOKUP(Table1510[[#This Row],[Name]], 'Elec 21-22'!$A$4:$B$656, 2, FALSE))</f>
        <v>0</v>
      </c>
      <c r="H528" s="11" t="str">
        <f>IF(ISNA(VLOOKUP(Table1510[[#This Row],[Name]],'Elec 22-23'!$A$4:$B$680, 2, FALSE)), "", VLOOKUP(Table1510[[#This Row],[Name]], 'Elec 22-23'!$A$4:$B$680, 2, FALSE))</f>
        <v/>
      </c>
      <c r="I528" s="74" t="str">
        <f>IFERROR(Table1510[[#This Row],[Electricity 22-23]]/$M$1, "")</f>
        <v/>
      </c>
      <c r="J528" s="7" t="str">
        <f>IF(ISNA(VLOOKUP(Table1510[[#This Row],[Name]],Table1[#All],21,FALSE)),"0",(VLOOKUP(Table1510[[#This Row],[Name]],Table1[#All],21,FALSE)))</f>
        <v>0</v>
      </c>
      <c r="K528" s="97">
        <f ca="1">IFERROR(Table1510[[#This Row],[Electricity 23-24]]/$O$1,"")</f>
        <v>0</v>
      </c>
      <c r="L528" s="77"/>
    </row>
    <row r="529" spans="1:12" x14ac:dyDescent="0.25">
      <c r="A529" s="2"/>
      <c r="B529" s="21" t="e">
        <f>VLOOKUP(Table1510[[#This Row],[Name]], 'Site Information'!$A$2:$D$46, 4, FALSE)</f>
        <v>#N/A</v>
      </c>
      <c r="C529" s="8" t="str">
        <f>IF(ISNA(VLOOKUP(Table1510[[#This Row],[Name]], 'Elec 17-18'!$A$4:$B$630, 2, FALSE)), "0", VLOOKUP(Table1510[[#This Row],[Name]], 'Elec 17-18'!$A$4:$B$630, 2, FALSE))</f>
        <v>0</v>
      </c>
      <c r="D529" s="8" t="str">
        <f>IF(ISNA(VLOOKUP(Table1510[[#This Row],[Name]], 'Elec 18-19'!$A$4:$B$630, 2, FALSE)), "0", VLOOKUP(Table1510[[#This Row],[Name]], 'Elec 18-19'!$A$4:$B$630, 2, FALSE))</f>
        <v>0</v>
      </c>
      <c r="E529" s="7" t="str">
        <f>IF(ISNA(VLOOKUP(Table1510[[#This Row],[Name]], 'Elec 19-20'!$A$4:$B$631, 2, FALSE)), "0", VLOOKUP(Table1510[[#This Row],[Name]], 'Elec 19-20'!$A$4:$B$631, 2, FALSE))</f>
        <v>0</v>
      </c>
      <c r="F529" s="11" t="str">
        <f>IF(ISNA(VLOOKUP(Table1510[[#This Row],[Name]],'Elec 20-21'!$A$4:$B$641, 2, FALSE)), "0", VLOOKUP(Table1510[[#This Row],[Name]], 'Elec 20-21'!$A$4:$B$641, 2, FALSE))</f>
        <v>0</v>
      </c>
      <c r="G529" s="47" t="str">
        <f>IF(ISNA(VLOOKUP(Table1510[[#This Row],[Name]], 'Elec 21-22'!$A$4:$B$656, 2, FALSE)), "0", VLOOKUP(Table1510[[#This Row],[Name]], 'Elec 21-22'!$A$4:$B$656, 2, FALSE))</f>
        <v>0</v>
      </c>
      <c r="H529" s="11" t="str">
        <f>IF(ISNA(VLOOKUP(Table1510[[#This Row],[Name]],'Elec 22-23'!$A$4:$B$680, 2, FALSE)), "", VLOOKUP(Table1510[[#This Row],[Name]], 'Elec 22-23'!$A$4:$B$680, 2, FALSE))</f>
        <v/>
      </c>
      <c r="I529" s="74" t="str">
        <f>IFERROR(Table1510[[#This Row],[Electricity 22-23]]/$M$1, "")</f>
        <v/>
      </c>
      <c r="J529" s="7" t="str">
        <f>IF(ISNA(VLOOKUP(Table1510[[#This Row],[Name]],Table1[#All],21,FALSE)),"0",(VLOOKUP(Table1510[[#This Row],[Name]],Table1[#All],21,FALSE)))</f>
        <v>0</v>
      </c>
      <c r="K529" s="97">
        <f ca="1">IFERROR(Table1510[[#This Row],[Electricity 23-24]]/$O$1,"")</f>
        <v>0</v>
      </c>
      <c r="L529" s="77"/>
    </row>
    <row r="530" spans="1:12" x14ac:dyDescent="0.25">
      <c r="A530" s="2"/>
      <c r="B530" s="21" t="e">
        <f>VLOOKUP(Table1510[[#This Row],[Name]], 'Site Information'!$A$2:$D$46, 4, FALSE)</f>
        <v>#N/A</v>
      </c>
      <c r="C530" s="47" t="str">
        <f>IF(ISNA(VLOOKUP(Table1510[[#This Row],[Name]], 'Elec 17-18'!$A$4:$B$630, 2, FALSE)), "0", VLOOKUP(Table1510[[#This Row],[Name]], 'Elec 17-18'!$A$4:$B$630, 2, FALSE))</f>
        <v>0</v>
      </c>
      <c r="D530" s="11" t="str">
        <f>IF(ISNA(VLOOKUP(Table1510[[#This Row],[Name]], 'Elec 18-19'!$A$4:$B$630, 2, FALSE)), "0", VLOOKUP(Table1510[[#This Row],[Name]], 'Elec 18-19'!$A$4:$B$630, 2, FALSE))</f>
        <v>0</v>
      </c>
      <c r="E530" s="11" t="str">
        <f>IF(ISNA(VLOOKUP(Table1510[[#This Row],[Name]], 'Elec 19-20'!$A$4:$B$631, 2, FALSE)), "0", VLOOKUP(Table1510[[#This Row],[Name]], 'Elec 19-20'!$A$4:$B$631, 2, FALSE))</f>
        <v>0</v>
      </c>
      <c r="F530" s="11" t="str">
        <f>IF(ISNA(VLOOKUP(Table1510[[#This Row],[Name]],'Elec 20-21'!$A$4:$B$641, 2, FALSE)), "0", VLOOKUP(Table1510[[#This Row],[Name]], 'Elec 20-21'!$A$4:$B$641, 2, FALSE))</f>
        <v>0</v>
      </c>
      <c r="G530" s="47" t="str">
        <f>IF(ISNA(VLOOKUP(Table1510[[#This Row],[Name]], 'Elec 21-22'!$A$4:$B$656, 2, FALSE)), "0", VLOOKUP(Table1510[[#This Row],[Name]], 'Elec 21-22'!$A$4:$B$656, 2, FALSE))</f>
        <v>0</v>
      </c>
      <c r="H530" s="11" t="str">
        <f>IF(ISNA(VLOOKUP(Table1510[[#This Row],[Name]],'Elec 22-23'!$A$4:$B$680, 2, FALSE)), "", VLOOKUP(Table1510[[#This Row],[Name]], 'Elec 22-23'!$A$4:$B$680, 2, FALSE))</f>
        <v/>
      </c>
      <c r="I530" s="93" t="str">
        <f>IFERROR(Table1510[[#This Row],[Electricity 22-23]]/$M$1, "")</f>
        <v/>
      </c>
      <c r="J530" s="7" t="str">
        <f>IF(ISNA(VLOOKUP(Table1510[[#This Row],[Name]],Table1[#All],21,FALSE)),"0",(VLOOKUP(Table1510[[#This Row],[Name]],Table1[#All],21,FALSE)))</f>
        <v>0</v>
      </c>
      <c r="K530" s="97">
        <f ca="1">IFERROR(Table1510[[#This Row],[Electricity 23-24]]/$O$1,"")</f>
        <v>0</v>
      </c>
      <c r="L530" s="77"/>
    </row>
    <row r="531" spans="1:12" x14ac:dyDescent="0.25">
      <c r="A531" s="2"/>
      <c r="B531" s="21" t="e">
        <f>VLOOKUP(Table1510[[#This Row],[Name]], 'Site Information'!$A$2:$D$46, 4, FALSE)</f>
        <v>#N/A</v>
      </c>
      <c r="C531" s="47" t="str">
        <f>IF(ISNA(VLOOKUP(Table1510[[#This Row],[Name]], 'Elec 17-18'!$A$4:$B$630, 2, FALSE)), "0", VLOOKUP(Table1510[[#This Row],[Name]], 'Elec 17-18'!$A$4:$B$630, 2, FALSE))</f>
        <v>0</v>
      </c>
      <c r="D531" s="11" t="str">
        <f>IF(ISNA(VLOOKUP(Table1510[[#This Row],[Name]], 'Elec 18-19'!$A$4:$B$630, 2, FALSE)), "0", VLOOKUP(Table1510[[#This Row],[Name]], 'Elec 18-19'!$A$4:$B$630, 2, FALSE))</f>
        <v>0</v>
      </c>
      <c r="E531" s="11" t="str">
        <f>IF(ISNA(VLOOKUP(Table1510[[#This Row],[Name]], 'Elec 19-20'!$A$4:$B$631, 2, FALSE)), "0", VLOOKUP(Table1510[[#This Row],[Name]], 'Elec 19-20'!$A$4:$B$631, 2, FALSE))</f>
        <v>0</v>
      </c>
      <c r="F531" s="11" t="str">
        <f>IF(ISNA(VLOOKUP(Table1510[[#This Row],[Name]],'Elec 20-21'!$A$4:$B$641, 2, FALSE)), "0", VLOOKUP(Table1510[[#This Row],[Name]], 'Elec 20-21'!$A$4:$B$641, 2, FALSE))</f>
        <v>0</v>
      </c>
      <c r="G531" s="47" t="str">
        <f>IF(ISNA(VLOOKUP(Table1510[[#This Row],[Name]], 'Elec 21-22'!$A$4:$B$656, 2, FALSE)), "0", VLOOKUP(Table1510[[#This Row],[Name]], 'Elec 21-22'!$A$4:$B$656, 2, FALSE))</f>
        <v>0</v>
      </c>
      <c r="H531" s="11" t="str">
        <f>IF(ISNA(VLOOKUP(Table1510[[#This Row],[Name]],'Elec 22-23'!$A$4:$B$680, 2, FALSE)), "", VLOOKUP(Table1510[[#This Row],[Name]], 'Elec 22-23'!$A$4:$B$680, 2, FALSE))</f>
        <v/>
      </c>
      <c r="I531" s="12" t="str">
        <f>IFERROR(Table1510[[#This Row],[Electricity 22-23]]/$M$1, "")</f>
        <v/>
      </c>
      <c r="J531" s="7" t="str">
        <f>IF(ISNA(VLOOKUP(Table1510[[#This Row],[Name]],Table1[#All],21,FALSE)),"0",(VLOOKUP(Table1510[[#This Row],[Name]],Table1[#All],21,FALSE)))</f>
        <v>0</v>
      </c>
      <c r="K531" s="97">
        <f ca="1">IFERROR(Table1510[[#This Row],[Electricity 23-24]]/$O$1,"")</f>
        <v>0</v>
      </c>
      <c r="L531" s="77"/>
    </row>
    <row r="532" spans="1:12" x14ac:dyDescent="0.25">
      <c r="A532" s="2"/>
      <c r="B532" s="21" t="e">
        <f>VLOOKUP(Table1510[[#This Row],[Name]], 'Site Information'!$A$2:$D$46, 4, FALSE)</f>
        <v>#N/A</v>
      </c>
      <c r="C532" s="47" t="str">
        <f>IF(ISNA(VLOOKUP(Table1510[[#This Row],[Name]], 'Elec 17-18'!$A$4:$B$630, 2, FALSE)), "0", VLOOKUP(Table1510[[#This Row],[Name]], 'Elec 17-18'!$A$4:$B$630, 2, FALSE))</f>
        <v>0</v>
      </c>
      <c r="D532" s="11" t="str">
        <f>IF(ISNA(VLOOKUP(Table1510[[#This Row],[Name]], 'Elec 18-19'!$A$4:$B$630, 2, FALSE)), "0", VLOOKUP(Table1510[[#This Row],[Name]], 'Elec 18-19'!$A$4:$B$630, 2, FALSE))</f>
        <v>0</v>
      </c>
      <c r="E532" s="7" t="str">
        <f>IF(ISNA(VLOOKUP(Table1510[[#This Row],[Name]], 'Elec 19-20'!$A$4:$B$631, 2, FALSE)), "0", VLOOKUP(Table1510[[#This Row],[Name]], 'Elec 19-20'!$A$4:$B$631, 2, FALSE))</f>
        <v>0</v>
      </c>
      <c r="F532" s="11" t="str">
        <f>IF(ISNA(VLOOKUP(Table1510[[#This Row],[Name]],'Elec 20-21'!$A$4:$B$641, 2, FALSE)), "0", VLOOKUP(Table1510[[#This Row],[Name]], 'Elec 20-21'!$A$4:$B$641, 2, FALSE))</f>
        <v>0</v>
      </c>
      <c r="G532" s="47" t="str">
        <f>IF(ISNA(VLOOKUP(Table1510[[#This Row],[Name]], 'Elec 21-22'!$A$4:$B$656, 2, FALSE)), "0", VLOOKUP(Table1510[[#This Row],[Name]], 'Elec 21-22'!$A$4:$B$656, 2, FALSE))</f>
        <v>0</v>
      </c>
      <c r="H532" s="11" t="str">
        <f>IF(ISNA(VLOOKUP(Table1510[[#This Row],[Name]],'Elec 22-23'!$A$4:$B$680, 2, FALSE)), "", VLOOKUP(Table1510[[#This Row],[Name]], 'Elec 22-23'!$A$4:$B$680, 2, FALSE))</f>
        <v/>
      </c>
      <c r="I532" s="97" t="str">
        <f>IFERROR(Table1510[[#This Row],[Electricity 22-23]]/$M$1, "")</f>
        <v/>
      </c>
      <c r="J532" s="7" t="str">
        <f>IF(ISNA(VLOOKUP(Table1510[[#This Row],[Name]],Table1[#All],21,FALSE)),"0",(VLOOKUP(Table1510[[#This Row],[Name]],Table1[#All],21,FALSE)))</f>
        <v>0</v>
      </c>
      <c r="K532" s="97">
        <f ca="1">IFERROR(Table1510[[#This Row],[Electricity 23-24]]/$O$1,"")</f>
        <v>0</v>
      </c>
      <c r="L532" s="77"/>
    </row>
    <row r="533" spans="1:12" x14ac:dyDescent="0.25">
      <c r="A533" s="2"/>
      <c r="B533" s="21" t="e">
        <f>VLOOKUP(Table1510[[#This Row],[Name]], 'Site Information'!$A$2:$D$46, 4, FALSE)</f>
        <v>#N/A</v>
      </c>
      <c r="C533" s="47" t="str">
        <f>IF(ISNA(VLOOKUP(Table1510[[#This Row],[Name]], 'Elec 17-18'!$A$4:$B$630, 2, FALSE)), "0", VLOOKUP(Table1510[[#This Row],[Name]], 'Elec 17-18'!$A$4:$B$630, 2, FALSE))</f>
        <v>0</v>
      </c>
      <c r="D533" s="11" t="str">
        <f>IF(ISNA(VLOOKUP(Table1510[[#This Row],[Name]], 'Elec 18-19'!$A$4:$B$630, 2, FALSE)), "0", VLOOKUP(Table1510[[#This Row],[Name]], 'Elec 18-19'!$A$4:$B$630, 2, FALSE))</f>
        <v>0</v>
      </c>
      <c r="E533" s="7" t="str">
        <f>IF(ISNA(VLOOKUP(Table1510[[#This Row],[Name]], 'Elec 19-20'!$A$4:$B$631, 2, FALSE)), "0", VLOOKUP(Table1510[[#This Row],[Name]], 'Elec 19-20'!$A$4:$B$631, 2, FALSE))</f>
        <v>0</v>
      </c>
      <c r="F533" s="11" t="str">
        <f>IF(ISNA(VLOOKUP(Table1510[[#This Row],[Name]],'Elec 20-21'!$A$4:$B$641, 2, FALSE)), "0", VLOOKUP(Table1510[[#This Row],[Name]], 'Elec 20-21'!$A$4:$B$641, 2, FALSE))</f>
        <v>0</v>
      </c>
      <c r="G533" s="47" t="str">
        <f>IF(ISNA(VLOOKUP(Table1510[[#This Row],[Name]], 'Elec 21-22'!$A$4:$B$656, 2, FALSE)), "0", VLOOKUP(Table1510[[#This Row],[Name]], 'Elec 21-22'!$A$4:$B$656, 2, FALSE))</f>
        <v>0</v>
      </c>
      <c r="H533" s="11" t="str">
        <f>IF(ISNA(VLOOKUP(Table1510[[#This Row],[Name]],'Elec 22-23'!$A$4:$B$680, 2, FALSE)), "", VLOOKUP(Table1510[[#This Row],[Name]], 'Elec 22-23'!$A$4:$B$680, 2, FALSE))</f>
        <v/>
      </c>
      <c r="I533" s="74" t="str">
        <f>IFERROR(Table1510[[#This Row],[Electricity 22-23]]/$M$1, "")</f>
        <v/>
      </c>
      <c r="J533" s="7" t="str">
        <f>IF(ISNA(VLOOKUP(Table1510[[#This Row],[Name]],Table1[#All],21,FALSE)),"0",(VLOOKUP(Table1510[[#This Row],[Name]],Table1[#All],21,FALSE)))</f>
        <v>0</v>
      </c>
      <c r="K533" s="97">
        <f ca="1">IFERROR(Table1510[[#This Row],[Electricity 23-24]]/$O$1,"")</f>
        <v>0</v>
      </c>
      <c r="L533" s="77"/>
    </row>
    <row r="534" spans="1:12" x14ac:dyDescent="0.25">
      <c r="A534" s="2"/>
      <c r="B534" s="21" t="e">
        <f>VLOOKUP(Table1510[[#This Row],[Name]], 'Site Information'!$A$2:$D$46, 4, FALSE)</f>
        <v>#N/A</v>
      </c>
      <c r="C534" s="13" t="str">
        <f>IF(ISNA(VLOOKUP(Table1510[[#This Row],[Name]], 'Elec 17-18'!$A$4:$B$630, 2, FALSE)), "0", VLOOKUP(Table1510[[#This Row],[Name]], 'Elec 17-18'!$A$4:$B$630, 2, FALSE))</f>
        <v>0</v>
      </c>
      <c r="D534" s="8" t="str">
        <f>IF(ISNA(VLOOKUP(Table1510[[#This Row],[Name]], 'Elec 18-19'!$A$4:$B$630, 2, FALSE)), "0", VLOOKUP(Table1510[[#This Row],[Name]], 'Elec 18-19'!$A$4:$B$630, 2, FALSE))</f>
        <v>0</v>
      </c>
      <c r="E534" s="7" t="str">
        <f>IF(ISNA(VLOOKUP(Table1510[[#This Row],[Name]], 'Elec 19-20'!$A$4:$B$631, 2, FALSE)), "0", VLOOKUP(Table1510[[#This Row],[Name]], 'Elec 19-20'!$A$4:$B$631, 2, FALSE))</f>
        <v>0</v>
      </c>
      <c r="F534" s="11" t="str">
        <f>IF(ISNA(VLOOKUP(Table1510[[#This Row],[Name]],'Elec 20-21'!$A$4:$B$641, 2, FALSE)), "0", VLOOKUP(Table1510[[#This Row],[Name]], 'Elec 20-21'!$A$4:$B$641, 2, FALSE))</f>
        <v>0</v>
      </c>
      <c r="G534" s="47" t="str">
        <f>IF(ISNA(VLOOKUP(Table1510[[#This Row],[Name]], 'Elec 21-22'!$A$4:$B$656, 2, FALSE)), "0", VLOOKUP(Table1510[[#This Row],[Name]], 'Elec 21-22'!$A$4:$B$656, 2, FALSE))</f>
        <v>0</v>
      </c>
      <c r="H534" s="11" t="str">
        <f>IF(ISNA(VLOOKUP(Table1510[[#This Row],[Name]],'Elec 22-23'!$A$4:$B$680, 2, FALSE)), "", VLOOKUP(Table1510[[#This Row],[Name]], 'Elec 22-23'!$A$4:$B$680, 2, FALSE))</f>
        <v/>
      </c>
      <c r="I534" s="74" t="str">
        <f>IFERROR(Table1510[[#This Row],[Electricity 22-23]]/$M$1, "")</f>
        <v/>
      </c>
      <c r="J534" s="7" t="str">
        <f>IF(ISNA(VLOOKUP(Table1510[[#This Row],[Name]],Table1[#All],21,FALSE)),"0",(VLOOKUP(Table1510[[#This Row],[Name]],Table1[#All],21,FALSE)))</f>
        <v>0</v>
      </c>
      <c r="K534" s="97">
        <f ca="1">IFERROR(Table1510[[#This Row],[Electricity 23-24]]/$O$1,"")</f>
        <v>0</v>
      </c>
      <c r="L534" s="77"/>
    </row>
    <row r="535" spans="1:12" x14ac:dyDescent="0.25">
      <c r="A535" s="2"/>
      <c r="B535" s="21" t="e">
        <f>VLOOKUP(Table1510[[#This Row],[Name]], 'Site Information'!$A$2:$D$46, 4, FALSE)</f>
        <v>#N/A</v>
      </c>
      <c r="C535" s="13" t="str">
        <f>IF(ISNA(VLOOKUP(Table1510[[#This Row],[Name]], 'Elec 17-18'!$A$4:$B$630, 2, FALSE)), "0", VLOOKUP(Table1510[[#This Row],[Name]], 'Elec 17-18'!$A$4:$B$630, 2, FALSE))</f>
        <v>0</v>
      </c>
      <c r="D535" s="8" t="str">
        <f>IF(ISNA(VLOOKUP(Table1510[[#This Row],[Name]], 'Elec 18-19'!$A$4:$B$630, 2, FALSE)), "0", VLOOKUP(Table1510[[#This Row],[Name]], 'Elec 18-19'!$A$4:$B$630, 2, FALSE))</f>
        <v>0</v>
      </c>
      <c r="E535" s="7" t="str">
        <f>IF(ISNA(VLOOKUP(Table1510[[#This Row],[Name]], 'Elec 19-20'!$A$4:$B$631, 2, FALSE)), "0", VLOOKUP(Table1510[[#This Row],[Name]], 'Elec 19-20'!$A$4:$B$631, 2, FALSE))</f>
        <v>0</v>
      </c>
      <c r="F535" s="11" t="str">
        <f>IF(ISNA(VLOOKUP(Table1510[[#This Row],[Name]],'Elec 20-21'!$A$4:$B$641, 2, FALSE)), "0", VLOOKUP(Table1510[[#This Row],[Name]], 'Elec 20-21'!$A$4:$B$641, 2, FALSE))</f>
        <v>0</v>
      </c>
      <c r="G535" s="47" t="str">
        <f>IF(ISNA(VLOOKUP(Table1510[[#This Row],[Name]], 'Elec 21-22'!$A$4:$B$656, 2, FALSE)), "0", VLOOKUP(Table1510[[#This Row],[Name]], 'Elec 21-22'!$A$4:$B$656, 2, FALSE))</f>
        <v>0</v>
      </c>
      <c r="H535" s="11" t="str">
        <f>IF(ISNA(VLOOKUP(Table1510[[#This Row],[Name]],'Elec 22-23'!$A$4:$B$680, 2, FALSE)), "", VLOOKUP(Table1510[[#This Row],[Name]], 'Elec 22-23'!$A$4:$B$680, 2, FALSE))</f>
        <v/>
      </c>
      <c r="I535" s="74" t="str">
        <f>IFERROR(Table1510[[#This Row],[Electricity 22-23]]/$M$1, "")</f>
        <v/>
      </c>
      <c r="J535" s="7" t="str">
        <f>IF(ISNA(VLOOKUP(Table1510[[#This Row],[Name]],Table1[#All],21,FALSE)),"0",(VLOOKUP(Table1510[[#This Row],[Name]],Table1[#All],21,FALSE)))</f>
        <v>0</v>
      </c>
      <c r="K535" s="97">
        <f ca="1">IFERROR(Table1510[[#This Row],[Electricity 23-24]]/$O$1,"")</f>
        <v>0</v>
      </c>
      <c r="L535" s="77"/>
    </row>
    <row r="536" spans="1:12" x14ac:dyDescent="0.25">
      <c r="A536" s="2"/>
      <c r="B536" s="21" t="e">
        <f>VLOOKUP(Table1510[[#This Row],[Name]], 'Site Information'!$A$2:$D$46, 4, FALSE)</f>
        <v>#N/A</v>
      </c>
      <c r="C536" s="47" t="str">
        <f>IF(ISNA(VLOOKUP(Table1510[[#This Row],[Name]], 'Elec 17-18'!$A$4:$B$630, 2, FALSE)), "0", VLOOKUP(Table1510[[#This Row],[Name]], 'Elec 17-18'!$A$4:$B$630, 2, FALSE))</f>
        <v>0</v>
      </c>
      <c r="D536" s="11" t="str">
        <f>IF(ISNA(VLOOKUP(Table1510[[#This Row],[Name]], 'Elec 18-19'!$A$4:$B$630, 2, FALSE)), "0", VLOOKUP(Table1510[[#This Row],[Name]], 'Elec 18-19'!$A$4:$B$630, 2, FALSE))</f>
        <v>0</v>
      </c>
      <c r="E536" s="7" t="str">
        <f>IF(ISNA(VLOOKUP(Table1510[[#This Row],[Name]], 'Elec 19-20'!$A$4:$B$631, 2, FALSE)), "0", VLOOKUP(Table1510[[#This Row],[Name]], 'Elec 19-20'!$A$4:$B$631, 2, FALSE))</f>
        <v>0</v>
      </c>
      <c r="F536" s="11" t="str">
        <f>IF(ISNA(VLOOKUP(Table1510[[#This Row],[Name]],'Elec 20-21'!$A$4:$B$641, 2, FALSE)), "0", VLOOKUP(Table1510[[#This Row],[Name]], 'Elec 20-21'!$A$4:$B$641, 2, FALSE))</f>
        <v>0</v>
      </c>
      <c r="G536" s="47" t="str">
        <f>IF(ISNA(VLOOKUP(Table1510[[#This Row],[Name]], 'Elec 21-22'!$A$4:$B$656, 2, FALSE)), "0", VLOOKUP(Table1510[[#This Row],[Name]], 'Elec 21-22'!$A$4:$B$656, 2, FALSE))</f>
        <v>0</v>
      </c>
      <c r="H536" s="11" t="str">
        <f>IF(ISNA(VLOOKUP(Table1510[[#This Row],[Name]],'Elec 22-23'!$A$4:$B$680, 2, FALSE)), "", VLOOKUP(Table1510[[#This Row],[Name]], 'Elec 22-23'!$A$4:$B$680, 2, FALSE))</f>
        <v/>
      </c>
      <c r="I536" s="74" t="str">
        <f>IFERROR(Table1510[[#This Row],[Electricity 22-23]]/$M$1, "")</f>
        <v/>
      </c>
      <c r="J536" s="7" t="str">
        <f>IF(ISNA(VLOOKUP(Table1510[[#This Row],[Name]],Table1[#All],21,FALSE)),"0",(VLOOKUP(Table1510[[#This Row],[Name]],Table1[#All],21,FALSE)))</f>
        <v>0</v>
      </c>
      <c r="K536" s="97">
        <f ca="1">IFERROR(Table1510[[#This Row],[Electricity 23-24]]/$O$1,"")</f>
        <v>0</v>
      </c>
      <c r="L536" s="77"/>
    </row>
    <row r="537" spans="1:12" x14ac:dyDescent="0.25">
      <c r="A537" s="2"/>
      <c r="B537" s="21" t="e">
        <f>VLOOKUP(Table1510[[#This Row],[Name]], 'Site Information'!$A$2:$D$46, 4, FALSE)</f>
        <v>#N/A</v>
      </c>
      <c r="C537" s="47" t="str">
        <f>IF(ISNA(VLOOKUP(Table1510[[#This Row],[Name]], 'Elec 17-18'!$A$4:$B$630, 2, FALSE)), "0", VLOOKUP(Table1510[[#This Row],[Name]], 'Elec 17-18'!$A$4:$B$630, 2, FALSE))</f>
        <v>0</v>
      </c>
      <c r="D537" s="11" t="str">
        <f>IF(ISNA(VLOOKUP(Table1510[[#This Row],[Name]], 'Elec 18-19'!$A$4:$B$630, 2, FALSE)), "0", VLOOKUP(Table1510[[#This Row],[Name]], 'Elec 18-19'!$A$4:$B$630, 2, FALSE))</f>
        <v>0</v>
      </c>
      <c r="E537" s="7" t="str">
        <f>IF(ISNA(VLOOKUP(Table1510[[#This Row],[Name]], 'Elec 19-20'!$A$4:$B$631, 2, FALSE)), "0", VLOOKUP(Table1510[[#This Row],[Name]], 'Elec 19-20'!$A$4:$B$631, 2, FALSE))</f>
        <v>0</v>
      </c>
      <c r="F537" s="11" t="str">
        <f>IF(ISNA(VLOOKUP(Table1510[[#This Row],[Name]],'Elec 20-21'!$A$4:$B$641, 2, FALSE)), "0", VLOOKUP(Table1510[[#This Row],[Name]], 'Elec 20-21'!$A$4:$B$641, 2, FALSE))</f>
        <v>0</v>
      </c>
      <c r="G537" s="47" t="str">
        <f>IF(ISNA(VLOOKUP(Table1510[[#This Row],[Name]], 'Elec 21-22'!$A$4:$B$656, 2, FALSE)), "0", VLOOKUP(Table1510[[#This Row],[Name]], 'Elec 21-22'!$A$4:$B$656, 2, FALSE))</f>
        <v>0</v>
      </c>
      <c r="H537" s="11" t="str">
        <f>IF(ISNA(VLOOKUP(Table1510[[#This Row],[Name]],'Elec 22-23'!$A$4:$B$680, 2, FALSE)), "", VLOOKUP(Table1510[[#This Row],[Name]], 'Elec 22-23'!$A$4:$B$680, 2, FALSE))</f>
        <v/>
      </c>
      <c r="I537" s="97" t="str">
        <f>IFERROR(Table1510[[#This Row],[Electricity 22-23]]/$M$1, "")</f>
        <v/>
      </c>
      <c r="J537" s="7" t="str">
        <f>IF(ISNA(VLOOKUP(Table1510[[#This Row],[Name]],Table1[#All],21,FALSE)),"0",(VLOOKUP(Table1510[[#This Row],[Name]],Table1[#All],21,FALSE)))</f>
        <v>0</v>
      </c>
      <c r="K537" s="97">
        <f ca="1">IFERROR(Table1510[[#This Row],[Electricity 23-24]]/$O$1,"")</f>
        <v>0</v>
      </c>
      <c r="L537" s="77"/>
    </row>
    <row r="538" spans="1:12" x14ac:dyDescent="0.25">
      <c r="A538" s="2"/>
      <c r="B538" s="21" t="e">
        <f>VLOOKUP(Table1510[[#This Row],[Name]], 'Site Information'!$A$2:$D$46, 4, FALSE)</f>
        <v>#N/A</v>
      </c>
      <c r="C538" s="47" t="str">
        <f>IF(ISNA(VLOOKUP(Table1510[[#This Row],[Name]], 'Elec 17-18'!$A$4:$B$630, 2, FALSE)), "0", VLOOKUP(Table1510[[#This Row],[Name]], 'Elec 17-18'!$A$4:$B$630, 2, FALSE))</f>
        <v>0</v>
      </c>
      <c r="D538" s="11" t="str">
        <f>IF(ISNA(VLOOKUP(Table1510[[#This Row],[Name]], 'Elec 18-19'!$A$4:$B$630, 2, FALSE)), "0", VLOOKUP(Table1510[[#This Row],[Name]], 'Elec 18-19'!$A$4:$B$630, 2, FALSE))</f>
        <v>0</v>
      </c>
      <c r="E538" s="11" t="str">
        <f>IF(ISNA(VLOOKUP(Table1510[[#This Row],[Name]], 'Elec 19-20'!$A$4:$B$631, 2, FALSE)), "0", VLOOKUP(Table1510[[#This Row],[Name]], 'Elec 19-20'!$A$4:$B$631, 2, FALSE))</f>
        <v>0</v>
      </c>
      <c r="F538" s="11" t="str">
        <f>IF(ISNA(VLOOKUP(Table1510[[#This Row],[Name]],'Elec 20-21'!$A$4:$B$641, 2, FALSE)), "0", VLOOKUP(Table1510[[#This Row],[Name]], 'Elec 20-21'!$A$4:$B$641, 2, FALSE))</f>
        <v>0</v>
      </c>
      <c r="G538" s="47" t="str">
        <f>IF(ISNA(VLOOKUP(Table1510[[#This Row],[Name]], 'Elec 21-22'!$A$4:$B$656, 2, FALSE)), "0", VLOOKUP(Table1510[[#This Row],[Name]], 'Elec 21-22'!$A$4:$B$656, 2, FALSE))</f>
        <v>0</v>
      </c>
      <c r="H538" s="11" t="str">
        <f>IF(ISNA(VLOOKUP(Table1510[[#This Row],[Name]],'Elec 22-23'!$A$4:$B$680, 2, FALSE)), "", VLOOKUP(Table1510[[#This Row],[Name]], 'Elec 22-23'!$A$4:$B$680, 2, FALSE))</f>
        <v/>
      </c>
      <c r="I538" s="93" t="str">
        <f>IFERROR(Table1510[[#This Row],[Electricity 22-23]]/$M$1, "")</f>
        <v/>
      </c>
      <c r="J538" s="7" t="str">
        <f>IF(ISNA(VLOOKUP(Table1510[[#This Row],[Name]],Table1[#All],21,FALSE)),"0",(VLOOKUP(Table1510[[#This Row],[Name]],Table1[#All],21,FALSE)))</f>
        <v>0</v>
      </c>
      <c r="K538" s="97">
        <f ca="1">IFERROR(Table1510[[#This Row],[Electricity 23-24]]/$O$1,"")</f>
        <v>0</v>
      </c>
      <c r="L538" s="77"/>
    </row>
    <row r="539" spans="1:12" x14ac:dyDescent="0.25">
      <c r="A539" s="2"/>
      <c r="B539" s="21" t="e">
        <f>VLOOKUP(Table1510[[#This Row],[Name]], 'Site Information'!$A$2:$D$46, 4, FALSE)</f>
        <v>#N/A</v>
      </c>
      <c r="C539" s="13" t="str">
        <f>IF(ISNA(VLOOKUP(Table1510[[#This Row],[Name]], 'Elec 17-18'!$A$4:$B$630, 2, FALSE)), "0", VLOOKUP(Table1510[[#This Row],[Name]], 'Elec 17-18'!$A$4:$B$630, 2, FALSE))</f>
        <v>0</v>
      </c>
      <c r="D539" s="8" t="str">
        <f>IF(ISNA(VLOOKUP(Table1510[[#This Row],[Name]], 'Elec 18-19'!$A$4:$B$630, 2, FALSE)), "0", VLOOKUP(Table1510[[#This Row],[Name]], 'Elec 18-19'!$A$4:$B$630, 2, FALSE))</f>
        <v>0</v>
      </c>
      <c r="E539" s="7" t="str">
        <f>IF(ISNA(VLOOKUP(Table1510[[#This Row],[Name]], 'Elec 19-20'!$A$4:$B$631, 2, FALSE)), "0", VLOOKUP(Table1510[[#This Row],[Name]], 'Elec 19-20'!$A$4:$B$631, 2, FALSE))</f>
        <v>0</v>
      </c>
      <c r="F539" s="11" t="str">
        <f>IF(ISNA(VLOOKUP(Table1510[[#This Row],[Name]],'Elec 20-21'!$A$4:$B$641, 2, FALSE)), "0", VLOOKUP(Table1510[[#This Row],[Name]], 'Elec 20-21'!$A$4:$B$641, 2, FALSE))</f>
        <v>0</v>
      </c>
      <c r="G539" s="47" t="str">
        <f>IF(ISNA(VLOOKUP(Table1510[[#This Row],[Name]], 'Elec 21-22'!$A$4:$B$656, 2, FALSE)), "0", VLOOKUP(Table1510[[#This Row],[Name]], 'Elec 21-22'!$A$4:$B$656, 2, FALSE))</f>
        <v>0</v>
      </c>
      <c r="H539" s="11" t="str">
        <f>IF(ISNA(VLOOKUP(Table1510[[#This Row],[Name]],'Elec 22-23'!$A$4:$B$680, 2, FALSE)), "", VLOOKUP(Table1510[[#This Row],[Name]], 'Elec 22-23'!$A$4:$B$680, 2, FALSE))</f>
        <v/>
      </c>
      <c r="I539" s="74" t="str">
        <f>IFERROR(Table1510[[#This Row],[Electricity 22-23]]/$M$1, "")</f>
        <v/>
      </c>
      <c r="J539" s="7" t="str">
        <f>IF(ISNA(VLOOKUP(Table1510[[#This Row],[Name]],Table1[#All],21,FALSE)),"0",(VLOOKUP(Table1510[[#This Row],[Name]],Table1[#All],21,FALSE)))</f>
        <v>0</v>
      </c>
      <c r="K539" s="97">
        <f ca="1">IFERROR(Table1510[[#This Row],[Electricity 23-24]]/$O$1,"")</f>
        <v>0</v>
      </c>
      <c r="L539" s="77"/>
    </row>
    <row r="540" spans="1:12" x14ac:dyDescent="0.25">
      <c r="A540" s="2"/>
      <c r="B540" s="21" t="e">
        <f>VLOOKUP(Table1510[[#This Row],[Name]], 'Site Information'!$A$2:$D$46, 4, FALSE)</f>
        <v>#N/A</v>
      </c>
      <c r="C540" s="47" t="str">
        <f>IF(ISNA(VLOOKUP(Table1510[[#This Row],[Name]], 'Elec 17-18'!$A$4:$B$630, 2, FALSE)), "0", VLOOKUP(Table1510[[#This Row],[Name]], 'Elec 17-18'!$A$4:$B$630, 2, FALSE))</f>
        <v>0</v>
      </c>
      <c r="D540" s="11" t="str">
        <f>IF(ISNA(VLOOKUP(Table1510[[#This Row],[Name]], 'Elec 18-19'!$A$4:$B$630, 2, FALSE)), "0", VLOOKUP(Table1510[[#This Row],[Name]], 'Elec 18-19'!$A$4:$B$630, 2, FALSE))</f>
        <v>0</v>
      </c>
      <c r="E540" s="11" t="str">
        <f>IF(ISNA(VLOOKUP(Table1510[[#This Row],[Name]], 'Elec 19-20'!$A$4:$B$631, 2, FALSE)), "0", VLOOKUP(Table1510[[#This Row],[Name]], 'Elec 19-20'!$A$4:$B$631, 2, FALSE))</f>
        <v>0</v>
      </c>
      <c r="F540" s="11" t="str">
        <f>IF(ISNA(VLOOKUP(Table1510[[#This Row],[Name]],'Elec 20-21'!$A$4:$B$641, 2, FALSE)), "0", VLOOKUP(Table1510[[#This Row],[Name]], 'Elec 20-21'!$A$4:$B$641, 2, FALSE))</f>
        <v>0</v>
      </c>
      <c r="G540" s="47" t="str">
        <f>IF(ISNA(VLOOKUP(Table1510[[#This Row],[Name]], 'Elec 21-22'!$A$4:$B$656, 2, FALSE)), "0", VLOOKUP(Table1510[[#This Row],[Name]], 'Elec 21-22'!$A$4:$B$656, 2, FALSE))</f>
        <v>0</v>
      </c>
      <c r="H540" s="11" t="str">
        <f>IF(ISNA(VLOOKUP(Table1510[[#This Row],[Name]],'Elec 22-23'!$A$4:$B$680, 2, FALSE)), "", VLOOKUP(Table1510[[#This Row],[Name]], 'Elec 22-23'!$A$4:$B$680, 2, FALSE))</f>
        <v/>
      </c>
      <c r="I540" s="93" t="str">
        <f>IFERROR(Table1510[[#This Row],[Electricity 22-23]]/$M$1, "")</f>
        <v/>
      </c>
      <c r="J540" s="7" t="str">
        <f>IF(ISNA(VLOOKUP(Table1510[[#This Row],[Name]],Table1[#All],21,FALSE)),"0",(VLOOKUP(Table1510[[#This Row],[Name]],Table1[#All],21,FALSE)))</f>
        <v>0</v>
      </c>
      <c r="K540" s="97">
        <f ca="1">IFERROR(Table1510[[#This Row],[Electricity 23-24]]/$O$1,"")</f>
        <v>0</v>
      </c>
      <c r="L540" s="77"/>
    </row>
    <row r="541" spans="1:12" x14ac:dyDescent="0.25">
      <c r="A541" s="2"/>
      <c r="B541" s="21" t="e">
        <f>VLOOKUP(Table1510[[#This Row],[Name]], 'Site Information'!$A$2:$D$46, 4, FALSE)</f>
        <v>#N/A</v>
      </c>
      <c r="C541" s="47" t="str">
        <f>IF(ISNA(VLOOKUP(Table1510[[#This Row],[Name]], 'Elec 17-18'!$A$4:$B$630, 2, FALSE)), "0", VLOOKUP(Table1510[[#This Row],[Name]], 'Elec 17-18'!$A$4:$B$630, 2, FALSE))</f>
        <v>0</v>
      </c>
      <c r="D541" s="11" t="str">
        <f>IF(ISNA(VLOOKUP(Table1510[[#This Row],[Name]], 'Elec 18-19'!$A$4:$B$630, 2, FALSE)), "0", VLOOKUP(Table1510[[#This Row],[Name]], 'Elec 18-19'!$A$4:$B$630, 2, FALSE))</f>
        <v>0</v>
      </c>
      <c r="E541" s="11" t="str">
        <f>IF(ISNA(VLOOKUP(Table1510[[#This Row],[Name]], 'Elec 19-20'!$A$4:$B$631, 2, FALSE)), "0", VLOOKUP(Table1510[[#This Row],[Name]], 'Elec 19-20'!$A$4:$B$631, 2, FALSE))</f>
        <v>0</v>
      </c>
      <c r="F541" s="11" t="str">
        <f>IF(ISNA(VLOOKUP(Table1510[[#This Row],[Name]],'Elec 20-21'!$A$4:$B$641, 2, FALSE)), "0", VLOOKUP(Table1510[[#This Row],[Name]], 'Elec 20-21'!$A$4:$B$641, 2, FALSE))</f>
        <v>0</v>
      </c>
      <c r="G541" s="47" t="str">
        <f>IF(ISNA(VLOOKUP(Table1510[[#This Row],[Name]], 'Elec 21-22'!$A$4:$B$656, 2, FALSE)), "0", VLOOKUP(Table1510[[#This Row],[Name]], 'Elec 21-22'!$A$4:$B$656, 2, FALSE))</f>
        <v>0</v>
      </c>
      <c r="H541" s="11" t="str">
        <f>IF(ISNA(VLOOKUP(Table1510[[#This Row],[Name]],'Elec 22-23'!$A$4:$B$680, 2, FALSE)), "", VLOOKUP(Table1510[[#This Row],[Name]], 'Elec 22-23'!$A$4:$B$680, 2, FALSE))</f>
        <v/>
      </c>
      <c r="I541" s="12" t="str">
        <f>IFERROR(Table1510[[#This Row],[Electricity 22-23]]/$M$1, "")</f>
        <v/>
      </c>
      <c r="J541" s="7" t="str">
        <f>IF(ISNA(VLOOKUP(Table1510[[#This Row],[Name]],Table1[#All],21,FALSE)),"0",(VLOOKUP(Table1510[[#This Row],[Name]],Table1[#All],21,FALSE)))</f>
        <v>0</v>
      </c>
      <c r="K541" s="97">
        <f ca="1">IFERROR(Table1510[[#This Row],[Electricity 23-24]]/$O$1,"")</f>
        <v>0</v>
      </c>
      <c r="L541" s="77"/>
    </row>
    <row r="542" spans="1:12" x14ac:dyDescent="0.25">
      <c r="A542" s="2"/>
      <c r="B542" s="21" t="e">
        <f>VLOOKUP(Table1510[[#This Row],[Name]], 'Site Information'!$A$2:$D$46, 4, FALSE)</f>
        <v>#N/A</v>
      </c>
      <c r="C542" s="13" t="str">
        <f>IF(ISNA(VLOOKUP(Table1510[[#This Row],[Name]], 'Elec 17-18'!$A$4:$B$630, 2, FALSE)), "0", VLOOKUP(Table1510[[#This Row],[Name]], 'Elec 17-18'!$A$4:$B$630, 2, FALSE))</f>
        <v>0</v>
      </c>
      <c r="D542" s="8" t="str">
        <f>IF(ISNA(VLOOKUP(Table1510[[#This Row],[Name]], 'Elec 18-19'!$A$4:$B$630, 2, FALSE)), "0", VLOOKUP(Table1510[[#This Row],[Name]], 'Elec 18-19'!$A$4:$B$630, 2, FALSE))</f>
        <v>0</v>
      </c>
      <c r="E542" s="7" t="str">
        <f>IF(ISNA(VLOOKUP(Table1510[[#This Row],[Name]], 'Elec 19-20'!$A$4:$B$631, 2, FALSE)), "0", VLOOKUP(Table1510[[#This Row],[Name]], 'Elec 19-20'!$A$4:$B$631, 2, FALSE))</f>
        <v>0</v>
      </c>
      <c r="F542" s="11" t="str">
        <f>IF(ISNA(VLOOKUP(Table1510[[#This Row],[Name]],'Elec 20-21'!$A$4:$B$641, 2, FALSE)), "0", VLOOKUP(Table1510[[#This Row],[Name]], 'Elec 20-21'!$A$4:$B$641, 2, FALSE))</f>
        <v>0</v>
      </c>
      <c r="G542" s="47" t="str">
        <f>IF(ISNA(VLOOKUP(Table1510[[#This Row],[Name]], 'Elec 21-22'!$A$4:$B$656, 2, FALSE)), "0", VLOOKUP(Table1510[[#This Row],[Name]], 'Elec 21-22'!$A$4:$B$656, 2, FALSE))</f>
        <v>0</v>
      </c>
      <c r="H542" s="11" t="str">
        <f>IF(ISNA(VLOOKUP(Table1510[[#This Row],[Name]],'Elec 22-23'!$A$4:$B$680, 2, FALSE)), "", VLOOKUP(Table1510[[#This Row],[Name]], 'Elec 22-23'!$A$4:$B$680, 2, FALSE))</f>
        <v/>
      </c>
      <c r="I542" s="97" t="str">
        <f>IFERROR(Table1510[[#This Row],[Electricity 22-23]]/$M$1, "")</f>
        <v/>
      </c>
      <c r="J542" s="7" t="str">
        <f>IF(ISNA(VLOOKUP(Table1510[[#This Row],[Name]],Table1[#All],21,FALSE)),"0",(VLOOKUP(Table1510[[#This Row],[Name]],Table1[#All],21,FALSE)))</f>
        <v>0</v>
      </c>
      <c r="K542" s="97">
        <f ca="1">IFERROR(Table1510[[#This Row],[Electricity 23-24]]/$O$1,"")</f>
        <v>0</v>
      </c>
      <c r="L542" s="77"/>
    </row>
    <row r="543" spans="1:12" x14ac:dyDescent="0.25">
      <c r="A543" s="2"/>
      <c r="B543" s="21" t="e">
        <f>VLOOKUP(Table1510[[#This Row],[Name]], 'Site Information'!$A$2:$D$46, 4, FALSE)</f>
        <v>#N/A</v>
      </c>
      <c r="C543" s="13" t="str">
        <f>IF(ISNA(VLOOKUP(Table1510[[#This Row],[Name]], 'Elec 17-18'!$A$4:$B$630, 2, FALSE)), "0", VLOOKUP(Table1510[[#This Row],[Name]], 'Elec 17-18'!$A$4:$B$630, 2, FALSE))</f>
        <v>0</v>
      </c>
      <c r="D543" s="8" t="str">
        <f>IF(ISNA(VLOOKUP(Table1510[[#This Row],[Name]], 'Elec 18-19'!$A$4:$B$630, 2, FALSE)), "0", VLOOKUP(Table1510[[#This Row],[Name]], 'Elec 18-19'!$A$4:$B$630, 2, FALSE))</f>
        <v>0</v>
      </c>
      <c r="E543" s="7" t="str">
        <f>IF(ISNA(VLOOKUP(Table1510[[#This Row],[Name]], 'Elec 19-20'!$A$4:$B$631, 2, FALSE)), "0", VLOOKUP(Table1510[[#This Row],[Name]], 'Elec 19-20'!$A$4:$B$631, 2, FALSE))</f>
        <v>0</v>
      </c>
      <c r="F543" s="11" t="str">
        <f>IF(ISNA(VLOOKUP(Table1510[[#This Row],[Name]],'Elec 20-21'!$A$4:$B$641, 2, FALSE)), "0", VLOOKUP(Table1510[[#This Row],[Name]], 'Elec 20-21'!$A$4:$B$641, 2, FALSE))</f>
        <v>0</v>
      </c>
      <c r="G543" s="47" t="str">
        <f>IF(ISNA(VLOOKUP(Table1510[[#This Row],[Name]], 'Elec 21-22'!$A$4:$B$656, 2, FALSE)), "0", VLOOKUP(Table1510[[#This Row],[Name]], 'Elec 21-22'!$A$4:$B$656, 2, FALSE))</f>
        <v>0</v>
      </c>
      <c r="H543" s="11" t="str">
        <f>IF(ISNA(VLOOKUP(Table1510[[#This Row],[Name]],'Elec 22-23'!$A$4:$B$680, 2, FALSE)), "", VLOOKUP(Table1510[[#This Row],[Name]], 'Elec 22-23'!$A$4:$B$680, 2, FALSE))</f>
        <v/>
      </c>
      <c r="I543" s="74" t="str">
        <f>IFERROR(Table1510[[#This Row],[Electricity 22-23]]/$M$1, "")</f>
        <v/>
      </c>
      <c r="J543" s="7" t="str">
        <f>IF(ISNA(VLOOKUP(Table1510[[#This Row],[Name]],Table1[#All],21,FALSE)),"0",(VLOOKUP(Table1510[[#This Row],[Name]],Table1[#All],21,FALSE)))</f>
        <v>0</v>
      </c>
      <c r="K543" s="97">
        <f ca="1">IFERROR(Table1510[[#This Row],[Electricity 23-24]]/$O$1,"")</f>
        <v>0</v>
      </c>
      <c r="L543" s="77"/>
    </row>
    <row r="544" spans="1:12" x14ac:dyDescent="0.25">
      <c r="A544" s="2"/>
      <c r="B544" s="21" t="e">
        <f>VLOOKUP(Table1510[[#This Row],[Name]], 'Site Information'!$A$2:$D$46, 4, FALSE)</f>
        <v>#N/A</v>
      </c>
      <c r="C544" s="13" t="str">
        <f>IF(ISNA(VLOOKUP(Table1510[[#This Row],[Name]], 'Elec 17-18'!$A$4:$B$630, 2, FALSE)), "0", VLOOKUP(Table1510[[#This Row],[Name]], 'Elec 17-18'!$A$4:$B$630, 2, FALSE))</f>
        <v>0</v>
      </c>
      <c r="D544" s="8" t="str">
        <f>IF(ISNA(VLOOKUP(Table1510[[#This Row],[Name]], 'Elec 18-19'!$A$4:$B$630, 2, FALSE)), "0", VLOOKUP(Table1510[[#This Row],[Name]], 'Elec 18-19'!$A$4:$B$630, 2, FALSE))</f>
        <v>0</v>
      </c>
      <c r="E544" s="7" t="str">
        <f>IF(ISNA(VLOOKUP(Table1510[[#This Row],[Name]], 'Elec 19-20'!$A$4:$B$631, 2, FALSE)), "0", VLOOKUP(Table1510[[#This Row],[Name]], 'Elec 19-20'!$A$4:$B$631, 2, FALSE))</f>
        <v>0</v>
      </c>
      <c r="F544" s="11" t="str">
        <f>IF(ISNA(VLOOKUP(Table1510[[#This Row],[Name]],'Elec 20-21'!$A$4:$B$641, 2, FALSE)), "0", VLOOKUP(Table1510[[#This Row],[Name]], 'Elec 20-21'!$A$4:$B$641, 2, FALSE))</f>
        <v>0</v>
      </c>
      <c r="G544" s="47" t="str">
        <f>IF(ISNA(VLOOKUP(Table1510[[#This Row],[Name]], 'Elec 21-22'!$A$4:$B$656, 2, FALSE)), "0", VLOOKUP(Table1510[[#This Row],[Name]], 'Elec 21-22'!$A$4:$B$656, 2, FALSE))</f>
        <v>0</v>
      </c>
      <c r="H544" s="11" t="str">
        <f>IF(ISNA(VLOOKUP(Table1510[[#This Row],[Name]],'Elec 22-23'!$A$4:$B$680, 2, FALSE)), "", VLOOKUP(Table1510[[#This Row],[Name]], 'Elec 22-23'!$A$4:$B$680, 2, FALSE))</f>
        <v/>
      </c>
      <c r="I544" s="97" t="str">
        <f>IFERROR(Table1510[[#This Row],[Electricity 22-23]]/$M$1, "")</f>
        <v/>
      </c>
      <c r="J544" s="7" t="str">
        <f>IF(ISNA(VLOOKUP(Table1510[[#This Row],[Name]],Table1[#All],21,FALSE)),"0",(VLOOKUP(Table1510[[#This Row],[Name]],Table1[#All],21,FALSE)))</f>
        <v>0</v>
      </c>
      <c r="K544" s="97">
        <f ca="1">IFERROR(Table1510[[#This Row],[Electricity 23-24]]/$O$1,"")</f>
        <v>0</v>
      </c>
      <c r="L544" s="77"/>
    </row>
    <row r="545" spans="1:12" x14ac:dyDescent="0.25">
      <c r="A545" s="2"/>
      <c r="B545" s="21" t="e">
        <f>VLOOKUP(Table1510[[#This Row],[Name]], 'Site Information'!$A$2:$D$46, 4, FALSE)</f>
        <v>#N/A</v>
      </c>
      <c r="C545" s="47" t="str">
        <f>IF(ISNA(VLOOKUP(Table1510[[#This Row],[Name]], 'Elec 17-18'!$A$4:$B$630, 2, FALSE)), "0", VLOOKUP(Table1510[[#This Row],[Name]], 'Elec 17-18'!$A$4:$B$630, 2, FALSE))</f>
        <v>0</v>
      </c>
      <c r="D545" s="11" t="str">
        <f>IF(ISNA(VLOOKUP(Table1510[[#This Row],[Name]], 'Elec 18-19'!$A$4:$B$630, 2, FALSE)), "0", VLOOKUP(Table1510[[#This Row],[Name]], 'Elec 18-19'!$A$4:$B$630, 2, FALSE))</f>
        <v>0</v>
      </c>
      <c r="E545" s="11" t="str">
        <f>IF(ISNA(VLOOKUP(Table1510[[#This Row],[Name]], 'Elec 19-20'!$A$4:$B$631, 2, FALSE)), "0", VLOOKUP(Table1510[[#This Row],[Name]], 'Elec 19-20'!$A$4:$B$631, 2, FALSE))</f>
        <v>0</v>
      </c>
      <c r="F545" s="11" t="str">
        <f>IF(ISNA(VLOOKUP(Table1510[[#This Row],[Name]],'Elec 20-21'!$A$4:$B$641, 2, FALSE)), "0", VLOOKUP(Table1510[[#This Row],[Name]], 'Elec 20-21'!$A$4:$B$641, 2, FALSE))</f>
        <v>0</v>
      </c>
      <c r="G545" s="47" t="str">
        <f>IF(ISNA(VLOOKUP(Table1510[[#This Row],[Name]], 'Elec 21-22'!$A$4:$B$656, 2, FALSE)), "0", VLOOKUP(Table1510[[#This Row],[Name]], 'Elec 21-22'!$A$4:$B$656, 2, FALSE))</f>
        <v>0</v>
      </c>
      <c r="H545" s="11" t="str">
        <f>IF(ISNA(VLOOKUP(Table1510[[#This Row],[Name]],'Elec 22-23'!$A$4:$B$680, 2, FALSE)), "", VLOOKUP(Table1510[[#This Row],[Name]], 'Elec 22-23'!$A$4:$B$680, 2, FALSE))</f>
        <v/>
      </c>
      <c r="I545" s="93" t="str">
        <f>IFERROR(Table1510[[#This Row],[Electricity 22-23]]/$M$1, "")</f>
        <v/>
      </c>
      <c r="J545" s="7" t="str">
        <f>IF(ISNA(VLOOKUP(Table1510[[#This Row],[Name]],Table1[#All],21,FALSE)),"0",(VLOOKUP(Table1510[[#This Row],[Name]],Table1[#All],21,FALSE)))</f>
        <v>0</v>
      </c>
      <c r="K545" s="97">
        <f ca="1">IFERROR(Table1510[[#This Row],[Electricity 23-24]]/$O$1,"")</f>
        <v>0</v>
      </c>
      <c r="L545" s="77"/>
    </row>
    <row r="546" spans="1:12" x14ac:dyDescent="0.25">
      <c r="A546" s="2"/>
      <c r="B546" s="21" t="e">
        <f>VLOOKUP(Table1510[[#This Row],[Name]], 'Site Information'!$A$2:$D$46, 4, FALSE)</f>
        <v>#N/A</v>
      </c>
      <c r="C546" s="47" t="str">
        <f>IF(ISNA(VLOOKUP(Table1510[[#This Row],[Name]], 'Elec 17-18'!$A$4:$B$630, 2, FALSE)), "0", VLOOKUP(Table1510[[#This Row],[Name]], 'Elec 17-18'!$A$4:$B$630, 2, FALSE))</f>
        <v>0</v>
      </c>
      <c r="D546" s="11" t="str">
        <f>IF(ISNA(VLOOKUP(Table1510[[#This Row],[Name]], 'Elec 18-19'!$A$4:$B$630, 2, FALSE)), "0", VLOOKUP(Table1510[[#This Row],[Name]], 'Elec 18-19'!$A$4:$B$630, 2, FALSE))</f>
        <v>0</v>
      </c>
      <c r="E546" s="11" t="str">
        <f>IF(ISNA(VLOOKUP(Table1510[[#This Row],[Name]], 'Elec 19-20'!$A$4:$B$631, 2, FALSE)), "0", VLOOKUP(Table1510[[#This Row],[Name]], 'Elec 19-20'!$A$4:$B$631, 2, FALSE))</f>
        <v>0</v>
      </c>
      <c r="F546" s="11" t="str">
        <f>IF(ISNA(VLOOKUP(Table1510[[#This Row],[Name]],'Elec 20-21'!$A$4:$B$641, 2, FALSE)), "0", VLOOKUP(Table1510[[#This Row],[Name]], 'Elec 20-21'!$A$4:$B$641, 2, FALSE))</f>
        <v>0</v>
      </c>
      <c r="G546" s="47" t="str">
        <f>IF(ISNA(VLOOKUP(Table1510[[#This Row],[Name]], 'Elec 21-22'!$A$4:$B$656, 2, FALSE)), "0", VLOOKUP(Table1510[[#This Row],[Name]], 'Elec 21-22'!$A$4:$B$656, 2, FALSE))</f>
        <v>0</v>
      </c>
      <c r="H546" s="11" t="str">
        <f>IF(ISNA(VLOOKUP(Table1510[[#This Row],[Name]],'Elec 22-23'!$A$4:$B$680, 2, FALSE)), "", VLOOKUP(Table1510[[#This Row],[Name]], 'Elec 22-23'!$A$4:$B$680, 2, FALSE))</f>
        <v/>
      </c>
      <c r="I546" s="12" t="str">
        <f>IFERROR(Table1510[[#This Row],[Electricity 22-23]]/$M$1, "")</f>
        <v/>
      </c>
      <c r="J546" s="7" t="str">
        <f>IF(ISNA(VLOOKUP(Table1510[[#This Row],[Name]],Table1[#All],21,FALSE)),"0",(VLOOKUP(Table1510[[#This Row],[Name]],Table1[#All],21,FALSE)))</f>
        <v>0</v>
      </c>
      <c r="K546" s="97">
        <f ca="1">IFERROR(Table1510[[#This Row],[Electricity 23-24]]/$O$1,"")</f>
        <v>0</v>
      </c>
      <c r="L546" s="77"/>
    </row>
    <row r="547" spans="1:12" x14ac:dyDescent="0.25">
      <c r="A547" s="2"/>
      <c r="B547" s="21" t="e">
        <f>VLOOKUP(Table1510[[#This Row],[Name]], 'Site Information'!$A$2:$D$46, 4, FALSE)</f>
        <v>#N/A</v>
      </c>
      <c r="C547" s="8" t="str">
        <f>IF(ISNA(VLOOKUP(Table1510[[#This Row],[Name]], 'Elec 17-18'!$A$4:$B$630, 2, FALSE)), "0", VLOOKUP(Table1510[[#This Row],[Name]], 'Elec 17-18'!$A$4:$B$630, 2, FALSE))</f>
        <v>0</v>
      </c>
      <c r="D547" s="8" t="str">
        <f>IF(ISNA(VLOOKUP(Table1510[[#This Row],[Name]], 'Elec 18-19'!$A$4:$B$630, 2, FALSE)), "0", VLOOKUP(Table1510[[#This Row],[Name]], 'Elec 18-19'!$A$4:$B$630, 2, FALSE))</f>
        <v>0</v>
      </c>
      <c r="E547" s="7" t="str">
        <f>IF(ISNA(VLOOKUP(Table1510[[#This Row],[Name]], 'Elec 19-20'!$A$4:$B$631, 2, FALSE)), "0", VLOOKUP(Table1510[[#This Row],[Name]], 'Elec 19-20'!$A$4:$B$631, 2, FALSE))</f>
        <v>0</v>
      </c>
      <c r="F547" s="11" t="str">
        <f>IF(ISNA(VLOOKUP(Table1510[[#This Row],[Name]],'Elec 20-21'!$A$4:$B$641, 2, FALSE)), "0", VLOOKUP(Table1510[[#This Row],[Name]], 'Elec 20-21'!$A$4:$B$641, 2, FALSE))</f>
        <v>0</v>
      </c>
      <c r="G547" s="47" t="str">
        <f>IF(ISNA(VLOOKUP(Table1510[[#This Row],[Name]], 'Elec 21-22'!$A$4:$B$656, 2, FALSE)), "0", VLOOKUP(Table1510[[#This Row],[Name]], 'Elec 21-22'!$A$4:$B$656, 2, FALSE))</f>
        <v>0</v>
      </c>
      <c r="H547" s="11" t="str">
        <f>IF(ISNA(VLOOKUP(Table1510[[#This Row],[Name]],'Elec 22-23'!$A$4:$B$680, 2, FALSE)), "", VLOOKUP(Table1510[[#This Row],[Name]], 'Elec 22-23'!$A$4:$B$680, 2, FALSE))</f>
        <v/>
      </c>
      <c r="I547" s="97" t="str">
        <f>IFERROR(Table1510[[#This Row],[Electricity 22-23]]/$M$1, "")</f>
        <v/>
      </c>
      <c r="J547" s="7" t="str">
        <f>IF(ISNA(VLOOKUP(Table1510[[#This Row],[Name]],Table1[#All],21,FALSE)),"0",(VLOOKUP(Table1510[[#This Row],[Name]],Table1[#All],21,FALSE)))</f>
        <v>0</v>
      </c>
      <c r="K547" s="97">
        <f ca="1">IFERROR(Table1510[[#This Row],[Electricity 23-24]]/$O$1,"")</f>
        <v>0</v>
      </c>
      <c r="L547" s="77"/>
    </row>
    <row r="548" spans="1:12" x14ac:dyDescent="0.25">
      <c r="A548" s="2"/>
      <c r="B548" s="21" t="e">
        <f>VLOOKUP(Table1510[[#This Row],[Name]], 'Site Information'!$A$2:$D$46, 4, FALSE)</f>
        <v>#N/A</v>
      </c>
      <c r="C548" s="47" t="str">
        <f>IF(ISNA(VLOOKUP(Table1510[[#This Row],[Name]], 'Elec 17-18'!$A$4:$B$630, 2, FALSE)), "0", VLOOKUP(Table1510[[#This Row],[Name]], 'Elec 17-18'!$A$4:$B$630, 2, FALSE))</f>
        <v>0</v>
      </c>
      <c r="D548" s="11" t="str">
        <f>IF(ISNA(VLOOKUP(Table1510[[#This Row],[Name]], 'Elec 18-19'!$A$4:$B$630, 2, FALSE)), "0", VLOOKUP(Table1510[[#This Row],[Name]], 'Elec 18-19'!$A$4:$B$630, 2, FALSE))</f>
        <v>0</v>
      </c>
      <c r="E548" s="11" t="str">
        <f>IF(ISNA(VLOOKUP(Table1510[[#This Row],[Name]], 'Elec 19-20'!$A$4:$B$631, 2, FALSE)), "0", VLOOKUP(Table1510[[#This Row],[Name]], 'Elec 19-20'!$A$4:$B$631, 2, FALSE))</f>
        <v>0</v>
      </c>
      <c r="F548" s="11" t="str">
        <f>IF(ISNA(VLOOKUP(Table1510[[#This Row],[Name]],'Elec 20-21'!$A$4:$B$641, 2, FALSE)), "0", VLOOKUP(Table1510[[#This Row],[Name]], 'Elec 20-21'!$A$4:$B$641, 2, FALSE))</f>
        <v>0</v>
      </c>
      <c r="G548" s="47" t="str">
        <f>IF(ISNA(VLOOKUP(Table1510[[#This Row],[Name]], 'Elec 21-22'!$A$4:$B$656, 2, FALSE)), "0", VLOOKUP(Table1510[[#This Row],[Name]], 'Elec 21-22'!$A$4:$B$656, 2, FALSE))</f>
        <v>0</v>
      </c>
      <c r="H548" s="11" t="str">
        <f>IF(ISNA(VLOOKUP(Table1510[[#This Row],[Name]],'Elec 22-23'!$A$4:$B$680, 2, FALSE)), "", VLOOKUP(Table1510[[#This Row],[Name]], 'Elec 22-23'!$A$4:$B$680, 2, FALSE))</f>
        <v/>
      </c>
      <c r="I548" s="93" t="str">
        <f>IFERROR(Table1510[[#This Row],[Electricity 22-23]]/$M$1, "")</f>
        <v/>
      </c>
      <c r="J548" s="7" t="str">
        <f>IF(ISNA(VLOOKUP(Table1510[[#This Row],[Name]],Table1[#All],21,FALSE)),"0",(VLOOKUP(Table1510[[#This Row],[Name]],Table1[#All],21,FALSE)))</f>
        <v>0</v>
      </c>
      <c r="K548" s="97">
        <f ca="1">IFERROR(Table1510[[#This Row],[Electricity 23-24]]/$O$1,"")</f>
        <v>0</v>
      </c>
      <c r="L548" s="77"/>
    </row>
    <row r="549" spans="1:12" x14ac:dyDescent="0.25">
      <c r="A549" s="2"/>
      <c r="B549" s="21" t="e">
        <f>VLOOKUP(Table1510[[#This Row],[Name]], 'Site Information'!$A$2:$D$46, 4, FALSE)</f>
        <v>#N/A</v>
      </c>
      <c r="C549" s="47" t="str">
        <f>IF(ISNA(VLOOKUP(Table1510[[#This Row],[Name]], 'Elec 17-18'!$A$4:$B$630, 2, FALSE)), "0", VLOOKUP(Table1510[[#This Row],[Name]], 'Elec 17-18'!$A$4:$B$630, 2, FALSE))</f>
        <v>0</v>
      </c>
      <c r="D549" s="11" t="str">
        <f>IF(ISNA(VLOOKUP(Table1510[[#This Row],[Name]], 'Elec 18-19'!$A$4:$B$630, 2, FALSE)), "0", VLOOKUP(Table1510[[#This Row],[Name]], 'Elec 18-19'!$A$4:$B$630, 2, FALSE))</f>
        <v>0</v>
      </c>
      <c r="E549" s="11" t="str">
        <f>IF(ISNA(VLOOKUP(Table1510[[#This Row],[Name]], 'Elec 19-20'!$A$4:$B$631, 2, FALSE)), "0", VLOOKUP(Table1510[[#This Row],[Name]], 'Elec 19-20'!$A$4:$B$631, 2, FALSE))</f>
        <v>0</v>
      </c>
      <c r="F549" s="11" t="str">
        <f>IF(ISNA(VLOOKUP(Table1510[[#This Row],[Name]],'Elec 20-21'!$A$4:$B$641, 2, FALSE)), "0", VLOOKUP(Table1510[[#This Row],[Name]], 'Elec 20-21'!$A$4:$B$641, 2, FALSE))</f>
        <v>0</v>
      </c>
      <c r="G549" s="47" t="str">
        <f>IF(ISNA(VLOOKUP(Table1510[[#This Row],[Name]], 'Elec 21-22'!$A$4:$B$656, 2, FALSE)), "0", VLOOKUP(Table1510[[#This Row],[Name]], 'Elec 21-22'!$A$4:$B$656, 2, FALSE))</f>
        <v>0</v>
      </c>
      <c r="H549" s="11" t="str">
        <f>IF(ISNA(VLOOKUP(Table1510[[#This Row],[Name]],'Elec 22-23'!$A$4:$B$680, 2, FALSE)), "", VLOOKUP(Table1510[[#This Row],[Name]], 'Elec 22-23'!$A$4:$B$680, 2, FALSE))</f>
        <v/>
      </c>
      <c r="I549" s="93" t="str">
        <f>IFERROR(Table1510[[#This Row],[Electricity 22-23]]/$M$1, "")</f>
        <v/>
      </c>
      <c r="J549" s="7" t="str">
        <f>IF(ISNA(VLOOKUP(Table1510[[#This Row],[Name]],Table1[#All],21,FALSE)),"0",(VLOOKUP(Table1510[[#This Row],[Name]],Table1[#All],21,FALSE)))</f>
        <v>0</v>
      </c>
      <c r="K549" s="97">
        <f ca="1">IFERROR(Table1510[[#This Row],[Electricity 23-24]]/$O$1,"")</f>
        <v>0</v>
      </c>
      <c r="L549" s="77"/>
    </row>
    <row r="550" spans="1:12" x14ac:dyDescent="0.25">
      <c r="A550" s="2"/>
      <c r="B550" s="21" t="e">
        <f>VLOOKUP(Table1510[[#This Row],[Name]], 'Site Information'!$A$2:$D$46, 4, FALSE)</f>
        <v>#N/A</v>
      </c>
      <c r="C550" s="8" t="str">
        <f>IF(ISNA(VLOOKUP(Table1510[[#This Row],[Name]], 'Elec 17-18'!$A$4:$B$630, 2, FALSE)), "0", VLOOKUP(Table1510[[#This Row],[Name]], 'Elec 17-18'!$A$4:$B$630, 2, FALSE))</f>
        <v>0</v>
      </c>
      <c r="D550" s="8" t="str">
        <f>IF(ISNA(VLOOKUP(Table1510[[#This Row],[Name]], 'Elec 18-19'!$A$4:$B$630, 2, FALSE)), "0", VLOOKUP(Table1510[[#This Row],[Name]], 'Elec 18-19'!$A$4:$B$630, 2, FALSE))</f>
        <v>0</v>
      </c>
      <c r="E550" s="7" t="str">
        <f>IF(ISNA(VLOOKUP(Table1510[[#This Row],[Name]], 'Elec 19-20'!$A$4:$B$631, 2, FALSE)), "0", VLOOKUP(Table1510[[#This Row],[Name]], 'Elec 19-20'!$A$4:$B$631, 2, FALSE))</f>
        <v>0</v>
      </c>
      <c r="F550" s="11" t="str">
        <f>IF(ISNA(VLOOKUP(Table1510[[#This Row],[Name]],'Elec 20-21'!$A$4:$B$641, 2, FALSE)), "0", VLOOKUP(Table1510[[#This Row],[Name]], 'Elec 20-21'!$A$4:$B$641, 2, FALSE))</f>
        <v>0</v>
      </c>
      <c r="G550" s="47" t="str">
        <f>IF(ISNA(VLOOKUP(Table1510[[#This Row],[Name]], 'Elec 21-22'!$A$4:$B$656, 2, FALSE)), "0", VLOOKUP(Table1510[[#This Row],[Name]], 'Elec 21-22'!$A$4:$B$656, 2, FALSE))</f>
        <v>0</v>
      </c>
      <c r="H550" s="11" t="str">
        <f>IF(ISNA(VLOOKUP(Table1510[[#This Row],[Name]],'Elec 22-23'!$A$4:$B$680, 2, FALSE)), "", VLOOKUP(Table1510[[#This Row],[Name]], 'Elec 22-23'!$A$4:$B$680, 2, FALSE))</f>
        <v/>
      </c>
      <c r="I550" s="74" t="str">
        <f>IFERROR(Table1510[[#This Row],[Electricity 22-23]]/$M$1, "")</f>
        <v/>
      </c>
      <c r="J550" s="7" t="str">
        <f>IF(ISNA(VLOOKUP(Table1510[[#This Row],[Name]],Table1[#All],21,FALSE)),"0",(VLOOKUP(Table1510[[#This Row],[Name]],Table1[#All],21,FALSE)))</f>
        <v>0</v>
      </c>
      <c r="K550" s="97">
        <f ca="1">IFERROR(Table1510[[#This Row],[Electricity 23-24]]/$O$1,"")</f>
        <v>0</v>
      </c>
      <c r="L550" s="77"/>
    </row>
    <row r="551" spans="1:12" x14ac:dyDescent="0.25">
      <c r="A551" s="2"/>
      <c r="B551" s="21" t="e">
        <f>VLOOKUP(Table1510[[#This Row],[Name]], 'Site Information'!$A$2:$D$46, 4, FALSE)</f>
        <v>#N/A</v>
      </c>
      <c r="C551" s="47" t="str">
        <f>IF(ISNA(VLOOKUP(Table1510[[#This Row],[Name]], 'Elec 17-18'!$A$4:$B$630, 2, FALSE)), "0", VLOOKUP(Table1510[[#This Row],[Name]], 'Elec 17-18'!$A$4:$B$630, 2, FALSE))</f>
        <v>0</v>
      </c>
      <c r="D551" s="11" t="str">
        <f>IF(ISNA(VLOOKUP(Table1510[[#This Row],[Name]], 'Elec 18-19'!$A$4:$B$630, 2, FALSE)), "0", VLOOKUP(Table1510[[#This Row],[Name]], 'Elec 18-19'!$A$4:$B$630, 2, FALSE))</f>
        <v>0</v>
      </c>
      <c r="E551" s="7" t="str">
        <f>IF(ISNA(VLOOKUP(Table1510[[#This Row],[Name]], 'Elec 19-20'!$A$4:$B$631, 2, FALSE)), "0", VLOOKUP(Table1510[[#This Row],[Name]], 'Elec 19-20'!$A$4:$B$631, 2, FALSE))</f>
        <v>0</v>
      </c>
      <c r="F551" s="11" t="str">
        <f>IF(ISNA(VLOOKUP(Table1510[[#This Row],[Name]],'Elec 20-21'!$A$4:$B$641, 2, FALSE)), "0", VLOOKUP(Table1510[[#This Row],[Name]], 'Elec 20-21'!$A$4:$B$641, 2, FALSE))</f>
        <v>0</v>
      </c>
      <c r="G551" s="47" t="str">
        <f>IF(ISNA(VLOOKUP(Table1510[[#This Row],[Name]], 'Elec 21-22'!$A$4:$B$656, 2, FALSE)), "0", VLOOKUP(Table1510[[#This Row],[Name]], 'Elec 21-22'!$A$4:$B$656, 2, FALSE))</f>
        <v>0</v>
      </c>
      <c r="H551" s="11" t="str">
        <f>IF(ISNA(VLOOKUP(Table1510[[#This Row],[Name]],'Elec 22-23'!$A$4:$B$680, 2, FALSE)), "", VLOOKUP(Table1510[[#This Row],[Name]], 'Elec 22-23'!$A$4:$B$680, 2, FALSE))</f>
        <v/>
      </c>
      <c r="I551" s="97" t="str">
        <f>IFERROR(Table1510[[#This Row],[Electricity 22-23]]/$M$1, "")</f>
        <v/>
      </c>
      <c r="J551" s="7" t="str">
        <f>IF(ISNA(VLOOKUP(Table1510[[#This Row],[Name]],Table1[#All],21,FALSE)),"0",(VLOOKUP(Table1510[[#This Row],[Name]],Table1[#All],21,FALSE)))</f>
        <v>0</v>
      </c>
      <c r="K551" s="97">
        <f ca="1">IFERROR(Table1510[[#This Row],[Electricity 23-24]]/$O$1,"")</f>
        <v>0</v>
      </c>
      <c r="L551" s="77"/>
    </row>
    <row r="552" spans="1:12" x14ac:dyDescent="0.25">
      <c r="A552" s="2"/>
      <c r="B552" s="21" t="e">
        <f>VLOOKUP(Table1510[[#This Row],[Name]], 'Site Information'!$A$2:$D$46, 4, FALSE)</f>
        <v>#N/A</v>
      </c>
      <c r="C552" s="8" t="str">
        <f>IF(ISNA(VLOOKUP(Table1510[[#This Row],[Name]], 'Elec 17-18'!$A$4:$B$630, 2, FALSE)), "0", VLOOKUP(Table1510[[#This Row],[Name]], 'Elec 17-18'!$A$4:$B$630, 2, FALSE))</f>
        <v>0</v>
      </c>
      <c r="D552" s="8" t="str">
        <f>IF(ISNA(VLOOKUP(Table1510[[#This Row],[Name]], 'Elec 18-19'!$A$4:$B$630, 2, FALSE)), "0", VLOOKUP(Table1510[[#This Row],[Name]], 'Elec 18-19'!$A$4:$B$630, 2, FALSE))</f>
        <v>0</v>
      </c>
      <c r="E552" s="7" t="str">
        <f>IF(ISNA(VLOOKUP(Table1510[[#This Row],[Name]], 'Elec 19-20'!$A$4:$B$631, 2, FALSE)), "0", VLOOKUP(Table1510[[#This Row],[Name]], 'Elec 19-20'!$A$4:$B$631, 2, FALSE))</f>
        <v>0</v>
      </c>
      <c r="F552" s="11" t="str">
        <f>IF(ISNA(VLOOKUP(Table1510[[#This Row],[Name]],'Elec 20-21'!$A$4:$B$641, 2, FALSE)), "0", VLOOKUP(Table1510[[#This Row],[Name]], 'Elec 20-21'!$A$4:$B$641, 2, FALSE))</f>
        <v>0</v>
      </c>
      <c r="G552" s="47" t="str">
        <f>IF(ISNA(VLOOKUP(Table1510[[#This Row],[Name]], 'Elec 21-22'!$A$4:$B$656, 2, FALSE)), "0", VLOOKUP(Table1510[[#This Row],[Name]], 'Elec 21-22'!$A$4:$B$656, 2, FALSE))</f>
        <v>0</v>
      </c>
      <c r="H552" s="11" t="str">
        <f>IF(ISNA(VLOOKUP(Table1510[[#This Row],[Name]],'Elec 22-23'!$A$4:$B$680, 2, FALSE)), "", VLOOKUP(Table1510[[#This Row],[Name]], 'Elec 22-23'!$A$4:$B$680, 2, FALSE))</f>
        <v/>
      </c>
      <c r="I552" s="97" t="str">
        <f>IFERROR(Table1510[[#This Row],[Electricity 22-23]]/$M$1, "")</f>
        <v/>
      </c>
      <c r="J552" s="7" t="str">
        <f>IF(ISNA(VLOOKUP(Table1510[[#This Row],[Name]],Table1[#All],21,FALSE)),"0",(VLOOKUP(Table1510[[#This Row],[Name]],Table1[#All],21,FALSE)))</f>
        <v>0</v>
      </c>
      <c r="K552" s="97">
        <f ca="1">IFERROR(Table1510[[#This Row],[Electricity 23-24]]/$O$1,"")</f>
        <v>0</v>
      </c>
      <c r="L552" s="77"/>
    </row>
    <row r="553" spans="1:12" x14ac:dyDescent="0.25">
      <c r="A553" s="2"/>
      <c r="B553" s="21" t="e">
        <f>VLOOKUP(Table1510[[#This Row],[Name]], 'Site Information'!$A$2:$D$46, 4, FALSE)</f>
        <v>#N/A</v>
      </c>
      <c r="C553" s="13" t="str">
        <f>IF(ISNA(VLOOKUP(Table1510[[#This Row],[Name]], 'Elec 17-18'!$A$4:$B$630, 2, FALSE)), "0", VLOOKUP(Table1510[[#This Row],[Name]], 'Elec 17-18'!$A$4:$B$630, 2, FALSE))</f>
        <v>0</v>
      </c>
      <c r="D553" s="8" t="str">
        <f>IF(ISNA(VLOOKUP(Table1510[[#This Row],[Name]], 'Elec 18-19'!$A$4:$B$630, 2, FALSE)), "0", VLOOKUP(Table1510[[#This Row],[Name]], 'Elec 18-19'!$A$4:$B$630, 2, FALSE))</f>
        <v>0</v>
      </c>
      <c r="E553" s="7" t="str">
        <f>IF(ISNA(VLOOKUP(Table1510[[#This Row],[Name]], 'Elec 19-20'!$A$4:$B$631, 2, FALSE)), "0", VLOOKUP(Table1510[[#This Row],[Name]], 'Elec 19-20'!$A$4:$B$631, 2, FALSE))</f>
        <v>0</v>
      </c>
      <c r="F553" s="11" t="str">
        <f>IF(ISNA(VLOOKUP(Table1510[[#This Row],[Name]],'Elec 20-21'!$A$4:$B$641, 2, FALSE)), "0", VLOOKUP(Table1510[[#This Row],[Name]], 'Elec 20-21'!$A$4:$B$641, 2, FALSE))</f>
        <v>0</v>
      </c>
      <c r="G553" s="47" t="str">
        <f>IF(ISNA(VLOOKUP(Table1510[[#This Row],[Name]], 'Elec 21-22'!$A$4:$B$656, 2, FALSE)), "0", VLOOKUP(Table1510[[#This Row],[Name]], 'Elec 21-22'!$A$4:$B$656, 2, FALSE))</f>
        <v>0</v>
      </c>
      <c r="H553" s="11" t="str">
        <f>IF(ISNA(VLOOKUP(Table1510[[#This Row],[Name]],'Elec 22-23'!$A$4:$B$680, 2, FALSE)), "", VLOOKUP(Table1510[[#This Row],[Name]], 'Elec 22-23'!$A$4:$B$680, 2, FALSE))</f>
        <v/>
      </c>
      <c r="I553" s="97" t="str">
        <f>IFERROR(Table1510[[#This Row],[Electricity 22-23]]/$M$1, "")</f>
        <v/>
      </c>
      <c r="J553" s="7" t="str">
        <f>IF(ISNA(VLOOKUP(Table1510[[#This Row],[Name]],Table1[#All],21,FALSE)),"0",(VLOOKUP(Table1510[[#This Row],[Name]],Table1[#All],21,FALSE)))</f>
        <v>0</v>
      </c>
      <c r="K553" s="97">
        <f ca="1">IFERROR(Table1510[[#This Row],[Electricity 23-24]]/$O$1,"")</f>
        <v>0</v>
      </c>
      <c r="L553" s="77"/>
    </row>
    <row r="554" spans="1:12" x14ac:dyDescent="0.25">
      <c r="A554" s="2"/>
      <c r="B554" s="21" t="e">
        <f>VLOOKUP(Table1510[[#This Row],[Name]], 'Site Information'!$A$2:$D$46, 4, FALSE)</f>
        <v>#N/A</v>
      </c>
      <c r="C554" s="47" t="str">
        <f>IF(ISNA(VLOOKUP(Table1510[[#This Row],[Name]], 'Elec 17-18'!$A$4:$B$630, 2, FALSE)), "0", VLOOKUP(Table1510[[#This Row],[Name]], 'Elec 17-18'!$A$4:$B$630, 2, FALSE))</f>
        <v>0</v>
      </c>
      <c r="D554" s="11" t="str">
        <f>IF(ISNA(VLOOKUP(Table1510[[#This Row],[Name]], 'Elec 18-19'!$A$4:$B$630, 2, FALSE)), "0", VLOOKUP(Table1510[[#This Row],[Name]], 'Elec 18-19'!$A$4:$B$630, 2, FALSE))</f>
        <v>0</v>
      </c>
      <c r="E554" s="7" t="str">
        <f>IF(ISNA(VLOOKUP(Table1510[[#This Row],[Name]], 'Elec 19-20'!$A$4:$B$631, 2, FALSE)), "0", VLOOKUP(Table1510[[#This Row],[Name]], 'Elec 19-20'!$A$4:$B$631, 2, FALSE))</f>
        <v>0</v>
      </c>
      <c r="F554" s="11" t="str">
        <f>IF(ISNA(VLOOKUP(Table1510[[#This Row],[Name]],'Elec 20-21'!$A$4:$B$641, 2, FALSE)), "0", VLOOKUP(Table1510[[#This Row],[Name]], 'Elec 20-21'!$A$4:$B$641, 2, FALSE))</f>
        <v>0</v>
      </c>
      <c r="G554" s="47" t="str">
        <f>IF(ISNA(VLOOKUP(Table1510[[#This Row],[Name]], 'Elec 21-22'!$A$4:$B$656, 2, FALSE)), "0", VLOOKUP(Table1510[[#This Row],[Name]], 'Elec 21-22'!$A$4:$B$656, 2, FALSE))</f>
        <v>0</v>
      </c>
      <c r="H554" s="11" t="str">
        <f>IF(ISNA(VLOOKUP(Table1510[[#This Row],[Name]],'Elec 22-23'!$A$4:$B$680, 2, FALSE)), "", VLOOKUP(Table1510[[#This Row],[Name]], 'Elec 22-23'!$A$4:$B$680, 2, FALSE))</f>
        <v/>
      </c>
      <c r="I554" s="74" t="str">
        <f>IFERROR(Table1510[[#This Row],[Electricity 22-23]]/$M$1, "")</f>
        <v/>
      </c>
      <c r="J554" s="7" t="str">
        <f>IF(ISNA(VLOOKUP(Table1510[[#This Row],[Name]],Table1[#All],21,FALSE)),"0",(VLOOKUP(Table1510[[#This Row],[Name]],Table1[#All],21,FALSE)))</f>
        <v>0</v>
      </c>
      <c r="K554" s="97">
        <f ca="1">IFERROR(Table1510[[#This Row],[Electricity 23-24]]/$O$1,"")</f>
        <v>0</v>
      </c>
      <c r="L554" s="77"/>
    </row>
    <row r="555" spans="1:12" x14ac:dyDescent="0.25">
      <c r="A555" s="2"/>
      <c r="B555" s="21" t="e">
        <f>VLOOKUP(Table1510[[#This Row],[Name]], 'Site Information'!$A$2:$D$46, 4, FALSE)</f>
        <v>#N/A</v>
      </c>
      <c r="C555" s="8" t="str">
        <f>IF(ISNA(VLOOKUP(Table1510[[#This Row],[Name]], 'Elec 17-18'!$A$4:$B$630, 2, FALSE)), "0", VLOOKUP(Table1510[[#This Row],[Name]], 'Elec 17-18'!$A$4:$B$630, 2, FALSE))</f>
        <v>0</v>
      </c>
      <c r="D555" s="8" t="str">
        <f>IF(ISNA(VLOOKUP(Table1510[[#This Row],[Name]], 'Elec 18-19'!$A$4:$B$630, 2, FALSE)), "0", VLOOKUP(Table1510[[#This Row],[Name]], 'Elec 18-19'!$A$4:$B$630, 2, FALSE))</f>
        <v>0</v>
      </c>
      <c r="E555" s="7" t="str">
        <f>IF(ISNA(VLOOKUP(Table1510[[#This Row],[Name]], 'Elec 19-20'!$A$4:$B$631, 2, FALSE)), "0", VLOOKUP(Table1510[[#This Row],[Name]], 'Elec 19-20'!$A$4:$B$631, 2, FALSE))</f>
        <v>0</v>
      </c>
      <c r="F555" s="11" t="str">
        <f>IF(ISNA(VLOOKUP(Table1510[[#This Row],[Name]],'Elec 20-21'!$A$4:$B$641, 2, FALSE)), "0", VLOOKUP(Table1510[[#This Row],[Name]], 'Elec 20-21'!$A$4:$B$641, 2, FALSE))</f>
        <v>0</v>
      </c>
      <c r="G555" s="47" t="str">
        <f>IF(ISNA(VLOOKUP(Table1510[[#This Row],[Name]], 'Elec 21-22'!$A$4:$B$656, 2, FALSE)), "0", VLOOKUP(Table1510[[#This Row],[Name]], 'Elec 21-22'!$A$4:$B$656, 2, FALSE))</f>
        <v>0</v>
      </c>
      <c r="H555" s="11" t="str">
        <f>IF(ISNA(VLOOKUP(Table1510[[#This Row],[Name]],'Elec 22-23'!$A$4:$B$680, 2, FALSE)), "", VLOOKUP(Table1510[[#This Row],[Name]], 'Elec 22-23'!$A$4:$B$680, 2, FALSE))</f>
        <v/>
      </c>
      <c r="I555" s="97" t="str">
        <f>IFERROR(Table1510[[#This Row],[Electricity 22-23]]/$M$1, "")</f>
        <v/>
      </c>
      <c r="J555" s="7" t="str">
        <f>IF(ISNA(VLOOKUP(Table1510[[#This Row],[Name]],Table1[#All],21,FALSE)),"0",(VLOOKUP(Table1510[[#This Row],[Name]],Table1[#All],21,FALSE)))</f>
        <v>0</v>
      </c>
      <c r="K555" s="97">
        <f ca="1">IFERROR(Table1510[[#This Row],[Electricity 23-24]]/$O$1,"")</f>
        <v>0</v>
      </c>
      <c r="L555" s="77"/>
    </row>
    <row r="556" spans="1:12" x14ac:dyDescent="0.25">
      <c r="A556" s="2"/>
      <c r="B556" s="21" t="e">
        <f>VLOOKUP(Table1510[[#This Row],[Name]], 'Site Information'!$A$2:$D$46, 4, FALSE)</f>
        <v>#N/A</v>
      </c>
      <c r="C556" s="13" t="str">
        <f>IF(ISNA(VLOOKUP(Table1510[[#This Row],[Name]], 'Elec 17-18'!$A$4:$B$630, 2, FALSE)), "0", VLOOKUP(Table1510[[#This Row],[Name]], 'Elec 17-18'!$A$4:$B$630, 2, FALSE))</f>
        <v>0</v>
      </c>
      <c r="D556" s="8" t="str">
        <f>IF(ISNA(VLOOKUP(Table1510[[#This Row],[Name]], 'Elec 18-19'!$A$4:$B$630, 2, FALSE)), "0", VLOOKUP(Table1510[[#This Row],[Name]], 'Elec 18-19'!$A$4:$B$630, 2, FALSE))</f>
        <v>0</v>
      </c>
      <c r="E556" s="7" t="str">
        <f>IF(ISNA(VLOOKUP(Table1510[[#This Row],[Name]], 'Elec 19-20'!$A$4:$B$631, 2, FALSE)), "0", VLOOKUP(Table1510[[#This Row],[Name]], 'Elec 19-20'!$A$4:$B$631, 2, FALSE))</f>
        <v>0</v>
      </c>
      <c r="F556" s="11" t="str">
        <f>IF(ISNA(VLOOKUP(Table1510[[#This Row],[Name]],'Elec 20-21'!$A$4:$B$641, 2, FALSE)), "0", VLOOKUP(Table1510[[#This Row],[Name]], 'Elec 20-21'!$A$4:$B$641, 2, FALSE))</f>
        <v>0</v>
      </c>
      <c r="G556" s="47" t="str">
        <f>IF(ISNA(VLOOKUP(Table1510[[#This Row],[Name]], 'Elec 21-22'!$A$4:$B$656, 2, FALSE)), "0", VLOOKUP(Table1510[[#This Row],[Name]], 'Elec 21-22'!$A$4:$B$656, 2, FALSE))</f>
        <v>0</v>
      </c>
      <c r="H556" s="11" t="str">
        <f>IF(ISNA(VLOOKUP(Table1510[[#This Row],[Name]],'Elec 22-23'!$A$4:$B$680, 2, FALSE)), "", VLOOKUP(Table1510[[#This Row],[Name]], 'Elec 22-23'!$A$4:$B$680, 2, FALSE))</f>
        <v/>
      </c>
      <c r="I556" s="74" t="str">
        <f>IFERROR(Table1510[[#This Row],[Electricity 22-23]]/$M$1, "")</f>
        <v/>
      </c>
      <c r="J556" s="7" t="str">
        <f>IF(ISNA(VLOOKUP(Table1510[[#This Row],[Name]],Table1[#All],21,FALSE)),"0",(VLOOKUP(Table1510[[#This Row],[Name]],Table1[#All],21,FALSE)))</f>
        <v>0</v>
      </c>
      <c r="K556" s="97">
        <f ca="1">IFERROR(Table1510[[#This Row],[Electricity 23-24]]/$O$1,"")</f>
        <v>0</v>
      </c>
      <c r="L556" s="77"/>
    </row>
    <row r="557" spans="1:12" x14ac:dyDescent="0.25">
      <c r="A557" s="2"/>
      <c r="B557" s="21" t="e">
        <f>VLOOKUP(Table1510[[#This Row],[Name]], 'Site Information'!$A$2:$D$46, 4, FALSE)</f>
        <v>#N/A</v>
      </c>
      <c r="C557" s="47" t="str">
        <f>IF(ISNA(VLOOKUP(Table1510[[#This Row],[Name]], 'Elec 17-18'!$A$4:$B$630, 2, FALSE)), "0", VLOOKUP(Table1510[[#This Row],[Name]], 'Elec 17-18'!$A$4:$B$630, 2, FALSE))</f>
        <v>0</v>
      </c>
      <c r="D557" s="11" t="str">
        <f>IF(ISNA(VLOOKUP(Table1510[[#This Row],[Name]], 'Elec 18-19'!$A$4:$B$630, 2, FALSE)), "0", VLOOKUP(Table1510[[#This Row],[Name]], 'Elec 18-19'!$A$4:$B$630, 2, FALSE))</f>
        <v>0</v>
      </c>
      <c r="E557" s="11" t="str">
        <f>IF(ISNA(VLOOKUP(Table1510[[#This Row],[Name]], 'Elec 19-20'!$A$4:$B$631, 2, FALSE)), "0", VLOOKUP(Table1510[[#This Row],[Name]], 'Elec 19-20'!$A$4:$B$631, 2, FALSE))</f>
        <v>0</v>
      </c>
      <c r="F557" s="11" t="str">
        <f>IF(ISNA(VLOOKUP(Table1510[[#This Row],[Name]],'Elec 20-21'!$A$4:$B$641, 2, FALSE)), "0", VLOOKUP(Table1510[[#This Row],[Name]], 'Elec 20-21'!$A$4:$B$641, 2, FALSE))</f>
        <v>0</v>
      </c>
      <c r="G557" s="47" t="str">
        <f>IF(ISNA(VLOOKUP(Table1510[[#This Row],[Name]], 'Elec 21-22'!$A$4:$B$656, 2, FALSE)), "0", VLOOKUP(Table1510[[#This Row],[Name]], 'Elec 21-22'!$A$4:$B$656, 2, FALSE))</f>
        <v>0</v>
      </c>
      <c r="H557" s="11" t="str">
        <f>IF(ISNA(VLOOKUP(Table1510[[#This Row],[Name]],'Elec 22-23'!$A$4:$B$680, 2, FALSE)), "", VLOOKUP(Table1510[[#This Row],[Name]], 'Elec 22-23'!$A$4:$B$680, 2, FALSE))</f>
        <v/>
      </c>
      <c r="I557" s="93" t="str">
        <f>IFERROR(Table1510[[#This Row],[Electricity 22-23]]/$M$1, "")</f>
        <v/>
      </c>
      <c r="J557" s="7" t="str">
        <f>IF(ISNA(VLOOKUP(Table1510[[#This Row],[Name]],Table1[#All],21,FALSE)),"0",(VLOOKUP(Table1510[[#This Row],[Name]],Table1[#All],21,FALSE)))</f>
        <v>0</v>
      </c>
      <c r="K557" s="97">
        <f ca="1">IFERROR(Table1510[[#This Row],[Electricity 23-24]]/$O$1,"")</f>
        <v>0</v>
      </c>
      <c r="L557" s="77"/>
    </row>
    <row r="558" spans="1:12" x14ac:dyDescent="0.25">
      <c r="A558" s="2"/>
      <c r="B558" s="21" t="e">
        <f>VLOOKUP(Table1510[[#This Row],[Name]], 'Site Information'!$A$2:$D$46, 4, FALSE)</f>
        <v>#N/A</v>
      </c>
      <c r="C558" s="13" t="str">
        <f>IF(ISNA(VLOOKUP(Table1510[[#This Row],[Name]], 'Elec 17-18'!$A$4:$B$630, 2, FALSE)), "0", VLOOKUP(Table1510[[#This Row],[Name]], 'Elec 17-18'!$A$4:$B$630, 2, FALSE))</f>
        <v>0</v>
      </c>
      <c r="D558" s="8" t="str">
        <f>IF(ISNA(VLOOKUP(Table1510[[#This Row],[Name]], 'Elec 18-19'!$A$4:$B$630, 2, FALSE)), "0", VLOOKUP(Table1510[[#This Row],[Name]], 'Elec 18-19'!$A$4:$B$630, 2, FALSE))</f>
        <v>0</v>
      </c>
      <c r="E558" s="7" t="str">
        <f>IF(ISNA(VLOOKUP(Table1510[[#This Row],[Name]], 'Elec 19-20'!$A$4:$B$631, 2, FALSE)), "0", VLOOKUP(Table1510[[#This Row],[Name]], 'Elec 19-20'!$A$4:$B$631, 2, FALSE))</f>
        <v>0</v>
      </c>
      <c r="F558" s="11" t="str">
        <f>IF(ISNA(VLOOKUP(Table1510[[#This Row],[Name]],'Elec 20-21'!$A$4:$B$641, 2, FALSE)), "0", VLOOKUP(Table1510[[#This Row],[Name]], 'Elec 20-21'!$A$4:$B$641, 2, FALSE))</f>
        <v>0</v>
      </c>
      <c r="G558" s="47" t="str">
        <f>IF(ISNA(VLOOKUP(Table1510[[#This Row],[Name]], 'Elec 21-22'!$A$4:$B$656, 2, FALSE)), "0", VLOOKUP(Table1510[[#This Row],[Name]], 'Elec 21-22'!$A$4:$B$656, 2, FALSE))</f>
        <v>0</v>
      </c>
      <c r="H558" s="11" t="str">
        <f>IF(ISNA(VLOOKUP(Table1510[[#This Row],[Name]],'Elec 22-23'!$A$4:$B$680, 2, FALSE)), "", VLOOKUP(Table1510[[#This Row],[Name]], 'Elec 22-23'!$A$4:$B$680, 2, FALSE))</f>
        <v/>
      </c>
      <c r="I558" s="74" t="str">
        <f>IFERROR(Table1510[[#This Row],[Electricity 22-23]]/$M$1, "")</f>
        <v/>
      </c>
      <c r="J558" s="7" t="str">
        <f>IF(ISNA(VLOOKUP(Table1510[[#This Row],[Name]],Table1[#All],21,FALSE)),"0",(VLOOKUP(Table1510[[#This Row],[Name]],Table1[#All],21,FALSE)))</f>
        <v>0</v>
      </c>
      <c r="K558" s="97">
        <f ca="1">IFERROR(Table1510[[#This Row],[Electricity 23-24]]/$O$1,"")</f>
        <v>0</v>
      </c>
      <c r="L558" s="77"/>
    </row>
    <row r="559" spans="1:12" x14ac:dyDescent="0.25">
      <c r="A559" s="2"/>
      <c r="B559" s="21" t="e">
        <f>VLOOKUP(Table1510[[#This Row],[Name]], 'Site Information'!$A$2:$D$46, 4, FALSE)</f>
        <v>#N/A</v>
      </c>
      <c r="C559" s="13" t="str">
        <f>IF(ISNA(VLOOKUP(Table1510[[#This Row],[Name]], 'Elec 17-18'!$A$4:$B$630, 2, FALSE)), "0", VLOOKUP(Table1510[[#This Row],[Name]], 'Elec 17-18'!$A$4:$B$630, 2, FALSE))</f>
        <v>0</v>
      </c>
      <c r="D559" s="8" t="str">
        <f>IF(ISNA(VLOOKUP(Table1510[[#This Row],[Name]], 'Elec 18-19'!$A$4:$B$630, 2, FALSE)), "0", VLOOKUP(Table1510[[#This Row],[Name]], 'Elec 18-19'!$A$4:$B$630, 2, FALSE))</f>
        <v>0</v>
      </c>
      <c r="E559" s="7" t="str">
        <f>IF(ISNA(VLOOKUP(Table1510[[#This Row],[Name]], 'Elec 19-20'!$A$4:$B$631, 2, FALSE)), "0", VLOOKUP(Table1510[[#This Row],[Name]], 'Elec 19-20'!$A$4:$B$631, 2, FALSE))</f>
        <v>0</v>
      </c>
      <c r="F559" s="11" t="str">
        <f>IF(ISNA(VLOOKUP(Table1510[[#This Row],[Name]],'Elec 20-21'!$A$4:$B$641, 2, FALSE)), "0", VLOOKUP(Table1510[[#This Row],[Name]], 'Elec 20-21'!$A$4:$B$641, 2, FALSE))</f>
        <v>0</v>
      </c>
      <c r="G559" s="47" t="str">
        <f>IF(ISNA(VLOOKUP(Table1510[[#This Row],[Name]], 'Elec 21-22'!$A$4:$B$656, 2, FALSE)), "0", VLOOKUP(Table1510[[#This Row],[Name]], 'Elec 21-22'!$A$4:$B$656, 2, FALSE))</f>
        <v>0</v>
      </c>
      <c r="H559" s="11" t="str">
        <f>IF(ISNA(VLOOKUP(Table1510[[#This Row],[Name]],'Elec 22-23'!$A$4:$B$680, 2, FALSE)), "", VLOOKUP(Table1510[[#This Row],[Name]], 'Elec 22-23'!$A$4:$B$680, 2, FALSE))</f>
        <v/>
      </c>
      <c r="I559" s="97" t="str">
        <f>IFERROR(Table1510[[#This Row],[Electricity 22-23]]/$M$1, "")</f>
        <v/>
      </c>
      <c r="J559" s="7" t="str">
        <f>IF(ISNA(VLOOKUP(Table1510[[#This Row],[Name]],Table1[#All],21,FALSE)),"0",(VLOOKUP(Table1510[[#This Row],[Name]],Table1[#All],21,FALSE)))</f>
        <v>0</v>
      </c>
      <c r="K559" s="97">
        <f ca="1">IFERROR(Table1510[[#This Row],[Electricity 23-24]]/$O$1,"")</f>
        <v>0</v>
      </c>
      <c r="L559" s="77"/>
    </row>
    <row r="560" spans="1:12" x14ac:dyDescent="0.25">
      <c r="A560" s="2"/>
      <c r="B560" s="21" t="e">
        <f>VLOOKUP(Table1510[[#This Row],[Name]], 'Site Information'!$A$2:$D$46, 4, FALSE)</f>
        <v>#N/A</v>
      </c>
      <c r="C560" s="47" t="str">
        <f>IF(ISNA(VLOOKUP(Table1510[[#This Row],[Name]], 'Elec 17-18'!$A$4:$B$630, 2, FALSE)), "0", VLOOKUP(Table1510[[#This Row],[Name]], 'Elec 17-18'!$A$4:$B$630, 2, FALSE))</f>
        <v>0</v>
      </c>
      <c r="D560" s="11" t="str">
        <f>IF(ISNA(VLOOKUP(Table1510[[#This Row],[Name]], 'Elec 18-19'!$A$4:$B$630, 2, FALSE)), "0", VLOOKUP(Table1510[[#This Row],[Name]], 'Elec 18-19'!$A$4:$B$630, 2, FALSE))</f>
        <v>0</v>
      </c>
      <c r="E560" s="7" t="str">
        <f>IF(ISNA(VLOOKUP(Table1510[[#This Row],[Name]], 'Elec 19-20'!$A$4:$B$631, 2, FALSE)), "0", VLOOKUP(Table1510[[#This Row],[Name]], 'Elec 19-20'!$A$4:$B$631, 2, FALSE))</f>
        <v>0</v>
      </c>
      <c r="F560" s="11" t="str">
        <f>IF(ISNA(VLOOKUP(Table1510[[#This Row],[Name]],'Elec 20-21'!$A$4:$B$641, 2, FALSE)), "0", VLOOKUP(Table1510[[#This Row],[Name]], 'Elec 20-21'!$A$4:$B$641, 2, FALSE))</f>
        <v>0</v>
      </c>
      <c r="G560" s="47" t="str">
        <f>IF(ISNA(VLOOKUP(Table1510[[#This Row],[Name]], 'Elec 21-22'!$A$4:$B$656, 2, FALSE)), "0", VLOOKUP(Table1510[[#This Row],[Name]], 'Elec 21-22'!$A$4:$B$656, 2, FALSE))</f>
        <v>0</v>
      </c>
      <c r="H560" s="11" t="str">
        <f>IF(ISNA(VLOOKUP(Table1510[[#This Row],[Name]],'Elec 22-23'!$A$4:$B$680, 2, FALSE)), "", VLOOKUP(Table1510[[#This Row],[Name]], 'Elec 22-23'!$A$4:$B$680, 2, FALSE))</f>
        <v/>
      </c>
      <c r="I560" s="97" t="str">
        <f>IFERROR(Table1510[[#This Row],[Electricity 22-23]]/$M$1, "")</f>
        <v/>
      </c>
      <c r="J560" s="7" t="str">
        <f>IF(ISNA(VLOOKUP(Table1510[[#This Row],[Name]],Table1[#All],21,FALSE)),"0",(VLOOKUP(Table1510[[#This Row],[Name]],Table1[#All],21,FALSE)))</f>
        <v>0</v>
      </c>
      <c r="K560" s="97">
        <f ca="1">IFERROR(Table1510[[#This Row],[Electricity 23-24]]/$O$1,"")</f>
        <v>0</v>
      </c>
      <c r="L560" s="77"/>
    </row>
    <row r="561" spans="1:12" x14ac:dyDescent="0.25">
      <c r="A561" s="2"/>
      <c r="B561" s="21" t="e">
        <f>VLOOKUP(Table1510[[#This Row],[Name]], 'Site Information'!$A$2:$D$46, 4, FALSE)</f>
        <v>#N/A</v>
      </c>
      <c r="C561" s="47" t="str">
        <f>IF(ISNA(VLOOKUP(Table1510[[#This Row],[Name]], 'Elec 17-18'!$A$4:$B$630, 2, FALSE)), "0", VLOOKUP(Table1510[[#This Row],[Name]], 'Elec 17-18'!$A$4:$B$630, 2, FALSE))</f>
        <v>0</v>
      </c>
      <c r="D561" s="11" t="str">
        <f>IF(ISNA(VLOOKUP(Table1510[[#This Row],[Name]], 'Elec 18-19'!$A$4:$B$630, 2, FALSE)), "0", VLOOKUP(Table1510[[#This Row],[Name]], 'Elec 18-19'!$A$4:$B$630, 2, FALSE))</f>
        <v>0</v>
      </c>
      <c r="E561" s="7" t="str">
        <f>IF(ISNA(VLOOKUP(Table1510[[#This Row],[Name]], 'Elec 19-20'!$A$4:$B$631, 2, FALSE)), "0", VLOOKUP(Table1510[[#This Row],[Name]], 'Elec 19-20'!$A$4:$B$631, 2, FALSE))</f>
        <v>0</v>
      </c>
      <c r="F561" s="11" t="str">
        <f>IF(ISNA(VLOOKUP(Table1510[[#This Row],[Name]],'Elec 20-21'!$A$4:$B$641, 2, FALSE)), "0", VLOOKUP(Table1510[[#This Row],[Name]], 'Elec 20-21'!$A$4:$B$641, 2, FALSE))</f>
        <v>0</v>
      </c>
      <c r="G561" s="47" t="str">
        <f>IF(ISNA(VLOOKUP(Table1510[[#This Row],[Name]], 'Elec 21-22'!$A$4:$B$656, 2, FALSE)), "0", VLOOKUP(Table1510[[#This Row],[Name]], 'Elec 21-22'!$A$4:$B$656, 2, FALSE))</f>
        <v>0</v>
      </c>
      <c r="H561" s="11" t="str">
        <f>IF(ISNA(VLOOKUP(Table1510[[#This Row],[Name]],'Elec 22-23'!$A$4:$B$680, 2, FALSE)), "", VLOOKUP(Table1510[[#This Row],[Name]], 'Elec 22-23'!$A$4:$B$680, 2, FALSE))</f>
        <v/>
      </c>
      <c r="I561" s="97" t="str">
        <f>IFERROR(Table1510[[#This Row],[Electricity 22-23]]/$M$1, "")</f>
        <v/>
      </c>
      <c r="J561" s="7" t="str">
        <f>IF(ISNA(VLOOKUP(Table1510[[#This Row],[Name]],Table1[#All],21,FALSE)),"0",(VLOOKUP(Table1510[[#This Row],[Name]],Table1[#All],21,FALSE)))</f>
        <v>0</v>
      </c>
      <c r="K561" s="97">
        <f ca="1">IFERROR(Table1510[[#This Row],[Electricity 23-24]]/$O$1,"")</f>
        <v>0</v>
      </c>
      <c r="L561" s="77"/>
    </row>
    <row r="562" spans="1:12" x14ac:dyDescent="0.25">
      <c r="A562" s="2"/>
      <c r="B562" s="21" t="e">
        <f>VLOOKUP(Table1510[[#This Row],[Name]], 'Site Information'!$A$2:$D$46, 4, FALSE)</f>
        <v>#N/A</v>
      </c>
      <c r="C562" s="13" t="str">
        <f>IF(ISNA(VLOOKUP(Table1510[[#This Row],[Name]], 'Elec 17-18'!$A$4:$B$630, 2, FALSE)), "0", VLOOKUP(Table1510[[#This Row],[Name]], 'Elec 17-18'!$A$4:$B$630, 2, FALSE))</f>
        <v>0</v>
      </c>
      <c r="D562" s="8" t="str">
        <f>IF(ISNA(VLOOKUP(Table1510[[#This Row],[Name]], 'Elec 18-19'!$A$4:$B$630, 2, FALSE)), "0", VLOOKUP(Table1510[[#This Row],[Name]], 'Elec 18-19'!$A$4:$B$630, 2, FALSE))</f>
        <v>0</v>
      </c>
      <c r="E562" s="7" t="str">
        <f>IF(ISNA(VLOOKUP(Table1510[[#This Row],[Name]], 'Elec 19-20'!$A$4:$B$631, 2, FALSE)), "0", VLOOKUP(Table1510[[#This Row],[Name]], 'Elec 19-20'!$A$4:$B$631, 2, FALSE))</f>
        <v>0</v>
      </c>
      <c r="F562" s="11" t="str">
        <f>IF(ISNA(VLOOKUP(Table1510[[#This Row],[Name]],'Elec 20-21'!$A$4:$B$641, 2, FALSE)), "0", VLOOKUP(Table1510[[#This Row],[Name]], 'Elec 20-21'!$A$4:$B$641, 2, FALSE))</f>
        <v>0</v>
      </c>
      <c r="G562" s="47" t="str">
        <f>IF(ISNA(VLOOKUP(Table1510[[#This Row],[Name]], 'Elec 21-22'!$A$4:$B$656, 2, FALSE)), "0", VLOOKUP(Table1510[[#This Row],[Name]], 'Elec 21-22'!$A$4:$B$656, 2, FALSE))</f>
        <v>0</v>
      </c>
      <c r="H562" s="11" t="str">
        <f>IF(ISNA(VLOOKUP(Table1510[[#This Row],[Name]],'Elec 22-23'!$A$4:$B$680, 2, FALSE)), "", VLOOKUP(Table1510[[#This Row],[Name]], 'Elec 22-23'!$A$4:$B$680, 2, FALSE))</f>
        <v/>
      </c>
      <c r="I562" s="97" t="str">
        <f>IFERROR(Table1510[[#This Row],[Electricity 22-23]]/$M$1, "")</f>
        <v/>
      </c>
      <c r="J562" s="7" t="str">
        <f>IF(ISNA(VLOOKUP(Table1510[[#This Row],[Name]],Table1[#All],21,FALSE)),"0",(VLOOKUP(Table1510[[#This Row],[Name]],Table1[#All],21,FALSE)))</f>
        <v>0</v>
      </c>
      <c r="K562" s="97">
        <f ca="1">IFERROR(Table1510[[#This Row],[Electricity 23-24]]/$O$1,"")</f>
        <v>0</v>
      </c>
      <c r="L562" s="77"/>
    </row>
    <row r="563" spans="1:12" x14ac:dyDescent="0.25">
      <c r="A563" s="2"/>
      <c r="B563" s="21" t="e">
        <f>VLOOKUP(Table1510[[#This Row],[Name]], 'Site Information'!$A$2:$D$46, 4, FALSE)</f>
        <v>#N/A</v>
      </c>
      <c r="C563" s="13" t="str">
        <f>IF(ISNA(VLOOKUP(Table1510[[#This Row],[Name]], 'Elec 17-18'!$A$4:$B$630, 2, FALSE)), "0", VLOOKUP(Table1510[[#This Row],[Name]], 'Elec 17-18'!$A$4:$B$630, 2, FALSE))</f>
        <v>0</v>
      </c>
      <c r="D563" s="8" t="str">
        <f>IF(ISNA(VLOOKUP(Table1510[[#This Row],[Name]], 'Elec 18-19'!$A$4:$B$630, 2, FALSE)), "0", VLOOKUP(Table1510[[#This Row],[Name]], 'Elec 18-19'!$A$4:$B$630, 2, FALSE))</f>
        <v>0</v>
      </c>
      <c r="E563" s="7" t="str">
        <f>IF(ISNA(VLOOKUP(Table1510[[#This Row],[Name]], 'Elec 19-20'!$A$4:$B$631, 2, FALSE)), "0", VLOOKUP(Table1510[[#This Row],[Name]], 'Elec 19-20'!$A$4:$B$631, 2, FALSE))</f>
        <v>0</v>
      </c>
      <c r="F563" s="11" t="str">
        <f>IF(ISNA(VLOOKUP(Table1510[[#This Row],[Name]],'Elec 20-21'!$A$4:$B$641, 2, FALSE)), "0", VLOOKUP(Table1510[[#This Row],[Name]], 'Elec 20-21'!$A$4:$B$641, 2, FALSE))</f>
        <v>0</v>
      </c>
      <c r="G563" s="47" t="str">
        <f>IF(ISNA(VLOOKUP(Table1510[[#This Row],[Name]], 'Elec 21-22'!$A$4:$B$656, 2, FALSE)), "0", VLOOKUP(Table1510[[#This Row],[Name]], 'Elec 21-22'!$A$4:$B$656, 2, FALSE))</f>
        <v>0</v>
      </c>
      <c r="H563" s="11" t="str">
        <f>IF(ISNA(VLOOKUP(Table1510[[#This Row],[Name]],'Elec 22-23'!$A$4:$B$680, 2, FALSE)), "", VLOOKUP(Table1510[[#This Row],[Name]], 'Elec 22-23'!$A$4:$B$680, 2, FALSE))</f>
        <v/>
      </c>
      <c r="I563" s="97" t="str">
        <f>IFERROR(Table1510[[#This Row],[Electricity 22-23]]/$M$1, "")</f>
        <v/>
      </c>
      <c r="J563" s="7" t="str">
        <f>IF(ISNA(VLOOKUP(Table1510[[#This Row],[Name]],Table1[#All],21,FALSE)),"0",(VLOOKUP(Table1510[[#This Row],[Name]],Table1[#All],21,FALSE)))</f>
        <v>0</v>
      </c>
      <c r="K563" s="97">
        <f ca="1">IFERROR(Table1510[[#This Row],[Electricity 23-24]]/$O$1,"")</f>
        <v>0</v>
      </c>
      <c r="L563" s="77"/>
    </row>
    <row r="564" spans="1:12" x14ac:dyDescent="0.25">
      <c r="A564" s="2"/>
      <c r="B564" s="21" t="e">
        <f>VLOOKUP(Table1510[[#This Row],[Name]], 'Site Information'!$A$2:$D$46, 4, FALSE)</f>
        <v>#N/A</v>
      </c>
      <c r="C564" s="13" t="str">
        <f>IF(ISNA(VLOOKUP(Table1510[[#This Row],[Name]], 'Elec 17-18'!$A$4:$B$630, 2, FALSE)), "0", VLOOKUP(Table1510[[#This Row],[Name]], 'Elec 17-18'!$A$4:$B$630, 2, FALSE))</f>
        <v>0</v>
      </c>
      <c r="D564" s="8" t="str">
        <f>IF(ISNA(VLOOKUP(Table1510[[#This Row],[Name]], 'Elec 18-19'!$A$4:$B$630, 2, FALSE)), "0", VLOOKUP(Table1510[[#This Row],[Name]], 'Elec 18-19'!$A$4:$B$630, 2, FALSE))</f>
        <v>0</v>
      </c>
      <c r="E564" s="7" t="str">
        <f>IF(ISNA(VLOOKUP(Table1510[[#This Row],[Name]], 'Elec 19-20'!$A$4:$B$631, 2, FALSE)), "0", VLOOKUP(Table1510[[#This Row],[Name]], 'Elec 19-20'!$A$4:$B$631, 2, FALSE))</f>
        <v>0</v>
      </c>
      <c r="F564" s="11" t="str">
        <f>IF(ISNA(VLOOKUP(Table1510[[#This Row],[Name]],'Elec 20-21'!$A$4:$B$641, 2, FALSE)), "0", VLOOKUP(Table1510[[#This Row],[Name]], 'Elec 20-21'!$A$4:$B$641, 2, FALSE))</f>
        <v>0</v>
      </c>
      <c r="G564" s="47" t="str">
        <f>IF(ISNA(VLOOKUP(Table1510[[#This Row],[Name]], 'Elec 21-22'!$A$4:$B$656, 2, FALSE)), "0", VLOOKUP(Table1510[[#This Row],[Name]], 'Elec 21-22'!$A$4:$B$656, 2, FALSE))</f>
        <v>0</v>
      </c>
      <c r="H564" s="11" t="str">
        <f>IF(ISNA(VLOOKUP(Table1510[[#This Row],[Name]],'Elec 22-23'!$A$4:$B$680, 2, FALSE)), "", VLOOKUP(Table1510[[#This Row],[Name]], 'Elec 22-23'!$A$4:$B$680, 2, FALSE))</f>
        <v/>
      </c>
      <c r="I564" s="74" t="str">
        <f>IFERROR(Table1510[[#This Row],[Electricity 22-23]]/$M$1, "")</f>
        <v/>
      </c>
      <c r="J564" s="7" t="str">
        <f>IF(ISNA(VLOOKUP(Table1510[[#This Row],[Name]],Table1[#All],21,FALSE)),"0",(VLOOKUP(Table1510[[#This Row],[Name]],Table1[#All],21,FALSE)))</f>
        <v>0</v>
      </c>
      <c r="K564" s="97">
        <f ca="1">IFERROR(Table1510[[#This Row],[Electricity 23-24]]/$O$1,"")</f>
        <v>0</v>
      </c>
      <c r="L564" s="77"/>
    </row>
    <row r="565" spans="1:12" x14ac:dyDescent="0.25">
      <c r="A565" s="2"/>
      <c r="B565" s="21" t="e">
        <f>VLOOKUP(Table1510[[#This Row],[Name]], 'Site Information'!$A$2:$D$46, 4, FALSE)</f>
        <v>#N/A</v>
      </c>
      <c r="C565" s="8" t="str">
        <f>IF(ISNA(VLOOKUP(Table1510[[#This Row],[Name]], 'Elec 17-18'!$A$4:$B$630, 2, FALSE)), "0", VLOOKUP(Table1510[[#This Row],[Name]], 'Elec 17-18'!$A$4:$B$630, 2, FALSE))</f>
        <v>0</v>
      </c>
      <c r="D565" s="8" t="str">
        <f>IF(ISNA(VLOOKUP(Table1510[[#This Row],[Name]], 'Elec 18-19'!$A$4:$B$630, 2, FALSE)), "0", VLOOKUP(Table1510[[#This Row],[Name]], 'Elec 18-19'!$A$4:$B$630, 2, FALSE))</f>
        <v>0</v>
      </c>
      <c r="E565" s="7" t="str">
        <f>IF(ISNA(VLOOKUP(Table1510[[#This Row],[Name]], 'Elec 19-20'!$A$4:$B$631, 2, FALSE)), "0", VLOOKUP(Table1510[[#This Row],[Name]], 'Elec 19-20'!$A$4:$B$631, 2, FALSE))</f>
        <v>0</v>
      </c>
      <c r="F565" s="11" t="str">
        <f>IF(ISNA(VLOOKUP(Table1510[[#This Row],[Name]],'Elec 20-21'!$A$4:$B$641, 2, FALSE)), "0", VLOOKUP(Table1510[[#This Row],[Name]], 'Elec 20-21'!$A$4:$B$641, 2, FALSE))</f>
        <v>0</v>
      </c>
      <c r="G565" s="47" t="str">
        <f>IF(ISNA(VLOOKUP(Table1510[[#This Row],[Name]], 'Elec 21-22'!$A$4:$B$656, 2, FALSE)), "0", VLOOKUP(Table1510[[#This Row],[Name]], 'Elec 21-22'!$A$4:$B$656, 2, FALSE))</f>
        <v>0</v>
      </c>
      <c r="H565" s="11" t="str">
        <f>IF(ISNA(VLOOKUP(Table1510[[#This Row],[Name]],'Elec 22-23'!$A$4:$B$680, 2, FALSE)), "", VLOOKUP(Table1510[[#This Row],[Name]], 'Elec 22-23'!$A$4:$B$680, 2, FALSE))</f>
        <v/>
      </c>
      <c r="I565" s="74" t="str">
        <f>IFERROR(Table1510[[#This Row],[Electricity 22-23]]/$M$1, "")</f>
        <v/>
      </c>
      <c r="J565" s="7" t="str">
        <f>IF(ISNA(VLOOKUP(Table1510[[#This Row],[Name]],Table1[#All],21,FALSE)),"0",(VLOOKUP(Table1510[[#This Row],[Name]],Table1[#All],21,FALSE)))</f>
        <v>0</v>
      </c>
      <c r="K565" s="97">
        <f ca="1">IFERROR(Table1510[[#This Row],[Electricity 23-24]]/$O$1,"")</f>
        <v>0</v>
      </c>
      <c r="L565" s="77"/>
    </row>
    <row r="566" spans="1:12" x14ac:dyDescent="0.25">
      <c r="A566" s="2"/>
      <c r="B566" s="21" t="e">
        <f>VLOOKUP(Table1510[[#This Row],[Name]], 'Site Information'!$A$2:$D$46, 4, FALSE)</f>
        <v>#N/A</v>
      </c>
      <c r="C566" s="13" t="str">
        <f>IF(ISNA(VLOOKUP(Table1510[[#This Row],[Name]], 'Elec 17-18'!$A$4:$B$630, 2, FALSE)), "0", VLOOKUP(Table1510[[#This Row],[Name]], 'Elec 17-18'!$A$4:$B$630, 2, FALSE))</f>
        <v>0</v>
      </c>
      <c r="D566" s="8" t="str">
        <f>IF(ISNA(VLOOKUP(Table1510[[#This Row],[Name]], 'Elec 18-19'!$A$4:$B$630, 2, FALSE)), "0", VLOOKUP(Table1510[[#This Row],[Name]], 'Elec 18-19'!$A$4:$B$630, 2, FALSE))</f>
        <v>0</v>
      </c>
      <c r="E566" s="7" t="str">
        <f>IF(ISNA(VLOOKUP(Table1510[[#This Row],[Name]], 'Elec 19-20'!$A$4:$B$631, 2, FALSE)), "0", VLOOKUP(Table1510[[#This Row],[Name]], 'Elec 19-20'!$A$4:$B$631, 2, FALSE))</f>
        <v>0</v>
      </c>
      <c r="F566" s="11" t="str">
        <f>IF(ISNA(VLOOKUP(Table1510[[#This Row],[Name]],'Elec 20-21'!$A$4:$B$641, 2, FALSE)), "0", VLOOKUP(Table1510[[#This Row],[Name]], 'Elec 20-21'!$A$4:$B$641, 2, FALSE))</f>
        <v>0</v>
      </c>
      <c r="G566" s="47" t="str">
        <f>IF(ISNA(VLOOKUP(Table1510[[#This Row],[Name]], 'Elec 21-22'!$A$4:$B$656, 2, FALSE)), "0", VLOOKUP(Table1510[[#This Row],[Name]], 'Elec 21-22'!$A$4:$B$656, 2, FALSE))</f>
        <v>0</v>
      </c>
      <c r="H566" s="11" t="str">
        <f>IF(ISNA(VLOOKUP(Table1510[[#This Row],[Name]],'Elec 22-23'!$A$4:$B$680, 2, FALSE)), "", VLOOKUP(Table1510[[#This Row],[Name]], 'Elec 22-23'!$A$4:$B$680, 2, FALSE))</f>
        <v/>
      </c>
      <c r="I566" s="97" t="str">
        <f>IFERROR(Table1510[[#This Row],[Electricity 22-23]]/$M$1, "")</f>
        <v/>
      </c>
      <c r="J566" s="7" t="str">
        <f>IF(ISNA(VLOOKUP(Table1510[[#This Row],[Name]],Table1[#All],21,FALSE)),"0",(VLOOKUP(Table1510[[#This Row],[Name]],Table1[#All],21,FALSE)))</f>
        <v>0</v>
      </c>
      <c r="K566" s="97">
        <f ca="1">IFERROR(Table1510[[#This Row],[Electricity 23-24]]/$O$1,"")</f>
        <v>0</v>
      </c>
      <c r="L566" s="77"/>
    </row>
    <row r="567" spans="1:12" x14ac:dyDescent="0.25">
      <c r="A567" s="2"/>
      <c r="B567" s="21" t="e">
        <f>VLOOKUP(Table1510[[#This Row],[Name]], 'Site Information'!$A$2:$D$46, 4, FALSE)</f>
        <v>#N/A</v>
      </c>
      <c r="C567" s="47" t="str">
        <f>IF(ISNA(VLOOKUP(Table1510[[#This Row],[Name]], 'Elec 17-18'!$A$4:$B$630, 2, FALSE)), "0", VLOOKUP(Table1510[[#This Row],[Name]], 'Elec 17-18'!$A$4:$B$630, 2, FALSE))</f>
        <v>0</v>
      </c>
      <c r="D567" s="11" t="str">
        <f>IF(ISNA(VLOOKUP(Table1510[[#This Row],[Name]], 'Elec 18-19'!$A$4:$B$630, 2, FALSE)), "0", VLOOKUP(Table1510[[#This Row],[Name]], 'Elec 18-19'!$A$4:$B$630, 2, FALSE))</f>
        <v>0</v>
      </c>
      <c r="E567" s="7" t="str">
        <f>IF(ISNA(VLOOKUP(Table1510[[#This Row],[Name]], 'Elec 19-20'!$A$4:$B$631, 2, FALSE)), "0", VLOOKUP(Table1510[[#This Row],[Name]], 'Elec 19-20'!$A$4:$B$631, 2, FALSE))</f>
        <v>0</v>
      </c>
      <c r="F567" s="11" t="str">
        <f>IF(ISNA(VLOOKUP(Table1510[[#This Row],[Name]],'Elec 20-21'!$A$4:$B$641, 2, FALSE)), "0", VLOOKUP(Table1510[[#This Row],[Name]], 'Elec 20-21'!$A$4:$B$641, 2, FALSE))</f>
        <v>0</v>
      </c>
      <c r="G567" s="47" t="str">
        <f>IF(ISNA(VLOOKUP(Table1510[[#This Row],[Name]], 'Elec 21-22'!$A$4:$B$656, 2, FALSE)), "0", VLOOKUP(Table1510[[#This Row],[Name]], 'Elec 21-22'!$A$4:$B$656, 2, FALSE))</f>
        <v>0</v>
      </c>
      <c r="H567" s="11" t="str">
        <f>IF(ISNA(VLOOKUP(Table1510[[#This Row],[Name]],'Elec 22-23'!$A$4:$B$680, 2, FALSE)), "", VLOOKUP(Table1510[[#This Row],[Name]], 'Elec 22-23'!$A$4:$B$680, 2, FALSE))</f>
        <v/>
      </c>
      <c r="I567" s="97" t="str">
        <f>IFERROR(Table1510[[#This Row],[Electricity 22-23]]/$M$1, "")</f>
        <v/>
      </c>
      <c r="J567" s="7" t="str">
        <f>IF(ISNA(VLOOKUP(Table1510[[#This Row],[Name]],Table1[#All],21,FALSE)),"0",(VLOOKUP(Table1510[[#This Row],[Name]],Table1[#All],21,FALSE)))</f>
        <v>0</v>
      </c>
      <c r="K567" s="97">
        <f ca="1">IFERROR(Table1510[[#This Row],[Electricity 23-24]]/$O$1,"")</f>
        <v>0</v>
      </c>
      <c r="L567" s="77"/>
    </row>
    <row r="568" spans="1:12" x14ac:dyDescent="0.25">
      <c r="A568" s="2"/>
      <c r="B568" s="21" t="e">
        <f>VLOOKUP(Table1510[[#This Row],[Name]], 'Site Information'!$A$2:$D$46, 4, FALSE)</f>
        <v>#N/A</v>
      </c>
      <c r="C568" s="13" t="str">
        <f>IF(ISNA(VLOOKUP(Table1510[[#This Row],[Name]], 'Elec 17-18'!$A$4:$B$630, 2, FALSE)), "0", VLOOKUP(Table1510[[#This Row],[Name]], 'Elec 17-18'!$A$4:$B$630, 2, FALSE))</f>
        <v>0</v>
      </c>
      <c r="D568" s="8" t="str">
        <f>IF(ISNA(VLOOKUP(Table1510[[#This Row],[Name]], 'Elec 18-19'!$A$4:$B$630, 2, FALSE)), "0", VLOOKUP(Table1510[[#This Row],[Name]], 'Elec 18-19'!$A$4:$B$630, 2, FALSE))</f>
        <v>0</v>
      </c>
      <c r="E568" s="7" t="str">
        <f>IF(ISNA(VLOOKUP(Table1510[[#This Row],[Name]], 'Elec 19-20'!$A$4:$B$631, 2, FALSE)), "0", VLOOKUP(Table1510[[#This Row],[Name]], 'Elec 19-20'!$A$4:$B$631, 2, FALSE))</f>
        <v>0</v>
      </c>
      <c r="F568" s="11" t="str">
        <f>IF(ISNA(VLOOKUP(Table1510[[#This Row],[Name]],'Elec 20-21'!$A$4:$B$641, 2, FALSE)), "0", VLOOKUP(Table1510[[#This Row],[Name]], 'Elec 20-21'!$A$4:$B$641, 2, FALSE))</f>
        <v>0</v>
      </c>
      <c r="G568" s="47" t="str">
        <f>IF(ISNA(VLOOKUP(Table1510[[#This Row],[Name]], 'Elec 21-22'!$A$4:$B$656, 2, FALSE)), "0", VLOOKUP(Table1510[[#This Row],[Name]], 'Elec 21-22'!$A$4:$B$656, 2, FALSE))</f>
        <v>0</v>
      </c>
      <c r="H568" s="11" t="str">
        <f>IF(ISNA(VLOOKUP(Table1510[[#This Row],[Name]],'Elec 22-23'!$A$4:$B$680, 2, FALSE)), "", VLOOKUP(Table1510[[#This Row],[Name]], 'Elec 22-23'!$A$4:$B$680, 2, FALSE))</f>
        <v/>
      </c>
      <c r="I568" s="97" t="str">
        <f>IFERROR(Table1510[[#This Row],[Electricity 22-23]]/$M$1, "")</f>
        <v/>
      </c>
      <c r="J568" s="7" t="str">
        <f>IF(ISNA(VLOOKUP(Table1510[[#This Row],[Name]],Table1[#All],21,FALSE)),"0",(VLOOKUP(Table1510[[#This Row],[Name]],Table1[#All],21,FALSE)))</f>
        <v>0</v>
      </c>
      <c r="K568" s="97">
        <f ca="1">IFERROR(Table1510[[#This Row],[Electricity 23-24]]/$O$1,"")</f>
        <v>0</v>
      </c>
      <c r="L568" s="77"/>
    </row>
    <row r="569" spans="1:12" x14ac:dyDescent="0.25">
      <c r="A569" s="2"/>
      <c r="B569" s="21" t="e">
        <f>VLOOKUP(Table1510[[#This Row],[Name]], 'Site Information'!$A$2:$D$46, 4, FALSE)</f>
        <v>#N/A</v>
      </c>
      <c r="C569" s="47" t="str">
        <f>IF(ISNA(VLOOKUP(Table1510[[#This Row],[Name]], 'Elec 17-18'!$A$4:$B$630, 2, FALSE)), "0", VLOOKUP(Table1510[[#This Row],[Name]], 'Elec 17-18'!$A$4:$B$630, 2, FALSE))</f>
        <v>0</v>
      </c>
      <c r="D569" s="11" t="str">
        <f>IF(ISNA(VLOOKUP(Table1510[[#This Row],[Name]], 'Elec 18-19'!$A$4:$B$630, 2, FALSE)), "0", VLOOKUP(Table1510[[#This Row],[Name]], 'Elec 18-19'!$A$4:$B$630, 2, FALSE))</f>
        <v>0</v>
      </c>
      <c r="E569" s="7" t="str">
        <f>IF(ISNA(VLOOKUP(Table1510[[#This Row],[Name]], 'Elec 19-20'!$A$4:$B$631, 2, FALSE)), "0", VLOOKUP(Table1510[[#This Row],[Name]], 'Elec 19-20'!$A$4:$B$631, 2, FALSE))</f>
        <v>0</v>
      </c>
      <c r="F569" s="11" t="str">
        <f>IF(ISNA(VLOOKUP(Table1510[[#This Row],[Name]],'Elec 20-21'!$A$4:$B$641, 2, FALSE)), "0", VLOOKUP(Table1510[[#This Row],[Name]], 'Elec 20-21'!$A$4:$B$641, 2, FALSE))</f>
        <v>0</v>
      </c>
      <c r="G569" s="47" t="str">
        <f>IF(ISNA(VLOOKUP(Table1510[[#This Row],[Name]], 'Elec 21-22'!$A$4:$B$656, 2, FALSE)), "0", VLOOKUP(Table1510[[#This Row],[Name]], 'Elec 21-22'!$A$4:$B$656, 2, FALSE))</f>
        <v>0</v>
      </c>
      <c r="H569" s="11" t="str">
        <f>IF(ISNA(VLOOKUP(Table1510[[#This Row],[Name]],'Elec 22-23'!$A$4:$B$680, 2, FALSE)), "", VLOOKUP(Table1510[[#This Row],[Name]], 'Elec 22-23'!$A$4:$B$680, 2, FALSE))</f>
        <v/>
      </c>
      <c r="I569" s="97" t="str">
        <f>IFERROR(Table1510[[#This Row],[Electricity 22-23]]/$M$1, "")</f>
        <v/>
      </c>
      <c r="J569" s="7" t="str">
        <f>IF(ISNA(VLOOKUP(Table1510[[#This Row],[Name]],Table1[#All],21,FALSE)),"0",(VLOOKUP(Table1510[[#This Row],[Name]],Table1[#All],21,FALSE)))</f>
        <v>0</v>
      </c>
      <c r="K569" s="97">
        <f ca="1">IFERROR(Table1510[[#This Row],[Electricity 23-24]]/$O$1,"")</f>
        <v>0</v>
      </c>
      <c r="L569" s="77"/>
    </row>
    <row r="570" spans="1:12" x14ac:dyDescent="0.25">
      <c r="A570" s="2"/>
      <c r="B570" s="21" t="e">
        <f>VLOOKUP(Table1510[[#This Row],[Name]], 'Site Information'!$A$2:$D$46, 4, FALSE)</f>
        <v>#N/A</v>
      </c>
      <c r="C570" s="47" t="str">
        <f>IF(ISNA(VLOOKUP(Table1510[[#This Row],[Name]], 'Elec 17-18'!$A$4:$B$630, 2, FALSE)), "0", VLOOKUP(Table1510[[#This Row],[Name]], 'Elec 17-18'!$A$4:$B$630, 2, FALSE))</f>
        <v>0</v>
      </c>
      <c r="D570" s="11" t="str">
        <f>IF(ISNA(VLOOKUP(Table1510[[#This Row],[Name]], 'Elec 18-19'!$A$4:$B$630, 2, FALSE)), "0", VLOOKUP(Table1510[[#This Row],[Name]], 'Elec 18-19'!$A$4:$B$630, 2, FALSE))</f>
        <v>0</v>
      </c>
      <c r="E570" s="7" t="str">
        <f>IF(ISNA(VLOOKUP(Table1510[[#This Row],[Name]], 'Elec 19-20'!$A$4:$B$631, 2, FALSE)), "0", VLOOKUP(Table1510[[#This Row],[Name]], 'Elec 19-20'!$A$4:$B$631, 2, FALSE))</f>
        <v>0</v>
      </c>
      <c r="F570" s="11" t="str">
        <f>IF(ISNA(VLOOKUP(Table1510[[#This Row],[Name]],'Elec 20-21'!$A$4:$B$641, 2, FALSE)), "0", VLOOKUP(Table1510[[#This Row],[Name]], 'Elec 20-21'!$A$4:$B$641, 2, FALSE))</f>
        <v>0</v>
      </c>
      <c r="G570" s="47" t="str">
        <f>IF(ISNA(VLOOKUP(Table1510[[#This Row],[Name]], 'Elec 21-22'!$A$4:$B$656, 2, FALSE)), "0", VLOOKUP(Table1510[[#This Row],[Name]], 'Elec 21-22'!$A$4:$B$656, 2, FALSE))</f>
        <v>0</v>
      </c>
      <c r="H570" s="11" t="str">
        <f>IF(ISNA(VLOOKUP(Table1510[[#This Row],[Name]],'Elec 22-23'!$A$4:$B$680, 2, FALSE)), "", VLOOKUP(Table1510[[#This Row],[Name]], 'Elec 22-23'!$A$4:$B$680, 2, FALSE))</f>
        <v/>
      </c>
      <c r="I570" s="74" t="str">
        <f>IFERROR(Table1510[[#This Row],[Electricity 22-23]]/$M$1, "")</f>
        <v/>
      </c>
      <c r="J570" s="7" t="str">
        <f>IF(ISNA(VLOOKUP(Table1510[[#This Row],[Name]],Table1[#All],21,FALSE)),"0",(VLOOKUP(Table1510[[#This Row],[Name]],Table1[#All],21,FALSE)))</f>
        <v>0</v>
      </c>
      <c r="K570" s="97">
        <f ca="1">IFERROR(Table1510[[#This Row],[Electricity 23-24]]/$O$1,"")</f>
        <v>0</v>
      </c>
      <c r="L570" s="77"/>
    </row>
    <row r="571" spans="1:12" x14ac:dyDescent="0.25">
      <c r="A571" s="2"/>
      <c r="B571" s="21" t="e">
        <f>VLOOKUP(Table1510[[#This Row],[Name]], 'Site Information'!$A$2:$D$46, 4, FALSE)</f>
        <v>#N/A</v>
      </c>
      <c r="C571" s="47" t="str">
        <f>IF(ISNA(VLOOKUP(Table1510[[#This Row],[Name]], 'Elec 17-18'!$A$4:$B$630, 2, FALSE)), "0", VLOOKUP(Table1510[[#This Row],[Name]], 'Elec 17-18'!$A$4:$B$630, 2, FALSE))</f>
        <v>0</v>
      </c>
      <c r="D571" s="11" t="str">
        <f>IF(ISNA(VLOOKUP(Table1510[[#This Row],[Name]], 'Elec 18-19'!$A$4:$B$630, 2, FALSE)), "0", VLOOKUP(Table1510[[#This Row],[Name]], 'Elec 18-19'!$A$4:$B$630, 2, FALSE))</f>
        <v>0</v>
      </c>
      <c r="E571" s="11" t="str">
        <f>IF(ISNA(VLOOKUP(Table1510[[#This Row],[Name]], 'Elec 19-20'!$A$4:$B$631, 2, FALSE)), "0", VLOOKUP(Table1510[[#This Row],[Name]], 'Elec 19-20'!$A$4:$B$631, 2, FALSE))</f>
        <v>0</v>
      </c>
      <c r="F571" s="11" t="str">
        <f>IF(ISNA(VLOOKUP(Table1510[[#This Row],[Name]],'Elec 20-21'!$A$4:$B$641, 2, FALSE)), "0", VLOOKUP(Table1510[[#This Row],[Name]], 'Elec 20-21'!$A$4:$B$641, 2, FALSE))</f>
        <v>0</v>
      </c>
      <c r="G571" s="47" t="str">
        <f>IF(ISNA(VLOOKUP(Table1510[[#This Row],[Name]], 'Elec 21-22'!$A$4:$B$656, 2, FALSE)), "0", VLOOKUP(Table1510[[#This Row],[Name]], 'Elec 21-22'!$A$4:$B$656, 2, FALSE))</f>
        <v>0</v>
      </c>
      <c r="H571" s="11" t="str">
        <f>IF(ISNA(VLOOKUP(Table1510[[#This Row],[Name]],'Elec 22-23'!$A$4:$B$680, 2, FALSE)), "", VLOOKUP(Table1510[[#This Row],[Name]], 'Elec 22-23'!$A$4:$B$680, 2, FALSE))</f>
        <v/>
      </c>
      <c r="I571" s="93" t="str">
        <f>IFERROR(Table1510[[#This Row],[Electricity 22-23]]/$M$1, "")</f>
        <v/>
      </c>
      <c r="J571" s="7" t="str">
        <f>IF(ISNA(VLOOKUP(Table1510[[#This Row],[Name]],Table1[#All],21,FALSE)),"0",(VLOOKUP(Table1510[[#This Row],[Name]],Table1[#All],21,FALSE)))</f>
        <v>0</v>
      </c>
      <c r="K571" s="97">
        <f ca="1">IFERROR(Table1510[[#This Row],[Electricity 23-24]]/$O$1,"")</f>
        <v>0</v>
      </c>
      <c r="L571" s="77"/>
    </row>
    <row r="572" spans="1:12" x14ac:dyDescent="0.25">
      <c r="A572" s="2"/>
      <c r="B572" s="21" t="e">
        <f>VLOOKUP(Table1510[[#This Row],[Name]], 'Site Information'!$A$2:$D$46, 4, FALSE)</f>
        <v>#N/A</v>
      </c>
      <c r="C572" s="47" t="str">
        <f>IF(ISNA(VLOOKUP(Table1510[[#This Row],[Name]], 'Elec 17-18'!$A$4:$B$630, 2, FALSE)), "0", VLOOKUP(Table1510[[#This Row],[Name]], 'Elec 17-18'!$A$4:$B$630, 2, FALSE))</f>
        <v>0</v>
      </c>
      <c r="D572" s="11" t="str">
        <f>IF(ISNA(VLOOKUP(Table1510[[#This Row],[Name]], 'Elec 18-19'!$A$4:$B$630, 2, FALSE)), "0", VLOOKUP(Table1510[[#This Row],[Name]], 'Elec 18-19'!$A$4:$B$630, 2, FALSE))</f>
        <v>0</v>
      </c>
      <c r="E572" s="11" t="str">
        <f>IF(ISNA(VLOOKUP(Table1510[[#This Row],[Name]], 'Elec 19-20'!$A$4:$B$631, 2, FALSE)), "0", VLOOKUP(Table1510[[#This Row],[Name]], 'Elec 19-20'!$A$4:$B$631, 2, FALSE))</f>
        <v>0</v>
      </c>
      <c r="F572" s="11" t="str">
        <f>IF(ISNA(VLOOKUP(Table1510[[#This Row],[Name]],'Elec 20-21'!$A$4:$B$641, 2, FALSE)), "0", VLOOKUP(Table1510[[#This Row],[Name]], 'Elec 20-21'!$A$4:$B$641, 2, FALSE))</f>
        <v>0</v>
      </c>
      <c r="G572" s="47" t="str">
        <f>IF(ISNA(VLOOKUP(Table1510[[#This Row],[Name]], 'Elec 21-22'!$A$4:$B$656, 2, FALSE)), "0", VLOOKUP(Table1510[[#This Row],[Name]], 'Elec 21-22'!$A$4:$B$656, 2, FALSE))</f>
        <v>0</v>
      </c>
      <c r="H572" s="11" t="str">
        <f>IF(ISNA(VLOOKUP(Table1510[[#This Row],[Name]],'Elec 22-23'!$A$4:$B$680, 2, FALSE)), "", VLOOKUP(Table1510[[#This Row],[Name]], 'Elec 22-23'!$A$4:$B$680, 2, FALSE))</f>
        <v/>
      </c>
      <c r="I572" s="12" t="str">
        <f>IFERROR(Table1510[[#This Row],[Electricity 22-23]]/$M$1, "")</f>
        <v/>
      </c>
      <c r="J572" s="7" t="str">
        <f>IF(ISNA(VLOOKUP(Table1510[[#This Row],[Name]],Table1[#All],21,FALSE)),"0",(VLOOKUP(Table1510[[#This Row],[Name]],Table1[#All],21,FALSE)))</f>
        <v>0</v>
      </c>
      <c r="K572" s="97">
        <f ca="1">IFERROR(Table1510[[#This Row],[Electricity 23-24]]/$O$1,"")</f>
        <v>0</v>
      </c>
      <c r="L572" s="77"/>
    </row>
    <row r="573" spans="1:12" x14ac:dyDescent="0.25">
      <c r="A573" s="2"/>
      <c r="B573" s="21" t="e">
        <f>VLOOKUP(Table1510[[#This Row],[Name]], 'Site Information'!$A$2:$D$46, 4, FALSE)</f>
        <v>#N/A</v>
      </c>
      <c r="C573" s="13" t="str">
        <f>IF(ISNA(VLOOKUP(Table1510[[#This Row],[Name]], 'Elec 17-18'!$A$4:$B$630, 2, FALSE)), "0", VLOOKUP(Table1510[[#This Row],[Name]], 'Elec 17-18'!$A$4:$B$630, 2, FALSE))</f>
        <v>0</v>
      </c>
      <c r="D573" s="8" t="str">
        <f>IF(ISNA(VLOOKUP(Table1510[[#This Row],[Name]], 'Elec 18-19'!$A$4:$B$630, 2, FALSE)), "0", VLOOKUP(Table1510[[#This Row],[Name]], 'Elec 18-19'!$A$4:$B$630, 2, FALSE))</f>
        <v>0</v>
      </c>
      <c r="E573" s="7" t="str">
        <f>IF(ISNA(VLOOKUP(Table1510[[#This Row],[Name]], 'Elec 19-20'!$A$4:$B$631, 2, FALSE)), "0", VLOOKUP(Table1510[[#This Row],[Name]], 'Elec 19-20'!$A$4:$B$631, 2, FALSE))</f>
        <v>0</v>
      </c>
      <c r="F573" s="11" t="str">
        <f>IF(ISNA(VLOOKUP(Table1510[[#This Row],[Name]],'Elec 20-21'!$A$4:$B$641, 2, FALSE)), "0", VLOOKUP(Table1510[[#This Row],[Name]], 'Elec 20-21'!$A$4:$B$641, 2, FALSE))</f>
        <v>0</v>
      </c>
      <c r="G573" s="47" t="str">
        <f>IF(ISNA(VLOOKUP(Table1510[[#This Row],[Name]], 'Elec 21-22'!$A$4:$B$656, 2, FALSE)), "0", VLOOKUP(Table1510[[#This Row],[Name]], 'Elec 21-22'!$A$4:$B$656, 2, FALSE))</f>
        <v>0</v>
      </c>
      <c r="H573" s="11" t="str">
        <f>IF(ISNA(VLOOKUP(Table1510[[#This Row],[Name]],'Elec 22-23'!$A$4:$B$680, 2, FALSE)), "", VLOOKUP(Table1510[[#This Row],[Name]], 'Elec 22-23'!$A$4:$B$680, 2, FALSE))</f>
        <v/>
      </c>
      <c r="I573" s="74" t="str">
        <f>IFERROR(Table1510[[#This Row],[Electricity 22-23]]/$M$1, "")</f>
        <v/>
      </c>
      <c r="J573" s="7" t="str">
        <f>IF(ISNA(VLOOKUP(Table1510[[#This Row],[Name]],Table1[#All],21,FALSE)),"0",(VLOOKUP(Table1510[[#This Row],[Name]],Table1[#All],21,FALSE)))</f>
        <v>0</v>
      </c>
      <c r="K573" s="97">
        <f ca="1">IFERROR(Table1510[[#This Row],[Electricity 23-24]]/$O$1,"")</f>
        <v>0</v>
      </c>
      <c r="L573" s="77"/>
    </row>
    <row r="574" spans="1:12" x14ac:dyDescent="0.25">
      <c r="A574" s="2"/>
      <c r="B574" s="21" t="e">
        <f>VLOOKUP(Table1510[[#This Row],[Name]], 'Site Information'!$A$2:$D$46, 4, FALSE)</f>
        <v>#N/A</v>
      </c>
      <c r="C574" s="13" t="str">
        <f>IF(ISNA(VLOOKUP(Table1510[[#This Row],[Name]], 'Elec 17-18'!$A$4:$B$630, 2, FALSE)), "0", VLOOKUP(Table1510[[#This Row],[Name]], 'Elec 17-18'!$A$4:$B$630, 2, FALSE))</f>
        <v>0</v>
      </c>
      <c r="D574" s="8" t="str">
        <f>IF(ISNA(VLOOKUP(Table1510[[#This Row],[Name]], 'Elec 18-19'!$A$4:$B$630, 2, FALSE)), "0", VLOOKUP(Table1510[[#This Row],[Name]], 'Elec 18-19'!$A$4:$B$630, 2, FALSE))</f>
        <v>0</v>
      </c>
      <c r="E574" s="7" t="str">
        <f>IF(ISNA(VLOOKUP(Table1510[[#This Row],[Name]], 'Elec 19-20'!$A$4:$B$631, 2, FALSE)), "0", VLOOKUP(Table1510[[#This Row],[Name]], 'Elec 19-20'!$A$4:$B$631, 2, FALSE))</f>
        <v>0</v>
      </c>
      <c r="F574" s="11" t="str">
        <f>IF(ISNA(VLOOKUP(Table1510[[#This Row],[Name]],'Elec 20-21'!$A$4:$B$641, 2, FALSE)), "0", VLOOKUP(Table1510[[#This Row],[Name]], 'Elec 20-21'!$A$4:$B$641, 2, FALSE))</f>
        <v>0</v>
      </c>
      <c r="G574" s="47" t="str">
        <f>IF(ISNA(VLOOKUP(Table1510[[#This Row],[Name]], 'Elec 21-22'!$A$4:$B$656, 2, FALSE)), "0", VLOOKUP(Table1510[[#This Row],[Name]], 'Elec 21-22'!$A$4:$B$656, 2, FALSE))</f>
        <v>0</v>
      </c>
      <c r="H574" s="11" t="str">
        <f>IF(ISNA(VLOOKUP(Table1510[[#This Row],[Name]],'Elec 22-23'!$A$4:$B$680, 2, FALSE)), "", VLOOKUP(Table1510[[#This Row],[Name]], 'Elec 22-23'!$A$4:$B$680, 2, FALSE))</f>
        <v/>
      </c>
      <c r="I574" s="97" t="str">
        <f>IFERROR(Table1510[[#This Row],[Electricity 22-23]]/$M$1, "")</f>
        <v/>
      </c>
      <c r="J574" s="7" t="str">
        <f>IF(ISNA(VLOOKUP(Table1510[[#This Row],[Name]],Table1[#All],21,FALSE)),"0",(VLOOKUP(Table1510[[#This Row],[Name]],Table1[#All],21,FALSE)))</f>
        <v>0</v>
      </c>
      <c r="K574" s="97">
        <f ca="1">IFERROR(Table1510[[#This Row],[Electricity 23-24]]/$O$1,"")</f>
        <v>0</v>
      </c>
      <c r="L574" s="77"/>
    </row>
    <row r="575" spans="1:12" x14ac:dyDescent="0.25">
      <c r="A575" s="2"/>
      <c r="B575" s="21" t="e">
        <f>VLOOKUP(Table1510[[#This Row],[Name]], 'Site Information'!$A$2:$D$46, 4, FALSE)</f>
        <v>#N/A</v>
      </c>
      <c r="C575" s="13" t="str">
        <f>IF(ISNA(VLOOKUP(Table1510[[#This Row],[Name]], 'Elec 17-18'!$A$4:$B$630, 2, FALSE)), "0", VLOOKUP(Table1510[[#This Row],[Name]], 'Elec 17-18'!$A$4:$B$630, 2, FALSE))</f>
        <v>0</v>
      </c>
      <c r="D575" s="8" t="str">
        <f>IF(ISNA(VLOOKUP(Table1510[[#This Row],[Name]], 'Elec 18-19'!$A$4:$B$630, 2, FALSE)), "0", VLOOKUP(Table1510[[#This Row],[Name]], 'Elec 18-19'!$A$4:$B$630, 2, FALSE))</f>
        <v>0</v>
      </c>
      <c r="E575" s="7" t="str">
        <f>IF(ISNA(VLOOKUP(Table1510[[#This Row],[Name]], 'Elec 19-20'!$A$4:$B$631, 2, FALSE)), "0", VLOOKUP(Table1510[[#This Row],[Name]], 'Elec 19-20'!$A$4:$B$631, 2, FALSE))</f>
        <v>0</v>
      </c>
      <c r="F575" s="11" t="str">
        <f>IF(ISNA(VLOOKUP(Table1510[[#This Row],[Name]],'Elec 20-21'!$A$4:$B$641, 2, FALSE)), "0", VLOOKUP(Table1510[[#This Row],[Name]], 'Elec 20-21'!$A$4:$B$641, 2, FALSE))</f>
        <v>0</v>
      </c>
      <c r="G575" s="47" t="str">
        <f>IF(ISNA(VLOOKUP(Table1510[[#This Row],[Name]], 'Elec 21-22'!$A$4:$B$656, 2, FALSE)), "0", VLOOKUP(Table1510[[#This Row],[Name]], 'Elec 21-22'!$A$4:$B$656, 2, FALSE))</f>
        <v>0</v>
      </c>
      <c r="H575" s="11" t="str">
        <f>IF(ISNA(VLOOKUP(Table1510[[#This Row],[Name]],'Elec 22-23'!$A$4:$B$680, 2, FALSE)), "", VLOOKUP(Table1510[[#This Row],[Name]], 'Elec 22-23'!$A$4:$B$680, 2, FALSE))</f>
        <v/>
      </c>
      <c r="I575" s="74" t="str">
        <f>IFERROR(Table1510[[#This Row],[Electricity 22-23]]/$M$1, "")</f>
        <v/>
      </c>
      <c r="J575" s="7" t="str">
        <f>IF(ISNA(VLOOKUP(Table1510[[#This Row],[Name]],Table1[#All],21,FALSE)),"0",(VLOOKUP(Table1510[[#This Row],[Name]],Table1[#All],21,FALSE)))</f>
        <v>0</v>
      </c>
      <c r="K575" s="97">
        <f ca="1">IFERROR(Table1510[[#This Row],[Electricity 23-24]]/$O$1,"")</f>
        <v>0</v>
      </c>
      <c r="L575" s="77"/>
    </row>
    <row r="576" spans="1:12" x14ac:dyDescent="0.25">
      <c r="A576" s="2"/>
      <c r="B576" s="21" t="e">
        <f>VLOOKUP(Table1510[[#This Row],[Name]], 'Site Information'!$A$2:$D$46, 4, FALSE)</f>
        <v>#N/A</v>
      </c>
      <c r="C576" s="13" t="str">
        <f>IF(ISNA(VLOOKUP(Table1510[[#This Row],[Name]], 'Elec 17-18'!$A$4:$B$630, 2, FALSE)), "0", VLOOKUP(Table1510[[#This Row],[Name]], 'Elec 17-18'!$A$4:$B$630, 2, FALSE))</f>
        <v>0</v>
      </c>
      <c r="D576" s="8" t="str">
        <f>IF(ISNA(VLOOKUP(Table1510[[#This Row],[Name]], 'Elec 18-19'!$A$4:$B$630, 2, FALSE)), "0", VLOOKUP(Table1510[[#This Row],[Name]], 'Elec 18-19'!$A$4:$B$630, 2, FALSE))</f>
        <v>0</v>
      </c>
      <c r="E576" s="7" t="str">
        <f>IF(ISNA(VLOOKUP(Table1510[[#This Row],[Name]], 'Elec 19-20'!$A$4:$B$631, 2, FALSE)), "0", VLOOKUP(Table1510[[#This Row],[Name]], 'Elec 19-20'!$A$4:$B$631, 2, FALSE))</f>
        <v>0</v>
      </c>
      <c r="F576" s="11" t="str">
        <f>IF(ISNA(VLOOKUP(Table1510[[#This Row],[Name]],'Elec 20-21'!$A$4:$B$641, 2, FALSE)), "0", VLOOKUP(Table1510[[#This Row],[Name]], 'Elec 20-21'!$A$4:$B$641, 2, FALSE))</f>
        <v>0</v>
      </c>
      <c r="G576" s="47" t="str">
        <f>IF(ISNA(VLOOKUP(Table1510[[#This Row],[Name]], 'Elec 21-22'!$A$4:$B$656, 2, FALSE)), "0", VLOOKUP(Table1510[[#This Row],[Name]], 'Elec 21-22'!$A$4:$B$656, 2, FALSE))</f>
        <v>0</v>
      </c>
      <c r="H576" s="11" t="str">
        <f>IF(ISNA(VLOOKUP(Table1510[[#This Row],[Name]],'Elec 22-23'!$A$4:$B$680, 2, FALSE)), "", VLOOKUP(Table1510[[#This Row],[Name]], 'Elec 22-23'!$A$4:$B$680, 2, FALSE))</f>
        <v/>
      </c>
      <c r="I576" s="97" t="str">
        <f>IFERROR(Table1510[[#This Row],[Electricity 22-23]]/$M$1, "")</f>
        <v/>
      </c>
      <c r="J576" s="7" t="str">
        <f>IF(ISNA(VLOOKUP(Table1510[[#This Row],[Name]],Table1[#All],21,FALSE)),"0",(VLOOKUP(Table1510[[#This Row],[Name]],Table1[#All],21,FALSE)))</f>
        <v>0</v>
      </c>
      <c r="K576" s="97">
        <f ca="1">IFERROR(Table1510[[#This Row],[Electricity 23-24]]/$O$1,"")</f>
        <v>0</v>
      </c>
      <c r="L576" s="77"/>
    </row>
    <row r="577" spans="1:12" x14ac:dyDescent="0.25">
      <c r="A577" s="2"/>
      <c r="B577" s="21" t="e">
        <f>VLOOKUP(Table1510[[#This Row],[Name]], 'Site Information'!$A$2:$D$46, 4, FALSE)</f>
        <v>#N/A</v>
      </c>
      <c r="C577" s="13" t="str">
        <f>IF(ISNA(VLOOKUP(Table1510[[#This Row],[Name]], 'Elec 17-18'!$A$4:$B$630, 2, FALSE)), "0", VLOOKUP(Table1510[[#This Row],[Name]], 'Elec 17-18'!$A$4:$B$630, 2, FALSE))</f>
        <v>0</v>
      </c>
      <c r="D577" s="8" t="str">
        <f>IF(ISNA(VLOOKUP(Table1510[[#This Row],[Name]], 'Elec 18-19'!$A$4:$B$630, 2, FALSE)), "0", VLOOKUP(Table1510[[#This Row],[Name]], 'Elec 18-19'!$A$4:$B$630, 2, FALSE))</f>
        <v>0</v>
      </c>
      <c r="E577" s="7" t="str">
        <f>IF(ISNA(VLOOKUP(Table1510[[#This Row],[Name]], 'Elec 19-20'!$A$4:$B$631, 2, FALSE)), "0", VLOOKUP(Table1510[[#This Row],[Name]], 'Elec 19-20'!$A$4:$B$631, 2, FALSE))</f>
        <v>0</v>
      </c>
      <c r="F577" s="11" t="str">
        <f>IF(ISNA(VLOOKUP(Table1510[[#This Row],[Name]],'Elec 20-21'!$A$4:$B$641, 2, FALSE)), "0", VLOOKUP(Table1510[[#This Row],[Name]], 'Elec 20-21'!$A$4:$B$641, 2, FALSE))</f>
        <v>0</v>
      </c>
      <c r="G577" s="47" t="str">
        <f>IF(ISNA(VLOOKUP(Table1510[[#This Row],[Name]], 'Elec 21-22'!$A$4:$B$656, 2, FALSE)), "0", VLOOKUP(Table1510[[#This Row],[Name]], 'Elec 21-22'!$A$4:$B$656, 2, FALSE))</f>
        <v>0</v>
      </c>
      <c r="H577" s="11" t="str">
        <f>IF(ISNA(VLOOKUP(Table1510[[#This Row],[Name]],'Elec 22-23'!$A$4:$B$680, 2, FALSE)), "", VLOOKUP(Table1510[[#This Row],[Name]], 'Elec 22-23'!$A$4:$B$680, 2, FALSE))</f>
        <v/>
      </c>
      <c r="I577" s="97" t="str">
        <f>IFERROR(Table1510[[#This Row],[Electricity 22-23]]/$M$1, "")</f>
        <v/>
      </c>
      <c r="J577" s="7" t="str">
        <f>IF(ISNA(VLOOKUP(Table1510[[#This Row],[Name]],Table1[#All],21,FALSE)),"0",(VLOOKUP(Table1510[[#This Row],[Name]],Table1[#All],21,FALSE)))</f>
        <v>0</v>
      </c>
      <c r="K577" s="97">
        <f ca="1">IFERROR(Table1510[[#This Row],[Electricity 23-24]]/$O$1,"")</f>
        <v>0</v>
      </c>
      <c r="L577" s="77"/>
    </row>
    <row r="578" spans="1:12" x14ac:dyDescent="0.25">
      <c r="A578" s="2"/>
      <c r="B578" s="21" t="e">
        <f>VLOOKUP(Table1510[[#This Row],[Name]], 'Site Information'!$A$2:$D$46, 4, FALSE)</f>
        <v>#N/A</v>
      </c>
      <c r="C578" s="47" t="str">
        <f>IF(ISNA(VLOOKUP(Table1510[[#This Row],[Name]], 'Elec 17-18'!$A$4:$B$630, 2, FALSE)), "0", VLOOKUP(Table1510[[#This Row],[Name]], 'Elec 17-18'!$A$4:$B$630, 2, FALSE))</f>
        <v>0</v>
      </c>
      <c r="D578" s="11" t="str">
        <f>IF(ISNA(VLOOKUP(Table1510[[#This Row],[Name]], 'Elec 18-19'!$A$4:$B$630, 2, FALSE)), "0", VLOOKUP(Table1510[[#This Row],[Name]], 'Elec 18-19'!$A$4:$B$630, 2, FALSE))</f>
        <v>0</v>
      </c>
      <c r="E578" s="7" t="str">
        <f>IF(ISNA(VLOOKUP(Table1510[[#This Row],[Name]], 'Elec 19-20'!$A$4:$B$631, 2, FALSE)), "0", VLOOKUP(Table1510[[#This Row],[Name]], 'Elec 19-20'!$A$4:$B$631, 2, FALSE))</f>
        <v>0</v>
      </c>
      <c r="F578" s="11" t="str">
        <f>IF(ISNA(VLOOKUP(Table1510[[#This Row],[Name]],'Elec 20-21'!$A$4:$B$641, 2, FALSE)), "0", VLOOKUP(Table1510[[#This Row],[Name]], 'Elec 20-21'!$A$4:$B$641, 2, FALSE))</f>
        <v>0</v>
      </c>
      <c r="G578" s="47" t="str">
        <f>IF(ISNA(VLOOKUP(Table1510[[#This Row],[Name]], 'Elec 21-22'!$A$4:$B$656, 2, FALSE)), "0", VLOOKUP(Table1510[[#This Row],[Name]], 'Elec 21-22'!$A$4:$B$656, 2, FALSE))</f>
        <v>0</v>
      </c>
      <c r="H578" s="11" t="str">
        <f>IF(ISNA(VLOOKUP(Table1510[[#This Row],[Name]],'Elec 22-23'!$A$4:$B$680, 2, FALSE)), "", VLOOKUP(Table1510[[#This Row],[Name]], 'Elec 22-23'!$A$4:$B$680, 2, FALSE))</f>
        <v/>
      </c>
      <c r="I578" s="74" t="str">
        <f>IFERROR(Table1510[[#This Row],[Electricity 22-23]]/$M$1, "")</f>
        <v/>
      </c>
      <c r="J578" s="7" t="str">
        <f>IF(ISNA(VLOOKUP(Table1510[[#This Row],[Name]],Table1[#All],21,FALSE)),"0",(VLOOKUP(Table1510[[#This Row],[Name]],Table1[#All],21,FALSE)))</f>
        <v>0</v>
      </c>
      <c r="K578" s="97">
        <f ca="1">IFERROR(Table1510[[#This Row],[Electricity 23-24]]/$O$1,"")</f>
        <v>0</v>
      </c>
      <c r="L578" s="77"/>
    </row>
    <row r="579" spans="1:12" x14ac:dyDescent="0.25">
      <c r="A579" s="2"/>
      <c r="B579" s="21" t="e">
        <f>VLOOKUP(Table1510[[#This Row],[Name]], 'Site Information'!$A$2:$D$46, 4, FALSE)</f>
        <v>#N/A</v>
      </c>
      <c r="C579" s="13" t="str">
        <f>IF(ISNA(VLOOKUP(Table1510[[#This Row],[Name]], 'Elec 17-18'!$A$4:$B$630, 2, FALSE)), "0", VLOOKUP(Table1510[[#This Row],[Name]], 'Elec 17-18'!$A$4:$B$630, 2, FALSE))</f>
        <v>0</v>
      </c>
      <c r="D579" s="8" t="str">
        <f>IF(ISNA(VLOOKUP(Table1510[[#This Row],[Name]], 'Elec 18-19'!$A$4:$B$630, 2, FALSE)), "0", VLOOKUP(Table1510[[#This Row],[Name]], 'Elec 18-19'!$A$4:$B$630, 2, FALSE))</f>
        <v>0</v>
      </c>
      <c r="E579" s="7" t="str">
        <f>IF(ISNA(VLOOKUP(Table1510[[#This Row],[Name]], 'Elec 19-20'!$A$4:$B$631, 2, FALSE)), "0", VLOOKUP(Table1510[[#This Row],[Name]], 'Elec 19-20'!$A$4:$B$631, 2, FALSE))</f>
        <v>0</v>
      </c>
      <c r="F579" s="11" t="str">
        <f>IF(ISNA(VLOOKUP(Table1510[[#This Row],[Name]],'Elec 20-21'!$A$4:$B$641, 2, FALSE)), "0", VLOOKUP(Table1510[[#This Row],[Name]], 'Elec 20-21'!$A$4:$B$641, 2, FALSE))</f>
        <v>0</v>
      </c>
      <c r="G579" s="47" t="str">
        <f>IF(ISNA(VLOOKUP(Table1510[[#This Row],[Name]], 'Elec 21-22'!$A$4:$B$656, 2, FALSE)), "0", VLOOKUP(Table1510[[#This Row],[Name]], 'Elec 21-22'!$A$4:$B$656, 2, FALSE))</f>
        <v>0</v>
      </c>
      <c r="H579" s="11" t="str">
        <f>IF(ISNA(VLOOKUP(Table1510[[#This Row],[Name]],'Elec 22-23'!$A$4:$B$680, 2, FALSE)), "", VLOOKUP(Table1510[[#This Row],[Name]], 'Elec 22-23'!$A$4:$B$680, 2, FALSE))</f>
        <v/>
      </c>
      <c r="I579" s="97" t="str">
        <f>IFERROR(Table1510[[#This Row],[Electricity 22-23]]/$M$1, "")</f>
        <v/>
      </c>
      <c r="J579" s="7" t="str">
        <f>IF(ISNA(VLOOKUP(Table1510[[#This Row],[Name]],Table1[#All],21,FALSE)),"0",(VLOOKUP(Table1510[[#This Row],[Name]],Table1[#All],21,FALSE)))</f>
        <v>0</v>
      </c>
      <c r="K579" s="97">
        <f ca="1">IFERROR(Table1510[[#This Row],[Electricity 23-24]]/$O$1,"")</f>
        <v>0</v>
      </c>
      <c r="L579" s="77"/>
    </row>
    <row r="580" spans="1:12" x14ac:dyDescent="0.25">
      <c r="A580" s="2"/>
      <c r="B580" s="21" t="e">
        <f>VLOOKUP(Table1510[[#This Row],[Name]], 'Site Information'!$A$2:$D$46, 4, FALSE)</f>
        <v>#N/A</v>
      </c>
      <c r="C580" s="47" t="str">
        <f>IF(ISNA(VLOOKUP(Table1510[[#This Row],[Name]], 'Elec 17-18'!$A$4:$B$630, 2, FALSE)), "0", VLOOKUP(Table1510[[#This Row],[Name]], 'Elec 17-18'!$A$4:$B$630, 2, FALSE))</f>
        <v>0</v>
      </c>
      <c r="D580" s="11" t="str">
        <f>IF(ISNA(VLOOKUP(Table1510[[#This Row],[Name]], 'Elec 18-19'!$A$4:$B$630, 2, FALSE)), "0", VLOOKUP(Table1510[[#This Row],[Name]], 'Elec 18-19'!$A$4:$B$630, 2, FALSE))</f>
        <v>0</v>
      </c>
      <c r="E580" s="7" t="str">
        <f>IF(ISNA(VLOOKUP(Table1510[[#This Row],[Name]], 'Elec 19-20'!$A$4:$B$631, 2, FALSE)), "0", VLOOKUP(Table1510[[#This Row],[Name]], 'Elec 19-20'!$A$4:$B$631, 2, FALSE))</f>
        <v>0</v>
      </c>
      <c r="F580" s="11" t="str">
        <f>IF(ISNA(VLOOKUP(Table1510[[#This Row],[Name]],'Elec 20-21'!$A$4:$B$641, 2, FALSE)), "0", VLOOKUP(Table1510[[#This Row],[Name]], 'Elec 20-21'!$A$4:$B$641, 2, FALSE))</f>
        <v>0</v>
      </c>
      <c r="G580" s="47" t="str">
        <f>IF(ISNA(VLOOKUP(Table1510[[#This Row],[Name]], 'Elec 21-22'!$A$4:$B$656, 2, FALSE)), "0", VLOOKUP(Table1510[[#This Row],[Name]], 'Elec 21-22'!$A$4:$B$656, 2, FALSE))</f>
        <v>0</v>
      </c>
      <c r="H580" s="11" t="str">
        <f>IF(ISNA(VLOOKUP(Table1510[[#This Row],[Name]],'Elec 22-23'!$A$4:$B$680, 2, FALSE)), "", VLOOKUP(Table1510[[#This Row],[Name]], 'Elec 22-23'!$A$4:$B$680, 2, FALSE))</f>
        <v/>
      </c>
      <c r="I580" s="97" t="str">
        <f>IFERROR(Table1510[[#This Row],[Electricity 22-23]]/$M$1, "")</f>
        <v/>
      </c>
      <c r="J580" s="7" t="str">
        <f>IF(ISNA(VLOOKUP(Table1510[[#This Row],[Name]],Table1[#All],21,FALSE)),"0",(VLOOKUP(Table1510[[#This Row],[Name]],Table1[#All],21,FALSE)))</f>
        <v>0</v>
      </c>
      <c r="K580" s="97">
        <f ca="1">IFERROR(Table1510[[#This Row],[Electricity 23-24]]/$O$1,"")</f>
        <v>0</v>
      </c>
      <c r="L580" s="77"/>
    </row>
    <row r="581" spans="1:12" x14ac:dyDescent="0.25">
      <c r="A581" s="2"/>
      <c r="B581" s="21" t="e">
        <f>VLOOKUP(Table1510[[#This Row],[Name]], 'Site Information'!$A$2:$D$46, 4, FALSE)</f>
        <v>#N/A</v>
      </c>
      <c r="C581" s="13" t="str">
        <f>IF(ISNA(VLOOKUP(Table1510[[#This Row],[Name]], 'Elec 17-18'!$A$4:$B$630, 2, FALSE)), "0", VLOOKUP(Table1510[[#This Row],[Name]], 'Elec 17-18'!$A$4:$B$630, 2, FALSE))</f>
        <v>0</v>
      </c>
      <c r="D581" s="8" t="str">
        <f>IF(ISNA(VLOOKUP(Table1510[[#This Row],[Name]], 'Elec 18-19'!$A$4:$B$630, 2, FALSE)), "0", VLOOKUP(Table1510[[#This Row],[Name]], 'Elec 18-19'!$A$4:$B$630, 2, FALSE))</f>
        <v>0</v>
      </c>
      <c r="E581" s="7" t="str">
        <f>IF(ISNA(VLOOKUP(Table1510[[#This Row],[Name]], 'Elec 19-20'!$A$4:$B$631, 2, FALSE)), "0", VLOOKUP(Table1510[[#This Row],[Name]], 'Elec 19-20'!$A$4:$B$631, 2, FALSE))</f>
        <v>0</v>
      </c>
      <c r="F581" s="11" t="str">
        <f>IF(ISNA(VLOOKUP(Table1510[[#This Row],[Name]],'Elec 20-21'!$A$4:$B$641, 2, FALSE)), "0", VLOOKUP(Table1510[[#This Row],[Name]], 'Elec 20-21'!$A$4:$B$641, 2, FALSE))</f>
        <v>0</v>
      </c>
      <c r="G581" s="47" t="str">
        <f>IF(ISNA(VLOOKUP(Table1510[[#This Row],[Name]], 'Elec 21-22'!$A$4:$B$656, 2, FALSE)), "0", VLOOKUP(Table1510[[#This Row],[Name]], 'Elec 21-22'!$A$4:$B$656, 2, FALSE))</f>
        <v>0</v>
      </c>
      <c r="H581" s="11" t="str">
        <f>IF(ISNA(VLOOKUP(Table1510[[#This Row],[Name]],'Elec 22-23'!$A$4:$B$680, 2, FALSE)), "", VLOOKUP(Table1510[[#This Row],[Name]], 'Elec 22-23'!$A$4:$B$680, 2, FALSE))</f>
        <v/>
      </c>
      <c r="I581" s="97" t="str">
        <f>IFERROR(Table1510[[#This Row],[Electricity 22-23]]/$M$1, "")</f>
        <v/>
      </c>
      <c r="J581" s="7" t="str">
        <f>IF(ISNA(VLOOKUP(Table1510[[#This Row],[Name]],Table1[#All],21,FALSE)),"0",(VLOOKUP(Table1510[[#This Row],[Name]],Table1[#All],21,FALSE)))</f>
        <v>0</v>
      </c>
      <c r="K581" s="97">
        <f ca="1">IFERROR(Table1510[[#This Row],[Electricity 23-24]]/$O$1,"")</f>
        <v>0</v>
      </c>
      <c r="L581" s="77"/>
    </row>
    <row r="582" spans="1:12" x14ac:dyDescent="0.25">
      <c r="A582" s="2"/>
      <c r="B582" s="21" t="e">
        <f>VLOOKUP(Table1510[[#This Row],[Name]], 'Site Information'!$A$2:$D$46, 4, FALSE)</f>
        <v>#N/A</v>
      </c>
      <c r="C582" s="13" t="str">
        <f>IF(ISNA(VLOOKUP(Table1510[[#This Row],[Name]], 'Elec 17-18'!$A$4:$B$630, 2, FALSE)), "0", VLOOKUP(Table1510[[#This Row],[Name]], 'Elec 17-18'!$A$4:$B$630, 2, FALSE))</f>
        <v>0</v>
      </c>
      <c r="D582" s="8" t="str">
        <f>IF(ISNA(VLOOKUP(Table1510[[#This Row],[Name]], 'Elec 18-19'!$A$4:$B$630, 2, FALSE)), "0", VLOOKUP(Table1510[[#This Row],[Name]], 'Elec 18-19'!$A$4:$B$630, 2, FALSE))</f>
        <v>0</v>
      </c>
      <c r="E582" s="7" t="str">
        <f>IF(ISNA(VLOOKUP(Table1510[[#This Row],[Name]], 'Elec 19-20'!$A$4:$B$631, 2, FALSE)), "0", VLOOKUP(Table1510[[#This Row],[Name]], 'Elec 19-20'!$A$4:$B$631, 2, FALSE))</f>
        <v>0</v>
      </c>
      <c r="F582" s="11" t="str">
        <f>IF(ISNA(VLOOKUP(Table1510[[#This Row],[Name]],'Elec 20-21'!$A$4:$B$641, 2, FALSE)), "0", VLOOKUP(Table1510[[#This Row],[Name]], 'Elec 20-21'!$A$4:$B$641, 2, FALSE))</f>
        <v>0</v>
      </c>
      <c r="G582" s="47" t="str">
        <f>IF(ISNA(VLOOKUP(Table1510[[#This Row],[Name]], 'Elec 21-22'!$A$4:$B$656, 2, FALSE)), "0", VLOOKUP(Table1510[[#This Row],[Name]], 'Elec 21-22'!$A$4:$B$656, 2, FALSE))</f>
        <v>0</v>
      </c>
      <c r="H582" s="11" t="str">
        <f>IF(ISNA(VLOOKUP(Table1510[[#This Row],[Name]],'Elec 22-23'!$A$4:$B$680, 2, FALSE)), "", VLOOKUP(Table1510[[#This Row],[Name]], 'Elec 22-23'!$A$4:$B$680, 2, FALSE))</f>
        <v/>
      </c>
      <c r="I582" s="97" t="str">
        <f>IFERROR(Table1510[[#This Row],[Electricity 22-23]]/$M$1, "")</f>
        <v/>
      </c>
      <c r="J582" s="7" t="str">
        <f>IF(ISNA(VLOOKUP(Table1510[[#This Row],[Name]],Table1[#All],21,FALSE)),"0",(VLOOKUP(Table1510[[#This Row],[Name]],Table1[#All],21,FALSE)))</f>
        <v>0</v>
      </c>
      <c r="K582" s="97">
        <f ca="1">IFERROR(Table1510[[#This Row],[Electricity 23-24]]/$O$1,"")</f>
        <v>0</v>
      </c>
      <c r="L582" s="77"/>
    </row>
    <row r="583" spans="1:12" x14ac:dyDescent="0.25">
      <c r="A583" s="2"/>
      <c r="B583" s="21" t="e">
        <f>VLOOKUP(Table1510[[#This Row],[Name]], 'Site Information'!$A$2:$D$46, 4, FALSE)</f>
        <v>#N/A</v>
      </c>
      <c r="C583" s="47" t="str">
        <f>IF(ISNA(VLOOKUP(Table1510[[#This Row],[Name]], 'Elec 17-18'!$A$4:$B$630, 2, FALSE)), "0", VLOOKUP(Table1510[[#This Row],[Name]], 'Elec 17-18'!$A$4:$B$630, 2, FALSE))</f>
        <v>0</v>
      </c>
      <c r="D583" s="11" t="str">
        <f>IF(ISNA(VLOOKUP(Table1510[[#This Row],[Name]], 'Elec 18-19'!$A$4:$B$630, 2, FALSE)), "0", VLOOKUP(Table1510[[#This Row],[Name]], 'Elec 18-19'!$A$4:$B$630, 2, FALSE))</f>
        <v>0</v>
      </c>
      <c r="E583" s="7" t="str">
        <f>IF(ISNA(VLOOKUP(Table1510[[#This Row],[Name]], 'Elec 19-20'!$A$4:$B$631, 2, FALSE)), "0", VLOOKUP(Table1510[[#This Row],[Name]], 'Elec 19-20'!$A$4:$B$631, 2, FALSE))</f>
        <v>0</v>
      </c>
      <c r="F583" s="11" t="str">
        <f>IF(ISNA(VLOOKUP(Table1510[[#This Row],[Name]],'Elec 20-21'!$A$4:$B$641, 2, FALSE)), "0", VLOOKUP(Table1510[[#This Row],[Name]], 'Elec 20-21'!$A$4:$B$641, 2, FALSE))</f>
        <v>0</v>
      </c>
      <c r="G583" s="47" t="str">
        <f>IF(ISNA(VLOOKUP(Table1510[[#This Row],[Name]], 'Elec 21-22'!$A$4:$B$656, 2, FALSE)), "0", VLOOKUP(Table1510[[#This Row],[Name]], 'Elec 21-22'!$A$4:$B$656, 2, FALSE))</f>
        <v>0</v>
      </c>
      <c r="H583" s="11" t="str">
        <f>IF(ISNA(VLOOKUP(Table1510[[#This Row],[Name]],'Elec 22-23'!$A$4:$B$680, 2, FALSE)), "", VLOOKUP(Table1510[[#This Row],[Name]], 'Elec 22-23'!$A$4:$B$680, 2, FALSE))</f>
        <v/>
      </c>
      <c r="I583" s="74" t="str">
        <f>IFERROR(Table1510[[#This Row],[Electricity 22-23]]/$M$1, "")</f>
        <v/>
      </c>
      <c r="J583" s="7" t="str">
        <f>IF(ISNA(VLOOKUP(Table1510[[#This Row],[Name]],Table1[#All],21,FALSE)),"0",(VLOOKUP(Table1510[[#This Row],[Name]],Table1[#All],21,FALSE)))</f>
        <v>0</v>
      </c>
      <c r="K583" s="97">
        <f ca="1">IFERROR(Table1510[[#This Row],[Electricity 23-24]]/$O$1,"")</f>
        <v>0</v>
      </c>
      <c r="L583" s="77"/>
    </row>
    <row r="584" spans="1:12" x14ac:dyDescent="0.25">
      <c r="A584" s="2"/>
      <c r="B584" s="21" t="e">
        <f>VLOOKUP(Table1510[[#This Row],[Name]], 'Site Information'!$A$2:$D$46, 4, FALSE)</f>
        <v>#N/A</v>
      </c>
      <c r="C584" s="47" t="str">
        <f>IF(ISNA(VLOOKUP(Table1510[[#This Row],[Name]], 'Elec 17-18'!$A$4:$B$630, 2, FALSE)), "0", VLOOKUP(Table1510[[#This Row],[Name]], 'Elec 17-18'!$A$4:$B$630, 2, FALSE))</f>
        <v>0</v>
      </c>
      <c r="D584" s="11" t="str">
        <f>IF(ISNA(VLOOKUP(Table1510[[#This Row],[Name]], 'Elec 18-19'!$A$4:$B$630, 2, FALSE)), "0", VLOOKUP(Table1510[[#This Row],[Name]], 'Elec 18-19'!$A$4:$B$630, 2, FALSE))</f>
        <v>0</v>
      </c>
      <c r="E584" s="7" t="str">
        <f>IF(ISNA(VLOOKUP(Table1510[[#This Row],[Name]], 'Elec 19-20'!$A$4:$B$631, 2, FALSE)), "0", VLOOKUP(Table1510[[#This Row],[Name]], 'Elec 19-20'!$A$4:$B$631, 2, FALSE))</f>
        <v>0</v>
      </c>
      <c r="F584" s="11" t="str">
        <f>IF(ISNA(VLOOKUP(Table1510[[#This Row],[Name]],'Elec 20-21'!$A$4:$B$641, 2, FALSE)), "0", VLOOKUP(Table1510[[#This Row],[Name]], 'Elec 20-21'!$A$4:$B$641, 2, FALSE))</f>
        <v>0</v>
      </c>
      <c r="G584" s="47" t="str">
        <f>IF(ISNA(VLOOKUP(Table1510[[#This Row],[Name]], 'Elec 21-22'!$A$4:$B$656, 2, FALSE)), "0", VLOOKUP(Table1510[[#This Row],[Name]], 'Elec 21-22'!$A$4:$B$656, 2, FALSE))</f>
        <v>0</v>
      </c>
      <c r="H584" s="11" t="str">
        <f>IF(ISNA(VLOOKUP(Table1510[[#This Row],[Name]],'Elec 22-23'!$A$4:$B$680, 2, FALSE)), "", VLOOKUP(Table1510[[#This Row],[Name]], 'Elec 22-23'!$A$4:$B$680, 2, FALSE))</f>
        <v/>
      </c>
      <c r="I584" s="97" t="str">
        <f>IFERROR(Table1510[[#This Row],[Electricity 22-23]]/$M$1, "")</f>
        <v/>
      </c>
      <c r="J584" s="7" t="str">
        <f>IF(ISNA(VLOOKUP(Table1510[[#This Row],[Name]],Table1[#All],21,FALSE)),"0",(VLOOKUP(Table1510[[#This Row],[Name]],Table1[#All],21,FALSE)))</f>
        <v>0</v>
      </c>
      <c r="K584" s="97">
        <f ca="1">IFERROR(Table1510[[#This Row],[Electricity 23-24]]/$O$1,"")</f>
        <v>0</v>
      </c>
      <c r="L584" s="77"/>
    </row>
    <row r="585" spans="1:12" x14ac:dyDescent="0.25">
      <c r="A585" s="2"/>
      <c r="B585" s="21" t="e">
        <f>VLOOKUP(Table1510[[#This Row],[Name]], 'Site Information'!$A$2:$D$46, 4, FALSE)</f>
        <v>#N/A</v>
      </c>
      <c r="C585" s="8" t="str">
        <f>IF(ISNA(VLOOKUP(Table1510[[#This Row],[Name]], 'Elec 17-18'!$A$4:$B$630, 2, FALSE)), "0", VLOOKUP(Table1510[[#This Row],[Name]], 'Elec 17-18'!$A$4:$B$630, 2, FALSE))</f>
        <v>0</v>
      </c>
      <c r="D585" s="8" t="str">
        <f>IF(ISNA(VLOOKUP(Table1510[[#This Row],[Name]], 'Elec 18-19'!$A$4:$B$630, 2, FALSE)), "0", VLOOKUP(Table1510[[#This Row],[Name]], 'Elec 18-19'!$A$4:$B$630, 2, FALSE))</f>
        <v>0</v>
      </c>
      <c r="E585" s="7" t="str">
        <f>IF(ISNA(VLOOKUP(Table1510[[#This Row],[Name]], 'Elec 19-20'!$A$4:$B$631, 2, FALSE)), "0", VLOOKUP(Table1510[[#This Row],[Name]], 'Elec 19-20'!$A$4:$B$631, 2, FALSE))</f>
        <v>0</v>
      </c>
      <c r="F585" s="11" t="str">
        <f>IF(ISNA(VLOOKUP(Table1510[[#This Row],[Name]],'Elec 20-21'!$A$4:$B$641, 2, FALSE)), "0", VLOOKUP(Table1510[[#This Row],[Name]], 'Elec 20-21'!$A$4:$B$641, 2, FALSE))</f>
        <v>0</v>
      </c>
      <c r="G585" s="47" t="str">
        <f>IF(ISNA(VLOOKUP(Table1510[[#This Row],[Name]], 'Elec 21-22'!$A$4:$B$656, 2, FALSE)), "0", VLOOKUP(Table1510[[#This Row],[Name]], 'Elec 21-22'!$A$4:$B$656, 2, FALSE))</f>
        <v>0</v>
      </c>
      <c r="H585" s="11" t="str">
        <f>IF(ISNA(VLOOKUP(Table1510[[#This Row],[Name]],'Elec 22-23'!$A$4:$B$680, 2, FALSE)), "", VLOOKUP(Table1510[[#This Row],[Name]], 'Elec 22-23'!$A$4:$B$680, 2, FALSE))</f>
        <v/>
      </c>
      <c r="I585" s="97" t="str">
        <f>IFERROR(Table1510[[#This Row],[Electricity 22-23]]/$M$1, "")</f>
        <v/>
      </c>
      <c r="J585" s="7" t="str">
        <f>IF(ISNA(VLOOKUP(Table1510[[#This Row],[Name]],Table1[#All],21,FALSE)),"0",(VLOOKUP(Table1510[[#This Row],[Name]],Table1[#All],21,FALSE)))</f>
        <v>0</v>
      </c>
      <c r="K585" s="97">
        <f ca="1">IFERROR(Table1510[[#This Row],[Electricity 23-24]]/$O$1,"")</f>
        <v>0</v>
      </c>
      <c r="L585" s="77"/>
    </row>
    <row r="586" spans="1:12" x14ac:dyDescent="0.25">
      <c r="A586" s="2"/>
      <c r="B586" s="21" t="e">
        <f>VLOOKUP(Table1510[[#This Row],[Name]], 'Site Information'!$A$2:$D$46, 4, FALSE)</f>
        <v>#N/A</v>
      </c>
      <c r="C586" s="47" t="str">
        <f>IF(ISNA(VLOOKUP(Table1510[[#This Row],[Name]], 'Elec 17-18'!$A$4:$B$630, 2, FALSE)), "0", VLOOKUP(Table1510[[#This Row],[Name]], 'Elec 17-18'!$A$4:$B$630, 2, FALSE))</f>
        <v>0</v>
      </c>
      <c r="D586" s="11" t="str">
        <f>IF(ISNA(VLOOKUP(Table1510[[#This Row],[Name]], 'Elec 18-19'!$A$4:$B$630, 2, FALSE)), "0", VLOOKUP(Table1510[[#This Row],[Name]], 'Elec 18-19'!$A$4:$B$630, 2, FALSE))</f>
        <v>0</v>
      </c>
      <c r="E586" s="11" t="str">
        <f>IF(ISNA(VLOOKUP(Table1510[[#This Row],[Name]], 'Elec 19-20'!$A$4:$B$631, 2, FALSE)), "0", VLOOKUP(Table1510[[#This Row],[Name]], 'Elec 19-20'!$A$4:$B$631, 2, FALSE))</f>
        <v>0</v>
      </c>
      <c r="F586" s="11" t="str">
        <f>IF(ISNA(VLOOKUP(Table1510[[#This Row],[Name]],'Elec 20-21'!$A$4:$B$641, 2, FALSE)), "0", VLOOKUP(Table1510[[#This Row],[Name]], 'Elec 20-21'!$A$4:$B$641, 2, FALSE))</f>
        <v>0</v>
      </c>
      <c r="G586" s="47" t="str">
        <f>IF(ISNA(VLOOKUP(Table1510[[#This Row],[Name]], 'Elec 21-22'!$A$4:$B$656, 2, FALSE)), "0", VLOOKUP(Table1510[[#This Row],[Name]], 'Elec 21-22'!$A$4:$B$656, 2, FALSE))</f>
        <v>0</v>
      </c>
      <c r="H586" s="11" t="str">
        <f>IF(ISNA(VLOOKUP(Table1510[[#This Row],[Name]],'Elec 22-23'!$A$4:$B$680, 2, FALSE)), "", VLOOKUP(Table1510[[#This Row],[Name]], 'Elec 22-23'!$A$4:$B$680, 2, FALSE))</f>
        <v/>
      </c>
      <c r="I586" s="93" t="str">
        <f>IFERROR(Table1510[[#This Row],[Electricity 22-23]]/$M$1, "")</f>
        <v/>
      </c>
      <c r="J586" s="7" t="str">
        <f>IF(ISNA(VLOOKUP(Table1510[[#This Row],[Name]],Table1[#All],21,FALSE)),"0",(VLOOKUP(Table1510[[#This Row],[Name]],Table1[#All],21,FALSE)))</f>
        <v>0</v>
      </c>
      <c r="K586" s="97">
        <f ca="1">IFERROR(Table1510[[#This Row],[Electricity 23-24]]/$O$1,"")</f>
        <v>0</v>
      </c>
      <c r="L586" s="77"/>
    </row>
    <row r="587" spans="1:12" x14ac:dyDescent="0.25">
      <c r="A587" s="2"/>
      <c r="B587" s="21" t="e">
        <f>VLOOKUP(Table1510[[#This Row],[Name]], 'Site Information'!$A$2:$D$46, 4, FALSE)</f>
        <v>#N/A</v>
      </c>
      <c r="C587" s="47" t="str">
        <f>IF(ISNA(VLOOKUP(Table1510[[#This Row],[Name]], 'Elec 17-18'!$A$4:$B$630, 2, FALSE)), "0", VLOOKUP(Table1510[[#This Row],[Name]], 'Elec 17-18'!$A$4:$B$630, 2, FALSE))</f>
        <v>0</v>
      </c>
      <c r="D587" s="11" t="str">
        <f>IF(ISNA(VLOOKUP(Table1510[[#This Row],[Name]], 'Elec 18-19'!$A$4:$B$630, 2, FALSE)), "0", VLOOKUP(Table1510[[#This Row],[Name]], 'Elec 18-19'!$A$4:$B$630, 2, FALSE))</f>
        <v>0</v>
      </c>
      <c r="E587" s="7" t="str">
        <f>IF(ISNA(VLOOKUP(Table1510[[#This Row],[Name]], 'Elec 19-20'!$A$4:$B$631, 2, FALSE)), "0", VLOOKUP(Table1510[[#This Row],[Name]], 'Elec 19-20'!$A$4:$B$631, 2, FALSE))</f>
        <v>0</v>
      </c>
      <c r="F587" s="11" t="str">
        <f>IF(ISNA(VLOOKUP(Table1510[[#This Row],[Name]],'Elec 20-21'!$A$4:$B$641, 2, FALSE)), "0", VLOOKUP(Table1510[[#This Row],[Name]], 'Elec 20-21'!$A$4:$B$641, 2, FALSE))</f>
        <v>0</v>
      </c>
      <c r="G587" s="47" t="str">
        <f>IF(ISNA(VLOOKUP(Table1510[[#This Row],[Name]], 'Elec 21-22'!$A$4:$B$656, 2, FALSE)), "0", VLOOKUP(Table1510[[#This Row],[Name]], 'Elec 21-22'!$A$4:$B$656, 2, FALSE))</f>
        <v>0</v>
      </c>
      <c r="H587" s="11" t="str">
        <f>IF(ISNA(VLOOKUP(Table1510[[#This Row],[Name]],'Elec 22-23'!$A$4:$B$680, 2, FALSE)), "", VLOOKUP(Table1510[[#This Row],[Name]], 'Elec 22-23'!$A$4:$B$680, 2, FALSE))</f>
        <v/>
      </c>
      <c r="I587" s="97" t="str">
        <f>IFERROR(Table1510[[#This Row],[Electricity 22-23]]/$M$1, "")</f>
        <v/>
      </c>
      <c r="J587" s="7" t="str">
        <f>IF(ISNA(VLOOKUP(Table1510[[#This Row],[Name]],Table1[#All],21,FALSE)),"0",(VLOOKUP(Table1510[[#This Row],[Name]],Table1[#All],21,FALSE)))</f>
        <v>0</v>
      </c>
      <c r="K587" s="97">
        <f ca="1">IFERROR(Table1510[[#This Row],[Electricity 23-24]]/$O$1,"")</f>
        <v>0</v>
      </c>
      <c r="L587" s="77"/>
    </row>
    <row r="588" spans="1:12" x14ac:dyDescent="0.25">
      <c r="A588" s="2"/>
      <c r="B588" s="21" t="e">
        <f>VLOOKUP(Table1510[[#This Row],[Name]], 'Site Information'!$A$2:$D$46, 4, FALSE)</f>
        <v>#N/A</v>
      </c>
      <c r="C588" s="47" t="str">
        <f>IF(ISNA(VLOOKUP(Table1510[[#This Row],[Name]], 'Elec 17-18'!$A$4:$B$630, 2, FALSE)), "0", VLOOKUP(Table1510[[#This Row],[Name]], 'Elec 17-18'!$A$4:$B$630, 2, FALSE))</f>
        <v>0</v>
      </c>
      <c r="D588" s="11" t="str">
        <f>IF(ISNA(VLOOKUP(Table1510[[#This Row],[Name]], 'Elec 18-19'!$A$4:$B$630, 2, FALSE)), "0", VLOOKUP(Table1510[[#This Row],[Name]], 'Elec 18-19'!$A$4:$B$630, 2, FALSE))</f>
        <v>0</v>
      </c>
      <c r="E588" s="11" t="str">
        <f>IF(ISNA(VLOOKUP(Table1510[[#This Row],[Name]], 'Elec 19-20'!$A$4:$B$631, 2, FALSE)), "0", VLOOKUP(Table1510[[#This Row],[Name]], 'Elec 19-20'!$A$4:$B$631, 2, FALSE))</f>
        <v>0</v>
      </c>
      <c r="F588" s="11" t="str">
        <f>IF(ISNA(VLOOKUP(Table1510[[#This Row],[Name]],'Elec 20-21'!$A$4:$B$641, 2, FALSE)), "0", VLOOKUP(Table1510[[#This Row],[Name]], 'Elec 20-21'!$A$4:$B$641, 2, FALSE))</f>
        <v>0</v>
      </c>
      <c r="G588" s="47" t="str">
        <f>IF(ISNA(VLOOKUP(Table1510[[#This Row],[Name]], 'Elec 21-22'!$A$4:$B$656, 2, FALSE)), "0", VLOOKUP(Table1510[[#This Row],[Name]], 'Elec 21-22'!$A$4:$B$656, 2, FALSE))</f>
        <v>0</v>
      </c>
      <c r="H588" s="11" t="str">
        <f>IF(ISNA(VLOOKUP(Table1510[[#This Row],[Name]],'Elec 22-23'!$A$4:$B$680, 2, FALSE)), "", VLOOKUP(Table1510[[#This Row],[Name]], 'Elec 22-23'!$A$4:$B$680, 2, FALSE))</f>
        <v/>
      </c>
      <c r="I588" s="93" t="str">
        <f>IFERROR(Table1510[[#This Row],[Electricity 22-23]]/$M$1, "")</f>
        <v/>
      </c>
      <c r="J588" s="7" t="str">
        <f>IF(ISNA(VLOOKUP(Table1510[[#This Row],[Name]],Table1[#All],21,FALSE)),"0",(VLOOKUP(Table1510[[#This Row],[Name]],Table1[#All],21,FALSE)))</f>
        <v>0</v>
      </c>
      <c r="K588" s="97">
        <f ca="1">IFERROR(Table1510[[#This Row],[Electricity 23-24]]/$O$1,"")</f>
        <v>0</v>
      </c>
      <c r="L588" s="77"/>
    </row>
    <row r="589" spans="1:12" x14ac:dyDescent="0.25">
      <c r="A589" s="2"/>
      <c r="B589" s="21" t="e">
        <f>VLOOKUP(Table1510[[#This Row],[Name]], 'Site Information'!$A$2:$D$46, 4, FALSE)</f>
        <v>#N/A</v>
      </c>
      <c r="C589" s="11" t="str">
        <f>IF(ISNA(VLOOKUP(Table1510[[#This Row],[Name]], 'Elec 17-18'!$A$4:$B$630, 2, FALSE)), "0", VLOOKUP(Table1510[[#This Row],[Name]], 'Elec 17-18'!$A$4:$B$630, 2, FALSE))</f>
        <v>0</v>
      </c>
      <c r="D589" s="11" t="str">
        <f>IF(ISNA(VLOOKUP(Table1510[[#This Row],[Name]], 'Elec 18-19'!$A$4:$B$630, 2, FALSE)), "0", VLOOKUP(Table1510[[#This Row],[Name]], 'Elec 18-19'!$A$4:$B$630, 2, FALSE))</f>
        <v>0</v>
      </c>
      <c r="E589" s="7" t="str">
        <f>IF(ISNA(VLOOKUP(Table1510[[#This Row],[Name]], 'Elec 19-20'!$A$4:$B$631, 2, FALSE)), "0", VLOOKUP(Table1510[[#This Row],[Name]], 'Elec 19-20'!$A$4:$B$631, 2, FALSE))</f>
        <v>0</v>
      </c>
      <c r="F589" s="11" t="str">
        <f>IF(ISNA(VLOOKUP(Table1510[[#This Row],[Name]],'Elec 20-21'!$A$4:$B$641, 2, FALSE)), "0", VLOOKUP(Table1510[[#This Row],[Name]], 'Elec 20-21'!$A$4:$B$641, 2, FALSE))</f>
        <v>0</v>
      </c>
      <c r="G589" s="47" t="str">
        <f>IF(ISNA(VLOOKUP(Table1510[[#This Row],[Name]], 'Elec 21-22'!$A$4:$B$656, 2, FALSE)), "0", VLOOKUP(Table1510[[#This Row],[Name]], 'Elec 21-22'!$A$4:$B$656, 2, FALSE))</f>
        <v>0</v>
      </c>
      <c r="H589" s="11" t="str">
        <f>IF(ISNA(VLOOKUP(Table1510[[#This Row],[Name]],'Elec 22-23'!$A$4:$B$680, 2, FALSE)), "", VLOOKUP(Table1510[[#This Row],[Name]], 'Elec 22-23'!$A$4:$B$680, 2, FALSE))</f>
        <v/>
      </c>
      <c r="I589" s="74" t="str">
        <f>IFERROR(Table1510[[#This Row],[Electricity 22-23]]/$M$1, "")</f>
        <v/>
      </c>
      <c r="J589" s="7" t="str">
        <f>IF(ISNA(VLOOKUP(Table1510[[#This Row],[Name]],Table1[#All],21,FALSE)),"0",(VLOOKUP(Table1510[[#This Row],[Name]],Table1[#All],21,FALSE)))</f>
        <v>0</v>
      </c>
      <c r="K589" s="97">
        <f ca="1">IFERROR(Table1510[[#This Row],[Electricity 23-24]]/$O$1,"")</f>
        <v>0</v>
      </c>
      <c r="L589" s="77"/>
    </row>
    <row r="590" spans="1:12" x14ac:dyDescent="0.25">
      <c r="A590" s="2"/>
      <c r="B590" s="21" t="e">
        <f>VLOOKUP(Table1510[[#This Row],[Name]], 'Site Information'!$A$2:$D$46, 4, FALSE)</f>
        <v>#N/A</v>
      </c>
      <c r="C590" s="47" t="str">
        <f>IF(ISNA(VLOOKUP(Table1510[[#This Row],[Name]], 'Elec 17-18'!$A$4:$B$630, 2, FALSE)), "0", VLOOKUP(Table1510[[#This Row],[Name]], 'Elec 17-18'!$A$4:$B$630, 2, FALSE))</f>
        <v>0</v>
      </c>
      <c r="D590" s="11" t="str">
        <f>IF(ISNA(VLOOKUP(Table1510[[#This Row],[Name]], 'Elec 18-19'!$A$4:$B$630, 2, FALSE)), "0", VLOOKUP(Table1510[[#This Row],[Name]], 'Elec 18-19'!$A$4:$B$630, 2, FALSE))</f>
        <v>0</v>
      </c>
      <c r="E590" s="7" t="str">
        <f>IF(ISNA(VLOOKUP(Table1510[[#This Row],[Name]], 'Elec 19-20'!$A$4:$B$631, 2, FALSE)), "0", VLOOKUP(Table1510[[#This Row],[Name]], 'Elec 19-20'!$A$4:$B$631, 2, FALSE))</f>
        <v>0</v>
      </c>
      <c r="F590" s="11" t="str">
        <f>IF(ISNA(VLOOKUP(Table1510[[#This Row],[Name]],'Elec 20-21'!$A$4:$B$641, 2, FALSE)), "0", VLOOKUP(Table1510[[#This Row],[Name]], 'Elec 20-21'!$A$4:$B$641, 2, FALSE))</f>
        <v>0</v>
      </c>
      <c r="G590" s="47" t="str">
        <f>IF(ISNA(VLOOKUP(Table1510[[#This Row],[Name]], 'Elec 21-22'!$A$4:$B$656, 2, FALSE)), "0", VLOOKUP(Table1510[[#This Row],[Name]], 'Elec 21-22'!$A$4:$B$656, 2, FALSE))</f>
        <v>0</v>
      </c>
      <c r="H590" s="11" t="str">
        <f>IF(ISNA(VLOOKUP(Table1510[[#This Row],[Name]],'Elec 22-23'!$A$4:$B$680, 2, FALSE)), "", VLOOKUP(Table1510[[#This Row],[Name]], 'Elec 22-23'!$A$4:$B$680, 2, FALSE))</f>
        <v/>
      </c>
      <c r="I590" s="74" t="str">
        <f>IFERROR(Table1510[[#This Row],[Electricity 22-23]]/$M$1, "")</f>
        <v/>
      </c>
      <c r="J590" s="7" t="str">
        <f>IF(ISNA(VLOOKUP(Table1510[[#This Row],[Name]],Table1[#All],21,FALSE)),"0",(VLOOKUP(Table1510[[#This Row],[Name]],Table1[#All],21,FALSE)))</f>
        <v>0</v>
      </c>
      <c r="K590" s="97">
        <f ca="1">IFERROR(Table1510[[#This Row],[Electricity 23-24]]/$O$1,"")</f>
        <v>0</v>
      </c>
      <c r="L590" s="77"/>
    </row>
    <row r="591" spans="1:12" x14ac:dyDescent="0.25">
      <c r="A591" s="2"/>
      <c r="B591" s="21" t="e">
        <f>VLOOKUP(Table1510[[#This Row],[Name]], 'Site Information'!$A$2:$D$46, 4, FALSE)</f>
        <v>#N/A</v>
      </c>
      <c r="C591" s="47" t="str">
        <f>IF(ISNA(VLOOKUP(Table1510[[#This Row],[Name]], 'Elec 17-18'!$A$4:$B$630, 2, FALSE)), "0", VLOOKUP(Table1510[[#This Row],[Name]], 'Elec 17-18'!$A$4:$B$630, 2, FALSE))</f>
        <v>0</v>
      </c>
      <c r="D591" s="11" t="str">
        <f>IF(ISNA(VLOOKUP(Table1510[[#This Row],[Name]], 'Elec 18-19'!$A$4:$B$630, 2, FALSE)), "0", VLOOKUP(Table1510[[#This Row],[Name]], 'Elec 18-19'!$A$4:$B$630, 2, FALSE))</f>
        <v>0</v>
      </c>
      <c r="E591" s="11" t="str">
        <f>IF(ISNA(VLOOKUP(Table1510[[#This Row],[Name]], 'Elec 19-20'!$A$4:$B$631, 2, FALSE)), "0", VLOOKUP(Table1510[[#This Row],[Name]], 'Elec 19-20'!$A$4:$B$631, 2, FALSE))</f>
        <v>0</v>
      </c>
      <c r="F591" s="11" t="str">
        <f>IF(ISNA(VLOOKUP(Table1510[[#This Row],[Name]],'Elec 20-21'!$A$4:$B$641, 2, FALSE)), "0", VLOOKUP(Table1510[[#This Row],[Name]], 'Elec 20-21'!$A$4:$B$641, 2, FALSE))</f>
        <v>0</v>
      </c>
      <c r="G591" s="47" t="str">
        <f>IF(ISNA(VLOOKUP(Table1510[[#This Row],[Name]], 'Elec 21-22'!$A$4:$B$656, 2, FALSE)), "0", VLOOKUP(Table1510[[#This Row],[Name]], 'Elec 21-22'!$A$4:$B$656, 2, FALSE))</f>
        <v>0</v>
      </c>
      <c r="H591" s="11" t="str">
        <f>IF(ISNA(VLOOKUP(Table1510[[#This Row],[Name]],'Elec 22-23'!$A$4:$B$680, 2, FALSE)), "", VLOOKUP(Table1510[[#This Row],[Name]], 'Elec 22-23'!$A$4:$B$680, 2, FALSE))</f>
        <v/>
      </c>
      <c r="I591" s="93" t="str">
        <f>IFERROR(Table1510[[#This Row],[Electricity 22-23]]/$M$1, "")</f>
        <v/>
      </c>
      <c r="J591" s="7" t="str">
        <f>IF(ISNA(VLOOKUP(Table1510[[#This Row],[Name]],Table1[#All],21,FALSE)),"0",(VLOOKUP(Table1510[[#This Row],[Name]],Table1[#All],21,FALSE)))</f>
        <v>0</v>
      </c>
      <c r="K591" s="97">
        <f ca="1">IFERROR(Table1510[[#This Row],[Electricity 23-24]]/$O$1,"")</f>
        <v>0</v>
      </c>
      <c r="L591" s="77"/>
    </row>
    <row r="592" spans="1:12" x14ac:dyDescent="0.25">
      <c r="A592" s="2"/>
      <c r="B592" s="21" t="e">
        <f>VLOOKUP(Table1510[[#This Row],[Name]], 'Site Information'!$A$2:$D$46, 4, FALSE)</f>
        <v>#N/A</v>
      </c>
      <c r="C592" s="47" t="str">
        <f>IF(ISNA(VLOOKUP(Table1510[[#This Row],[Name]], 'Elec 17-18'!$A$4:$B$630, 2, FALSE)), "0", VLOOKUP(Table1510[[#This Row],[Name]], 'Elec 17-18'!$A$4:$B$630, 2, FALSE))</f>
        <v>0</v>
      </c>
      <c r="D592" s="11" t="str">
        <f>IF(ISNA(VLOOKUP(Table1510[[#This Row],[Name]], 'Elec 18-19'!$A$4:$B$630, 2, FALSE)), "0", VLOOKUP(Table1510[[#This Row],[Name]], 'Elec 18-19'!$A$4:$B$630, 2, FALSE))</f>
        <v>0</v>
      </c>
      <c r="E592" s="11" t="str">
        <f>IF(ISNA(VLOOKUP(Table1510[[#This Row],[Name]], 'Elec 19-20'!$A$4:$B$631, 2, FALSE)), "0", VLOOKUP(Table1510[[#This Row],[Name]], 'Elec 19-20'!$A$4:$B$631, 2, FALSE))</f>
        <v>0</v>
      </c>
      <c r="F592" s="11" t="str">
        <f>IF(ISNA(VLOOKUP(Table1510[[#This Row],[Name]],'Elec 20-21'!$A$4:$B$641, 2, FALSE)), "0", VLOOKUP(Table1510[[#This Row],[Name]], 'Elec 20-21'!$A$4:$B$641, 2, FALSE))</f>
        <v>0</v>
      </c>
      <c r="G592" s="47" t="str">
        <f>IF(ISNA(VLOOKUP(Table1510[[#This Row],[Name]], 'Elec 21-22'!$A$4:$B$656, 2, FALSE)), "0", VLOOKUP(Table1510[[#This Row],[Name]], 'Elec 21-22'!$A$4:$B$656, 2, FALSE))</f>
        <v>0</v>
      </c>
      <c r="H592" s="11" t="str">
        <f>IF(ISNA(VLOOKUP(Table1510[[#This Row],[Name]],'Elec 22-23'!$A$4:$B$680, 2, FALSE)), "", VLOOKUP(Table1510[[#This Row],[Name]], 'Elec 22-23'!$A$4:$B$680, 2, FALSE))</f>
        <v/>
      </c>
      <c r="I592" s="93" t="str">
        <f>IFERROR(Table1510[[#This Row],[Electricity 22-23]]/$M$1, "")</f>
        <v/>
      </c>
      <c r="J592" s="7" t="str">
        <f>IF(ISNA(VLOOKUP(Table1510[[#This Row],[Name]],Table1[#All],21,FALSE)),"0",(VLOOKUP(Table1510[[#This Row],[Name]],Table1[#All],21,FALSE)))</f>
        <v>0</v>
      </c>
      <c r="K592" s="97">
        <f ca="1">IFERROR(Table1510[[#This Row],[Electricity 23-24]]/$O$1,"")</f>
        <v>0</v>
      </c>
      <c r="L592" s="77"/>
    </row>
    <row r="593" spans="1:12" x14ac:dyDescent="0.25">
      <c r="A593" s="2"/>
      <c r="B593" s="21" t="e">
        <f>VLOOKUP(Table1510[[#This Row],[Name]], 'Site Information'!$A$2:$D$46, 4, FALSE)</f>
        <v>#N/A</v>
      </c>
      <c r="C593" s="13" t="str">
        <f>IF(ISNA(VLOOKUP(Table1510[[#This Row],[Name]], 'Elec 17-18'!$A$4:$B$630, 2, FALSE)), "0", VLOOKUP(Table1510[[#This Row],[Name]], 'Elec 17-18'!$A$4:$B$630, 2, FALSE))</f>
        <v>0</v>
      </c>
      <c r="D593" s="8" t="str">
        <f>IF(ISNA(VLOOKUP(Table1510[[#This Row],[Name]], 'Elec 18-19'!$A$4:$B$630, 2, FALSE)), "0", VLOOKUP(Table1510[[#This Row],[Name]], 'Elec 18-19'!$A$4:$B$630, 2, FALSE))</f>
        <v>0</v>
      </c>
      <c r="E593" s="7" t="str">
        <f>IF(ISNA(VLOOKUP(Table1510[[#This Row],[Name]], 'Elec 19-20'!$A$4:$B$631, 2, FALSE)), "0", VLOOKUP(Table1510[[#This Row],[Name]], 'Elec 19-20'!$A$4:$B$631, 2, FALSE))</f>
        <v>0</v>
      </c>
      <c r="F593" s="11" t="str">
        <f>IF(ISNA(VLOOKUP(Table1510[[#This Row],[Name]],'Elec 20-21'!$A$4:$B$641, 2, FALSE)), "0", VLOOKUP(Table1510[[#This Row],[Name]], 'Elec 20-21'!$A$4:$B$641, 2, FALSE))</f>
        <v>0</v>
      </c>
      <c r="G593" s="47" t="str">
        <f>IF(ISNA(VLOOKUP(Table1510[[#This Row],[Name]], 'Elec 21-22'!$A$4:$B$656, 2, FALSE)), "0", VLOOKUP(Table1510[[#This Row],[Name]], 'Elec 21-22'!$A$4:$B$656, 2, FALSE))</f>
        <v>0</v>
      </c>
      <c r="H593" s="11" t="str">
        <f>IF(ISNA(VLOOKUP(Table1510[[#This Row],[Name]],'Elec 22-23'!$A$4:$B$680, 2, FALSE)), "", VLOOKUP(Table1510[[#This Row],[Name]], 'Elec 22-23'!$A$4:$B$680, 2, FALSE))</f>
        <v/>
      </c>
      <c r="I593" s="97" t="str">
        <f>IFERROR(Table1510[[#This Row],[Electricity 22-23]]/$M$1, "")</f>
        <v/>
      </c>
      <c r="J593" s="7" t="str">
        <f>IF(ISNA(VLOOKUP(Table1510[[#This Row],[Name]],Table1[#All],21,FALSE)),"0",(VLOOKUP(Table1510[[#This Row],[Name]],Table1[#All],21,FALSE)))</f>
        <v>0</v>
      </c>
      <c r="K593" s="97">
        <f ca="1">IFERROR(Table1510[[#This Row],[Electricity 23-24]]/$O$1,"")</f>
        <v>0</v>
      </c>
      <c r="L593" s="77"/>
    </row>
    <row r="594" spans="1:12" x14ac:dyDescent="0.25">
      <c r="A594" s="2"/>
      <c r="B594" s="21" t="e">
        <f>VLOOKUP(Table1510[[#This Row],[Name]], 'Site Information'!$A$2:$D$46, 4, FALSE)</f>
        <v>#N/A</v>
      </c>
      <c r="C594" s="8" t="str">
        <f>IF(ISNA(VLOOKUP(Table1510[[#This Row],[Name]], 'Elec 17-18'!$A$4:$B$630, 2, FALSE)), "0", VLOOKUP(Table1510[[#This Row],[Name]], 'Elec 17-18'!$A$4:$B$630, 2, FALSE))</f>
        <v>0</v>
      </c>
      <c r="D594" s="8" t="str">
        <f>IF(ISNA(VLOOKUP(Table1510[[#This Row],[Name]], 'Elec 18-19'!$A$4:$B$630, 2, FALSE)), "0", VLOOKUP(Table1510[[#This Row],[Name]], 'Elec 18-19'!$A$4:$B$630, 2, FALSE))</f>
        <v>0</v>
      </c>
      <c r="E594" s="7" t="str">
        <f>IF(ISNA(VLOOKUP(Table1510[[#This Row],[Name]], 'Elec 19-20'!$A$4:$B$631, 2, FALSE)), "0", VLOOKUP(Table1510[[#This Row],[Name]], 'Elec 19-20'!$A$4:$B$631, 2, FALSE))</f>
        <v>0</v>
      </c>
      <c r="F594" s="11" t="str">
        <f>IF(ISNA(VLOOKUP(Table1510[[#This Row],[Name]],'Elec 20-21'!$A$4:$B$641, 2, FALSE)), "0", VLOOKUP(Table1510[[#This Row],[Name]], 'Elec 20-21'!$A$4:$B$641, 2, FALSE))</f>
        <v>0</v>
      </c>
      <c r="G594" s="47" t="str">
        <f>IF(ISNA(VLOOKUP(Table1510[[#This Row],[Name]], 'Elec 21-22'!$A$4:$B$656, 2, FALSE)), "0", VLOOKUP(Table1510[[#This Row],[Name]], 'Elec 21-22'!$A$4:$B$656, 2, FALSE))</f>
        <v>0</v>
      </c>
      <c r="H594" s="11" t="str">
        <f>IF(ISNA(VLOOKUP(Table1510[[#This Row],[Name]],'Elec 22-23'!$A$4:$B$680, 2, FALSE)), "", VLOOKUP(Table1510[[#This Row],[Name]], 'Elec 22-23'!$A$4:$B$680, 2, FALSE))</f>
        <v/>
      </c>
      <c r="I594" s="74" t="str">
        <f>IFERROR(Table1510[[#This Row],[Electricity 22-23]]/$M$1, "")</f>
        <v/>
      </c>
      <c r="J594" s="7" t="str">
        <f>IF(ISNA(VLOOKUP(Table1510[[#This Row],[Name]],Table1[#All],21,FALSE)),"0",(VLOOKUP(Table1510[[#This Row],[Name]],Table1[#All],21,FALSE)))</f>
        <v>0</v>
      </c>
      <c r="K594" s="97">
        <f ca="1">IFERROR(Table1510[[#This Row],[Electricity 23-24]]/$O$1,"")</f>
        <v>0</v>
      </c>
      <c r="L594" s="77"/>
    </row>
    <row r="595" spans="1:12" x14ac:dyDescent="0.25">
      <c r="A595" s="2"/>
      <c r="B595" s="21" t="e">
        <f>VLOOKUP(Table1510[[#This Row],[Name]], 'Site Information'!$A$2:$D$46, 4, FALSE)</f>
        <v>#N/A</v>
      </c>
      <c r="C595" s="47" t="str">
        <f>IF(ISNA(VLOOKUP(Table1510[[#This Row],[Name]], 'Elec 17-18'!$A$4:$B$630, 2, FALSE)), "0", VLOOKUP(Table1510[[#This Row],[Name]], 'Elec 17-18'!$A$4:$B$630, 2, FALSE))</f>
        <v>0</v>
      </c>
      <c r="D595" s="11" t="str">
        <f>IF(ISNA(VLOOKUP(Table1510[[#This Row],[Name]], 'Elec 18-19'!$A$4:$B$630, 2, FALSE)), "0", VLOOKUP(Table1510[[#This Row],[Name]], 'Elec 18-19'!$A$4:$B$630, 2, FALSE))</f>
        <v>0</v>
      </c>
      <c r="E595" s="7" t="str">
        <f>IF(ISNA(VLOOKUP(Table1510[[#This Row],[Name]], 'Elec 19-20'!$A$4:$B$631, 2, FALSE)), "0", VLOOKUP(Table1510[[#This Row],[Name]], 'Elec 19-20'!$A$4:$B$631, 2, FALSE))</f>
        <v>0</v>
      </c>
      <c r="F595" s="11" t="str">
        <f>IF(ISNA(VLOOKUP(Table1510[[#This Row],[Name]],'Elec 20-21'!$A$4:$B$641, 2, FALSE)), "0", VLOOKUP(Table1510[[#This Row],[Name]], 'Elec 20-21'!$A$4:$B$641, 2, FALSE))</f>
        <v>0</v>
      </c>
      <c r="G595" s="47" t="str">
        <f>IF(ISNA(VLOOKUP(Table1510[[#This Row],[Name]], 'Elec 21-22'!$A$4:$B$656, 2, FALSE)), "0", VLOOKUP(Table1510[[#This Row],[Name]], 'Elec 21-22'!$A$4:$B$656, 2, FALSE))</f>
        <v>0</v>
      </c>
      <c r="H595" s="11" t="str">
        <f>IF(ISNA(VLOOKUP(Table1510[[#This Row],[Name]],'Elec 22-23'!$A$4:$B$680, 2, FALSE)), "", VLOOKUP(Table1510[[#This Row],[Name]], 'Elec 22-23'!$A$4:$B$680, 2, FALSE))</f>
        <v/>
      </c>
      <c r="I595" s="74" t="str">
        <f>IFERROR(Table1510[[#This Row],[Electricity 22-23]]/$M$1, "")</f>
        <v/>
      </c>
      <c r="J595" s="7" t="str">
        <f>IF(ISNA(VLOOKUP(Table1510[[#This Row],[Name]],Table1[#All],21,FALSE)),"0",(VLOOKUP(Table1510[[#This Row],[Name]],Table1[#All],21,FALSE)))</f>
        <v>0</v>
      </c>
      <c r="K595" s="97">
        <f ca="1">IFERROR(Table1510[[#This Row],[Electricity 23-24]]/$O$1,"")</f>
        <v>0</v>
      </c>
      <c r="L595" s="77"/>
    </row>
    <row r="596" spans="1:12" x14ac:dyDescent="0.25">
      <c r="A596" s="2"/>
      <c r="B596" s="21" t="e">
        <f>VLOOKUP(Table1510[[#This Row],[Name]], 'Site Information'!$A$2:$D$46, 4, FALSE)</f>
        <v>#N/A</v>
      </c>
      <c r="C596" s="47" t="str">
        <f>IF(ISNA(VLOOKUP(Table1510[[#This Row],[Name]], 'Elec 17-18'!$A$4:$B$630, 2, FALSE)), "0", VLOOKUP(Table1510[[#This Row],[Name]], 'Elec 17-18'!$A$4:$B$630, 2, FALSE))</f>
        <v>0</v>
      </c>
      <c r="D596" s="11" t="str">
        <f>IF(ISNA(VLOOKUP(Table1510[[#This Row],[Name]], 'Elec 18-19'!$A$4:$B$630, 2, FALSE)), "0", VLOOKUP(Table1510[[#This Row],[Name]], 'Elec 18-19'!$A$4:$B$630, 2, FALSE))</f>
        <v>0</v>
      </c>
      <c r="E596" s="7" t="str">
        <f>IF(ISNA(VLOOKUP(Table1510[[#This Row],[Name]], 'Elec 19-20'!$A$4:$B$631, 2, FALSE)), "0", VLOOKUP(Table1510[[#This Row],[Name]], 'Elec 19-20'!$A$4:$B$631, 2, FALSE))</f>
        <v>0</v>
      </c>
      <c r="F596" s="11" t="str">
        <f>IF(ISNA(VLOOKUP(Table1510[[#This Row],[Name]],'Elec 20-21'!$A$4:$B$641, 2, FALSE)), "0", VLOOKUP(Table1510[[#This Row],[Name]], 'Elec 20-21'!$A$4:$B$641, 2, FALSE))</f>
        <v>0</v>
      </c>
      <c r="G596" s="47" t="str">
        <f>IF(ISNA(VLOOKUP(Table1510[[#This Row],[Name]], 'Elec 21-22'!$A$4:$B$656, 2, FALSE)), "0", VLOOKUP(Table1510[[#This Row],[Name]], 'Elec 21-22'!$A$4:$B$656, 2, FALSE))</f>
        <v>0</v>
      </c>
      <c r="H596" s="11" t="str">
        <f>IF(ISNA(VLOOKUP(Table1510[[#This Row],[Name]],'Elec 22-23'!$A$4:$B$680, 2, FALSE)), "", VLOOKUP(Table1510[[#This Row],[Name]], 'Elec 22-23'!$A$4:$B$680, 2, FALSE))</f>
        <v/>
      </c>
      <c r="I596" s="97" t="str">
        <f>IFERROR(Table1510[[#This Row],[Electricity 22-23]]/$M$1, "")</f>
        <v/>
      </c>
      <c r="J596" s="7" t="str">
        <f>IF(ISNA(VLOOKUP(Table1510[[#This Row],[Name]],Table1[#All],21,FALSE)),"0",(VLOOKUP(Table1510[[#This Row],[Name]],Table1[#All],21,FALSE)))</f>
        <v>0</v>
      </c>
      <c r="K596" s="97">
        <f ca="1">IFERROR(Table1510[[#This Row],[Electricity 23-24]]/$O$1,"")</f>
        <v>0</v>
      </c>
      <c r="L596" s="77"/>
    </row>
    <row r="597" spans="1:12" x14ac:dyDescent="0.25">
      <c r="A597" s="2"/>
      <c r="B597" s="21" t="e">
        <f>VLOOKUP(Table1510[[#This Row],[Name]], 'Site Information'!$A$2:$D$46, 4, FALSE)</f>
        <v>#N/A</v>
      </c>
      <c r="C597" s="47" t="str">
        <f>IF(ISNA(VLOOKUP(Table1510[[#This Row],[Name]], 'Elec 17-18'!$A$4:$B$630, 2, FALSE)), "0", VLOOKUP(Table1510[[#This Row],[Name]], 'Elec 17-18'!$A$4:$B$630, 2, FALSE))</f>
        <v>0</v>
      </c>
      <c r="D597" s="11" t="str">
        <f>IF(ISNA(VLOOKUP(Table1510[[#This Row],[Name]], 'Elec 18-19'!$A$4:$B$630, 2, FALSE)), "0", VLOOKUP(Table1510[[#This Row],[Name]], 'Elec 18-19'!$A$4:$B$630, 2, FALSE))</f>
        <v>0</v>
      </c>
      <c r="E597" s="7" t="str">
        <f>IF(ISNA(VLOOKUP(Table1510[[#This Row],[Name]], 'Elec 19-20'!$A$4:$B$631, 2, FALSE)), "0", VLOOKUP(Table1510[[#This Row],[Name]], 'Elec 19-20'!$A$4:$B$631, 2, FALSE))</f>
        <v>0</v>
      </c>
      <c r="F597" s="11" t="str">
        <f>IF(ISNA(VLOOKUP(Table1510[[#This Row],[Name]],'Elec 20-21'!$A$4:$B$641, 2, FALSE)), "0", VLOOKUP(Table1510[[#This Row],[Name]], 'Elec 20-21'!$A$4:$B$641, 2, FALSE))</f>
        <v>0</v>
      </c>
      <c r="G597" s="47" t="str">
        <f>IF(ISNA(VLOOKUP(Table1510[[#This Row],[Name]], 'Elec 21-22'!$A$4:$B$656, 2, FALSE)), "0", VLOOKUP(Table1510[[#This Row],[Name]], 'Elec 21-22'!$A$4:$B$656, 2, FALSE))</f>
        <v>0</v>
      </c>
      <c r="H597" s="11" t="str">
        <f>IF(ISNA(VLOOKUP(Table1510[[#This Row],[Name]],'Elec 22-23'!$A$4:$B$680, 2, FALSE)), "", VLOOKUP(Table1510[[#This Row],[Name]], 'Elec 22-23'!$A$4:$B$680, 2, FALSE))</f>
        <v/>
      </c>
      <c r="I597" s="97" t="str">
        <f>IFERROR(Table1510[[#This Row],[Electricity 22-23]]/$M$1, "")</f>
        <v/>
      </c>
      <c r="J597" s="7" t="str">
        <f>IF(ISNA(VLOOKUP(Table1510[[#This Row],[Name]],Table1[#All],21,FALSE)),"0",(VLOOKUP(Table1510[[#This Row],[Name]],Table1[#All],21,FALSE)))</f>
        <v>0</v>
      </c>
      <c r="K597" s="97">
        <f ca="1">IFERROR(Table1510[[#This Row],[Electricity 23-24]]/$O$1,"")</f>
        <v>0</v>
      </c>
      <c r="L597" s="77"/>
    </row>
    <row r="598" spans="1:12" x14ac:dyDescent="0.25">
      <c r="A598" s="2"/>
      <c r="B598" s="21" t="e">
        <f>VLOOKUP(Table1510[[#This Row],[Name]], 'Site Information'!$A$2:$D$46, 4, FALSE)</f>
        <v>#N/A</v>
      </c>
      <c r="C598" s="8" t="str">
        <f>IF(ISNA(VLOOKUP(Table1510[[#This Row],[Name]], 'Elec 17-18'!$A$4:$B$630, 2, FALSE)), "0", VLOOKUP(Table1510[[#This Row],[Name]], 'Elec 17-18'!$A$4:$B$630, 2, FALSE))</f>
        <v>0</v>
      </c>
      <c r="D598" s="8" t="str">
        <f>IF(ISNA(VLOOKUP(Table1510[[#This Row],[Name]], 'Elec 18-19'!$A$4:$B$630, 2, FALSE)), "0", VLOOKUP(Table1510[[#This Row],[Name]], 'Elec 18-19'!$A$4:$B$630, 2, FALSE))</f>
        <v>0</v>
      </c>
      <c r="E598" s="7" t="str">
        <f>IF(ISNA(VLOOKUP(Table1510[[#This Row],[Name]], 'Elec 19-20'!$A$4:$B$631, 2, FALSE)), "0", VLOOKUP(Table1510[[#This Row],[Name]], 'Elec 19-20'!$A$4:$B$631, 2, FALSE))</f>
        <v>0</v>
      </c>
      <c r="F598" s="11" t="str">
        <f>IF(ISNA(VLOOKUP(Table1510[[#This Row],[Name]],'Elec 20-21'!$A$4:$B$641, 2, FALSE)), "0", VLOOKUP(Table1510[[#This Row],[Name]], 'Elec 20-21'!$A$4:$B$641, 2, FALSE))</f>
        <v>0</v>
      </c>
      <c r="G598" s="47" t="str">
        <f>IF(ISNA(VLOOKUP(Table1510[[#This Row],[Name]], 'Elec 21-22'!$A$4:$B$656, 2, FALSE)), "0", VLOOKUP(Table1510[[#This Row],[Name]], 'Elec 21-22'!$A$4:$B$656, 2, FALSE))</f>
        <v>0</v>
      </c>
      <c r="H598" s="11" t="str">
        <f>IF(ISNA(VLOOKUP(Table1510[[#This Row],[Name]],'Elec 22-23'!$A$4:$B$680, 2, FALSE)), "", VLOOKUP(Table1510[[#This Row],[Name]], 'Elec 22-23'!$A$4:$B$680, 2, FALSE))</f>
        <v/>
      </c>
      <c r="I598" s="74" t="str">
        <f>IFERROR(Table1510[[#This Row],[Electricity 22-23]]/$M$1, "")</f>
        <v/>
      </c>
      <c r="J598" s="7" t="str">
        <f>IF(ISNA(VLOOKUP(Table1510[[#This Row],[Name]],Table1[#All],21,FALSE)),"0",(VLOOKUP(Table1510[[#This Row],[Name]],Table1[#All],21,FALSE)))</f>
        <v>0</v>
      </c>
      <c r="K598" s="97">
        <f ca="1">IFERROR(Table1510[[#This Row],[Electricity 23-24]]/$O$1,"")</f>
        <v>0</v>
      </c>
      <c r="L598" s="77"/>
    </row>
    <row r="599" spans="1:12" x14ac:dyDescent="0.25">
      <c r="A599" s="2"/>
      <c r="B599" s="21" t="e">
        <f>VLOOKUP(Table1510[[#This Row],[Name]], 'Site Information'!$A$2:$D$46, 4, FALSE)</f>
        <v>#N/A</v>
      </c>
      <c r="C599" s="8" t="str">
        <f>IF(ISNA(VLOOKUP(Table1510[[#This Row],[Name]], 'Elec 17-18'!$A$4:$B$630, 2, FALSE)), "0", VLOOKUP(Table1510[[#This Row],[Name]], 'Elec 17-18'!$A$4:$B$630, 2, FALSE))</f>
        <v>0</v>
      </c>
      <c r="D599" s="8" t="str">
        <f>IF(ISNA(VLOOKUP(Table1510[[#This Row],[Name]], 'Elec 18-19'!$A$4:$B$630, 2, FALSE)), "0", VLOOKUP(Table1510[[#This Row],[Name]], 'Elec 18-19'!$A$4:$B$630, 2, FALSE))</f>
        <v>0</v>
      </c>
      <c r="E599" s="7" t="str">
        <f>IF(ISNA(VLOOKUP(Table1510[[#This Row],[Name]], 'Elec 19-20'!$A$4:$B$631, 2, FALSE)), "0", VLOOKUP(Table1510[[#This Row],[Name]], 'Elec 19-20'!$A$4:$B$631, 2, FALSE))</f>
        <v>0</v>
      </c>
      <c r="F599" s="11" t="str">
        <f>IF(ISNA(VLOOKUP(Table1510[[#This Row],[Name]],'Elec 20-21'!$A$4:$B$641, 2, FALSE)), "0", VLOOKUP(Table1510[[#This Row],[Name]], 'Elec 20-21'!$A$4:$B$641, 2, FALSE))</f>
        <v>0</v>
      </c>
      <c r="G599" s="47" t="str">
        <f>IF(ISNA(VLOOKUP(Table1510[[#This Row],[Name]], 'Elec 21-22'!$A$4:$B$656, 2, FALSE)), "0", VLOOKUP(Table1510[[#This Row],[Name]], 'Elec 21-22'!$A$4:$B$656, 2, FALSE))</f>
        <v>0</v>
      </c>
      <c r="H599" s="11" t="str">
        <f>IF(ISNA(VLOOKUP(Table1510[[#This Row],[Name]],'Elec 22-23'!$A$4:$B$680, 2, FALSE)), "", VLOOKUP(Table1510[[#This Row],[Name]], 'Elec 22-23'!$A$4:$B$680, 2, FALSE))</f>
        <v/>
      </c>
      <c r="I599" s="74" t="str">
        <f>IFERROR(Table1510[[#This Row],[Electricity 22-23]]/$M$1, "")</f>
        <v/>
      </c>
      <c r="J599" s="7" t="str">
        <f>IF(ISNA(VLOOKUP(Table1510[[#This Row],[Name]],Table1[#All],21,FALSE)),"0",(VLOOKUP(Table1510[[#This Row],[Name]],Table1[#All],21,FALSE)))</f>
        <v>0</v>
      </c>
      <c r="K599" s="97">
        <f ca="1">IFERROR(Table1510[[#This Row],[Electricity 23-24]]/$O$1,"")</f>
        <v>0</v>
      </c>
      <c r="L599" s="77"/>
    </row>
    <row r="600" spans="1:12" x14ac:dyDescent="0.25">
      <c r="A600" s="2"/>
      <c r="B600" s="21" t="e">
        <f>VLOOKUP(Table1510[[#This Row],[Name]], 'Site Information'!$A$2:$D$46, 4, FALSE)</f>
        <v>#N/A</v>
      </c>
      <c r="C600" s="47" t="str">
        <f>IF(ISNA(VLOOKUP(Table1510[[#This Row],[Name]], 'Elec 17-18'!$A$4:$B$630, 2, FALSE)), "0", VLOOKUP(Table1510[[#This Row],[Name]], 'Elec 17-18'!$A$4:$B$630, 2, FALSE))</f>
        <v>0</v>
      </c>
      <c r="D600" s="11" t="str">
        <f>IF(ISNA(VLOOKUP(Table1510[[#This Row],[Name]], 'Elec 18-19'!$A$4:$B$630, 2, FALSE)), "0", VLOOKUP(Table1510[[#This Row],[Name]], 'Elec 18-19'!$A$4:$B$630, 2, FALSE))</f>
        <v>0</v>
      </c>
      <c r="E600" s="7" t="str">
        <f>IF(ISNA(VLOOKUP(Table1510[[#This Row],[Name]], 'Elec 19-20'!$A$4:$B$631, 2, FALSE)), "0", VLOOKUP(Table1510[[#This Row],[Name]], 'Elec 19-20'!$A$4:$B$631, 2, FALSE))</f>
        <v>0</v>
      </c>
      <c r="F600" s="11" t="str">
        <f>IF(ISNA(VLOOKUP(Table1510[[#This Row],[Name]],'Elec 20-21'!$A$4:$B$641, 2, FALSE)), "0", VLOOKUP(Table1510[[#This Row],[Name]], 'Elec 20-21'!$A$4:$B$641, 2, FALSE))</f>
        <v>0</v>
      </c>
      <c r="G600" s="47" t="str">
        <f>IF(ISNA(VLOOKUP(Table1510[[#This Row],[Name]], 'Elec 21-22'!$A$4:$B$656, 2, FALSE)), "0", VLOOKUP(Table1510[[#This Row],[Name]], 'Elec 21-22'!$A$4:$B$656, 2, FALSE))</f>
        <v>0</v>
      </c>
      <c r="H600" s="11" t="str">
        <f>IF(ISNA(VLOOKUP(Table1510[[#This Row],[Name]],'Elec 22-23'!$A$4:$B$680, 2, FALSE)), "", VLOOKUP(Table1510[[#This Row],[Name]], 'Elec 22-23'!$A$4:$B$680, 2, FALSE))</f>
        <v/>
      </c>
      <c r="I600" s="97" t="str">
        <f>IFERROR(Table1510[[#This Row],[Electricity 22-23]]/$M$1, "")</f>
        <v/>
      </c>
      <c r="J600" s="7" t="str">
        <f>IF(ISNA(VLOOKUP(Table1510[[#This Row],[Name]],Table1[#All],21,FALSE)),"0",(VLOOKUP(Table1510[[#This Row],[Name]],Table1[#All],21,FALSE)))</f>
        <v>0</v>
      </c>
      <c r="K600" s="97">
        <f ca="1">IFERROR(Table1510[[#This Row],[Electricity 23-24]]/$O$1,"")</f>
        <v>0</v>
      </c>
      <c r="L600" s="77"/>
    </row>
    <row r="601" spans="1:12" x14ac:dyDescent="0.25">
      <c r="A601" s="2"/>
      <c r="B601" s="21" t="e">
        <f>VLOOKUP(Table1510[[#This Row],[Name]], 'Site Information'!$A$2:$D$46, 4, FALSE)</f>
        <v>#N/A</v>
      </c>
      <c r="C601" s="47" t="str">
        <f>IF(ISNA(VLOOKUP(Table1510[[#This Row],[Name]], 'Elec 17-18'!$A$4:$B$630, 2, FALSE)), "0", VLOOKUP(Table1510[[#This Row],[Name]], 'Elec 17-18'!$A$4:$B$630, 2, FALSE))</f>
        <v>0</v>
      </c>
      <c r="D601" s="11" t="str">
        <f>IF(ISNA(VLOOKUP(Table1510[[#This Row],[Name]], 'Elec 18-19'!$A$4:$B$630, 2, FALSE)), "0", VLOOKUP(Table1510[[#This Row],[Name]], 'Elec 18-19'!$A$4:$B$630, 2, FALSE))</f>
        <v>0</v>
      </c>
      <c r="E601" s="11" t="str">
        <f>IF(ISNA(VLOOKUP(Table1510[[#This Row],[Name]], 'Elec 19-20'!$A$4:$B$631, 2, FALSE)), "0", VLOOKUP(Table1510[[#This Row],[Name]], 'Elec 19-20'!$A$4:$B$631, 2, FALSE))</f>
        <v>0</v>
      </c>
      <c r="F601" s="11" t="str">
        <f>IF(ISNA(VLOOKUP(Table1510[[#This Row],[Name]],'Elec 20-21'!$A$4:$B$641, 2, FALSE)), "0", VLOOKUP(Table1510[[#This Row],[Name]], 'Elec 20-21'!$A$4:$B$641, 2, FALSE))</f>
        <v>0</v>
      </c>
      <c r="G601" s="47" t="str">
        <f>IF(ISNA(VLOOKUP(Table1510[[#This Row],[Name]], 'Elec 21-22'!$A$4:$B$656, 2, FALSE)), "0", VLOOKUP(Table1510[[#This Row],[Name]], 'Elec 21-22'!$A$4:$B$656, 2, FALSE))</f>
        <v>0</v>
      </c>
      <c r="H601" s="11" t="str">
        <f>IF(ISNA(VLOOKUP(Table1510[[#This Row],[Name]],'Elec 22-23'!$A$4:$B$680, 2, FALSE)), "", VLOOKUP(Table1510[[#This Row],[Name]], 'Elec 22-23'!$A$4:$B$680, 2, FALSE))</f>
        <v/>
      </c>
      <c r="I601" s="93" t="str">
        <f>IFERROR(Table1510[[#This Row],[Electricity 22-23]]/$M$1, "")</f>
        <v/>
      </c>
      <c r="J601" s="7" t="str">
        <f>IF(ISNA(VLOOKUP(Table1510[[#This Row],[Name]],Table1[#All],21,FALSE)),"0",(VLOOKUP(Table1510[[#This Row],[Name]],Table1[#All],21,FALSE)))</f>
        <v>0</v>
      </c>
      <c r="K601" s="97">
        <f ca="1">IFERROR(Table1510[[#This Row],[Electricity 23-24]]/$O$1,"")</f>
        <v>0</v>
      </c>
      <c r="L601" s="77"/>
    </row>
    <row r="602" spans="1:12" x14ac:dyDescent="0.25">
      <c r="A602" s="2"/>
      <c r="B602" s="21" t="e">
        <f>VLOOKUP(Table1510[[#This Row],[Name]], 'Site Information'!$A$2:$D$46, 4, FALSE)</f>
        <v>#N/A</v>
      </c>
      <c r="C602" s="47" t="str">
        <f>IF(ISNA(VLOOKUP(Table1510[[#This Row],[Name]], 'Elec 17-18'!$A$4:$B$630, 2, FALSE)), "0", VLOOKUP(Table1510[[#This Row],[Name]], 'Elec 17-18'!$A$4:$B$630, 2, FALSE))</f>
        <v>0</v>
      </c>
      <c r="D602" s="11" t="str">
        <f>IF(ISNA(VLOOKUP(Table1510[[#This Row],[Name]], 'Elec 18-19'!$A$4:$B$630, 2, FALSE)), "0", VLOOKUP(Table1510[[#This Row],[Name]], 'Elec 18-19'!$A$4:$B$630, 2, FALSE))</f>
        <v>0</v>
      </c>
      <c r="E602" s="7" t="str">
        <f>IF(ISNA(VLOOKUP(Table1510[[#This Row],[Name]], 'Elec 19-20'!$A$4:$B$631, 2, FALSE)), "0", VLOOKUP(Table1510[[#This Row],[Name]], 'Elec 19-20'!$A$4:$B$631, 2, FALSE))</f>
        <v>0</v>
      </c>
      <c r="F602" s="11" t="str">
        <f>IF(ISNA(VLOOKUP(Table1510[[#This Row],[Name]],'Elec 20-21'!$A$4:$B$641, 2, FALSE)), "0", VLOOKUP(Table1510[[#This Row],[Name]], 'Elec 20-21'!$A$4:$B$641, 2, FALSE))</f>
        <v>0</v>
      </c>
      <c r="G602" s="47" t="str">
        <f>IF(ISNA(VLOOKUP(Table1510[[#This Row],[Name]], 'Elec 21-22'!$A$4:$B$656, 2, FALSE)), "0", VLOOKUP(Table1510[[#This Row],[Name]], 'Elec 21-22'!$A$4:$B$656, 2, FALSE))</f>
        <v>0</v>
      </c>
      <c r="H602" s="11" t="str">
        <f>IF(ISNA(VLOOKUP(Table1510[[#This Row],[Name]],'Elec 22-23'!$A$4:$B$680, 2, FALSE)), "", VLOOKUP(Table1510[[#This Row],[Name]], 'Elec 22-23'!$A$4:$B$680, 2, FALSE))</f>
        <v/>
      </c>
      <c r="I602" s="74" t="str">
        <f>IFERROR(Table1510[[#This Row],[Electricity 22-23]]/$M$1, "")</f>
        <v/>
      </c>
      <c r="J602" s="7" t="str">
        <f>IF(ISNA(VLOOKUP(Table1510[[#This Row],[Name]],Table1[#All],21,FALSE)),"0",(VLOOKUP(Table1510[[#This Row],[Name]],Table1[#All],21,FALSE)))</f>
        <v>0</v>
      </c>
      <c r="K602" s="97">
        <f ca="1">IFERROR(Table1510[[#This Row],[Electricity 23-24]]/$O$1,"")</f>
        <v>0</v>
      </c>
      <c r="L602" s="77"/>
    </row>
    <row r="603" spans="1:12" x14ac:dyDescent="0.25">
      <c r="A603" s="2"/>
      <c r="B603" s="21" t="e">
        <f>VLOOKUP(Table1510[[#This Row],[Name]], 'Site Information'!$A$2:$D$46, 4, FALSE)</f>
        <v>#N/A</v>
      </c>
      <c r="C603" s="47" t="str">
        <f>IF(ISNA(VLOOKUP(Table1510[[#This Row],[Name]], 'Elec 17-18'!$A$4:$B$630, 2, FALSE)), "0", VLOOKUP(Table1510[[#This Row],[Name]], 'Elec 17-18'!$A$4:$B$630, 2, FALSE))</f>
        <v>0</v>
      </c>
      <c r="D603" s="11" t="str">
        <f>IF(ISNA(VLOOKUP(Table1510[[#This Row],[Name]], 'Elec 18-19'!$A$4:$B$630, 2, FALSE)), "0", VLOOKUP(Table1510[[#This Row],[Name]], 'Elec 18-19'!$A$4:$B$630, 2, FALSE))</f>
        <v>0</v>
      </c>
      <c r="E603" s="7" t="str">
        <f>IF(ISNA(VLOOKUP(Table1510[[#This Row],[Name]], 'Elec 19-20'!$A$4:$B$631, 2, FALSE)), "0", VLOOKUP(Table1510[[#This Row],[Name]], 'Elec 19-20'!$A$4:$B$631, 2, FALSE))</f>
        <v>0</v>
      </c>
      <c r="F603" s="11" t="str">
        <f>IF(ISNA(VLOOKUP(Table1510[[#This Row],[Name]],'Elec 20-21'!$A$4:$B$641, 2, FALSE)), "0", VLOOKUP(Table1510[[#This Row],[Name]], 'Elec 20-21'!$A$4:$B$641, 2, FALSE))</f>
        <v>0</v>
      </c>
      <c r="G603" s="47" t="str">
        <f>IF(ISNA(VLOOKUP(Table1510[[#This Row],[Name]], 'Elec 21-22'!$A$4:$B$656, 2, FALSE)), "0", VLOOKUP(Table1510[[#This Row],[Name]], 'Elec 21-22'!$A$4:$B$656, 2, FALSE))</f>
        <v>0</v>
      </c>
      <c r="H603" s="11" t="str">
        <f>IF(ISNA(VLOOKUP(Table1510[[#This Row],[Name]],'Elec 22-23'!$A$4:$B$680, 2, FALSE)), "", VLOOKUP(Table1510[[#This Row],[Name]], 'Elec 22-23'!$A$4:$B$680, 2, FALSE))</f>
        <v/>
      </c>
      <c r="I603" s="74" t="str">
        <f>IFERROR(Table1510[[#This Row],[Electricity 22-23]]/$M$1, "")</f>
        <v/>
      </c>
      <c r="J603" s="7" t="str">
        <f>IF(ISNA(VLOOKUP(Table1510[[#This Row],[Name]],Table1[#All],21,FALSE)),"0",(VLOOKUP(Table1510[[#This Row],[Name]],Table1[#All],21,FALSE)))</f>
        <v>0</v>
      </c>
      <c r="K603" s="97">
        <f ca="1">IFERROR(Table1510[[#This Row],[Electricity 23-24]]/$O$1,"")</f>
        <v>0</v>
      </c>
      <c r="L603" s="77"/>
    </row>
    <row r="604" spans="1:12" x14ac:dyDescent="0.25">
      <c r="A604" s="2"/>
      <c r="B604" s="21" t="e">
        <f>VLOOKUP(Table1510[[#This Row],[Name]], 'Site Information'!$A$2:$D$46, 4, FALSE)</f>
        <v>#N/A</v>
      </c>
      <c r="C604" s="11" t="str">
        <f>IF(ISNA(VLOOKUP(Table1510[[#This Row],[Name]], 'Elec 17-18'!$A$4:$B$630, 2, FALSE)), "0", VLOOKUP(Table1510[[#This Row],[Name]], 'Elec 17-18'!$A$4:$B$630, 2, FALSE))</f>
        <v>0</v>
      </c>
      <c r="D604" s="11" t="str">
        <f>IF(ISNA(VLOOKUP(Table1510[[#This Row],[Name]], 'Elec 18-19'!$A$4:$B$630, 2, FALSE)), "0", VLOOKUP(Table1510[[#This Row],[Name]], 'Elec 18-19'!$A$4:$B$630, 2, FALSE))</f>
        <v>0</v>
      </c>
      <c r="E604" s="7" t="str">
        <f>IF(ISNA(VLOOKUP(Table1510[[#This Row],[Name]], 'Elec 19-20'!$A$4:$B$631, 2, FALSE)), "0", VLOOKUP(Table1510[[#This Row],[Name]], 'Elec 19-20'!$A$4:$B$631, 2, FALSE))</f>
        <v>0</v>
      </c>
      <c r="F604" s="11" t="str">
        <f>IF(ISNA(VLOOKUP(Table1510[[#This Row],[Name]],'Elec 20-21'!$A$4:$B$641, 2, FALSE)), "0", VLOOKUP(Table1510[[#This Row],[Name]], 'Elec 20-21'!$A$4:$B$641, 2, FALSE))</f>
        <v>0</v>
      </c>
      <c r="G604" s="47" t="str">
        <f>IF(ISNA(VLOOKUP(Table1510[[#This Row],[Name]], 'Elec 21-22'!$A$4:$B$656, 2, FALSE)), "0", VLOOKUP(Table1510[[#This Row],[Name]], 'Elec 21-22'!$A$4:$B$656, 2, FALSE))</f>
        <v>0</v>
      </c>
      <c r="H604" s="11" t="str">
        <f>IF(ISNA(VLOOKUP(Table1510[[#This Row],[Name]],'Elec 22-23'!$A$4:$B$680, 2, FALSE)), "", VLOOKUP(Table1510[[#This Row],[Name]], 'Elec 22-23'!$A$4:$B$680, 2, FALSE))</f>
        <v/>
      </c>
      <c r="I604" s="74" t="str">
        <f>IFERROR(Table1510[[#This Row],[Electricity 22-23]]/$M$1, "")</f>
        <v/>
      </c>
      <c r="J604" s="7" t="str">
        <f>IF(ISNA(VLOOKUP(Table1510[[#This Row],[Name]],Table1[#All],21,FALSE)),"0",(VLOOKUP(Table1510[[#This Row],[Name]],Table1[#All],21,FALSE)))</f>
        <v>0</v>
      </c>
      <c r="K604" s="97">
        <f ca="1">IFERROR(Table1510[[#This Row],[Electricity 23-24]]/$O$1,"")</f>
        <v>0</v>
      </c>
      <c r="L604" s="77"/>
    </row>
    <row r="605" spans="1:12" x14ac:dyDescent="0.25">
      <c r="A605" s="2"/>
      <c r="B605" s="21" t="e">
        <f>VLOOKUP(Table1510[[#This Row],[Name]], 'Site Information'!$A$2:$D$46, 4, FALSE)</f>
        <v>#N/A</v>
      </c>
      <c r="C605" s="13" t="str">
        <f>IF(ISNA(VLOOKUP(Table1510[[#This Row],[Name]], 'Elec 17-18'!$A$4:$B$630, 2, FALSE)), "0", VLOOKUP(Table1510[[#This Row],[Name]], 'Elec 17-18'!$A$4:$B$630, 2, FALSE))</f>
        <v>0</v>
      </c>
      <c r="D605" s="8" t="str">
        <f>IF(ISNA(VLOOKUP(Table1510[[#This Row],[Name]], 'Elec 18-19'!$A$4:$B$630, 2, FALSE)), "0", VLOOKUP(Table1510[[#This Row],[Name]], 'Elec 18-19'!$A$4:$B$630, 2, FALSE))</f>
        <v>0</v>
      </c>
      <c r="E605" s="7" t="str">
        <f>IF(ISNA(VLOOKUP(Table1510[[#This Row],[Name]], 'Elec 19-20'!$A$4:$B$631, 2, FALSE)), "0", VLOOKUP(Table1510[[#This Row],[Name]], 'Elec 19-20'!$A$4:$B$631, 2, FALSE))</f>
        <v>0</v>
      </c>
      <c r="F605" s="11" t="str">
        <f>IF(ISNA(VLOOKUP(Table1510[[#This Row],[Name]],'Elec 20-21'!$A$4:$B$641, 2, FALSE)), "0", VLOOKUP(Table1510[[#This Row],[Name]], 'Elec 20-21'!$A$4:$B$641, 2, FALSE))</f>
        <v>0</v>
      </c>
      <c r="G605" s="47" t="str">
        <f>IF(ISNA(VLOOKUP(Table1510[[#This Row],[Name]], 'Elec 21-22'!$A$4:$B$656, 2, FALSE)), "0", VLOOKUP(Table1510[[#This Row],[Name]], 'Elec 21-22'!$A$4:$B$656, 2, FALSE))</f>
        <v>0</v>
      </c>
      <c r="H605" s="11" t="str">
        <f>IF(ISNA(VLOOKUP(Table1510[[#This Row],[Name]],'Elec 22-23'!$A$4:$B$680, 2, FALSE)), "", VLOOKUP(Table1510[[#This Row],[Name]], 'Elec 22-23'!$A$4:$B$680, 2, FALSE))</f>
        <v/>
      </c>
      <c r="I605" s="74" t="str">
        <f>IFERROR(Table1510[[#This Row],[Electricity 22-23]]/$M$1, "")</f>
        <v/>
      </c>
      <c r="J605" s="7" t="str">
        <f>IF(ISNA(VLOOKUP(Table1510[[#This Row],[Name]],Table1[#All],21,FALSE)),"0",(VLOOKUP(Table1510[[#This Row],[Name]],Table1[#All],21,FALSE)))</f>
        <v>0</v>
      </c>
      <c r="K605" s="97">
        <f ca="1">IFERROR(Table1510[[#This Row],[Electricity 23-24]]/$O$1,"")</f>
        <v>0</v>
      </c>
      <c r="L605" s="77"/>
    </row>
    <row r="606" spans="1:12" x14ac:dyDescent="0.25">
      <c r="A606" s="2"/>
      <c r="B606" s="21" t="e">
        <f>VLOOKUP(Table1510[[#This Row],[Name]], 'Site Information'!$A$2:$D$46, 4, FALSE)</f>
        <v>#N/A</v>
      </c>
      <c r="C606" s="13" t="str">
        <f>IF(ISNA(VLOOKUP(Table1510[[#This Row],[Name]], 'Elec 17-18'!$A$4:$B$630, 2, FALSE)), "0", VLOOKUP(Table1510[[#This Row],[Name]], 'Elec 17-18'!$A$4:$B$630, 2, FALSE))</f>
        <v>0</v>
      </c>
      <c r="D606" s="8" t="str">
        <f>IF(ISNA(VLOOKUP(Table1510[[#This Row],[Name]], 'Elec 18-19'!$A$4:$B$630, 2, FALSE)), "0", VLOOKUP(Table1510[[#This Row],[Name]], 'Elec 18-19'!$A$4:$B$630, 2, FALSE))</f>
        <v>0</v>
      </c>
      <c r="E606" s="7" t="str">
        <f>IF(ISNA(VLOOKUP(Table1510[[#This Row],[Name]], 'Elec 19-20'!$A$4:$B$631, 2, FALSE)), "0", VLOOKUP(Table1510[[#This Row],[Name]], 'Elec 19-20'!$A$4:$B$631, 2, FALSE))</f>
        <v>0</v>
      </c>
      <c r="F606" s="11" t="str">
        <f>IF(ISNA(VLOOKUP(Table1510[[#This Row],[Name]],'Elec 20-21'!$A$4:$B$641, 2, FALSE)), "0", VLOOKUP(Table1510[[#This Row],[Name]], 'Elec 20-21'!$A$4:$B$641, 2, FALSE))</f>
        <v>0</v>
      </c>
      <c r="G606" s="47" t="str">
        <f>IF(ISNA(VLOOKUP(Table1510[[#This Row],[Name]], 'Elec 21-22'!$A$4:$B$656, 2, FALSE)), "0", VLOOKUP(Table1510[[#This Row],[Name]], 'Elec 21-22'!$A$4:$B$656, 2, FALSE))</f>
        <v>0</v>
      </c>
      <c r="H606" s="11" t="str">
        <f>IF(ISNA(VLOOKUP(Table1510[[#This Row],[Name]],'Elec 22-23'!$A$4:$B$680, 2, FALSE)), "", VLOOKUP(Table1510[[#This Row],[Name]], 'Elec 22-23'!$A$4:$B$680, 2, FALSE))</f>
        <v/>
      </c>
      <c r="I606" s="74" t="str">
        <f>IFERROR(Table1510[[#This Row],[Electricity 22-23]]/$M$1, "")</f>
        <v/>
      </c>
      <c r="J606" s="7" t="str">
        <f>IF(ISNA(VLOOKUP(Table1510[[#This Row],[Name]],Table1[#All],21,FALSE)),"0",(VLOOKUP(Table1510[[#This Row],[Name]],Table1[#All],21,FALSE)))</f>
        <v>0</v>
      </c>
      <c r="K606" s="97">
        <f ca="1">IFERROR(Table1510[[#This Row],[Electricity 23-24]]/$O$1,"")</f>
        <v>0</v>
      </c>
      <c r="L606" s="77"/>
    </row>
    <row r="607" spans="1:12" x14ac:dyDescent="0.25">
      <c r="A607" s="2"/>
      <c r="B607" s="21" t="e">
        <f>VLOOKUP(Table1510[[#This Row],[Name]], 'Site Information'!$A$2:$D$46, 4, FALSE)</f>
        <v>#N/A</v>
      </c>
      <c r="C607" s="47" t="str">
        <f>IF(ISNA(VLOOKUP(Table1510[[#This Row],[Name]], 'Elec 17-18'!$A$4:$B$630, 2, FALSE)), "0", VLOOKUP(Table1510[[#This Row],[Name]], 'Elec 17-18'!$A$4:$B$630, 2, FALSE))</f>
        <v>0</v>
      </c>
      <c r="D607" s="11" t="str">
        <f>IF(ISNA(VLOOKUP(Table1510[[#This Row],[Name]], 'Elec 18-19'!$A$4:$B$630, 2, FALSE)), "0", VLOOKUP(Table1510[[#This Row],[Name]], 'Elec 18-19'!$A$4:$B$630, 2, FALSE))</f>
        <v>0</v>
      </c>
      <c r="E607" s="7" t="str">
        <f>IF(ISNA(VLOOKUP(Table1510[[#This Row],[Name]], 'Elec 19-20'!$A$4:$B$631, 2, FALSE)), "0", VLOOKUP(Table1510[[#This Row],[Name]], 'Elec 19-20'!$A$4:$B$631, 2, FALSE))</f>
        <v>0</v>
      </c>
      <c r="F607" s="11" t="str">
        <f>IF(ISNA(VLOOKUP(Table1510[[#This Row],[Name]],'Elec 20-21'!$A$4:$B$641, 2, FALSE)), "0", VLOOKUP(Table1510[[#This Row],[Name]], 'Elec 20-21'!$A$4:$B$641, 2, FALSE))</f>
        <v>0</v>
      </c>
      <c r="G607" s="47" t="str">
        <f>IF(ISNA(VLOOKUP(Table1510[[#This Row],[Name]], 'Elec 21-22'!$A$4:$B$656, 2, FALSE)), "0", VLOOKUP(Table1510[[#This Row],[Name]], 'Elec 21-22'!$A$4:$B$656, 2, FALSE))</f>
        <v>0</v>
      </c>
      <c r="H607" s="11" t="str">
        <f>IF(ISNA(VLOOKUP(Table1510[[#This Row],[Name]],'Elec 22-23'!$A$4:$B$680, 2, FALSE)), "", VLOOKUP(Table1510[[#This Row],[Name]], 'Elec 22-23'!$A$4:$B$680, 2, FALSE))</f>
        <v/>
      </c>
      <c r="I607" s="97" t="str">
        <f>IFERROR(Table1510[[#This Row],[Electricity 22-23]]/$M$1, "")</f>
        <v/>
      </c>
      <c r="J607" s="7" t="str">
        <f>IF(ISNA(VLOOKUP(Table1510[[#This Row],[Name]],Table1[#All],21,FALSE)),"0",(VLOOKUP(Table1510[[#This Row],[Name]],Table1[#All],21,FALSE)))</f>
        <v>0</v>
      </c>
      <c r="K607" s="97">
        <f ca="1">IFERROR(Table1510[[#This Row],[Electricity 23-24]]/$O$1,"")</f>
        <v>0</v>
      </c>
      <c r="L607" s="77"/>
    </row>
    <row r="608" spans="1:12" x14ac:dyDescent="0.25">
      <c r="A608" s="2"/>
      <c r="B608" s="21" t="e">
        <f>VLOOKUP(Table1510[[#This Row],[Name]], 'Site Information'!$A$2:$D$46, 4, FALSE)</f>
        <v>#N/A</v>
      </c>
      <c r="C608" s="47" t="str">
        <f>IF(ISNA(VLOOKUP(Table1510[[#This Row],[Name]], 'Elec 17-18'!$A$4:$B$630, 2, FALSE)), "0", VLOOKUP(Table1510[[#This Row],[Name]], 'Elec 17-18'!$A$4:$B$630, 2, FALSE))</f>
        <v>0</v>
      </c>
      <c r="D608" s="11" t="str">
        <f>IF(ISNA(VLOOKUP(Table1510[[#This Row],[Name]], 'Elec 18-19'!$A$4:$B$630, 2, FALSE)), "0", VLOOKUP(Table1510[[#This Row],[Name]], 'Elec 18-19'!$A$4:$B$630, 2, FALSE))</f>
        <v>0</v>
      </c>
      <c r="E608" s="7" t="str">
        <f>IF(ISNA(VLOOKUP(Table1510[[#This Row],[Name]], 'Elec 19-20'!$A$4:$B$631, 2, FALSE)), "0", VLOOKUP(Table1510[[#This Row],[Name]], 'Elec 19-20'!$A$4:$B$631, 2, FALSE))</f>
        <v>0</v>
      </c>
      <c r="F608" s="11" t="str">
        <f>IF(ISNA(VLOOKUP(Table1510[[#This Row],[Name]],'Elec 20-21'!$A$4:$B$641, 2, FALSE)), "0", VLOOKUP(Table1510[[#This Row],[Name]], 'Elec 20-21'!$A$4:$B$641, 2, FALSE))</f>
        <v>0</v>
      </c>
      <c r="G608" s="47" t="str">
        <f>IF(ISNA(VLOOKUP(Table1510[[#This Row],[Name]], 'Elec 21-22'!$A$4:$B$656, 2, FALSE)), "0", VLOOKUP(Table1510[[#This Row],[Name]], 'Elec 21-22'!$A$4:$B$656, 2, FALSE))</f>
        <v>0</v>
      </c>
      <c r="H608" s="11" t="str">
        <f>IF(ISNA(VLOOKUP(Table1510[[#This Row],[Name]],'Elec 22-23'!$A$4:$B$680, 2, FALSE)), "", VLOOKUP(Table1510[[#This Row],[Name]], 'Elec 22-23'!$A$4:$B$680, 2, FALSE))</f>
        <v/>
      </c>
      <c r="I608" s="74" t="str">
        <f>IFERROR(Table1510[[#This Row],[Electricity 22-23]]/$M$1, "")</f>
        <v/>
      </c>
      <c r="J608" s="7" t="str">
        <f>IF(ISNA(VLOOKUP(Table1510[[#This Row],[Name]],Table1[#All],21,FALSE)),"0",(VLOOKUP(Table1510[[#This Row],[Name]],Table1[#All],21,FALSE)))</f>
        <v>0</v>
      </c>
      <c r="K608" s="97">
        <f ca="1">IFERROR(Table1510[[#This Row],[Electricity 23-24]]/$O$1,"")</f>
        <v>0</v>
      </c>
      <c r="L608" s="77"/>
    </row>
    <row r="609" spans="1:12" x14ac:dyDescent="0.25">
      <c r="A609" s="2"/>
      <c r="B609" s="21" t="e">
        <f>VLOOKUP(Table1510[[#This Row],[Name]], 'Site Information'!$A$2:$D$46, 4, FALSE)</f>
        <v>#N/A</v>
      </c>
      <c r="C609" s="47" t="str">
        <f>IF(ISNA(VLOOKUP(Table1510[[#This Row],[Name]], 'Elec 17-18'!$A$4:$B$630, 2, FALSE)), "0", VLOOKUP(Table1510[[#This Row],[Name]], 'Elec 17-18'!$A$4:$B$630, 2, FALSE))</f>
        <v>0</v>
      </c>
      <c r="D609" s="11" t="str">
        <f>IF(ISNA(VLOOKUP(Table1510[[#This Row],[Name]], 'Elec 18-19'!$A$4:$B$630, 2, FALSE)), "0", VLOOKUP(Table1510[[#This Row],[Name]], 'Elec 18-19'!$A$4:$B$630, 2, FALSE))</f>
        <v>0</v>
      </c>
      <c r="E609" s="7" t="str">
        <f>IF(ISNA(VLOOKUP(Table1510[[#This Row],[Name]], 'Elec 19-20'!$A$4:$B$631, 2, FALSE)), "0", VLOOKUP(Table1510[[#This Row],[Name]], 'Elec 19-20'!$A$4:$B$631, 2, FALSE))</f>
        <v>0</v>
      </c>
      <c r="F609" s="11" t="str">
        <f>IF(ISNA(VLOOKUP(Table1510[[#This Row],[Name]],'Elec 20-21'!$A$4:$B$641, 2, FALSE)), "0", VLOOKUP(Table1510[[#This Row],[Name]], 'Elec 20-21'!$A$4:$B$641, 2, FALSE))</f>
        <v>0</v>
      </c>
      <c r="G609" s="47" t="str">
        <f>IF(ISNA(VLOOKUP(Table1510[[#This Row],[Name]], 'Elec 21-22'!$A$4:$B$656, 2, FALSE)), "0", VLOOKUP(Table1510[[#This Row],[Name]], 'Elec 21-22'!$A$4:$B$656, 2, FALSE))</f>
        <v>0</v>
      </c>
      <c r="H609" s="11" t="str">
        <f>IF(ISNA(VLOOKUP(Table1510[[#This Row],[Name]],'Elec 22-23'!$A$4:$B$680, 2, FALSE)), "", VLOOKUP(Table1510[[#This Row],[Name]], 'Elec 22-23'!$A$4:$B$680, 2, FALSE))</f>
        <v/>
      </c>
      <c r="I609" s="74" t="str">
        <f>IFERROR(Table1510[[#This Row],[Electricity 22-23]]/$M$1, "")</f>
        <v/>
      </c>
      <c r="J609" s="7" t="str">
        <f>IF(ISNA(VLOOKUP(Table1510[[#This Row],[Name]],Table1[#All],21,FALSE)),"0",(VLOOKUP(Table1510[[#This Row],[Name]],Table1[#All],21,FALSE)))</f>
        <v>0</v>
      </c>
      <c r="K609" s="97">
        <f ca="1">IFERROR(Table1510[[#This Row],[Electricity 23-24]]/$O$1,"")</f>
        <v>0</v>
      </c>
      <c r="L609" s="77"/>
    </row>
    <row r="610" spans="1:12" x14ac:dyDescent="0.25">
      <c r="A610" s="2"/>
      <c r="B610" s="21" t="e">
        <f>VLOOKUP(Table1510[[#This Row],[Name]], 'Site Information'!$A$2:$D$46, 4, FALSE)</f>
        <v>#N/A</v>
      </c>
      <c r="C610" s="13" t="str">
        <f>IF(ISNA(VLOOKUP(Table1510[[#This Row],[Name]], 'Elec 17-18'!$A$4:$B$630, 2, FALSE)), "0", VLOOKUP(Table1510[[#This Row],[Name]], 'Elec 17-18'!$A$4:$B$630, 2, FALSE))</f>
        <v>0</v>
      </c>
      <c r="D610" s="8" t="str">
        <f>IF(ISNA(VLOOKUP(Table1510[[#This Row],[Name]], 'Elec 18-19'!$A$4:$B$630, 2, FALSE)), "0", VLOOKUP(Table1510[[#This Row],[Name]], 'Elec 18-19'!$A$4:$B$630, 2, FALSE))</f>
        <v>0</v>
      </c>
      <c r="E610" s="7" t="str">
        <f>IF(ISNA(VLOOKUP(Table1510[[#This Row],[Name]], 'Elec 19-20'!$A$4:$B$631, 2, FALSE)), "0", VLOOKUP(Table1510[[#This Row],[Name]], 'Elec 19-20'!$A$4:$B$631, 2, FALSE))</f>
        <v>0</v>
      </c>
      <c r="F610" s="11" t="str">
        <f>IF(ISNA(VLOOKUP(Table1510[[#This Row],[Name]],'Elec 20-21'!$A$4:$B$641, 2, FALSE)), "0", VLOOKUP(Table1510[[#This Row],[Name]], 'Elec 20-21'!$A$4:$B$641, 2, FALSE))</f>
        <v>0</v>
      </c>
      <c r="G610" s="47" t="str">
        <f>IF(ISNA(VLOOKUP(Table1510[[#This Row],[Name]], 'Elec 21-22'!$A$4:$B$656, 2, FALSE)), "0", VLOOKUP(Table1510[[#This Row],[Name]], 'Elec 21-22'!$A$4:$B$656, 2, FALSE))</f>
        <v>0</v>
      </c>
      <c r="H610" s="11" t="str">
        <f>IF(ISNA(VLOOKUP(Table1510[[#This Row],[Name]],'Elec 22-23'!$A$4:$B$680, 2, FALSE)), "", VLOOKUP(Table1510[[#This Row],[Name]], 'Elec 22-23'!$A$4:$B$680, 2, FALSE))</f>
        <v/>
      </c>
      <c r="I610" s="97" t="str">
        <f>IFERROR(Table1510[[#This Row],[Electricity 22-23]]/$M$1, "")</f>
        <v/>
      </c>
      <c r="J610" s="7" t="str">
        <f>IF(ISNA(VLOOKUP(Table1510[[#This Row],[Name]],Table1[#All],21,FALSE)),"0",(VLOOKUP(Table1510[[#This Row],[Name]],Table1[#All],21,FALSE)))</f>
        <v>0</v>
      </c>
      <c r="K610" s="97">
        <f ca="1">IFERROR(Table1510[[#This Row],[Electricity 23-24]]/$O$1,"")</f>
        <v>0</v>
      </c>
      <c r="L610" s="77"/>
    </row>
    <row r="611" spans="1:12" x14ac:dyDescent="0.25">
      <c r="A611" s="2"/>
      <c r="B611" s="21" t="e">
        <f>VLOOKUP(Table1510[[#This Row],[Name]], 'Site Information'!$A$2:$D$46, 4, FALSE)</f>
        <v>#N/A</v>
      </c>
      <c r="C611" s="11" t="str">
        <f>IF(ISNA(VLOOKUP(Table1510[[#This Row],[Name]], 'Elec 17-18'!$A$4:$B$630, 2, FALSE)), "0", VLOOKUP(Table1510[[#This Row],[Name]], 'Elec 17-18'!$A$4:$B$630, 2, FALSE))</f>
        <v>0</v>
      </c>
      <c r="D611" s="11" t="str">
        <f>IF(ISNA(VLOOKUP(Table1510[[#This Row],[Name]], 'Elec 18-19'!$A$4:$B$630, 2, FALSE)), "0", VLOOKUP(Table1510[[#This Row],[Name]], 'Elec 18-19'!$A$4:$B$630, 2, FALSE))</f>
        <v>0</v>
      </c>
      <c r="E611" s="7" t="str">
        <f>IF(ISNA(VLOOKUP(Table1510[[#This Row],[Name]], 'Elec 19-20'!$A$4:$B$631, 2, FALSE)), "0", VLOOKUP(Table1510[[#This Row],[Name]], 'Elec 19-20'!$A$4:$B$631, 2, FALSE))</f>
        <v>0</v>
      </c>
      <c r="F611" s="11" t="str">
        <f>IF(ISNA(VLOOKUP(Table1510[[#This Row],[Name]],'Elec 20-21'!$A$4:$B$641, 2, FALSE)), "0", VLOOKUP(Table1510[[#This Row],[Name]], 'Elec 20-21'!$A$4:$B$641, 2, FALSE))</f>
        <v>0</v>
      </c>
      <c r="G611" s="47" t="str">
        <f>IF(ISNA(VLOOKUP(Table1510[[#This Row],[Name]], 'Elec 21-22'!$A$4:$B$656, 2, FALSE)), "0", VLOOKUP(Table1510[[#This Row],[Name]], 'Elec 21-22'!$A$4:$B$656, 2, FALSE))</f>
        <v>0</v>
      </c>
      <c r="H611" s="11" t="str">
        <f>IF(ISNA(VLOOKUP(Table1510[[#This Row],[Name]],'Elec 22-23'!$A$4:$B$680, 2, FALSE)), "", VLOOKUP(Table1510[[#This Row],[Name]], 'Elec 22-23'!$A$4:$B$680, 2, FALSE))</f>
        <v/>
      </c>
      <c r="I611" s="74" t="str">
        <f>IFERROR(Table1510[[#This Row],[Electricity 22-23]]/$M$1, "")</f>
        <v/>
      </c>
      <c r="J611" s="7" t="str">
        <f>IF(ISNA(VLOOKUP(Table1510[[#This Row],[Name]],Table1[#All],21,FALSE)),"0",(VLOOKUP(Table1510[[#This Row],[Name]],Table1[#All],21,FALSE)))</f>
        <v>0</v>
      </c>
      <c r="K611" s="97">
        <f ca="1">IFERROR(Table1510[[#This Row],[Electricity 23-24]]/$O$1,"")</f>
        <v>0</v>
      </c>
      <c r="L611" s="77"/>
    </row>
    <row r="612" spans="1:12" x14ac:dyDescent="0.25">
      <c r="A612" s="2"/>
      <c r="B612" s="21" t="e">
        <f>VLOOKUP(Table1510[[#This Row],[Name]], 'Site Information'!$A$2:$D$46, 4, FALSE)</f>
        <v>#N/A</v>
      </c>
      <c r="C612" s="8" t="str">
        <f>IF(ISNA(VLOOKUP(Table1510[[#This Row],[Name]], 'Elec 17-18'!$A$4:$B$630, 2, FALSE)), "0", VLOOKUP(Table1510[[#This Row],[Name]], 'Elec 17-18'!$A$4:$B$630, 2, FALSE))</f>
        <v>0</v>
      </c>
      <c r="D612" s="8" t="str">
        <f>IF(ISNA(VLOOKUP(Table1510[[#This Row],[Name]], 'Elec 18-19'!$A$4:$B$630, 2, FALSE)), "0", VLOOKUP(Table1510[[#This Row],[Name]], 'Elec 18-19'!$A$4:$B$630, 2, FALSE))</f>
        <v>0</v>
      </c>
      <c r="E612" s="7" t="str">
        <f>IF(ISNA(VLOOKUP(Table1510[[#This Row],[Name]], 'Elec 19-20'!$A$4:$B$631, 2, FALSE)), "0", VLOOKUP(Table1510[[#This Row],[Name]], 'Elec 19-20'!$A$4:$B$631, 2, FALSE))</f>
        <v>0</v>
      </c>
      <c r="F612" s="11" t="str">
        <f>IF(ISNA(VLOOKUP(Table1510[[#This Row],[Name]],'Elec 20-21'!$A$4:$B$641, 2, FALSE)), "0", VLOOKUP(Table1510[[#This Row],[Name]], 'Elec 20-21'!$A$4:$B$641, 2, FALSE))</f>
        <v>0</v>
      </c>
      <c r="G612" s="47" t="str">
        <f>IF(ISNA(VLOOKUP(Table1510[[#This Row],[Name]], 'Elec 21-22'!$A$4:$B$656, 2, FALSE)), "0", VLOOKUP(Table1510[[#This Row],[Name]], 'Elec 21-22'!$A$4:$B$656, 2, FALSE))</f>
        <v>0</v>
      </c>
      <c r="H612" s="11" t="str">
        <f>IF(ISNA(VLOOKUP(Table1510[[#This Row],[Name]],'Elec 22-23'!$A$4:$B$680, 2, FALSE)), "", VLOOKUP(Table1510[[#This Row],[Name]], 'Elec 22-23'!$A$4:$B$680, 2, FALSE))</f>
        <v/>
      </c>
      <c r="I612" s="74" t="str">
        <f>IFERROR(Table1510[[#This Row],[Electricity 22-23]]/$M$1, "")</f>
        <v/>
      </c>
      <c r="J612" s="7" t="str">
        <f>IF(ISNA(VLOOKUP(Table1510[[#This Row],[Name]],Table1[#All],21,FALSE)),"0",(VLOOKUP(Table1510[[#This Row],[Name]],Table1[#All],21,FALSE)))</f>
        <v>0</v>
      </c>
      <c r="K612" s="97">
        <f ca="1">IFERROR(Table1510[[#This Row],[Electricity 23-24]]/$O$1,"")</f>
        <v>0</v>
      </c>
      <c r="L612" s="77"/>
    </row>
    <row r="613" spans="1:12" x14ac:dyDescent="0.25">
      <c r="A613" s="2"/>
      <c r="B613" s="21" t="e">
        <f>VLOOKUP(Table1510[[#This Row],[Name]], 'Site Information'!$A$2:$D$46, 4, FALSE)</f>
        <v>#N/A</v>
      </c>
      <c r="C613" s="11" t="str">
        <f>IF(ISNA(VLOOKUP(Table1510[[#This Row],[Name]], 'Elec 17-18'!$A$4:$B$630, 2, FALSE)), "0", VLOOKUP(Table1510[[#This Row],[Name]], 'Elec 17-18'!$A$4:$B$630, 2, FALSE))</f>
        <v>0</v>
      </c>
      <c r="D613" s="11" t="str">
        <f>IF(ISNA(VLOOKUP(Table1510[[#This Row],[Name]], 'Elec 18-19'!$A$4:$B$630, 2, FALSE)), "0", VLOOKUP(Table1510[[#This Row],[Name]], 'Elec 18-19'!$A$4:$B$630, 2, FALSE))</f>
        <v>0</v>
      </c>
      <c r="E613" s="7" t="str">
        <f>IF(ISNA(VLOOKUP(Table1510[[#This Row],[Name]], 'Elec 19-20'!$A$4:$B$631, 2, FALSE)), "0", VLOOKUP(Table1510[[#This Row],[Name]], 'Elec 19-20'!$A$4:$B$631, 2, FALSE))</f>
        <v>0</v>
      </c>
      <c r="F613" s="11" t="str">
        <f>IF(ISNA(VLOOKUP(Table1510[[#This Row],[Name]],'Elec 20-21'!$A$4:$B$641, 2, FALSE)), "0", VLOOKUP(Table1510[[#This Row],[Name]], 'Elec 20-21'!$A$4:$B$641, 2, FALSE))</f>
        <v>0</v>
      </c>
      <c r="G613" s="47" t="str">
        <f>IF(ISNA(VLOOKUP(Table1510[[#This Row],[Name]], 'Elec 21-22'!$A$4:$B$656, 2, FALSE)), "0", VLOOKUP(Table1510[[#This Row],[Name]], 'Elec 21-22'!$A$4:$B$656, 2, FALSE))</f>
        <v>0</v>
      </c>
      <c r="H613" s="11" t="str">
        <f>IF(ISNA(VLOOKUP(Table1510[[#This Row],[Name]],'Elec 22-23'!$A$4:$B$680, 2, FALSE)), "", VLOOKUP(Table1510[[#This Row],[Name]], 'Elec 22-23'!$A$4:$B$680, 2, FALSE))</f>
        <v/>
      </c>
      <c r="I613" s="74" t="str">
        <f>IFERROR(Table1510[[#This Row],[Electricity 22-23]]/$M$1, "")</f>
        <v/>
      </c>
      <c r="J613" s="7" t="str">
        <f>IF(ISNA(VLOOKUP(Table1510[[#This Row],[Name]],Table1[#All],21,FALSE)),"0",(VLOOKUP(Table1510[[#This Row],[Name]],Table1[#All],21,FALSE)))</f>
        <v>0</v>
      </c>
      <c r="K613" s="97">
        <f ca="1">IFERROR(Table1510[[#This Row],[Electricity 23-24]]/$O$1,"")</f>
        <v>0</v>
      </c>
      <c r="L613" s="77"/>
    </row>
    <row r="614" spans="1:12" x14ac:dyDescent="0.25">
      <c r="A614" s="2"/>
      <c r="B614" s="21" t="e">
        <f>VLOOKUP(Table1510[[#This Row],[Name]], 'Site Information'!$A$2:$D$46, 4, FALSE)</f>
        <v>#N/A</v>
      </c>
      <c r="C614" s="8" t="str">
        <f>IF(ISNA(VLOOKUP(Table1510[[#This Row],[Name]], 'Elec 17-18'!$A$4:$B$630, 2, FALSE)), "0", VLOOKUP(Table1510[[#This Row],[Name]], 'Elec 17-18'!$A$4:$B$630, 2, FALSE))</f>
        <v>0</v>
      </c>
      <c r="D614" s="8" t="str">
        <f>IF(ISNA(VLOOKUP(Table1510[[#This Row],[Name]], 'Elec 18-19'!$A$4:$B$630, 2, FALSE)), "0", VLOOKUP(Table1510[[#This Row],[Name]], 'Elec 18-19'!$A$4:$B$630, 2, FALSE))</f>
        <v>0</v>
      </c>
      <c r="E614" s="7" t="str">
        <f>IF(ISNA(VLOOKUP(Table1510[[#This Row],[Name]], 'Elec 19-20'!$A$4:$B$631, 2, FALSE)), "0", VLOOKUP(Table1510[[#This Row],[Name]], 'Elec 19-20'!$A$4:$B$631, 2, FALSE))</f>
        <v>0</v>
      </c>
      <c r="F614" s="11" t="str">
        <f>IF(ISNA(VLOOKUP(Table1510[[#This Row],[Name]],'Elec 20-21'!$A$4:$B$641, 2, FALSE)), "0", VLOOKUP(Table1510[[#This Row],[Name]], 'Elec 20-21'!$A$4:$B$641, 2, FALSE))</f>
        <v>0</v>
      </c>
      <c r="G614" s="47" t="str">
        <f>IF(ISNA(VLOOKUP(Table1510[[#This Row],[Name]], 'Elec 21-22'!$A$4:$B$656, 2, FALSE)), "0", VLOOKUP(Table1510[[#This Row],[Name]], 'Elec 21-22'!$A$4:$B$656, 2, FALSE))</f>
        <v>0</v>
      </c>
      <c r="H614" s="11" t="str">
        <f>IF(ISNA(VLOOKUP(Table1510[[#This Row],[Name]],'Elec 22-23'!$A$4:$B$680, 2, FALSE)), "", VLOOKUP(Table1510[[#This Row],[Name]], 'Elec 22-23'!$A$4:$B$680, 2, FALSE))</f>
        <v/>
      </c>
      <c r="I614" s="97" t="str">
        <f>IFERROR(Table1510[[#This Row],[Electricity 22-23]]/$M$1, "")</f>
        <v/>
      </c>
      <c r="J614" s="7" t="str">
        <f>IF(ISNA(VLOOKUP(Table1510[[#This Row],[Name]],Table1[#All],21,FALSE)),"0",(VLOOKUP(Table1510[[#This Row],[Name]],Table1[#All],21,FALSE)))</f>
        <v>0</v>
      </c>
      <c r="K614" s="97">
        <f ca="1">IFERROR(Table1510[[#This Row],[Electricity 23-24]]/$O$1,"")</f>
        <v>0</v>
      </c>
      <c r="L614" s="77"/>
    </row>
    <row r="615" spans="1:12" x14ac:dyDescent="0.25">
      <c r="A615" s="2"/>
      <c r="B615" s="21" t="e">
        <f>VLOOKUP(Table1510[[#This Row],[Name]], 'Site Information'!$A$2:$D$46, 4, FALSE)</f>
        <v>#N/A</v>
      </c>
      <c r="C615" s="8" t="str">
        <f>IF(ISNA(VLOOKUP(Table1510[[#This Row],[Name]], 'Elec 17-18'!$A$4:$B$630, 2, FALSE)), "0", VLOOKUP(Table1510[[#This Row],[Name]], 'Elec 17-18'!$A$4:$B$630, 2, FALSE))</f>
        <v>0</v>
      </c>
      <c r="D615" s="8" t="str">
        <f>IF(ISNA(VLOOKUP(Table1510[[#This Row],[Name]], 'Elec 18-19'!$A$4:$B$630, 2, FALSE)), "0", VLOOKUP(Table1510[[#This Row],[Name]], 'Elec 18-19'!$A$4:$B$630, 2, FALSE))</f>
        <v>0</v>
      </c>
      <c r="E615" s="7" t="str">
        <f>IF(ISNA(VLOOKUP(Table1510[[#This Row],[Name]], 'Elec 19-20'!$A$4:$B$631, 2, FALSE)), "0", VLOOKUP(Table1510[[#This Row],[Name]], 'Elec 19-20'!$A$4:$B$631, 2, FALSE))</f>
        <v>0</v>
      </c>
      <c r="F615" s="11" t="str">
        <f>IF(ISNA(VLOOKUP(Table1510[[#This Row],[Name]],'Elec 20-21'!$A$4:$B$641, 2, FALSE)), "0", VLOOKUP(Table1510[[#This Row],[Name]], 'Elec 20-21'!$A$4:$B$641, 2, FALSE))</f>
        <v>0</v>
      </c>
      <c r="G615" s="47" t="str">
        <f>IF(ISNA(VLOOKUP(Table1510[[#This Row],[Name]], 'Elec 21-22'!$A$4:$B$656, 2, FALSE)), "0", VLOOKUP(Table1510[[#This Row],[Name]], 'Elec 21-22'!$A$4:$B$656, 2, FALSE))</f>
        <v>0</v>
      </c>
      <c r="H615" s="11" t="str">
        <f>IF(ISNA(VLOOKUP(Table1510[[#This Row],[Name]],'Elec 22-23'!$A$4:$B$680, 2, FALSE)), "", VLOOKUP(Table1510[[#This Row],[Name]], 'Elec 22-23'!$A$4:$B$680, 2, FALSE))</f>
        <v/>
      </c>
      <c r="I615" s="97" t="str">
        <f>IFERROR(Table1510[[#This Row],[Electricity 22-23]]/$M$1, "")</f>
        <v/>
      </c>
      <c r="J615" s="7" t="str">
        <f>IF(ISNA(VLOOKUP(Table1510[[#This Row],[Name]],Table1[#All],21,FALSE)),"0",(VLOOKUP(Table1510[[#This Row],[Name]],Table1[#All],21,FALSE)))</f>
        <v>0</v>
      </c>
      <c r="K615" s="97">
        <f ca="1">IFERROR(Table1510[[#This Row],[Electricity 23-24]]/$O$1,"")</f>
        <v>0</v>
      </c>
      <c r="L615" s="77"/>
    </row>
    <row r="616" spans="1:12" x14ac:dyDescent="0.25">
      <c r="A616" s="2"/>
      <c r="B616" s="21" t="e">
        <f>VLOOKUP(Table1510[[#This Row],[Name]], 'Site Information'!$A$2:$D$46, 4, FALSE)</f>
        <v>#N/A</v>
      </c>
      <c r="C616" s="13" t="str">
        <f>IF(ISNA(VLOOKUP(Table1510[[#This Row],[Name]], 'Elec 17-18'!$A$4:$B$630, 2, FALSE)), "0", VLOOKUP(Table1510[[#This Row],[Name]], 'Elec 17-18'!$A$4:$B$630, 2, FALSE))</f>
        <v>0</v>
      </c>
      <c r="D616" s="8" t="str">
        <f>IF(ISNA(VLOOKUP(Table1510[[#This Row],[Name]], 'Elec 18-19'!$A$4:$B$630, 2, FALSE)), "0", VLOOKUP(Table1510[[#This Row],[Name]], 'Elec 18-19'!$A$4:$B$630, 2, FALSE))</f>
        <v>0</v>
      </c>
      <c r="E616" s="7" t="str">
        <f>IF(ISNA(VLOOKUP(Table1510[[#This Row],[Name]], 'Elec 19-20'!$A$4:$B$631, 2, FALSE)), "0", VLOOKUP(Table1510[[#This Row],[Name]], 'Elec 19-20'!$A$4:$B$631, 2, FALSE))</f>
        <v>0</v>
      </c>
      <c r="F616" s="11" t="str">
        <f>IF(ISNA(VLOOKUP(Table1510[[#This Row],[Name]],'Elec 20-21'!$A$4:$B$641, 2, FALSE)), "0", VLOOKUP(Table1510[[#This Row],[Name]], 'Elec 20-21'!$A$4:$B$641, 2, FALSE))</f>
        <v>0</v>
      </c>
      <c r="G616" s="47" t="str">
        <f>IF(ISNA(VLOOKUP(Table1510[[#This Row],[Name]], 'Elec 21-22'!$A$4:$B$656, 2, FALSE)), "0", VLOOKUP(Table1510[[#This Row],[Name]], 'Elec 21-22'!$A$4:$B$656, 2, FALSE))</f>
        <v>0</v>
      </c>
      <c r="H616" s="11" t="str">
        <f>IF(ISNA(VLOOKUP(Table1510[[#This Row],[Name]],'Elec 22-23'!$A$4:$B$680, 2, FALSE)), "", VLOOKUP(Table1510[[#This Row],[Name]], 'Elec 22-23'!$A$4:$B$680, 2, FALSE))</f>
        <v/>
      </c>
      <c r="I616" s="74" t="str">
        <f>IFERROR(Table1510[[#This Row],[Electricity 22-23]]/$M$1, "")</f>
        <v/>
      </c>
      <c r="J616" s="7" t="str">
        <f>IF(ISNA(VLOOKUP(Table1510[[#This Row],[Name]],Table1[#All],21,FALSE)),"0",(VLOOKUP(Table1510[[#This Row],[Name]],Table1[#All],21,FALSE)))</f>
        <v>0</v>
      </c>
      <c r="K616" s="97">
        <f ca="1">IFERROR(Table1510[[#This Row],[Electricity 23-24]]/$O$1,"")</f>
        <v>0</v>
      </c>
      <c r="L616" s="77"/>
    </row>
    <row r="617" spans="1:12" x14ac:dyDescent="0.25">
      <c r="A617" s="2"/>
      <c r="B617" s="21" t="e">
        <f>VLOOKUP(Table1510[[#This Row],[Name]], 'Site Information'!$A$2:$D$46, 4, FALSE)</f>
        <v>#N/A</v>
      </c>
      <c r="C617" s="8" t="str">
        <f>IF(ISNA(VLOOKUP(Table1510[[#This Row],[Name]], 'Elec 17-18'!$A$4:$B$630, 2, FALSE)), "0", VLOOKUP(Table1510[[#This Row],[Name]], 'Elec 17-18'!$A$4:$B$630, 2, FALSE))</f>
        <v>0</v>
      </c>
      <c r="D617" s="8" t="str">
        <f>IF(ISNA(VLOOKUP(Table1510[[#This Row],[Name]], 'Elec 18-19'!$A$4:$B$630, 2, FALSE)), "0", VLOOKUP(Table1510[[#This Row],[Name]], 'Elec 18-19'!$A$4:$B$630, 2, FALSE))</f>
        <v>0</v>
      </c>
      <c r="E617" s="7" t="str">
        <f>IF(ISNA(VLOOKUP(Table1510[[#This Row],[Name]], 'Elec 19-20'!$A$4:$B$631, 2, FALSE)), "0", VLOOKUP(Table1510[[#This Row],[Name]], 'Elec 19-20'!$A$4:$B$631, 2, FALSE))</f>
        <v>0</v>
      </c>
      <c r="F617" s="11" t="str">
        <f>IF(ISNA(VLOOKUP(Table1510[[#This Row],[Name]],'Elec 20-21'!$A$4:$B$641, 2, FALSE)), "0", VLOOKUP(Table1510[[#This Row],[Name]], 'Elec 20-21'!$A$4:$B$641, 2, FALSE))</f>
        <v>0</v>
      </c>
      <c r="G617" s="47" t="str">
        <f>IF(ISNA(VLOOKUP(Table1510[[#This Row],[Name]], 'Elec 21-22'!$A$4:$B$656, 2, FALSE)), "0", VLOOKUP(Table1510[[#This Row],[Name]], 'Elec 21-22'!$A$4:$B$656, 2, FALSE))</f>
        <v>0</v>
      </c>
      <c r="H617" s="11" t="str">
        <f>IF(ISNA(VLOOKUP(Table1510[[#This Row],[Name]],'Elec 22-23'!$A$4:$B$680, 2, FALSE)), "", VLOOKUP(Table1510[[#This Row],[Name]], 'Elec 22-23'!$A$4:$B$680, 2, FALSE))</f>
        <v/>
      </c>
      <c r="I617" s="97" t="str">
        <f>IFERROR(Table1510[[#This Row],[Electricity 22-23]]/$M$1, "")</f>
        <v/>
      </c>
      <c r="J617" s="7" t="str">
        <f>IF(ISNA(VLOOKUP(Table1510[[#This Row],[Name]],Table1[#All],21,FALSE)),"0",(VLOOKUP(Table1510[[#This Row],[Name]],Table1[#All],21,FALSE)))</f>
        <v>0</v>
      </c>
      <c r="K617" s="97">
        <f ca="1">IFERROR(Table1510[[#This Row],[Electricity 23-24]]/$O$1,"")</f>
        <v>0</v>
      </c>
      <c r="L617" s="77"/>
    </row>
    <row r="618" spans="1:12" x14ac:dyDescent="0.25">
      <c r="A618" s="2"/>
      <c r="B618" s="21" t="e">
        <f>VLOOKUP(Table1510[[#This Row],[Name]], 'Site Information'!$A$2:$D$46, 4, FALSE)</f>
        <v>#N/A</v>
      </c>
      <c r="C618" s="11" t="str">
        <f>IF(ISNA(VLOOKUP(Table1510[[#This Row],[Name]], 'Elec 17-18'!$A$4:$B$630, 2, FALSE)), "0", VLOOKUP(Table1510[[#This Row],[Name]], 'Elec 17-18'!$A$4:$B$630, 2, FALSE))</f>
        <v>0</v>
      </c>
      <c r="D618" s="11" t="str">
        <f>IF(ISNA(VLOOKUP(Table1510[[#This Row],[Name]], 'Elec 18-19'!$A$4:$B$630, 2, FALSE)), "0", VLOOKUP(Table1510[[#This Row],[Name]], 'Elec 18-19'!$A$4:$B$630, 2, FALSE))</f>
        <v>0</v>
      </c>
      <c r="E618" s="11" t="str">
        <f>IF(ISNA(VLOOKUP(Table1510[[#This Row],[Name]], 'Elec 19-20'!$A$4:$B$631, 2, FALSE)), "0", VLOOKUP(Table1510[[#This Row],[Name]], 'Elec 19-20'!$A$4:$B$631, 2, FALSE))</f>
        <v>0</v>
      </c>
      <c r="F618" s="11" t="str">
        <f>IF(ISNA(VLOOKUP(Table1510[[#This Row],[Name]],'Elec 20-21'!$A$4:$B$641, 2, FALSE)), "0", VLOOKUP(Table1510[[#This Row],[Name]], 'Elec 20-21'!$A$4:$B$641, 2, FALSE))</f>
        <v>0</v>
      </c>
      <c r="G618" s="47" t="str">
        <f>IF(ISNA(VLOOKUP(Table1510[[#This Row],[Name]], 'Elec 21-22'!$A$4:$B$656, 2, FALSE)), "0", VLOOKUP(Table1510[[#This Row],[Name]], 'Elec 21-22'!$A$4:$B$656, 2, FALSE))</f>
        <v>0</v>
      </c>
      <c r="H618" s="11" t="str">
        <f>IF(ISNA(VLOOKUP(Table1510[[#This Row],[Name]],'Elec 22-23'!$A$4:$B$680, 2, FALSE)), "", VLOOKUP(Table1510[[#This Row],[Name]], 'Elec 22-23'!$A$4:$B$680, 2, FALSE))</f>
        <v/>
      </c>
      <c r="I618" s="93" t="str">
        <f>IFERROR(Table1510[[#This Row],[Electricity 22-23]]/$M$1, "")</f>
        <v/>
      </c>
      <c r="J618" s="7" t="str">
        <f>IF(ISNA(VLOOKUP(Table1510[[#This Row],[Name]],Table1[#All],21,FALSE)),"0",(VLOOKUP(Table1510[[#This Row],[Name]],Table1[#All],21,FALSE)))</f>
        <v>0</v>
      </c>
      <c r="K618" s="97">
        <f ca="1">IFERROR(Table1510[[#This Row],[Electricity 23-24]]/$O$1,"")</f>
        <v>0</v>
      </c>
      <c r="L618" s="77"/>
    </row>
    <row r="619" spans="1:12" x14ac:dyDescent="0.25">
      <c r="A619" s="2"/>
      <c r="B619" s="21" t="e">
        <f>VLOOKUP(Table1510[[#This Row],[Name]], 'Site Information'!$A$2:$D$46, 4, FALSE)</f>
        <v>#N/A</v>
      </c>
      <c r="C619" s="47" t="str">
        <f>IF(ISNA(VLOOKUP(Table1510[[#This Row],[Name]], 'Elec 17-18'!$A$4:$B$630, 2, FALSE)), "0", VLOOKUP(Table1510[[#This Row],[Name]], 'Elec 17-18'!$A$4:$B$630, 2, FALSE))</f>
        <v>0</v>
      </c>
      <c r="D619" s="11" t="str">
        <f>IF(ISNA(VLOOKUP(Table1510[[#This Row],[Name]], 'Elec 18-19'!$A$4:$B$630, 2, FALSE)), "0", VLOOKUP(Table1510[[#This Row],[Name]], 'Elec 18-19'!$A$4:$B$630, 2, FALSE))</f>
        <v>0</v>
      </c>
      <c r="E619" s="11" t="str">
        <f>IF(ISNA(VLOOKUP(Table1510[[#This Row],[Name]], 'Elec 19-20'!$A$4:$B$631, 2, FALSE)), "0", VLOOKUP(Table1510[[#This Row],[Name]], 'Elec 19-20'!$A$4:$B$631, 2, FALSE))</f>
        <v>0</v>
      </c>
      <c r="F619" s="11" t="str">
        <f>IF(ISNA(VLOOKUP(Table1510[[#This Row],[Name]],'Elec 20-21'!$A$4:$B$641, 2, FALSE)), "0", VLOOKUP(Table1510[[#This Row],[Name]], 'Elec 20-21'!$A$4:$B$641, 2, FALSE))</f>
        <v>0</v>
      </c>
      <c r="G619" s="47" t="str">
        <f>IF(ISNA(VLOOKUP(Table1510[[#This Row],[Name]], 'Elec 21-22'!$A$4:$B$656, 2, FALSE)), "0", VLOOKUP(Table1510[[#This Row],[Name]], 'Elec 21-22'!$A$4:$B$656, 2, FALSE))</f>
        <v>0</v>
      </c>
      <c r="H619" s="11" t="str">
        <f>IF(ISNA(VLOOKUP(Table1510[[#This Row],[Name]],'Elec 22-23'!$A$4:$B$680, 2, FALSE)), "", VLOOKUP(Table1510[[#This Row],[Name]], 'Elec 22-23'!$A$4:$B$680, 2, FALSE))</f>
        <v/>
      </c>
      <c r="I619" s="93" t="str">
        <f>IFERROR(Table1510[[#This Row],[Electricity 22-23]]/$M$1, "")</f>
        <v/>
      </c>
      <c r="J619" s="7" t="str">
        <f>IF(ISNA(VLOOKUP(Table1510[[#This Row],[Name]],Table1[#All],21,FALSE)),"0",(VLOOKUP(Table1510[[#This Row],[Name]],Table1[#All],21,FALSE)))</f>
        <v>0</v>
      </c>
      <c r="K619" s="97">
        <f ca="1">IFERROR(Table1510[[#This Row],[Electricity 23-24]]/$O$1,"")</f>
        <v>0</v>
      </c>
      <c r="L619" s="77"/>
    </row>
    <row r="620" spans="1:12" x14ac:dyDescent="0.25">
      <c r="A620" s="2"/>
      <c r="B620" s="21" t="e">
        <f>VLOOKUP(Table1510[[#This Row],[Name]], 'Site Information'!$A$2:$D$46, 4, FALSE)</f>
        <v>#N/A</v>
      </c>
      <c r="C620" s="11" t="str">
        <f>IF(ISNA(VLOOKUP(Table1510[[#This Row],[Name]], 'Elec 17-18'!$A$4:$B$630, 2, FALSE)), "0", VLOOKUP(Table1510[[#This Row],[Name]], 'Elec 17-18'!$A$4:$B$630, 2, FALSE))</f>
        <v>0</v>
      </c>
      <c r="D620" s="11" t="str">
        <f>IF(ISNA(VLOOKUP(Table1510[[#This Row],[Name]], 'Elec 18-19'!$A$4:$B$630, 2, FALSE)), "0", VLOOKUP(Table1510[[#This Row],[Name]], 'Elec 18-19'!$A$4:$B$630, 2, FALSE))</f>
        <v>0</v>
      </c>
      <c r="E620" s="11" t="str">
        <f>IF(ISNA(VLOOKUP(Table1510[[#This Row],[Name]], 'Elec 19-20'!$A$4:$B$631, 2, FALSE)), "0", VLOOKUP(Table1510[[#This Row],[Name]], 'Elec 19-20'!$A$4:$B$631, 2, FALSE))</f>
        <v>0</v>
      </c>
      <c r="F620" s="11" t="str">
        <f>IF(ISNA(VLOOKUP(Table1510[[#This Row],[Name]],'Elec 20-21'!$A$4:$B$641, 2, FALSE)), "0", VLOOKUP(Table1510[[#This Row],[Name]], 'Elec 20-21'!$A$4:$B$641, 2, FALSE))</f>
        <v>0</v>
      </c>
      <c r="G620" s="47" t="str">
        <f>IF(ISNA(VLOOKUP(Table1510[[#This Row],[Name]], 'Elec 21-22'!$A$4:$B$656, 2, FALSE)), "0", VLOOKUP(Table1510[[#This Row],[Name]], 'Elec 21-22'!$A$4:$B$656, 2, FALSE))</f>
        <v>0</v>
      </c>
      <c r="H620" s="11" t="str">
        <f>IF(ISNA(VLOOKUP(Table1510[[#This Row],[Name]],'Elec 22-23'!$A$4:$B$680, 2, FALSE)), "", VLOOKUP(Table1510[[#This Row],[Name]], 'Elec 22-23'!$A$4:$B$680, 2, FALSE))</f>
        <v/>
      </c>
      <c r="I620" s="93" t="str">
        <f>IFERROR(Table1510[[#This Row],[Electricity 22-23]]/$M$1, "")</f>
        <v/>
      </c>
      <c r="J620" s="7" t="str">
        <f>IF(ISNA(VLOOKUP(Table1510[[#This Row],[Name]],Table1[#All],21,FALSE)),"0",(VLOOKUP(Table1510[[#This Row],[Name]],Table1[#All],21,FALSE)))</f>
        <v>0</v>
      </c>
      <c r="K620" s="97">
        <f ca="1">IFERROR(Table1510[[#This Row],[Electricity 23-24]]/$O$1,"")</f>
        <v>0</v>
      </c>
      <c r="L620" s="77"/>
    </row>
    <row r="621" spans="1:12" x14ac:dyDescent="0.25">
      <c r="A621" s="2"/>
      <c r="B621" s="21" t="e">
        <f>VLOOKUP(Table1510[[#This Row],[Name]], 'Site Information'!$A$2:$D$46, 4, FALSE)</f>
        <v>#N/A</v>
      </c>
      <c r="C621" s="8" t="str">
        <f>IF(ISNA(VLOOKUP(Table1510[[#This Row],[Name]], 'Elec 17-18'!$A$4:$B$630, 2, FALSE)), "0", VLOOKUP(Table1510[[#This Row],[Name]], 'Elec 17-18'!$A$4:$B$630, 2, FALSE))</f>
        <v>0</v>
      </c>
      <c r="D621" s="8" t="str">
        <f>IF(ISNA(VLOOKUP(Table1510[[#This Row],[Name]], 'Elec 18-19'!$A$4:$B$630, 2, FALSE)), "0", VLOOKUP(Table1510[[#This Row],[Name]], 'Elec 18-19'!$A$4:$B$630, 2, FALSE))</f>
        <v>0</v>
      </c>
      <c r="E621" s="7" t="str">
        <f>IF(ISNA(VLOOKUP(Table1510[[#This Row],[Name]], 'Elec 19-20'!$A$4:$B$631, 2, FALSE)), "0", VLOOKUP(Table1510[[#This Row],[Name]], 'Elec 19-20'!$A$4:$B$631, 2, FALSE))</f>
        <v>0</v>
      </c>
      <c r="F621" s="11" t="str">
        <f>IF(ISNA(VLOOKUP(Table1510[[#This Row],[Name]],'Elec 20-21'!$A$4:$B$641, 2, FALSE)), "0", VLOOKUP(Table1510[[#This Row],[Name]], 'Elec 20-21'!$A$4:$B$641, 2, FALSE))</f>
        <v>0</v>
      </c>
      <c r="G621" s="47" t="str">
        <f>IF(ISNA(VLOOKUP(Table1510[[#This Row],[Name]], 'Elec 21-22'!$A$4:$B$656, 2, FALSE)), "0", VLOOKUP(Table1510[[#This Row],[Name]], 'Elec 21-22'!$A$4:$B$656, 2, FALSE))</f>
        <v>0</v>
      </c>
      <c r="H621" s="11" t="str">
        <f>IF(ISNA(VLOOKUP(Table1510[[#This Row],[Name]],'Elec 22-23'!$A$4:$B$680, 2, FALSE)), "", VLOOKUP(Table1510[[#This Row],[Name]], 'Elec 22-23'!$A$4:$B$680, 2, FALSE))</f>
        <v/>
      </c>
      <c r="I621" s="74" t="str">
        <f>IFERROR(Table1510[[#This Row],[Electricity 22-23]]/$M$1, "")</f>
        <v/>
      </c>
      <c r="J621" s="7" t="str">
        <f>IF(ISNA(VLOOKUP(Table1510[[#This Row],[Name]],Table1[#All],21,FALSE)),"0",(VLOOKUP(Table1510[[#This Row],[Name]],Table1[#All],21,FALSE)))</f>
        <v>0</v>
      </c>
      <c r="K621" s="97">
        <f ca="1">IFERROR(Table1510[[#This Row],[Electricity 23-24]]/$O$1,"")</f>
        <v>0</v>
      </c>
      <c r="L621" s="77"/>
    </row>
    <row r="622" spans="1:12" x14ac:dyDescent="0.25">
      <c r="A622" s="2"/>
      <c r="B622" s="21" t="e">
        <f>VLOOKUP(Table1510[[#This Row],[Name]], 'Site Information'!$A$2:$D$46, 4, FALSE)</f>
        <v>#N/A</v>
      </c>
      <c r="C622" s="11" t="str">
        <f>IF(ISNA(VLOOKUP(Table1510[[#This Row],[Name]], 'Elec 17-18'!$A$4:$B$630, 2, FALSE)), "0", VLOOKUP(Table1510[[#This Row],[Name]], 'Elec 17-18'!$A$4:$B$630, 2, FALSE))</f>
        <v>0</v>
      </c>
      <c r="D622" s="11" t="str">
        <f>IF(ISNA(VLOOKUP(Table1510[[#This Row],[Name]], 'Elec 18-19'!$A$4:$B$630, 2, FALSE)), "0", VLOOKUP(Table1510[[#This Row],[Name]], 'Elec 18-19'!$A$4:$B$630, 2, FALSE))</f>
        <v>0</v>
      </c>
      <c r="E622" s="7" t="str">
        <f>IF(ISNA(VLOOKUP(Table1510[[#This Row],[Name]], 'Elec 19-20'!$A$4:$B$631, 2, FALSE)), "0", VLOOKUP(Table1510[[#This Row],[Name]], 'Elec 19-20'!$A$4:$B$631, 2, FALSE))</f>
        <v>0</v>
      </c>
      <c r="F622" s="11" t="str">
        <f>IF(ISNA(VLOOKUP(Table1510[[#This Row],[Name]],'Elec 20-21'!$A$4:$B$641, 2, FALSE)), "0", VLOOKUP(Table1510[[#This Row],[Name]], 'Elec 20-21'!$A$4:$B$641, 2, FALSE))</f>
        <v>0</v>
      </c>
      <c r="G622" s="47" t="str">
        <f>IF(ISNA(VLOOKUP(Table1510[[#This Row],[Name]], 'Elec 21-22'!$A$4:$B$656, 2, FALSE)), "0", VLOOKUP(Table1510[[#This Row],[Name]], 'Elec 21-22'!$A$4:$B$656, 2, FALSE))</f>
        <v>0</v>
      </c>
      <c r="H622" s="11" t="str">
        <f>IF(ISNA(VLOOKUP(Table1510[[#This Row],[Name]],'Elec 22-23'!$A$4:$B$680, 2, FALSE)), "", VLOOKUP(Table1510[[#This Row],[Name]], 'Elec 22-23'!$A$4:$B$680, 2, FALSE))</f>
        <v/>
      </c>
      <c r="I622" s="97" t="str">
        <f>IFERROR(Table1510[[#This Row],[Electricity 22-23]]/$M$1, "")</f>
        <v/>
      </c>
      <c r="J622" s="7" t="str">
        <f>IF(ISNA(VLOOKUP(Table1510[[#This Row],[Name]],Table1[#All],21,FALSE)),"0",(VLOOKUP(Table1510[[#This Row],[Name]],Table1[#All],21,FALSE)))</f>
        <v>0</v>
      </c>
      <c r="K622" s="97">
        <f ca="1">IFERROR(Table1510[[#This Row],[Electricity 23-24]]/$O$1,"")</f>
        <v>0</v>
      </c>
      <c r="L622" s="77"/>
    </row>
    <row r="623" spans="1:12" x14ac:dyDescent="0.25">
      <c r="A623" s="2"/>
      <c r="B623" s="21" t="e">
        <f>VLOOKUP(Table1510[[#This Row],[Name]], 'Site Information'!$A$2:$D$46, 4, FALSE)</f>
        <v>#N/A</v>
      </c>
      <c r="C623" s="13" t="str">
        <f>IF(ISNA(VLOOKUP(Table1510[[#This Row],[Name]], 'Elec 17-18'!$A$4:$B$630, 2, FALSE)), "0", VLOOKUP(Table1510[[#This Row],[Name]], 'Elec 17-18'!$A$4:$B$630, 2, FALSE))</f>
        <v>0</v>
      </c>
      <c r="D623" s="8" t="str">
        <f>IF(ISNA(VLOOKUP(Table1510[[#This Row],[Name]], 'Elec 18-19'!$A$4:$B$630, 2, FALSE)), "0", VLOOKUP(Table1510[[#This Row],[Name]], 'Elec 18-19'!$A$4:$B$630, 2, FALSE))</f>
        <v>0</v>
      </c>
      <c r="E623" s="7" t="str">
        <f>IF(ISNA(VLOOKUP(Table1510[[#This Row],[Name]], 'Elec 19-20'!$A$4:$B$631, 2, FALSE)), "0", VLOOKUP(Table1510[[#This Row],[Name]], 'Elec 19-20'!$A$4:$B$631, 2, FALSE))</f>
        <v>0</v>
      </c>
      <c r="F623" s="11" t="str">
        <f>IF(ISNA(VLOOKUP(Table1510[[#This Row],[Name]],'Elec 20-21'!$A$4:$B$641, 2, FALSE)), "0", VLOOKUP(Table1510[[#This Row],[Name]], 'Elec 20-21'!$A$4:$B$641, 2, FALSE))</f>
        <v>0</v>
      </c>
      <c r="G623" s="47" t="str">
        <f>IF(ISNA(VLOOKUP(Table1510[[#This Row],[Name]], 'Elec 21-22'!$A$4:$B$656, 2, FALSE)), "0", VLOOKUP(Table1510[[#This Row],[Name]], 'Elec 21-22'!$A$4:$B$656, 2, FALSE))</f>
        <v>0</v>
      </c>
      <c r="H623" s="11" t="str">
        <f>IF(ISNA(VLOOKUP(Table1510[[#This Row],[Name]],'Elec 22-23'!$A$4:$B$680, 2, FALSE)), "", VLOOKUP(Table1510[[#This Row],[Name]], 'Elec 22-23'!$A$4:$B$680, 2, FALSE))</f>
        <v/>
      </c>
      <c r="I623" s="74" t="str">
        <f>IFERROR(Table1510[[#This Row],[Electricity 22-23]]/$M$1, "")</f>
        <v/>
      </c>
      <c r="J623" s="7" t="str">
        <f>IF(ISNA(VLOOKUP(Table1510[[#This Row],[Name]],Table1[#All],21,FALSE)),"0",(VLOOKUP(Table1510[[#This Row],[Name]],Table1[#All],21,FALSE)))</f>
        <v>0</v>
      </c>
      <c r="K623" s="97">
        <f ca="1">IFERROR(Table1510[[#This Row],[Electricity 23-24]]/$O$1,"")</f>
        <v>0</v>
      </c>
      <c r="L623" s="77"/>
    </row>
    <row r="624" spans="1:12" x14ac:dyDescent="0.25">
      <c r="A624" s="2"/>
      <c r="B624" s="21" t="e">
        <f>VLOOKUP(Table1510[[#This Row],[Name]], 'Site Information'!$A$2:$D$46, 4, FALSE)</f>
        <v>#N/A</v>
      </c>
      <c r="C624" s="13" t="str">
        <f>IF(ISNA(VLOOKUP(Table1510[[#This Row],[Name]], 'Elec 17-18'!$A$4:$B$630, 2, FALSE)), "0", VLOOKUP(Table1510[[#This Row],[Name]], 'Elec 17-18'!$A$4:$B$630, 2, FALSE))</f>
        <v>0</v>
      </c>
      <c r="D624" s="8" t="str">
        <f>IF(ISNA(VLOOKUP(Table1510[[#This Row],[Name]], 'Elec 18-19'!$A$4:$B$630, 2, FALSE)), "0", VLOOKUP(Table1510[[#This Row],[Name]], 'Elec 18-19'!$A$4:$B$630, 2, FALSE))</f>
        <v>0</v>
      </c>
      <c r="E624" s="7" t="str">
        <f>IF(ISNA(VLOOKUP(Table1510[[#This Row],[Name]], 'Elec 19-20'!$A$4:$B$631, 2, FALSE)), "0", VLOOKUP(Table1510[[#This Row],[Name]], 'Elec 19-20'!$A$4:$B$631, 2, FALSE))</f>
        <v>0</v>
      </c>
      <c r="F624" s="11" t="str">
        <f>IF(ISNA(VLOOKUP(Table1510[[#This Row],[Name]],'Elec 20-21'!$A$4:$B$641, 2, FALSE)), "0", VLOOKUP(Table1510[[#This Row],[Name]], 'Elec 20-21'!$A$4:$B$641, 2, FALSE))</f>
        <v>0</v>
      </c>
      <c r="G624" s="47" t="str">
        <f>IF(ISNA(VLOOKUP(Table1510[[#This Row],[Name]], 'Elec 21-22'!$A$4:$B$656, 2, FALSE)), "0", VLOOKUP(Table1510[[#This Row],[Name]], 'Elec 21-22'!$A$4:$B$656, 2, FALSE))</f>
        <v>0</v>
      </c>
      <c r="H624" s="11" t="str">
        <f>IF(ISNA(VLOOKUP(Table1510[[#This Row],[Name]],'Elec 22-23'!$A$4:$B$680, 2, FALSE)), "", VLOOKUP(Table1510[[#This Row],[Name]], 'Elec 22-23'!$A$4:$B$680, 2, FALSE))</f>
        <v/>
      </c>
      <c r="I624" s="74" t="str">
        <f>IFERROR(Table1510[[#This Row],[Electricity 22-23]]/$M$1, "")</f>
        <v/>
      </c>
      <c r="J624" s="7" t="str">
        <f>IF(ISNA(VLOOKUP(Table1510[[#This Row],[Name]],Table1[#All],21,FALSE)),"0",(VLOOKUP(Table1510[[#This Row],[Name]],Table1[#All],21,FALSE)))</f>
        <v>0</v>
      </c>
      <c r="K624" s="97">
        <f ca="1">IFERROR(Table1510[[#This Row],[Electricity 23-24]]/$O$1,"")</f>
        <v>0</v>
      </c>
      <c r="L624" s="77"/>
    </row>
    <row r="625" spans="1:12" x14ac:dyDescent="0.25">
      <c r="A625" s="2"/>
      <c r="B625" s="21" t="e">
        <f>VLOOKUP(Table1510[[#This Row],[Name]], 'Site Information'!$A$2:$D$46, 4, FALSE)</f>
        <v>#N/A</v>
      </c>
      <c r="C625" s="8" t="str">
        <f>IF(ISNA(VLOOKUP(Table1510[[#This Row],[Name]], 'Elec 17-18'!$A$4:$B$630, 2, FALSE)), "0", VLOOKUP(Table1510[[#This Row],[Name]], 'Elec 17-18'!$A$4:$B$630, 2, FALSE))</f>
        <v>0</v>
      </c>
      <c r="D625" s="8" t="str">
        <f>IF(ISNA(VLOOKUP(Table1510[[#This Row],[Name]], 'Elec 18-19'!$A$4:$B$630, 2, FALSE)), "0", VLOOKUP(Table1510[[#This Row],[Name]], 'Elec 18-19'!$A$4:$B$630, 2, FALSE))</f>
        <v>0</v>
      </c>
      <c r="E625" s="7" t="str">
        <f>IF(ISNA(VLOOKUP(Table1510[[#This Row],[Name]], 'Elec 19-20'!$A$4:$B$631, 2, FALSE)), "0", VLOOKUP(Table1510[[#This Row],[Name]], 'Elec 19-20'!$A$4:$B$631, 2, FALSE))</f>
        <v>0</v>
      </c>
      <c r="F625" s="11" t="str">
        <f>IF(ISNA(VLOOKUP(Table1510[[#This Row],[Name]],'Elec 20-21'!$A$4:$B$641, 2, FALSE)), "0", VLOOKUP(Table1510[[#This Row],[Name]], 'Elec 20-21'!$A$4:$B$641, 2, FALSE))</f>
        <v>0</v>
      </c>
      <c r="G625" s="47" t="str">
        <f>IF(ISNA(VLOOKUP(Table1510[[#This Row],[Name]], 'Elec 21-22'!$A$4:$B$656, 2, FALSE)), "0", VLOOKUP(Table1510[[#This Row],[Name]], 'Elec 21-22'!$A$4:$B$656, 2, FALSE))</f>
        <v>0</v>
      </c>
      <c r="H625" s="11" t="str">
        <f>IF(ISNA(VLOOKUP(Table1510[[#This Row],[Name]],'Elec 22-23'!$A$4:$B$680, 2, FALSE)), "", VLOOKUP(Table1510[[#This Row],[Name]], 'Elec 22-23'!$A$4:$B$680, 2, FALSE))</f>
        <v/>
      </c>
      <c r="I625" s="74" t="str">
        <f>IFERROR(Table1510[[#This Row],[Electricity 22-23]]/$M$1, "")</f>
        <v/>
      </c>
      <c r="J625" s="7" t="str">
        <f>IF(ISNA(VLOOKUP(Table1510[[#This Row],[Name]],Table1[#All],21,FALSE)),"0",(VLOOKUP(Table1510[[#This Row],[Name]],Table1[#All],21,FALSE)))</f>
        <v>0</v>
      </c>
      <c r="K625" s="97">
        <f ca="1">IFERROR(Table1510[[#This Row],[Electricity 23-24]]/$O$1,"")</f>
        <v>0</v>
      </c>
      <c r="L625" s="77"/>
    </row>
    <row r="626" spans="1:12" x14ac:dyDescent="0.25">
      <c r="A626" s="2"/>
      <c r="B626" s="21" t="e">
        <f>VLOOKUP(Table1510[[#This Row],[Name]], 'Site Information'!$A$2:$D$46, 4, FALSE)</f>
        <v>#N/A</v>
      </c>
      <c r="C626" s="13" t="str">
        <f>IF(ISNA(VLOOKUP(Table1510[[#This Row],[Name]], 'Elec 17-18'!$A$4:$B$630, 2, FALSE)), "0", VLOOKUP(Table1510[[#This Row],[Name]], 'Elec 17-18'!$A$4:$B$630, 2, FALSE))</f>
        <v>0</v>
      </c>
      <c r="D626" s="8" t="str">
        <f>IF(ISNA(VLOOKUP(Table1510[[#This Row],[Name]], 'Elec 18-19'!$A$4:$B$630, 2, FALSE)), "0", VLOOKUP(Table1510[[#This Row],[Name]], 'Elec 18-19'!$A$4:$B$630, 2, FALSE))</f>
        <v>0</v>
      </c>
      <c r="E626" s="7" t="str">
        <f>IF(ISNA(VLOOKUP(Table1510[[#This Row],[Name]], 'Elec 19-20'!$A$4:$B$631, 2, FALSE)), "0", VLOOKUP(Table1510[[#This Row],[Name]], 'Elec 19-20'!$A$4:$B$631, 2, FALSE))</f>
        <v>0</v>
      </c>
      <c r="F626" s="11" t="str">
        <f>IF(ISNA(VLOOKUP(Table1510[[#This Row],[Name]],'Elec 20-21'!$A$4:$B$641, 2, FALSE)), "0", VLOOKUP(Table1510[[#This Row],[Name]], 'Elec 20-21'!$A$4:$B$641, 2, FALSE))</f>
        <v>0</v>
      </c>
      <c r="G626" s="47" t="str">
        <f>IF(ISNA(VLOOKUP(Table1510[[#This Row],[Name]], 'Elec 21-22'!$A$4:$B$656, 2, FALSE)), "0", VLOOKUP(Table1510[[#This Row],[Name]], 'Elec 21-22'!$A$4:$B$656, 2, FALSE))</f>
        <v>0</v>
      </c>
      <c r="H626" s="11" t="str">
        <f>IF(ISNA(VLOOKUP(Table1510[[#This Row],[Name]],'Elec 22-23'!$A$4:$B$680, 2, FALSE)), "", VLOOKUP(Table1510[[#This Row],[Name]], 'Elec 22-23'!$A$4:$B$680, 2, FALSE))</f>
        <v/>
      </c>
      <c r="I626" s="97" t="str">
        <f>IFERROR(Table1510[[#This Row],[Electricity 22-23]]/$M$1, "")</f>
        <v/>
      </c>
      <c r="J626" s="7" t="str">
        <f>IF(ISNA(VLOOKUP(Table1510[[#This Row],[Name]],Table1[#All],21,FALSE)),"0",(VLOOKUP(Table1510[[#This Row],[Name]],Table1[#All],21,FALSE)))</f>
        <v>0</v>
      </c>
      <c r="K626" s="97">
        <f ca="1">IFERROR(Table1510[[#This Row],[Electricity 23-24]]/$O$1,"")</f>
        <v>0</v>
      </c>
      <c r="L626" s="77"/>
    </row>
    <row r="627" spans="1:12" x14ac:dyDescent="0.25">
      <c r="A627" s="2"/>
      <c r="B627" s="21" t="e">
        <f>VLOOKUP(Table1510[[#This Row],[Name]], 'Site Information'!$A$2:$D$46, 4, FALSE)</f>
        <v>#N/A</v>
      </c>
      <c r="C627" s="13" t="str">
        <f>IF(ISNA(VLOOKUP(Table1510[[#This Row],[Name]], 'Elec 17-18'!$A$4:$B$630, 2, FALSE)), "0", VLOOKUP(Table1510[[#This Row],[Name]], 'Elec 17-18'!$A$4:$B$630, 2, FALSE))</f>
        <v>0</v>
      </c>
      <c r="D627" s="8" t="str">
        <f>IF(ISNA(VLOOKUP(Table1510[[#This Row],[Name]], 'Elec 18-19'!$A$4:$B$630, 2, FALSE)), "0", VLOOKUP(Table1510[[#This Row],[Name]], 'Elec 18-19'!$A$4:$B$630, 2, FALSE))</f>
        <v>0</v>
      </c>
      <c r="E627" s="7" t="str">
        <f>IF(ISNA(VLOOKUP(Table1510[[#This Row],[Name]], 'Elec 19-20'!$A$4:$B$631, 2, FALSE)), "0", VLOOKUP(Table1510[[#This Row],[Name]], 'Elec 19-20'!$A$4:$B$631, 2, FALSE))</f>
        <v>0</v>
      </c>
      <c r="F627" s="11" t="str">
        <f>IF(ISNA(VLOOKUP(Table1510[[#This Row],[Name]],'Elec 20-21'!$A$4:$B$641, 2, FALSE)), "0", VLOOKUP(Table1510[[#This Row],[Name]], 'Elec 20-21'!$A$4:$B$641, 2, FALSE))</f>
        <v>0</v>
      </c>
      <c r="G627" s="47" t="str">
        <f>IF(ISNA(VLOOKUP(Table1510[[#This Row],[Name]], 'Elec 21-22'!$A$4:$B$656, 2, FALSE)), "0", VLOOKUP(Table1510[[#This Row],[Name]], 'Elec 21-22'!$A$4:$B$656, 2, FALSE))</f>
        <v>0</v>
      </c>
      <c r="H627" s="11" t="str">
        <f>IF(ISNA(VLOOKUP(Table1510[[#This Row],[Name]],'Elec 22-23'!$A$4:$B$680, 2, FALSE)), "", VLOOKUP(Table1510[[#This Row],[Name]], 'Elec 22-23'!$A$4:$B$680, 2, FALSE))</f>
        <v/>
      </c>
      <c r="I627" s="97" t="str">
        <f>IFERROR(Table1510[[#This Row],[Electricity 22-23]]/$M$1, "")</f>
        <v/>
      </c>
      <c r="J627" s="7" t="str">
        <f>IF(ISNA(VLOOKUP(Table1510[[#This Row],[Name]],Table1[#All],21,FALSE)),"0",(VLOOKUP(Table1510[[#This Row],[Name]],Table1[#All],21,FALSE)))</f>
        <v>0</v>
      </c>
      <c r="K627" s="97">
        <f ca="1">IFERROR(Table1510[[#This Row],[Electricity 23-24]]/$O$1,"")</f>
        <v>0</v>
      </c>
      <c r="L627" s="77"/>
    </row>
    <row r="628" spans="1:12" x14ac:dyDescent="0.25">
      <c r="A628" s="2"/>
      <c r="B628" s="21" t="e">
        <f>VLOOKUP(Table1510[[#This Row],[Name]], 'Site Information'!$A$2:$D$46, 4, FALSE)</f>
        <v>#N/A</v>
      </c>
      <c r="C628" s="47" t="str">
        <f>IF(ISNA(VLOOKUP(Table1510[[#This Row],[Name]], 'Elec 17-18'!$A$4:$B$630, 2, FALSE)), "0", VLOOKUP(Table1510[[#This Row],[Name]], 'Elec 17-18'!$A$4:$B$630, 2, FALSE))</f>
        <v>0</v>
      </c>
      <c r="D628" s="11" t="str">
        <f>IF(ISNA(VLOOKUP(Table1510[[#This Row],[Name]], 'Elec 18-19'!$A$4:$B$630, 2, FALSE)), "0", VLOOKUP(Table1510[[#This Row],[Name]], 'Elec 18-19'!$A$4:$B$630, 2, FALSE))</f>
        <v>0</v>
      </c>
      <c r="E628" s="7" t="str">
        <f>IF(ISNA(VLOOKUP(Table1510[[#This Row],[Name]], 'Elec 19-20'!$A$4:$B$631, 2, FALSE)), "0", VLOOKUP(Table1510[[#This Row],[Name]], 'Elec 19-20'!$A$4:$B$631, 2, FALSE))</f>
        <v>0</v>
      </c>
      <c r="F628" s="11" t="str">
        <f>IF(ISNA(VLOOKUP(Table1510[[#This Row],[Name]],'Elec 20-21'!$A$4:$B$641, 2, FALSE)), "0", VLOOKUP(Table1510[[#This Row],[Name]], 'Elec 20-21'!$A$4:$B$641, 2, FALSE))</f>
        <v>0</v>
      </c>
      <c r="G628" s="47" t="str">
        <f>IF(ISNA(VLOOKUP(Table1510[[#This Row],[Name]], 'Elec 21-22'!$A$4:$B$656, 2, FALSE)), "0", VLOOKUP(Table1510[[#This Row],[Name]], 'Elec 21-22'!$A$4:$B$656, 2, FALSE))</f>
        <v>0</v>
      </c>
      <c r="H628" s="11" t="str">
        <f>IF(ISNA(VLOOKUP(Table1510[[#This Row],[Name]],'Elec 22-23'!$A$4:$B$680, 2, FALSE)), "", VLOOKUP(Table1510[[#This Row],[Name]], 'Elec 22-23'!$A$4:$B$680, 2, FALSE))</f>
        <v/>
      </c>
      <c r="I628" s="74" t="str">
        <f>IFERROR(Table1510[[#This Row],[Electricity 22-23]]/$M$1, "")</f>
        <v/>
      </c>
      <c r="J628" s="7" t="str">
        <f>IF(ISNA(VLOOKUP(Table1510[[#This Row],[Name]],Table1[#All],21,FALSE)),"0",(VLOOKUP(Table1510[[#This Row],[Name]],Table1[#All],21,FALSE)))</f>
        <v>0</v>
      </c>
      <c r="K628" s="97">
        <f ca="1">IFERROR(Table1510[[#This Row],[Electricity 23-24]]/$O$1,"")</f>
        <v>0</v>
      </c>
      <c r="L628" s="77"/>
    </row>
    <row r="629" spans="1:12" x14ac:dyDescent="0.25">
      <c r="A629" s="2"/>
      <c r="B629" s="21" t="e">
        <f>VLOOKUP(Table1510[[#This Row],[Name]], 'Site Information'!$A$2:$D$46, 4, FALSE)</f>
        <v>#N/A</v>
      </c>
      <c r="C629" s="47" t="str">
        <f>IF(ISNA(VLOOKUP(Table1510[[#This Row],[Name]], 'Elec 17-18'!$A$4:$B$630, 2, FALSE)), "0", VLOOKUP(Table1510[[#This Row],[Name]], 'Elec 17-18'!$A$4:$B$630, 2, FALSE))</f>
        <v>0</v>
      </c>
      <c r="D629" s="11" t="str">
        <f>IF(ISNA(VLOOKUP(Table1510[[#This Row],[Name]], 'Elec 18-19'!$A$4:$B$630, 2, FALSE)), "0", VLOOKUP(Table1510[[#This Row],[Name]], 'Elec 18-19'!$A$4:$B$630, 2, FALSE))</f>
        <v>0</v>
      </c>
      <c r="E629" s="7" t="str">
        <f>IF(ISNA(VLOOKUP(Table1510[[#This Row],[Name]], 'Elec 19-20'!$A$4:$B$631, 2, FALSE)), "0", VLOOKUP(Table1510[[#This Row],[Name]], 'Elec 19-20'!$A$4:$B$631, 2, FALSE))</f>
        <v>0</v>
      </c>
      <c r="F629" s="11" t="str">
        <f>IF(ISNA(VLOOKUP(Table1510[[#This Row],[Name]],'Elec 20-21'!$A$4:$B$641, 2, FALSE)), "0", VLOOKUP(Table1510[[#This Row],[Name]], 'Elec 20-21'!$A$4:$B$641, 2, FALSE))</f>
        <v>0</v>
      </c>
      <c r="G629" s="47" t="str">
        <f>IF(ISNA(VLOOKUP(Table1510[[#This Row],[Name]], 'Elec 21-22'!$A$4:$B$656, 2, FALSE)), "0", VLOOKUP(Table1510[[#This Row],[Name]], 'Elec 21-22'!$A$4:$B$656, 2, FALSE))</f>
        <v>0</v>
      </c>
      <c r="H629" s="11" t="str">
        <f>IF(ISNA(VLOOKUP(Table1510[[#This Row],[Name]],'Elec 22-23'!$A$4:$B$680, 2, FALSE)), "", VLOOKUP(Table1510[[#This Row],[Name]], 'Elec 22-23'!$A$4:$B$680, 2, FALSE))</f>
        <v/>
      </c>
      <c r="I629" s="97" t="str">
        <f>IFERROR(Table1510[[#This Row],[Electricity 22-23]]/$M$1, "")</f>
        <v/>
      </c>
      <c r="J629" s="7" t="str">
        <f>IF(ISNA(VLOOKUP(Table1510[[#This Row],[Name]],Table1[#All],21,FALSE)),"0",(VLOOKUP(Table1510[[#This Row],[Name]],Table1[#All],21,FALSE)))</f>
        <v>0</v>
      </c>
      <c r="K629" s="97">
        <f ca="1">IFERROR(Table1510[[#This Row],[Electricity 23-24]]/$O$1,"")</f>
        <v>0</v>
      </c>
      <c r="L629" s="77"/>
    </row>
    <row r="630" spans="1:12" x14ac:dyDescent="0.25">
      <c r="A630" s="2"/>
      <c r="B630" s="21" t="e">
        <f>VLOOKUP(Table1510[[#This Row],[Name]], 'Site Information'!$A$2:$D$46, 4, FALSE)</f>
        <v>#N/A</v>
      </c>
      <c r="C630" s="11" t="str">
        <f>IF(ISNA(VLOOKUP(Table1510[[#This Row],[Name]], 'Elec 17-18'!$A$4:$B$630, 2, FALSE)), "0", VLOOKUP(Table1510[[#This Row],[Name]], 'Elec 17-18'!$A$4:$B$630, 2, FALSE))</f>
        <v>0</v>
      </c>
      <c r="D630" s="11" t="str">
        <f>IF(ISNA(VLOOKUP(Table1510[[#This Row],[Name]], 'Elec 18-19'!$A$4:$B$630, 2, FALSE)), "0", VLOOKUP(Table1510[[#This Row],[Name]], 'Elec 18-19'!$A$4:$B$630, 2, FALSE))</f>
        <v>0</v>
      </c>
      <c r="E630" s="7" t="str">
        <f>IF(ISNA(VLOOKUP(Table1510[[#This Row],[Name]], 'Elec 19-20'!$A$4:$B$631, 2, FALSE)), "0", VLOOKUP(Table1510[[#This Row],[Name]], 'Elec 19-20'!$A$4:$B$631, 2, FALSE))</f>
        <v>0</v>
      </c>
      <c r="F630" s="11" t="str">
        <f>IF(ISNA(VLOOKUP(Table1510[[#This Row],[Name]],'Elec 20-21'!$A$4:$B$641, 2, FALSE)), "0", VLOOKUP(Table1510[[#This Row],[Name]], 'Elec 20-21'!$A$4:$B$641, 2, FALSE))</f>
        <v>0</v>
      </c>
      <c r="G630" s="47" t="str">
        <f>IF(ISNA(VLOOKUP(Table1510[[#This Row],[Name]], 'Elec 21-22'!$A$4:$B$656, 2, FALSE)), "0", VLOOKUP(Table1510[[#This Row],[Name]], 'Elec 21-22'!$A$4:$B$656, 2, FALSE))</f>
        <v>0</v>
      </c>
      <c r="H630" s="11" t="str">
        <f>IF(ISNA(VLOOKUP(Table1510[[#This Row],[Name]],'Elec 22-23'!$A$4:$B$680, 2, FALSE)), "", VLOOKUP(Table1510[[#This Row],[Name]], 'Elec 22-23'!$A$4:$B$680, 2, FALSE))</f>
        <v/>
      </c>
      <c r="I630" s="74" t="str">
        <f>IFERROR(Table1510[[#This Row],[Electricity 22-23]]/$M$1, "")</f>
        <v/>
      </c>
      <c r="J630" s="7" t="str">
        <f>IF(ISNA(VLOOKUP(Table1510[[#This Row],[Name]],Table1[#All],21,FALSE)),"0",(VLOOKUP(Table1510[[#This Row],[Name]],Table1[#All],21,FALSE)))</f>
        <v>0</v>
      </c>
      <c r="K630" s="97">
        <f ca="1">IFERROR(Table1510[[#This Row],[Electricity 23-24]]/$O$1,"")</f>
        <v>0</v>
      </c>
      <c r="L630" s="77"/>
    </row>
    <row r="631" spans="1:12" x14ac:dyDescent="0.25">
      <c r="A631" s="2"/>
      <c r="B631" s="21" t="e">
        <f>VLOOKUP(Table1510[[#This Row],[Name]], 'Site Information'!$A$2:$D$46, 4, FALSE)</f>
        <v>#N/A</v>
      </c>
      <c r="C631" s="13" t="str">
        <f>IF(ISNA(VLOOKUP(Table1510[[#This Row],[Name]], 'Elec 17-18'!$A$4:$B$630, 2, FALSE)), "0", VLOOKUP(Table1510[[#This Row],[Name]], 'Elec 17-18'!$A$4:$B$630, 2, FALSE))</f>
        <v>0</v>
      </c>
      <c r="D631" s="8" t="str">
        <f>IF(ISNA(VLOOKUP(Table1510[[#This Row],[Name]], 'Elec 18-19'!$A$4:$B$630, 2, FALSE)), "0", VLOOKUP(Table1510[[#This Row],[Name]], 'Elec 18-19'!$A$4:$B$630, 2, FALSE))</f>
        <v>0</v>
      </c>
      <c r="E631" s="7" t="str">
        <f>IF(ISNA(VLOOKUP(Table1510[[#This Row],[Name]], 'Elec 19-20'!$A$4:$B$631, 2, FALSE)), "0", VLOOKUP(Table1510[[#This Row],[Name]], 'Elec 19-20'!$A$4:$B$631, 2, FALSE))</f>
        <v>0</v>
      </c>
      <c r="F631" s="11" t="str">
        <f>IF(ISNA(VLOOKUP(Table1510[[#This Row],[Name]],'Elec 20-21'!$A$4:$B$641, 2, FALSE)), "0", VLOOKUP(Table1510[[#This Row],[Name]], 'Elec 20-21'!$A$4:$B$641, 2, FALSE))</f>
        <v>0</v>
      </c>
      <c r="G631" s="47" t="str">
        <f>IF(ISNA(VLOOKUP(Table1510[[#This Row],[Name]], 'Elec 21-22'!$A$4:$B$656, 2, FALSE)), "0", VLOOKUP(Table1510[[#This Row],[Name]], 'Elec 21-22'!$A$4:$B$656, 2, FALSE))</f>
        <v>0</v>
      </c>
      <c r="H631" s="11" t="str">
        <f>IF(ISNA(VLOOKUP(Table1510[[#This Row],[Name]],'Elec 22-23'!$A$4:$B$680, 2, FALSE)), "", VLOOKUP(Table1510[[#This Row],[Name]], 'Elec 22-23'!$A$4:$B$680, 2, FALSE))</f>
        <v/>
      </c>
      <c r="I631" s="74" t="str">
        <f>IFERROR(Table1510[[#This Row],[Electricity 22-23]]/$M$1, "")</f>
        <v/>
      </c>
      <c r="J631" s="7" t="str">
        <f>IF(ISNA(VLOOKUP(Table1510[[#This Row],[Name]],Table1[#All],21,FALSE)),"0",(VLOOKUP(Table1510[[#This Row],[Name]],Table1[#All],21,FALSE)))</f>
        <v>0</v>
      </c>
      <c r="K631" s="97">
        <f ca="1">IFERROR(Table1510[[#This Row],[Electricity 23-24]]/$O$1,"")</f>
        <v>0</v>
      </c>
      <c r="L631" s="77"/>
    </row>
    <row r="632" spans="1:12" x14ac:dyDescent="0.25">
      <c r="A632" s="2"/>
      <c r="B632" s="21" t="e">
        <f>VLOOKUP(Table1510[[#This Row],[Name]], 'Site Information'!$A$2:$D$46, 4, FALSE)</f>
        <v>#N/A</v>
      </c>
      <c r="C632" s="11" t="str">
        <f>IF(ISNA(VLOOKUP(Table1510[[#This Row],[Name]], 'Elec 17-18'!$A$4:$B$630, 2, FALSE)), "0", VLOOKUP(Table1510[[#This Row],[Name]], 'Elec 17-18'!$A$4:$B$630, 2, FALSE))</f>
        <v>0</v>
      </c>
      <c r="D632" s="11" t="str">
        <f>IF(ISNA(VLOOKUP(Table1510[[#This Row],[Name]], 'Elec 18-19'!$A$4:$B$630, 2, FALSE)), "0", VLOOKUP(Table1510[[#This Row],[Name]], 'Elec 18-19'!$A$4:$B$630, 2, FALSE))</f>
        <v>0</v>
      </c>
      <c r="E632" s="7" t="str">
        <f>IF(ISNA(VLOOKUP(Table1510[[#This Row],[Name]], 'Elec 19-20'!$A$4:$B$631, 2, FALSE)), "0", VLOOKUP(Table1510[[#This Row],[Name]], 'Elec 19-20'!$A$4:$B$631, 2, FALSE))</f>
        <v>0</v>
      </c>
      <c r="F632" s="11" t="str">
        <f>IF(ISNA(VLOOKUP(Table1510[[#This Row],[Name]],'Elec 20-21'!$A$4:$B$641, 2, FALSE)), "0", VLOOKUP(Table1510[[#This Row],[Name]], 'Elec 20-21'!$A$4:$B$641, 2, FALSE))</f>
        <v>0</v>
      </c>
      <c r="G632" s="47" t="str">
        <f>IF(ISNA(VLOOKUP(Table1510[[#This Row],[Name]], 'Elec 21-22'!$A$4:$B$656, 2, FALSE)), "0", VLOOKUP(Table1510[[#This Row],[Name]], 'Elec 21-22'!$A$4:$B$656, 2, FALSE))</f>
        <v>0</v>
      </c>
      <c r="H632" s="11" t="str">
        <f>IF(ISNA(VLOOKUP(Table1510[[#This Row],[Name]],'Elec 22-23'!$A$4:$B$680, 2, FALSE)), "", VLOOKUP(Table1510[[#This Row],[Name]], 'Elec 22-23'!$A$4:$B$680, 2, FALSE))</f>
        <v/>
      </c>
      <c r="I632" s="97" t="str">
        <f>IFERROR(Table1510[[#This Row],[Electricity 22-23]]/$M$1, "")</f>
        <v/>
      </c>
      <c r="J632" s="7" t="str">
        <f>IF(ISNA(VLOOKUP(Table1510[[#This Row],[Name]],Table1[#All],21,FALSE)),"0",(VLOOKUP(Table1510[[#This Row],[Name]],Table1[#All],21,FALSE)))</f>
        <v>0</v>
      </c>
      <c r="K632" s="97">
        <f ca="1">IFERROR(Table1510[[#This Row],[Electricity 23-24]]/$O$1,"")</f>
        <v>0</v>
      </c>
      <c r="L632" s="77"/>
    </row>
    <row r="633" spans="1:12" x14ac:dyDescent="0.25">
      <c r="A633" s="2"/>
      <c r="B633" s="21" t="e">
        <f>VLOOKUP(Table1510[[#This Row],[Name]], 'Site Information'!$A$2:$D$46, 4, FALSE)</f>
        <v>#N/A</v>
      </c>
      <c r="C633" s="8" t="str">
        <f>IF(ISNA(VLOOKUP(Table1510[[#This Row],[Name]], 'Elec 17-18'!$A$4:$B$630, 2, FALSE)), "0", VLOOKUP(Table1510[[#This Row],[Name]], 'Elec 17-18'!$A$4:$B$630, 2, FALSE))</f>
        <v>0</v>
      </c>
      <c r="D633" s="8" t="str">
        <f>IF(ISNA(VLOOKUP(Table1510[[#This Row],[Name]], 'Elec 18-19'!$A$4:$B$630, 2, FALSE)), "0", VLOOKUP(Table1510[[#This Row],[Name]], 'Elec 18-19'!$A$4:$B$630, 2, FALSE))</f>
        <v>0</v>
      </c>
      <c r="E633" s="7" t="str">
        <f>IF(ISNA(VLOOKUP(Table1510[[#This Row],[Name]], 'Elec 19-20'!$A$4:$B$631, 2, FALSE)), "0", VLOOKUP(Table1510[[#This Row],[Name]], 'Elec 19-20'!$A$4:$B$631, 2, FALSE))</f>
        <v>0</v>
      </c>
      <c r="F633" s="11" t="str">
        <f>IF(ISNA(VLOOKUP(Table1510[[#This Row],[Name]],'Elec 20-21'!$A$4:$B$641, 2, FALSE)), "0", VLOOKUP(Table1510[[#This Row],[Name]], 'Elec 20-21'!$A$4:$B$641, 2, FALSE))</f>
        <v>0</v>
      </c>
      <c r="G633" s="47" t="str">
        <f>IF(ISNA(VLOOKUP(Table1510[[#This Row],[Name]], 'Elec 21-22'!$A$4:$B$656, 2, FALSE)), "0", VLOOKUP(Table1510[[#This Row],[Name]], 'Elec 21-22'!$A$4:$B$656, 2, FALSE))</f>
        <v>0</v>
      </c>
      <c r="H633" s="11" t="str">
        <f>IF(ISNA(VLOOKUP(Table1510[[#This Row],[Name]],'Elec 22-23'!$A$4:$B$680, 2, FALSE)), "", VLOOKUP(Table1510[[#This Row],[Name]], 'Elec 22-23'!$A$4:$B$680, 2, FALSE))</f>
        <v/>
      </c>
      <c r="I633" s="97" t="str">
        <f>IFERROR(Table1510[[#This Row],[Electricity 22-23]]/$M$1, "")</f>
        <v/>
      </c>
      <c r="J633" s="7" t="str">
        <f>IF(ISNA(VLOOKUP(Table1510[[#This Row],[Name]],Table1[#All],21,FALSE)),"0",(VLOOKUP(Table1510[[#This Row],[Name]],Table1[#All],21,FALSE)))</f>
        <v>0</v>
      </c>
      <c r="K633" s="97">
        <f ca="1">IFERROR(Table1510[[#This Row],[Electricity 23-24]]/$O$1,"")</f>
        <v>0</v>
      </c>
      <c r="L633" s="77"/>
    </row>
    <row r="634" spans="1:12" x14ac:dyDescent="0.25">
      <c r="A634" s="2"/>
      <c r="B634" s="21" t="e">
        <f>VLOOKUP(Table1510[[#This Row],[Name]], 'Site Information'!$A$2:$D$46, 4, FALSE)</f>
        <v>#N/A</v>
      </c>
      <c r="C634" s="47" t="str">
        <f>IF(ISNA(VLOOKUP(Table1510[[#This Row],[Name]], 'Elec 17-18'!$A$4:$B$630, 2, FALSE)), "0", VLOOKUP(Table1510[[#This Row],[Name]], 'Elec 17-18'!$A$4:$B$630, 2, FALSE))</f>
        <v>0</v>
      </c>
      <c r="D634" s="11" t="str">
        <f>IF(ISNA(VLOOKUP(Table1510[[#This Row],[Name]], 'Elec 18-19'!$A$4:$B$630, 2, FALSE)), "0", VLOOKUP(Table1510[[#This Row],[Name]], 'Elec 18-19'!$A$4:$B$630, 2, FALSE))</f>
        <v>0</v>
      </c>
      <c r="E634" s="11" t="str">
        <f>IF(ISNA(VLOOKUP(Table1510[[#This Row],[Name]], 'Elec 19-20'!$A$4:$B$631, 2, FALSE)), "0", VLOOKUP(Table1510[[#This Row],[Name]], 'Elec 19-20'!$A$4:$B$631, 2, FALSE))</f>
        <v>0</v>
      </c>
      <c r="F634" s="11" t="str">
        <f>IF(ISNA(VLOOKUP(Table1510[[#This Row],[Name]],'Elec 20-21'!$A$4:$B$641, 2, FALSE)), "0", VLOOKUP(Table1510[[#This Row],[Name]], 'Elec 20-21'!$A$4:$B$641, 2, FALSE))</f>
        <v>0</v>
      </c>
      <c r="G634" s="47" t="str">
        <f>IF(ISNA(VLOOKUP(Table1510[[#This Row],[Name]], 'Elec 21-22'!$A$4:$B$656, 2, FALSE)), "0", VLOOKUP(Table1510[[#This Row],[Name]], 'Elec 21-22'!$A$4:$B$656, 2, FALSE))</f>
        <v>0</v>
      </c>
      <c r="H634" s="11" t="str">
        <f>IF(ISNA(VLOOKUP(Table1510[[#This Row],[Name]],'Elec 22-23'!$A$4:$B$680, 2, FALSE)), "", VLOOKUP(Table1510[[#This Row],[Name]], 'Elec 22-23'!$A$4:$B$680, 2, FALSE))</f>
        <v/>
      </c>
      <c r="I634" s="12" t="str">
        <f>IFERROR(Table1510[[#This Row],[Electricity 22-23]]/$M$1, "")</f>
        <v/>
      </c>
      <c r="J634" s="7" t="str">
        <f>IF(ISNA(VLOOKUP(Table1510[[#This Row],[Name]],Table1[#All],21,FALSE)),"0",(VLOOKUP(Table1510[[#This Row],[Name]],Table1[#All],21,FALSE)))</f>
        <v>0</v>
      </c>
      <c r="K634" s="97">
        <f ca="1">IFERROR(Table1510[[#This Row],[Electricity 23-24]]/$O$1,"")</f>
        <v>0</v>
      </c>
      <c r="L634" s="77"/>
    </row>
    <row r="635" spans="1:12" x14ac:dyDescent="0.25">
      <c r="A635" s="2"/>
      <c r="B635" s="21" t="e">
        <f>VLOOKUP(Table1510[[#This Row],[Name]], 'Site Information'!$A$2:$D$46, 4, FALSE)</f>
        <v>#N/A</v>
      </c>
      <c r="C635" s="13" t="str">
        <f>IF(ISNA(VLOOKUP(Table1510[[#This Row],[Name]], 'Elec 17-18'!$A$4:$B$630, 2, FALSE)), "0", VLOOKUP(Table1510[[#This Row],[Name]], 'Elec 17-18'!$A$4:$B$630, 2, FALSE))</f>
        <v>0</v>
      </c>
      <c r="D635" s="8" t="str">
        <f>IF(ISNA(VLOOKUP(Table1510[[#This Row],[Name]], 'Elec 18-19'!$A$4:$B$630, 2, FALSE)), "0", VLOOKUP(Table1510[[#This Row],[Name]], 'Elec 18-19'!$A$4:$B$630, 2, FALSE))</f>
        <v>0</v>
      </c>
      <c r="E635" s="7" t="str">
        <f>IF(ISNA(VLOOKUP(Table1510[[#This Row],[Name]], 'Elec 19-20'!$A$4:$B$631, 2, FALSE)), "0", VLOOKUP(Table1510[[#This Row],[Name]], 'Elec 19-20'!$A$4:$B$631, 2, FALSE))</f>
        <v>0</v>
      </c>
      <c r="F635" s="11" t="str">
        <f>IF(ISNA(VLOOKUP(Table1510[[#This Row],[Name]],'Elec 20-21'!$A$4:$B$641, 2, FALSE)), "0", VLOOKUP(Table1510[[#This Row],[Name]], 'Elec 20-21'!$A$4:$B$641, 2, FALSE))</f>
        <v>0</v>
      </c>
      <c r="G635" s="47" t="str">
        <f>IF(ISNA(VLOOKUP(Table1510[[#This Row],[Name]], 'Elec 21-22'!$A$4:$B$656, 2, FALSE)), "0", VLOOKUP(Table1510[[#This Row],[Name]], 'Elec 21-22'!$A$4:$B$656, 2, FALSE))</f>
        <v>0</v>
      </c>
      <c r="H635" s="11" t="str">
        <f>IF(ISNA(VLOOKUP(Table1510[[#This Row],[Name]],'Elec 22-23'!$A$4:$B$680, 2, FALSE)), "", VLOOKUP(Table1510[[#This Row],[Name]], 'Elec 22-23'!$A$4:$B$680, 2, FALSE))</f>
        <v/>
      </c>
      <c r="I635" s="97" t="str">
        <f>IFERROR(Table1510[[#This Row],[Electricity 22-23]]/$M$1, "")</f>
        <v/>
      </c>
      <c r="J635" s="7" t="str">
        <f>IF(ISNA(VLOOKUP(Table1510[[#This Row],[Name]],Table1[#All],21,FALSE)),"0",(VLOOKUP(Table1510[[#This Row],[Name]],Table1[#All],21,FALSE)))</f>
        <v>0</v>
      </c>
      <c r="K635" s="97">
        <f ca="1">IFERROR(Table1510[[#This Row],[Electricity 23-24]]/$O$1,"")</f>
        <v>0</v>
      </c>
      <c r="L635" s="77"/>
    </row>
    <row r="636" spans="1:12" x14ac:dyDescent="0.25">
      <c r="A636" s="2"/>
      <c r="B636" s="21" t="e">
        <f>VLOOKUP(Table1510[[#This Row],[Name]], 'Site Information'!$A$2:$D$46, 4, FALSE)</f>
        <v>#N/A</v>
      </c>
      <c r="C636" s="8" t="str">
        <f>IF(ISNA(VLOOKUP(Table1510[[#This Row],[Name]], 'Elec 17-18'!$A$4:$B$630, 2, FALSE)), "0", VLOOKUP(Table1510[[#This Row],[Name]], 'Elec 17-18'!$A$4:$B$630, 2, FALSE))</f>
        <v>0</v>
      </c>
      <c r="D636" s="8" t="str">
        <f>IF(ISNA(VLOOKUP(Table1510[[#This Row],[Name]], 'Elec 18-19'!$A$4:$B$630, 2, FALSE)), "0", VLOOKUP(Table1510[[#This Row],[Name]], 'Elec 18-19'!$A$4:$B$630, 2, FALSE))</f>
        <v>0</v>
      </c>
      <c r="E636" s="7" t="str">
        <f>IF(ISNA(VLOOKUP(Table1510[[#This Row],[Name]], 'Elec 19-20'!$A$4:$B$631, 2, FALSE)), "0", VLOOKUP(Table1510[[#This Row],[Name]], 'Elec 19-20'!$A$4:$B$631, 2, FALSE))</f>
        <v>0</v>
      </c>
      <c r="F636" s="11" t="str">
        <f>IF(ISNA(VLOOKUP(Table1510[[#This Row],[Name]],'Elec 20-21'!$A$4:$B$641, 2, FALSE)), "0", VLOOKUP(Table1510[[#This Row],[Name]], 'Elec 20-21'!$A$4:$B$641, 2, FALSE))</f>
        <v>0</v>
      </c>
      <c r="G636" s="47" t="str">
        <f>IF(ISNA(VLOOKUP(Table1510[[#This Row],[Name]], 'Elec 21-22'!$A$4:$B$656, 2, FALSE)), "0", VLOOKUP(Table1510[[#This Row],[Name]], 'Elec 21-22'!$A$4:$B$656, 2, FALSE))</f>
        <v>0</v>
      </c>
      <c r="H636" s="11" t="str">
        <f>IF(ISNA(VLOOKUP(Table1510[[#This Row],[Name]],'Elec 22-23'!$A$4:$B$680, 2, FALSE)), "", VLOOKUP(Table1510[[#This Row],[Name]], 'Elec 22-23'!$A$4:$B$680, 2, FALSE))</f>
        <v/>
      </c>
      <c r="I636" s="74" t="str">
        <f>IFERROR(Table1510[[#This Row],[Electricity 22-23]]/$M$1, "")</f>
        <v/>
      </c>
      <c r="J636" s="7" t="str">
        <f>IF(ISNA(VLOOKUP(Table1510[[#This Row],[Name]],Table1[#All],21,FALSE)),"0",(VLOOKUP(Table1510[[#This Row],[Name]],Table1[#All],21,FALSE)))</f>
        <v>0</v>
      </c>
      <c r="K636" s="97">
        <f ca="1">IFERROR(Table1510[[#This Row],[Electricity 23-24]]/$O$1,"")</f>
        <v>0</v>
      </c>
      <c r="L636" s="77"/>
    </row>
    <row r="637" spans="1:12" x14ac:dyDescent="0.25">
      <c r="A637" s="2"/>
      <c r="B637" s="21" t="e">
        <f>VLOOKUP(Table1510[[#This Row],[Name]], 'Site Information'!$A$2:$D$46, 4, FALSE)</f>
        <v>#N/A</v>
      </c>
      <c r="C637" s="11" t="str">
        <f>IF(ISNA(VLOOKUP(Table1510[[#This Row],[Name]], 'Elec 17-18'!$A$4:$B$630, 2, FALSE)), "0", VLOOKUP(Table1510[[#This Row],[Name]], 'Elec 17-18'!$A$4:$B$630, 2, FALSE))</f>
        <v>0</v>
      </c>
      <c r="D637" s="11" t="str">
        <f>IF(ISNA(VLOOKUP(Table1510[[#This Row],[Name]], 'Elec 18-19'!$A$4:$B$630, 2, FALSE)), "0", VLOOKUP(Table1510[[#This Row],[Name]], 'Elec 18-19'!$A$4:$B$630, 2, FALSE))</f>
        <v>0</v>
      </c>
      <c r="E637" s="7" t="str">
        <f>IF(ISNA(VLOOKUP(Table1510[[#This Row],[Name]], 'Elec 19-20'!$A$4:$B$631, 2, FALSE)), "0", VLOOKUP(Table1510[[#This Row],[Name]], 'Elec 19-20'!$A$4:$B$631, 2, FALSE))</f>
        <v>0</v>
      </c>
      <c r="F637" s="11" t="str">
        <f>IF(ISNA(VLOOKUP(Table1510[[#This Row],[Name]],'Elec 20-21'!$A$4:$B$641, 2, FALSE)), "0", VLOOKUP(Table1510[[#This Row],[Name]], 'Elec 20-21'!$A$4:$B$641, 2, FALSE))</f>
        <v>0</v>
      </c>
      <c r="G637" s="47" t="str">
        <f>IF(ISNA(VLOOKUP(Table1510[[#This Row],[Name]], 'Elec 21-22'!$A$4:$B$656, 2, FALSE)), "0", VLOOKUP(Table1510[[#This Row],[Name]], 'Elec 21-22'!$A$4:$B$656, 2, FALSE))</f>
        <v>0</v>
      </c>
      <c r="H637" s="11" t="str">
        <f>IF(ISNA(VLOOKUP(Table1510[[#This Row],[Name]],'Elec 22-23'!$A$4:$B$680, 2, FALSE)), "", VLOOKUP(Table1510[[#This Row],[Name]], 'Elec 22-23'!$A$4:$B$680, 2, FALSE))</f>
        <v/>
      </c>
      <c r="I637" s="74" t="str">
        <f>IFERROR(Table1510[[#This Row],[Electricity 22-23]]/$M$1, "")</f>
        <v/>
      </c>
      <c r="J637" s="7" t="str">
        <f>IF(ISNA(VLOOKUP(Table1510[[#This Row],[Name]],Table1[#All],21,FALSE)),"0",(VLOOKUP(Table1510[[#This Row],[Name]],Table1[#All],21,FALSE)))</f>
        <v>0</v>
      </c>
      <c r="K637" s="97">
        <f ca="1">IFERROR(Table1510[[#This Row],[Electricity 23-24]]/$O$1,"")</f>
        <v>0</v>
      </c>
      <c r="L637" s="77"/>
    </row>
    <row r="638" spans="1:12" x14ac:dyDescent="0.25">
      <c r="A638" s="2"/>
      <c r="B638" s="21" t="e">
        <f>VLOOKUP(Table1510[[#This Row],[Name]], 'Site Information'!$A$2:$D$46, 4, FALSE)</f>
        <v>#N/A</v>
      </c>
      <c r="C638" s="47" t="str">
        <f>IF(ISNA(VLOOKUP(Table1510[[#This Row],[Name]], 'Elec 17-18'!$A$4:$B$630, 2, FALSE)), "0", VLOOKUP(Table1510[[#This Row],[Name]], 'Elec 17-18'!$A$4:$B$630, 2, FALSE))</f>
        <v>0</v>
      </c>
      <c r="D638" s="11" t="str">
        <f>IF(ISNA(VLOOKUP(Table1510[[#This Row],[Name]], 'Elec 18-19'!$A$4:$B$630, 2, FALSE)), "0", VLOOKUP(Table1510[[#This Row],[Name]], 'Elec 18-19'!$A$4:$B$630, 2, FALSE))</f>
        <v>0</v>
      </c>
      <c r="E638" s="7" t="str">
        <f>IF(ISNA(VLOOKUP(Table1510[[#This Row],[Name]], 'Elec 19-20'!$A$4:$B$631, 2, FALSE)), "0", VLOOKUP(Table1510[[#This Row],[Name]], 'Elec 19-20'!$A$4:$B$631, 2, FALSE))</f>
        <v>0</v>
      </c>
      <c r="F638" s="11" t="str">
        <f>IF(ISNA(VLOOKUP(Table1510[[#This Row],[Name]],'Elec 20-21'!$A$4:$B$641, 2, FALSE)), "0", VLOOKUP(Table1510[[#This Row],[Name]], 'Elec 20-21'!$A$4:$B$641, 2, FALSE))</f>
        <v>0</v>
      </c>
      <c r="G638" s="47" t="str">
        <f>IF(ISNA(VLOOKUP(Table1510[[#This Row],[Name]], 'Elec 21-22'!$A$4:$B$656, 2, FALSE)), "0", VLOOKUP(Table1510[[#This Row],[Name]], 'Elec 21-22'!$A$4:$B$656, 2, FALSE))</f>
        <v>0</v>
      </c>
      <c r="H638" s="11" t="str">
        <f>IF(ISNA(VLOOKUP(Table1510[[#This Row],[Name]],'Elec 22-23'!$A$4:$B$680, 2, FALSE)), "", VLOOKUP(Table1510[[#This Row],[Name]], 'Elec 22-23'!$A$4:$B$680, 2, FALSE))</f>
        <v/>
      </c>
      <c r="I638" s="97" t="str">
        <f>IFERROR(Table1510[[#This Row],[Electricity 22-23]]/$M$1, "")</f>
        <v/>
      </c>
      <c r="J638" s="7" t="str">
        <f>IF(ISNA(VLOOKUP(Table1510[[#This Row],[Name]],Table1[#All],21,FALSE)),"0",(VLOOKUP(Table1510[[#This Row],[Name]],Table1[#All],21,FALSE)))</f>
        <v>0</v>
      </c>
      <c r="K638" s="97">
        <f ca="1">IFERROR(Table1510[[#This Row],[Electricity 23-24]]/$O$1,"")</f>
        <v>0</v>
      </c>
      <c r="L638" s="77"/>
    </row>
    <row r="639" spans="1:12" x14ac:dyDescent="0.25">
      <c r="A639" s="2"/>
      <c r="B639" s="21" t="e">
        <f>VLOOKUP(Table1510[[#This Row],[Name]], 'Site Information'!$A$2:$D$46, 4, FALSE)</f>
        <v>#N/A</v>
      </c>
      <c r="C639" s="47" t="str">
        <f>IF(ISNA(VLOOKUP(Table1510[[#This Row],[Name]], 'Elec 17-18'!$A$4:$B$630, 2, FALSE)), "0", VLOOKUP(Table1510[[#This Row],[Name]], 'Elec 17-18'!$A$4:$B$630, 2, FALSE))</f>
        <v>0</v>
      </c>
      <c r="D639" s="11" t="str">
        <f>IF(ISNA(VLOOKUP(Table1510[[#This Row],[Name]], 'Elec 18-19'!$A$4:$B$630, 2, FALSE)), "0", VLOOKUP(Table1510[[#This Row],[Name]], 'Elec 18-19'!$A$4:$B$630, 2, FALSE))</f>
        <v>0</v>
      </c>
      <c r="E639" s="7" t="str">
        <f>IF(ISNA(VLOOKUP(Table1510[[#This Row],[Name]], 'Elec 19-20'!$A$4:$B$631, 2, FALSE)), "0", VLOOKUP(Table1510[[#This Row],[Name]], 'Elec 19-20'!$A$4:$B$631, 2, FALSE))</f>
        <v>0</v>
      </c>
      <c r="F639" s="11" t="str">
        <f>IF(ISNA(VLOOKUP(Table1510[[#This Row],[Name]],'Elec 20-21'!$A$4:$B$641, 2, FALSE)), "0", VLOOKUP(Table1510[[#This Row],[Name]], 'Elec 20-21'!$A$4:$B$641, 2, FALSE))</f>
        <v>0</v>
      </c>
      <c r="G639" s="47" t="str">
        <f>IF(ISNA(VLOOKUP(Table1510[[#This Row],[Name]], 'Elec 21-22'!$A$4:$B$656, 2, FALSE)), "0", VLOOKUP(Table1510[[#This Row],[Name]], 'Elec 21-22'!$A$4:$B$656, 2, FALSE))</f>
        <v>0</v>
      </c>
      <c r="H639" s="11" t="str">
        <f>IF(ISNA(VLOOKUP(Table1510[[#This Row],[Name]],'Elec 22-23'!$A$4:$B$680, 2, FALSE)), "", VLOOKUP(Table1510[[#This Row],[Name]], 'Elec 22-23'!$A$4:$B$680, 2, FALSE))</f>
        <v/>
      </c>
      <c r="I639" s="97" t="str">
        <f>IFERROR(Table1510[[#This Row],[Electricity 22-23]]/$M$1, "")</f>
        <v/>
      </c>
      <c r="J639" s="7" t="str">
        <f>IF(ISNA(VLOOKUP(Table1510[[#This Row],[Name]],Table1[#All],21,FALSE)),"0",(VLOOKUP(Table1510[[#This Row],[Name]],Table1[#All],21,FALSE)))</f>
        <v>0</v>
      </c>
      <c r="K639" s="97">
        <f ca="1">IFERROR(Table1510[[#This Row],[Electricity 23-24]]/$O$1,"")</f>
        <v>0</v>
      </c>
      <c r="L639" s="77"/>
    </row>
    <row r="640" spans="1:12" x14ac:dyDescent="0.25">
      <c r="A640" s="2"/>
      <c r="B640" s="21" t="e">
        <f>VLOOKUP(Table1510[[#This Row],[Name]], 'Site Information'!$A$2:$D$46, 4, FALSE)</f>
        <v>#N/A</v>
      </c>
      <c r="C640" s="13" t="str">
        <f>IF(ISNA(VLOOKUP(Table1510[[#This Row],[Name]], 'Elec 17-18'!$A$4:$B$630, 2, FALSE)), "0", VLOOKUP(Table1510[[#This Row],[Name]], 'Elec 17-18'!$A$4:$B$630, 2, FALSE))</f>
        <v>0</v>
      </c>
      <c r="D640" s="8" t="str">
        <f>IF(ISNA(VLOOKUP(Table1510[[#This Row],[Name]], 'Elec 18-19'!$A$4:$B$630, 2, FALSE)), "0", VLOOKUP(Table1510[[#This Row],[Name]], 'Elec 18-19'!$A$4:$B$630, 2, FALSE))</f>
        <v>0</v>
      </c>
      <c r="E640" s="7" t="str">
        <f>IF(ISNA(VLOOKUP(Table1510[[#This Row],[Name]], 'Elec 19-20'!$A$4:$B$631, 2, FALSE)), "0", VLOOKUP(Table1510[[#This Row],[Name]], 'Elec 19-20'!$A$4:$B$631, 2, FALSE))</f>
        <v>0</v>
      </c>
      <c r="F640" s="11" t="str">
        <f>IF(ISNA(VLOOKUP(Table1510[[#This Row],[Name]],'Elec 20-21'!$A$4:$B$641, 2, FALSE)), "0", VLOOKUP(Table1510[[#This Row],[Name]], 'Elec 20-21'!$A$4:$B$641, 2, FALSE))</f>
        <v>0</v>
      </c>
      <c r="G640" s="47" t="str">
        <f>IF(ISNA(VLOOKUP(Table1510[[#This Row],[Name]], 'Elec 21-22'!$A$4:$B$656, 2, FALSE)), "0", VLOOKUP(Table1510[[#This Row],[Name]], 'Elec 21-22'!$A$4:$B$656, 2, FALSE))</f>
        <v>0</v>
      </c>
      <c r="H640" s="11" t="str">
        <f>IF(ISNA(VLOOKUP(Table1510[[#This Row],[Name]],'Elec 22-23'!$A$4:$B$680, 2, FALSE)), "", VLOOKUP(Table1510[[#This Row],[Name]], 'Elec 22-23'!$A$4:$B$680, 2, FALSE))</f>
        <v/>
      </c>
      <c r="I640" s="97" t="str">
        <f>IFERROR(Table1510[[#This Row],[Electricity 22-23]]/$M$1, "")</f>
        <v/>
      </c>
      <c r="J640" s="7" t="str">
        <f>IF(ISNA(VLOOKUP(Table1510[[#This Row],[Name]],Table1[#All],21,FALSE)),"0",(VLOOKUP(Table1510[[#This Row],[Name]],Table1[#All],21,FALSE)))</f>
        <v>0</v>
      </c>
      <c r="K640" s="97">
        <f ca="1">IFERROR(Table1510[[#This Row],[Electricity 23-24]]/$O$1,"")</f>
        <v>0</v>
      </c>
      <c r="L640" s="77"/>
    </row>
    <row r="641" spans="1:12" x14ac:dyDescent="0.25">
      <c r="A641" s="2"/>
      <c r="B641" s="21" t="e">
        <f>VLOOKUP(Table1510[[#This Row],[Name]], 'Site Information'!$A$2:$D$46, 4, FALSE)</f>
        <v>#N/A</v>
      </c>
      <c r="C641" s="47" t="str">
        <f>IF(ISNA(VLOOKUP(Table1510[[#This Row],[Name]], 'Elec 17-18'!$A$4:$B$630, 2, FALSE)), "0", VLOOKUP(Table1510[[#This Row],[Name]], 'Elec 17-18'!$A$4:$B$630, 2, FALSE))</f>
        <v>0</v>
      </c>
      <c r="D641" s="11" t="str">
        <f>IF(ISNA(VLOOKUP(Table1510[[#This Row],[Name]], 'Elec 18-19'!$A$4:$B$630, 2, FALSE)), "0", VLOOKUP(Table1510[[#This Row],[Name]], 'Elec 18-19'!$A$4:$B$630, 2, FALSE))</f>
        <v>0</v>
      </c>
      <c r="E641" s="11" t="str">
        <f>IF(ISNA(VLOOKUP(Table1510[[#This Row],[Name]], 'Elec 19-20'!$A$4:$B$631, 2, FALSE)), "0", VLOOKUP(Table1510[[#This Row],[Name]], 'Elec 19-20'!$A$4:$B$631, 2, FALSE))</f>
        <v>0</v>
      </c>
      <c r="F641" s="11" t="str">
        <f>IF(ISNA(VLOOKUP(Table1510[[#This Row],[Name]],'Elec 20-21'!$A$4:$B$641, 2, FALSE)), "0", VLOOKUP(Table1510[[#This Row],[Name]], 'Elec 20-21'!$A$4:$B$641, 2, FALSE))</f>
        <v>0</v>
      </c>
      <c r="G641" s="47" t="str">
        <f>IF(ISNA(VLOOKUP(Table1510[[#This Row],[Name]], 'Elec 21-22'!$A$4:$B$656, 2, FALSE)), "0", VLOOKUP(Table1510[[#This Row],[Name]], 'Elec 21-22'!$A$4:$B$656, 2, FALSE))</f>
        <v>0</v>
      </c>
      <c r="H641" s="11" t="str">
        <f>IF(ISNA(VLOOKUP(Table1510[[#This Row],[Name]],'Elec 22-23'!$A$4:$B$680, 2, FALSE)), "", VLOOKUP(Table1510[[#This Row],[Name]], 'Elec 22-23'!$A$4:$B$680, 2, FALSE))</f>
        <v/>
      </c>
      <c r="I641" s="93" t="str">
        <f>IFERROR(Table1510[[#This Row],[Electricity 22-23]]/$M$1, "")</f>
        <v/>
      </c>
      <c r="J641" s="7" t="str">
        <f>IF(ISNA(VLOOKUP(Table1510[[#This Row],[Name]],Table1[#All],21,FALSE)),"0",(VLOOKUP(Table1510[[#This Row],[Name]],Table1[#All],21,FALSE)))</f>
        <v>0</v>
      </c>
      <c r="K641" s="97">
        <f ca="1">IFERROR(Table1510[[#This Row],[Electricity 23-24]]/$O$1,"")</f>
        <v>0</v>
      </c>
      <c r="L641" s="77"/>
    </row>
    <row r="642" spans="1:12" x14ac:dyDescent="0.25">
      <c r="A642" s="2"/>
      <c r="B642" s="21" t="e">
        <f>VLOOKUP(Table1510[[#This Row],[Name]], 'Site Information'!$A$2:$D$46, 4, FALSE)</f>
        <v>#N/A</v>
      </c>
      <c r="C642" s="11" t="str">
        <f>IF(ISNA(VLOOKUP(Table1510[[#This Row],[Name]], 'Elec 17-18'!$A$4:$B$630, 2, FALSE)), "0", VLOOKUP(Table1510[[#This Row],[Name]], 'Elec 17-18'!$A$4:$B$630, 2, FALSE))</f>
        <v>0</v>
      </c>
      <c r="D642" s="11" t="str">
        <f>IF(ISNA(VLOOKUP(Table1510[[#This Row],[Name]], 'Elec 18-19'!$A$4:$B$630, 2, FALSE)), "0", VLOOKUP(Table1510[[#This Row],[Name]], 'Elec 18-19'!$A$4:$B$630, 2, FALSE))</f>
        <v>0</v>
      </c>
      <c r="E642" s="11" t="str">
        <f>IF(ISNA(VLOOKUP(Table1510[[#This Row],[Name]], 'Elec 19-20'!$A$4:$B$631, 2, FALSE)), "0", VLOOKUP(Table1510[[#This Row],[Name]], 'Elec 19-20'!$A$4:$B$631, 2, FALSE))</f>
        <v>0</v>
      </c>
      <c r="F642" s="11" t="str">
        <f>IF(ISNA(VLOOKUP(Table1510[[#This Row],[Name]],'Elec 20-21'!$A$4:$B$641, 2, FALSE)), "0", VLOOKUP(Table1510[[#This Row],[Name]], 'Elec 20-21'!$A$4:$B$641, 2, FALSE))</f>
        <v>0</v>
      </c>
      <c r="G642" s="47" t="str">
        <f>IF(ISNA(VLOOKUP(Table1510[[#This Row],[Name]], 'Elec 21-22'!$A$4:$B$656, 2, FALSE)), "0", VLOOKUP(Table1510[[#This Row],[Name]], 'Elec 21-22'!$A$4:$B$656, 2, FALSE))</f>
        <v>0</v>
      </c>
      <c r="H642" s="11" t="str">
        <f>IF(ISNA(VLOOKUP(Table1510[[#This Row],[Name]],'Elec 22-23'!$A$4:$B$680, 2, FALSE)), "", VLOOKUP(Table1510[[#This Row],[Name]], 'Elec 22-23'!$A$4:$B$680, 2, FALSE))</f>
        <v/>
      </c>
      <c r="I642" s="93" t="str">
        <f>IFERROR(Table1510[[#This Row],[Electricity 22-23]]/$M$1, "")</f>
        <v/>
      </c>
      <c r="J642" s="7" t="str">
        <f>IF(ISNA(VLOOKUP(Table1510[[#This Row],[Name]],Table1[#All],21,FALSE)),"0",(VLOOKUP(Table1510[[#This Row],[Name]],Table1[#All],21,FALSE)))</f>
        <v>0</v>
      </c>
      <c r="K642" s="97">
        <f ca="1">IFERROR(Table1510[[#This Row],[Electricity 23-24]]/$O$1,"")</f>
        <v>0</v>
      </c>
      <c r="L642" s="77"/>
    </row>
    <row r="643" spans="1:12" x14ac:dyDescent="0.25">
      <c r="A643" s="2"/>
      <c r="B643" s="21" t="e">
        <f>VLOOKUP(Table1510[[#This Row],[Name]], 'Site Information'!$A$2:$D$46, 4, FALSE)</f>
        <v>#N/A</v>
      </c>
      <c r="C643" s="13" t="str">
        <f>IF(ISNA(VLOOKUP(Table1510[[#This Row],[Name]], 'Elec 17-18'!$A$4:$B$630, 2, FALSE)), "0", VLOOKUP(Table1510[[#This Row],[Name]], 'Elec 17-18'!$A$4:$B$630, 2, FALSE))</f>
        <v>0</v>
      </c>
      <c r="D643" s="8" t="str">
        <f>IF(ISNA(VLOOKUP(Table1510[[#This Row],[Name]], 'Elec 18-19'!$A$4:$B$630, 2, FALSE)), "0", VLOOKUP(Table1510[[#This Row],[Name]], 'Elec 18-19'!$A$4:$B$630, 2, FALSE))</f>
        <v>0</v>
      </c>
      <c r="E643" s="7" t="str">
        <f>IF(ISNA(VLOOKUP(Table1510[[#This Row],[Name]], 'Elec 19-20'!$A$4:$B$631, 2, FALSE)), "0", VLOOKUP(Table1510[[#This Row],[Name]], 'Elec 19-20'!$A$4:$B$631, 2, FALSE))</f>
        <v>0</v>
      </c>
      <c r="F643" s="11" t="str">
        <f>IF(ISNA(VLOOKUP(Table1510[[#This Row],[Name]],'Elec 20-21'!$A$4:$B$641, 2, FALSE)), "0", VLOOKUP(Table1510[[#This Row],[Name]], 'Elec 20-21'!$A$4:$B$641, 2, FALSE))</f>
        <v>0</v>
      </c>
      <c r="G643" s="47" t="str">
        <f>IF(ISNA(VLOOKUP(Table1510[[#This Row],[Name]], 'Elec 21-22'!$A$4:$B$656, 2, FALSE)), "0", VLOOKUP(Table1510[[#This Row],[Name]], 'Elec 21-22'!$A$4:$B$656, 2, FALSE))</f>
        <v>0</v>
      </c>
      <c r="H643" s="11" t="str">
        <f>IF(ISNA(VLOOKUP(Table1510[[#This Row],[Name]],'Elec 22-23'!$A$4:$B$680, 2, FALSE)), "", VLOOKUP(Table1510[[#This Row],[Name]], 'Elec 22-23'!$A$4:$B$680, 2, FALSE))</f>
        <v/>
      </c>
      <c r="I643" s="74" t="str">
        <f>IFERROR(Table1510[[#This Row],[Electricity 22-23]]/$M$1, "")</f>
        <v/>
      </c>
      <c r="J643" s="7" t="str">
        <f>IF(ISNA(VLOOKUP(Table1510[[#This Row],[Name]],Table1[#All],21,FALSE)),"0",(VLOOKUP(Table1510[[#This Row],[Name]],Table1[#All],21,FALSE)))</f>
        <v>0</v>
      </c>
      <c r="K643" s="97">
        <f ca="1">IFERROR(Table1510[[#This Row],[Electricity 23-24]]/$O$1,"")</f>
        <v>0</v>
      </c>
      <c r="L643" s="77"/>
    </row>
    <row r="644" spans="1:12" x14ac:dyDescent="0.25">
      <c r="A644" s="2"/>
      <c r="B644" s="21" t="e">
        <f>VLOOKUP(Table1510[[#This Row],[Name]], 'Site Information'!$A$2:$D$46, 4, FALSE)</f>
        <v>#N/A</v>
      </c>
      <c r="C644" s="47" t="str">
        <f>IF(ISNA(VLOOKUP(Table1510[[#This Row],[Name]], 'Elec 17-18'!$A$4:$B$630, 2, FALSE)), "0", VLOOKUP(Table1510[[#This Row],[Name]], 'Elec 17-18'!$A$4:$B$630, 2, FALSE))</f>
        <v>0</v>
      </c>
      <c r="D644" s="11" t="str">
        <f>IF(ISNA(VLOOKUP(Table1510[[#This Row],[Name]], 'Elec 18-19'!$A$4:$B$630, 2, FALSE)), "0", VLOOKUP(Table1510[[#This Row],[Name]], 'Elec 18-19'!$A$4:$B$630, 2, FALSE))</f>
        <v>0</v>
      </c>
      <c r="E644" s="11" t="str">
        <f>IF(ISNA(VLOOKUP(Table1510[[#This Row],[Name]], 'Elec 19-20'!$A$4:$B$631, 2, FALSE)), "0", VLOOKUP(Table1510[[#This Row],[Name]], 'Elec 19-20'!$A$4:$B$631, 2, FALSE))</f>
        <v>0</v>
      </c>
      <c r="F644" s="11" t="str">
        <f>IF(ISNA(VLOOKUP(Table1510[[#This Row],[Name]],'Elec 20-21'!$A$4:$B$641, 2, FALSE)), "0", VLOOKUP(Table1510[[#This Row],[Name]], 'Elec 20-21'!$A$4:$B$641, 2, FALSE))</f>
        <v>0</v>
      </c>
      <c r="G644" s="47" t="str">
        <f>IF(ISNA(VLOOKUP(Table1510[[#This Row],[Name]], 'Elec 21-22'!$A$4:$B$656, 2, FALSE)), "0", VLOOKUP(Table1510[[#This Row],[Name]], 'Elec 21-22'!$A$4:$B$656, 2, FALSE))</f>
        <v>0</v>
      </c>
      <c r="H644" s="11" t="str">
        <f>IF(ISNA(VLOOKUP(Table1510[[#This Row],[Name]],'Elec 22-23'!$A$4:$B$680, 2, FALSE)), "", VLOOKUP(Table1510[[#This Row],[Name]], 'Elec 22-23'!$A$4:$B$680, 2, FALSE))</f>
        <v/>
      </c>
      <c r="I644" s="12" t="str">
        <f>IFERROR(Table1510[[#This Row],[Electricity 22-23]]/$M$1, "")</f>
        <v/>
      </c>
      <c r="J644" s="7" t="str">
        <f>IF(ISNA(VLOOKUP(Table1510[[#This Row],[Name]],Table1[#All],21,FALSE)),"0",(VLOOKUP(Table1510[[#This Row],[Name]],Table1[#All],21,FALSE)))</f>
        <v>0</v>
      </c>
      <c r="K644" s="97">
        <f ca="1">IFERROR(Table1510[[#This Row],[Electricity 23-24]]/$O$1,"")</f>
        <v>0</v>
      </c>
      <c r="L644" s="77"/>
    </row>
    <row r="645" spans="1:12" x14ac:dyDescent="0.25">
      <c r="A645" s="2"/>
      <c r="B645" s="21" t="e">
        <f>VLOOKUP(Table1510[[#This Row],[Name]], 'Site Information'!$A$2:$D$46, 4, FALSE)</f>
        <v>#N/A</v>
      </c>
      <c r="C645" s="13" t="str">
        <f>IF(ISNA(VLOOKUP(Table1510[[#This Row],[Name]], 'Elec 17-18'!$A$4:$B$630, 2, FALSE)), "0", VLOOKUP(Table1510[[#This Row],[Name]], 'Elec 17-18'!$A$4:$B$630, 2, FALSE))</f>
        <v>0</v>
      </c>
      <c r="D645" s="8" t="str">
        <f>IF(ISNA(VLOOKUP(Table1510[[#This Row],[Name]], 'Elec 18-19'!$A$4:$B$630, 2, FALSE)), "0", VLOOKUP(Table1510[[#This Row],[Name]], 'Elec 18-19'!$A$4:$B$630, 2, FALSE))</f>
        <v>0</v>
      </c>
      <c r="E645" s="7" t="str">
        <f>IF(ISNA(VLOOKUP(Table1510[[#This Row],[Name]], 'Elec 19-20'!$A$4:$B$631, 2, FALSE)), "0", VLOOKUP(Table1510[[#This Row],[Name]], 'Elec 19-20'!$A$4:$B$631, 2, FALSE))</f>
        <v>0</v>
      </c>
      <c r="F645" s="11" t="str">
        <f>IF(ISNA(VLOOKUP(Table1510[[#This Row],[Name]],'Elec 20-21'!$A$4:$B$641, 2, FALSE)), "0", VLOOKUP(Table1510[[#This Row],[Name]], 'Elec 20-21'!$A$4:$B$641, 2, FALSE))</f>
        <v>0</v>
      </c>
      <c r="G645" s="47" t="str">
        <f>IF(ISNA(VLOOKUP(Table1510[[#This Row],[Name]], 'Elec 21-22'!$A$4:$B$656, 2, FALSE)), "0", VLOOKUP(Table1510[[#This Row],[Name]], 'Elec 21-22'!$A$4:$B$656, 2, FALSE))</f>
        <v>0</v>
      </c>
      <c r="H645" s="11" t="str">
        <f>IF(ISNA(VLOOKUP(Table1510[[#This Row],[Name]],'Elec 22-23'!$A$4:$B$680, 2, FALSE)), "", VLOOKUP(Table1510[[#This Row],[Name]], 'Elec 22-23'!$A$4:$B$680, 2, FALSE))</f>
        <v/>
      </c>
      <c r="I645" s="74" t="str">
        <f>IFERROR(Table1510[[#This Row],[Electricity 22-23]]/$M$1, "")</f>
        <v/>
      </c>
      <c r="J645" s="7" t="str">
        <f>IF(ISNA(VLOOKUP(Table1510[[#This Row],[Name]],Table1[#All],21,FALSE)),"0",(VLOOKUP(Table1510[[#This Row],[Name]],Table1[#All],21,FALSE)))</f>
        <v>0</v>
      </c>
      <c r="K645" s="97">
        <f ca="1">IFERROR(Table1510[[#This Row],[Electricity 23-24]]/$O$1,"")</f>
        <v>0</v>
      </c>
      <c r="L645" s="77"/>
    </row>
    <row r="646" spans="1:12" x14ac:dyDescent="0.25">
      <c r="A646" s="2"/>
      <c r="B646" s="21" t="e">
        <f>VLOOKUP(Table1510[[#This Row],[Name]], 'Site Information'!$A$2:$D$46, 4, FALSE)</f>
        <v>#N/A</v>
      </c>
      <c r="C646" s="47" t="str">
        <f>IF(ISNA(VLOOKUP(Table1510[[#This Row],[Name]], 'Elec 17-18'!$A$4:$B$630, 2, FALSE)), "0", VLOOKUP(Table1510[[#This Row],[Name]], 'Elec 17-18'!$A$4:$B$630, 2, FALSE))</f>
        <v>0</v>
      </c>
      <c r="D646" s="11" t="str">
        <f>IF(ISNA(VLOOKUP(Table1510[[#This Row],[Name]], 'Elec 18-19'!$A$4:$B$630, 2, FALSE)), "0", VLOOKUP(Table1510[[#This Row],[Name]], 'Elec 18-19'!$A$4:$B$630, 2, FALSE))</f>
        <v>0</v>
      </c>
      <c r="E646" s="11" t="str">
        <f>IF(ISNA(VLOOKUP(Table1510[[#This Row],[Name]], 'Elec 19-20'!$A$4:$B$631, 2, FALSE)), "0", VLOOKUP(Table1510[[#This Row],[Name]], 'Elec 19-20'!$A$4:$B$631, 2, FALSE))</f>
        <v>0</v>
      </c>
      <c r="F646" s="11" t="str">
        <f>IF(ISNA(VLOOKUP(Table1510[[#This Row],[Name]],'Elec 20-21'!$A$4:$B$641, 2, FALSE)), "0", VLOOKUP(Table1510[[#This Row],[Name]], 'Elec 20-21'!$A$4:$B$641, 2, FALSE))</f>
        <v>0</v>
      </c>
      <c r="G646" s="47" t="str">
        <f>IF(ISNA(VLOOKUP(Table1510[[#This Row],[Name]], 'Elec 21-22'!$A$4:$B$656, 2, FALSE)), "0", VLOOKUP(Table1510[[#This Row],[Name]], 'Elec 21-22'!$A$4:$B$656, 2, FALSE))</f>
        <v>0</v>
      </c>
      <c r="H646" s="11" t="str">
        <f>IF(ISNA(VLOOKUP(Table1510[[#This Row],[Name]],'Elec 22-23'!$A$4:$B$680, 2, FALSE)), "", VLOOKUP(Table1510[[#This Row],[Name]], 'Elec 22-23'!$A$4:$B$680, 2, FALSE))</f>
        <v/>
      </c>
      <c r="I646" s="12" t="str">
        <f>IFERROR(Table1510[[#This Row],[Electricity 22-23]]/$M$1, "")</f>
        <v/>
      </c>
      <c r="J646" s="7" t="str">
        <f>IF(ISNA(VLOOKUP(Table1510[[#This Row],[Name]],Table1[#All],21,FALSE)),"0",(VLOOKUP(Table1510[[#This Row],[Name]],Table1[#All],21,FALSE)))</f>
        <v>0</v>
      </c>
      <c r="K646" s="97">
        <f ca="1">IFERROR(Table1510[[#This Row],[Electricity 23-24]]/$O$1,"")</f>
        <v>0</v>
      </c>
      <c r="L646" s="77"/>
    </row>
    <row r="647" spans="1:12" x14ac:dyDescent="0.25">
      <c r="A647" s="2"/>
      <c r="B647" s="21" t="e">
        <f>VLOOKUP(Table1510[[#This Row],[Name]], 'Site Information'!$A$2:$D$46, 4, FALSE)</f>
        <v>#N/A</v>
      </c>
      <c r="C647" s="47" t="str">
        <f>IF(ISNA(VLOOKUP(Table1510[[#This Row],[Name]], 'Elec 17-18'!$A$4:$B$630, 2, FALSE)), "0", VLOOKUP(Table1510[[#This Row],[Name]], 'Elec 17-18'!$A$4:$B$630, 2, FALSE))</f>
        <v>0</v>
      </c>
      <c r="D647" s="11" t="str">
        <f>IF(ISNA(VLOOKUP(Table1510[[#This Row],[Name]], 'Elec 18-19'!$A$4:$B$630, 2, FALSE)), "0", VLOOKUP(Table1510[[#This Row],[Name]], 'Elec 18-19'!$A$4:$B$630, 2, FALSE))</f>
        <v>0</v>
      </c>
      <c r="E647" s="11" t="str">
        <f>IF(ISNA(VLOOKUP(Table1510[[#This Row],[Name]], 'Elec 19-20'!$A$4:$B$631, 2, FALSE)), "0", VLOOKUP(Table1510[[#This Row],[Name]], 'Elec 19-20'!$A$4:$B$631, 2, FALSE))</f>
        <v>0</v>
      </c>
      <c r="F647" s="11" t="str">
        <f>IF(ISNA(VLOOKUP(Table1510[[#This Row],[Name]],'Elec 20-21'!$A$4:$B$641, 2, FALSE)), "0", VLOOKUP(Table1510[[#This Row],[Name]], 'Elec 20-21'!$A$4:$B$641, 2, FALSE))</f>
        <v>0</v>
      </c>
      <c r="G647" s="47" t="str">
        <f>IF(ISNA(VLOOKUP(Table1510[[#This Row],[Name]], 'Elec 21-22'!$A$4:$B$656, 2, FALSE)), "0", VLOOKUP(Table1510[[#This Row],[Name]], 'Elec 21-22'!$A$4:$B$656, 2, FALSE))</f>
        <v>0</v>
      </c>
      <c r="H647" s="11" t="str">
        <f>IF(ISNA(VLOOKUP(Table1510[[#This Row],[Name]],'Elec 22-23'!$A$4:$B$680, 2, FALSE)), "", VLOOKUP(Table1510[[#This Row],[Name]], 'Elec 22-23'!$A$4:$B$680, 2, FALSE))</f>
        <v/>
      </c>
      <c r="I647" s="12" t="str">
        <f>IFERROR(Table1510[[#This Row],[Electricity 22-23]]/$M$1, "")</f>
        <v/>
      </c>
      <c r="J647" s="7" t="str">
        <f>IF(ISNA(VLOOKUP(Table1510[[#This Row],[Name]],Table1[#All],21,FALSE)),"0",(VLOOKUP(Table1510[[#This Row],[Name]],Table1[#All],21,FALSE)))</f>
        <v>0</v>
      </c>
      <c r="K647" s="97">
        <f ca="1">IFERROR(Table1510[[#This Row],[Electricity 23-24]]/$O$1,"")</f>
        <v>0</v>
      </c>
      <c r="L647" s="77"/>
    </row>
    <row r="648" spans="1:12" x14ac:dyDescent="0.25">
      <c r="A648" s="2"/>
      <c r="B648" s="21" t="e">
        <f>VLOOKUP(Table1510[[#This Row],[Name]], 'Site Information'!$A$2:$D$46, 4, FALSE)</f>
        <v>#N/A</v>
      </c>
      <c r="C648" s="13" t="str">
        <f>IF(ISNA(VLOOKUP(Table1510[[#This Row],[Name]], 'Elec 17-18'!$A$4:$B$630, 2, FALSE)), "0", VLOOKUP(Table1510[[#This Row],[Name]], 'Elec 17-18'!$A$4:$B$630, 2, FALSE))</f>
        <v>0</v>
      </c>
      <c r="D648" s="8" t="str">
        <f>IF(ISNA(VLOOKUP(Table1510[[#This Row],[Name]], 'Elec 18-19'!$A$4:$B$630, 2, FALSE)), "0", VLOOKUP(Table1510[[#This Row],[Name]], 'Elec 18-19'!$A$4:$B$630, 2, FALSE))</f>
        <v>0</v>
      </c>
      <c r="E648" s="7" t="str">
        <f>IF(ISNA(VLOOKUP(Table1510[[#This Row],[Name]], 'Elec 19-20'!$A$4:$B$631, 2, FALSE)), "0", VLOOKUP(Table1510[[#This Row],[Name]], 'Elec 19-20'!$A$4:$B$631, 2, FALSE))</f>
        <v>0</v>
      </c>
      <c r="F648" s="11" t="str">
        <f>IF(ISNA(VLOOKUP(Table1510[[#This Row],[Name]],'Elec 20-21'!$A$4:$B$641, 2, FALSE)), "0", VLOOKUP(Table1510[[#This Row],[Name]], 'Elec 20-21'!$A$4:$B$641, 2, FALSE))</f>
        <v>0</v>
      </c>
      <c r="G648" s="47" t="str">
        <f>IF(ISNA(VLOOKUP(Table1510[[#This Row],[Name]], 'Elec 21-22'!$A$4:$B$656, 2, FALSE)), "0", VLOOKUP(Table1510[[#This Row],[Name]], 'Elec 21-22'!$A$4:$B$656, 2, FALSE))</f>
        <v>0</v>
      </c>
      <c r="H648" s="11" t="str">
        <f>IF(ISNA(VLOOKUP(Table1510[[#This Row],[Name]],'Elec 22-23'!$A$4:$B$680, 2, FALSE)), "", VLOOKUP(Table1510[[#This Row],[Name]], 'Elec 22-23'!$A$4:$B$680, 2, FALSE))</f>
        <v/>
      </c>
      <c r="I648" s="97" t="str">
        <f>IFERROR(Table1510[[#This Row],[Electricity 22-23]]/$M$1, "")</f>
        <v/>
      </c>
      <c r="J648" s="7" t="str">
        <f>IF(ISNA(VLOOKUP(Table1510[[#This Row],[Name]],Table1[#All],21,FALSE)),"0",(VLOOKUP(Table1510[[#This Row],[Name]],Table1[#All],21,FALSE)))</f>
        <v>0</v>
      </c>
      <c r="K648" s="97">
        <f ca="1">IFERROR(Table1510[[#This Row],[Electricity 23-24]]/$O$1,"")</f>
        <v>0</v>
      </c>
      <c r="L648" s="77"/>
    </row>
    <row r="649" spans="1:12" x14ac:dyDescent="0.25">
      <c r="A649" s="2"/>
      <c r="B649" s="21" t="e">
        <f>VLOOKUP(Table1510[[#This Row],[Name]], 'Site Information'!$A$2:$D$46, 4, FALSE)</f>
        <v>#N/A</v>
      </c>
      <c r="C649" s="8" t="str">
        <f>IF(ISNA(VLOOKUP(Table1510[[#This Row],[Name]], 'Elec 17-18'!$A$4:$B$630, 2, FALSE)), "0", VLOOKUP(Table1510[[#This Row],[Name]], 'Elec 17-18'!$A$4:$B$630, 2, FALSE))</f>
        <v>0</v>
      </c>
      <c r="D649" s="8" t="str">
        <f>IF(ISNA(VLOOKUP(Table1510[[#This Row],[Name]], 'Elec 18-19'!$A$4:$B$630, 2, FALSE)), "0", VLOOKUP(Table1510[[#This Row],[Name]], 'Elec 18-19'!$A$4:$B$630, 2, FALSE))</f>
        <v>0</v>
      </c>
      <c r="E649" s="7" t="str">
        <f>IF(ISNA(VLOOKUP(Table1510[[#This Row],[Name]], 'Elec 19-20'!$A$4:$B$631, 2, FALSE)), "0", VLOOKUP(Table1510[[#This Row],[Name]], 'Elec 19-20'!$A$4:$B$631, 2, FALSE))</f>
        <v>0</v>
      </c>
      <c r="F649" s="11" t="str">
        <f>IF(ISNA(VLOOKUP(Table1510[[#This Row],[Name]],'Elec 20-21'!$A$4:$B$641, 2, FALSE)), "0", VLOOKUP(Table1510[[#This Row],[Name]], 'Elec 20-21'!$A$4:$B$641, 2, FALSE))</f>
        <v>0</v>
      </c>
      <c r="G649" s="47" t="str">
        <f>IF(ISNA(VLOOKUP(Table1510[[#This Row],[Name]], 'Elec 21-22'!$A$4:$B$656, 2, FALSE)), "0", VLOOKUP(Table1510[[#This Row],[Name]], 'Elec 21-22'!$A$4:$B$656, 2, FALSE))</f>
        <v>0</v>
      </c>
      <c r="H649" s="11" t="str">
        <f>IF(ISNA(VLOOKUP(Table1510[[#This Row],[Name]],'Elec 22-23'!$A$4:$B$680, 2, FALSE)), "", VLOOKUP(Table1510[[#This Row],[Name]], 'Elec 22-23'!$A$4:$B$680, 2, FALSE))</f>
        <v/>
      </c>
      <c r="I649" s="74" t="str">
        <f>IFERROR(Table1510[[#This Row],[Electricity 22-23]]/$M$1, "")</f>
        <v/>
      </c>
      <c r="J649" s="7" t="str">
        <f>IF(ISNA(VLOOKUP(Table1510[[#This Row],[Name]],Table1[#All],21,FALSE)),"0",(VLOOKUP(Table1510[[#This Row],[Name]],Table1[#All],21,FALSE)))</f>
        <v>0</v>
      </c>
      <c r="K649" s="97">
        <f ca="1">IFERROR(Table1510[[#This Row],[Electricity 23-24]]/$O$1,"")</f>
        <v>0</v>
      </c>
      <c r="L649" s="77"/>
    </row>
    <row r="650" spans="1:12" x14ac:dyDescent="0.25">
      <c r="A650" s="2"/>
      <c r="B650" s="21" t="e">
        <f>VLOOKUP(Table1510[[#This Row],[Name]], 'Site Information'!$A$2:$D$46, 4, FALSE)</f>
        <v>#N/A</v>
      </c>
      <c r="C650" s="8" t="str">
        <f>IF(ISNA(VLOOKUP(Table1510[[#This Row],[Name]], 'Elec 17-18'!$A$4:$B$630, 2, FALSE)), "0", VLOOKUP(Table1510[[#This Row],[Name]], 'Elec 17-18'!$A$4:$B$630, 2, FALSE))</f>
        <v>0</v>
      </c>
      <c r="D650" s="8" t="str">
        <f>IF(ISNA(VLOOKUP(Table1510[[#This Row],[Name]], 'Elec 18-19'!$A$4:$B$630, 2, FALSE)), "0", VLOOKUP(Table1510[[#This Row],[Name]], 'Elec 18-19'!$A$4:$B$630, 2, FALSE))</f>
        <v>0</v>
      </c>
      <c r="E650" s="7" t="str">
        <f>IF(ISNA(VLOOKUP(Table1510[[#This Row],[Name]], 'Elec 19-20'!$A$4:$B$631, 2, FALSE)), "0", VLOOKUP(Table1510[[#This Row],[Name]], 'Elec 19-20'!$A$4:$B$631, 2, FALSE))</f>
        <v>0</v>
      </c>
      <c r="F650" s="11" t="str">
        <f>IF(ISNA(VLOOKUP(Table1510[[#This Row],[Name]],'Elec 20-21'!$A$4:$B$641, 2, FALSE)), "0", VLOOKUP(Table1510[[#This Row],[Name]], 'Elec 20-21'!$A$4:$B$641, 2, FALSE))</f>
        <v>0</v>
      </c>
      <c r="G650" s="47" t="str">
        <f>IF(ISNA(VLOOKUP(Table1510[[#This Row],[Name]], 'Elec 21-22'!$A$4:$B$656, 2, FALSE)), "0", VLOOKUP(Table1510[[#This Row],[Name]], 'Elec 21-22'!$A$4:$B$656, 2, FALSE))</f>
        <v>0</v>
      </c>
      <c r="H650" s="11" t="str">
        <f>IF(ISNA(VLOOKUP(Table1510[[#This Row],[Name]],'Elec 22-23'!$A$4:$B$680, 2, FALSE)), "", VLOOKUP(Table1510[[#This Row],[Name]], 'Elec 22-23'!$A$4:$B$680, 2, FALSE))</f>
        <v/>
      </c>
      <c r="I650" s="97" t="str">
        <f>IFERROR(Table1510[[#This Row],[Electricity 22-23]]/$M$1, "")</f>
        <v/>
      </c>
      <c r="J650" s="7" t="str">
        <f>IF(ISNA(VLOOKUP(Table1510[[#This Row],[Name]],Table1[#All],21,FALSE)),"0",(VLOOKUP(Table1510[[#This Row],[Name]],Table1[#All],21,FALSE)))</f>
        <v>0</v>
      </c>
      <c r="K650" s="97">
        <f ca="1">IFERROR(Table1510[[#This Row],[Electricity 23-24]]/$O$1,"")</f>
        <v>0</v>
      </c>
      <c r="L650" s="77"/>
    </row>
    <row r="651" spans="1:12" x14ac:dyDescent="0.25">
      <c r="A651" s="2"/>
      <c r="B651" s="21" t="e">
        <f>VLOOKUP(Table1510[[#This Row],[Name]], 'Site Information'!$A$2:$D$46, 4, FALSE)</f>
        <v>#N/A</v>
      </c>
      <c r="C651" s="47" t="str">
        <f>IF(ISNA(VLOOKUP(Table1510[[#This Row],[Name]], 'Elec 17-18'!$A$4:$B$630, 2, FALSE)), "0", VLOOKUP(Table1510[[#This Row],[Name]], 'Elec 17-18'!$A$4:$B$630, 2, FALSE))</f>
        <v>0</v>
      </c>
      <c r="D651" s="11" t="str">
        <f>IF(ISNA(VLOOKUP(Table1510[[#This Row],[Name]], 'Elec 18-19'!$A$4:$B$630, 2, FALSE)), "0", VLOOKUP(Table1510[[#This Row],[Name]], 'Elec 18-19'!$A$4:$B$630, 2, FALSE))</f>
        <v>0</v>
      </c>
      <c r="E651" s="7" t="str">
        <f>IF(ISNA(VLOOKUP(Table1510[[#This Row],[Name]], 'Elec 19-20'!$A$4:$B$631, 2, FALSE)), "0", VLOOKUP(Table1510[[#This Row],[Name]], 'Elec 19-20'!$A$4:$B$631, 2, FALSE))</f>
        <v>0</v>
      </c>
      <c r="F651" s="11" t="str">
        <f>IF(ISNA(VLOOKUP(Table1510[[#This Row],[Name]],'Elec 20-21'!$A$4:$B$641, 2, FALSE)), "0", VLOOKUP(Table1510[[#This Row],[Name]], 'Elec 20-21'!$A$4:$B$641, 2, FALSE))</f>
        <v>0</v>
      </c>
      <c r="G651" s="47" t="str">
        <f>IF(ISNA(VLOOKUP(Table1510[[#This Row],[Name]], 'Elec 21-22'!$A$4:$B$656, 2, FALSE)), "0", VLOOKUP(Table1510[[#This Row],[Name]], 'Elec 21-22'!$A$4:$B$656, 2, FALSE))</f>
        <v>0</v>
      </c>
      <c r="H651" s="11" t="str">
        <f>IF(ISNA(VLOOKUP(Table1510[[#This Row],[Name]],'Elec 22-23'!$A$4:$B$680, 2, FALSE)), "", VLOOKUP(Table1510[[#This Row],[Name]], 'Elec 22-23'!$A$4:$B$680, 2, FALSE))</f>
        <v/>
      </c>
      <c r="I651" s="97" t="str">
        <f>IFERROR(Table1510[[#This Row],[Electricity 22-23]]/$M$1, "")</f>
        <v/>
      </c>
      <c r="J651" s="7" t="str">
        <f>IF(ISNA(VLOOKUP(Table1510[[#This Row],[Name]],Table1[#All],21,FALSE)),"0",(VLOOKUP(Table1510[[#This Row],[Name]],Table1[#All],21,FALSE)))</f>
        <v>0</v>
      </c>
      <c r="K651" s="97">
        <f ca="1">IFERROR(Table1510[[#This Row],[Electricity 23-24]]/$O$1,"")</f>
        <v>0</v>
      </c>
      <c r="L651" s="77"/>
    </row>
    <row r="652" spans="1:12" x14ac:dyDescent="0.25">
      <c r="A652" s="2"/>
      <c r="B652" s="21" t="e">
        <f>VLOOKUP(Table1510[[#This Row],[Name]], 'Site Information'!$A$2:$D$46, 4, FALSE)</f>
        <v>#N/A</v>
      </c>
      <c r="C652" s="11" t="str">
        <f>IF(ISNA(VLOOKUP(Table1510[[#This Row],[Name]], 'Elec 17-18'!$A$4:$B$630, 2, FALSE)), "0", VLOOKUP(Table1510[[#This Row],[Name]], 'Elec 17-18'!$A$4:$B$630, 2, FALSE))</f>
        <v>0</v>
      </c>
      <c r="D652" s="11" t="str">
        <f>IF(ISNA(VLOOKUP(Table1510[[#This Row],[Name]], 'Elec 18-19'!$A$4:$B$630, 2, FALSE)), "0", VLOOKUP(Table1510[[#This Row],[Name]], 'Elec 18-19'!$A$4:$B$630, 2, FALSE))</f>
        <v>0</v>
      </c>
      <c r="E652" s="7" t="str">
        <f>IF(ISNA(VLOOKUP(Table1510[[#This Row],[Name]], 'Elec 19-20'!$A$4:$B$631, 2, FALSE)), "0", VLOOKUP(Table1510[[#This Row],[Name]], 'Elec 19-20'!$A$4:$B$631, 2, FALSE))</f>
        <v>0</v>
      </c>
      <c r="F652" s="11" t="str">
        <f>IF(ISNA(VLOOKUP(Table1510[[#This Row],[Name]],'Elec 20-21'!$A$4:$B$641, 2, FALSE)), "0", VLOOKUP(Table1510[[#This Row],[Name]], 'Elec 20-21'!$A$4:$B$641, 2, FALSE))</f>
        <v>0</v>
      </c>
      <c r="G652" s="47" t="str">
        <f>IF(ISNA(VLOOKUP(Table1510[[#This Row],[Name]], 'Elec 21-22'!$A$4:$B$656, 2, FALSE)), "0", VLOOKUP(Table1510[[#This Row],[Name]], 'Elec 21-22'!$A$4:$B$656, 2, FALSE))</f>
        <v>0</v>
      </c>
      <c r="H652" s="11" t="str">
        <f>IF(ISNA(VLOOKUP(Table1510[[#This Row],[Name]],'Elec 22-23'!$A$4:$B$680, 2, FALSE)), "", VLOOKUP(Table1510[[#This Row],[Name]], 'Elec 22-23'!$A$4:$B$680, 2, FALSE))</f>
        <v/>
      </c>
      <c r="I652" s="74" t="str">
        <f>IFERROR(Table1510[[#This Row],[Electricity 22-23]]/$M$1, "")</f>
        <v/>
      </c>
      <c r="J652" s="7" t="str">
        <f>IF(ISNA(VLOOKUP(Table1510[[#This Row],[Name]],Table1[#All],21,FALSE)),"0",(VLOOKUP(Table1510[[#This Row],[Name]],Table1[#All],21,FALSE)))</f>
        <v>0</v>
      </c>
      <c r="K652" s="97">
        <f ca="1">IFERROR(Table1510[[#This Row],[Electricity 23-24]]/$O$1,"")</f>
        <v>0</v>
      </c>
      <c r="L652" s="77"/>
    </row>
    <row r="653" spans="1:12" x14ac:dyDescent="0.25">
      <c r="A653" s="2"/>
      <c r="B653" s="21" t="e">
        <f>VLOOKUP(Table1510[[#This Row],[Name]], 'Site Information'!$A$2:$D$46, 4, FALSE)</f>
        <v>#N/A</v>
      </c>
      <c r="C653" s="47" t="str">
        <f>IF(ISNA(VLOOKUP(Table1510[[#This Row],[Name]], 'Elec 17-18'!$A$4:$B$630, 2, FALSE)), "0", VLOOKUP(Table1510[[#This Row],[Name]], 'Elec 17-18'!$A$4:$B$630, 2, FALSE))</f>
        <v>0</v>
      </c>
      <c r="D653" s="11" t="str">
        <f>IF(ISNA(VLOOKUP(Table1510[[#This Row],[Name]], 'Elec 18-19'!$A$4:$B$630, 2, FALSE)), "0", VLOOKUP(Table1510[[#This Row],[Name]], 'Elec 18-19'!$A$4:$B$630, 2, FALSE))</f>
        <v>0</v>
      </c>
      <c r="E653" s="7" t="str">
        <f>IF(ISNA(VLOOKUP(Table1510[[#This Row],[Name]], 'Elec 19-20'!$A$4:$B$631, 2, FALSE)), "0", VLOOKUP(Table1510[[#This Row],[Name]], 'Elec 19-20'!$A$4:$B$631, 2, FALSE))</f>
        <v>0</v>
      </c>
      <c r="F653" s="11" t="str">
        <f>IF(ISNA(VLOOKUP(Table1510[[#This Row],[Name]],'Elec 20-21'!$A$4:$B$641, 2, FALSE)), "0", VLOOKUP(Table1510[[#This Row],[Name]], 'Elec 20-21'!$A$4:$B$641, 2, FALSE))</f>
        <v>0</v>
      </c>
      <c r="G653" s="47" t="str">
        <f>IF(ISNA(VLOOKUP(Table1510[[#This Row],[Name]], 'Elec 21-22'!$A$4:$B$656, 2, FALSE)), "0", VLOOKUP(Table1510[[#This Row],[Name]], 'Elec 21-22'!$A$4:$B$656, 2, FALSE))</f>
        <v>0</v>
      </c>
      <c r="H653" s="11" t="str">
        <f>IF(ISNA(VLOOKUP(Table1510[[#This Row],[Name]],'Elec 22-23'!$A$4:$B$680, 2, FALSE)), "", VLOOKUP(Table1510[[#This Row],[Name]], 'Elec 22-23'!$A$4:$B$680, 2, FALSE))</f>
        <v/>
      </c>
      <c r="I653" s="74" t="str">
        <f>IFERROR(Table1510[[#This Row],[Electricity 22-23]]/$M$1, "")</f>
        <v/>
      </c>
      <c r="J653" s="7" t="str">
        <f>IF(ISNA(VLOOKUP(Table1510[[#This Row],[Name]],Table1[#All],21,FALSE)),"0",(VLOOKUP(Table1510[[#This Row],[Name]],Table1[#All],21,FALSE)))</f>
        <v>0</v>
      </c>
      <c r="K653" s="97">
        <f ca="1">IFERROR(Table1510[[#This Row],[Electricity 23-24]]/$O$1,"")</f>
        <v>0</v>
      </c>
      <c r="L653" s="77"/>
    </row>
    <row r="654" spans="1:12" x14ac:dyDescent="0.25">
      <c r="A654" s="2"/>
      <c r="B654" s="21" t="e">
        <f>VLOOKUP(Table1510[[#This Row],[Name]], 'Site Information'!$A$2:$D$46, 4, FALSE)</f>
        <v>#N/A</v>
      </c>
      <c r="C654" s="8" t="str">
        <f>IF(ISNA(VLOOKUP(Table1510[[#This Row],[Name]], 'Elec 17-18'!$A$4:$B$630, 2, FALSE)), "0", VLOOKUP(Table1510[[#This Row],[Name]], 'Elec 17-18'!$A$4:$B$630, 2, FALSE))</f>
        <v>0</v>
      </c>
      <c r="D654" s="8" t="str">
        <f>IF(ISNA(VLOOKUP(Table1510[[#This Row],[Name]], 'Elec 18-19'!$A$4:$B$630, 2, FALSE)), "0", VLOOKUP(Table1510[[#This Row],[Name]], 'Elec 18-19'!$A$4:$B$630, 2, FALSE))</f>
        <v>0</v>
      </c>
      <c r="E654" s="7" t="str">
        <f>IF(ISNA(VLOOKUP(Table1510[[#This Row],[Name]], 'Elec 19-20'!$A$4:$B$631, 2, FALSE)), "0", VLOOKUP(Table1510[[#This Row],[Name]], 'Elec 19-20'!$A$4:$B$631, 2, FALSE))</f>
        <v>0</v>
      </c>
      <c r="F654" s="11" t="str">
        <f>IF(ISNA(VLOOKUP(Table1510[[#This Row],[Name]],'Elec 20-21'!$A$4:$B$641, 2, FALSE)), "0", VLOOKUP(Table1510[[#This Row],[Name]], 'Elec 20-21'!$A$4:$B$641, 2, FALSE))</f>
        <v>0</v>
      </c>
      <c r="G654" s="47" t="str">
        <f>IF(ISNA(VLOOKUP(Table1510[[#This Row],[Name]], 'Elec 21-22'!$A$4:$B$656, 2, FALSE)), "0", VLOOKUP(Table1510[[#This Row],[Name]], 'Elec 21-22'!$A$4:$B$656, 2, FALSE))</f>
        <v>0</v>
      </c>
      <c r="H654" s="11" t="str">
        <f>IF(ISNA(VLOOKUP(Table1510[[#This Row],[Name]],'Elec 22-23'!$A$4:$B$680, 2, FALSE)), "", VLOOKUP(Table1510[[#This Row],[Name]], 'Elec 22-23'!$A$4:$B$680, 2, FALSE))</f>
        <v/>
      </c>
      <c r="I654" s="97" t="str">
        <f>IFERROR(Table1510[[#This Row],[Electricity 22-23]]/$M$1, "")</f>
        <v/>
      </c>
      <c r="J654" s="7" t="str">
        <f>IF(ISNA(VLOOKUP(Table1510[[#This Row],[Name]],Table1[#All],21,FALSE)),"0",(VLOOKUP(Table1510[[#This Row],[Name]],Table1[#All],21,FALSE)))</f>
        <v>0</v>
      </c>
      <c r="K654" s="97">
        <f ca="1">IFERROR(Table1510[[#This Row],[Electricity 23-24]]/$O$1,"")</f>
        <v>0</v>
      </c>
      <c r="L654" s="77"/>
    </row>
    <row r="655" spans="1:12" x14ac:dyDescent="0.25">
      <c r="A655" s="2"/>
      <c r="B655" s="21" t="e">
        <f>VLOOKUP(Table1510[[#This Row],[Name]], 'Site Information'!$A$2:$D$46, 4, FALSE)</f>
        <v>#N/A</v>
      </c>
      <c r="C655" s="13" t="str">
        <f>IF(ISNA(VLOOKUP(Table1510[[#This Row],[Name]], 'Elec 17-18'!$A$4:$B$630, 2, FALSE)), "0", VLOOKUP(Table1510[[#This Row],[Name]], 'Elec 17-18'!$A$4:$B$630, 2, FALSE))</f>
        <v>0</v>
      </c>
      <c r="D655" s="8" t="str">
        <f>IF(ISNA(VLOOKUP(Table1510[[#This Row],[Name]], 'Elec 18-19'!$A$4:$B$630, 2, FALSE)), "0", VLOOKUP(Table1510[[#This Row],[Name]], 'Elec 18-19'!$A$4:$B$630, 2, FALSE))</f>
        <v>0</v>
      </c>
      <c r="E655" s="7" t="str">
        <f>IF(ISNA(VLOOKUP(Table1510[[#This Row],[Name]], 'Elec 19-20'!$A$4:$B$631, 2, FALSE)), "0", VLOOKUP(Table1510[[#This Row],[Name]], 'Elec 19-20'!$A$4:$B$631, 2, FALSE))</f>
        <v>0</v>
      </c>
      <c r="F655" s="11" t="str">
        <f>IF(ISNA(VLOOKUP(Table1510[[#This Row],[Name]],'Elec 20-21'!$A$4:$B$641, 2, FALSE)), "0", VLOOKUP(Table1510[[#This Row],[Name]], 'Elec 20-21'!$A$4:$B$641, 2, FALSE))</f>
        <v>0</v>
      </c>
      <c r="G655" s="47" t="str">
        <f>IF(ISNA(VLOOKUP(Table1510[[#This Row],[Name]], 'Elec 21-22'!$A$4:$B$656, 2, FALSE)), "0", VLOOKUP(Table1510[[#This Row],[Name]], 'Elec 21-22'!$A$4:$B$656, 2, FALSE))</f>
        <v>0</v>
      </c>
      <c r="H655" s="11" t="str">
        <f>IF(ISNA(VLOOKUP(Table1510[[#This Row],[Name]],'Elec 22-23'!$A$4:$B$680, 2, FALSE)), "", VLOOKUP(Table1510[[#This Row],[Name]], 'Elec 22-23'!$A$4:$B$680, 2, FALSE))</f>
        <v/>
      </c>
      <c r="I655" s="97" t="str">
        <f>IFERROR(Table1510[[#This Row],[Electricity 22-23]]/$M$1, "")</f>
        <v/>
      </c>
      <c r="J655" s="7" t="str">
        <f>IF(ISNA(VLOOKUP(Table1510[[#This Row],[Name]],Table1[#All],21,FALSE)),"0",(VLOOKUP(Table1510[[#This Row],[Name]],Table1[#All],21,FALSE)))</f>
        <v>0</v>
      </c>
      <c r="K655" s="97">
        <f ca="1">IFERROR(Table1510[[#This Row],[Electricity 23-24]]/$O$1,"")</f>
        <v>0</v>
      </c>
      <c r="L655" s="77"/>
    </row>
    <row r="656" spans="1:12" x14ac:dyDescent="0.25">
      <c r="A656" s="2"/>
      <c r="B656" s="21" t="e">
        <f>VLOOKUP(Table1510[[#This Row],[Name]], 'Site Information'!$A$2:$D$46, 4, FALSE)</f>
        <v>#N/A</v>
      </c>
      <c r="C656" s="47" t="str">
        <f>IF(ISNA(VLOOKUP(Table1510[[#This Row],[Name]], 'Elec 17-18'!$A$4:$B$630, 2, FALSE)), "0", VLOOKUP(Table1510[[#This Row],[Name]], 'Elec 17-18'!$A$4:$B$630, 2, FALSE))</f>
        <v>0</v>
      </c>
      <c r="D656" s="11" t="str">
        <f>IF(ISNA(VLOOKUP(Table1510[[#This Row],[Name]], 'Elec 18-19'!$A$4:$B$630, 2, FALSE)), "0", VLOOKUP(Table1510[[#This Row],[Name]], 'Elec 18-19'!$A$4:$B$630, 2, FALSE))</f>
        <v>0</v>
      </c>
      <c r="E656" s="7" t="str">
        <f>IF(ISNA(VLOOKUP(Table1510[[#This Row],[Name]], 'Elec 19-20'!$A$4:$B$631, 2, FALSE)), "0", VLOOKUP(Table1510[[#This Row],[Name]], 'Elec 19-20'!$A$4:$B$631, 2, FALSE))</f>
        <v>0</v>
      </c>
      <c r="F656" s="11" t="str">
        <f>IF(ISNA(VLOOKUP(Table1510[[#This Row],[Name]],'Elec 20-21'!$A$4:$B$641, 2, FALSE)), "0", VLOOKUP(Table1510[[#This Row],[Name]], 'Elec 20-21'!$A$4:$B$641, 2, FALSE))</f>
        <v>0</v>
      </c>
      <c r="G656" s="47" t="str">
        <f>IF(ISNA(VLOOKUP(Table1510[[#This Row],[Name]], 'Elec 21-22'!$A$4:$B$656, 2, FALSE)), "0", VLOOKUP(Table1510[[#This Row],[Name]], 'Elec 21-22'!$A$4:$B$656, 2, FALSE))</f>
        <v>0</v>
      </c>
      <c r="H656" s="11" t="str">
        <f>IF(ISNA(VLOOKUP(Table1510[[#This Row],[Name]],'Elec 22-23'!$A$4:$B$680, 2, FALSE)), "", VLOOKUP(Table1510[[#This Row],[Name]], 'Elec 22-23'!$A$4:$B$680, 2, FALSE))</f>
        <v/>
      </c>
      <c r="I656" s="97" t="str">
        <f>IFERROR(Table1510[[#This Row],[Electricity 22-23]]/$M$1, "")</f>
        <v/>
      </c>
      <c r="J656" s="7" t="str">
        <f>IF(ISNA(VLOOKUP(Table1510[[#This Row],[Name]],Table1[#All],21,FALSE)),"0",(VLOOKUP(Table1510[[#This Row],[Name]],Table1[#All],21,FALSE)))</f>
        <v>0</v>
      </c>
      <c r="K656" s="97">
        <f ca="1">IFERROR(Table1510[[#This Row],[Electricity 23-24]]/$O$1,"")</f>
        <v>0</v>
      </c>
      <c r="L656" s="77"/>
    </row>
    <row r="657" spans="1:12" x14ac:dyDescent="0.25">
      <c r="A657" s="2"/>
      <c r="B657" s="21" t="e">
        <f>VLOOKUP(Table1510[[#This Row],[Name]], 'Site Information'!$A$2:$D$46, 4, FALSE)</f>
        <v>#N/A</v>
      </c>
      <c r="C657" s="11" t="str">
        <f>IF(ISNA(VLOOKUP(Table1510[[#This Row],[Name]], 'Elec 17-18'!$A$4:$B$630, 2, FALSE)), "0", VLOOKUP(Table1510[[#This Row],[Name]], 'Elec 17-18'!$A$4:$B$630, 2, FALSE))</f>
        <v>0</v>
      </c>
      <c r="D657" s="11" t="str">
        <f>IF(ISNA(VLOOKUP(Table1510[[#This Row],[Name]], 'Elec 18-19'!$A$4:$B$630, 2, FALSE)), "0", VLOOKUP(Table1510[[#This Row],[Name]], 'Elec 18-19'!$A$4:$B$630, 2, FALSE))</f>
        <v>0</v>
      </c>
      <c r="E657" s="11" t="str">
        <f>IF(ISNA(VLOOKUP(Table1510[[#This Row],[Name]], 'Elec 19-20'!$A$4:$B$631, 2, FALSE)), "0", VLOOKUP(Table1510[[#This Row],[Name]], 'Elec 19-20'!$A$4:$B$631, 2, FALSE))</f>
        <v>0</v>
      </c>
      <c r="F657" s="11" t="str">
        <f>IF(ISNA(VLOOKUP(Table1510[[#This Row],[Name]],'Elec 20-21'!$A$4:$B$641, 2, FALSE)), "0", VLOOKUP(Table1510[[#This Row],[Name]], 'Elec 20-21'!$A$4:$B$641, 2, FALSE))</f>
        <v>0</v>
      </c>
      <c r="G657" s="47" t="str">
        <f>IF(ISNA(VLOOKUP(Table1510[[#This Row],[Name]], 'Elec 21-22'!$A$4:$B$656, 2, FALSE)), "0", VLOOKUP(Table1510[[#This Row],[Name]], 'Elec 21-22'!$A$4:$B$656, 2, FALSE))</f>
        <v>0</v>
      </c>
      <c r="H657" s="11" t="str">
        <f>IF(ISNA(VLOOKUP(Table1510[[#This Row],[Name]],'Elec 22-23'!$A$4:$B$680, 2, FALSE)), "", VLOOKUP(Table1510[[#This Row],[Name]], 'Elec 22-23'!$A$4:$B$680, 2, FALSE))</f>
        <v/>
      </c>
      <c r="I657" s="93" t="str">
        <f>IFERROR(Table1510[[#This Row],[Electricity 22-23]]/$M$1, "")</f>
        <v/>
      </c>
      <c r="J657" s="7" t="str">
        <f>IF(ISNA(VLOOKUP(Table1510[[#This Row],[Name]],Table1[#All],21,FALSE)),"0",(VLOOKUP(Table1510[[#This Row],[Name]],Table1[#All],21,FALSE)))</f>
        <v>0</v>
      </c>
      <c r="K657" s="97">
        <f ca="1">IFERROR(Table1510[[#This Row],[Electricity 23-24]]/$O$1,"")</f>
        <v>0</v>
      </c>
      <c r="L657" s="77"/>
    </row>
    <row r="658" spans="1:12" x14ac:dyDescent="0.25">
      <c r="A658" s="2"/>
      <c r="B658" s="21" t="e">
        <f>VLOOKUP(Table1510[[#This Row],[Name]], 'Site Information'!$A$2:$D$46, 4, FALSE)</f>
        <v>#N/A</v>
      </c>
      <c r="C658" s="11" t="str">
        <f>IF(ISNA(VLOOKUP(Table1510[[#This Row],[Name]], 'Elec 17-18'!$A$4:$B$630, 2, FALSE)), "0", VLOOKUP(Table1510[[#This Row],[Name]], 'Elec 17-18'!$A$4:$B$630, 2, FALSE))</f>
        <v>0</v>
      </c>
      <c r="D658" s="11" t="str">
        <f>IF(ISNA(VLOOKUP(Table1510[[#This Row],[Name]], 'Elec 18-19'!$A$4:$B$630, 2, FALSE)), "0", VLOOKUP(Table1510[[#This Row],[Name]], 'Elec 18-19'!$A$4:$B$630, 2, FALSE))</f>
        <v>0</v>
      </c>
      <c r="E658" s="7" t="str">
        <f>IF(ISNA(VLOOKUP(Table1510[[#This Row],[Name]], 'Elec 19-20'!$A$4:$B$631, 2, FALSE)), "0", VLOOKUP(Table1510[[#This Row],[Name]], 'Elec 19-20'!$A$4:$B$631, 2, FALSE))</f>
        <v>0</v>
      </c>
      <c r="F658" s="11" t="str">
        <f>IF(ISNA(VLOOKUP(Table1510[[#This Row],[Name]],'Elec 20-21'!$A$4:$B$641, 2, FALSE)), "0", VLOOKUP(Table1510[[#This Row],[Name]], 'Elec 20-21'!$A$4:$B$641, 2, FALSE))</f>
        <v>0</v>
      </c>
      <c r="G658" s="47" t="str">
        <f>IF(ISNA(VLOOKUP(Table1510[[#This Row],[Name]], 'Elec 21-22'!$A$4:$B$656, 2, FALSE)), "0", VLOOKUP(Table1510[[#This Row],[Name]], 'Elec 21-22'!$A$4:$B$656, 2, FALSE))</f>
        <v>0</v>
      </c>
      <c r="H658" s="11" t="str">
        <f>IF(ISNA(VLOOKUP(Table1510[[#This Row],[Name]],'Elec 22-23'!$A$4:$B$680, 2, FALSE)), "", VLOOKUP(Table1510[[#This Row],[Name]], 'Elec 22-23'!$A$4:$B$680, 2, FALSE))</f>
        <v/>
      </c>
      <c r="I658" s="97" t="str">
        <f>IFERROR(Table1510[[#This Row],[Electricity 22-23]]/$M$1, "")</f>
        <v/>
      </c>
      <c r="J658" s="7" t="str">
        <f>IF(ISNA(VLOOKUP(Table1510[[#This Row],[Name]],Table1[#All],21,FALSE)),"0",(VLOOKUP(Table1510[[#This Row],[Name]],Table1[#All],21,FALSE)))</f>
        <v>0</v>
      </c>
      <c r="K658" s="97">
        <f ca="1">IFERROR(Table1510[[#This Row],[Electricity 23-24]]/$O$1,"")</f>
        <v>0</v>
      </c>
      <c r="L658" s="77"/>
    </row>
    <row r="659" spans="1:12" x14ac:dyDescent="0.25">
      <c r="A659" s="2"/>
      <c r="B659" s="21" t="e">
        <f>VLOOKUP(Table1510[[#This Row],[Name]], 'Site Information'!$A$2:$D$46, 4, FALSE)</f>
        <v>#N/A</v>
      </c>
      <c r="C659" s="13" t="str">
        <f>IF(ISNA(VLOOKUP(Table1510[[#This Row],[Name]], 'Elec 17-18'!$A$4:$B$630, 2, FALSE)), "0", VLOOKUP(Table1510[[#This Row],[Name]], 'Elec 17-18'!$A$4:$B$630, 2, FALSE))</f>
        <v>0</v>
      </c>
      <c r="D659" s="8" t="str">
        <f>IF(ISNA(VLOOKUP(Table1510[[#This Row],[Name]], 'Elec 18-19'!$A$4:$B$630, 2, FALSE)), "0", VLOOKUP(Table1510[[#This Row],[Name]], 'Elec 18-19'!$A$4:$B$630, 2, FALSE))</f>
        <v>0</v>
      </c>
      <c r="E659" s="7" t="str">
        <f>IF(ISNA(VLOOKUP(Table1510[[#This Row],[Name]], 'Elec 19-20'!$A$4:$B$631, 2, FALSE)), "0", VLOOKUP(Table1510[[#This Row],[Name]], 'Elec 19-20'!$A$4:$B$631, 2, FALSE))</f>
        <v>0</v>
      </c>
      <c r="F659" s="11" t="str">
        <f>IF(ISNA(VLOOKUP(Table1510[[#This Row],[Name]],'Elec 20-21'!$A$4:$B$641, 2, FALSE)), "0", VLOOKUP(Table1510[[#This Row],[Name]], 'Elec 20-21'!$A$4:$B$641, 2, FALSE))</f>
        <v>0</v>
      </c>
      <c r="G659" s="47" t="str">
        <f>IF(ISNA(VLOOKUP(Table1510[[#This Row],[Name]], 'Elec 21-22'!$A$4:$B$656, 2, FALSE)), "0", VLOOKUP(Table1510[[#This Row],[Name]], 'Elec 21-22'!$A$4:$B$656, 2, FALSE))</f>
        <v>0</v>
      </c>
      <c r="H659" s="11" t="str">
        <f>IF(ISNA(VLOOKUP(Table1510[[#This Row],[Name]],'Elec 22-23'!$A$4:$B$680, 2, FALSE)), "", VLOOKUP(Table1510[[#This Row],[Name]], 'Elec 22-23'!$A$4:$B$680, 2, FALSE))</f>
        <v/>
      </c>
      <c r="I659" s="97" t="str">
        <f>IFERROR(Table1510[[#This Row],[Electricity 22-23]]/$M$1, "")</f>
        <v/>
      </c>
      <c r="J659" s="7" t="str">
        <f>IF(ISNA(VLOOKUP(Table1510[[#This Row],[Name]],Table1[#All],21,FALSE)),"0",(VLOOKUP(Table1510[[#This Row],[Name]],Table1[#All],21,FALSE)))</f>
        <v>0</v>
      </c>
      <c r="K659" s="97">
        <f ca="1">IFERROR(Table1510[[#This Row],[Electricity 23-24]]/$O$1,"")</f>
        <v>0</v>
      </c>
      <c r="L659" s="77"/>
    </row>
    <row r="660" spans="1:12" x14ac:dyDescent="0.25">
      <c r="A660" s="2"/>
      <c r="B660" s="21" t="e">
        <f>VLOOKUP(Table1510[[#This Row],[Name]], 'Site Information'!$A$2:$D$46, 4, FALSE)</f>
        <v>#N/A</v>
      </c>
      <c r="C660" s="47" t="str">
        <f>IF(ISNA(VLOOKUP(Table1510[[#This Row],[Name]], 'Elec 17-18'!$A$4:$B$630, 2, FALSE)), "0", VLOOKUP(Table1510[[#This Row],[Name]], 'Elec 17-18'!$A$4:$B$630, 2, FALSE))</f>
        <v>0</v>
      </c>
      <c r="D660" s="11" t="str">
        <f>IF(ISNA(VLOOKUP(Table1510[[#This Row],[Name]], 'Elec 18-19'!$A$4:$B$630, 2, FALSE)), "0", VLOOKUP(Table1510[[#This Row],[Name]], 'Elec 18-19'!$A$4:$B$630, 2, FALSE))</f>
        <v>0</v>
      </c>
      <c r="E660" s="7" t="str">
        <f>IF(ISNA(VLOOKUP(Table1510[[#This Row],[Name]], 'Elec 19-20'!$A$4:$B$631, 2, FALSE)), "0", VLOOKUP(Table1510[[#This Row],[Name]], 'Elec 19-20'!$A$4:$B$631, 2, FALSE))</f>
        <v>0</v>
      </c>
      <c r="F660" s="11" t="str">
        <f>IF(ISNA(VLOOKUP(Table1510[[#This Row],[Name]],'Elec 20-21'!$A$4:$B$641, 2, FALSE)), "0", VLOOKUP(Table1510[[#This Row],[Name]], 'Elec 20-21'!$A$4:$B$641, 2, FALSE))</f>
        <v>0</v>
      </c>
      <c r="G660" s="47" t="str">
        <f>IF(ISNA(VLOOKUP(Table1510[[#This Row],[Name]], 'Elec 21-22'!$A$4:$B$656, 2, FALSE)), "0", VLOOKUP(Table1510[[#This Row],[Name]], 'Elec 21-22'!$A$4:$B$656, 2, FALSE))</f>
        <v>0</v>
      </c>
      <c r="H660" s="11" t="str">
        <f>IF(ISNA(VLOOKUP(Table1510[[#This Row],[Name]],'Elec 22-23'!$A$4:$B$680, 2, FALSE)), "", VLOOKUP(Table1510[[#This Row],[Name]], 'Elec 22-23'!$A$4:$B$680, 2, FALSE))</f>
        <v/>
      </c>
      <c r="I660" s="74" t="str">
        <f>IFERROR(Table1510[[#This Row],[Electricity 22-23]]/$M$1, "")</f>
        <v/>
      </c>
      <c r="J660" s="7" t="str">
        <f>IF(ISNA(VLOOKUP(Table1510[[#This Row],[Name]],Table1[#All],21,FALSE)),"0",(VLOOKUP(Table1510[[#This Row],[Name]],Table1[#All],21,FALSE)))</f>
        <v>0</v>
      </c>
      <c r="K660" s="97">
        <f ca="1">IFERROR(Table1510[[#This Row],[Electricity 23-24]]/$O$1,"")</f>
        <v>0</v>
      </c>
      <c r="L660" s="77"/>
    </row>
    <row r="661" spans="1:12" x14ac:dyDescent="0.25">
      <c r="A661" s="2"/>
      <c r="B661" s="21" t="e">
        <f>VLOOKUP(Table1510[[#This Row],[Name]], 'Site Information'!$A$2:$D$46, 4, FALSE)</f>
        <v>#N/A</v>
      </c>
      <c r="C661" s="13" t="str">
        <f>IF(ISNA(VLOOKUP(Table1510[[#This Row],[Name]], 'Elec 17-18'!$A$4:$B$630, 2, FALSE)), "0", VLOOKUP(Table1510[[#This Row],[Name]], 'Elec 17-18'!$A$4:$B$630, 2, FALSE))</f>
        <v>0</v>
      </c>
      <c r="D661" s="8" t="str">
        <f>IF(ISNA(VLOOKUP(Table1510[[#This Row],[Name]], 'Elec 18-19'!$A$4:$B$630, 2, FALSE)), "0", VLOOKUP(Table1510[[#This Row],[Name]], 'Elec 18-19'!$A$4:$B$630, 2, FALSE))</f>
        <v>0</v>
      </c>
      <c r="E661" s="7" t="str">
        <f>IF(ISNA(VLOOKUP(Table1510[[#This Row],[Name]], 'Elec 19-20'!$A$4:$B$631, 2, FALSE)), "0", VLOOKUP(Table1510[[#This Row],[Name]], 'Elec 19-20'!$A$4:$B$631, 2, FALSE))</f>
        <v>0</v>
      </c>
      <c r="F661" s="11" t="str">
        <f>IF(ISNA(VLOOKUP(Table1510[[#This Row],[Name]],'Elec 20-21'!$A$4:$B$641, 2, FALSE)), "0", VLOOKUP(Table1510[[#This Row],[Name]], 'Elec 20-21'!$A$4:$B$641, 2, FALSE))</f>
        <v>0</v>
      </c>
      <c r="G661" s="47" t="str">
        <f>IF(ISNA(VLOOKUP(Table1510[[#This Row],[Name]], 'Elec 21-22'!$A$4:$B$656, 2, FALSE)), "0", VLOOKUP(Table1510[[#This Row],[Name]], 'Elec 21-22'!$A$4:$B$656, 2, FALSE))</f>
        <v>0</v>
      </c>
      <c r="H661" s="11" t="str">
        <f>IF(ISNA(VLOOKUP(Table1510[[#This Row],[Name]],'Elec 22-23'!$A$4:$B$680, 2, FALSE)), "", VLOOKUP(Table1510[[#This Row],[Name]], 'Elec 22-23'!$A$4:$B$680, 2, FALSE))</f>
        <v/>
      </c>
      <c r="I661" s="97" t="str">
        <f>IFERROR(Table1510[[#This Row],[Electricity 22-23]]/$M$1, "")</f>
        <v/>
      </c>
      <c r="J661" s="7" t="str">
        <f>IF(ISNA(VLOOKUP(Table1510[[#This Row],[Name]],Table1[#All],21,FALSE)),"0",(VLOOKUP(Table1510[[#This Row],[Name]],Table1[#All],21,FALSE)))</f>
        <v>0</v>
      </c>
      <c r="K661" s="97">
        <f ca="1">IFERROR(Table1510[[#This Row],[Electricity 23-24]]/$O$1,"")</f>
        <v>0</v>
      </c>
      <c r="L661" s="77"/>
    </row>
    <row r="662" spans="1:12" x14ac:dyDescent="0.25">
      <c r="A662" s="2"/>
      <c r="B662" s="21" t="e">
        <f>VLOOKUP(Table1510[[#This Row],[Name]], 'Site Information'!$A$2:$D$46, 4, FALSE)</f>
        <v>#N/A</v>
      </c>
      <c r="C662" s="47" t="str">
        <f>IF(ISNA(VLOOKUP(Table1510[[#This Row],[Name]], 'Elec 17-18'!$A$4:$B$630, 2, FALSE)), "0", VLOOKUP(Table1510[[#This Row],[Name]], 'Elec 17-18'!$A$4:$B$630, 2, FALSE))</f>
        <v>0</v>
      </c>
      <c r="D662" s="11" t="str">
        <f>IF(ISNA(VLOOKUP(Table1510[[#This Row],[Name]], 'Elec 18-19'!$A$4:$B$630, 2, FALSE)), "0", VLOOKUP(Table1510[[#This Row],[Name]], 'Elec 18-19'!$A$4:$B$630, 2, FALSE))</f>
        <v>0</v>
      </c>
      <c r="E662" s="7" t="str">
        <f>IF(ISNA(VLOOKUP(Table1510[[#This Row],[Name]], 'Elec 19-20'!$A$4:$B$631, 2, FALSE)), "0", VLOOKUP(Table1510[[#This Row],[Name]], 'Elec 19-20'!$A$4:$B$631, 2, FALSE))</f>
        <v>0</v>
      </c>
      <c r="F662" s="11" t="str">
        <f>IF(ISNA(VLOOKUP(Table1510[[#This Row],[Name]],'Elec 20-21'!$A$4:$B$641, 2, FALSE)), "0", VLOOKUP(Table1510[[#This Row],[Name]], 'Elec 20-21'!$A$4:$B$641, 2, FALSE))</f>
        <v>0</v>
      </c>
      <c r="G662" s="47" t="str">
        <f>IF(ISNA(VLOOKUP(Table1510[[#This Row],[Name]], 'Elec 21-22'!$A$4:$B$656, 2, FALSE)), "0", VLOOKUP(Table1510[[#This Row],[Name]], 'Elec 21-22'!$A$4:$B$656, 2, FALSE))</f>
        <v>0</v>
      </c>
      <c r="H662" s="11" t="str">
        <f>IF(ISNA(VLOOKUP(Table1510[[#This Row],[Name]],'Elec 22-23'!$A$4:$B$680, 2, FALSE)), "", VLOOKUP(Table1510[[#This Row],[Name]], 'Elec 22-23'!$A$4:$B$680, 2, FALSE))</f>
        <v/>
      </c>
      <c r="I662" s="97" t="str">
        <f>IFERROR(Table1510[[#This Row],[Electricity 22-23]]/$M$1, "")</f>
        <v/>
      </c>
      <c r="J662" s="7" t="str">
        <f>IF(ISNA(VLOOKUP(Table1510[[#This Row],[Name]],Table1[#All],21,FALSE)),"0",(VLOOKUP(Table1510[[#This Row],[Name]],Table1[#All],21,FALSE)))</f>
        <v>0</v>
      </c>
      <c r="K662" s="97">
        <f ca="1">IFERROR(Table1510[[#This Row],[Electricity 23-24]]/$O$1,"")</f>
        <v>0</v>
      </c>
      <c r="L662" s="77"/>
    </row>
    <row r="663" spans="1:12" x14ac:dyDescent="0.25">
      <c r="A663" s="2"/>
      <c r="B663" s="21" t="e">
        <f>VLOOKUP(Table1510[[#This Row],[Name]], 'Site Information'!$A$2:$D$46, 4, FALSE)</f>
        <v>#N/A</v>
      </c>
      <c r="C663" s="13" t="str">
        <f>IF(ISNA(VLOOKUP(Table1510[[#This Row],[Name]], 'Elec 17-18'!$A$4:$B$630, 2, FALSE)), "0", VLOOKUP(Table1510[[#This Row],[Name]], 'Elec 17-18'!$A$4:$B$630, 2, FALSE))</f>
        <v>0</v>
      </c>
      <c r="D663" s="8" t="str">
        <f>IF(ISNA(VLOOKUP(Table1510[[#This Row],[Name]], 'Elec 18-19'!$A$4:$B$630, 2, FALSE)), "0", VLOOKUP(Table1510[[#This Row],[Name]], 'Elec 18-19'!$A$4:$B$630, 2, FALSE))</f>
        <v>0</v>
      </c>
      <c r="E663" s="7" t="str">
        <f>IF(ISNA(VLOOKUP(Table1510[[#This Row],[Name]], 'Elec 19-20'!$A$4:$B$631, 2, FALSE)), "0", VLOOKUP(Table1510[[#This Row],[Name]], 'Elec 19-20'!$A$4:$B$631, 2, FALSE))</f>
        <v>0</v>
      </c>
      <c r="F663" s="11" t="str">
        <f>IF(ISNA(VLOOKUP(Table1510[[#This Row],[Name]],'Elec 20-21'!$A$4:$B$641, 2, FALSE)), "0", VLOOKUP(Table1510[[#This Row],[Name]], 'Elec 20-21'!$A$4:$B$641, 2, FALSE))</f>
        <v>0</v>
      </c>
      <c r="G663" s="47" t="str">
        <f>IF(ISNA(VLOOKUP(Table1510[[#This Row],[Name]], 'Elec 21-22'!$A$4:$B$656, 2, FALSE)), "0", VLOOKUP(Table1510[[#This Row],[Name]], 'Elec 21-22'!$A$4:$B$656, 2, FALSE))</f>
        <v>0</v>
      </c>
      <c r="H663" s="11" t="str">
        <f>IF(ISNA(VLOOKUP(Table1510[[#This Row],[Name]],'Elec 22-23'!$A$4:$B$680, 2, FALSE)), "", VLOOKUP(Table1510[[#This Row],[Name]], 'Elec 22-23'!$A$4:$B$680, 2, FALSE))</f>
        <v/>
      </c>
      <c r="I663" s="74" t="str">
        <f>IFERROR(Table1510[[#This Row],[Electricity 22-23]]/$M$1, "")</f>
        <v/>
      </c>
      <c r="J663" s="7" t="str">
        <f>IF(ISNA(VLOOKUP(Table1510[[#This Row],[Name]],Table1[#All],21,FALSE)),"0",(VLOOKUP(Table1510[[#This Row],[Name]],Table1[#All],21,FALSE)))</f>
        <v>0</v>
      </c>
      <c r="K663" s="97">
        <f ca="1">IFERROR(Table1510[[#This Row],[Electricity 23-24]]/$O$1,"")</f>
        <v>0</v>
      </c>
      <c r="L663" s="77"/>
    </row>
    <row r="664" spans="1:12" x14ac:dyDescent="0.25">
      <c r="A664" s="2"/>
      <c r="B664" s="21" t="e">
        <f>VLOOKUP(Table1510[[#This Row],[Name]], 'Site Information'!$A$2:$D$46, 4, FALSE)</f>
        <v>#N/A</v>
      </c>
      <c r="C664" s="13" t="str">
        <f>IF(ISNA(VLOOKUP(Table1510[[#This Row],[Name]], 'Elec 17-18'!$A$4:$B$630, 2, FALSE)), "0", VLOOKUP(Table1510[[#This Row],[Name]], 'Elec 17-18'!$A$4:$B$630, 2, FALSE))</f>
        <v>0</v>
      </c>
      <c r="D664" s="8" t="str">
        <f>IF(ISNA(VLOOKUP(Table1510[[#This Row],[Name]], 'Elec 18-19'!$A$4:$B$630, 2, FALSE)), "0", VLOOKUP(Table1510[[#This Row],[Name]], 'Elec 18-19'!$A$4:$B$630, 2, FALSE))</f>
        <v>0</v>
      </c>
      <c r="E664" s="7" t="str">
        <f>IF(ISNA(VLOOKUP(Table1510[[#This Row],[Name]], 'Elec 19-20'!$A$4:$B$631, 2, FALSE)), "0", VLOOKUP(Table1510[[#This Row],[Name]], 'Elec 19-20'!$A$4:$B$631, 2, FALSE))</f>
        <v>0</v>
      </c>
      <c r="F664" s="11" t="str">
        <f>IF(ISNA(VLOOKUP(Table1510[[#This Row],[Name]],'Elec 20-21'!$A$4:$B$641, 2, FALSE)), "0", VLOOKUP(Table1510[[#This Row],[Name]], 'Elec 20-21'!$A$4:$B$641, 2, FALSE))</f>
        <v>0</v>
      </c>
      <c r="G664" s="47" t="str">
        <f>IF(ISNA(VLOOKUP(Table1510[[#This Row],[Name]], 'Elec 21-22'!$A$4:$B$656, 2, FALSE)), "0", VLOOKUP(Table1510[[#This Row],[Name]], 'Elec 21-22'!$A$4:$B$656, 2, FALSE))</f>
        <v>0</v>
      </c>
      <c r="H664" s="11" t="str">
        <f>IF(ISNA(VLOOKUP(Table1510[[#This Row],[Name]],'Elec 22-23'!$A$4:$B$680, 2, FALSE)), "", VLOOKUP(Table1510[[#This Row],[Name]], 'Elec 22-23'!$A$4:$B$680, 2, FALSE))</f>
        <v/>
      </c>
      <c r="I664" s="97" t="str">
        <f>IFERROR(Table1510[[#This Row],[Electricity 22-23]]/$M$1, "")</f>
        <v/>
      </c>
      <c r="J664" s="7" t="str">
        <f>IF(ISNA(VLOOKUP(Table1510[[#This Row],[Name]],Table1[#All],21,FALSE)),"0",(VLOOKUP(Table1510[[#This Row],[Name]],Table1[#All],21,FALSE)))</f>
        <v>0</v>
      </c>
      <c r="K664" s="97">
        <f ca="1">IFERROR(Table1510[[#This Row],[Electricity 23-24]]/$O$1,"")</f>
        <v>0</v>
      </c>
      <c r="L664" s="77"/>
    </row>
    <row r="665" spans="1:12" x14ac:dyDescent="0.25">
      <c r="A665" s="2"/>
      <c r="B665" s="21" t="e">
        <f>VLOOKUP(Table1510[[#This Row],[Name]], 'Site Information'!$A$2:$D$46, 4, FALSE)</f>
        <v>#N/A</v>
      </c>
      <c r="C665" s="11" t="str">
        <f>IF(ISNA(VLOOKUP(Table1510[[#This Row],[Name]], 'Elec 17-18'!$A$4:$B$630, 2, FALSE)), "0", VLOOKUP(Table1510[[#This Row],[Name]], 'Elec 17-18'!$A$4:$B$630, 2, FALSE))</f>
        <v>0</v>
      </c>
      <c r="D665" s="11" t="str">
        <f>IF(ISNA(VLOOKUP(Table1510[[#This Row],[Name]], 'Elec 18-19'!$A$4:$B$630, 2, FALSE)), "0", VLOOKUP(Table1510[[#This Row],[Name]], 'Elec 18-19'!$A$4:$B$630, 2, FALSE))</f>
        <v>0</v>
      </c>
      <c r="E665" s="7" t="str">
        <f>IF(ISNA(VLOOKUP(Table1510[[#This Row],[Name]], 'Elec 19-20'!$A$4:$B$631, 2, FALSE)), "0", VLOOKUP(Table1510[[#This Row],[Name]], 'Elec 19-20'!$A$4:$B$631, 2, FALSE))</f>
        <v>0</v>
      </c>
      <c r="F665" s="11" t="str">
        <f>IF(ISNA(VLOOKUP(Table1510[[#This Row],[Name]],'Elec 20-21'!$A$4:$B$641, 2, FALSE)), "0", VLOOKUP(Table1510[[#This Row],[Name]], 'Elec 20-21'!$A$4:$B$641, 2, FALSE))</f>
        <v>0</v>
      </c>
      <c r="G665" s="47" t="str">
        <f>IF(ISNA(VLOOKUP(Table1510[[#This Row],[Name]], 'Elec 21-22'!$A$4:$B$656, 2, FALSE)), "0", VLOOKUP(Table1510[[#This Row],[Name]], 'Elec 21-22'!$A$4:$B$656, 2, FALSE))</f>
        <v>0</v>
      </c>
      <c r="H665" s="11" t="str">
        <f>IF(ISNA(VLOOKUP(Table1510[[#This Row],[Name]],'Elec 22-23'!$A$4:$B$680, 2, FALSE)), "", VLOOKUP(Table1510[[#This Row],[Name]], 'Elec 22-23'!$A$4:$B$680, 2, FALSE))</f>
        <v/>
      </c>
      <c r="I665" s="97" t="str">
        <f>IFERROR(Table1510[[#This Row],[Electricity 22-23]]/$M$1, "")</f>
        <v/>
      </c>
      <c r="J665" s="7" t="str">
        <f>IF(ISNA(VLOOKUP(Table1510[[#This Row],[Name]],Table1[#All],21,FALSE)),"0",(VLOOKUP(Table1510[[#This Row],[Name]],Table1[#All],21,FALSE)))</f>
        <v>0</v>
      </c>
      <c r="K665" s="97">
        <f ca="1">IFERROR(Table1510[[#This Row],[Electricity 23-24]]/$O$1,"")</f>
        <v>0</v>
      </c>
      <c r="L665" s="77"/>
    </row>
    <row r="666" spans="1:12" x14ac:dyDescent="0.25">
      <c r="A666" s="2"/>
      <c r="B666" s="21" t="e">
        <f>VLOOKUP(Table1510[[#This Row],[Name]], 'Site Information'!$A$2:$D$46, 4, FALSE)</f>
        <v>#N/A</v>
      </c>
      <c r="C666" s="13" t="str">
        <f>IF(ISNA(VLOOKUP(Table1510[[#This Row],[Name]], 'Elec 17-18'!$A$4:$B$630, 2, FALSE)), "0", VLOOKUP(Table1510[[#This Row],[Name]], 'Elec 17-18'!$A$4:$B$630, 2, FALSE))</f>
        <v>0</v>
      </c>
      <c r="D666" s="8" t="str">
        <f>IF(ISNA(VLOOKUP(Table1510[[#This Row],[Name]], 'Elec 18-19'!$A$4:$B$630, 2, FALSE)), "0", VLOOKUP(Table1510[[#This Row],[Name]], 'Elec 18-19'!$A$4:$B$630, 2, FALSE))</f>
        <v>0</v>
      </c>
      <c r="E666" s="7" t="str">
        <f>IF(ISNA(VLOOKUP(Table1510[[#This Row],[Name]], 'Elec 19-20'!$A$4:$B$631, 2, FALSE)), "0", VLOOKUP(Table1510[[#This Row],[Name]], 'Elec 19-20'!$A$4:$B$631, 2, FALSE))</f>
        <v>0</v>
      </c>
      <c r="F666" s="11" t="str">
        <f>IF(ISNA(VLOOKUP(Table1510[[#This Row],[Name]],'Elec 20-21'!$A$4:$B$641, 2, FALSE)), "0", VLOOKUP(Table1510[[#This Row],[Name]], 'Elec 20-21'!$A$4:$B$641, 2, FALSE))</f>
        <v>0</v>
      </c>
      <c r="G666" s="47" t="str">
        <f>IF(ISNA(VLOOKUP(Table1510[[#This Row],[Name]], 'Elec 21-22'!$A$4:$B$656, 2, FALSE)), "0", VLOOKUP(Table1510[[#This Row],[Name]], 'Elec 21-22'!$A$4:$B$656, 2, FALSE))</f>
        <v>0</v>
      </c>
      <c r="H666" s="11" t="str">
        <f>IF(ISNA(VLOOKUP(Table1510[[#This Row],[Name]],'Elec 22-23'!$A$4:$B$680, 2, FALSE)), "", VLOOKUP(Table1510[[#This Row],[Name]], 'Elec 22-23'!$A$4:$B$680, 2, FALSE))</f>
        <v/>
      </c>
      <c r="I666" s="97" t="str">
        <f>IFERROR(Table1510[[#This Row],[Electricity 22-23]]/$M$1, "")</f>
        <v/>
      </c>
      <c r="J666" s="7" t="str">
        <f>IF(ISNA(VLOOKUP(Table1510[[#This Row],[Name]],Table1[#All],21,FALSE)),"0",(VLOOKUP(Table1510[[#This Row],[Name]],Table1[#All],21,FALSE)))</f>
        <v>0</v>
      </c>
      <c r="K666" s="97">
        <f ca="1">IFERROR(Table1510[[#This Row],[Electricity 23-24]]/$O$1,"")</f>
        <v>0</v>
      </c>
      <c r="L666" s="77"/>
    </row>
    <row r="667" spans="1:12" x14ac:dyDescent="0.25">
      <c r="A667" s="2"/>
      <c r="B667" s="21" t="e">
        <f>VLOOKUP(Table1510[[#This Row],[Name]], 'Site Information'!$A$2:$D$46, 4, FALSE)</f>
        <v>#N/A</v>
      </c>
      <c r="C667" s="13" t="str">
        <f>IF(ISNA(VLOOKUP(Table1510[[#This Row],[Name]], 'Elec 17-18'!$A$4:$B$630, 2, FALSE)), "0", VLOOKUP(Table1510[[#This Row],[Name]], 'Elec 17-18'!$A$4:$B$630, 2, FALSE))</f>
        <v>0</v>
      </c>
      <c r="D667" s="8" t="str">
        <f>IF(ISNA(VLOOKUP(Table1510[[#This Row],[Name]], 'Elec 18-19'!$A$4:$B$630, 2, FALSE)), "0", VLOOKUP(Table1510[[#This Row],[Name]], 'Elec 18-19'!$A$4:$B$630, 2, FALSE))</f>
        <v>0</v>
      </c>
      <c r="E667" s="7" t="str">
        <f>IF(ISNA(VLOOKUP(Table1510[[#This Row],[Name]], 'Elec 19-20'!$A$4:$B$631, 2, FALSE)), "0", VLOOKUP(Table1510[[#This Row],[Name]], 'Elec 19-20'!$A$4:$B$631, 2, FALSE))</f>
        <v>0</v>
      </c>
      <c r="F667" s="11" t="str">
        <f>IF(ISNA(VLOOKUP(Table1510[[#This Row],[Name]],'Elec 20-21'!$A$4:$B$641, 2, FALSE)), "0", VLOOKUP(Table1510[[#This Row],[Name]], 'Elec 20-21'!$A$4:$B$641, 2, FALSE))</f>
        <v>0</v>
      </c>
      <c r="G667" s="47" t="str">
        <f>IF(ISNA(VLOOKUP(Table1510[[#This Row],[Name]], 'Elec 21-22'!$A$4:$B$656, 2, FALSE)), "0", VLOOKUP(Table1510[[#This Row],[Name]], 'Elec 21-22'!$A$4:$B$656, 2, FALSE))</f>
        <v>0</v>
      </c>
      <c r="H667" s="11" t="str">
        <f>IF(ISNA(VLOOKUP(Table1510[[#This Row],[Name]],'Elec 22-23'!$A$4:$B$680, 2, FALSE)), "", VLOOKUP(Table1510[[#This Row],[Name]], 'Elec 22-23'!$A$4:$B$680, 2, FALSE))</f>
        <v/>
      </c>
      <c r="I667" s="97" t="str">
        <f>IFERROR(Table1510[[#This Row],[Electricity 22-23]]/$M$1, "")</f>
        <v/>
      </c>
      <c r="J667" s="7" t="str">
        <f>IF(ISNA(VLOOKUP(Table1510[[#This Row],[Name]],Table1[#All],21,FALSE)),"0",(VLOOKUP(Table1510[[#This Row],[Name]],Table1[#All],21,FALSE)))</f>
        <v>0</v>
      </c>
      <c r="K667" s="97">
        <f ca="1">IFERROR(Table1510[[#This Row],[Electricity 23-24]]/$O$1,"")</f>
        <v>0</v>
      </c>
      <c r="L667" s="77"/>
    </row>
    <row r="668" spans="1:12" x14ac:dyDescent="0.25">
      <c r="A668" s="2"/>
      <c r="B668" s="21" t="e">
        <f>VLOOKUP(Table1510[[#This Row],[Name]], 'Site Information'!$A$2:$D$46, 4, FALSE)</f>
        <v>#N/A</v>
      </c>
      <c r="C668" s="8" t="str">
        <f>IF(ISNA(VLOOKUP(Table1510[[#This Row],[Name]], 'Elec 17-18'!$A$4:$B$630, 2, FALSE)), "0", VLOOKUP(Table1510[[#This Row],[Name]], 'Elec 17-18'!$A$4:$B$630, 2, FALSE))</f>
        <v>0</v>
      </c>
      <c r="D668" s="8" t="str">
        <f>IF(ISNA(VLOOKUP(Table1510[[#This Row],[Name]], 'Elec 18-19'!$A$4:$B$630, 2, FALSE)), "0", VLOOKUP(Table1510[[#This Row],[Name]], 'Elec 18-19'!$A$4:$B$630, 2, FALSE))</f>
        <v>0</v>
      </c>
      <c r="E668" s="7" t="str">
        <f>IF(ISNA(VLOOKUP(Table1510[[#This Row],[Name]], 'Elec 19-20'!$A$4:$B$631, 2, FALSE)), "0", VLOOKUP(Table1510[[#This Row],[Name]], 'Elec 19-20'!$A$4:$B$631, 2, FALSE))</f>
        <v>0</v>
      </c>
      <c r="F668" s="11" t="str">
        <f>IF(ISNA(VLOOKUP(Table1510[[#This Row],[Name]],'Elec 20-21'!$A$4:$B$641, 2, FALSE)), "0", VLOOKUP(Table1510[[#This Row],[Name]], 'Elec 20-21'!$A$4:$B$641, 2, FALSE))</f>
        <v>0</v>
      </c>
      <c r="G668" s="47" t="str">
        <f>IF(ISNA(VLOOKUP(Table1510[[#This Row],[Name]], 'Elec 21-22'!$A$4:$B$656, 2, FALSE)), "0", VLOOKUP(Table1510[[#This Row],[Name]], 'Elec 21-22'!$A$4:$B$656, 2, FALSE))</f>
        <v>0</v>
      </c>
      <c r="H668" s="11" t="str">
        <f>IF(ISNA(VLOOKUP(Table1510[[#This Row],[Name]],'Elec 22-23'!$A$4:$B$680, 2, FALSE)), "", VLOOKUP(Table1510[[#This Row],[Name]], 'Elec 22-23'!$A$4:$B$680, 2, FALSE))</f>
        <v/>
      </c>
      <c r="I668" s="97" t="str">
        <f>IFERROR(Table1510[[#This Row],[Electricity 22-23]]/$M$1, "")</f>
        <v/>
      </c>
      <c r="J668" s="7" t="str">
        <f>IF(ISNA(VLOOKUP(Table1510[[#This Row],[Name]],Table1[#All],21,FALSE)),"0",(VLOOKUP(Table1510[[#This Row],[Name]],Table1[#All],21,FALSE)))</f>
        <v>0</v>
      </c>
      <c r="K668" s="97">
        <f ca="1">IFERROR(Table1510[[#This Row],[Electricity 23-24]]/$O$1,"")</f>
        <v>0</v>
      </c>
      <c r="L668" s="77"/>
    </row>
    <row r="669" spans="1:12" x14ac:dyDescent="0.25">
      <c r="A669" s="2"/>
      <c r="B669" s="21" t="e">
        <f>VLOOKUP(Table1510[[#This Row],[Name]], 'Site Information'!$A$2:$D$46, 4, FALSE)</f>
        <v>#N/A</v>
      </c>
      <c r="C669" s="13" t="str">
        <f>IF(ISNA(VLOOKUP(Table1510[[#This Row],[Name]], 'Elec 17-18'!$A$4:$B$630, 2, FALSE)), "0", VLOOKUP(Table1510[[#This Row],[Name]], 'Elec 17-18'!$A$4:$B$630, 2, FALSE))</f>
        <v>0</v>
      </c>
      <c r="D669" s="8" t="str">
        <f>IF(ISNA(VLOOKUP(Table1510[[#This Row],[Name]], 'Elec 18-19'!$A$4:$B$630, 2, FALSE)), "0", VLOOKUP(Table1510[[#This Row],[Name]], 'Elec 18-19'!$A$4:$B$630, 2, FALSE))</f>
        <v>0</v>
      </c>
      <c r="E669" s="7" t="str">
        <f>IF(ISNA(VLOOKUP(Table1510[[#This Row],[Name]], 'Elec 19-20'!$A$4:$B$631, 2, FALSE)), "0", VLOOKUP(Table1510[[#This Row],[Name]], 'Elec 19-20'!$A$4:$B$631, 2, FALSE))</f>
        <v>0</v>
      </c>
      <c r="F669" s="11" t="str">
        <f>IF(ISNA(VLOOKUP(Table1510[[#This Row],[Name]],'Elec 20-21'!$A$4:$B$641, 2, FALSE)), "0", VLOOKUP(Table1510[[#This Row],[Name]], 'Elec 20-21'!$A$4:$B$641, 2, FALSE))</f>
        <v>0</v>
      </c>
      <c r="G669" s="47" t="str">
        <f>IF(ISNA(VLOOKUP(Table1510[[#This Row],[Name]], 'Elec 21-22'!$A$4:$B$656, 2, FALSE)), "0", VLOOKUP(Table1510[[#This Row],[Name]], 'Elec 21-22'!$A$4:$B$656, 2, FALSE))</f>
        <v>0</v>
      </c>
      <c r="H669" s="11" t="str">
        <f>IF(ISNA(VLOOKUP(Table1510[[#This Row],[Name]],'Elec 22-23'!$A$4:$B$680, 2, FALSE)), "", VLOOKUP(Table1510[[#This Row],[Name]], 'Elec 22-23'!$A$4:$B$680, 2, FALSE))</f>
        <v/>
      </c>
      <c r="I669" s="97" t="str">
        <f>IFERROR(Table1510[[#This Row],[Electricity 22-23]]/$M$1, "")</f>
        <v/>
      </c>
      <c r="J669" s="7" t="str">
        <f>IF(ISNA(VLOOKUP(Table1510[[#This Row],[Name]],Table1[#All],21,FALSE)),"0",(VLOOKUP(Table1510[[#This Row],[Name]],Table1[#All],21,FALSE)))</f>
        <v>0</v>
      </c>
      <c r="K669" s="97">
        <f ca="1">IFERROR(Table1510[[#This Row],[Electricity 23-24]]/$O$1,"")</f>
        <v>0</v>
      </c>
      <c r="L669" s="77"/>
    </row>
    <row r="670" spans="1:12" x14ac:dyDescent="0.25">
      <c r="A670" s="2"/>
      <c r="B670" s="21" t="e">
        <f>VLOOKUP(Table1510[[#This Row],[Name]], 'Site Information'!$A$2:$D$46, 4, FALSE)</f>
        <v>#N/A</v>
      </c>
      <c r="C670" s="13" t="str">
        <f>IF(ISNA(VLOOKUP(Table1510[[#This Row],[Name]], 'Elec 17-18'!$A$4:$B$630, 2, FALSE)), "0", VLOOKUP(Table1510[[#This Row],[Name]], 'Elec 17-18'!$A$4:$B$630, 2, FALSE))</f>
        <v>0</v>
      </c>
      <c r="D670" s="8" t="str">
        <f>IF(ISNA(VLOOKUP(Table1510[[#This Row],[Name]], 'Elec 18-19'!$A$4:$B$630, 2, FALSE)), "0", VLOOKUP(Table1510[[#This Row],[Name]], 'Elec 18-19'!$A$4:$B$630, 2, FALSE))</f>
        <v>0</v>
      </c>
      <c r="E670" s="7" t="str">
        <f>IF(ISNA(VLOOKUP(Table1510[[#This Row],[Name]], 'Elec 19-20'!$A$4:$B$631, 2, FALSE)), "0", VLOOKUP(Table1510[[#This Row],[Name]], 'Elec 19-20'!$A$4:$B$631, 2, FALSE))</f>
        <v>0</v>
      </c>
      <c r="F670" s="11" t="str">
        <f>IF(ISNA(VLOOKUP(Table1510[[#This Row],[Name]],'Elec 20-21'!$A$4:$B$641, 2, FALSE)), "0", VLOOKUP(Table1510[[#This Row],[Name]], 'Elec 20-21'!$A$4:$B$641, 2, FALSE))</f>
        <v>0</v>
      </c>
      <c r="G670" s="47" t="str">
        <f>IF(ISNA(VLOOKUP(Table1510[[#This Row],[Name]], 'Elec 21-22'!$A$4:$B$656, 2, FALSE)), "0", VLOOKUP(Table1510[[#This Row],[Name]], 'Elec 21-22'!$A$4:$B$656, 2, FALSE))</f>
        <v>0</v>
      </c>
      <c r="H670" s="11" t="str">
        <f>IF(ISNA(VLOOKUP(Table1510[[#This Row],[Name]],'Elec 22-23'!$A$4:$B$680, 2, FALSE)), "", VLOOKUP(Table1510[[#This Row],[Name]], 'Elec 22-23'!$A$4:$B$680, 2, FALSE))</f>
        <v/>
      </c>
      <c r="I670" s="74" t="str">
        <f>IFERROR(Table1510[[#This Row],[Electricity 22-23]]/$M$1, "")</f>
        <v/>
      </c>
      <c r="J670" s="7" t="str">
        <f>IF(ISNA(VLOOKUP(Table1510[[#This Row],[Name]],Table1[#All],21,FALSE)),"0",(VLOOKUP(Table1510[[#This Row],[Name]],Table1[#All],21,FALSE)))</f>
        <v>0</v>
      </c>
      <c r="K670" s="97">
        <f ca="1">IFERROR(Table1510[[#This Row],[Electricity 23-24]]/$O$1,"")</f>
        <v>0</v>
      </c>
      <c r="L670" s="77"/>
    </row>
    <row r="671" spans="1:12" x14ac:dyDescent="0.25">
      <c r="A671" s="2"/>
      <c r="B671" s="21" t="e">
        <f>VLOOKUP(Table1510[[#This Row],[Name]], 'Site Information'!$A$2:$D$46, 4, FALSE)</f>
        <v>#N/A</v>
      </c>
      <c r="C671" s="13" t="str">
        <f>IF(ISNA(VLOOKUP(Table1510[[#This Row],[Name]], 'Elec 17-18'!$A$4:$B$630, 2, FALSE)), "0", VLOOKUP(Table1510[[#This Row],[Name]], 'Elec 17-18'!$A$4:$B$630, 2, FALSE))</f>
        <v>0</v>
      </c>
      <c r="D671" s="8" t="str">
        <f>IF(ISNA(VLOOKUP(Table1510[[#This Row],[Name]], 'Elec 18-19'!$A$4:$B$630, 2, FALSE)), "0", VLOOKUP(Table1510[[#This Row],[Name]], 'Elec 18-19'!$A$4:$B$630, 2, FALSE))</f>
        <v>0</v>
      </c>
      <c r="E671" s="7" t="str">
        <f>IF(ISNA(VLOOKUP(Table1510[[#This Row],[Name]], 'Elec 19-20'!$A$4:$B$631, 2, FALSE)), "0", VLOOKUP(Table1510[[#This Row],[Name]], 'Elec 19-20'!$A$4:$B$631, 2, FALSE))</f>
        <v>0</v>
      </c>
      <c r="F671" s="11" t="str">
        <f>IF(ISNA(VLOOKUP(Table1510[[#This Row],[Name]],'Elec 20-21'!$A$4:$B$641, 2, FALSE)), "0", VLOOKUP(Table1510[[#This Row],[Name]], 'Elec 20-21'!$A$4:$B$641, 2, FALSE))</f>
        <v>0</v>
      </c>
      <c r="G671" s="47" t="str">
        <f>IF(ISNA(VLOOKUP(Table1510[[#This Row],[Name]], 'Elec 21-22'!$A$4:$B$656, 2, FALSE)), "0", VLOOKUP(Table1510[[#This Row],[Name]], 'Elec 21-22'!$A$4:$B$656, 2, FALSE))</f>
        <v>0</v>
      </c>
      <c r="H671" s="11" t="str">
        <f>IF(ISNA(VLOOKUP(Table1510[[#This Row],[Name]],'Elec 22-23'!$A$4:$B$680, 2, FALSE)), "", VLOOKUP(Table1510[[#This Row],[Name]], 'Elec 22-23'!$A$4:$B$680, 2, FALSE))</f>
        <v/>
      </c>
      <c r="I671" s="97" t="str">
        <f>IFERROR(Table1510[[#This Row],[Electricity 22-23]]/$M$1, "")</f>
        <v/>
      </c>
      <c r="J671" s="11" t="str">
        <f>IF(ISNA(VLOOKUP(Table1510[[#This Row],[Name]],Table1[#All],21,FALSE)),"0",(VLOOKUP(Table1510[[#This Row],[Name]],Table1[#All],21,FALSE)))</f>
        <v>0</v>
      </c>
      <c r="K671" s="97">
        <f ca="1">IFERROR(Table1510[[#This Row],[Electricity 23-24]]/$O$1,"")</f>
        <v>0</v>
      </c>
      <c r="L671" s="77"/>
    </row>
    <row r="672" spans="1:12" x14ac:dyDescent="0.25">
      <c r="A672" s="2"/>
      <c r="B672" s="21" t="e">
        <f>VLOOKUP(Table1510[[#This Row],[Name]], 'Site Information'!$A$2:$D$46, 4, FALSE)</f>
        <v>#N/A</v>
      </c>
      <c r="C672" s="11" t="str">
        <f>IF(ISNA(VLOOKUP(Table1510[[#This Row],[Name]], 'Elec 17-18'!$A$4:$B$630, 2, FALSE)), "0", VLOOKUP(Table1510[[#This Row],[Name]], 'Elec 17-18'!$A$4:$B$630, 2, FALSE))</f>
        <v>0</v>
      </c>
      <c r="D672" s="11" t="str">
        <f>IF(ISNA(VLOOKUP(Table1510[[#This Row],[Name]], 'Elec 18-19'!$A$4:$B$630, 2, FALSE)), "0", VLOOKUP(Table1510[[#This Row],[Name]], 'Elec 18-19'!$A$4:$B$630, 2, FALSE))</f>
        <v>0</v>
      </c>
      <c r="E672" s="7" t="str">
        <f>IF(ISNA(VLOOKUP(Table1510[[#This Row],[Name]], 'Elec 19-20'!$A$4:$B$631, 2, FALSE)), "0", VLOOKUP(Table1510[[#This Row],[Name]], 'Elec 19-20'!$A$4:$B$631, 2, FALSE))</f>
        <v>0</v>
      </c>
      <c r="F672" s="11" t="str">
        <f>IF(ISNA(VLOOKUP(Table1510[[#This Row],[Name]],'Elec 20-21'!$A$4:$B$641, 2, FALSE)), "0", VLOOKUP(Table1510[[#This Row],[Name]], 'Elec 20-21'!$A$4:$B$641, 2, FALSE))</f>
        <v>0</v>
      </c>
      <c r="G672" s="47" t="str">
        <f>IF(ISNA(VLOOKUP(Table1510[[#This Row],[Name]], 'Elec 21-22'!$A$4:$B$656, 2, FALSE)), "0", VLOOKUP(Table1510[[#This Row],[Name]], 'Elec 21-22'!$A$4:$B$656, 2, FALSE))</f>
        <v>0</v>
      </c>
      <c r="H672" s="11" t="str">
        <f>IF(ISNA(VLOOKUP(Table1510[[#This Row],[Name]],'Elec 22-23'!$A$4:$B$680, 2, FALSE)), "", VLOOKUP(Table1510[[#This Row],[Name]], 'Elec 22-23'!$A$4:$B$680, 2, FALSE))</f>
        <v/>
      </c>
      <c r="I672" s="97" t="str">
        <f>IFERROR(Table1510[[#This Row],[Electricity 22-23]]/$M$1, "")</f>
        <v/>
      </c>
      <c r="J672" s="11" t="str">
        <f>IF(ISNA(VLOOKUP(Table1510[[#This Row],[Name]],Table1[#All],21,FALSE)),"0",(VLOOKUP(Table1510[[#This Row],[Name]],Table1[#All],21,FALSE)))</f>
        <v>0</v>
      </c>
      <c r="K672" s="97">
        <f ca="1">IFERROR(Table1510[[#This Row],[Electricity 23-24]]/$O$1,"")</f>
        <v>0</v>
      </c>
      <c r="L672" s="77"/>
    </row>
    <row r="673" spans="1:12" x14ac:dyDescent="0.25">
      <c r="A673" s="2"/>
      <c r="B673" s="21" t="e">
        <f>VLOOKUP(Table1510[[#This Row],[Name]], 'Site Information'!$A$2:$D$46, 4, FALSE)</f>
        <v>#N/A</v>
      </c>
      <c r="C673" s="13" t="str">
        <f>IF(ISNA(VLOOKUP(Table1510[[#This Row],[Name]], 'Elec 17-18'!$A$4:$B$630, 2, FALSE)), "0", VLOOKUP(Table1510[[#This Row],[Name]], 'Elec 17-18'!$A$4:$B$630, 2, FALSE))</f>
        <v>0</v>
      </c>
      <c r="D673" s="8" t="str">
        <f>IF(ISNA(VLOOKUP(Table1510[[#This Row],[Name]], 'Elec 18-19'!$A$4:$B$630, 2, FALSE)), "0", VLOOKUP(Table1510[[#This Row],[Name]], 'Elec 18-19'!$A$4:$B$630, 2, FALSE))</f>
        <v>0</v>
      </c>
      <c r="E673" s="7" t="str">
        <f>IF(ISNA(VLOOKUP(Table1510[[#This Row],[Name]], 'Elec 19-20'!$A$4:$B$631, 2, FALSE)), "0", VLOOKUP(Table1510[[#This Row],[Name]], 'Elec 19-20'!$A$4:$B$631, 2, FALSE))</f>
        <v>0</v>
      </c>
      <c r="F673" s="11" t="str">
        <f>IF(ISNA(VLOOKUP(Table1510[[#This Row],[Name]],'Elec 20-21'!$A$4:$B$641, 2, FALSE)), "0", VLOOKUP(Table1510[[#This Row],[Name]], 'Elec 20-21'!$A$4:$B$641, 2, FALSE))</f>
        <v>0</v>
      </c>
      <c r="G673" s="47" t="str">
        <f>IF(ISNA(VLOOKUP(Table1510[[#This Row],[Name]], 'Elec 21-22'!$A$4:$B$656, 2, FALSE)), "0", VLOOKUP(Table1510[[#This Row],[Name]], 'Elec 21-22'!$A$4:$B$656, 2, FALSE))</f>
        <v>0</v>
      </c>
      <c r="H673" s="11" t="str">
        <f>IF(ISNA(VLOOKUP(Table1510[[#This Row],[Name]],'Elec 22-23'!$A$4:$B$680, 2, FALSE)), "", VLOOKUP(Table1510[[#This Row],[Name]], 'Elec 22-23'!$A$4:$B$680, 2, FALSE))</f>
        <v/>
      </c>
      <c r="I673" s="97" t="str">
        <f>IFERROR(Table1510[[#This Row],[Electricity 22-23]]/$M$1, "")</f>
        <v/>
      </c>
      <c r="J673" s="11" t="str">
        <f>IF(ISNA(VLOOKUP(Table1510[[#This Row],[Name]],Table1[#All],21,FALSE)),"0",(VLOOKUP(Table1510[[#This Row],[Name]],Table1[#All],21,FALSE)))</f>
        <v>0</v>
      </c>
      <c r="K673" s="97">
        <f ca="1">IFERROR(Table1510[[#This Row],[Electricity 23-24]]/$O$1,"")</f>
        <v>0</v>
      </c>
      <c r="L673" s="77"/>
    </row>
    <row r="674" spans="1:12" x14ac:dyDescent="0.25">
      <c r="A674" s="2"/>
      <c r="B674" s="21" t="e">
        <f>VLOOKUP(Table1510[[#This Row],[Name]], 'Site Information'!$A$2:$D$46, 4, FALSE)</f>
        <v>#N/A</v>
      </c>
      <c r="C674" s="11" t="str">
        <f>IF(ISNA(VLOOKUP(Table1510[[#This Row],[Name]], 'Elec 17-18'!$A$4:$B$630, 2, FALSE)), "0", VLOOKUP(Table1510[[#This Row],[Name]], 'Elec 17-18'!$A$4:$B$630, 2, FALSE))</f>
        <v>0</v>
      </c>
      <c r="D674" s="11" t="str">
        <f>IF(ISNA(VLOOKUP(Table1510[[#This Row],[Name]], 'Elec 18-19'!$A$4:$B$630, 2, FALSE)), "0", VLOOKUP(Table1510[[#This Row],[Name]], 'Elec 18-19'!$A$4:$B$630, 2, FALSE))</f>
        <v>0</v>
      </c>
      <c r="E674" s="7" t="str">
        <f>IF(ISNA(VLOOKUP(Table1510[[#This Row],[Name]], 'Elec 19-20'!$A$4:$B$631, 2, FALSE)), "0", VLOOKUP(Table1510[[#This Row],[Name]], 'Elec 19-20'!$A$4:$B$631, 2, FALSE))</f>
        <v>0</v>
      </c>
      <c r="F674" s="11" t="str">
        <f>IF(ISNA(VLOOKUP(Table1510[[#This Row],[Name]],'Elec 20-21'!$A$4:$B$641, 2, FALSE)), "0", VLOOKUP(Table1510[[#This Row],[Name]], 'Elec 20-21'!$A$4:$B$641, 2, FALSE))</f>
        <v>0</v>
      </c>
      <c r="G674" s="47" t="str">
        <f>IF(ISNA(VLOOKUP(Table1510[[#This Row],[Name]], 'Elec 21-22'!$A$4:$B$656, 2, FALSE)), "0", VLOOKUP(Table1510[[#This Row],[Name]], 'Elec 21-22'!$A$4:$B$656, 2, FALSE))</f>
        <v>0</v>
      </c>
      <c r="H674" s="11" t="str">
        <f>IF(ISNA(VLOOKUP(Table1510[[#This Row],[Name]],'Elec 22-23'!$A$4:$B$680, 2, FALSE)), "", VLOOKUP(Table1510[[#This Row],[Name]], 'Elec 22-23'!$A$4:$B$680, 2, FALSE))</f>
        <v/>
      </c>
      <c r="I674" s="74" t="str">
        <f>IFERROR(Table1510[[#This Row],[Electricity 22-23]]/$M$1, "")</f>
        <v/>
      </c>
      <c r="J674" s="11" t="str">
        <f>IF(ISNA(VLOOKUP(Table1510[[#This Row],[Name]],Table1[#All],21,FALSE)),"0",(VLOOKUP(Table1510[[#This Row],[Name]],Table1[#All],21,FALSE)))</f>
        <v>0</v>
      </c>
      <c r="K674" s="97">
        <f ca="1">IFERROR(Table1510[[#This Row],[Electricity 23-24]]/$O$1,"")</f>
        <v>0</v>
      </c>
      <c r="L674" s="77"/>
    </row>
    <row r="675" spans="1:12" x14ac:dyDescent="0.25">
      <c r="A675" s="2"/>
      <c r="B675" s="21" t="e">
        <f>VLOOKUP(Table1510[[#This Row],[Name]], 'Site Information'!$A$2:$D$46, 4, FALSE)</f>
        <v>#N/A</v>
      </c>
      <c r="C675" s="11" t="str">
        <f>IF(ISNA(VLOOKUP(Table1510[[#This Row],[Name]], 'Elec 17-18'!$A$4:$B$630, 2, FALSE)), "0", VLOOKUP(Table1510[[#This Row],[Name]], 'Elec 17-18'!$A$4:$B$630, 2, FALSE))</f>
        <v>0</v>
      </c>
      <c r="D675" s="11" t="str">
        <f>IF(ISNA(VLOOKUP(Table1510[[#This Row],[Name]], 'Elec 18-19'!$A$4:$B$630, 2, FALSE)), "0", VLOOKUP(Table1510[[#This Row],[Name]], 'Elec 18-19'!$A$4:$B$630, 2, FALSE))</f>
        <v>0</v>
      </c>
      <c r="E675" s="7" t="str">
        <f>IF(ISNA(VLOOKUP(Table1510[[#This Row],[Name]], 'Elec 19-20'!$A$4:$B$631, 2, FALSE)), "0", VLOOKUP(Table1510[[#This Row],[Name]], 'Elec 19-20'!$A$4:$B$631, 2, FALSE))</f>
        <v>0</v>
      </c>
      <c r="F675" s="11" t="str">
        <f>IF(ISNA(VLOOKUP(Table1510[[#This Row],[Name]],'Elec 20-21'!$A$4:$B$641, 2, FALSE)), "0", VLOOKUP(Table1510[[#This Row],[Name]], 'Elec 20-21'!$A$4:$B$641, 2, FALSE))</f>
        <v>0</v>
      </c>
      <c r="G675" s="47" t="str">
        <f>IF(ISNA(VLOOKUP(Table1510[[#This Row],[Name]], 'Elec 21-22'!$A$4:$B$656, 2, FALSE)), "0", VLOOKUP(Table1510[[#This Row],[Name]], 'Elec 21-22'!$A$4:$B$656, 2, FALSE))</f>
        <v>0</v>
      </c>
      <c r="H675" s="11" t="str">
        <f>IF(ISNA(VLOOKUP(Table1510[[#This Row],[Name]],'Elec 22-23'!$A$4:$B$680, 2, FALSE)), "", VLOOKUP(Table1510[[#This Row],[Name]], 'Elec 22-23'!$A$4:$B$680, 2, FALSE))</f>
        <v/>
      </c>
      <c r="I675" s="74" t="str">
        <f>IFERROR(Table1510[[#This Row],[Electricity 22-23]]/$M$1, "")</f>
        <v/>
      </c>
      <c r="J675" s="11" t="str">
        <f>IF(ISNA(VLOOKUP(Table1510[[#This Row],[Name]],Table1[#All],21,FALSE)),"0",(VLOOKUP(Table1510[[#This Row],[Name]],Table1[#All],21,FALSE)))</f>
        <v>0</v>
      </c>
      <c r="K675" s="97">
        <f ca="1">IFERROR(Table1510[[#This Row],[Electricity 23-24]]/$O$1,"")</f>
        <v>0</v>
      </c>
      <c r="L675" s="77"/>
    </row>
    <row r="676" spans="1:12" x14ac:dyDescent="0.25">
      <c r="A676" s="2"/>
      <c r="B676" s="21" t="e">
        <f>VLOOKUP(Table1510[[#This Row],[Name]], 'Site Information'!$A$2:$D$46, 4, FALSE)</f>
        <v>#N/A</v>
      </c>
      <c r="C676" s="47" t="str">
        <f>IF(ISNA(VLOOKUP(Table1510[[#This Row],[Name]], 'Elec 17-18'!$A$4:$B$630, 2, FALSE)), "0", VLOOKUP(Table1510[[#This Row],[Name]], 'Elec 17-18'!$A$4:$B$630, 2, FALSE))</f>
        <v>0</v>
      </c>
      <c r="D676" s="11" t="str">
        <f>IF(ISNA(VLOOKUP(Table1510[[#This Row],[Name]], 'Elec 18-19'!$A$4:$B$630, 2, FALSE)), "0", VLOOKUP(Table1510[[#This Row],[Name]], 'Elec 18-19'!$A$4:$B$630, 2, FALSE))</f>
        <v>0</v>
      </c>
      <c r="E676" s="11" t="str">
        <f>IF(ISNA(VLOOKUP(Table1510[[#This Row],[Name]], 'Elec 19-20'!$A$4:$B$631, 2, FALSE)), "0", VLOOKUP(Table1510[[#This Row],[Name]], 'Elec 19-20'!$A$4:$B$631, 2, FALSE))</f>
        <v>0</v>
      </c>
      <c r="F676" s="11" t="str">
        <f>IF(ISNA(VLOOKUP(Table1510[[#This Row],[Name]],'Elec 20-21'!$A$4:$B$641, 2, FALSE)), "0", VLOOKUP(Table1510[[#This Row],[Name]], 'Elec 20-21'!$A$4:$B$641, 2, FALSE))</f>
        <v>0</v>
      </c>
      <c r="G676" s="47" t="str">
        <f>IF(ISNA(VLOOKUP(Table1510[[#This Row],[Name]], 'Elec 21-22'!$A$4:$B$656, 2, FALSE)), "0", VLOOKUP(Table1510[[#This Row],[Name]], 'Elec 21-22'!$A$4:$B$656, 2, FALSE))</f>
        <v>0</v>
      </c>
      <c r="H676" s="11" t="str">
        <f>IF(ISNA(VLOOKUP(Table1510[[#This Row],[Name]],'Elec 22-23'!$A$4:$B$680, 2, FALSE)), "", VLOOKUP(Table1510[[#This Row],[Name]], 'Elec 22-23'!$A$4:$B$680, 2, FALSE))</f>
        <v/>
      </c>
      <c r="I676" s="12" t="str">
        <f>IFERROR(Table1510[[#This Row],[Electricity 22-23]]/$M$1, "")</f>
        <v/>
      </c>
      <c r="J676" s="11" t="str">
        <f>IF(ISNA(VLOOKUP(Table1510[[#This Row],[Name]],Table1[#All],21,FALSE)),"0",(VLOOKUP(Table1510[[#This Row],[Name]],Table1[#All],21,FALSE)))</f>
        <v>0</v>
      </c>
      <c r="K676" s="97">
        <f ca="1">IFERROR(Table1510[[#This Row],[Electricity 23-24]]/$O$1,"")</f>
        <v>0</v>
      </c>
      <c r="L676" s="77"/>
    </row>
    <row r="677" spans="1:12" x14ac:dyDescent="0.25">
      <c r="A677" s="2"/>
      <c r="B677" s="21" t="e">
        <f>VLOOKUP(Table1510[[#This Row],[Name]], 'Site Information'!$A$2:$D$46, 4, FALSE)</f>
        <v>#N/A</v>
      </c>
      <c r="C677" s="47" t="str">
        <f>IF(ISNA(VLOOKUP(Table1510[[#This Row],[Name]], 'Elec 17-18'!$A$4:$B$630, 2, FALSE)), "0", VLOOKUP(Table1510[[#This Row],[Name]], 'Elec 17-18'!$A$4:$B$630, 2, FALSE))</f>
        <v>0</v>
      </c>
      <c r="D677" s="11" t="str">
        <f>IF(ISNA(VLOOKUP(Table1510[[#This Row],[Name]], 'Elec 18-19'!$A$4:$B$630, 2, FALSE)), "0", VLOOKUP(Table1510[[#This Row],[Name]], 'Elec 18-19'!$A$4:$B$630, 2, FALSE))</f>
        <v>0</v>
      </c>
      <c r="E677" s="11" t="str">
        <f>IF(ISNA(VLOOKUP(Table1510[[#This Row],[Name]], 'Elec 19-20'!$A$4:$B$631, 2, FALSE)), "0", VLOOKUP(Table1510[[#This Row],[Name]], 'Elec 19-20'!$A$4:$B$631, 2, FALSE))</f>
        <v>0</v>
      </c>
      <c r="F677" s="11" t="str">
        <f>IF(ISNA(VLOOKUP(Table1510[[#This Row],[Name]],'Elec 20-21'!$A$4:$B$641, 2, FALSE)), "0", VLOOKUP(Table1510[[#This Row],[Name]], 'Elec 20-21'!$A$4:$B$641, 2, FALSE))</f>
        <v>0</v>
      </c>
      <c r="G677" s="47" t="str">
        <f>IF(ISNA(VLOOKUP(Table1510[[#This Row],[Name]], 'Elec 21-22'!$A$4:$B$656, 2, FALSE)), "0", VLOOKUP(Table1510[[#This Row],[Name]], 'Elec 21-22'!$A$4:$B$656, 2, FALSE))</f>
        <v>0</v>
      </c>
      <c r="H677" s="11" t="str">
        <f>IF(ISNA(VLOOKUP(Table1510[[#This Row],[Name]],'Elec 22-23'!$A$4:$B$680, 2, FALSE)), "", VLOOKUP(Table1510[[#This Row],[Name]], 'Elec 22-23'!$A$4:$B$680, 2, FALSE))</f>
        <v/>
      </c>
      <c r="I677" s="93" t="str">
        <f>IFERROR(Table1510[[#This Row],[Electricity 22-23]]/$M$1, "")</f>
        <v/>
      </c>
      <c r="J677" s="11" t="str">
        <f>IF(ISNA(VLOOKUP(Table1510[[#This Row],[Name]],Table1[#All],21,FALSE)),"0",(VLOOKUP(Table1510[[#This Row],[Name]],Table1[#All],21,FALSE)))</f>
        <v>0</v>
      </c>
      <c r="K677" s="97">
        <f ca="1">IFERROR(Table1510[[#This Row],[Electricity 23-24]]/$O$1,"")</f>
        <v>0</v>
      </c>
      <c r="L677" s="77"/>
    </row>
    <row r="678" spans="1:12" x14ac:dyDescent="0.25">
      <c r="F678" s="11"/>
      <c r="G678" s="47"/>
      <c r="I678" s="93"/>
      <c r="K678" s="21"/>
    </row>
    <row r="679" spans="1:12" x14ac:dyDescent="0.25">
      <c r="F679" s="11"/>
      <c r="G679" s="47"/>
      <c r="I679" s="93"/>
      <c r="K679" s="21"/>
    </row>
    <row r="680" spans="1:12" x14ac:dyDescent="0.25">
      <c r="F680" s="11"/>
      <c r="G680" s="47"/>
      <c r="I680" s="93"/>
      <c r="K680" s="21"/>
    </row>
    <row r="681" spans="1:12" x14ac:dyDescent="0.25">
      <c r="F681" s="11"/>
      <c r="G681" s="47"/>
      <c r="I681" s="93"/>
      <c r="K681" s="21"/>
    </row>
    <row r="682" spans="1:12" x14ac:dyDescent="0.25">
      <c r="F682" s="11"/>
      <c r="G682" s="47"/>
      <c r="I682" s="93"/>
      <c r="K682" s="21"/>
    </row>
    <row r="683" spans="1:12" x14ac:dyDescent="0.25">
      <c r="F683" s="11"/>
      <c r="G683" s="47"/>
      <c r="I683" s="93"/>
      <c r="K683" s="21"/>
    </row>
    <row r="684" spans="1:12" x14ac:dyDescent="0.25">
      <c r="F684" s="11"/>
      <c r="G684" s="47"/>
      <c r="I684" s="93"/>
      <c r="K684" s="21"/>
    </row>
    <row r="685" spans="1:12" x14ac:dyDescent="0.25">
      <c r="F685" s="11"/>
      <c r="G685" s="47"/>
      <c r="I685" s="93"/>
      <c r="K685" s="21"/>
    </row>
    <row r="686" spans="1:12" x14ac:dyDescent="0.25">
      <c r="F686" s="11"/>
      <c r="G686" s="47"/>
      <c r="I686" s="93"/>
      <c r="K686" s="21"/>
    </row>
    <row r="687" spans="1:12" x14ac:dyDescent="0.25">
      <c r="F687" s="11"/>
      <c r="G687" s="47"/>
      <c r="I687" s="93"/>
      <c r="K687" s="21"/>
    </row>
    <row r="688" spans="1:12" x14ac:dyDescent="0.25">
      <c r="F688" s="11"/>
      <c r="G688" s="47"/>
      <c r="I688" s="93"/>
      <c r="K688" s="21"/>
    </row>
    <row r="689" spans="6:11" x14ac:dyDescent="0.25">
      <c r="F689" s="11"/>
      <c r="G689" s="47"/>
      <c r="I689" s="93"/>
      <c r="K689" s="21"/>
    </row>
    <row r="690" spans="6:11" x14ac:dyDescent="0.25">
      <c r="F690" s="11"/>
      <c r="G690" s="47"/>
      <c r="I690" s="93"/>
      <c r="K690" s="21"/>
    </row>
    <row r="691" spans="6:11" x14ac:dyDescent="0.25">
      <c r="F691" s="11"/>
      <c r="G691" s="47"/>
      <c r="I691" s="93"/>
      <c r="K691" s="21"/>
    </row>
    <row r="692" spans="6:11" x14ac:dyDescent="0.25">
      <c r="F692" s="11"/>
      <c r="G692" s="47"/>
      <c r="I692" s="93"/>
      <c r="K692" s="21"/>
    </row>
    <row r="693" spans="6:11" x14ac:dyDescent="0.25">
      <c r="F693" s="11"/>
      <c r="G693" s="47"/>
      <c r="I693" s="93"/>
      <c r="K693" s="21"/>
    </row>
    <row r="694" spans="6:11" x14ac:dyDescent="0.25">
      <c r="F694" s="11"/>
      <c r="G694" s="47"/>
      <c r="I694" s="93"/>
      <c r="K694" s="21"/>
    </row>
    <row r="695" spans="6:11" x14ac:dyDescent="0.25">
      <c r="F695" s="11"/>
      <c r="G695" s="47"/>
      <c r="I695" s="93"/>
      <c r="K695" s="21"/>
    </row>
    <row r="696" spans="6:11" x14ac:dyDescent="0.25">
      <c r="F696" s="11"/>
      <c r="G696" s="47"/>
      <c r="I696" s="93"/>
      <c r="K696" s="21"/>
    </row>
    <row r="697" spans="6:11" x14ac:dyDescent="0.25">
      <c r="F697" s="11"/>
      <c r="G697" s="47"/>
      <c r="I697" s="93"/>
      <c r="K697" s="21"/>
    </row>
    <row r="698" spans="6:11" x14ac:dyDescent="0.25">
      <c r="F698" s="11"/>
      <c r="G698" s="47"/>
      <c r="I698" s="93"/>
      <c r="K698" s="21"/>
    </row>
    <row r="699" spans="6:11" x14ac:dyDescent="0.25">
      <c r="F699" s="11"/>
      <c r="G699" s="47"/>
      <c r="I699" s="93"/>
      <c r="K699" s="21"/>
    </row>
    <row r="700" spans="6:11" x14ac:dyDescent="0.25">
      <c r="F700" s="11"/>
      <c r="G700" s="47"/>
      <c r="I700" s="93"/>
      <c r="K700" s="21"/>
    </row>
    <row r="701" spans="6:11" x14ac:dyDescent="0.25">
      <c r="F701" s="11"/>
      <c r="G701" s="47"/>
      <c r="I701" s="93"/>
      <c r="K701" s="21"/>
    </row>
    <row r="702" spans="6:11" x14ac:dyDescent="0.25">
      <c r="F702" s="11"/>
      <c r="G702" s="47"/>
      <c r="I702" s="93"/>
      <c r="K702" s="21"/>
    </row>
    <row r="703" spans="6:11" x14ac:dyDescent="0.25">
      <c r="F703" s="11"/>
      <c r="G703" s="47"/>
      <c r="I703" s="93"/>
      <c r="K703" s="21"/>
    </row>
    <row r="704" spans="6:11" x14ac:dyDescent="0.25">
      <c r="F704" s="11"/>
      <c r="G704" s="47"/>
      <c r="I704" s="93"/>
      <c r="K704" s="21"/>
    </row>
    <row r="705" spans="6:11" x14ac:dyDescent="0.25">
      <c r="F705" s="11"/>
      <c r="G705" s="47"/>
      <c r="I705" s="93"/>
      <c r="K705" s="21"/>
    </row>
    <row r="706" spans="6:11" x14ac:dyDescent="0.25">
      <c r="F706" s="11"/>
      <c r="G706" s="47"/>
      <c r="I706" s="93"/>
      <c r="K706" s="21"/>
    </row>
    <row r="707" spans="6:11" x14ac:dyDescent="0.25">
      <c r="F707" s="11"/>
      <c r="G707" s="47"/>
      <c r="I707" s="93"/>
      <c r="K707" s="21"/>
    </row>
    <row r="708" spans="6:11" x14ac:dyDescent="0.25">
      <c r="F708" s="11"/>
      <c r="G708" s="47"/>
      <c r="I708" s="93"/>
      <c r="K708" s="21"/>
    </row>
    <row r="709" spans="6:11" x14ac:dyDescent="0.25">
      <c r="F709" s="11"/>
      <c r="G709" s="47"/>
      <c r="I709" s="93"/>
      <c r="K709" s="21"/>
    </row>
    <row r="710" spans="6:11" x14ac:dyDescent="0.25">
      <c r="F710" s="11"/>
      <c r="G710" s="47"/>
      <c r="I710" s="93"/>
      <c r="K710" s="21"/>
    </row>
    <row r="711" spans="6:11" x14ac:dyDescent="0.25">
      <c r="F711" s="11"/>
      <c r="G711" s="47"/>
      <c r="I711" s="93"/>
      <c r="K711" s="21"/>
    </row>
    <row r="712" spans="6:11" x14ac:dyDescent="0.25">
      <c r="F712" s="11"/>
      <c r="G712" s="47"/>
      <c r="I712" s="93"/>
      <c r="K712" s="21"/>
    </row>
    <row r="713" spans="6:11" x14ac:dyDescent="0.25">
      <c r="F713" s="11"/>
      <c r="G713" s="47"/>
      <c r="I713" s="93"/>
      <c r="K713" s="21"/>
    </row>
    <row r="714" spans="6:11" x14ac:dyDescent="0.25">
      <c r="F714" s="11"/>
      <c r="G714" s="47"/>
      <c r="I714" s="93"/>
      <c r="K714" s="21"/>
    </row>
    <row r="715" spans="6:11" x14ac:dyDescent="0.25">
      <c r="F715" s="11"/>
      <c r="G715" s="47"/>
      <c r="I715" s="93"/>
      <c r="K715" s="21"/>
    </row>
    <row r="716" spans="6:11" x14ac:dyDescent="0.25">
      <c r="F716" s="11"/>
      <c r="G716" s="47"/>
      <c r="I716" s="93"/>
      <c r="K716" s="21"/>
    </row>
    <row r="717" spans="6:11" x14ac:dyDescent="0.25">
      <c r="F717" s="11"/>
      <c r="G717" s="47"/>
      <c r="I717" s="93"/>
      <c r="K717" s="21"/>
    </row>
    <row r="718" spans="6:11" x14ac:dyDescent="0.25">
      <c r="F718" s="11"/>
      <c r="G718" s="47"/>
      <c r="I718" s="93"/>
      <c r="K718" s="21"/>
    </row>
    <row r="719" spans="6:11" x14ac:dyDescent="0.25">
      <c r="F719" s="11"/>
      <c r="G719" s="47"/>
      <c r="I719" s="93"/>
      <c r="K719" s="21"/>
    </row>
    <row r="720" spans="6:11" x14ac:dyDescent="0.25">
      <c r="F720" s="11"/>
      <c r="G720" s="47"/>
      <c r="I720" s="93"/>
      <c r="K720" s="21"/>
    </row>
    <row r="721" spans="6:11" x14ac:dyDescent="0.25">
      <c r="F721" s="11"/>
      <c r="G721" s="47"/>
      <c r="I721" s="93"/>
      <c r="K721" s="21"/>
    </row>
    <row r="722" spans="6:11" x14ac:dyDescent="0.25">
      <c r="F722" s="11"/>
      <c r="G722" s="47"/>
      <c r="I722" s="93"/>
      <c r="K722" s="21"/>
    </row>
    <row r="723" spans="6:11" x14ac:dyDescent="0.25">
      <c r="F723" s="11"/>
      <c r="G723" s="47"/>
      <c r="I723" s="93"/>
      <c r="K723" s="21"/>
    </row>
    <row r="724" spans="6:11" x14ac:dyDescent="0.25">
      <c r="F724" s="11"/>
      <c r="G724" s="47"/>
      <c r="I724" s="93"/>
      <c r="K724" s="21"/>
    </row>
    <row r="725" spans="6:11" x14ac:dyDescent="0.25">
      <c r="F725" s="11"/>
      <c r="G725" s="47"/>
      <c r="I725" s="93"/>
      <c r="K725" s="21"/>
    </row>
    <row r="726" spans="6:11" x14ac:dyDescent="0.25">
      <c r="F726" s="11"/>
      <c r="G726" s="47"/>
      <c r="I726" s="93"/>
      <c r="K726" s="21"/>
    </row>
    <row r="727" spans="6:11" x14ac:dyDescent="0.25">
      <c r="F727" s="11"/>
      <c r="G727" s="47"/>
      <c r="I727" s="93"/>
      <c r="K727" s="21"/>
    </row>
    <row r="728" spans="6:11" x14ac:dyDescent="0.25">
      <c r="F728" s="11"/>
      <c r="G728" s="47"/>
      <c r="I728" s="93"/>
      <c r="K728" s="21"/>
    </row>
    <row r="729" spans="6:11" x14ac:dyDescent="0.25">
      <c r="F729" s="11"/>
      <c r="G729" s="47"/>
      <c r="I729" s="93"/>
      <c r="K729" s="21"/>
    </row>
    <row r="730" spans="6:11" x14ac:dyDescent="0.25">
      <c r="F730" s="11"/>
      <c r="G730" s="47"/>
      <c r="I730" s="93"/>
      <c r="K730" s="21"/>
    </row>
    <row r="731" spans="6:11" x14ac:dyDescent="0.25">
      <c r="F731" s="11"/>
      <c r="G731" s="47"/>
      <c r="I731" s="93"/>
      <c r="K731" s="21"/>
    </row>
    <row r="732" spans="6:11" x14ac:dyDescent="0.25">
      <c r="F732" s="11"/>
      <c r="G732" s="47"/>
      <c r="I732" s="93"/>
      <c r="K732" s="21"/>
    </row>
    <row r="733" spans="6:11" x14ac:dyDescent="0.25">
      <c r="F733" s="11"/>
      <c r="G733" s="47"/>
      <c r="I733" s="93"/>
      <c r="K733" s="21"/>
    </row>
    <row r="734" spans="6:11" x14ac:dyDescent="0.25">
      <c r="F734" s="11"/>
      <c r="G734" s="47"/>
      <c r="I734" s="93"/>
      <c r="K734" s="21"/>
    </row>
    <row r="735" spans="6:11" x14ac:dyDescent="0.25">
      <c r="F735" s="11"/>
      <c r="G735" s="47"/>
      <c r="I735" s="93"/>
      <c r="K735" s="21"/>
    </row>
    <row r="736" spans="6:11" x14ac:dyDescent="0.25">
      <c r="F736" s="11"/>
      <c r="G736" s="47"/>
      <c r="I736" s="93"/>
      <c r="K736" s="21"/>
    </row>
    <row r="737" spans="6:11" x14ac:dyDescent="0.25">
      <c r="F737" s="11"/>
      <c r="G737" s="47"/>
      <c r="I737" s="93"/>
      <c r="K737" s="21"/>
    </row>
    <row r="738" spans="6:11" x14ac:dyDescent="0.25">
      <c r="F738" s="11"/>
      <c r="G738" s="47"/>
      <c r="I738" s="93"/>
      <c r="K738" s="21"/>
    </row>
    <row r="739" spans="6:11" x14ac:dyDescent="0.25">
      <c r="F739" s="11"/>
      <c r="G739" s="47"/>
      <c r="I739" s="93"/>
      <c r="K739" s="21"/>
    </row>
    <row r="740" spans="6:11" x14ac:dyDescent="0.25">
      <c r="F740" s="11"/>
      <c r="G740" s="47"/>
      <c r="I740" s="93"/>
      <c r="K740" s="21"/>
    </row>
    <row r="741" spans="6:11" x14ac:dyDescent="0.25">
      <c r="F741" s="11"/>
      <c r="G741" s="47"/>
      <c r="I741" s="93"/>
      <c r="K741" s="21"/>
    </row>
    <row r="742" spans="6:11" x14ac:dyDescent="0.25">
      <c r="F742" s="11"/>
      <c r="G742" s="47"/>
      <c r="I742" s="93"/>
      <c r="K742" s="21"/>
    </row>
    <row r="743" spans="6:11" x14ac:dyDescent="0.25">
      <c r="F743" s="11"/>
      <c r="G743" s="47"/>
      <c r="I743" s="93"/>
      <c r="K743" s="21"/>
    </row>
    <row r="744" spans="6:11" x14ac:dyDescent="0.25">
      <c r="F744" s="11"/>
      <c r="G744" s="47"/>
      <c r="I744" s="93"/>
      <c r="K744" s="21"/>
    </row>
    <row r="745" spans="6:11" x14ac:dyDescent="0.25">
      <c r="F745" s="11"/>
      <c r="G745" s="47"/>
      <c r="I745" s="93"/>
      <c r="K745" s="21"/>
    </row>
    <row r="746" spans="6:11" x14ac:dyDescent="0.25">
      <c r="F746" s="11"/>
      <c r="G746" s="47"/>
      <c r="I746" s="93"/>
      <c r="K746" s="21"/>
    </row>
    <row r="747" spans="6:11" x14ac:dyDescent="0.25">
      <c r="F747" s="11"/>
      <c r="G747" s="47"/>
      <c r="I747" s="93"/>
      <c r="K747" s="21"/>
    </row>
    <row r="748" spans="6:11" x14ac:dyDescent="0.25">
      <c r="F748" s="11"/>
      <c r="G748" s="47"/>
      <c r="I748" s="93"/>
      <c r="K748" s="21"/>
    </row>
    <row r="749" spans="6:11" x14ac:dyDescent="0.25">
      <c r="F749" s="11"/>
      <c r="G749" s="47"/>
      <c r="I749" s="93"/>
      <c r="K749" s="21"/>
    </row>
    <row r="750" spans="6:11" x14ac:dyDescent="0.25">
      <c r="F750" s="11"/>
      <c r="G750" s="47"/>
      <c r="I750" s="93"/>
      <c r="K750" s="21"/>
    </row>
    <row r="751" spans="6:11" x14ac:dyDescent="0.25">
      <c r="F751" s="11"/>
      <c r="G751" s="47"/>
      <c r="I751" s="93"/>
      <c r="K751" s="21"/>
    </row>
    <row r="752" spans="6:11" x14ac:dyDescent="0.25">
      <c r="F752" s="11"/>
      <c r="G752" s="47"/>
      <c r="I752" s="93"/>
      <c r="K752" s="21"/>
    </row>
    <row r="753" spans="6:11" x14ac:dyDescent="0.25">
      <c r="F753" s="11"/>
      <c r="G753" s="47"/>
      <c r="I753" s="93"/>
      <c r="K753" s="21"/>
    </row>
    <row r="754" spans="6:11" x14ac:dyDescent="0.25">
      <c r="F754" s="11"/>
      <c r="G754" s="47"/>
      <c r="I754" s="93"/>
      <c r="K754" s="21"/>
    </row>
    <row r="755" spans="6:11" x14ac:dyDescent="0.25">
      <c r="F755" s="11"/>
      <c r="G755" s="47"/>
      <c r="I755" s="93"/>
      <c r="K755" s="21"/>
    </row>
    <row r="756" spans="6:11" x14ac:dyDescent="0.25">
      <c r="F756" s="11"/>
      <c r="G756" s="47"/>
      <c r="I756" s="93"/>
      <c r="K756" s="21"/>
    </row>
    <row r="757" spans="6:11" x14ac:dyDescent="0.25">
      <c r="F757" s="11"/>
      <c r="G757" s="47"/>
      <c r="I757" s="93"/>
      <c r="K757" s="21"/>
    </row>
    <row r="758" spans="6:11" x14ac:dyDescent="0.25">
      <c r="F758" s="11"/>
      <c r="G758" s="47"/>
      <c r="I758" s="93"/>
      <c r="K758" s="21"/>
    </row>
    <row r="759" spans="6:11" x14ac:dyDescent="0.25">
      <c r="F759" s="11"/>
      <c r="G759" s="47"/>
      <c r="I759" s="93"/>
      <c r="K759" s="21"/>
    </row>
    <row r="760" spans="6:11" x14ac:dyDescent="0.25">
      <c r="F760" s="11"/>
      <c r="G760" s="47"/>
      <c r="I760" s="93"/>
      <c r="K760" s="21"/>
    </row>
    <row r="761" spans="6:11" x14ac:dyDescent="0.25">
      <c r="F761" s="11"/>
      <c r="G761" s="47"/>
      <c r="I761" s="93"/>
      <c r="K761" s="21"/>
    </row>
    <row r="762" spans="6:11" x14ac:dyDescent="0.25">
      <c r="F762" s="11"/>
      <c r="G762" s="47"/>
      <c r="I762" s="93"/>
      <c r="K762" s="21"/>
    </row>
    <row r="763" spans="6:11" x14ac:dyDescent="0.25">
      <c r="F763" s="11"/>
      <c r="G763" s="47"/>
      <c r="I763" s="93"/>
      <c r="K763" s="21"/>
    </row>
    <row r="764" spans="6:11" x14ac:dyDescent="0.25">
      <c r="F764" s="11"/>
      <c r="G764" s="47"/>
      <c r="I764" s="93"/>
      <c r="K764" s="21"/>
    </row>
    <row r="765" spans="6:11" x14ac:dyDescent="0.25">
      <c r="F765" s="11"/>
      <c r="G765" s="47"/>
      <c r="I765" s="93"/>
      <c r="K765" s="21"/>
    </row>
    <row r="766" spans="6:11" x14ac:dyDescent="0.25">
      <c r="F766" s="11"/>
      <c r="G766" s="47"/>
      <c r="I766" s="93"/>
      <c r="K766" s="21"/>
    </row>
    <row r="767" spans="6:11" x14ac:dyDescent="0.25">
      <c r="F767" s="11"/>
      <c r="G767" s="47"/>
      <c r="I767" s="93"/>
      <c r="K767" s="21"/>
    </row>
    <row r="768" spans="6:11" x14ac:dyDescent="0.25">
      <c r="F768" s="11"/>
      <c r="G768" s="47"/>
      <c r="I768" s="93"/>
      <c r="K768" s="21"/>
    </row>
    <row r="769" spans="7:11" x14ac:dyDescent="0.25">
      <c r="G769" s="47"/>
      <c r="I769" s="93"/>
      <c r="K769" s="21"/>
    </row>
    <row r="770" spans="7:11" x14ac:dyDescent="0.25">
      <c r="G770" s="47"/>
      <c r="I770" s="93"/>
      <c r="K770" s="21"/>
    </row>
    <row r="771" spans="7:11" x14ac:dyDescent="0.25">
      <c r="I771" s="93"/>
      <c r="K771" s="21"/>
    </row>
    <row r="772" spans="7:11" x14ac:dyDescent="0.25">
      <c r="I772" s="93"/>
      <c r="K772" s="21"/>
    </row>
    <row r="773" spans="7:11" x14ac:dyDescent="0.25">
      <c r="I773" s="93"/>
      <c r="K773" s="21"/>
    </row>
    <row r="774" spans="7:11" x14ac:dyDescent="0.25">
      <c r="I774" s="93"/>
      <c r="K774" s="21"/>
    </row>
    <row r="775" spans="7:11" x14ac:dyDescent="0.25">
      <c r="I775" s="93"/>
      <c r="K775" s="21"/>
    </row>
    <row r="776" spans="7:11" x14ac:dyDescent="0.25">
      <c r="I776" s="93"/>
      <c r="K776" s="21"/>
    </row>
    <row r="777" spans="7:11" x14ac:dyDescent="0.25">
      <c r="I777" s="93"/>
      <c r="K777" s="21"/>
    </row>
    <row r="778" spans="7:11" x14ac:dyDescent="0.25">
      <c r="I778" s="93"/>
      <c r="K778" s="21"/>
    </row>
    <row r="779" spans="7:11" x14ac:dyDescent="0.25">
      <c r="I779" s="93"/>
      <c r="K779" s="21"/>
    </row>
    <row r="780" spans="7:11" x14ac:dyDescent="0.25">
      <c r="I780" s="93"/>
      <c r="K780" s="21"/>
    </row>
    <row r="781" spans="7:11" x14ac:dyDescent="0.25">
      <c r="I781" s="93"/>
      <c r="K781" s="21"/>
    </row>
    <row r="782" spans="7:11" x14ac:dyDescent="0.25">
      <c r="I782" s="93"/>
      <c r="K782" s="21"/>
    </row>
    <row r="783" spans="7:11" x14ac:dyDescent="0.25">
      <c r="I783" s="93"/>
      <c r="K783" s="21"/>
    </row>
    <row r="784" spans="7:11" x14ac:dyDescent="0.25">
      <c r="I784" s="93"/>
      <c r="K784" s="21"/>
    </row>
    <row r="785" spans="9:11" x14ac:dyDescent="0.25">
      <c r="I785" s="93"/>
      <c r="K785" s="21"/>
    </row>
    <row r="786" spans="9:11" x14ac:dyDescent="0.25">
      <c r="I786" s="93"/>
      <c r="K786" s="21"/>
    </row>
    <row r="787" spans="9:11" x14ac:dyDescent="0.25">
      <c r="I787" s="93"/>
      <c r="K787" s="21"/>
    </row>
    <row r="788" spans="9:11" x14ac:dyDescent="0.25">
      <c r="I788" s="93"/>
      <c r="K788" s="21"/>
    </row>
    <row r="789" spans="9:11" x14ac:dyDescent="0.25">
      <c r="I789" s="93"/>
      <c r="K789" s="21"/>
    </row>
    <row r="790" spans="9:11" x14ac:dyDescent="0.25">
      <c r="I790" s="93"/>
      <c r="K790" s="21"/>
    </row>
    <row r="791" spans="9:11" x14ac:dyDescent="0.25">
      <c r="I791" s="93"/>
      <c r="K791" s="21"/>
    </row>
    <row r="792" spans="9:11" x14ac:dyDescent="0.25">
      <c r="I792" s="93"/>
      <c r="K792" s="21"/>
    </row>
    <row r="793" spans="9:11" x14ac:dyDescent="0.25">
      <c r="I793" s="93"/>
      <c r="K793" s="21"/>
    </row>
    <row r="794" spans="9:11" x14ac:dyDescent="0.25">
      <c r="I794" s="93"/>
      <c r="K794" s="21"/>
    </row>
    <row r="795" spans="9:11" x14ac:dyDescent="0.25">
      <c r="I795" s="93"/>
      <c r="K795" s="21"/>
    </row>
    <row r="796" spans="9:11" x14ac:dyDescent="0.25">
      <c r="I796" s="93"/>
      <c r="K796" s="21"/>
    </row>
    <row r="797" spans="9:11" x14ac:dyDescent="0.25">
      <c r="I797" s="93"/>
      <c r="K797" s="21"/>
    </row>
    <row r="798" spans="9:11" x14ac:dyDescent="0.25">
      <c r="I798" s="93"/>
      <c r="K798" s="21"/>
    </row>
    <row r="799" spans="9:11" x14ac:dyDescent="0.25">
      <c r="I799" s="93"/>
      <c r="K799" s="21"/>
    </row>
    <row r="800" spans="9:11" x14ac:dyDescent="0.25">
      <c r="I800" s="93"/>
      <c r="K800" s="21"/>
    </row>
    <row r="801" spans="9:11" x14ac:dyDescent="0.25">
      <c r="I801" s="93"/>
      <c r="K801" s="21"/>
    </row>
    <row r="802" spans="9:11" x14ac:dyDescent="0.25">
      <c r="I802" s="93"/>
      <c r="K802" s="21"/>
    </row>
    <row r="803" spans="9:11" x14ac:dyDescent="0.25">
      <c r="I803" s="93"/>
      <c r="K803" s="21"/>
    </row>
    <row r="804" spans="9:11" x14ac:dyDescent="0.25">
      <c r="I804" s="93"/>
      <c r="K804" s="21"/>
    </row>
    <row r="805" spans="9:11" x14ac:dyDescent="0.25">
      <c r="K805" s="21"/>
    </row>
    <row r="806" spans="9:11" x14ac:dyDescent="0.25">
      <c r="K806" s="21"/>
    </row>
    <row r="807" spans="9:11" x14ac:dyDescent="0.25">
      <c r="K807" s="21"/>
    </row>
    <row r="808" spans="9:11" x14ac:dyDescent="0.25">
      <c r="K808" s="21"/>
    </row>
    <row r="809" spans="9:11" x14ac:dyDescent="0.25">
      <c r="K809" s="21"/>
    </row>
    <row r="810" spans="9:11" x14ac:dyDescent="0.25">
      <c r="K810" s="21"/>
    </row>
    <row r="811" spans="9:11" x14ac:dyDescent="0.25">
      <c r="K811" s="21"/>
    </row>
    <row r="812" spans="9:11" x14ac:dyDescent="0.25">
      <c r="K812" s="21"/>
    </row>
    <row r="813" spans="9:11" x14ac:dyDescent="0.25">
      <c r="K813" s="21"/>
    </row>
    <row r="814" spans="9:11" x14ac:dyDescent="0.25">
      <c r="K814" s="21"/>
    </row>
    <row r="815" spans="9:11" x14ac:dyDescent="0.25">
      <c r="K815" s="21"/>
    </row>
    <row r="816" spans="9:11" x14ac:dyDescent="0.25">
      <c r="K816" s="21"/>
    </row>
    <row r="817" spans="11:11" x14ac:dyDescent="0.25">
      <c r="K817" s="21"/>
    </row>
    <row r="818" spans="11:11" x14ac:dyDescent="0.25">
      <c r="K818" s="21"/>
    </row>
    <row r="819" spans="11:11" x14ac:dyDescent="0.25">
      <c r="K819" s="21"/>
    </row>
    <row r="820" spans="11:11" x14ac:dyDescent="0.25">
      <c r="K820" s="21"/>
    </row>
    <row r="10329" spans="1:35" s="11" customFormat="1" x14ac:dyDescent="0.25">
      <c r="A10329"/>
      <c r="B10329"/>
      <c r="C10329"/>
      <c r="D10329"/>
      <c r="I10329" s="67"/>
      <c r="J10329"/>
      <c r="K10329"/>
      <c r="L10329"/>
      <c r="M10329"/>
      <c r="N10329"/>
      <c r="O10329"/>
      <c r="P10329"/>
      <c r="Q10329"/>
      <c r="R10329"/>
      <c r="S10329"/>
      <c r="T10329"/>
      <c r="U10329"/>
      <c r="V10329"/>
      <c r="W10329"/>
      <c r="X10329"/>
      <c r="Y10329"/>
      <c r="Z10329"/>
      <c r="AA10329"/>
      <c r="AB10329"/>
      <c r="AC10329"/>
      <c r="AD10329"/>
      <c r="AE10329"/>
      <c r="AF10329"/>
      <c r="AG10329"/>
      <c r="AH10329"/>
      <c r="AI10329"/>
    </row>
    <row r="10330" spans="1:35" s="11" customFormat="1" x14ac:dyDescent="0.25">
      <c r="A10330"/>
      <c r="B10330"/>
      <c r="C10330"/>
      <c r="D10330"/>
      <c r="I10330" s="67"/>
      <c r="J10330"/>
      <c r="K10330"/>
      <c r="L10330"/>
      <c r="M10330"/>
      <c r="N10330"/>
      <c r="O10330"/>
      <c r="P10330"/>
      <c r="Q10330"/>
      <c r="R10330"/>
      <c r="S10330"/>
      <c r="T10330"/>
      <c r="U10330"/>
      <c r="V10330"/>
      <c r="W10330"/>
      <c r="X10330"/>
      <c r="Y10330"/>
      <c r="Z10330"/>
      <c r="AA10330"/>
      <c r="AB10330"/>
      <c r="AC10330"/>
      <c r="AD10330"/>
      <c r="AE10330"/>
      <c r="AF10330"/>
      <c r="AG10330"/>
      <c r="AH10330"/>
      <c r="AI10330"/>
    </row>
    <row r="10331" spans="1:35" s="11" customFormat="1" x14ac:dyDescent="0.25">
      <c r="A10331"/>
      <c r="B10331"/>
      <c r="C10331"/>
      <c r="D10331"/>
      <c r="I10331" s="67"/>
      <c r="J10331"/>
      <c r="K10331"/>
      <c r="L10331"/>
      <c r="M10331"/>
      <c r="N10331"/>
      <c r="O10331"/>
      <c r="P10331"/>
      <c r="Q10331"/>
      <c r="R10331"/>
      <c r="S10331"/>
      <c r="T10331"/>
      <c r="U10331"/>
      <c r="V10331"/>
      <c r="W10331"/>
      <c r="X10331"/>
      <c r="Y10331"/>
      <c r="Z10331"/>
      <c r="AA10331"/>
      <c r="AB10331"/>
      <c r="AC10331"/>
      <c r="AD10331"/>
      <c r="AE10331"/>
      <c r="AF10331"/>
      <c r="AG10331"/>
      <c r="AH10331"/>
      <c r="AI10331"/>
    </row>
    <row r="10332" spans="1:35" s="11" customFormat="1" x14ac:dyDescent="0.25">
      <c r="A10332"/>
      <c r="B10332"/>
      <c r="C10332"/>
      <c r="D10332"/>
      <c r="I10332" s="67"/>
      <c r="J10332"/>
      <c r="K10332"/>
      <c r="L10332"/>
      <c r="M10332"/>
      <c r="N10332"/>
      <c r="O10332"/>
      <c r="P10332"/>
      <c r="Q10332"/>
      <c r="R10332"/>
      <c r="S10332"/>
      <c r="T10332"/>
      <c r="U10332"/>
      <c r="V10332"/>
      <c r="W10332"/>
      <c r="X10332"/>
      <c r="Y10332"/>
      <c r="Z10332"/>
      <c r="AA10332"/>
      <c r="AB10332"/>
      <c r="AC10332"/>
      <c r="AD10332"/>
      <c r="AE10332"/>
      <c r="AF10332"/>
      <c r="AG10332"/>
      <c r="AH10332"/>
      <c r="AI10332"/>
    </row>
    <row r="10333" spans="1:35" s="11" customFormat="1" x14ac:dyDescent="0.25">
      <c r="A10333"/>
      <c r="B10333"/>
      <c r="C10333"/>
      <c r="D10333"/>
      <c r="I10333" s="67"/>
      <c r="J10333"/>
      <c r="K10333"/>
      <c r="L10333"/>
      <c r="M10333"/>
      <c r="N10333"/>
      <c r="O10333"/>
      <c r="P10333"/>
      <c r="Q10333"/>
      <c r="R10333"/>
      <c r="S10333"/>
      <c r="T10333"/>
      <c r="U10333"/>
      <c r="V10333"/>
      <c r="W10333"/>
      <c r="X10333"/>
      <c r="Y10333"/>
      <c r="Z10333"/>
      <c r="AA10333"/>
      <c r="AB10333"/>
      <c r="AC10333"/>
      <c r="AD10333"/>
      <c r="AE10333"/>
      <c r="AF10333"/>
      <c r="AG10333"/>
      <c r="AH10333"/>
      <c r="AI10333"/>
    </row>
    <row r="10334" spans="1:35" s="11" customFormat="1" x14ac:dyDescent="0.25">
      <c r="A10334"/>
      <c r="B10334"/>
      <c r="C10334"/>
      <c r="D10334"/>
      <c r="I10334" s="67"/>
      <c r="J10334"/>
      <c r="K10334"/>
      <c r="L10334"/>
      <c r="M10334"/>
      <c r="N10334"/>
      <c r="O10334"/>
      <c r="P10334"/>
      <c r="Q10334"/>
      <c r="R10334"/>
      <c r="S10334"/>
      <c r="T10334"/>
      <c r="U10334"/>
      <c r="V10334"/>
      <c r="W10334"/>
      <c r="X10334"/>
      <c r="Y10334"/>
      <c r="Z10334"/>
      <c r="AA10334"/>
      <c r="AB10334"/>
      <c r="AC10334"/>
      <c r="AD10334"/>
      <c r="AE10334"/>
      <c r="AF10334"/>
      <c r="AG10334"/>
      <c r="AH10334"/>
      <c r="AI10334"/>
    </row>
    <row r="10335" spans="1:35" s="11" customFormat="1" x14ac:dyDescent="0.25">
      <c r="A10335"/>
      <c r="B10335"/>
      <c r="C10335"/>
      <c r="D10335"/>
      <c r="I10335" s="67"/>
      <c r="J10335"/>
      <c r="K10335"/>
      <c r="L10335"/>
      <c r="M10335"/>
      <c r="N10335"/>
      <c r="O10335"/>
      <c r="P10335"/>
      <c r="Q10335"/>
      <c r="R10335"/>
      <c r="S10335"/>
      <c r="T10335"/>
      <c r="U10335"/>
      <c r="V10335"/>
      <c r="W10335"/>
      <c r="X10335"/>
      <c r="Y10335"/>
      <c r="Z10335"/>
      <c r="AA10335"/>
      <c r="AB10335"/>
      <c r="AC10335"/>
      <c r="AD10335"/>
      <c r="AE10335"/>
      <c r="AF10335"/>
      <c r="AG10335"/>
      <c r="AH10335"/>
      <c r="AI10335"/>
    </row>
    <row r="10336" spans="1:35" s="11" customFormat="1" x14ac:dyDescent="0.25">
      <c r="A10336"/>
      <c r="B10336"/>
      <c r="C10336"/>
      <c r="D10336"/>
      <c r="I10336" s="67"/>
      <c r="J10336"/>
      <c r="K10336"/>
      <c r="L10336"/>
      <c r="M10336"/>
      <c r="N10336"/>
      <c r="O10336"/>
      <c r="P10336"/>
      <c r="Q10336"/>
      <c r="R10336"/>
      <c r="S10336"/>
      <c r="T10336"/>
      <c r="U10336"/>
      <c r="V10336"/>
      <c r="W10336"/>
      <c r="X10336"/>
      <c r="Y10336"/>
      <c r="Z10336"/>
      <c r="AA10336"/>
      <c r="AB10336"/>
      <c r="AC10336"/>
      <c r="AD10336"/>
      <c r="AE10336"/>
      <c r="AF10336"/>
      <c r="AG10336"/>
      <c r="AH10336"/>
      <c r="AI10336"/>
    </row>
    <row r="10337" spans="1:35" s="11" customFormat="1" x14ac:dyDescent="0.25">
      <c r="A10337"/>
      <c r="B10337"/>
      <c r="C10337"/>
      <c r="D10337"/>
      <c r="I10337" s="67"/>
      <c r="J10337"/>
      <c r="K10337"/>
      <c r="L10337"/>
      <c r="M10337"/>
      <c r="N10337"/>
      <c r="O10337"/>
      <c r="P10337"/>
      <c r="Q10337"/>
      <c r="R10337"/>
      <c r="S10337"/>
      <c r="T10337"/>
      <c r="U10337"/>
      <c r="V10337"/>
      <c r="W10337"/>
      <c r="X10337"/>
      <c r="Y10337"/>
      <c r="Z10337"/>
      <c r="AA10337"/>
      <c r="AB10337"/>
      <c r="AC10337"/>
      <c r="AD10337"/>
      <c r="AE10337"/>
      <c r="AF10337"/>
      <c r="AG10337"/>
      <c r="AH10337"/>
      <c r="AI10337"/>
    </row>
    <row r="10338" spans="1:35" s="11" customFormat="1" x14ac:dyDescent="0.25">
      <c r="A10338"/>
      <c r="B10338"/>
      <c r="C10338"/>
      <c r="D10338"/>
      <c r="I10338" s="67"/>
      <c r="J10338"/>
      <c r="K10338"/>
      <c r="L10338"/>
      <c r="M10338"/>
      <c r="N10338"/>
      <c r="O10338"/>
      <c r="P10338"/>
      <c r="Q10338"/>
      <c r="R10338"/>
      <c r="S10338"/>
      <c r="T10338"/>
      <c r="U10338"/>
      <c r="V10338"/>
      <c r="W10338"/>
      <c r="X10338"/>
      <c r="Y10338"/>
      <c r="Z10338"/>
      <c r="AA10338"/>
      <c r="AB10338"/>
      <c r="AC10338"/>
      <c r="AD10338"/>
      <c r="AE10338"/>
      <c r="AF10338"/>
      <c r="AG10338"/>
      <c r="AH10338"/>
      <c r="AI10338"/>
    </row>
    <row r="10339" spans="1:35" s="11" customFormat="1" x14ac:dyDescent="0.25">
      <c r="A10339"/>
      <c r="B10339"/>
      <c r="C10339"/>
      <c r="D10339"/>
      <c r="I10339" s="67"/>
      <c r="J10339"/>
      <c r="K10339"/>
      <c r="L10339"/>
      <c r="M10339"/>
      <c r="N10339"/>
      <c r="O10339"/>
      <c r="P10339"/>
      <c r="Q10339"/>
      <c r="R10339"/>
      <c r="S10339"/>
      <c r="T10339"/>
      <c r="U10339"/>
      <c r="V10339"/>
      <c r="W10339"/>
      <c r="X10339"/>
      <c r="Y10339"/>
      <c r="Z10339"/>
      <c r="AA10339"/>
      <c r="AB10339"/>
      <c r="AC10339"/>
      <c r="AD10339"/>
      <c r="AE10339"/>
      <c r="AF10339"/>
      <c r="AG10339"/>
      <c r="AH10339"/>
      <c r="AI10339"/>
    </row>
    <row r="10340" spans="1:35" s="11" customFormat="1" x14ac:dyDescent="0.25">
      <c r="A10340"/>
      <c r="B10340"/>
      <c r="C10340"/>
      <c r="D10340"/>
      <c r="I10340" s="67"/>
      <c r="J10340"/>
      <c r="K10340"/>
      <c r="L10340"/>
      <c r="M10340"/>
      <c r="N10340"/>
      <c r="O10340"/>
      <c r="P10340"/>
      <c r="Q10340"/>
      <c r="R10340"/>
      <c r="S10340"/>
      <c r="T10340"/>
      <c r="U10340"/>
      <c r="V10340"/>
      <c r="W10340"/>
      <c r="X10340"/>
      <c r="Y10340"/>
      <c r="Z10340"/>
      <c r="AA10340"/>
      <c r="AB10340"/>
      <c r="AC10340"/>
      <c r="AD10340"/>
      <c r="AE10340"/>
      <c r="AF10340"/>
      <c r="AG10340"/>
      <c r="AH10340"/>
      <c r="AI10340"/>
    </row>
    <row r="10341" spans="1:35" s="11" customFormat="1" x14ac:dyDescent="0.25">
      <c r="A10341"/>
      <c r="B10341"/>
      <c r="C10341"/>
      <c r="D10341"/>
      <c r="I10341" s="67"/>
      <c r="J10341"/>
      <c r="K10341"/>
      <c r="L10341"/>
      <c r="M10341"/>
      <c r="N10341"/>
      <c r="O10341"/>
      <c r="P10341"/>
      <c r="Q10341"/>
      <c r="R10341"/>
      <c r="S10341"/>
      <c r="T10341"/>
      <c r="U10341"/>
      <c r="V10341"/>
      <c r="W10341"/>
      <c r="X10341"/>
      <c r="Y10341"/>
      <c r="Z10341"/>
      <c r="AA10341"/>
      <c r="AB10341"/>
      <c r="AC10341"/>
      <c r="AD10341"/>
      <c r="AE10341"/>
      <c r="AF10341"/>
      <c r="AG10341"/>
      <c r="AH10341"/>
      <c r="AI10341"/>
    </row>
    <row r="10342" spans="1:35" s="11" customFormat="1" x14ac:dyDescent="0.25">
      <c r="A10342"/>
      <c r="B10342"/>
      <c r="C10342"/>
      <c r="D10342"/>
      <c r="I10342" s="67"/>
      <c r="J10342"/>
      <c r="K10342"/>
      <c r="L10342"/>
      <c r="M10342"/>
      <c r="N10342"/>
      <c r="O10342"/>
      <c r="P10342"/>
      <c r="Q10342"/>
      <c r="R10342"/>
      <c r="S10342"/>
      <c r="T10342"/>
      <c r="U10342"/>
      <c r="V10342"/>
      <c r="W10342"/>
      <c r="X10342"/>
      <c r="Y10342"/>
      <c r="Z10342"/>
      <c r="AA10342"/>
      <c r="AB10342"/>
      <c r="AC10342"/>
      <c r="AD10342"/>
      <c r="AE10342"/>
      <c r="AF10342"/>
      <c r="AG10342"/>
      <c r="AH10342"/>
      <c r="AI10342"/>
    </row>
    <row r="10343" spans="1:35" s="11" customFormat="1" x14ac:dyDescent="0.25">
      <c r="A10343"/>
      <c r="B10343"/>
      <c r="C10343"/>
      <c r="D10343"/>
      <c r="I10343" s="67"/>
      <c r="J10343"/>
      <c r="K10343"/>
      <c r="L10343"/>
      <c r="M10343"/>
      <c r="N10343"/>
      <c r="O10343"/>
      <c r="P10343"/>
      <c r="Q10343"/>
      <c r="R10343"/>
      <c r="S10343"/>
      <c r="T10343"/>
      <c r="U10343"/>
      <c r="V10343"/>
      <c r="W10343"/>
      <c r="X10343"/>
      <c r="Y10343"/>
      <c r="Z10343"/>
      <c r="AA10343"/>
      <c r="AB10343"/>
      <c r="AC10343"/>
      <c r="AD10343"/>
      <c r="AE10343"/>
      <c r="AF10343"/>
      <c r="AG10343"/>
      <c r="AH10343"/>
      <c r="AI10343"/>
    </row>
    <row r="10344" spans="1:35" s="11" customFormat="1" x14ac:dyDescent="0.25">
      <c r="A10344"/>
      <c r="B10344"/>
      <c r="C10344"/>
      <c r="D10344"/>
      <c r="I10344" s="67"/>
      <c r="J10344"/>
      <c r="K10344"/>
      <c r="L10344"/>
      <c r="M10344"/>
      <c r="N10344"/>
      <c r="O10344"/>
      <c r="P10344"/>
      <c r="Q10344"/>
      <c r="R10344"/>
      <c r="S10344"/>
      <c r="T10344"/>
      <c r="U10344"/>
      <c r="V10344"/>
      <c r="W10344"/>
      <c r="X10344"/>
      <c r="Y10344"/>
      <c r="Z10344"/>
      <c r="AA10344"/>
      <c r="AB10344"/>
      <c r="AC10344"/>
      <c r="AD10344"/>
      <c r="AE10344"/>
      <c r="AF10344"/>
      <c r="AG10344"/>
      <c r="AH10344"/>
      <c r="AI10344"/>
    </row>
    <row r="10345" spans="1:35" s="11" customFormat="1" x14ac:dyDescent="0.25">
      <c r="A10345"/>
      <c r="B10345"/>
      <c r="C10345"/>
      <c r="D10345"/>
      <c r="I10345" s="67"/>
      <c r="J10345"/>
      <c r="K10345"/>
      <c r="L10345"/>
      <c r="M10345"/>
      <c r="N10345"/>
      <c r="O10345"/>
      <c r="P10345"/>
      <c r="Q10345"/>
      <c r="R10345"/>
      <c r="S10345"/>
      <c r="T10345"/>
      <c r="U10345"/>
      <c r="V10345"/>
      <c r="W10345"/>
      <c r="X10345"/>
      <c r="Y10345"/>
      <c r="Z10345"/>
      <c r="AA10345"/>
      <c r="AB10345"/>
      <c r="AC10345"/>
      <c r="AD10345"/>
      <c r="AE10345"/>
      <c r="AF10345"/>
      <c r="AG10345"/>
      <c r="AH10345"/>
      <c r="AI10345"/>
    </row>
    <row r="10346" spans="1:35" s="11" customFormat="1" x14ac:dyDescent="0.25">
      <c r="A10346"/>
      <c r="B10346"/>
      <c r="C10346"/>
      <c r="D10346"/>
      <c r="I10346" s="67"/>
      <c r="J10346"/>
      <c r="K10346"/>
      <c r="L10346"/>
      <c r="M10346"/>
      <c r="N10346"/>
      <c r="O10346"/>
      <c r="P10346"/>
      <c r="Q10346"/>
      <c r="R10346"/>
      <c r="S10346"/>
      <c r="T10346"/>
      <c r="U10346"/>
      <c r="V10346"/>
      <c r="W10346"/>
      <c r="X10346"/>
      <c r="Y10346"/>
      <c r="Z10346"/>
      <c r="AA10346"/>
      <c r="AB10346"/>
      <c r="AC10346"/>
      <c r="AD10346"/>
      <c r="AE10346"/>
      <c r="AF10346"/>
      <c r="AG10346"/>
      <c r="AH10346"/>
      <c r="AI10346"/>
    </row>
    <row r="10347" spans="1:35" s="11" customFormat="1" x14ac:dyDescent="0.25">
      <c r="A10347"/>
      <c r="B10347"/>
      <c r="C10347"/>
      <c r="D10347"/>
      <c r="I10347" s="67"/>
      <c r="J10347"/>
      <c r="K10347"/>
      <c r="L10347"/>
      <c r="M10347"/>
      <c r="N10347"/>
      <c r="O10347"/>
      <c r="P10347"/>
      <c r="Q10347"/>
      <c r="R10347"/>
      <c r="S10347"/>
      <c r="T10347"/>
      <c r="U10347"/>
      <c r="V10347"/>
      <c r="W10347"/>
      <c r="X10347"/>
      <c r="Y10347"/>
      <c r="Z10347"/>
      <c r="AA10347"/>
      <c r="AB10347"/>
      <c r="AC10347"/>
      <c r="AD10347"/>
      <c r="AE10347"/>
      <c r="AF10347"/>
      <c r="AG10347"/>
      <c r="AH10347"/>
      <c r="AI10347"/>
    </row>
    <row r="10348" spans="1:35" s="11" customFormat="1" x14ac:dyDescent="0.25">
      <c r="A10348"/>
      <c r="B10348"/>
      <c r="C10348"/>
      <c r="D10348"/>
      <c r="I10348" s="67"/>
      <c r="J10348"/>
      <c r="K10348"/>
      <c r="L10348"/>
      <c r="M10348"/>
      <c r="N10348"/>
      <c r="O10348"/>
      <c r="P10348"/>
      <c r="Q10348"/>
      <c r="R10348"/>
      <c r="S10348"/>
      <c r="T10348"/>
      <c r="U10348"/>
      <c r="V10348"/>
      <c r="W10348"/>
      <c r="X10348"/>
      <c r="Y10348"/>
      <c r="Z10348"/>
      <c r="AA10348"/>
      <c r="AB10348"/>
      <c r="AC10348"/>
      <c r="AD10348"/>
      <c r="AE10348"/>
      <c r="AF10348"/>
      <c r="AG10348"/>
      <c r="AH10348"/>
      <c r="AI10348"/>
    </row>
    <row r="10349" spans="1:35" s="11" customFormat="1" x14ac:dyDescent="0.25">
      <c r="A10349"/>
      <c r="B10349"/>
      <c r="C10349"/>
      <c r="D10349"/>
      <c r="I10349" s="67"/>
      <c r="J10349"/>
      <c r="K10349"/>
      <c r="L10349"/>
      <c r="M10349"/>
      <c r="N10349"/>
      <c r="O10349"/>
      <c r="P10349"/>
      <c r="Q10349"/>
      <c r="R10349"/>
      <c r="S10349"/>
      <c r="T10349"/>
      <c r="U10349"/>
      <c r="V10349"/>
      <c r="W10349"/>
      <c r="X10349"/>
      <c r="Y10349"/>
      <c r="Z10349"/>
      <c r="AA10349"/>
      <c r="AB10349"/>
      <c r="AC10349"/>
      <c r="AD10349"/>
      <c r="AE10349"/>
      <c r="AF10349"/>
      <c r="AG10349"/>
      <c r="AH10349"/>
      <c r="AI10349"/>
    </row>
    <row r="10350" spans="1:35" s="11" customFormat="1" x14ac:dyDescent="0.25">
      <c r="A10350"/>
      <c r="B10350"/>
      <c r="C10350"/>
      <c r="D10350"/>
      <c r="I10350" s="67"/>
      <c r="J10350"/>
      <c r="K10350"/>
      <c r="L10350"/>
      <c r="M10350"/>
      <c r="N10350"/>
      <c r="O10350"/>
      <c r="P10350"/>
      <c r="Q10350"/>
      <c r="R10350"/>
      <c r="S10350"/>
      <c r="T10350"/>
      <c r="U10350"/>
      <c r="V10350"/>
      <c r="W10350"/>
      <c r="X10350"/>
      <c r="Y10350"/>
      <c r="Z10350"/>
      <c r="AA10350"/>
      <c r="AB10350"/>
      <c r="AC10350"/>
      <c r="AD10350"/>
      <c r="AE10350"/>
      <c r="AF10350"/>
      <c r="AG10350"/>
      <c r="AH10350"/>
      <c r="AI10350"/>
    </row>
    <row r="10351" spans="1:35" s="11" customFormat="1" x14ac:dyDescent="0.25">
      <c r="A10351"/>
      <c r="B10351"/>
      <c r="C10351"/>
      <c r="D10351"/>
      <c r="I10351" s="67"/>
      <c r="J10351"/>
      <c r="K10351"/>
      <c r="L10351"/>
      <c r="M10351"/>
      <c r="N10351"/>
      <c r="O10351"/>
      <c r="P10351"/>
      <c r="Q10351"/>
      <c r="R10351"/>
      <c r="S10351"/>
      <c r="T10351"/>
      <c r="U10351"/>
      <c r="V10351"/>
      <c r="W10351"/>
      <c r="X10351"/>
      <c r="Y10351"/>
      <c r="Z10351"/>
      <c r="AA10351"/>
      <c r="AB10351"/>
      <c r="AC10351"/>
      <c r="AD10351"/>
      <c r="AE10351"/>
      <c r="AF10351"/>
      <c r="AG10351"/>
      <c r="AH10351"/>
      <c r="AI10351"/>
    </row>
    <row r="10352" spans="1:35" s="11" customFormat="1" x14ac:dyDescent="0.25">
      <c r="A10352"/>
      <c r="B10352"/>
      <c r="C10352"/>
      <c r="D10352"/>
      <c r="I10352" s="67"/>
      <c r="J10352"/>
      <c r="K10352"/>
      <c r="L10352"/>
      <c r="M10352"/>
      <c r="N10352"/>
      <c r="O10352"/>
      <c r="P10352"/>
      <c r="Q10352"/>
      <c r="R10352"/>
      <c r="S10352"/>
      <c r="T10352"/>
      <c r="U10352"/>
      <c r="V10352"/>
      <c r="W10352"/>
      <c r="X10352"/>
      <c r="Y10352"/>
      <c r="Z10352"/>
      <c r="AA10352"/>
      <c r="AB10352"/>
      <c r="AC10352"/>
      <c r="AD10352"/>
      <c r="AE10352"/>
      <c r="AF10352"/>
      <c r="AG10352"/>
      <c r="AH10352"/>
      <c r="AI10352"/>
    </row>
    <row r="10353" spans="1:35" s="11" customFormat="1" x14ac:dyDescent="0.25">
      <c r="A10353"/>
      <c r="B10353"/>
      <c r="C10353"/>
      <c r="D10353"/>
      <c r="I10353" s="67"/>
      <c r="J10353"/>
      <c r="K10353"/>
      <c r="L10353"/>
      <c r="M10353"/>
      <c r="N10353"/>
      <c r="O10353"/>
      <c r="P10353"/>
      <c r="Q10353"/>
      <c r="R10353"/>
      <c r="S10353"/>
      <c r="T10353"/>
      <c r="U10353"/>
      <c r="V10353"/>
      <c r="W10353"/>
      <c r="X10353"/>
      <c r="Y10353"/>
      <c r="Z10353"/>
      <c r="AA10353"/>
      <c r="AB10353"/>
      <c r="AC10353"/>
      <c r="AD10353"/>
      <c r="AE10353"/>
      <c r="AF10353"/>
      <c r="AG10353"/>
      <c r="AH10353"/>
      <c r="AI10353"/>
    </row>
    <row r="10354" spans="1:35" s="11" customFormat="1" x14ac:dyDescent="0.25">
      <c r="A10354"/>
      <c r="B10354"/>
      <c r="C10354"/>
      <c r="D10354"/>
      <c r="I10354" s="67"/>
      <c r="J10354"/>
      <c r="K10354"/>
      <c r="L10354"/>
      <c r="M10354"/>
      <c r="N10354"/>
      <c r="O10354"/>
      <c r="P10354"/>
      <c r="Q10354"/>
      <c r="R10354"/>
      <c r="S10354"/>
      <c r="T10354"/>
      <c r="U10354"/>
      <c r="V10354"/>
      <c r="W10354"/>
      <c r="X10354"/>
      <c r="Y10354"/>
      <c r="Z10354"/>
      <c r="AA10354"/>
      <c r="AB10354"/>
      <c r="AC10354"/>
      <c r="AD10354"/>
      <c r="AE10354"/>
      <c r="AF10354"/>
      <c r="AG10354"/>
      <c r="AH10354"/>
      <c r="AI10354"/>
    </row>
    <row r="10355" spans="1:35" s="11" customFormat="1" x14ac:dyDescent="0.25">
      <c r="A10355"/>
      <c r="B10355"/>
      <c r="C10355"/>
      <c r="D10355"/>
      <c r="I10355" s="67"/>
      <c r="J10355"/>
      <c r="K10355"/>
      <c r="L10355"/>
      <c r="M10355"/>
      <c r="N10355"/>
      <c r="O10355"/>
      <c r="P10355"/>
      <c r="Q10355"/>
      <c r="R10355"/>
      <c r="S10355"/>
      <c r="T10355"/>
      <c r="U10355"/>
      <c r="V10355"/>
      <c r="W10355"/>
      <c r="X10355"/>
      <c r="Y10355"/>
      <c r="Z10355"/>
      <c r="AA10355"/>
      <c r="AB10355"/>
      <c r="AC10355"/>
      <c r="AD10355"/>
      <c r="AE10355"/>
      <c r="AF10355"/>
      <c r="AG10355"/>
      <c r="AH10355"/>
      <c r="AI10355"/>
    </row>
    <row r="10356" spans="1:35" s="11" customFormat="1" x14ac:dyDescent="0.25">
      <c r="A10356"/>
      <c r="B10356"/>
      <c r="C10356"/>
      <c r="D10356"/>
      <c r="I10356" s="67"/>
      <c r="J10356"/>
      <c r="K10356"/>
      <c r="L10356"/>
      <c r="M10356"/>
      <c r="N10356"/>
      <c r="O10356"/>
      <c r="P10356"/>
      <c r="Q10356"/>
      <c r="R10356"/>
      <c r="S10356"/>
      <c r="T10356"/>
      <c r="U10356"/>
      <c r="V10356"/>
      <c r="W10356"/>
      <c r="X10356"/>
      <c r="Y10356"/>
      <c r="Z10356"/>
      <c r="AA10356"/>
      <c r="AB10356"/>
      <c r="AC10356"/>
      <c r="AD10356"/>
      <c r="AE10356"/>
      <c r="AF10356"/>
      <c r="AG10356"/>
      <c r="AH10356"/>
      <c r="AI10356"/>
    </row>
    <row r="10357" spans="1:35" s="11" customFormat="1" x14ac:dyDescent="0.25">
      <c r="A10357"/>
      <c r="B10357"/>
      <c r="C10357"/>
      <c r="D10357"/>
      <c r="I10357" s="67"/>
      <c r="J10357"/>
      <c r="K10357"/>
      <c r="L10357"/>
      <c r="M10357"/>
      <c r="N10357"/>
      <c r="O10357"/>
      <c r="P10357"/>
      <c r="Q10357"/>
      <c r="R10357"/>
      <c r="S10357"/>
      <c r="T10357"/>
      <c r="U10357"/>
      <c r="V10357"/>
      <c r="W10357"/>
      <c r="X10357"/>
      <c r="Y10357"/>
      <c r="Z10357"/>
      <c r="AA10357"/>
      <c r="AB10357"/>
      <c r="AC10357"/>
      <c r="AD10357"/>
      <c r="AE10357"/>
      <c r="AF10357"/>
      <c r="AG10357"/>
      <c r="AH10357"/>
      <c r="AI10357"/>
    </row>
    <row r="10358" spans="1:35" s="11" customFormat="1" x14ac:dyDescent="0.25">
      <c r="A10358"/>
      <c r="B10358"/>
      <c r="C10358"/>
      <c r="D10358"/>
      <c r="I10358" s="67"/>
      <c r="J10358"/>
      <c r="K10358"/>
      <c r="L10358"/>
      <c r="M10358"/>
      <c r="N10358"/>
      <c r="O10358"/>
      <c r="P10358"/>
      <c r="Q10358"/>
      <c r="R10358"/>
      <c r="S10358"/>
      <c r="T10358"/>
      <c r="U10358"/>
      <c r="V10358"/>
      <c r="W10358"/>
      <c r="X10358"/>
      <c r="Y10358"/>
      <c r="Z10358"/>
      <c r="AA10358"/>
      <c r="AB10358"/>
      <c r="AC10358"/>
      <c r="AD10358"/>
      <c r="AE10358"/>
      <c r="AF10358"/>
      <c r="AG10358"/>
      <c r="AH10358"/>
      <c r="AI10358"/>
    </row>
    <row r="10359" spans="1:35" s="11" customFormat="1" x14ac:dyDescent="0.25">
      <c r="A10359"/>
      <c r="B10359"/>
      <c r="C10359"/>
      <c r="D10359"/>
      <c r="I10359" s="67"/>
      <c r="J10359"/>
      <c r="K10359"/>
      <c r="L10359"/>
      <c r="M10359"/>
      <c r="N10359"/>
      <c r="O10359"/>
      <c r="P10359"/>
      <c r="Q10359"/>
      <c r="R10359"/>
      <c r="S10359"/>
      <c r="T10359"/>
      <c r="U10359"/>
      <c r="V10359"/>
      <c r="W10359"/>
      <c r="X10359"/>
      <c r="Y10359"/>
      <c r="Z10359"/>
      <c r="AA10359"/>
      <c r="AB10359"/>
      <c r="AC10359"/>
      <c r="AD10359"/>
      <c r="AE10359"/>
      <c r="AF10359"/>
      <c r="AG10359"/>
      <c r="AH10359"/>
      <c r="AI10359"/>
    </row>
    <row r="10360" spans="1:35" s="11" customFormat="1" x14ac:dyDescent="0.25">
      <c r="A10360"/>
      <c r="B10360"/>
      <c r="C10360"/>
      <c r="D10360"/>
      <c r="I10360" s="67"/>
      <c r="J10360"/>
      <c r="K10360"/>
      <c r="L10360"/>
      <c r="M10360"/>
      <c r="N10360"/>
      <c r="O10360"/>
      <c r="P10360"/>
      <c r="Q10360"/>
      <c r="R10360"/>
      <c r="S10360"/>
      <c r="T10360"/>
      <c r="U10360"/>
      <c r="V10360"/>
      <c r="W10360"/>
      <c r="X10360"/>
      <c r="Y10360"/>
      <c r="Z10360"/>
      <c r="AA10360"/>
      <c r="AB10360"/>
      <c r="AC10360"/>
      <c r="AD10360"/>
      <c r="AE10360"/>
      <c r="AF10360"/>
      <c r="AG10360"/>
      <c r="AH10360"/>
      <c r="AI10360"/>
    </row>
    <row r="10361" spans="1:35" s="11" customFormat="1" x14ac:dyDescent="0.25">
      <c r="A10361"/>
      <c r="B10361"/>
      <c r="C10361"/>
      <c r="D10361"/>
      <c r="I10361" s="67"/>
      <c r="J10361"/>
      <c r="K10361"/>
      <c r="L10361"/>
      <c r="M10361"/>
      <c r="N10361"/>
      <c r="O10361"/>
      <c r="P10361"/>
      <c r="Q10361"/>
      <c r="R10361"/>
      <c r="S10361"/>
      <c r="T10361"/>
      <c r="U10361"/>
      <c r="V10361"/>
      <c r="W10361"/>
      <c r="X10361"/>
      <c r="Y10361"/>
      <c r="Z10361"/>
      <c r="AA10361"/>
      <c r="AB10361"/>
      <c r="AC10361"/>
      <c r="AD10361"/>
      <c r="AE10361"/>
      <c r="AF10361"/>
      <c r="AG10361"/>
      <c r="AH10361"/>
      <c r="AI10361"/>
    </row>
    <row r="10362" spans="1:35" s="11" customFormat="1" x14ac:dyDescent="0.25">
      <c r="A10362"/>
      <c r="B10362"/>
      <c r="C10362"/>
      <c r="D10362"/>
      <c r="I10362" s="67"/>
      <c r="J10362"/>
      <c r="K10362"/>
      <c r="L10362"/>
      <c r="M10362"/>
      <c r="N10362"/>
      <c r="O10362"/>
      <c r="P10362"/>
      <c r="Q10362"/>
      <c r="R10362"/>
      <c r="S10362"/>
      <c r="T10362"/>
      <c r="U10362"/>
      <c r="V10362"/>
      <c r="W10362"/>
      <c r="X10362"/>
      <c r="Y10362"/>
      <c r="Z10362"/>
      <c r="AA10362"/>
      <c r="AB10362"/>
      <c r="AC10362"/>
      <c r="AD10362"/>
      <c r="AE10362"/>
      <c r="AF10362"/>
      <c r="AG10362"/>
      <c r="AH10362"/>
      <c r="AI10362"/>
    </row>
    <row r="10363" spans="1:35" s="11" customFormat="1" x14ac:dyDescent="0.25">
      <c r="A10363"/>
      <c r="B10363"/>
      <c r="C10363"/>
      <c r="D10363"/>
      <c r="I10363" s="67"/>
      <c r="J10363"/>
      <c r="K10363"/>
      <c r="L10363"/>
      <c r="M10363"/>
      <c r="N10363"/>
      <c r="O10363"/>
      <c r="P10363"/>
      <c r="Q10363"/>
      <c r="R10363"/>
      <c r="S10363"/>
      <c r="T10363"/>
      <c r="U10363"/>
      <c r="V10363"/>
      <c r="W10363"/>
      <c r="X10363"/>
      <c r="Y10363"/>
      <c r="Z10363"/>
      <c r="AA10363"/>
      <c r="AB10363"/>
      <c r="AC10363"/>
      <c r="AD10363"/>
      <c r="AE10363"/>
      <c r="AF10363"/>
      <c r="AG10363"/>
      <c r="AH10363"/>
      <c r="AI10363"/>
    </row>
    <row r="10364" spans="1:35" s="11" customFormat="1" x14ac:dyDescent="0.25">
      <c r="A10364"/>
      <c r="B10364"/>
      <c r="C10364"/>
      <c r="D10364"/>
      <c r="I10364" s="67"/>
      <c r="J10364"/>
      <c r="K10364"/>
      <c r="L10364"/>
      <c r="M10364"/>
      <c r="N10364"/>
      <c r="O10364"/>
      <c r="P10364"/>
      <c r="Q10364"/>
      <c r="R10364"/>
      <c r="S10364"/>
      <c r="T10364"/>
      <c r="U10364"/>
      <c r="V10364"/>
      <c r="W10364"/>
      <c r="X10364"/>
      <c r="Y10364"/>
      <c r="Z10364"/>
      <c r="AA10364"/>
      <c r="AB10364"/>
      <c r="AC10364"/>
      <c r="AD10364"/>
      <c r="AE10364"/>
      <c r="AF10364"/>
      <c r="AG10364"/>
      <c r="AH10364"/>
      <c r="AI10364"/>
    </row>
    <row r="10365" spans="1:35" s="11" customFormat="1" x14ac:dyDescent="0.25">
      <c r="A10365"/>
      <c r="B10365"/>
      <c r="C10365"/>
      <c r="D10365"/>
      <c r="I10365" s="67"/>
      <c r="J10365"/>
      <c r="K10365"/>
      <c r="L10365"/>
      <c r="M10365"/>
      <c r="N10365"/>
      <c r="O10365"/>
      <c r="P10365"/>
      <c r="Q10365"/>
      <c r="R10365"/>
      <c r="S10365"/>
      <c r="T10365"/>
      <c r="U10365"/>
      <c r="V10365"/>
      <c r="W10365"/>
      <c r="X10365"/>
      <c r="Y10365"/>
      <c r="Z10365"/>
      <c r="AA10365"/>
      <c r="AB10365"/>
      <c r="AC10365"/>
      <c r="AD10365"/>
      <c r="AE10365"/>
      <c r="AF10365"/>
      <c r="AG10365"/>
      <c r="AH10365"/>
      <c r="AI10365"/>
    </row>
    <row r="10366" spans="1:35" s="11" customFormat="1" x14ac:dyDescent="0.25">
      <c r="A10366"/>
      <c r="B10366"/>
      <c r="C10366"/>
      <c r="D10366"/>
      <c r="I10366" s="67"/>
      <c r="J10366"/>
      <c r="K10366"/>
      <c r="L10366"/>
      <c r="M10366"/>
      <c r="N10366"/>
      <c r="O10366"/>
      <c r="P10366"/>
      <c r="Q10366"/>
      <c r="R10366"/>
      <c r="S10366"/>
      <c r="T10366"/>
      <c r="U10366"/>
      <c r="V10366"/>
      <c r="W10366"/>
      <c r="X10366"/>
      <c r="Y10366"/>
      <c r="Z10366"/>
      <c r="AA10366"/>
      <c r="AB10366"/>
      <c r="AC10366"/>
      <c r="AD10366"/>
      <c r="AE10366"/>
      <c r="AF10366"/>
      <c r="AG10366"/>
      <c r="AH10366"/>
      <c r="AI10366"/>
    </row>
    <row r="10367" spans="1:35" s="11" customFormat="1" x14ac:dyDescent="0.25">
      <c r="A10367"/>
      <c r="B10367"/>
      <c r="C10367"/>
      <c r="D10367"/>
      <c r="I10367" s="67"/>
      <c r="J10367"/>
      <c r="K10367"/>
      <c r="L10367"/>
      <c r="M10367"/>
      <c r="N10367"/>
      <c r="O10367"/>
      <c r="P10367"/>
      <c r="Q10367"/>
      <c r="R10367"/>
      <c r="S10367"/>
      <c r="T10367"/>
      <c r="U10367"/>
      <c r="V10367"/>
      <c r="W10367"/>
      <c r="X10367"/>
      <c r="Y10367"/>
      <c r="Z10367"/>
      <c r="AA10367"/>
      <c r="AB10367"/>
      <c r="AC10367"/>
      <c r="AD10367"/>
      <c r="AE10367"/>
      <c r="AF10367"/>
      <c r="AG10367"/>
      <c r="AH10367"/>
      <c r="AI10367"/>
    </row>
    <row r="10368" spans="1:35" s="11" customFormat="1" x14ac:dyDescent="0.25">
      <c r="A10368"/>
      <c r="B10368"/>
      <c r="C10368"/>
      <c r="D10368"/>
      <c r="I10368" s="67"/>
      <c r="J10368"/>
      <c r="K10368"/>
      <c r="L10368"/>
      <c r="M10368"/>
      <c r="N10368"/>
      <c r="O10368"/>
      <c r="P10368"/>
      <c r="Q10368"/>
      <c r="R10368"/>
      <c r="S10368"/>
      <c r="T10368"/>
      <c r="U10368"/>
      <c r="V10368"/>
      <c r="W10368"/>
      <c r="X10368"/>
      <c r="Y10368"/>
      <c r="Z10368"/>
      <c r="AA10368"/>
      <c r="AB10368"/>
      <c r="AC10368"/>
      <c r="AD10368"/>
      <c r="AE10368"/>
      <c r="AF10368"/>
      <c r="AG10368"/>
      <c r="AH10368"/>
      <c r="AI10368"/>
    </row>
    <row r="10369" spans="1:35" s="11" customFormat="1" x14ac:dyDescent="0.25">
      <c r="A10369"/>
      <c r="B10369"/>
      <c r="C10369"/>
      <c r="D10369"/>
      <c r="I10369" s="67"/>
      <c r="J10369"/>
      <c r="K10369"/>
      <c r="L10369"/>
      <c r="M10369"/>
      <c r="N10369"/>
      <c r="O10369"/>
      <c r="P10369"/>
      <c r="Q10369"/>
      <c r="R10369"/>
      <c r="S10369"/>
      <c r="T10369"/>
      <c r="U10369"/>
      <c r="V10369"/>
      <c r="W10369"/>
      <c r="X10369"/>
      <c r="Y10369"/>
      <c r="Z10369"/>
      <c r="AA10369"/>
      <c r="AB10369"/>
      <c r="AC10369"/>
      <c r="AD10369"/>
      <c r="AE10369"/>
      <c r="AF10369"/>
      <c r="AG10369"/>
      <c r="AH10369"/>
      <c r="AI10369"/>
    </row>
    <row r="10370" spans="1:35" s="11" customFormat="1" x14ac:dyDescent="0.25">
      <c r="A10370"/>
      <c r="B10370"/>
      <c r="C10370"/>
      <c r="D10370"/>
      <c r="I10370" s="67"/>
      <c r="J10370"/>
      <c r="K10370"/>
      <c r="L10370"/>
      <c r="M10370"/>
      <c r="N10370"/>
      <c r="O10370"/>
      <c r="P10370"/>
      <c r="Q10370"/>
      <c r="R10370"/>
      <c r="S10370"/>
      <c r="T10370"/>
      <c r="U10370"/>
      <c r="V10370"/>
      <c r="W10370"/>
      <c r="X10370"/>
      <c r="Y10370"/>
      <c r="Z10370"/>
      <c r="AA10370"/>
      <c r="AB10370"/>
      <c r="AC10370"/>
      <c r="AD10370"/>
      <c r="AE10370"/>
      <c r="AF10370"/>
      <c r="AG10370"/>
      <c r="AH10370"/>
      <c r="AI10370"/>
    </row>
    <row r="10371" spans="1:35" s="11" customFormat="1" x14ac:dyDescent="0.25">
      <c r="A10371"/>
      <c r="B10371"/>
      <c r="C10371"/>
      <c r="D10371"/>
      <c r="I10371" s="67"/>
      <c r="J10371"/>
      <c r="K10371"/>
      <c r="L10371"/>
      <c r="M10371"/>
      <c r="N10371"/>
      <c r="O10371"/>
      <c r="P10371"/>
      <c r="Q10371"/>
      <c r="R10371"/>
      <c r="S10371"/>
      <c r="T10371"/>
      <c r="U10371"/>
      <c r="V10371"/>
      <c r="W10371"/>
      <c r="X10371"/>
      <c r="Y10371"/>
      <c r="Z10371"/>
      <c r="AA10371"/>
      <c r="AB10371"/>
      <c r="AC10371"/>
      <c r="AD10371"/>
      <c r="AE10371"/>
      <c r="AF10371"/>
      <c r="AG10371"/>
      <c r="AH10371"/>
      <c r="AI10371"/>
    </row>
    <row r="10372" spans="1:35" s="11" customFormat="1" x14ac:dyDescent="0.25">
      <c r="A10372"/>
      <c r="B10372"/>
      <c r="C10372"/>
      <c r="D10372"/>
      <c r="I10372" s="67"/>
      <c r="J10372"/>
      <c r="K10372"/>
      <c r="L10372"/>
      <c r="M10372"/>
      <c r="N10372"/>
      <c r="O10372"/>
      <c r="P10372"/>
      <c r="Q10372"/>
      <c r="R10372"/>
      <c r="S10372"/>
      <c r="T10372"/>
      <c r="U10372"/>
      <c r="V10372"/>
      <c r="W10372"/>
      <c r="X10372"/>
      <c r="Y10372"/>
      <c r="Z10372"/>
      <c r="AA10372"/>
      <c r="AB10372"/>
      <c r="AC10372"/>
      <c r="AD10372"/>
      <c r="AE10372"/>
      <c r="AF10372"/>
      <c r="AG10372"/>
      <c r="AH10372"/>
      <c r="AI10372"/>
    </row>
    <row r="10373" spans="1:35" s="11" customFormat="1" x14ac:dyDescent="0.25">
      <c r="A10373"/>
      <c r="B10373"/>
      <c r="C10373"/>
      <c r="D10373"/>
      <c r="I10373" s="67"/>
      <c r="J10373"/>
      <c r="K10373"/>
      <c r="L10373"/>
      <c r="M10373"/>
      <c r="N10373"/>
      <c r="O10373"/>
      <c r="P10373"/>
      <c r="Q10373"/>
      <c r="R10373"/>
      <c r="S10373"/>
      <c r="T10373"/>
      <c r="U10373"/>
      <c r="V10373"/>
      <c r="W10373"/>
      <c r="X10373"/>
      <c r="Y10373"/>
      <c r="Z10373"/>
      <c r="AA10373"/>
      <c r="AB10373"/>
      <c r="AC10373"/>
      <c r="AD10373"/>
      <c r="AE10373"/>
      <c r="AF10373"/>
      <c r="AG10373"/>
      <c r="AH10373"/>
      <c r="AI10373"/>
    </row>
    <row r="10374" spans="1:35" s="11" customFormat="1" x14ac:dyDescent="0.25">
      <c r="A10374"/>
      <c r="B10374"/>
      <c r="C10374"/>
      <c r="D10374"/>
      <c r="I10374" s="67"/>
      <c r="J10374"/>
      <c r="K10374"/>
      <c r="L10374"/>
      <c r="M10374"/>
      <c r="N10374"/>
      <c r="O10374"/>
      <c r="P10374"/>
      <c r="Q10374"/>
      <c r="R10374"/>
      <c r="S10374"/>
      <c r="T10374"/>
      <c r="U10374"/>
      <c r="V10374"/>
      <c r="W10374"/>
      <c r="X10374"/>
      <c r="Y10374"/>
      <c r="Z10374"/>
      <c r="AA10374"/>
      <c r="AB10374"/>
      <c r="AC10374"/>
      <c r="AD10374"/>
      <c r="AE10374"/>
      <c r="AF10374"/>
      <c r="AG10374"/>
      <c r="AH10374"/>
      <c r="AI10374"/>
    </row>
    <row r="10375" spans="1:35" s="11" customFormat="1" x14ac:dyDescent="0.25">
      <c r="A10375"/>
      <c r="B10375"/>
      <c r="C10375"/>
      <c r="D10375"/>
      <c r="I10375" s="67"/>
      <c r="J10375"/>
      <c r="K10375"/>
      <c r="L10375"/>
      <c r="M10375"/>
      <c r="N10375"/>
      <c r="O10375"/>
      <c r="P10375"/>
      <c r="Q10375"/>
      <c r="R10375"/>
      <c r="S10375"/>
      <c r="T10375"/>
      <c r="U10375"/>
      <c r="V10375"/>
      <c r="W10375"/>
      <c r="X10375"/>
      <c r="Y10375"/>
      <c r="Z10375"/>
      <c r="AA10375"/>
      <c r="AB10375"/>
      <c r="AC10375"/>
      <c r="AD10375"/>
      <c r="AE10375"/>
      <c r="AF10375"/>
      <c r="AG10375"/>
      <c r="AH10375"/>
      <c r="AI10375"/>
    </row>
    <row r="10376" spans="1:35" s="11" customFormat="1" x14ac:dyDescent="0.25">
      <c r="A10376"/>
      <c r="B10376"/>
      <c r="C10376"/>
      <c r="D10376"/>
      <c r="I10376" s="67"/>
      <c r="J10376"/>
      <c r="K10376"/>
      <c r="L10376"/>
      <c r="M10376"/>
      <c r="N10376"/>
      <c r="O10376"/>
      <c r="P10376"/>
      <c r="Q10376"/>
      <c r="R10376"/>
      <c r="S10376"/>
      <c r="T10376"/>
      <c r="U10376"/>
      <c r="V10376"/>
      <c r="W10376"/>
      <c r="X10376"/>
      <c r="Y10376"/>
      <c r="Z10376"/>
      <c r="AA10376"/>
      <c r="AB10376"/>
      <c r="AC10376"/>
      <c r="AD10376"/>
      <c r="AE10376"/>
      <c r="AF10376"/>
      <c r="AG10376"/>
      <c r="AH10376"/>
      <c r="AI10376"/>
    </row>
    <row r="10377" spans="1:35" s="11" customFormat="1" x14ac:dyDescent="0.25">
      <c r="A10377"/>
      <c r="B10377"/>
      <c r="C10377"/>
      <c r="D10377"/>
      <c r="I10377" s="67"/>
      <c r="J10377"/>
      <c r="K10377"/>
      <c r="L10377"/>
      <c r="M10377"/>
      <c r="N10377"/>
      <c r="O10377"/>
      <c r="P10377"/>
      <c r="Q10377"/>
      <c r="R10377"/>
      <c r="S10377"/>
      <c r="T10377"/>
      <c r="U10377"/>
      <c r="V10377"/>
      <c r="W10377"/>
      <c r="X10377"/>
      <c r="Y10377"/>
      <c r="Z10377"/>
      <c r="AA10377"/>
      <c r="AB10377"/>
      <c r="AC10377"/>
      <c r="AD10377"/>
      <c r="AE10377"/>
      <c r="AF10377"/>
      <c r="AG10377"/>
      <c r="AH10377"/>
      <c r="AI10377"/>
    </row>
    <row r="10378" spans="1:35" s="11" customFormat="1" x14ac:dyDescent="0.25">
      <c r="A10378"/>
      <c r="B10378"/>
      <c r="C10378"/>
      <c r="D10378"/>
      <c r="I10378" s="67"/>
      <c r="J10378"/>
      <c r="K10378"/>
      <c r="L10378"/>
      <c r="M10378"/>
      <c r="N10378"/>
      <c r="O10378"/>
      <c r="P10378"/>
      <c r="Q10378"/>
      <c r="R10378"/>
      <c r="S10378"/>
      <c r="T10378"/>
      <c r="U10378"/>
      <c r="V10378"/>
      <c r="W10378"/>
      <c r="X10378"/>
      <c r="Y10378"/>
      <c r="Z10378"/>
      <c r="AA10378"/>
      <c r="AB10378"/>
      <c r="AC10378"/>
      <c r="AD10378"/>
      <c r="AE10378"/>
      <c r="AF10378"/>
      <c r="AG10378"/>
      <c r="AH10378"/>
      <c r="AI10378"/>
    </row>
    <row r="10379" spans="1:35" s="11" customFormat="1" x14ac:dyDescent="0.25">
      <c r="A10379"/>
      <c r="B10379"/>
      <c r="C10379"/>
      <c r="D10379"/>
      <c r="I10379" s="67"/>
      <c r="J10379"/>
      <c r="K10379"/>
      <c r="L10379"/>
      <c r="M10379"/>
      <c r="N10379"/>
      <c r="O10379"/>
      <c r="P10379"/>
      <c r="Q10379"/>
      <c r="R10379"/>
      <c r="S10379"/>
      <c r="T10379"/>
      <c r="U10379"/>
      <c r="V10379"/>
      <c r="W10379"/>
      <c r="X10379"/>
      <c r="Y10379"/>
      <c r="Z10379"/>
      <c r="AA10379"/>
      <c r="AB10379"/>
      <c r="AC10379"/>
      <c r="AD10379"/>
      <c r="AE10379"/>
      <c r="AF10379"/>
      <c r="AG10379"/>
      <c r="AH10379"/>
      <c r="AI10379"/>
    </row>
    <row r="10380" spans="1:35" s="11" customFormat="1" x14ac:dyDescent="0.25">
      <c r="A10380"/>
      <c r="B10380"/>
      <c r="C10380"/>
      <c r="D10380"/>
      <c r="I10380" s="67"/>
      <c r="J10380"/>
      <c r="K10380"/>
      <c r="L10380"/>
      <c r="M10380"/>
      <c r="N10380"/>
      <c r="O10380"/>
      <c r="P10380"/>
      <c r="Q10380"/>
      <c r="R10380"/>
      <c r="S10380"/>
      <c r="T10380"/>
      <c r="U10380"/>
      <c r="V10380"/>
      <c r="W10380"/>
      <c r="X10380"/>
      <c r="Y10380"/>
      <c r="Z10380"/>
      <c r="AA10380"/>
      <c r="AB10380"/>
      <c r="AC10380"/>
      <c r="AD10380"/>
      <c r="AE10380"/>
      <c r="AF10380"/>
      <c r="AG10380"/>
      <c r="AH10380"/>
      <c r="AI10380"/>
    </row>
    <row r="10381" spans="1:35" s="11" customFormat="1" x14ac:dyDescent="0.25">
      <c r="A10381"/>
      <c r="B10381"/>
      <c r="C10381"/>
      <c r="D10381"/>
      <c r="I10381" s="67"/>
      <c r="J10381"/>
      <c r="K10381"/>
      <c r="L10381"/>
      <c r="M10381"/>
      <c r="N10381"/>
      <c r="O10381"/>
      <c r="P10381"/>
      <c r="Q10381"/>
      <c r="R10381"/>
      <c r="S10381"/>
      <c r="T10381"/>
      <c r="U10381"/>
      <c r="V10381"/>
      <c r="W10381"/>
      <c r="X10381"/>
      <c r="Y10381"/>
      <c r="Z10381"/>
      <c r="AA10381"/>
      <c r="AB10381"/>
      <c r="AC10381"/>
      <c r="AD10381"/>
      <c r="AE10381"/>
      <c r="AF10381"/>
      <c r="AG10381"/>
      <c r="AH10381"/>
      <c r="AI10381"/>
    </row>
    <row r="10382" spans="1:35" s="11" customFormat="1" x14ac:dyDescent="0.25">
      <c r="A10382"/>
      <c r="B10382"/>
      <c r="C10382"/>
      <c r="D10382"/>
      <c r="I10382" s="67"/>
      <c r="J10382"/>
      <c r="K10382"/>
      <c r="L10382"/>
      <c r="M10382"/>
      <c r="N10382"/>
      <c r="O10382"/>
      <c r="P10382"/>
      <c r="Q10382"/>
      <c r="R10382"/>
      <c r="S10382"/>
      <c r="T10382"/>
      <c r="U10382"/>
      <c r="V10382"/>
      <c r="W10382"/>
      <c r="X10382"/>
      <c r="Y10382"/>
      <c r="Z10382"/>
      <c r="AA10382"/>
      <c r="AB10382"/>
      <c r="AC10382"/>
      <c r="AD10382"/>
      <c r="AE10382"/>
      <c r="AF10382"/>
      <c r="AG10382"/>
      <c r="AH10382"/>
      <c r="AI10382"/>
    </row>
    <row r="10383" spans="1:35" s="11" customFormat="1" x14ac:dyDescent="0.25">
      <c r="A10383"/>
      <c r="B10383"/>
      <c r="C10383"/>
      <c r="D10383"/>
      <c r="I10383" s="67"/>
      <c r="J10383"/>
      <c r="K10383"/>
      <c r="L10383"/>
      <c r="M10383"/>
      <c r="N10383"/>
      <c r="O10383"/>
      <c r="P10383"/>
      <c r="Q10383"/>
      <c r="R10383"/>
      <c r="S10383"/>
      <c r="T10383"/>
      <c r="U10383"/>
      <c r="V10383"/>
      <c r="W10383"/>
      <c r="X10383"/>
      <c r="Y10383"/>
      <c r="Z10383"/>
      <c r="AA10383"/>
      <c r="AB10383"/>
      <c r="AC10383"/>
      <c r="AD10383"/>
      <c r="AE10383"/>
      <c r="AF10383"/>
      <c r="AG10383"/>
      <c r="AH10383"/>
      <c r="AI10383"/>
    </row>
    <row r="10384" spans="1:35" s="11" customFormat="1" x14ac:dyDescent="0.25">
      <c r="A10384"/>
      <c r="B10384"/>
      <c r="C10384"/>
      <c r="D10384"/>
      <c r="I10384" s="67"/>
      <c r="J10384"/>
      <c r="K10384"/>
      <c r="L10384"/>
      <c r="M10384"/>
      <c r="N10384"/>
      <c r="O10384"/>
      <c r="P10384"/>
      <c r="Q10384"/>
      <c r="R10384"/>
      <c r="S10384"/>
      <c r="T10384"/>
      <c r="U10384"/>
      <c r="V10384"/>
      <c r="W10384"/>
      <c r="X10384"/>
      <c r="Y10384"/>
      <c r="Z10384"/>
      <c r="AA10384"/>
      <c r="AB10384"/>
      <c r="AC10384"/>
      <c r="AD10384"/>
      <c r="AE10384"/>
      <c r="AF10384"/>
      <c r="AG10384"/>
      <c r="AH10384"/>
      <c r="AI10384"/>
    </row>
    <row r="10385" spans="1:35" s="11" customFormat="1" x14ac:dyDescent="0.25">
      <c r="A10385"/>
      <c r="B10385"/>
      <c r="C10385"/>
      <c r="D10385"/>
      <c r="I10385" s="67"/>
      <c r="J10385"/>
      <c r="K10385"/>
      <c r="L10385"/>
      <c r="M10385"/>
      <c r="N10385"/>
      <c r="O10385"/>
      <c r="P10385"/>
      <c r="Q10385"/>
      <c r="R10385"/>
      <c r="S10385"/>
      <c r="T10385"/>
      <c r="U10385"/>
      <c r="V10385"/>
      <c r="W10385"/>
      <c r="X10385"/>
      <c r="Y10385"/>
      <c r="Z10385"/>
      <c r="AA10385"/>
      <c r="AB10385"/>
      <c r="AC10385"/>
      <c r="AD10385"/>
      <c r="AE10385"/>
      <c r="AF10385"/>
      <c r="AG10385"/>
      <c r="AH10385"/>
      <c r="AI10385"/>
    </row>
    <row r="10386" spans="1:35" s="11" customFormat="1" x14ac:dyDescent="0.25">
      <c r="A10386"/>
      <c r="B10386"/>
      <c r="C10386"/>
      <c r="D10386"/>
      <c r="I10386" s="67"/>
      <c r="J10386"/>
      <c r="K10386"/>
      <c r="L10386"/>
      <c r="M10386"/>
      <c r="N10386"/>
      <c r="O10386"/>
      <c r="P10386"/>
      <c r="Q10386"/>
      <c r="R10386"/>
      <c r="S10386"/>
      <c r="T10386"/>
      <c r="U10386"/>
      <c r="V10386"/>
      <c r="W10386"/>
      <c r="X10386"/>
      <c r="Y10386"/>
      <c r="Z10386"/>
      <c r="AA10386"/>
      <c r="AB10386"/>
      <c r="AC10386"/>
      <c r="AD10386"/>
      <c r="AE10386"/>
      <c r="AF10386"/>
      <c r="AG10386"/>
      <c r="AH10386"/>
      <c r="AI10386"/>
    </row>
    <row r="10387" spans="1:35" s="11" customFormat="1" x14ac:dyDescent="0.25">
      <c r="A10387"/>
      <c r="B10387"/>
      <c r="C10387"/>
      <c r="D10387"/>
      <c r="I10387" s="67"/>
      <c r="J10387"/>
      <c r="K10387"/>
      <c r="L10387"/>
      <c r="M10387"/>
      <c r="N10387"/>
      <c r="O10387"/>
      <c r="P10387"/>
      <c r="Q10387"/>
      <c r="R10387"/>
      <c r="S10387"/>
      <c r="T10387"/>
      <c r="U10387"/>
      <c r="V10387"/>
      <c r="W10387"/>
      <c r="X10387"/>
      <c r="Y10387"/>
      <c r="Z10387"/>
      <c r="AA10387"/>
      <c r="AB10387"/>
      <c r="AC10387"/>
      <c r="AD10387"/>
      <c r="AE10387"/>
      <c r="AF10387"/>
      <c r="AG10387"/>
      <c r="AH10387"/>
      <c r="AI10387"/>
    </row>
    <row r="10388" spans="1:35" s="11" customFormat="1" x14ac:dyDescent="0.25">
      <c r="A10388"/>
      <c r="B10388"/>
      <c r="C10388"/>
      <c r="D10388"/>
      <c r="I10388" s="67"/>
      <c r="J10388"/>
      <c r="K10388"/>
      <c r="L10388"/>
      <c r="M10388"/>
      <c r="N10388"/>
      <c r="O10388"/>
      <c r="P10388"/>
      <c r="Q10388"/>
      <c r="R10388"/>
      <c r="S10388"/>
      <c r="T10388"/>
      <c r="U10388"/>
      <c r="V10388"/>
      <c r="W10388"/>
      <c r="X10388"/>
      <c r="Y10388"/>
      <c r="Z10388"/>
      <c r="AA10388"/>
      <c r="AB10388"/>
      <c r="AC10388"/>
      <c r="AD10388"/>
      <c r="AE10388"/>
      <c r="AF10388"/>
      <c r="AG10388"/>
      <c r="AH10388"/>
      <c r="AI10388"/>
    </row>
    <row r="10389" spans="1:35" s="11" customFormat="1" x14ac:dyDescent="0.25">
      <c r="A10389"/>
      <c r="B10389"/>
      <c r="C10389"/>
      <c r="D10389"/>
      <c r="I10389" s="67"/>
      <c r="J10389"/>
      <c r="K10389"/>
      <c r="L10389"/>
      <c r="M10389"/>
      <c r="N10389"/>
      <c r="O10389"/>
      <c r="P10389"/>
      <c r="Q10389"/>
      <c r="R10389"/>
      <c r="S10389"/>
      <c r="T10389"/>
      <c r="U10389"/>
      <c r="V10389"/>
      <c r="W10389"/>
      <c r="X10389"/>
      <c r="Y10389"/>
      <c r="Z10389"/>
      <c r="AA10389"/>
      <c r="AB10389"/>
      <c r="AC10389"/>
      <c r="AD10389"/>
      <c r="AE10389"/>
      <c r="AF10389"/>
      <c r="AG10389"/>
      <c r="AH10389"/>
      <c r="AI10389"/>
    </row>
    <row r="10390" spans="1:35" s="11" customFormat="1" x14ac:dyDescent="0.25">
      <c r="A10390"/>
      <c r="B10390"/>
      <c r="C10390"/>
      <c r="D10390"/>
      <c r="I10390" s="67"/>
      <c r="J10390"/>
      <c r="K10390"/>
      <c r="L10390"/>
      <c r="M10390"/>
      <c r="N10390"/>
      <c r="O10390"/>
      <c r="P10390"/>
      <c r="Q10390"/>
      <c r="R10390"/>
      <c r="S10390"/>
      <c r="T10390"/>
      <c r="U10390"/>
      <c r="V10390"/>
      <c r="W10390"/>
      <c r="X10390"/>
      <c r="Y10390"/>
      <c r="Z10390"/>
      <c r="AA10390"/>
      <c r="AB10390"/>
      <c r="AC10390"/>
      <c r="AD10390"/>
      <c r="AE10390"/>
      <c r="AF10390"/>
      <c r="AG10390"/>
      <c r="AH10390"/>
      <c r="AI10390"/>
    </row>
    <row r="10391" spans="1:35" s="11" customFormat="1" x14ac:dyDescent="0.25">
      <c r="A10391"/>
      <c r="B10391"/>
      <c r="C10391"/>
      <c r="D10391"/>
      <c r="I10391" s="67"/>
      <c r="J10391"/>
      <c r="K10391"/>
      <c r="L10391"/>
      <c r="M10391"/>
      <c r="N10391"/>
      <c r="O10391"/>
      <c r="P10391"/>
      <c r="Q10391"/>
      <c r="R10391"/>
      <c r="S10391"/>
      <c r="T10391"/>
      <c r="U10391"/>
      <c r="V10391"/>
      <c r="W10391"/>
      <c r="X10391"/>
      <c r="Y10391"/>
      <c r="Z10391"/>
      <c r="AA10391"/>
      <c r="AB10391"/>
      <c r="AC10391"/>
      <c r="AD10391"/>
      <c r="AE10391"/>
      <c r="AF10391"/>
      <c r="AG10391"/>
      <c r="AH10391"/>
      <c r="AI10391"/>
    </row>
    <row r="10392" spans="1:35" s="11" customFormat="1" x14ac:dyDescent="0.25">
      <c r="A10392"/>
      <c r="B10392"/>
      <c r="C10392"/>
      <c r="D10392"/>
      <c r="I10392" s="67"/>
      <c r="J10392"/>
      <c r="K10392"/>
      <c r="L10392"/>
      <c r="M10392"/>
      <c r="N10392"/>
      <c r="O10392"/>
      <c r="P10392"/>
      <c r="Q10392"/>
      <c r="R10392"/>
      <c r="S10392"/>
      <c r="T10392"/>
      <c r="U10392"/>
      <c r="V10392"/>
      <c r="W10392"/>
      <c r="X10392"/>
      <c r="Y10392"/>
      <c r="Z10392"/>
      <c r="AA10392"/>
      <c r="AB10392"/>
      <c r="AC10392"/>
      <c r="AD10392"/>
      <c r="AE10392"/>
      <c r="AF10392"/>
      <c r="AG10392"/>
      <c r="AH10392"/>
      <c r="AI10392"/>
    </row>
    <row r="10393" spans="1:35" s="11" customFormat="1" x14ac:dyDescent="0.25">
      <c r="A10393"/>
      <c r="B10393"/>
      <c r="C10393"/>
      <c r="D10393"/>
      <c r="I10393" s="67"/>
      <c r="J10393"/>
      <c r="K10393"/>
      <c r="L10393"/>
      <c r="M10393"/>
      <c r="N10393"/>
      <c r="O10393"/>
      <c r="P10393"/>
      <c r="Q10393"/>
      <c r="R10393"/>
      <c r="S10393"/>
      <c r="T10393"/>
      <c r="U10393"/>
      <c r="V10393"/>
      <c r="W10393"/>
      <c r="X10393"/>
      <c r="Y10393"/>
      <c r="Z10393"/>
      <c r="AA10393"/>
      <c r="AB10393"/>
      <c r="AC10393"/>
      <c r="AD10393"/>
      <c r="AE10393"/>
      <c r="AF10393"/>
      <c r="AG10393"/>
      <c r="AH10393"/>
      <c r="AI10393"/>
    </row>
    <row r="10394" spans="1:35" s="11" customFormat="1" x14ac:dyDescent="0.25">
      <c r="A10394"/>
      <c r="B10394"/>
      <c r="C10394"/>
      <c r="D10394"/>
      <c r="I10394" s="67"/>
      <c r="J10394"/>
      <c r="K10394"/>
      <c r="L10394"/>
      <c r="M10394"/>
      <c r="N10394"/>
      <c r="O10394"/>
      <c r="P10394"/>
      <c r="Q10394"/>
      <c r="R10394"/>
      <c r="S10394"/>
      <c r="T10394"/>
      <c r="U10394"/>
      <c r="V10394"/>
      <c r="W10394"/>
      <c r="X10394"/>
      <c r="Y10394"/>
      <c r="Z10394"/>
      <c r="AA10394"/>
      <c r="AB10394"/>
      <c r="AC10394"/>
      <c r="AD10394"/>
      <c r="AE10394"/>
      <c r="AF10394"/>
      <c r="AG10394"/>
      <c r="AH10394"/>
      <c r="AI10394"/>
    </row>
    <row r="10395" spans="1:35" s="11" customFormat="1" x14ac:dyDescent="0.25">
      <c r="A10395"/>
      <c r="B10395"/>
      <c r="C10395"/>
      <c r="D10395"/>
      <c r="I10395" s="67"/>
      <c r="J10395"/>
      <c r="K10395"/>
      <c r="L10395"/>
      <c r="M10395"/>
      <c r="N10395"/>
      <c r="O10395"/>
      <c r="P10395"/>
      <c r="Q10395"/>
      <c r="R10395"/>
      <c r="S10395"/>
      <c r="T10395"/>
      <c r="U10395"/>
      <c r="V10395"/>
      <c r="W10395"/>
      <c r="X10395"/>
      <c r="Y10395"/>
      <c r="Z10395"/>
      <c r="AA10395"/>
      <c r="AB10395"/>
      <c r="AC10395"/>
      <c r="AD10395"/>
      <c r="AE10395"/>
      <c r="AF10395"/>
      <c r="AG10395"/>
      <c r="AH10395"/>
      <c r="AI10395"/>
    </row>
    <row r="10396" spans="1:35" s="11" customFormat="1" x14ac:dyDescent="0.25">
      <c r="A10396"/>
      <c r="B10396"/>
      <c r="C10396"/>
      <c r="D10396"/>
      <c r="I10396" s="67"/>
      <c r="J10396"/>
      <c r="K10396"/>
      <c r="L10396"/>
      <c r="M10396"/>
      <c r="N10396"/>
      <c r="O10396"/>
      <c r="P10396"/>
      <c r="Q10396"/>
      <c r="R10396"/>
      <c r="S10396"/>
      <c r="T10396"/>
      <c r="U10396"/>
      <c r="V10396"/>
      <c r="W10396"/>
      <c r="X10396"/>
      <c r="Y10396"/>
      <c r="Z10396"/>
      <c r="AA10396"/>
      <c r="AB10396"/>
      <c r="AC10396"/>
      <c r="AD10396"/>
      <c r="AE10396"/>
      <c r="AF10396"/>
      <c r="AG10396"/>
      <c r="AH10396"/>
      <c r="AI10396"/>
    </row>
    <row r="10397" spans="1:35" s="11" customFormat="1" x14ac:dyDescent="0.25">
      <c r="A10397"/>
      <c r="B10397"/>
      <c r="C10397"/>
      <c r="D10397"/>
      <c r="I10397" s="67"/>
      <c r="J10397"/>
      <c r="K10397"/>
      <c r="L10397"/>
      <c r="M10397"/>
      <c r="N10397"/>
      <c r="O10397"/>
      <c r="P10397"/>
      <c r="Q10397"/>
      <c r="R10397"/>
      <c r="S10397"/>
      <c r="T10397"/>
      <c r="U10397"/>
      <c r="V10397"/>
      <c r="W10397"/>
      <c r="X10397"/>
      <c r="Y10397"/>
      <c r="Z10397"/>
      <c r="AA10397"/>
      <c r="AB10397"/>
      <c r="AC10397"/>
      <c r="AD10397"/>
      <c r="AE10397"/>
      <c r="AF10397"/>
      <c r="AG10397"/>
      <c r="AH10397"/>
      <c r="AI10397"/>
    </row>
    <row r="10398" spans="1:35" s="11" customFormat="1" x14ac:dyDescent="0.25">
      <c r="A10398"/>
      <c r="B10398"/>
      <c r="C10398"/>
      <c r="D10398"/>
      <c r="I10398" s="67"/>
      <c r="J10398"/>
      <c r="K10398"/>
      <c r="L10398"/>
      <c r="M10398"/>
      <c r="N10398"/>
      <c r="O10398"/>
      <c r="P10398"/>
      <c r="Q10398"/>
      <c r="R10398"/>
      <c r="S10398"/>
      <c r="T10398"/>
      <c r="U10398"/>
      <c r="V10398"/>
      <c r="W10398"/>
      <c r="X10398"/>
      <c r="Y10398"/>
      <c r="Z10398"/>
      <c r="AA10398"/>
      <c r="AB10398"/>
      <c r="AC10398"/>
      <c r="AD10398"/>
      <c r="AE10398"/>
      <c r="AF10398"/>
      <c r="AG10398"/>
      <c r="AH10398"/>
      <c r="AI10398"/>
    </row>
    <row r="10399" spans="1:35" s="11" customFormat="1" x14ac:dyDescent="0.25">
      <c r="A10399"/>
      <c r="B10399"/>
      <c r="C10399"/>
      <c r="D10399"/>
      <c r="I10399" s="67"/>
      <c r="J10399"/>
      <c r="K10399"/>
      <c r="L10399"/>
      <c r="M10399"/>
      <c r="N10399"/>
      <c r="O10399"/>
      <c r="P10399"/>
      <c r="Q10399"/>
      <c r="R10399"/>
      <c r="S10399"/>
      <c r="T10399"/>
      <c r="U10399"/>
      <c r="V10399"/>
      <c r="W10399"/>
      <c r="X10399"/>
      <c r="Y10399"/>
      <c r="Z10399"/>
      <c r="AA10399"/>
      <c r="AB10399"/>
      <c r="AC10399"/>
      <c r="AD10399"/>
      <c r="AE10399"/>
      <c r="AF10399"/>
      <c r="AG10399"/>
      <c r="AH10399"/>
      <c r="AI10399"/>
    </row>
    <row r="10400" spans="1:35" s="11" customFormat="1" x14ac:dyDescent="0.25">
      <c r="A10400"/>
      <c r="B10400"/>
      <c r="C10400"/>
      <c r="D10400"/>
      <c r="I10400" s="67"/>
      <c r="J10400"/>
      <c r="K10400"/>
      <c r="L10400"/>
      <c r="M10400"/>
      <c r="N10400"/>
      <c r="O10400"/>
      <c r="P10400"/>
      <c r="Q10400"/>
      <c r="R10400"/>
      <c r="S10400"/>
      <c r="T10400"/>
      <c r="U10400"/>
      <c r="V10400"/>
      <c r="W10400"/>
      <c r="X10400"/>
      <c r="Y10400"/>
      <c r="Z10400"/>
      <c r="AA10400"/>
      <c r="AB10400"/>
      <c r="AC10400"/>
      <c r="AD10400"/>
      <c r="AE10400"/>
      <c r="AF10400"/>
      <c r="AG10400"/>
      <c r="AH10400"/>
      <c r="AI10400"/>
    </row>
    <row r="10401" spans="1:35" s="11" customFormat="1" x14ac:dyDescent="0.25">
      <c r="A10401"/>
      <c r="B10401"/>
      <c r="C10401"/>
      <c r="D10401"/>
      <c r="I10401" s="67"/>
      <c r="J10401"/>
      <c r="K10401"/>
      <c r="L10401"/>
      <c r="M10401"/>
      <c r="N10401"/>
      <c r="O10401"/>
      <c r="P10401"/>
      <c r="Q10401"/>
      <c r="R10401"/>
      <c r="S10401"/>
      <c r="T10401"/>
      <c r="U10401"/>
      <c r="V10401"/>
      <c r="W10401"/>
      <c r="X10401"/>
      <c r="Y10401"/>
      <c r="Z10401"/>
      <c r="AA10401"/>
      <c r="AB10401"/>
      <c r="AC10401"/>
      <c r="AD10401"/>
      <c r="AE10401"/>
      <c r="AF10401"/>
      <c r="AG10401"/>
      <c r="AH10401"/>
      <c r="AI10401"/>
    </row>
    <row r="10402" spans="1:35" s="11" customFormat="1" x14ac:dyDescent="0.25">
      <c r="A10402"/>
      <c r="B10402"/>
      <c r="C10402"/>
      <c r="D10402"/>
      <c r="I10402" s="67"/>
      <c r="J10402"/>
      <c r="K10402"/>
      <c r="L10402"/>
      <c r="M10402"/>
      <c r="N10402"/>
      <c r="O10402"/>
      <c r="P10402"/>
      <c r="Q10402"/>
      <c r="R10402"/>
      <c r="S10402"/>
      <c r="T10402"/>
      <c r="U10402"/>
      <c r="V10402"/>
      <c r="W10402"/>
      <c r="X10402"/>
      <c r="Y10402"/>
      <c r="Z10402"/>
      <c r="AA10402"/>
      <c r="AB10402"/>
      <c r="AC10402"/>
      <c r="AD10402"/>
      <c r="AE10402"/>
      <c r="AF10402"/>
      <c r="AG10402"/>
      <c r="AH10402"/>
      <c r="AI10402"/>
    </row>
    <row r="10403" spans="1:35" s="11" customFormat="1" x14ac:dyDescent="0.25">
      <c r="A10403"/>
      <c r="B10403"/>
      <c r="C10403"/>
      <c r="D10403"/>
      <c r="I10403" s="67"/>
      <c r="J10403"/>
      <c r="K10403"/>
      <c r="L10403"/>
      <c r="M10403"/>
      <c r="N10403"/>
      <c r="O10403"/>
      <c r="P10403"/>
      <c r="Q10403"/>
      <c r="R10403"/>
      <c r="S10403"/>
      <c r="T10403"/>
      <c r="U10403"/>
      <c r="V10403"/>
      <c r="W10403"/>
      <c r="X10403"/>
      <c r="Y10403"/>
      <c r="Z10403"/>
      <c r="AA10403"/>
      <c r="AB10403"/>
      <c r="AC10403"/>
      <c r="AD10403"/>
      <c r="AE10403"/>
      <c r="AF10403"/>
      <c r="AG10403"/>
      <c r="AH10403"/>
      <c r="AI10403"/>
    </row>
    <row r="10404" spans="1:35" s="11" customFormat="1" x14ac:dyDescent="0.25">
      <c r="A10404"/>
      <c r="B10404"/>
      <c r="C10404"/>
      <c r="D10404"/>
      <c r="I10404" s="67"/>
      <c r="J10404"/>
      <c r="K10404"/>
      <c r="L10404"/>
      <c r="M10404"/>
      <c r="N10404"/>
      <c r="O10404"/>
      <c r="P10404"/>
      <c r="Q10404"/>
      <c r="R10404"/>
      <c r="S10404"/>
      <c r="T10404"/>
      <c r="U10404"/>
      <c r="V10404"/>
      <c r="W10404"/>
      <c r="X10404"/>
      <c r="Y10404"/>
      <c r="Z10404"/>
      <c r="AA10404"/>
      <c r="AB10404"/>
      <c r="AC10404"/>
      <c r="AD10404"/>
      <c r="AE10404"/>
      <c r="AF10404"/>
      <c r="AG10404"/>
      <c r="AH10404"/>
      <c r="AI10404"/>
    </row>
    <row r="10405" spans="1:35" s="11" customFormat="1" x14ac:dyDescent="0.25">
      <c r="A10405"/>
      <c r="B10405"/>
      <c r="C10405"/>
      <c r="D10405"/>
      <c r="I10405" s="67"/>
      <c r="J10405"/>
      <c r="K10405"/>
      <c r="L10405"/>
      <c r="M10405"/>
      <c r="N10405"/>
      <c r="O10405"/>
      <c r="P10405"/>
      <c r="Q10405"/>
      <c r="R10405"/>
      <c r="S10405"/>
      <c r="T10405"/>
      <c r="U10405"/>
      <c r="V10405"/>
      <c r="W10405"/>
      <c r="X10405"/>
      <c r="Y10405"/>
      <c r="Z10405"/>
      <c r="AA10405"/>
      <c r="AB10405"/>
      <c r="AC10405"/>
      <c r="AD10405"/>
      <c r="AE10405"/>
      <c r="AF10405"/>
      <c r="AG10405"/>
      <c r="AH10405"/>
      <c r="AI10405"/>
    </row>
    <row r="10406" spans="1:35" s="11" customFormat="1" x14ac:dyDescent="0.25">
      <c r="A10406"/>
      <c r="B10406"/>
      <c r="C10406"/>
      <c r="D10406"/>
      <c r="I10406" s="67"/>
      <c r="J10406"/>
      <c r="K10406"/>
      <c r="L10406"/>
      <c r="M10406"/>
      <c r="N10406"/>
      <c r="O10406"/>
      <c r="P10406"/>
      <c r="Q10406"/>
      <c r="R10406"/>
      <c r="S10406"/>
      <c r="T10406"/>
      <c r="U10406"/>
      <c r="V10406"/>
      <c r="W10406"/>
      <c r="X10406"/>
      <c r="Y10406"/>
      <c r="Z10406"/>
      <c r="AA10406"/>
      <c r="AB10406"/>
      <c r="AC10406"/>
      <c r="AD10406"/>
      <c r="AE10406"/>
      <c r="AF10406"/>
      <c r="AG10406"/>
      <c r="AH10406"/>
      <c r="AI10406"/>
    </row>
    <row r="10407" spans="1:35" s="11" customFormat="1" x14ac:dyDescent="0.25">
      <c r="A10407"/>
      <c r="B10407"/>
      <c r="C10407"/>
      <c r="D10407"/>
      <c r="I10407" s="67"/>
      <c r="J10407"/>
      <c r="K10407"/>
      <c r="L10407"/>
      <c r="M10407"/>
      <c r="N10407"/>
      <c r="O10407"/>
      <c r="P10407"/>
      <c r="Q10407"/>
      <c r="R10407"/>
      <c r="S10407"/>
      <c r="T10407"/>
      <c r="U10407"/>
      <c r="V10407"/>
      <c r="W10407"/>
      <c r="X10407"/>
      <c r="Y10407"/>
      <c r="Z10407"/>
      <c r="AA10407"/>
      <c r="AB10407"/>
      <c r="AC10407"/>
      <c r="AD10407"/>
      <c r="AE10407"/>
      <c r="AF10407"/>
      <c r="AG10407"/>
      <c r="AH10407"/>
      <c r="AI10407"/>
    </row>
    <row r="10408" spans="1:35" s="11" customFormat="1" x14ac:dyDescent="0.25">
      <c r="A10408"/>
      <c r="B10408"/>
      <c r="C10408"/>
      <c r="D10408"/>
      <c r="I10408" s="67"/>
      <c r="J10408"/>
      <c r="K10408"/>
      <c r="L10408"/>
      <c r="M10408"/>
      <c r="N10408"/>
      <c r="O10408"/>
      <c r="P10408"/>
      <c r="Q10408"/>
      <c r="R10408"/>
      <c r="S10408"/>
      <c r="T10408"/>
      <c r="U10408"/>
      <c r="V10408"/>
      <c r="W10408"/>
      <c r="X10408"/>
      <c r="Y10408"/>
      <c r="Z10408"/>
      <c r="AA10408"/>
      <c r="AB10408"/>
      <c r="AC10408"/>
      <c r="AD10408"/>
      <c r="AE10408"/>
      <c r="AF10408"/>
      <c r="AG10408"/>
      <c r="AH10408"/>
      <c r="AI10408"/>
    </row>
    <row r="10409" spans="1:35" s="11" customFormat="1" x14ac:dyDescent="0.25">
      <c r="A10409"/>
      <c r="B10409"/>
      <c r="C10409"/>
      <c r="D10409"/>
      <c r="I10409" s="67"/>
      <c r="J10409"/>
      <c r="K10409"/>
      <c r="L10409"/>
      <c r="M10409"/>
      <c r="N10409"/>
      <c r="O10409"/>
      <c r="P10409"/>
      <c r="Q10409"/>
      <c r="R10409"/>
      <c r="S10409"/>
      <c r="T10409"/>
      <c r="U10409"/>
      <c r="V10409"/>
      <c r="W10409"/>
      <c r="X10409"/>
      <c r="Y10409"/>
      <c r="Z10409"/>
      <c r="AA10409"/>
      <c r="AB10409"/>
      <c r="AC10409"/>
      <c r="AD10409"/>
      <c r="AE10409"/>
      <c r="AF10409"/>
      <c r="AG10409"/>
      <c r="AH10409"/>
      <c r="AI10409"/>
    </row>
    <row r="10410" spans="1:35" s="11" customFormat="1" x14ac:dyDescent="0.25">
      <c r="A10410"/>
      <c r="B10410"/>
      <c r="C10410"/>
      <c r="D10410"/>
      <c r="I10410" s="67"/>
      <c r="J10410"/>
      <c r="K10410"/>
      <c r="L10410"/>
      <c r="M10410"/>
      <c r="N10410"/>
      <c r="O10410"/>
      <c r="P10410"/>
      <c r="Q10410"/>
      <c r="R10410"/>
      <c r="S10410"/>
      <c r="T10410"/>
      <c r="U10410"/>
      <c r="V10410"/>
      <c r="W10410"/>
      <c r="X10410"/>
      <c r="Y10410"/>
      <c r="Z10410"/>
      <c r="AA10410"/>
      <c r="AB10410"/>
      <c r="AC10410"/>
      <c r="AD10410"/>
      <c r="AE10410"/>
      <c r="AF10410"/>
      <c r="AG10410"/>
      <c r="AH10410"/>
      <c r="AI10410"/>
    </row>
    <row r="10411" spans="1:35" s="11" customFormat="1" x14ac:dyDescent="0.25">
      <c r="A10411"/>
      <c r="B10411"/>
      <c r="C10411"/>
      <c r="D10411"/>
      <c r="I10411" s="67"/>
      <c r="J10411"/>
      <c r="K10411"/>
      <c r="L10411"/>
      <c r="M10411"/>
      <c r="N10411"/>
      <c r="O10411"/>
      <c r="P10411"/>
      <c r="Q10411"/>
      <c r="R10411"/>
      <c r="S10411"/>
      <c r="T10411"/>
      <c r="U10411"/>
      <c r="V10411"/>
      <c r="W10411"/>
      <c r="X10411"/>
      <c r="Y10411"/>
      <c r="Z10411"/>
      <c r="AA10411"/>
      <c r="AB10411"/>
      <c r="AC10411"/>
      <c r="AD10411"/>
      <c r="AE10411"/>
      <c r="AF10411"/>
      <c r="AG10411"/>
      <c r="AH10411"/>
      <c r="AI10411"/>
    </row>
    <row r="10412" spans="1:35" s="11" customFormat="1" x14ac:dyDescent="0.25">
      <c r="A10412"/>
      <c r="B10412"/>
      <c r="C10412"/>
      <c r="D10412"/>
      <c r="I10412" s="67"/>
      <c r="J10412"/>
      <c r="K10412"/>
      <c r="L10412"/>
      <c r="M10412"/>
      <c r="N10412"/>
      <c r="O10412"/>
      <c r="P10412"/>
      <c r="Q10412"/>
      <c r="R10412"/>
      <c r="S10412"/>
      <c r="T10412"/>
      <c r="U10412"/>
      <c r="V10412"/>
      <c r="W10412"/>
      <c r="X10412"/>
      <c r="Y10412"/>
      <c r="Z10412"/>
      <c r="AA10412"/>
      <c r="AB10412"/>
      <c r="AC10412"/>
      <c r="AD10412"/>
      <c r="AE10412"/>
      <c r="AF10412"/>
      <c r="AG10412"/>
      <c r="AH10412"/>
      <c r="AI10412"/>
    </row>
    <row r="10413" spans="1:35" s="11" customFormat="1" x14ac:dyDescent="0.25">
      <c r="A10413"/>
      <c r="B10413"/>
      <c r="C10413"/>
      <c r="D10413"/>
      <c r="I10413" s="67"/>
      <c r="J10413"/>
      <c r="K10413"/>
      <c r="L10413"/>
      <c r="M10413"/>
      <c r="N10413"/>
      <c r="O10413"/>
      <c r="P10413"/>
      <c r="Q10413"/>
      <c r="R10413"/>
      <c r="S10413"/>
      <c r="T10413"/>
      <c r="U10413"/>
      <c r="V10413"/>
      <c r="W10413"/>
      <c r="X10413"/>
      <c r="Y10413"/>
      <c r="Z10413"/>
      <c r="AA10413"/>
      <c r="AB10413"/>
      <c r="AC10413"/>
      <c r="AD10413"/>
      <c r="AE10413"/>
      <c r="AF10413"/>
      <c r="AG10413"/>
      <c r="AH10413"/>
      <c r="AI10413"/>
    </row>
    <row r="10414" spans="1:35" s="11" customFormat="1" x14ac:dyDescent="0.25">
      <c r="A10414"/>
      <c r="B10414"/>
      <c r="C10414"/>
      <c r="D10414"/>
      <c r="I10414" s="67"/>
      <c r="J10414"/>
      <c r="K10414"/>
      <c r="L10414"/>
      <c r="M10414"/>
      <c r="N10414"/>
      <c r="O10414"/>
      <c r="P10414"/>
      <c r="Q10414"/>
      <c r="R10414"/>
      <c r="S10414"/>
      <c r="T10414"/>
      <c r="U10414"/>
      <c r="V10414"/>
      <c r="W10414"/>
      <c r="X10414"/>
      <c r="Y10414"/>
      <c r="Z10414"/>
      <c r="AA10414"/>
      <c r="AB10414"/>
      <c r="AC10414"/>
      <c r="AD10414"/>
      <c r="AE10414"/>
      <c r="AF10414"/>
      <c r="AG10414"/>
      <c r="AH10414"/>
      <c r="AI10414"/>
    </row>
    <row r="10415" spans="1:35" s="11" customFormat="1" x14ac:dyDescent="0.25">
      <c r="A10415"/>
      <c r="B10415"/>
      <c r="C10415"/>
      <c r="D10415"/>
      <c r="I10415" s="67"/>
      <c r="J10415"/>
      <c r="K10415"/>
      <c r="L10415"/>
      <c r="M10415"/>
      <c r="N10415"/>
      <c r="O10415"/>
      <c r="P10415"/>
      <c r="Q10415"/>
      <c r="R10415"/>
      <c r="S10415"/>
      <c r="T10415"/>
      <c r="U10415"/>
      <c r="V10415"/>
      <c r="W10415"/>
      <c r="X10415"/>
      <c r="Y10415"/>
      <c r="Z10415"/>
      <c r="AA10415"/>
      <c r="AB10415"/>
      <c r="AC10415"/>
      <c r="AD10415"/>
      <c r="AE10415"/>
      <c r="AF10415"/>
      <c r="AG10415"/>
      <c r="AH10415"/>
      <c r="AI10415"/>
    </row>
    <row r="10416" spans="1:35" s="11" customFormat="1" x14ac:dyDescent="0.25">
      <c r="A10416"/>
      <c r="B10416"/>
      <c r="C10416"/>
      <c r="D10416"/>
      <c r="I10416" s="67"/>
      <c r="J10416"/>
      <c r="K10416"/>
      <c r="L10416"/>
      <c r="M10416"/>
      <c r="N10416"/>
      <c r="O10416"/>
      <c r="P10416"/>
      <c r="Q10416"/>
      <c r="R10416"/>
      <c r="S10416"/>
      <c r="T10416"/>
      <c r="U10416"/>
      <c r="V10416"/>
      <c r="W10416"/>
      <c r="X10416"/>
      <c r="Y10416"/>
      <c r="Z10416"/>
      <c r="AA10416"/>
      <c r="AB10416"/>
      <c r="AC10416"/>
      <c r="AD10416"/>
      <c r="AE10416"/>
      <c r="AF10416"/>
      <c r="AG10416"/>
      <c r="AH10416"/>
      <c r="AI10416"/>
    </row>
    <row r="10417" spans="1:35" s="11" customFormat="1" x14ac:dyDescent="0.25">
      <c r="A10417"/>
      <c r="B10417"/>
      <c r="C10417"/>
      <c r="D10417"/>
      <c r="I10417" s="67"/>
      <c r="J10417"/>
      <c r="K10417"/>
      <c r="L10417"/>
      <c r="M10417"/>
      <c r="N10417"/>
      <c r="O10417"/>
      <c r="P10417"/>
      <c r="Q10417"/>
      <c r="R10417"/>
      <c r="S10417"/>
      <c r="T10417"/>
      <c r="U10417"/>
      <c r="V10417"/>
      <c r="W10417"/>
      <c r="X10417"/>
      <c r="Y10417"/>
      <c r="Z10417"/>
      <c r="AA10417"/>
      <c r="AB10417"/>
      <c r="AC10417"/>
      <c r="AD10417"/>
      <c r="AE10417"/>
      <c r="AF10417"/>
      <c r="AG10417"/>
      <c r="AH10417"/>
      <c r="AI10417"/>
    </row>
    <row r="10418" spans="1:35" s="11" customFormat="1" x14ac:dyDescent="0.25">
      <c r="A10418"/>
      <c r="B10418"/>
      <c r="C10418"/>
      <c r="D10418"/>
      <c r="I10418" s="67"/>
      <c r="J10418"/>
      <c r="K10418"/>
      <c r="L10418"/>
      <c r="M10418"/>
      <c r="N10418"/>
      <c r="O10418"/>
      <c r="P10418"/>
      <c r="Q10418"/>
      <c r="R10418"/>
      <c r="S10418"/>
      <c r="T10418"/>
      <c r="U10418"/>
      <c r="V10418"/>
      <c r="W10418"/>
      <c r="X10418"/>
      <c r="Y10418"/>
      <c r="Z10418"/>
      <c r="AA10418"/>
      <c r="AB10418"/>
      <c r="AC10418"/>
      <c r="AD10418"/>
      <c r="AE10418"/>
      <c r="AF10418"/>
      <c r="AG10418"/>
      <c r="AH10418"/>
      <c r="AI10418"/>
    </row>
    <row r="10419" spans="1:35" s="11" customFormat="1" x14ac:dyDescent="0.25">
      <c r="A10419"/>
      <c r="B10419"/>
      <c r="C10419"/>
      <c r="D10419"/>
      <c r="I10419" s="67"/>
      <c r="J10419"/>
      <c r="K10419"/>
      <c r="L10419"/>
      <c r="M10419"/>
      <c r="N10419"/>
      <c r="O10419"/>
      <c r="P10419"/>
      <c r="Q10419"/>
      <c r="R10419"/>
      <c r="S10419"/>
      <c r="T10419"/>
      <c r="U10419"/>
      <c r="V10419"/>
      <c r="W10419"/>
      <c r="X10419"/>
      <c r="Y10419"/>
      <c r="Z10419"/>
      <c r="AA10419"/>
      <c r="AB10419"/>
      <c r="AC10419"/>
      <c r="AD10419"/>
      <c r="AE10419"/>
      <c r="AF10419"/>
      <c r="AG10419"/>
      <c r="AH10419"/>
      <c r="AI10419"/>
    </row>
    <row r="10420" spans="1:35" s="11" customFormat="1" x14ac:dyDescent="0.25">
      <c r="A10420"/>
      <c r="B10420"/>
      <c r="C10420"/>
      <c r="D10420"/>
      <c r="I10420" s="67"/>
      <c r="J10420"/>
      <c r="K10420"/>
      <c r="L10420"/>
      <c r="M10420"/>
      <c r="N10420"/>
      <c r="O10420"/>
      <c r="P10420"/>
      <c r="Q10420"/>
      <c r="R10420"/>
      <c r="S10420"/>
      <c r="T10420"/>
      <c r="U10420"/>
      <c r="V10420"/>
      <c r="W10420"/>
      <c r="X10420"/>
      <c r="Y10420"/>
      <c r="Z10420"/>
      <c r="AA10420"/>
      <c r="AB10420"/>
      <c r="AC10420"/>
      <c r="AD10420"/>
      <c r="AE10420"/>
      <c r="AF10420"/>
      <c r="AG10420"/>
      <c r="AH10420"/>
      <c r="AI10420"/>
    </row>
    <row r="10421" spans="1:35" s="11" customFormat="1" x14ac:dyDescent="0.25">
      <c r="A10421"/>
      <c r="B10421"/>
      <c r="C10421"/>
      <c r="D10421"/>
      <c r="I10421" s="67"/>
      <c r="J10421"/>
      <c r="K10421"/>
      <c r="L10421"/>
      <c r="M10421"/>
      <c r="N10421"/>
      <c r="O10421"/>
      <c r="P10421"/>
      <c r="Q10421"/>
      <c r="R10421"/>
      <c r="S10421"/>
      <c r="T10421"/>
      <c r="U10421"/>
      <c r="V10421"/>
      <c r="W10421"/>
      <c r="X10421"/>
      <c r="Y10421"/>
      <c r="Z10421"/>
      <c r="AA10421"/>
      <c r="AB10421"/>
      <c r="AC10421"/>
      <c r="AD10421"/>
      <c r="AE10421"/>
      <c r="AF10421"/>
      <c r="AG10421"/>
      <c r="AH10421"/>
      <c r="AI10421"/>
    </row>
    <row r="10422" spans="1:35" s="11" customFormat="1" x14ac:dyDescent="0.25">
      <c r="A10422"/>
      <c r="B10422"/>
      <c r="C10422"/>
      <c r="D10422"/>
      <c r="I10422" s="67"/>
      <c r="J10422"/>
      <c r="K10422"/>
      <c r="L10422"/>
      <c r="M10422"/>
      <c r="N10422"/>
      <c r="O10422"/>
      <c r="P10422"/>
      <c r="Q10422"/>
      <c r="R10422"/>
      <c r="S10422"/>
      <c r="T10422"/>
      <c r="U10422"/>
      <c r="V10422"/>
      <c r="W10422"/>
      <c r="X10422"/>
      <c r="Y10422"/>
      <c r="Z10422"/>
      <c r="AA10422"/>
      <c r="AB10422"/>
      <c r="AC10422"/>
      <c r="AD10422"/>
      <c r="AE10422"/>
      <c r="AF10422"/>
      <c r="AG10422"/>
      <c r="AH10422"/>
      <c r="AI10422"/>
    </row>
    <row r="10423" spans="1:35" s="11" customFormat="1" x14ac:dyDescent="0.25">
      <c r="A10423"/>
      <c r="B10423"/>
      <c r="C10423"/>
      <c r="D10423"/>
      <c r="I10423" s="67"/>
      <c r="J10423"/>
      <c r="K10423"/>
      <c r="L10423"/>
      <c r="M10423"/>
      <c r="N10423"/>
      <c r="O10423"/>
      <c r="P10423"/>
      <c r="Q10423"/>
      <c r="R10423"/>
      <c r="S10423"/>
      <c r="T10423"/>
      <c r="U10423"/>
      <c r="V10423"/>
      <c r="W10423"/>
      <c r="X10423"/>
      <c r="Y10423"/>
      <c r="Z10423"/>
      <c r="AA10423"/>
      <c r="AB10423"/>
      <c r="AC10423"/>
      <c r="AD10423"/>
      <c r="AE10423"/>
      <c r="AF10423"/>
      <c r="AG10423"/>
      <c r="AH10423"/>
      <c r="AI10423"/>
    </row>
    <row r="10424" spans="1:35" s="11" customFormat="1" x14ac:dyDescent="0.25">
      <c r="A10424"/>
      <c r="B10424"/>
      <c r="C10424"/>
      <c r="D10424"/>
      <c r="I10424" s="67"/>
      <c r="J10424"/>
      <c r="K10424"/>
      <c r="L10424"/>
      <c r="M10424"/>
      <c r="N10424"/>
      <c r="O10424"/>
      <c r="P10424"/>
      <c r="Q10424"/>
      <c r="R10424"/>
      <c r="S10424"/>
      <c r="T10424"/>
      <c r="U10424"/>
      <c r="V10424"/>
      <c r="W10424"/>
      <c r="X10424"/>
      <c r="Y10424"/>
      <c r="Z10424"/>
      <c r="AA10424"/>
      <c r="AB10424"/>
      <c r="AC10424"/>
      <c r="AD10424"/>
      <c r="AE10424"/>
      <c r="AF10424"/>
      <c r="AG10424"/>
      <c r="AH10424"/>
      <c r="AI10424"/>
    </row>
    <row r="10425" spans="1:35" s="11" customFormat="1" x14ac:dyDescent="0.25">
      <c r="A10425"/>
      <c r="B10425"/>
      <c r="C10425"/>
      <c r="D10425"/>
      <c r="I10425" s="67"/>
      <c r="J10425"/>
      <c r="K10425"/>
      <c r="L10425"/>
      <c r="M10425"/>
      <c r="N10425"/>
      <c r="O10425"/>
      <c r="P10425"/>
      <c r="Q10425"/>
      <c r="R10425"/>
      <c r="S10425"/>
      <c r="T10425"/>
      <c r="U10425"/>
      <c r="V10425"/>
      <c r="W10425"/>
      <c r="X10425"/>
      <c r="Y10425"/>
      <c r="Z10425"/>
      <c r="AA10425"/>
      <c r="AB10425"/>
      <c r="AC10425"/>
      <c r="AD10425"/>
      <c r="AE10425"/>
      <c r="AF10425"/>
      <c r="AG10425"/>
      <c r="AH10425"/>
      <c r="AI10425"/>
    </row>
    <row r="10426" spans="1:35" s="11" customFormat="1" x14ac:dyDescent="0.25">
      <c r="A10426"/>
      <c r="B10426"/>
      <c r="C10426"/>
      <c r="D10426"/>
      <c r="I10426" s="67"/>
      <c r="J10426"/>
      <c r="K10426"/>
      <c r="L10426"/>
      <c r="M10426"/>
      <c r="N10426"/>
      <c r="O10426"/>
      <c r="P10426"/>
      <c r="Q10426"/>
      <c r="R10426"/>
      <c r="S10426"/>
      <c r="T10426"/>
      <c r="U10426"/>
      <c r="V10426"/>
      <c r="W10426"/>
      <c r="X10426"/>
      <c r="Y10426"/>
      <c r="Z10426"/>
      <c r="AA10426"/>
      <c r="AB10426"/>
      <c r="AC10426"/>
      <c r="AD10426"/>
      <c r="AE10426"/>
      <c r="AF10426"/>
      <c r="AG10426"/>
      <c r="AH10426"/>
      <c r="AI10426"/>
    </row>
    <row r="10427" spans="1:35" s="11" customFormat="1" x14ac:dyDescent="0.25">
      <c r="A10427"/>
      <c r="B10427"/>
      <c r="C10427"/>
      <c r="D10427"/>
      <c r="I10427" s="67"/>
      <c r="J10427"/>
      <c r="K10427"/>
      <c r="L10427"/>
      <c r="M10427"/>
      <c r="N10427"/>
      <c r="O10427"/>
      <c r="P10427"/>
      <c r="Q10427"/>
      <c r="R10427"/>
      <c r="S10427"/>
      <c r="T10427"/>
      <c r="U10427"/>
      <c r="V10427"/>
      <c r="W10427"/>
      <c r="X10427"/>
      <c r="Y10427"/>
      <c r="Z10427"/>
      <c r="AA10427"/>
      <c r="AB10427"/>
      <c r="AC10427"/>
      <c r="AD10427"/>
      <c r="AE10427"/>
      <c r="AF10427"/>
      <c r="AG10427"/>
      <c r="AH10427"/>
      <c r="AI10427"/>
    </row>
    <row r="10428" spans="1:35" s="11" customFormat="1" x14ac:dyDescent="0.25">
      <c r="A10428"/>
      <c r="B10428"/>
      <c r="C10428"/>
      <c r="D10428"/>
      <c r="I10428" s="67"/>
      <c r="J10428"/>
      <c r="K10428"/>
      <c r="L10428"/>
      <c r="M10428"/>
      <c r="N10428"/>
      <c r="O10428"/>
      <c r="P10428"/>
      <c r="Q10428"/>
      <c r="R10428"/>
      <c r="S10428"/>
      <c r="T10428"/>
      <c r="U10428"/>
      <c r="V10428"/>
      <c r="W10428"/>
      <c r="X10428"/>
      <c r="Y10428"/>
      <c r="Z10428"/>
      <c r="AA10428"/>
      <c r="AB10428"/>
      <c r="AC10428"/>
      <c r="AD10428"/>
      <c r="AE10428"/>
      <c r="AF10428"/>
      <c r="AG10428"/>
      <c r="AH10428"/>
      <c r="AI10428"/>
    </row>
    <row r="10429" spans="1:35" s="11" customFormat="1" x14ac:dyDescent="0.25">
      <c r="A10429"/>
      <c r="B10429"/>
      <c r="C10429"/>
      <c r="D10429"/>
      <c r="I10429" s="67"/>
      <c r="J10429"/>
      <c r="K10429"/>
      <c r="L10429"/>
      <c r="M10429"/>
      <c r="N10429"/>
      <c r="O10429"/>
      <c r="P10429"/>
      <c r="Q10429"/>
      <c r="R10429"/>
      <c r="S10429"/>
      <c r="T10429"/>
      <c r="U10429"/>
      <c r="V10429"/>
      <c r="W10429"/>
      <c r="X10429"/>
      <c r="Y10429"/>
      <c r="Z10429"/>
      <c r="AA10429"/>
      <c r="AB10429"/>
      <c r="AC10429"/>
      <c r="AD10429"/>
      <c r="AE10429"/>
      <c r="AF10429"/>
      <c r="AG10429"/>
      <c r="AH10429"/>
      <c r="AI10429"/>
    </row>
    <row r="10430" spans="1:35" s="11" customFormat="1" x14ac:dyDescent="0.25">
      <c r="A10430"/>
      <c r="B10430"/>
      <c r="C10430"/>
      <c r="D10430"/>
      <c r="I10430" s="67"/>
      <c r="J10430"/>
      <c r="K10430"/>
      <c r="L10430"/>
      <c r="M10430"/>
      <c r="N10430"/>
      <c r="O10430"/>
      <c r="P10430"/>
      <c r="Q10430"/>
      <c r="R10430"/>
      <c r="S10430"/>
      <c r="T10430"/>
      <c r="U10430"/>
      <c r="V10430"/>
      <c r="W10430"/>
      <c r="X10430"/>
      <c r="Y10430"/>
      <c r="Z10430"/>
      <c r="AA10430"/>
      <c r="AB10430"/>
      <c r="AC10430"/>
      <c r="AD10430"/>
      <c r="AE10430"/>
      <c r="AF10430"/>
      <c r="AG10430"/>
      <c r="AH10430"/>
      <c r="AI10430"/>
    </row>
    <row r="10431" spans="1:35" s="11" customFormat="1" x14ac:dyDescent="0.25">
      <c r="A10431"/>
      <c r="B10431"/>
      <c r="C10431"/>
      <c r="D10431"/>
      <c r="I10431" s="67"/>
      <c r="J10431"/>
      <c r="K10431"/>
      <c r="L10431"/>
      <c r="M10431"/>
      <c r="N10431"/>
      <c r="O10431"/>
      <c r="P10431"/>
      <c r="Q10431"/>
      <c r="R10431"/>
      <c r="S10431"/>
      <c r="T10431"/>
      <c r="U10431"/>
      <c r="V10431"/>
      <c r="W10431"/>
      <c r="X10431"/>
      <c r="Y10431"/>
      <c r="Z10431"/>
      <c r="AA10431"/>
      <c r="AB10431"/>
      <c r="AC10431"/>
      <c r="AD10431"/>
      <c r="AE10431"/>
      <c r="AF10431"/>
      <c r="AG10431"/>
      <c r="AH10431"/>
      <c r="AI10431"/>
    </row>
    <row r="10432" spans="1:35" s="11" customFormat="1" x14ac:dyDescent="0.25">
      <c r="A10432"/>
      <c r="B10432"/>
      <c r="C10432"/>
      <c r="D10432"/>
      <c r="I10432" s="67"/>
      <c r="J10432"/>
      <c r="K10432"/>
      <c r="L10432"/>
      <c r="M10432"/>
      <c r="N10432"/>
      <c r="O10432"/>
      <c r="P10432"/>
      <c r="Q10432"/>
      <c r="R10432"/>
      <c r="S10432"/>
      <c r="T10432"/>
      <c r="U10432"/>
      <c r="V10432"/>
      <c r="W10432"/>
      <c r="X10432"/>
      <c r="Y10432"/>
      <c r="Z10432"/>
      <c r="AA10432"/>
      <c r="AB10432"/>
      <c r="AC10432"/>
      <c r="AD10432"/>
      <c r="AE10432"/>
      <c r="AF10432"/>
      <c r="AG10432"/>
      <c r="AH10432"/>
      <c r="AI10432"/>
    </row>
    <row r="10433" spans="1:35" s="11" customFormat="1" x14ac:dyDescent="0.25">
      <c r="A10433"/>
      <c r="B10433"/>
      <c r="C10433"/>
      <c r="D10433"/>
      <c r="I10433" s="67"/>
      <c r="J10433"/>
      <c r="K10433"/>
      <c r="L10433"/>
      <c r="M10433"/>
      <c r="N10433"/>
      <c r="O10433"/>
      <c r="P10433"/>
      <c r="Q10433"/>
      <c r="R10433"/>
      <c r="S10433"/>
      <c r="T10433"/>
      <c r="U10433"/>
      <c r="V10433"/>
      <c r="W10433"/>
      <c r="X10433"/>
      <c r="Y10433"/>
      <c r="Z10433"/>
      <c r="AA10433"/>
      <c r="AB10433"/>
      <c r="AC10433"/>
      <c r="AD10433"/>
      <c r="AE10433"/>
      <c r="AF10433"/>
      <c r="AG10433"/>
      <c r="AH10433"/>
      <c r="AI10433"/>
    </row>
    <row r="10434" spans="1:35" s="11" customFormat="1" x14ac:dyDescent="0.25">
      <c r="A10434"/>
      <c r="B10434"/>
      <c r="C10434"/>
      <c r="D10434"/>
      <c r="I10434" s="67"/>
      <c r="J10434"/>
      <c r="K10434"/>
      <c r="L10434"/>
      <c r="M10434"/>
      <c r="N10434"/>
      <c r="O10434"/>
      <c r="P10434"/>
      <c r="Q10434"/>
      <c r="R10434"/>
      <c r="S10434"/>
      <c r="T10434"/>
      <c r="U10434"/>
      <c r="V10434"/>
      <c r="W10434"/>
      <c r="X10434"/>
      <c r="Y10434"/>
      <c r="Z10434"/>
      <c r="AA10434"/>
      <c r="AB10434"/>
      <c r="AC10434"/>
      <c r="AD10434"/>
      <c r="AE10434"/>
      <c r="AF10434"/>
      <c r="AG10434"/>
      <c r="AH10434"/>
      <c r="AI10434"/>
    </row>
    <row r="10435" spans="1:35" s="11" customFormat="1" x14ac:dyDescent="0.25">
      <c r="A10435"/>
      <c r="B10435"/>
      <c r="C10435"/>
      <c r="D10435"/>
      <c r="I10435" s="67"/>
      <c r="J10435"/>
      <c r="K10435"/>
      <c r="L10435"/>
      <c r="M10435"/>
      <c r="N10435"/>
      <c r="O10435"/>
      <c r="P10435"/>
      <c r="Q10435"/>
      <c r="R10435"/>
      <c r="S10435"/>
      <c r="T10435"/>
      <c r="U10435"/>
      <c r="V10435"/>
      <c r="W10435"/>
      <c r="X10435"/>
      <c r="Y10435"/>
      <c r="Z10435"/>
      <c r="AA10435"/>
      <c r="AB10435"/>
      <c r="AC10435"/>
      <c r="AD10435"/>
      <c r="AE10435"/>
      <c r="AF10435"/>
      <c r="AG10435"/>
      <c r="AH10435"/>
      <c r="AI10435"/>
    </row>
    <row r="10436" spans="1:35" s="11" customFormat="1" x14ac:dyDescent="0.25">
      <c r="A10436"/>
      <c r="B10436"/>
      <c r="C10436"/>
      <c r="D10436"/>
      <c r="I10436" s="67"/>
      <c r="J10436"/>
      <c r="K10436"/>
      <c r="L10436"/>
      <c r="M10436"/>
      <c r="N10436"/>
      <c r="O10436"/>
      <c r="P10436"/>
      <c r="Q10436"/>
      <c r="R10436"/>
      <c r="S10436"/>
      <c r="T10436"/>
      <c r="U10436"/>
      <c r="V10436"/>
      <c r="W10436"/>
      <c r="X10436"/>
      <c r="Y10436"/>
      <c r="Z10436"/>
      <c r="AA10436"/>
      <c r="AB10436"/>
      <c r="AC10436"/>
      <c r="AD10436"/>
      <c r="AE10436"/>
      <c r="AF10436"/>
      <c r="AG10436"/>
      <c r="AH10436"/>
      <c r="AI10436"/>
    </row>
    <row r="10437" spans="1:35" s="11" customFormat="1" x14ac:dyDescent="0.25">
      <c r="A10437"/>
      <c r="B10437"/>
      <c r="C10437"/>
      <c r="D10437"/>
      <c r="I10437" s="67"/>
      <c r="J10437"/>
      <c r="K10437"/>
      <c r="L10437"/>
      <c r="M10437"/>
      <c r="N10437"/>
      <c r="O10437"/>
      <c r="P10437"/>
      <c r="Q10437"/>
      <c r="R10437"/>
      <c r="S10437"/>
      <c r="T10437"/>
      <c r="U10437"/>
      <c r="V10437"/>
      <c r="W10437"/>
      <c r="X10437"/>
      <c r="Y10437"/>
      <c r="Z10437"/>
      <c r="AA10437"/>
      <c r="AB10437"/>
      <c r="AC10437"/>
      <c r="AD10437"/>
      <c r="AE10437"/>
      <c r="AF10437"/>
      <c r="AG10437"/>
      <c r="AH10437"/>
      <c r="AI10437"/>
    </row>
    <row r="10438" spans="1:35" s="11" customFormat="1" x14ac:dyDescent="0.25">
      <c r="A10438"/>
      <c r="B10438"/>
      <c r="C10438"/>
      <c r="D10438"/>
      <c r="I10438" s="67"/>
      <c r="J10438"/>
      <c r="K10438"/>
      <c r="L10438"/>
      <c r="M10438"/>
      <c r="N10438"/>
      <c r="O10438"/>
      <c r="P10438"/>
      <c r="Q10438"/>
      <c r="R10438"/>
      <c r="S10438"/>
      <c r="T10438"/>
      <c r="U10438"/>
      <c r="V10438"/>
      <c r="W10438"/>
      <c r="X10438"/>
      <c r="Y10438"/>
      <c r="Z10438"/>
      <c r="AA10438"/>
      <c r="AB10438"/>
      <c r="AC10438"/>
      <c r="AD10438"/>
      <c r="AE10438"/>
      <c r="AF10438"/>
      <c r="AG10438"/>
      <c r="AH10438"/>
      <c r="AI10438"/>
    </row>
    <row r="10439" spans="1:35" s="11" customFormat="1" x14ac:dyDescent="0.25">
      <c r="A10439"/>
      <c r="B10439"/>
      <c r="C10439"/>
      <c r="D10439"/>
      <c r="I10439" s="67"/>
      <c r="J10439"/>
      <c r="K10439"/>
      <c r="L10439"/>
      <c r="M10439"/>
      <c r="N10439"/>
      <c r="O10439"/>
      <c r="P10439"/>
      <c r="Q10439"/>
      <c r="R10439"/>
      <c r="S10439"/>
      <c r="T10439"/>
      <c r="U10439"/>
      <c r="V10439"/>
      <c r="W10439"/>
      <c r="X10439"/>
      <c r="Y10439"/>
      <c r="Z10439"/>
      <c r="AA10439"/>
      <c r="AB10439"/>
      <c r="AC10439"/>
      <c r="AD10439"/>
      <c r="AE10439"/>
      <c r="AF10439"/>
      <c r="AG10439"/>
      <c r="AH10439"/>
      <c r="AI10439"/>
    </row>
    <row r="10440" spans="1:35" s="11" customFormat="1" x14ac:dyDescent="0.25">
      <c r="A10440"/>
      <c r="B10440"/>
      <c r="C10440"/>
      <c r="D10440"/>
      <c r="I10440" s="67"/>
      <c r="J10440"/>
      <c r="K10440"/>
      <c r="L10440"/>
      <c r="M10440"/>
      <c r="N10440"/>
      <c r="O10440"/>
      <c r="P10440"/>
      <c r="Q10440"/>
      <c r="R10440"/>
      <c r="S10440"/>
      <c r="T10440"/>
      <c r="U10440"/>
      <c r="V10440"/>
      <c r="W10440"/>
      <c r="X10440"/>
      <c r="Y10440"/>
      <c r="Z10440"/>
      <c r="AA10440"/>
      <c r="AB10440"/>
      <c r="AC10440"/>
      <c r="AD10440"/>
      <c r="AE10440"/>
      <c r="AF10440"/>
      <c r="AG10440"/>
      <c r="AH10440"/>
      <c r="AI10440"/>
    </row>
    <row r="10441" spans="1:35" s="11" customFormat="1" x14ac:dyDescent="0.25">
      <c r="A10441"/>
      <c r="B10441"/>
      <c r="C10441"/>
      <c r="D10441"/>
      <c r="I10441" s="67"/>
      <c r="J10441"/>
      <c r="K10441"/>
      <c r="L10441"/>
      <c r="M10441"/>
      <c r="N10441"/>
      <c r="O10441"/>
      <c r="P10441"/>
      <c r="Q10441"/>
      <c r="R10441"/>
      <c r="S10441"/>
      <c r="T10441"/>
      <c r="U10441"/>
      <c r="V10441"/>
      <c r="W10441"/>
      <c r="X10441"/>
      <c r="Y10441"/>
      <c r="Z10441"/>
      <c r="AA10441"/>
      <c r="AB10441"/>
      <c r="AC10441"/>
      <c r="AD10441"/>
      <c r="AE10441"/>
      <c r="AF10441"/>
      <c r="AG10441"/>
      <c r="AH10441"/>
      <c r="AI10441"/>
    </row>
    <row r="10442" spans="1:35" s="11" customFormat="1" x14ac:dyDescent="0.25">
      <c r="A10442"/>
      <c r="B10442"/>
      <c r="C10442"/>
      <c r="D10442"/>
      <c r="I10442" s="67"/>
      <c r="J10442"/>
      <c r="K10442"/>
      <c r="L10442"/>
      <c r="M10442"/>
      <c r="N10442"/>
      <c r="O10442"/>
      <c r="P10442"/>
      <c r="Q10442"/>
      <c r="R10442"/>
      <c r="S10442"/>
      <c r="T10442"/>
      <c r="U10442"/>
      <c r="V10442"/>
      <c r="W10442"/>
      <c r="X10442"/>
      <c r="Y10442"/>
      <c r="Z10442"/>
      <c r="AA10442"/>
      <c r="AB10442"/>
      <c r="AC10442"/>
      <c r="AD10442"/>
      <c r="AE10442"/>
      <c r="AF10442"/>
      <c r="AG10442"/>
      <c r="AH10442"/>
      <c r="AI10442"/>
    </row>
    <row r="10443" spans="1:35" s="11" customFormat="1" x14ac:dyDescent="0.25">
      <c r="A10443"/>
      <c r="B10443"/>
      <c r="C10443"/>
      <c r="D10443"/>
      <c r="I10443" s="67"/>
      <c r="J10443"/>
      <c r="K10443"/>
      <c r="L10443"/>
      <c r="M10443"/>
      <c r="N10443"/>
      <c r="O10443"/>
      <c r="P10443"/>
      <c r="Q10443"/>
      <c r="R10443"/>
      <c r="S10443"/>
      <c r="T10443"/>
      <c r="U10443"/>
      <c r="V10443"/>
      <c r="W10443"/>
      <c r="X10443"/>
      <c r="Y10443"/>
      <c r="Z10443"/>
      <c r="AA10443"/>
      <c r="AB10443"/>
      <c r="AC10443"/>
      <c r="AD10443"/>
      <c r="AE10443"/>
      <c r="AF10443"/>
      <c r="AG10443"/>
      <c r="AH10443"/>
      <c r="AI10443"/>
    </row>
    <row r="10444" spans="1:35" s="11" customFormat="1" x14ac:dyDescent="0.25">
      <c r="A10444"/>
      <c r="B10444"/>
      <c r="C10444"/>
      <c r="D10444"/>
      <c r="I10444" s="67"/>
      <c r="J10444"/>
      <c r="K10444"/>
      <c r="L10444"/>
      <c r="M10444"/>
      <c r="N10444"/>
      <c r="O10444"/>
      <c r="P10444"/>
      <c r="Q10444"/>
      <c r="R10444"/>
      <c r="S10444"/>
      <c r="T10444"/>
      <c r="U10444"/>
      <c r="V10444"/>
      <c r="W10444"/>
      <c r="X10444"/>
      <c r="Y10444"/>
      <c r="Z10444"/>
      <c r="AA10444"/>
      <c r="AB10444"/>
      <c r="AC10444"/>
      <c r="AD10444"/>
      <c r="AE10444"/>
      <c r="AF10444"/>
      <c r="AG10444"/>
      <c r="AH10444"/>
      <c r="AI10444"/>
    </row>
    <row r="10445" spans="1:35" s="11" customFormat="1" x14ac:dyDescent="0.25">
      <c r="A10445"/>
      <c r="B10445"/>
      <c r="C10445"/>
      <c r="D10445"/>
      <c r="I10445" s="67"/>
      <c r="J10445"/>
      <c r="K10445"/>
      <c r="L10445"/>
      <c r="M10445"/>
      <c r="N10445"/>
      <c r="O10445"/>
      <c r="P10445"/>
      <c r="Q10445"/>
      <c r="R10445"/>
      <c r="S10445"/>
      <c r="T10445"/>
      <c r="U10445"/>
      <c r="V10445"/>
      <c r="W10445"/>
      <c r="X10445"/>
      <c r="Y10445"/>
      <c r="Z10445"/>
      <c r="AA10445"/>
      <c r="AB10445"/>
      <c r="AC10445"/>
      <c r="AD10445"/>
      <c r="AE10445"/>
      <c r="AF10445"/>
      <c r="AG10445"/>
      <c r="AH10445"/>
      <c r="AI10445"/>
    </row>
    <row r="10446" spans="1:35" s="11" customFormat="1" x14ac:dyDescent="0.25">
      <c r="A10446"/>
      <c r="B10446"/>
      <c r="C10446"/>
      <c r="D10446"/>
      <c r="I10446" s="67"/>
      <c r="J10446"/>
      <c r="K10446"/>
      <c r="L10446"/>
      <c r="M10446"/>
      <c r="N10446"/>
      <c r="O10446"/>
      <c r="P10446"/>
      <c r="Q10446"/>
      <c r="R10446"/>
      <c r="S10446"/>
      <c r="T10446"/>
      <c r="U10446"/>
      <c r="V10446"/>
      <c r="W10446"/>
      <c r="X10446"/>
      <c r="Y10446"/>
      <c r="Z10446"/>
      <c r="AA10446"/>
      <c r="AB10446"/>
      <c r="AC10446"/>
      <c r="AD10446"/>
      <c r="AE10446"/>
      <c r="AF10446"/>
      <c r="AG10446"/>
      <c r="AH10446"/>
      <c r="AI10446"/>
    </row>
    <row r="10447" spans="1:35" s="11" customFormat="1" x14ac:dyDescent="0.25">
      <c r="A10447"/>
      <c r="B10447"/>
      <c r="C10447"/>
      <c r="D10447"/>
      <c r="I10447" s="67"/>
      <c r="J10447"/>
      <c r="K10447"/>
      <c r="L10447"/>
      <c r="M10447"/>
      <c r="N10447"/>
      <c r="O10447"/>
      <c r="P10447"/>
      <c r="Q10447"/>
      <c r="R10447"/>
      <c r="S10447"/>
      <c r="T10447"/>
      <c r="U10447"/>
      <c r="V10447"/>
      <c r="W10447"/>
      <c r="X10447"/>
      <c r="Y10447"/>
      <c r="Z10447"/>
      <c r="AA10447"/>
      <c r="AB10447"/>
      <c r="AC10447"/>
      <c r="AD10447"/>
      <c r="AE10447"/>
      <c r="AF10447"/>
      <c r="AG10447"/>
      <c r="AH10447"/>
      <c r="AI10447"/>
    </row>
    <row r="10448" spans="1:35" s="11" customFormat="1" x14ac:dyDescent="0.25">
      <c r="A10448"/>
      <c r="B10448"/>
      <c r="C10448"/>
      <c r="D10448"/>
      <c r="I10448" s="67"/>
      <c r="J10448"/>
      <c r="K10448"/>
      <c r="L10448"/>
      <c r="M10448"/>
      <c r="N10448"/>
      <c r="O10448"/>
      <c r="P10448"/>
      <c r="Q10448"/>
      <c r="R10448"/>
      <c r="S10448"/>
      <c r="T10448"/>
      <c r="U10448"/>
      <c r="V10448"/>
      <c r="W10448"/>
      <c r="X10448"/>
      <c r="Y10448"/>
      <c r="Z10448"/>
      <c r="AA10448"/>
      <c r="AB10448"/>
      <c r="AC10448"/>
      <c r="AD10448"/>
      <c r="AE10448"/>
      <c r="AF10448"/>
      <c r="AG10448"/>
      <c r="AH10448"/>
      <c r="AI10448"/>
    </row>
    <row r="10449" spans="1:35" s="11" customFormat="1" x14ac:dyDescent="0.25">
      <c r="A10449"/>
      <c r="B10449"/>
      <c r="C10449"/>
      <c r="D10449"/>
      <c r="I10449" s="67"/>
      <c r="J10449"/>
      <c r="K10449"/>
      <c r="L10449"/>
      <c r="M10449"/>
      <c r="N10449"/>
      <c r="O10449"/>
      <c r="P10449"/>
      <c r="Q10449"/>
      <c r="R10449"/>
      <c r="S10449"/>
      <c r="T10449"/>
      <c r="U10449"/>
      <c r="V10449"/>
      <c r="W10449"/>
      <c r="X10449"/>
      <c r="Y10449"/>
      <c r="Z10449"/>
      <c r="AA10449"/>
      <c r="AB10449"/>
      <c r="AC10449"/>
      <c r="AD10449"/>
      <c r="AE10449"/>
      <c r="AF10449"/>
      <c r="AG10449"/>
      <c r="AH10449"/>
      <c r="AI10449"/>
    </row>
    <row r="10450" spans="1:35" s="11" customFormat="1" x14ac:dyDescent="0.25">
      <c r="A10450"/>
      <c r="B10450"/>
      <c r="C10450"/>
      <c r="D10450"/>
      <c r="I10450" s="67"/>
      <c r="J10450"/>
      <c r="K10450"/>
      <c r="L10450"/>
      <c r="M10450"/>
      <c r="N10450"/>
      <c r="O10450"/>
      <c r="P10450"/>
      <c r="Q10450"/>
      <c r="R10450"/>
      <c r="S10450"/>
      <c r="T10450"/>
      <c r="U10450"/>
      <c r="V10450"/>
      <c r="W10450"/>
      <c r="X10450"/>
      <c r="Y10450"/>
      <c r="Z10450"/>
      <c r="AA10450"/>
      <c r="AB10450"/>
      <c r="AC10450"/>
      <c r="AD10450"/>
      <c r="AE10450"/>
      <c r="AF10450"/>
      <c r="AG10450"/>
      <c r="AH10450"/>
      <c r="AI10450"/>
    </row>
    <row r="10451" spans="1:35" s="11" customFormat="1" x14ac:dyDescent="0.25">
      <c r="A10451"/>
      <c r="B10451"/>
      <c r="C10451"/>
      <c r="D10451"/>
      <c r="I10451" s="67"/>
      <c r="J10451"/>
      <c r="K10451"/>
      <c r="L10451"/>
      <c r="M10451"/>
      <c r="N10451"/>
      <c r="O10451"/>
      <c r="P10451"/>
      <c r="Q10451"/>
      <c r="R10451"/>
      <c r="S10451"/>
      <c r="T10451"/>
      <c r="U10451"/>
      <c r="V10451"/>
      <c r="W10451"/>
      <c r="X10451"/>
      <c r="Y10451"/>
      <c r="Z10451"/>
      <c r="AA10451"/>
      <c r="AB10451"/>
      <c r="AC10451"/>
      <c r="AD10451"/>
      <c r="AE10451"/>
      <c r="AF10451"/>
      <c r="AG10451"/>
      <c r="AH10451"/>
      <c r="AI10451"/>
    </row>
    <row r="10452" spans="1:35" s="11" customFormat="1" x14ac:dyDescent="0.25">
      <c r="A10452"/>
      <c r="B10452"/>
      <c r="C10452"/>
      <c r="D10452"/>
      <c r="I10452" s="67"/>
      <c r="J10452"/>
      <c r="K10452"/>
      <c r="L10452"/>
      <c r="M10452"/>
      <c r="N10452"/>
      <c r="O10452"/>
      <c r="P10452"/>
      <c r="Q10452"/>
      <c r="R10452"/>
      <c r="S10452"/>
      <c r="T10452"/>
      <c r="U10452"/>
      <c r="V10452"/>
      <c r="W10452"/>
      <c r="X10452"/>
      <c r="Y10452"/>
      <c r="Z10452"/>
      <c r="AA10452"/>
      <c r="AB10452"/>
      <c r="AC10452"/>
      <c r="AD10452"/>
      <c r="AE10452"/>
      <c r="AF10452"/>
      <c r="AG10452"/>
      <c r="AH10452"/>
      <c r="AI10452"/>
    </row>
    <row r="10453" spans="1:35" s="11" customFormat="1" x14ac:dyDescent="0.25">
      <c r="A10453"/>
      <c r="B10453"/>
      <c r="C10453"/>
      <c r="D10453"/>
      <c r="I10453" s="67"/>
      <c r="J10453"/>
      <c r="K10453"/>
      <c r="L10453"/>
      <c r="M10453"/>
      <c r="N10453"/>
      <c r="O10453"/>
      <c r="P10453"/>
      <c r="Q10453"/>
      <c r="R10453"/>
      <c r="S10453"/>
      <c r="T10453"/>
      <c r="U10453"/>
      <c r="V10453"/>
      <c r="W10453"/>
      <c r="X10453"/>
      <c r="Y10453"/>
      <c r="Z10453"/>
      <c r="AA10453"/>
      <c r="AB10453"/>
      <c r="AC10453"/>
      <c r="AD10453"/>
      <c r="AE10453"/>
      <c r="AF10453"/>
      <c r="AG10453"/>
      <c r="AH10453"/>
      <c r="AI10453"/>
    </row>
    <row r="10454" spans="1:35" s="11" customFormat="1" x14ac:dyDescent="0.25">
      <c r="A10454"/>
      <c r="B10454"/>
      <c r="C10454"/>
      <c r="D10454"/>
      <c r="I10454" s="67"/>
      <c r="J10454"/>
      <c r="K10454"/>
      <c r="L10454"/>
      <c r="M10454"/>
      <c r="N10454"/>
      <c r="O10454"/>
      <c r="P10454"/>
      <c r="Q10454"/>
      <c r="R10454"/>
      <c r="S10454"/>
      <c r="T10454"/>
      <c r="U10454"/>
      <c r="V10454"/>
      <c r="W10454"/>
      <c r="X10454"/>
      <c r="Y10454"/>
      <c r="Z10454"/>
      <c r="AA10454"/>
      <c r="AB10454"/>
      <c r="AC10454"/>
      <c r="AD10454"/>
      <c r="AE10454"/>
      <c r="AF10454"/>
      <c r="AG10454"/>
      <c r="AH10454"/>
      <c r="AI10454"/>
    </row>
    <row r="10455" spans="1:35" s="11" customFormat="1" x14ac:dyDescent="0.25">
      <c r="A10455"/>
      <c r="B10455"/>
      <c r="C10455"/>
      <c r="D10455"/>
      <c r="I10455" s="67"/>
      <c r="J10455"/>
      <c r="K10455"/>
      <c r="L10455"/>
      <c r="M10455"/>
      <c r="N10455"/>
      <c r="O10455"/>
      <c r="P10455"/>
      <c r="Q10455"/>
      <c r="R10455"/>
      <c r="S10455"/>
      <c r="T10455"/>
      <c r="U10455"/>
      <c r="V10455"/>
      <c r="W10455"/>
      <c r="X10455"/>
      <c r="Y10455"/>
      <c r="Z10455"/>
      <c r="AA10455"/>
      <c r="AB10455"/>
      <c r="AC10455"/>
      <c r="AD10455"/>
      <c r="AE10455"/>
      <c r="AF10455"/>
      <c r="AG10455"/>
      <c r="AH10455"/>
      <c r="AI10455"/>
    </row>
    <row r="10456" spans="1:35" s="11" customFormat="1" x14ac:dyDescent="0.25">
      <c r="A10456"/>
      <c r="B10456"/>
      <c r="C10456"/>
      <c r="D10456"/>
      <c r="I10456" s="67"/>
      <c r="J10456"/>
      <c r="K10456"/>
      <c r="L10456"/>
      <c r="M10456"/>
      <c r="N10456"/>
      <c r="O10456"/>
      <c r="P10456"/>
      <c r="Q10456"/>
      <c r="R10456"/>
      <c r="S10456"/>
      <c r="T10456"/>
      <c r="U10456"/>
      <c r="V10456"/>
      <c r="W10456"/>
      <c r="X10456"/>
      <c r="Y10456"/>
      <c r="Z10456"/>
      <c r="AA10456"/>
      <c r="AB10456"/>
      <c r="AC10456"/>
      <c r="AD10456"/>
      <c r="AE10456"/>
      <c r="AF10456"/>
      <c r="AG10456"/>
      <c r="AH10456"/>
      <c r="AI10456"/>
    </row>
    <row r="10457" spans="1:35" s="11" customFormat="1" x14ac:dyDescent="0.25">
      <c r="A10457"/>
      <c r="B10457"/>
      <c r="C10457"/>
      <c r="D10457"/>
      <c r="I10457" s="67"/>
      <c r="J10457"/>
      <c r="K10457"/>
      <c r="L10457"/>
      <c r="M10457"/>
      <c r="N10457"/>
      <c r="O10457"/>
      <c r="P10457"/>
      <c r="Q10457"/>
      <c r="R10457"/>
      <c r="S10457"/>
      <c r="T10457"/>
      <c r="U10457"/>
      <c r="V10457"/>
      <c r="W10457"/>
      <c r="X10457"/>
      <c r="Y10457"/>
      <c r="Z10457"/>
      <c r="AA10457"/>
      <c r="AB10457"/>
      <c r="AC10457"/>
      <c r="AD10457"/>
      <c r="AE10457"/>
      <c r="AF10457"/>
      <c r="AG10457"/>
      <c r="AH10457"/>
      <c r="AI10457"/>
    </row>
    <row r="10458" spans="1:35" s="11" customFormat="1" x14ac:dyDescent="0.25">
      <c r="A10458"/>
      <c r="B10458"/>
      <c r="C10458"/>
      <c r="D10458"/>
      <c r="I10458" s="67"/>
      <c r="J10458"/>
      <c r="K10458"/>
      <c r="L10458"/>
      <c r="M10458"/>
      <c r="N10458"/>
      <c r="O10458"/>
      <c r="P10458"/>
      <c r="Q10458"/>
      <c r="R10458"/>
      <c r="S10458"/>
      <c r="T10458"/>
      <c r="U10458"/>
      <c r="V10458"/>
      <c r="W10458"/>
      <c r="X10458"/>
      <c r="Y10458"/>
      <c r="Z10458"/>
      <c r="AA10458"/>
      <c r="AB10458"/>
      <c r="AC10458"/>
      <c r="AD10458"/>
      <c r="AE10458"/>
      <c r="AF10458"/>
      <c r="AG10458"/>
      <c r="AH10458"/>
      <c r="AI10458"/>
    </row>
    <row r="10459" spans="1:35" s="11" customFormat="1" x14ac:dyDescent="0.25">
      <c r="A10459"/>
      <c r="B10459"/>
      <c r="C10459"/>
      <c r="D10459"/>
      <c r="I10459" s="67"/>
      <c r="J10459"/>
      <c r="K10459"/>
      <c r="L10459"/>
      <c r="M10459"/>
      <c r="N10459"/>
      <c r="O10459"/>
      <c r="P10459"/>
      <c r="Q10459"/>
      <c r="R10459"/>
      <c r="S10459"/>
      <c r="T10459"/>
      <c r="U10459"/>
      <c r="V10459"/>
      <c r="W10459"/>
      <c r="X10459"/>
      <c r="Y10459"/>
      <c r="Z10459"/>
      <c r="AA10459"/>
      <c r="AB10459"/>
      <c r="AC10459"/>
      <c r="AD10459"/>
      <c r="AE10459"/>
      <c r="AF10459"/>
      <c r="AG10459"/>
      <c r="AH10459"/>
      <c r="AI10459"/>
    </row>
    <row r="10460" spans="1:35" s="11" customFormat="1" x14ac:dyDescent="0.25">
      <c r="A10460"/>
      <c r="B10460"/>
      <c r="C10460"/>
      <c r="D10460"/>
      <c r="I10460" s="67"/>
      <c r="J10460"/>
      <c r="K10460"/>
      <c r="L10460"/>
      <c r="M10460"/>
      <c r="N10460"/>
      <c r="O10460"/>
      <c r="P10460"/>
      <c r="Q10460"/>
      <c r="R10460"/>
      <c r="S10460"/>
      <c r="T10460"/>
      <c r="U10460"/>
      <c r="V10460"/>
      <c r="W10460"/>
      <c r="X10460"/>
      <c r="Y10460"/>
      <c r="Z10460"/>
      <c r="AA10460"/>
      <c r="AB10460"/>
      <c r="AC10460"/>
      <c r="AD10460"/>
      <c r="AE10460"/>
      <c r="AF10460"/>
      <c r="AG10460"/>
      <c r="AH10460"/>
      <c r="AI10460"/>
    </row>
    <row r="10461" spans="1:35" s="11" customFormat="1" x14ac:dyDescent="0.25">
      <c r="A10461"/>
      <c r="B10461"/>
      <c r="C10461"/>
      <c r="D10461"/>
      <c r="I10461" s="67"/>
      <c r="J10461"/>
      <c r="K10461"/>
      <c r="L10461"/>
      <c r="M10461"/>
      <c r="N10461"/>
      <c r="O10461"/>
      <c r="P10461"/>
      <c r="Q10461"/>
      <c r="R10461"/>
      <c r="S10461"/>
      <c r="T10461"/>
      <c r="U10461"/>
      <c r="V10461"/>
      <c r="W10461"/>
      <c r="X10461"/>
      <c r="Y10461"/>
      <c r="Z10461"/>
      <c r="AA10461"/>
      <c r="AB10461"/>
      <c r="AC10461"/>
      <c r="AD10461"/>
      <c r="AE10461"/>
      <c r="AF10461"/>
      <c r="AG10461"/>
      <c r="AH10461"/>
      <c r="AI10461"/>
    </row>
    <row r="10462" spans="1:35" s="11" customFormat="1" x14ac:dyDescent="0.25">
      <c r="A10462"/>
      <c r="B10462"/>
      <c r="C10462"/>
      <c r="D10462"/>
      <c r="I10462" s="67"/>
      <c r="J10462"/>
      <c r="K10462"/>
      <c r="L10462"/>
      <c r="M10462"/>
      <c r="N10462"/>
      <c r="O10462"/>
      <c r="P10462"/>
      <c r="Q10462"/>
      <c r="R10462"/>
      <c r="S10462"/>
      <c r="T10462"/>
      <c r="U10462"/>
      <c r="V10462"/>
      <c r="W10462"/>
      <c r="X10462"/>
      <c r="Y10462"/>
      <c r="Z10462"/>
      <c r="AA10462"/>
      <c r="AB10462"/>
      <c r="AC10462"/>
      <c r="AD10462"/>
      <c r="AE10462"/>
      <c r="AF10462"/>
      <c r="AG10462"/>
      <c r="AH10462"/>
      <c r="AI10462"/>
    </row>
    <row r="10463" spans="1:35" s="11" customFormat="1" x14ac:dyDescent="0.25">
      <c r="A10463"/>
      <c r="B10463"/>
      <c r="C10463"/>
      <c r="D10463"/>
      <c r="I10463" s="67"/>
      <c r="J10463"/>
      <c r="K10463"/>
      <c r="L10463"/>
      <c r="M10463"/>
      <c r="N10463"/>
      <c r="O10463"/>
      <c r="P10463"/>
      <c r="Q10463"/>
      <c r="R10463"/>
      <c r="S10463"/>
      <c r="T10463"/>
      <c r="U10463"/>
      <c r="V10463"/>
      <c r="W10463"/>
      <c r="X10463"/>
      <c r="Y10463"/>
      <c r="Z10463"/>
      <c r="AA10463"/>
      <c r="AB10463"/>
      <c r="AC10463"/>
      <c r="AD10463"/>
      <c r="AE10463"/>
      <c r="AF10463"/>
      <c r="AG10463"/>
      <c r="AH10463"/>
      <c r="AI10463"/>
    </row>
    <row r="10464" spans="1:35" s="11" customFormat="1" x14ac:dyDescent="0.25">
      <c r="A10464"/>
      <c r="B10464"/>
      <c r="C10464"/>
      <c r="D10464"/>
      <c r="I10464" s="67"/>
      <c r="J10464"/>
      <c r="K10464"/>
      <c r="L10464"/>
      <c r="M10464"/>
      <c r="N10464"/>
      <c r="O10464"/>
      <c r="P10464"/>
      <c r="Q10464"/>
      <c r="R10464"/>
      <c r="S10464"/>
      <c r="T10464"/>
      <c r="U10464"/>
      <c r="V10464"/>
      <c r="W10464"/>
      <c r="X10464"/>
      <c r="Y10464"/>
      <c r="Z10464"/>
      <c r="AA10464"/>
      <c r="AB10464"/>
      <c r="AC10464"/>
      <c r="AD10464"/>
      <c r="AE10464"/>
      <c r="AF10464"/>
      <c r="AG10464"/>
      <c r="AH10464"/>
      <c r="AI10464"/>
    </row>
    <row r="10465" spans="1:35" s="11" customFormat="1" x14ac:dyDescent="0.25">
      <c r="A10465"/>
      <c r="B10465"/>
      <c r="C10465"/>
      <c r="D10465"/>
      <c r="I10465" s="67"/>
      <c r="J10465"/>
      <c r="K10465"/>
      <c r="L10465"/>
      <c r="M10465"/>
      <c r="N10465"/>
      <c r="O10465"/>
      <c r="P10465"/>
      <c r="Q10465"/>
      <c r="R10465"/>
      <c r="S10465"/>
      <c r="T10465"/>
      <c r="U10465"/>
      <c r="V10465"/>
      <c r="W10465"/>
      <c r="X10465"/>
      <c r="Y10465"/>
      <c r="Z10465"/>
      <c r="AA10465"/>
      <c r="AB10465"/>
      <c r="AC10465"/>
      <c r="AD10465"/>
      <c r="AE10465"/>
      <c r="AF10465"/>
      <c r="AG10465"/>
      <c r="AH10465"/>
      <c r="AI10465"/>
    </row>
    <row r="10466" spans="1:35" s="11" customFormat="1" x14ac:dyDescent="0.25">
      <c r="A10466"/>
      <c r="B10466"/>
      <c r="C10466"/>
      <c r="D10466"/>
      <c r="I10466" s="67"/>
      <c r="J10466"/>
      <c r="K10466"/>
      <c r="L10466"/>
      <c r="M10466"/>
      <c r="N10466"/>
      <c r="O10466"/>
      <c r="P10466"/>
      <c r="Q10466"/>
      <c r="R10466"/>
      <c r="S10466"/>
      <c r="T10466"/>
      <c r="U10466"/>
      <c r="V10466"/>
      <c r="W10466"/>
      <c r="X10466"/>
      <c r="Y10466"/>
      <c r="Z10466"/>
      <c r="AA10466"/>
      <c r="AB10466"/>
      <c r="AC10466"/>
      <c r="AD10466"/>
      <c r="AE10466"/>
      <c r="AF10466"/>
      <c r="AG10466"/>
      <c r="AH10466"/>
      <c r="AI10466"/>
    </row>
    <row r="10467" spans="1:35" s="11" customFormat="1" x14ac:dyDescent="0.25">
      <c r="A10467"/>
      <c r="B10467"/>
      <c r="C10467"/>
      <c r="D10467"/>
      <c r="I10467" s="67"/>
      <c r="J10467"/>
      <c r="K10467"/>
      <c r="L10467"/>
      <c r="M10467"/>
      <c r="N10467"/>
      <c r="O10467"/>
      <c r="P10467"/>
      <c r="Q10467"/>
      <c r="R10467"/>
      <c r="S10467"/>
      <c r="T10467"/>
      <c r="U10467"/>
      <c r="V10467"/>
      <c r="W10467"/>
      <c r="X10467"/>
      <c r="Y10467"/>
      <c r="Z10467"/>
      <c r="AA10467"/>
      <c r="AB10467"/>
      <c r="AC10467"/>
      <c r="AD10467"/>
      <c r="AE10467"/>
      <c r="AF10467"/>
      <c r="AG10467"/>
      <c r="AH10467"/>
      <c r="AI10467"/>
    </row>
    <row r="10468" spans="1:35" s="11" customFormat="1" x14ac:dyDescent="0.25">
      <c r="A10468"/>
      <c r="B10468"/>
      <c r="C10468"/>
      <c r="D10468"/>
      <c r="I10468" s="67"/>
      <c r="J10468"/>
      <c r="K10468"/>
      <c r="L10468"/>
      <c r="M10468"/>
      <c r="N10468"/>
      <c r="O10468"/>
      <c r="P10468"/>
      <c r="Q10468"/>
      <c r="R10468"/>
      <c r="S10468"/>
      <c r="T10468"/>
      <c r="U10468"/>
      <c r="V10468"/>
      <c r="W10468"/>
      <c r="X10468"/>
      <c r="Y10468"/>
      <c r="Z10468"/>
      <c r="AA10468"/>
      <c r="AB10468"/>
      <c r="AC10468"/>
      <c r="AD10468"/>
      <c r="AE10468"/>
      <c r="AF10468"/>
      <c r="AG10468"/>
      <c r="AH10468"/>
      <c r="AI10468"/>
    </row>
    <row r="10469" spans="1:35" s="11" customFormat="1" x14ac:dyDescent="0.25">
      <c r="A10469"/>
      <c r="B10469"/>
      <c r="C10469"/>
      <c r="D10469"/>
      <c r="I10469" s="67"/>
      <c r="J10469"/>
      <c r="K10469"/>
      <c r="L10469"/>
      <c r="M10469"/>
      <c r="N10469"/>
      <c r="O10469"/>
      <c r="P10469"/>
      <c r="Q10469"/>
      <c r="R10469"/>
      <c r="S10469"/>
      <c r="T10469"/>
      <c r="U10469"/>
      <c r="V10469"/>
      <c r="W10469"/>
      <c r="X10469"/>
      <c r="Y10469"/>
      <c r="Z10469"/>
      <c r="AA10469"/>
      <c r="AB10469"/>
      <c r="AC10469"/>
      <c r="AD10469"/>
      <c r="AE10469"/>
      <c r="AF10469"/>
      <c r="AG10469"/>
      <c r="AH10469"/>
      <c r="AI10469"/>
    </row>
    <row r="10470" spans="1:35" s="11" customFormat="1" x14ac:dyDescent="0.25">
      <c r="A10470"/>
      <c r="B10470"/>
      <c r="C10470"/>
      <c r="D10470"/>
      <c r="I10470" s="67"/>
      <c r="J10470"/>
      <c r="K10470"/>
      <c r="L10470"/>
      <c r="M10470"/>
      <c r="N10470"/>
      <c r="O10470"/>
      <c r="P10470"/>
      <c r="Q10470"/>
      <c r="R10470"/>
      <c r="S10470"/>
      <c r="T10470"/>
      <c r="U10470"/>
      <c r="V10470"/>
      <c r="W10470"/>
      <c r="X10470"/>
      <c r="Y10470"/>
      <c r="Z10470"/>
      <c r="AA10470"/>
      <c r="AB10470"/>
      <c r="AC10470"/>
      <c r="AD10470"/>
      <c r="AE10470"/>
      <c r="AF10470"/>
      <c r="AG10470"/>
      <c r="AH10470"/>
      <c r="AI10470"/>
    </row>
    <row r="10471" spans="1:35" s="11" customFormat="1" x14ac:dyDescent="0.25">
      <c r="A10471"/>
      <c r="B10471"/>
      <c r="C10471"/>
      <c r="D10471"/>
      <c r="I10471" s="67"/>
      <c r="J10471"/>
      <c r="K10471"/>
      <c r="L10471"/>
      <c r="M10471"/>
      <c r="N10471"/>
      <c r="O10471"/>
      <c r="P10471"/>
      <c r="Q10471"/>
      <c r="R10471"/>
      <c r="S10471"/>
      <c r="T10471"/>
      <c r="U10471"/>
      <c r="V10471"/>
      <c r="W10471"/>
      <c r="X10471"/>
      <c r="Y10471"/>
      <c r="Z10471"/>
      <c r="AA10471"/>
      <c r="AB10471"/>
      <c r="AC10471"/>
      <c r="AD10471"/>
      <c r="AE10471"/>
      <c r="AF10471"/>
      <c r="AG10471"/>
      <c r="AH10471"/>
      <c r="AI10471"/>
    </row>
    <row r="10472" spans="1:35" s="11" customFormat="1" x14ac:dyDescent="0.25">
      <c r="A10472"/>
      <c r="B10472"/>
      <c r="C10472"/>
      <c r="D10472"/>
      <c r="I10472" s="67"/>
      <c r="J10472"/>
      <c r="K10472"/>
      <c r="L10472"/>
      <c r="M10472"/>
      <c r="N10472"/>
      <c r="O10472"/>
      <c r="P10472"/>
      <c r="Q10472"/>
      <c r="R10472"/>
      <c r="S10472"/>
      <c r="T10472"/>
      <c r="U10472"/>
      <c r="V10472"/>
      <c r="W10472"/>
      <c r="X10472"/>
      <c r="Y10472"/>
      <c r="Z10472"/>
      <c r="AA10472"/>
      <c r="AB10472"/>
      <c r="AC10472"/>
      <c r="AD10472"/>
      <c r="AE10472"/>
      <c r="AF10472"/>
      <c r="AG10472"/>
      <c r="AH10472"/>
      <c r="AI10472"/>
    </row>
    <row r="10473" spans="1:35" s="11" customFormat="1" x14ac:dyDescent="0.25">
      <c r="A10473"/>
      <c r="B10473"/>
      <c r="C10473"/>
      <c r="D10473"/>
      <c r="I10473" s="67"/>
      <c r="J10473"/>
      <c r="K10473"/>
      <c r="L10473"/>
      <c r="M10473"/>
      <c r="N10473"/>
      <c r="O10473"/>
      <c r="P10473"/>
      <c r="Q10473"/>
      <c r="R10473"/>
      <c r="S10473"/>
      <c r="T10473"/>
      <c r="U10473"/>
      <c r="V10473"/>
      <c r="W10473"/>
      <c r="X10473"/>
      <c r="Y10473"/>
      <c r="Z10473"/>
      <c r="AA10473"/>
      <c r="AB10473"/>
      <c r="AC10473"/>
      <c r="AD10473"/>
      <c r="AE10473"/>
      <c r="AF10473"/>
      <c r="AG10473"/>
      <c r="AH10473"/>
      <c r="AI10473"/>
    </row>
    <row r="10474" spans="1:35" s="11" customFormat="1" x14ac:dyDescent="0.25">
      <c r="A10474"/>
      <c r="B10474"/>
      <c r="C10474"/>
      <c r="D10474"/>
      <c r="I10474" s="67"/>
      <c r="J10474"/>
      <c r="K10474"/>
      <c r="L10474"/>
      <c r="M10474"/>
      <c r="N10474"/>
      <c r="O10474"/>
      <c r="P10474"/>
      <c r="Q10474"/>
      <c r="R10474"/>
      <c r="S10474"/>
      <c r="T10474"/>
      <c r="U10474"/>
      <c r="V10474"/>
      <c r="W10474"/>
      <c r="X10474"/>
      <c r="Y10474"/>
      <c r="Z10474"/>
      <c r="AA10474"/>
      <c r="AB10474"/>
      <c r="AC10474"/>
      <c r="AD10474"/>
      <c r="AE10474"/>
      <c r="AF10474"/>
      <c r="AG10474"/>
      <c r="AH10474"/>
      <c r="AI10474"/>
    </row>
    <row r="10475" spans="1:35" s="11" customFormat="1" x14ac:dyDescent="0.25">
      <c r="A10475"/>
      <c r="B10475"/>
      <c r="C10475"/>
      <c r="D10475"/>
      <c r="I10475" s="67"/>
      <c r="J10475"/>
      <c r="K10475"/>
      <c r="L10475"/>
      <c r="M10475"/>
      <c r="N10475"/>
      <c r="O10475"/>
      <c r="P10475"/>
      <c r="Q10475"/>
      <c r="R10475"/>
      <c r="S10475"/>
      <c r="T10475"/>
      <c r="U10475"/>
      <c r="V10475"/>
      <c r="W10475"/>
      <c r="X10475"/>
      <c r="Y10475"/>
      <c r="Z10475"/>
      <c r="AA10475"/>
      <c r="AB10475"/>
      <c r="AC10475"/>
      <c r="AD10475"/>
      <c r="AE10475"/>
      <c r="AF10475"/>
      <c r="AG10475"/>
      <c r="AH10475"/>
      <c r="AI10475"/>
    </row>
    <row r="10476" spans="1:35" s="11" customFormat="1" x14ac:dyDescent="0.25">
      <c r="A10476"/>
      <c r="B10476"/>
      <c r="C10476"/>
      <c r="D10476"/>
      <c r="I10476" s="67"/>
      <c r="J10476"/>
      <c r="K10476"/>
      <c r="L10476"/>
      <c r="M10476"/>
      <c r="N10476"/>
      <c r="O10476"/>
      <c r="P10476"/>
      <c r="Q10476"/>
      <c r="R10476"/>
      <c r="S10476"/>
      <c r="T10476"/>
      <c r="U10476"/>
      <c r="V10476"/>
      <c r="W10476"/>
      <c r="X10476"/>
      <c r="Y10476"/>
      <c r="Z10476"/>
      <c r="AA10476"/>
      <c r="AB10476"/>
      <c r="AC10476"/>
      <c r="AD10476"/>
      <c r="AE10476"/>
      <c r="AF10476"/>
      <c r="AG10476"/>
      <c r="AH10476"/>
      <c r="AI10476"/>
    </row>
    <row r="10477" spans="1:35" s="11" customFormat="1" x14ac:dyDescent="0.25">
      <c r="A10477"/>
      <c r="B10477"/>
      <c r="C10477"/>
      <c r="D10477"/>
      <c r="I10477" s="67"/>
      <c r="J10477"/>
      <c r="K10477"/>
      <c r="L10477"/>
      <c r="M10477"/>
      <c r="N10477"/>
      <c r="O10477"/>
      <c r="P10477"/>
      <c r="Q10477"/>
      <c r="R10477"/>
      <c r="S10477"/>
      <c r="T10477"/>
      <c r="U10477"/>
      <c r="V10477"/>
      <c r="W10477"/>
      <c r="X10477"/>
      <c r="Y10477"/>
      <c r="Z10477"/>
      <c r="AA10477"/>
      <c r="AB10477"/>
      <c r="AC10477"/>
      <c r="AD10477"/>
      <c r="AE10477"/>
      <c r="AF10477"/>
      <c r="AG10477"/>
      <c r="AH10477"/>
      <c r="AI10477"/>
    </row>
    <row r="10478" spans="1:35" s="11" customFormat="1" x14ac:dyDescent="0.25">
      <c r="A10478"/>
      <c r="B10478"/>
      <c r="C10478"/>
      <c r="D10478"/>
      <c r="I10478" s="67"/>
      <c r="J10478"/>
      <c r="K10478"/>
      <c r="L10478"/>
      <c r="M10478"/>
      <c r="N10478"/>
      <c r="O10478"/>
      <c r="P10478"/>
      <c r="Q10478"/>
      <c r="R10478"/>
      <c r="S10478"/>
      <c r="T10478"/>
      <c r="U10478"/>
      <c r="V10478"/>
      <c r="W10478"/>
      <c r="X10478"/>
      <c r="Y10478"/>
      <c r="Z10478"/>
      <c r="AA10478"/>
      <c r="AB10478"/>
      <c r="AC10478"/>
      <c r="AD10478"/>
      <c r="AE10478"/>
      <c r="AF10478"/>
      <c r="AG10478"/>
      <c r="AH10478"/>
      <c r="AI10478"/>
    </row>
    <row r="10479" spans="1:35" s="11" customFormat="1" x14ac:dyDescent="0.25">
      <c r="A10479"/>
      <c r="B10479"/>
      <c r="C10479"/>
      <c r="D10479"/>
      <c r="I10479" s="67"/>
      <c r="J10479"/>
      <c r="K10479"/>
      <c r="L10479"/>
      <c r="M10479"/>
      <c r="N10479"/>
      <c r="O10479"/>
      <c r="P10479"/>
      <c r="Q10479"/>
      <c r="R10479"/>
      <c r="S10479"/>
      <c r="T10479"/>
      <c r="U10479"/>
      <c r="V10479"/>
      <c r="W10479"/>
      <c r="X10479"/>
      <c r="Y10479"/>
      <c r="Z10479"/>
      <c r="AA10479"/>
      <c r="AB10479"/>
      <c r="AC10479"/>
      <c r="AD10479"/>
      <c r="AE10479"/>
      <c r="AF10479"/>
      <c r="AG10479"/>
      <c r="AH10479"/>
      <c r="AI10479"/>
    </row>
    <row r="10480" spans="1:35" s="11" customFormat="1" x14ac:dyDescent="0.25">
      <c r="A10480"/>
      <c r="B10480"/>
      <c r="C10480"/>
      <c r="D10480"/>
      <c r="I10480" s="67"/>
      <c r="J10480"/>
      <c r="K10480"/>
      <c r="L10480"/>
      <c r="M10480"/>
      <c r="N10480"/>
      <c r="O10480"/>
      <c r="P10480"/>
      <c r="Q10480"/>
      <c r="R10480"/>
      <c r="S10480"/>
      <c r="T10480"/>
      <c r="U10480"/>
      <c r="V10480"/>
      <c r="W10480"/>
      <c r="X10480"/>
      <c r="Y10480"/>
      <c r="Z10480"/>
      <c r="AA10480"/>
      <c r="AB10480"/>
      <c r="AC10480"/>
      <c r="AD10480"/>
      <c r="AE10480"/>
      <c r="AF10480"/>
      <c r="AG10480"/>
      <c r="AH10480"/>
      <c r="AI10480"/>
    </row>
    <row r="10481" spans="1:35" s="11" customFormat="1" x14ac:dyDescent="0.25">
      <c r="A10481"/>
      <c r="B10481"/>
      <c r="C10481"/>
      <c r="D10481"/>
      <c r="I10481" s="67"/>
      <c r="J10481"/>
      <c r="K10481"/>
      <c r="L10481"/>
      <c r="M10481"/>
      <c r="N10481"/>
      <c r="O10481"/>
      <c r="P10481"/>
      <c r="Q10481"/>
      <c r="R10481"/>
      <c r="S10481"/>
      <c r="T10481"/>
      <c r="U10481"/>
      <c r="V10481"/>
      <c r="W10481"/>
      <c r="X10481"/>
      <c r="Y10481"/>
      <c r="Z10481"/>
      <c r="AA10481"/>
      <c r="AB10481"/>
      <c r="AC10481"/>
      <c r="AD10481"/>
      <c r="AE10481"/>
      <c r="AF10481"/>
      <c r="AG10481"/>
      <c r="AH10481"/>
      <c r="AI10481"/>
    </row>
    <row r="10482" spans="1:35" s="11" customFormat="1" x14ac:dyDescent="0.25">
      <c r="A10482"/>
      <c r="B10482"/>
      <c r="C10482"/>
      <c r="D10482"/>
      <c r="I10482" s="67"/>
      <c r="J10482"/>
      <c r="K10482"/>
      <c r="L10482"/>
      <c r="M10482"/>
      <c r="N10482"/>
      <c r="O10482"/>
      <c r="P10482"/>
      <c r="Q10482"/>
      <c r="R10482"/>
      <c r="S10482"/>
      <c r="T10482"/>
      <c r="U10482"/>
      <c r="V10482"/>
      <c r="W10482"/>
      <c r="X10482"/>
      <c r="Y10482"/>
      <c r="Z10482"/>
      <c r="AA10482"/>
      <c r="AB10482"/>
      <c r="AC10482"/>
      <c r="AD10482"/>
      <c r="AE10482"/>
      <c r="AF10482"/>
      <c r="AG10482"/>
      <c r="AH10482"/>
      <c r="AI10482"/>
    </row>
    <row r="10483" spans="1:35" s="11" customFormat="1" x14ac:dyDescent="0.25">
      <c r="A10483"/>
      <c r="B10483"/>
      <c r="C10483"/>
      <c r="D10483"/>
      <c r="I10483" s="67"/>
      <c r="J10483"/>
      <c r="K10483"/>
      <c r="L10483"/>
      <c r="M10483"/>
      <c r="N10483"/>
      <c r="O10483"/>
      <c r="P10483"/>
      <c r="Q10483"/>
      <c r="R10483"/>
      <c r="S10483"/>
      <c r="T10483"/>
      <c r="U10483"/>
      <c r="V10483"/>
      <c r="W10483"/>
      <c r="X10483"/>
      <c r="Y10483"/>
      <c r="Z10483"/>
      <c r="AA10483"/>
      <c r="AB10483"/>
      <c r="AC10483"/>
      <c r="AD10483"/>
      <c r="AE10483"/>
      <c r="AF10483"/>
      <c r="AG10483"/>
      <c r="AH10483"/>
      <c r="AI10483"/>
    </row>
    <row r="10484" spans="1:35" s="11" customFormat="1" x14ac:dyDescent="0.25">
      <c r="A10484"/>
      <c r="B10484"/>
      <c r="C10484"/>
      <c r="D10484"/>
      <c r="I10484" s="67"/>
      <c r="J10484"/>
      <c r="K10484"/>
      <c r="L10484"/>
      <c r="M10484"/>
      <c r="N10484"/>
      <c r="O10484"/>
      <c r="P10484"/>
      <c r="Q10484"/>
      <c r="R10484"/>
      <c r="S10484"/>
      <c r="T10484"/>
      <c r="U10484"/>
      <c r="V10484"/>
      <c r="W10484"/>
      <c r="X10484"/>
      <c r="Y10484"/>
      <c r="Z10484"/>
      <c r="AA10484"/>
      <c r="AB10484"/>
      <c r="AC10484"/>
      <c r="AD10484"/>
      <c r="AE10484"/>
      <c r="AF10484"/>
      <c r="AG10484"/>
      <c r="AH10484"/>
      <c r="AI10484"/>
    </row>
    <row r="10485" spans="1:35" s="11" customFormat="1" x14ac:dyDescent="0.25">
      <c r="A10485"/>
      <c r="B10485"/>
      <c r="C10485"/>
      <c r="D10485"/>
      <c r="I10485" s="67"/>
      <c r="J10485"/>
      <c r="K10485"/>
      <c r="L10485"/>
      <c r="M10485"/>
      <c r="N10485"/>
      <c r="O10485"/>
      <c r="P10485"/>
      <c r="Q10485"/>
      <c r="R10485"/>
      <c r="S10485"/>
      <c r="T10485"/>
      <c r="U10485"/>
      <c r="V10485"/>
      <c r="W10485"/>
      <c r="X10485"/>
      <c r="Y10485"/>
      <c r="Z10485"/>
      <c r="AA10485"/>
      <c r="AB10485"/>
      <c r="AC10485"/>
      <c r="AD10485"/>
      <c r="AE10485"/>
      <c r="AF10485"/>
      <c r="AG10485"/>
      <c r="AH10485"/>
      <c r="AI10485"/>
    </row>
    <row r="10486" spans="1:35" s="11" customFormat="1" x14ac:dyDescent="0.25">
      <c r="A10486"/>
      <c r="B10486"/>
      <c r="C10486"/>
      <c r="D10486"/>
      <c r="I10486" s="67"/>
      <c r="J10486"/>
      <c r="K10486"/>
      <c r="L10486"/>
      <c r="M10486"/>
      <c r="N10486"/>
      <c r="O10486"/>
      <c r="P10486"/>
      <c r="Q10486"/>
      <c r="R10486"/>
      <c r="S10486"/>
      <c r="T10486"/>
      <c r="U10486"/>
      <c r="V10486"/>
      <c r="W10486"/>
      <c r="X10486"/>
      <c r="Y10486"/>
      <c r="Z10486"/>
      <c r="AA10486"/>
      <c r="AB10486"/>
      <c r="AC10486"/>
      <c r="AD10486"/>
      <c r="AE10486"/>
      <c r="AF10486"/>
      <c r="AG10486"/>
      <c r="AH10486"/>
      <c r="AI10486"/>
    </row>
    <row r="10487" spans="1:35" s="11" customFormat="1" x14ac:dyDescent="0.25">
      <c r="A10487"/>
      <c r="B10487"/>
      <c r="C10487"/>
      <c r="D10487"/>
      <c r="I10487" s="67"/>
      <c r="J10487"/>
      <c r="K10487"/>
      <c r="L10487"/>
      <c r="M10487"/>
      <c r="N10487"/>
      <c r="O10487"/>
      <c r="P10487"/>
      <c r="Q10487"/>
      <c r="R10487"/>
      <c r="S10487"/>
      <c r="T10487"/>
      <c r="U10487"/>
      <c r="V10487"/>
      <c r="W10487"/>
      <c r="X10487"/>
      <c r="Y10487"/>
      <c r="Z10487"/>
      <c r="AA10487"/>
      <c r="AB10487"/>
      <c r="AC10487"/>
      <c r="AD10487"/>
      <c r="AE10487"/>
      <c r="AF10487"/>
      <c r="AG10487"/>
      <c r="AH10487"/>
      <c r="AI10487"/>
    </row>
    <row r="10488" spans="1:35" s="11" customFormat="1" x14ac:dyDescent="0.25">
      <c r="A10488"/>
      <c r="B10488"/>
      <c r="C10488"/>
      <c r="D10488"/>
      <c r="I10488" s="67"/>
      <c r="J10488"/>
      <c r="K10488"/>
      <c r="L10488"/>
      <c r="M10488"/>
      <c r="N10488"/>
      <c r="O10488"/>
      <c r="P10488"/>
      <c r="Q10488"/>
      <c r="R10488"/>
      <c r="S10488"/>
      <c r="T10488"/>
      <c r="U10488"/>
      <c r="V10488"/>
      <c r="W10488"/>
      <c r="X10488"/>
      <c r="Y10488"/>
      <c r="Z10488"/>
      <c r="AA10488"/>
      <c r="AB10488"/>
      <c r="AC10488"/>
      <c r="AD10488"/>
      <c r="AE10488"/>
      <c r="AF10488"/>
      <c r="AG10488"/>
      <c r="AH10488"/>
      <c r="AI10488"/>
    </row>
    <row r="10489" spans="1:35" s="11" customFormat="1" x14ac:dyDescent="0.25">
      <c r="A10489"/>
      <c r="B10489"/>
      <c r="C10489"/>
      <c r="D10489"/>
      <c r="I10489" s="67"/>
      <c r="J10489"/>
      <c r="K10489"/>
      <c r="L10489"/>
      <c r="M10489"/>
      <c r="N10489"/>
      <c r="O10489"/>
      <c r="P10489"/>
      <c r="Q10489"/>
      <c r="R10489"/>
      <c r="S10489"/>
      <c r="T10489"/>
      <c r="U10489"/>
      <c r="V10489"/>
      <c r="W10489"/>
      <c r="X10489"/>
      <c r="Y10489"/>
      <c r="Z10489"/>
      <c r="AA10489"/>
      <c r="AB10489"/>
      <c r="AC10489"/>
      <c r="AD10489"/>
      <c r="AE10489"/>
      <c r="AF10489"/>
      <c r="AG10489"/>
      <c r="AH10489"/>
      <c r="AI10489"/>
    </row>
    <row r="10490" spans="1:35" s="11" customFormat="1" x14ac:dyDescent="0.25">
      <c r="A10490"/>
      <c r="B10490"/>
      <c r="C10490"/>
      <c r="D10490"/>
      <c r="I10490" s="67"/>
      <c r="J10490"/>
      <c r="K10490"/>
      <c r="L10490"/>
      <c r="M10490"/>
      <c r="N10490"/>
      <c r="O10490"/>
      <c r="P10490"/>
      <c r="Q10490"/>
      <c r="R10490"/>
      <c r="S10490"/>
      <c r="T10490"/>
      <c r="U10490"/>
      <c r="V10490"/>
      <c r="W10490"/>
      <c r="X10490"/>
      <c r="Y10490"/>
      <c r="Z10490"/>
      <c r="AA10490"/>
      <c r="AB10490"/>
      <c r="AC10490"/>
      <c r="AD10490"/>
      <c r="AE10490"/>
      <c r="AF10490"/>
      <c r="AG10490"/>
      <c r="AH10490"/>
      <c r="AI10490"/>
    </row>
    <row r="10491" spans="1:35" s="11" customFormat="1" x14ac:dyDescent="0.25">
      <c r="A10491"/>
      <c r="B10491"/>
      <c r="C10491"/>
      <c r="D10491"/>
      <c r="I10491" s="67"/>
      <c r="J10491"/>
      <c r="K10491"/>
      <c r="L10491"/>
      <c r="M10491"/>
      <c r="N10491"/>
      <c r="O10491"/>
      <c r="P10491"/>
      <c r="Q10491"/>
      <c r="R10491"/>
      <c r="S10491"/>
      <c r="T10491"/>
      <c r="U10491"/>
      <c r="V10491"/>
      <c r="W10491"/>
      <c r="X10491"/>
      <c r="Y10491"/>
      <c r="Z10491"/>
      <c r="AA10491"/>
      <c r="AB10491"/>
      <c r="AC10491"/>
      <c r="AD10491"/>
      <c r="AE10491"/>
      <c r="AF10491"/>
      <c r="AG10491"/>
      <c r="AH10491"/>
      <c r="AI10491"/>
    </row>
    <row r="10492" spans="1:35" s="11" customFormat="1" x14ac:dyDescent="0.25">
      <c r="A10492"/>
      <c r="B10492"/>
      <c r="C10492"/>
      <c r="D10492"/>
      <c r="I10492" s="67"/>
      <c r="J10492"/>
      <c r="K10492"/>
      <c r="L10492"/>
      <c r="M10492"/>
      <c r="N10492"/>
      <c r="O10492"/>
      <c r="P10492"/>
      <c r="Q10492"/>
      <c r="R10492"/>
      <c r="S10492"/>
      <c r="T10492"/>
      <c r="U10492"/>
      <c r="V10492"/>
      <c r="W10492"/>
      <c r="X10492"/>
      <c r="Y10492"/>
      <c r="Z10492"/>
      <c r="AA10492"/>
      <c r="AB10492"/>
      <c r="AC10492"/>
      <c r="AD10492"/>
      <c r="AE10492"/>
      <c r="AF10492"/>
      <c r="AG10492"/>
      <c r="AH10492"/>
      <c r="AI10492"/>
    </row>
    <row r="10493" spans="1:35" s="11" customFormat="1" x14ac:dyDescent="0.25">
      <c r="A10493"/>
      <c r="B10493"/>
      <c r="C10493"/>
      <c r="D10493"/>
      <c r="I10493" s="67"/>
      <c r="J10493"/>
      <c r="K10493"/>
      <c r="L10493"/>
      <c r="M10493"/>
      <c r="N10493"/>
      <c r="O10493"/>
      <c r="P10493"/>
      <c r="Q10493"/>
      <c r="R10493"/>
      <c r="S10493"/>
      <c r="T10493"/>
      <c r="U10493"/>
      <c r="V10493"/>
      <c r="W10493"/>
      <c r="X10493"/>
      <c r="Y10493"/>
      <c r="Z10493"/>
      <c r="AA10493"/>
      <c r="AB10493"/>
      <c r="AC10493"/>
      <c r="AD10493"/>
      <c r="AE10493"/>
      <c r="AF10493"/>
      <c r="AG10493"/>
      <c r="AH10493"/>
      <c r="AI10493"/>
    </row>
    <row r="10494" spans="1:35" s="11" customFormat="1" x14ac:dyDescent="0.25">
      <c r="A10494"/>
      <c r="B10494"/>
      <c r="C10494"/>
      <c r="D10494"/>
      <c r="I10494" s="67"/>
      <c r="J10494"/>
      <c r="K10494"/>
      <c r="L10494"/>
      <c r="M10494"/>
      <c r="N10494"/>
      <c r="O10494"/>
      <c r="P10494"/>
      <c r="Q10494"/>
      <c r="R10494"/>
      <c r="S10494"/>
      <c r="T10494"/>
      <c r="U10494"/>
      <c r="V10494"/>
      <c r="W10494"/>
      <c r="X10494"/>
      <c r="Y10494"/>
      <c r="Z10494"/>
      <c r="AA10494"/>
      <c r="AB10494"/>
      <c r="AC10494"/>
      <c r="AD10494"/>
      <c r="AE10494"/>
      <c r="AF10494"/>
      <c r="AG10494"/>
      <c r="AH10494"/>
      <c r="AI10494"/>
    </row>
    <row r="10495" spans="1:35" s="11" customFormat="1" x14ac:dyDescent="0.25">
      <c r="A10495"/>
      <c r="B10495"/>
      <c r="C10495"/>
      <c r="D10495"/>
      <c r="I10495" s="67"/>
      <c r="J10495"/>
      <c r="K10495"/>
      <c r="L10495"/>
      <c r="M10495"/>
      <c r="N10495"/>
      <c r="O10495"/>
      <c r="P10495"/>
      <c r="Q10495"/>
      <c r="R10495"/>
      <c r="S10495"/>
      <c r="T10495"/>
      <c r="U10495"/>
      <c r="V10495"/>
      <c r="W10495"/>
      <c r="X10495"/>
      <c r="Y10495"/>
      <c r="Z10495"/>
      <c r="AA10495"/>
      <c r="AB10495"/>
      <c r="AC10495"/>
      <c r="AD10495"/>
      <c r="AE10495"/>
      <c r="AF10495"/>
      <c r="AG10495"/>
      <c r="AH10495"/>
      <c r="AI10495"/>
    </row>
    <row r="10496" spans="1:35" s="11" customFormat="1" x14ac:dyDescent="0.25">
      <c r="A10496"/>
      <c r="B10496"/>
      <c r="C10496"/>
      <c r="D10496"/>
      <c r="I10496" s="67"/>
      <c r="J10496"/>
      <c r="K10496"/>
      <c r="L10496"/>
      <c r="M10496"/>
      <c r="N10496"/>
      <c r="O10496"/>
      <c r="P10496"/>
      <c r="Q10496"/>
      <c r="R10496"/>
      <c r="S10496"/>
      <c r="T10496"/>
      <c r="U10496"/>
      <c r="V10496"/>
      <c r="W10496"/>
      <c r="X10496"/>
      <c r="Y10496"/>
      <c r="Z10496"/>
      <c r="AA10496"/>
      <c r="AB10496"/>
      <c r="AC10496"/>
      <c r="AD10496"/>
      <c r="AE10496"/>
      <c r="AF10496"/>
      <c r="AG10496"/>
      <c r="AH10496"/>
      <c r="AI10496"/>
    </row>
    <row r="10497" spans="1:35" s="11" customFormat="1" x14ac:dyDescent="0.25">
      <c r="A10497"/>
      <c r="B10497"/>
      <c r="C10497"/>
      <c r="D10497"/>
      <c r="I10497" s="67"/>
      <c r="J10497"/>
      <c r="K10497"/>
      <c r="L10497"/>
      <c r="M10497"/>
      <c r="N10497"/>
      <c r="O10497"/>
      <c r="P10497"/>
      <c r="Q10497"/>
      <c r="R10497"/>
      <c r="S10497"/>
      <c r="T10497"/>
      <c r="U10497"/>
      <c r="V10497"/>
      <c r="W10497"/>
      <c r="X10497"/>
      <c r="Y10497"/>
      <c r="Z10497"/>
      <c r="AA10497"/>
      <c r="AB10497"/>
      <c r="AC10497"/>
      <c r="AD10497"/>
      <c r="AE10497"/>
      <c r="AF10497"/>
      <c r="AG10497"/>
      <c r="AH10497"/>
      <c r="AI10497"/>
    </row>
    <row r="10498" spans="1:35" s="11" customFormat="1" x14ac:dyDescent="0.25">
      <c r="A10498"/>
      <c r="B10498"/>
      <c r="C10498"/>
      <c r="D10498"/>
      <c r="I10498" s="67"/>
      <c r="J10498"/>
      <c r="K10498"/>
      <c r="L10498"/>
      <c r="M10498"/>
      <c r="N10498"/>
      <c r="O10498"/>
      <c r="P10498"/>
      <c r="Q10498"/>
      <c r="R10498"/>
      <c r="S10498"/>
      <c r="T10498"/>
      <c r="U10498"/>
      <c r="V10498"/>
      <c r="W10498"/>
      <c r="X10498"/>
      <c r="Y10498"/>
      <c r="Z10498"/>
      <c r="AA10498"/>
      <c r="AB10498"/>
      <c r="AC10498"/>
      <c r="AD10498"/>
      <c r="AE10498"/>
      <c r="AF10498"/>
      <c r="AG10498"/>
      <c r="AH10498"/>
      <c r="AI10498"/>
    </row>
    <row r="10499" spans="1:35" s="11" customFormat="1" x14ac:dyDescent="0.25">
      <c r="A10499"/>
      <c r="B10499"/>
      <c r="C10499"/>
      <c r="D10499"/>
      <c r="I10499" s="67"/>
      <c r="J10499"/>
      <c r="K10499"/>
      <c r="L10499"/>
      <c r="M10499"/>
      <c r="N10499"/>
      <c r="O10499"/>
      <c r="P10499"/>
      <c r="Q10499"/>
      <c r="R10499"/>
      <c r="S10499"/>
      <c r="T10499"/>
      <c r="U10499"/>
      <c r="V10499"/>
      <c r="W10499"/>
      <c r="X10499"/>
      <c r="Y10499"/>
      <c r="Z10499"/>
      <c r="AA10499"/>
      <c r="AB10499"/>
      <c r="AC10499"/>
      <c r="AD10499"/>
      <c r="AE10499"/>
      <c r="AF10499"/>
      <c r="AG10499"/>
      <c r="AH10499"/>
      <c r="AI10499"/>
    </row>
    <row r="10500" spans="1:35" s="11" customFormat="1" x14ac:dyDescent="0.25">
      <c r="A10500"/>
      <c r="B10500"/>
      <c r="C10500"/>
      <c r="D10500"/>
      <c r="I10500" s="67"/>
      <c r="J10500"/>
      <c r="K10500"/>
      <c r="L10500"/>
      <c r="M10500"/>
      <c r="N10500"/>
      <c r="O10500"/>
      <c r="P10500"/>
      <c r="Q10500"/>
      <c r="R10500"/>
      <c r="S10500"/>
      <c r="T10500"/>
      <c r="U10500"/>
      <c r="V10500"/>
      <c r="W10500"/>
      <c r="X10500"/>
      <c r="Y10500"/>
      <c r="Z10500"/>
      <c r="AA10500"/>
      <c r="AB10500"/>
      <c r="AC10500"/>
      <c r="AD10500"/>
      <c r="AE10500"/>
      <c r="AF10500"/>
      <c r="AG10500"/>
      <c r="AH10500"/>
      <c r="AI10500"/>
    </row>
    <row r="10501" spans="1:35" s="11" customFormat="1" x14ac:dyDescent="0.25">
      <c r="A10501"/>
      <c r="B10501"/>
      <c r="C10501"/>
      <c r="D10501"/>
      <c r="I10501" s="67"/>
      <c r="J10501"/>
      <c r="K10501"/>
      <c r="L10501"/>
      <c r="M10501"/>
      <c r="N10501"/>
      <c r="O10501"/>
      <c r="P10501"/>
      <c r="Q10501"/>
      <c r="R10501"/>
      <c r="S10501"/>
      <c r="T10501"/>
      <c r="U10501"/>
      <c r="V10501"/>
      <c r="W10501"/>
      <c r="X10501"/>
      <c r="Y10501"/>
      <c r="Z10501"/>
      <c r="AA10501"/>
      <c r="AB10501"/>
      <c r="AC10501"/>
      <c r="AD10501"/>
      <c r="AE10501"/>
      <c r="AF10501"/>
      <c r="AG10501"/>
      <c r="AH10501"/>
      <c r="AI10501"/>
    </row>
    <row r="10502" spans="1:35" s="11" customFormat="1" x14ac:dyDescent="0.25">
      <c r="A10502"/>
      <c r="B10502"/>
      <c r="C10502"/>
      <c r="D10502"/>
      <c r="I10502" s="67"/>
      <c r="J10502"/>
      <c r="K10502"/>
      <c r="L10502"/>
      <c r="M10502"/>
      <c r="N10502"/>
      <c r="O10502"/>
      <c r="P10502"/>
      <c r="Q10502"/>
      <c r="R10502"/>
      <c r="S10502"/>
      <c r="T10502"/>
      <c r="U10502"/>
      <c r="V10502"/>
      <c r="W10502"/>
      <c r="X10502"/>
      <c r="Y10502"/>
      <c r="Z10502"/>
      <c r="AA10502"/>
      <c r="AB10502"/>
      <c r="AC10502"/>
      <c r="AD10502"/>
      <c r="AE10502"/>
      <c r="AF10502"/>
      <c r="AG10502"/>
      <c r="AH10502"/>
      <c r="AI10502"/>
    </row>
    <row r="10503" spans="1:35" s="11" customFormat="1" x14ac:dyDescent="0.25">
      <c r="A10503"/>
      <c r="B10503"/>
      <c r="C10503"/>
      <c r="D10503"/>
      <c r="I10503" s="67"/>
      <c r="J10503"/>
      <c r="K10503"/>
      <c r="L10503"/>
      <c r="M10503"/>
      <c r="N10503"/>
      <c r="O10503"/>
      <c r="P10503"/>
      <c r="Q10503"/>
      <c r="R10503"/>
      <c r="S10503"/>
      <c r="T10503"/>
      <c r="U10503"/>
      <c r="V10503"/>
      <c r="W10503"/>
      <c r="X10503"/>
      <c r="Y10503"/>
      <c r="Z10503"/>
      <c r="AA10503"/>
      <c r="AB10503"/>
      <c r="AC10503"/>
      <c r="AD10503"/>
      <c r="AE10503"/>
      <c r="AF10503"/>
      <c r="AG10503"/>
      <c r="AH10503"/>
      <c r="AI10503"/>
    </row>
    <row r="10504" spans="1:35" s="11" customFormat="1" x14ac:dyDescent="0.25">
      <c r="A10504"/>
      <c r="B10504"/>
      <c r="C10504"/>
      <c r="D10504"/>
      <c r="I10504" s="67"/>
      <c r="J10504"/>
      <c r="K10504"/>
      <c r="L10504"/>
      <c r="M10504"/>
      <c r="N10504"/>
      <c r="O10504"/>
      <c r="P10504"/>
      <c r="Q10504"/>
      <c r="R10504"/>
      <c r="S10504"/>
      <c r="T10504"/>
      <c r="U10504"/>
      <c r="V10504"/>
      <c r="W10504"/>
      <c r="X10504"/>
      <c r="Y10504"/>
      <c r="Z10504"/>
      <c r="AA10504"/>
      <c r="AB10504"/>
      <c r="AC10504"/>
      <c r="AD10504"/>
      <c r="AE10504"/>
      <c r="AF10504"/>
      <c r="AG10504"/>
      <c r="AH10504"/>
      <c r="AI10504"/>
    </row>
    <row r="10505" spans="1:35" s="11" customFormat="1" x14ac:dyDescent="0.25">
      <c r="A10505"/>
      <c r="B10505"/>
      <c r="C10505"/>
      <c r="D10505"/>
      <c r="I10505" s="67"/>
      <c r="J10505"/>
      <c r="K10505"/>
      <c r="L10505"/>
      <c r="M10505"/>
      <c r="N10505"/>
      <c r="O10505"/>
      <c r="P10505"/>
      <c r="Q10505"/>
      <c r="R10505"/>
      <c r="S10505"/>
      <c r="T10505"/>
      <c r="U10505"/>
      <c r="V10505"/>
      <c r="W10505"/>
      <c r="X10505"/>
      <c r="Y10505"/>
      <c r="Z10505"/>
      <c r="AA10505"/>
      <c r="AB10505"/>
      <c r="AC10505"/>
      <c r="AD10505"/>
      <c r="AE10505"/>
      <c r="AF10505"/>
      <c r="AG10505"/>
      <c r="AH10505"/>
      <c r="AI10505"/>
    </row>
    <row r="10506" spans="1:35" s="11" customFormat="1" x14ac:dyDescent="0.25">
      <c r="A10506"/>
      <c r="B10506"/>
      <c r="C10506"/>
      <c r="D10506"/>
      <c r="I10506" s="67"/>
      <c r="J10506"/>
      <c r="K10506"/>
      <c r="L10506"/>
      <c r="M10506"/>
      <c r="N10506"/>
      <c r="O10506"/>
      <c r="P10506"/>
      <c r="Q10506"/>
      <c r="R10506"/>
      <c r="S10506"/>
      <c r="T10506"/>
      <c r="U10506"/>
      <c r="V10506"/>
      <c r="W10506"/>
      <c r="X10506"/>
      <c r="Y10506"/>
      <c r="Z10506"/>
      <c r="AA10506"/>
      <c r="AB10506"/>
      <c r="AC10506"/>
      <c r="AD10506"/>
      <c r="AE10506"/>
      <c r="AF10506"/>
      <c r="AG10506"/>
      <c r="AH10506"/>
      <c r="AI10506"/>
    </row>
    <row r="10507" spans="1:35" s="11" customFormat="1" x14ac:dyDescent="0.25">
      <c r="A10507"/>
      <c r="B10507"/>
      <c r="C10507"/>
      <c r="D10507"/>
      <c r="I10507" s="67"/>
      <c r="J10507"/>
      <c r="K10507"/>
      <c r="L10507"/>
      <c r="M10507"/>
      <c r="N10507"/>
      <c r="O10507"/>
      <c r="P10507"/>
      <c r="Q10507"/>
      <c r="R10507"/>
      <c r="S10507"/>
      <c r="T10507"/>
      <c r="U10507"/>
      <c r="V10507"/>
      <c r="W10507"/>
      <c r="X10507"/>
      <c r="Y10507"/>
      <c r="Z10507"/>
      <c r="AA10507"/>
      <c r="AB10507"/>
      <c r="AC10507"/>
      <c r="AD10507"/>
      <c r="AE10507"/>
      <c r="AF10507"/>
      <c r="AG10507"/>
      <c r="AH10507"/>
      <c r="AI10507"/>
    </row>
    <row r="10508" spans="1:35" s="11" customFormat="1" x14ac:dyDescent="0.25">
      <c r="A10508"/>
      <c r="B10508"/>
      <c r="C10508"/>
      <c r="D10508"/>
      <c r="I10508" s="67"/>
      <c r="J10508"/>
      <c r="K10508"/>
      <c r="L10508"/>
      <c r="M10508"/>
      <c r="N10508"/>
      <c r="O10508"/>
      <c r="P10508"/>
      <c r="Q10508"/>
      <c r="R10508"/>
      <c r="S10508"/>
      <c r="T10508"/>
      <c r="U10508"/>
      <c r="V10508"/>
      <c r="W10508"/>
      <c r="X10508"/>
      <c r="Y10508"/>
      <c r="Z10508"/>
      <c r="AA10508"/>
      <c r="AB10508"/>
      <c r="AC10508"/>
      <c r="AD10508"/>
      <c r="AE10508"/>
      <c r="AF10508"/>
      <c r="AG10508"/>
      <c r="AH10508"/>
      <c r="AI10508"/>
    </row>
    <row r="10509" spans="1:35" s="11" customFormat="1" x14ac:dyDescent="0.25">
      <c r="A10509"/>
      <c r="B10509"/>
      <c r="C10509"/>
      <c r="D10509"/>
      <c r="I10509" s="67"/>
      <c r="J10509"/>
      <c r="K10509"/>
      <c r="L10509"/>
      <c r="M10509"/>
      <c r="N10509"/>
      <c r="O10509"/>
      <c r="P10509"/>
      <c r="Q10509"/>
      <c r="R10509"/>
      <c r="S10509"/>
      <c r="T10509"/>
      <c r="U10509"/>
      <c r="V10509"/>
      <c r="W10509"/>
      <c r="X10509"/>
      <c r="Y10509"/>
      <c r="Z10509"/>
      <c r="AA10509"/>
      <c r="AB10509"/>
      <c r="AC10509"/>
      <c r="AD10509"/>
      <c r="AE10509"/>
      <c r="AF10509"/>
      <c r="AG10509"/>
      <c r="AH10509"/>
      <c r="AI10509"/>
    </row>
    <row r="10510" spans="1:35" s="11" customFormat="1" x14ac:dyDescent="0.25">
      <c r="A10510"/>
      <c r="B10510"/>
      <c r="C10510"/>
      <c r="D10510"/>
      <c r="I10510" s="67"/>
      <c r="J10510"/>
      <c r="K10510"/>
      <c r="L10510"/>
      <c r="M10510"/>
      <c r="N10510"/>
      <c r="O10510"/>
      <c r="P10510"/>
      <c r="Q10510"/>
      <c r="R10510"/>
      <c r="S10510"/>
      <c r="T10510"/>
      <c r="U10510"/>
      <c r="V10510"/>
      <c r="W10510"/>
      <c r="X10510"/>
      <c r="Y10510"/>
      <c r="Z10510"/>
      <c r="AA10510"/>
      <c r="AB10510"/>
      <c r="AC10510"/>
      <c r="AD10510"/>
      <c r="AE10510"/>
      <c r="AF10510"/>
      <c r="AG10510"/>
      <c r="AH10510"/>
      <c r="AI10510"/>
    </row>
    <row r="10511" spans="1:35" s="11" customFormat="1" x14ac:dyDescent="0.25">
      <c r="A10511"/>
      <c r="B10511"/>
      <c r="C10511"/>
      <c r="D10511"/>
      <c r="I10511" s="67"/>
      <c r="J10511"/>
      <c r="K10511"/>
      <c r="L10511"/>
      <c r="M10511"/>
      <c r="N10511"/>
      <c r="O10511"/>
      <c r="P10511"/>
      <c r="Q10511"/>
      <c r="R10511"/>
      <c r="S10511"/>
      <c r="T10511"/>
      <c r="U10511"/>
      <c r="V10511"/>
      <c r="W10511"/>
      <c r="X10511"/>
      <c r="Y10511"/>
      <c r="Z10511"/>
      <c r="AA10511"/>
      <c r="AB10511"/>
      <c r="AC10511"/>
      <c r="AD10511"/>
      <c r="AE10511"/>
      <c r="AF10511"/>
      <c r="AG10511"/>
      <c r="AH10511"/>
      <c r="AI10511"/>
    </row>
    <row r="10512" spans="1:35" s="11" customFormat="1" x14ac:dyDescent="0.25">
      <c r="A10512"/>
      <c r="B10512"/>
      <c r="C10512"/>
      <c r="D10512"/>
      <c r="I10512" s="67"/>
      <c r="J10512"/>
      <c r="K10512"/>
      <c r="L10512"/>
      <c r="M10512"/>
      <c r="N10512"/>
      <c r="O10512"/>
      <c r="P10512"/>
      <c r="Q10512"/>
      <c r="R10512"/>
      <c r="S10512"/>
      <c r="T10512"/>
      <c r="U10512"/>
      <c r="V10512"/>
      <c r="W10512"/>
      <c r="X10512"/>
      <c r="Y10512"/>
      <c r="Z10512"/>
      <c r="AA10512"/>
      <c r="AB10512"/>
      <c r="AC10512"/>
      <c r="AD10512"/>
      <c r="AE10512"/>
      <c r="AF10512"/>
      <c r="AG10512"/>
      <c r="AH10512"/>
      <c r="AI10512"/>
    </row>
    <row r="10513" spans="1:35" s="11" customFormat="1" x14ac:dyDescent="0.25">
      <c r="A10513"/>
      <c r="B10513"/>
      <c r="C10513"/>
      <c r="D10513"/>
      <c r="I10513" s="67"/>
      <c r="J10513"/>
      <c r="K10513"/>
      <c r="L10513"/>
      <c r="M10513"/>
      <c r="N10513"/>
      <c r="O10513"/>
      <c r="P10513"/>
      <c r="Q10513"/>
      <c r="R10513"/>
      <c r="S10513"/>
      <c r="T10513"/>
      <c r="U10513"/>
      <c r="V10513"/>
      <c r="W10513"/>
      <c r="X10513"/>
      <c r="Y10513"/>
      <c r="Z10513"/>
      <c r="AA10513"/>
      <c r="AB10513"/>
      <c r="AC10513"/>
      <c r="AD10513"/>
      <c r="AE10513"/>
      <c r="AF10513"/>
      <c r="AG10513"/>
      <c r="AH10513"/>
      <c r="AI10513"/>
    </row>
    <row r="10514" spans="1:35" s="11" customFormat="1" x14ac:dyDescent="0.25">
      <c r="A10514"/>
      <c r="B10514"/>
      <c r="C10514"/>
      <c r="D10514"/>
      <c r="I10514" s="67"/>
      <c r="J10514"/>
      <c r="K10514"/>
      <c r="L10514"/>
      <c r="M10514"/>
      <c r="N10514"/>
      <c r="O10514"/>
      <c r="P10514"/>
      <c r="Q10514"/>
      <c r="R10514"/>
      <c r="S10514"/>
      <c r="T10514"/>
      <c r="U10514"/>
      <c r="V10514"/>
      <c r="W10514"/>
      <c r="X10514"/>
      <c r="Y10514"/>
      <c r="Z10514"/>
      <c r="AA10514"/>
      <c r="AB10514"/>
      <c r="AC10514"/>
      <c r="AD10514"/>
      <c r="AE10514"/>
      <c r="AF10514"/>
      <c r="AG10514"/>
      <c r="AH10514"/>
      <c r="AI10514"/>
    </row>
    <row r="10515" spans="1:35" s="11" customFormat="1" x14ac:dyDescent="0.25">
      <c r="A10515"/>
      <c r="B10515"/>
      <c r="C10515"/>
      <c r="D10515"/>
      <c r="I10515" s="67"/>
      <c r="J10515"/>
      <c r="K10515"/>
      <c r="L10515"/>
      <c r="M10515"/>
      <c r="N10515"/>
      <c r="O10515"/>
      <c r="P10515"/>
      <c r="Q10515"/>
      <c r="R10515"/>
      <c r="S10515"/>
      <c r="T10515"/>
      <c r="U10515"/>
      <c r="V10515"/>
      <c r="W10515"/>
      <c r="X10515"/>
      <c r="Y10515"/>
      <c r="Z10515"/>
      <c r="AA10515"/>
      <c r="AB10515"/>
      <c r="AC10515"/>
      <c r="AD10515"/>
      <c r="AE10515"/>
      <c r="AF10515"/>
      <c r="AG10515"/>
      <c r="AH10515"/>
      <c r="AI10515"/>
    </row>
    <row r="10516" spans="1:35" s="11" customFormat="1" x14ac:dyDescent="0.25">
      <c r="A10516"/>
      <c r="B10516"/>
      <c r="C10516"/>
      <c r="D10516"/>
      <c r="I10516" s="67"/>
      <c r="J10516"/>
      <c r="K10516"/>
      <c r="L10516"/>
      <c r="M10516"/>
      <c r="N10516"/>
      <c r="O10516"/>
      <c r="P10516"/>
      <c r="Q10516"/>
      <c r="R10516"/>
      <c r="S10516"/>
      <c r="T10516"/>
      <c r="U10516"/>
      <c r="V10516"/>
      <c r="W10516"/>
      <c r="X10516"/>
      <c r="Y10516"/>
      <c r="Z10516"/>
      <c r="AA10516"/>
      <c r="AB10516"/>
      <c r="AC10516"/>
      <c r="AD10516"/>
      <c r="AE10516"/>
      <c r="AF10516"/>
      <c r="AG10516"/>
      <c r="AH10516"/>
      <c r="AI10516"/>
    </row>
    <row r="10517" spans="1:35" s="11" customFormat="1" x14ac:dyDescent="0.25">
      <c r="A10517"/>
      <c r="B10517"/>
      <c r="C10517"/>
      <c r="D10517"/>
      <c r="I10517" s="67"/>
      <c r="J10517"/>
      <c r="K10517"/>
      <c r="L10517"/>
      <c r="M10517"/>
      <c r="N10517"/>
      <c r="O10517"/>
      <c r="P10517"/>
      <c r="Q10517"/>
      <c r="R10517"/>
      <c r="S10517"/>
      <c r="T10517"/>
      <c r="U10517"/>
      <c r="V10517"/>
      <c r="W10517"/>
      <c r="X10517"/>
      <c r="Y10517"/>
      <c r="Z10517"/>
      <c r="AA10517"/>
      <c r="AB10517"/>
      <c r="AC10517"/>
      <c r="AD10517"/>
      <c r="AE10517"/>
      <c r="AF10517"/>
      <c r="AG10517"/>
      <c r="AH10517"/>
      <c r="AI10517"/>
    </row>
    <row r="10518" spans="1:35" s="11" customFormat="1" x14ac:dyDescent="0.25">
      <c r="A10518"/>
      <c r="B10518"/>
      <c r="C10518"/>
      <c r="D10518"/>
      <c r="I10518" s="67"/>
      <c r="J10518"/>
      <c r="K10518"/>
      <c r="L10518"/>
      <c r="M10518"/>
      <c r="N10518"/>
      <c r="O10518"/>
      <c r="P10518"/>
      <c r="Q10518"/>
      <c r="R10518"/>
      <c r="S10518"/>
      <c r="T10518"/>
      <c r="U10518"/>
      <c r="V10518"/>
      <c r="W10518"/>
      <c r="X10518"/>
      <c r="Y10518"/>
      <c r="Z10518"/>
      <c r="AA10518"/>
      <c r="AB10518"/>
      <c r="AC10518"/>
      <c r="AD10518"/>
      <c r="AE10518"/>
      <c r="AF10518"/>
      <c r="AG10518"/>
      <c r="AH10518"/>
      <c r="AI10518"/>
    </row>
    <row r="10519" spans="1:35" s="11" customFormat="1" x14ac:dyDescent="0.25">
      <c r="A10519"/>
      <c r="B10519"/>
      <c r="C10519"/>
      <c r="D10519"/>
      <c r="I10519" s="67"/>
      <c r="J10519"/>
      <c r="K10519"/>
      <c r="L10519"/>
      <c r="M10519"/>
      <c r="N10519"/>
      <c r="O10519"/>
      <c r="P10519"/>
      <c r="Q10519"/>
      <c r="R10519"/>
      <c r="S10519"/>
      <c r="T10519"/>
      <c r="U10519"/>
      <c r="V10519"/>
      <c r="W10519"/>
      <c r="X10519"/>
      <c r="Y10519"/>
      <c r="Z10519"/>
      <c r="AA10519"/>
      <c r="AB10519"/>
      <c r="AC10519"/>
      <c r="AD10519"/>
      <c r="AE10519"/>
      <c r="AF10519"/>
      <c r="AG10519"/>
      <c r="AH10519"/>
      <c r="AI10519"/>
    </row>
    <row r="10520" spans="1:35" s="11" customFormat="1" x14ac:dyDescent="0.25">
      <c r="A10520"/>
      <c r="B10520"/>
      <c r="C10520"/>
      <c r="D10520"/>
      <c r="I10520" s="67"/>
      <c r="J10520"/>
      <c r="K10520"/>
      <c r="L10520"/>
      <c r="M10520"/>
      <c r="N10520"/>
      <c r="O10520"/>
      <c r="P10520"/>
      <c r="Q10520"/>
      <c r="R10520"/>
      <c r="S10520"/>
      <c r="T10520"/>
      <c r="U10520"/>
      <c r="V10520"/>
      <c r="W10520"/>
      <c r="X10520"/>
      <c r="Y10520"/>
      <c r="Z10520"/>
      <c r="AA10520"/>
      <c r="AB10520"/>
      <c r="AC10520"/>
      <c r="AD10520"/>
      <c r="AE10520"/>
      <c r="AF10520"/>
      <c r="AG10520"/>
      <c r="AH10520"/>
      <c r="AI10520"/>
    </row>
    <row r="10521" spans="1:35" s="11" customFormat="1" x14ac:dyDescent="0.25">
      <c r="A10521"/>
      <c r="B10521"/>
      <c r="C10521"/>
      <c r="D10521"/>
      <c r="I10521" s="67"/>
      <c r="J10521"/>
      <c r="K10521"/>
      <c r="L10521"/>
      <c r="M10521"/>
      <c r="N10521"/>
      <c r="O10521"/>
      <c r="P10521"/>
      <c r="Q10521"/>
      <c r="R10521"/>
      <c r="S10521"/>
      <c r="T10521"/>
      <c r="U10521"/>
      <c r="V10521"/>
      <c r="W10521"/>
      <c r="X10521"/>
      <c r="Y10521"/>
      <c r="Z10521"/>
      <c r="AA10521"/>
      <c r="AB10521"/>
      <c r="AC10521"/>
      <c r="AD10521"/>
      <c r="AE10521"/>
      <c r="AF10521"/>
      <c r="AG10521"/>
      <c r="AH10521"/>
      <c r="AI10521"/>
    </row>
    <row r="10522" spans="1:35" s="11" customFormat="1" x14ac:dyDescent="0.25">
      <c r="A10522"/>
      <c r="B10522"/>
      <c r="C10522"/>
      <c r="D10522"/>
      <c r="I10522" s="67"/>
      <c r="J10522"/>
      <c r="K10522"/>
      <c r="L10522"/>
      <c r="M10522"/>
      <c r="N10522"/>
      <c r="O10522"/>
      <c r="P10522"/>
      <c r="Q10522"/>
      <c r="R10522"/>
      <c r="S10522"/>
      <c r="T10522"/>
      <c r="U10522"/>
      <c r="V10522"/>
      <c r="W10522"/>
      <c r="X10522"/>
      <c r="Y10522"/>
      <c r="Z10522"/>
      <c r="AA10522"/>
      <c r="AB10522"/>
      <c r="AC10522"/>
      <c r="AD10522"/>
      <c r="AE10522"/>
      <c r="AF10522"/>
      <c r="AG10522"/>
      <c r="AH10522"/>
      <c r="AI10522"/>
    </row>
    <row r="10523" spans="1:35" s="11" customFormat="1" x14ac:dyDescent="0.25">
      <c r="A10523"/>
      <c r="B10523"/>
      <c r="C10523"/>
      <c r="D10523"/>
      <c r="I10523" s="67"/>
      <c r="J10523"/>
      <c r="K10523"/>
      <c r="L10523"/>
      <c r="M10523"/>
      <c r="N10523"/>
      <c r="O10523"/>
      <c r="P10523"/>
      <c r="Q10523"/>
      <c r="R10523"/>
      <c r="S10523"/>
      <c r="T10523"/>
      <c r="U10523"/>
      <c r="V10523"/>
      <c r="W10523"/>
      <c r="X10523"/>
      <c r="Y10523"/>
      <c r="Z10523"/>
      <c r="AA10523"/>
      <c r="AB10523"/>
      <c r="AC10523"/>
      <c r="AD10523"/>
      <c r="AE10523"/>
      <c r="AF10523"/>
      <c r="AG10523"/>
      <c r="AH10523"/>
      <c r="AI10523"/>
    </row>
    <row r="10524" spans="1:35" s="11" customFormat="1" x14ac:dyDescent="0.25">
      <c r="A10524"/>
      <c r="B10524"/>
      <c r="C10524"/>
      <c r="D10524"/>
      <c r="I10524" s="67"/>
      <c r="J10524"/>
      <c r="K10524"/>
      <c r="L10524"/>
      <c r="M10524"/>
      <c r="N10524"/>
      <c r="O10524"/>
      <c r="P10524"/>
      <c r="Q10524"/>
      <c r="R10524"/>
      <c r="S10524"/>
      <c r="T10524"/>
      <c r="U10524"/>
      <c r="V10524"/>
      <c r="W10524"/>
      <c r="X10524"/>
      <c r="Y10524"/>
      <c r="Z10524"/>
      <c r="AA10524"/>
      <c r="AB10524"/>
      <c r="AC10524"/>
      <c r="AD10524"/>
      <c r="AE10524"/>
      <c r="AF10524"/>
      <c r="AG10524"/>
      <c r="AH10524"/>
      <c r="AI10524"/>
    </row>
    <row r="10525" spans="1:35" s="11" customFormat="1" x14ac:dyDescent="0.25">
      <c r="A10525"/>
      <c r="B10525"/>
      <c r="C10525"/>
      <c r="D10525"/>
      <c r="I10525" s="67"/>
      <c r="J10525"/>
      <c r="K10525"/>
      <c r="L10525"/>
      <c r="M10525"/>
      <c r="N10525"/>
      <c r="O10525"/>
      <c r="P10525"/>
      <c r="Q10525"/>
      <c r="R10525"/>
      <c r="S10525"/>
      <c r="T10525"/>
      <c r="U10525"/>
      <c r="V10525"/>
      <c r="W10525"/>
      <c r="X10525"/>
      <c r="Y10525"/>
      <c r="Z10525"/>
      <c r="AA10525"/>
      <c r="AB10525"/>
      <c r="AC10525"/>
      <c r="AD10525"/>
      <c r="AE10525"/>
      <c r="AF10525"/>
      <c r="AG10525"/>
      <c r="AH10525"/>
      <c r="AI10525"/>
    </row>
    <row r="10526" spans="1:35" s="11" customFormat="1" x14ac:dyDescent="0.25">
      <c r="A10526"/>
      <c r="B10526"/>
      <c r="C10526"/>
      <c r="D10526"/>
      <c r="I10526" s="67"/>
      <c r="J10526"/>
      <c r="K10526"/>
      <c r="L10526"/>
      <c r="M10526"/>
      <c r="N10526"/>
      <c r="O10526"/>
      <c r="P10526"/>
      <c r="Q10526"/>
      <c r="R10526"/>
      <c r="S10526"/>
      <c r="T10526"/>
      <c r="U10526"/>
      <c r="V10526"/>
      <c r="W10526"/>
      <c r="X10526"/>
      <c r="Y10526"/>
      <c r="Z10526"/>
      <c r="AA10526"/>
      <c r="AB10526"/>
      <c r="AC10526"/>
      <c r="AD10526"/>
      <c r="AE10526"/>
      <c r="AF10526"/>
      <c r="AG10526"/>
      <c r="AH10526"/>
      <c r="AI10526"/>
    </row>
    <row r="10527" spans="1:35" s="11" customFormat="1" x14ac:dyDescent="0.25">
      <c r="A10527"/>
      <c r="B10527"/>
      <c r="C10527"/>
      <c r="D10527"/>
      <c r="I10527" s="67"/>
      <c r="J10527"/>
      <c r="K10527"/>
      <c r="L10527"/>
      <c r="M10527"/>
      <c r="N10527"/>
      <c r="O10527"/>
      <c r="P10527"/>
      <c r="Q10527"/>
      <c r="R10527"/>
      <c r="S10527"/>
      <c r="T10527"/>
      <c r="U10527"/>
      <c r="V10527"/>
      <c r="W10527"/>
      <c r="X10527"/>
      <c r="Y10527"/>
      <c r="Z10527"/>
      <c r="AA10527"/>
      <c r="AB10527"/>
      <c r="AC10527"/>
      <c r="AD10527"/>
      <c r="AE10527"/>
      <c r="AF10527"/>
      <c r="AG10527"/>
      <c r="AH10527"/>
      <c r="AI10527"/>
    </row>
    <row r="10528" spans="1:35" s="11" customFormat="1" x14ac:dyDescent="0.25">
      <c r="A10528"/>
      <c r="B10528"/>
      <c r="C10528"/>
      <c r="D10528"/>
      <c r="I10528" s="67"/>
      <c r="J10528"/>
      <c r="K10528"/>
      <c r="L10528"/>
      <c r="M10528"/>
      <c r="N10528"/>
      <c r="O10528"/>
      <c r="P10528"/>
      <c r="Q10528"/>
      <c r="R10528"/>
      <c r="S10528"/>
      <c r="T10528"/>
      <c r="U10528"/>
      <c r="V10528"/>
      <c r="W10528"/>
      <c r="X10528"/>
      <c r="Y10528"/>
      <c r="Z10528"/>
      <c r="AA10528"/>
      <c r="AB10528"/>
      <c r="AC10528"/>
      <c r="AD10528"/>
      <c r="AE10528"/>
      <c r="AF10528"/>
      <c r="AG10528"/>
      <c r="AH10528"/>
      <c r="AI10528"/>
    </row>
    <row r="10529" spans="1:35" s="11" customFormat="1" x14ac:dyDescent="0.25">
      <c r="A10529"/>
      <c r="B10529"/>
      <c r="C10529"/>
      <c r="D10529"/>
      <c r="I10529" s="67"/>
      <c r="J10529"/>
      <c r="K10529"/>
      <c r="L10529"/>
      <c r="M10529"/>
      <c r="N10529"/>
      <c r="O10529"/>
      <c r="P10529"/>
      <c r="Q10529"/>
      <c r="R10529"/>
      <c r="S10529"/>
      <c r="T10529"/>
      <c r="U10529"/>
      <c r="V10529"/>
      <c r="W10529"/>
      <c r="X10529"/>
      <c r="Y10529"/>
      <c r="Z10529"/>
      <c r="AA10529"/>
      <c r="AB10529"/>
      <c r="AC10529"/>
      <c r="AD10529"/>
      <c r="AE10529"/>
      <c r="AF10529"/>
      <c r="AG10529"/>
      <c r="AH10529"/>
      <c r="AI10529"/>
    </row>
    <row r="10530" spans="1:35" s="11" customFormat="1" x14ac:dyDescent="0.25">
      <c r="A10530"/>
      <c r="B10530"/>
      <c r="C10530"/>
      <c r="D10530"/>
      <c r="I10530" s="67"/>
      <c r="J10530"/>
      <c r="K10530"/>
      <c r="L10530"/>
      <c r="M10530"/>
      <c r="N10530"/>
      <c r="O10530"/>
      <c r="P10530"/>
      <c r="Q10530"/>
      <c r="R10530"/>
      <c r="S10530"/>
      <c r="T10530"/>
      <c r="U10530"/>
      <c r="V10530"/>
      <c r="W10530"/>
      <c r="X10530"/>
      <c r="Y10530"/>
      <c r="Z10530"/>
      <c r="AA10530"/>
      <c r="AB10530"/>
      <c r="AC10530"/>
      <c r="AD10530"/>
      <c r="AE10530"/>
      <c r="AF10530"/>
      <c r="AG10530"/>
      <c r="AH10530"/>
      <c r="AI10530"/>
    </row>
    <row r="10531" spans="1:35" s="11" customFormat="1" x14ac:dyDescent="0.25">
      <c r="A10531"/>
      <c r="B10531"/>
      <c r="C10531"/>
      <c r="D10531"/>
      <c r="I10531" s="67"/>
      <c r="J10531"/>
      <c r="K10531"/>
      <c r="L10531"/>
      <c r="M10531"/>
      <c r="N10531"/>
      <c r="O10531"/>
      <c r="P10531"/>
      <c r="Q10531"/>
      <c r="R10531"/>
      <c r="S10531"/>
      <c r="T10531"/>
      <c r="U10531"/>
      <c r="V10531"/>
      <c r="W10531"/>
      <c r="X10531"/>
      <c r="Y10531"/>
      <c r="Z10531"/>
      <c r="AA10531"/>
      <c r="AB10531"/>
      <c r="AC10531"/>
      <c r="AD10531"/>
      <c r="AE10531"/>
      <c r="AF10531"/>
      <c r="AG10531"/>
      <c r="AH10531"/>
      <c r="AI10531"/>
    </row>
    <row r="10532" spans="1:35" s="11" customFormat="1" x14ac:dyDescent="0.25">
      <c r="A10532"/>
      <c r="B10532"/>
      <c r="C10532"/>
      <c r="D10532"/>
      <c r="I10532" s="67"/>
      <c r="J10532"/>
      <c r="K10532"/>
      <c r="L10532"/>
      <c r="M10532"/>
      <c r="N10532"/>
      <c r="O10532"/>
      <c r="P10532"/>
      <c r="Q10532"/>
      <c r="R10532"/>
      <c r="S10532"/>
      <c r="T10532"/>
      <c r="U10532"/>
      <c r="V10532"/>
      <c r="W10532"/>
      <c r="X10532"/>
      <c r="Y10532"/>
      <c r="Z10532"/>
      <c r="AA10532"/>
      <c r="AB10532"/>
      <c r="AC10532"/>
      <c r="AD10532"/>
      <c r="AE10532"/>
      <c r="AF10532"/>
      <c r="AG10532"/>
      <c r="AH10532"/>
      <c r="AI10532"/>
    </row>
    <row r="10533" spans="1:35" s="11" customFormat="1" x14ac:dyDescent="0.25">
      <c r="A10533"/>
      <c r="B10533"/>
      <c r="C10533"/>
      <c r="D10533"/>
      <c r="I10533" s="67"/>
      <c r="J10533"/>
      <c r="K10533"/>
      <c r="L10533"/>
      <c r="M10533"/>
      <c r="N10533"/>
      <c r="O10533"/>
      <c r="P10533"/>
      <c r="Q10533"/>
      <c r="R10533"/>
      <c r="S10533"/>
      <c r="T10533"/>
      <c r="U10533"/>
      <c r="V10533"/>
      <c r="W10533"/>
      <c r="X10533"/>
      <c r="Y10533"/>
      <c r="Z10533"/>
      <c r="AA10533"/>
      <c r="AB10533"/>
      <c r="AC10533"/>
      <c r="AD10533"/>
      <c r="AE10533"/>
      <c r="AF10533"/>
      <c r="AG10533"/>
      <c r="AH10533"/>
      <c r="AI10533"/>
    </row>
    <row r="10534" spans="1:35" s="11" customFormat="1" x14ac:dyDescent="0.25">
      <c r="A10534"/>
      <c r="B10534"/>
      <c r="C10534"/>
      <c r="D10534"/>
      <c r="I10534" s="67"/>
      <c r="J10534"/>
      <c r="K10534"/>
      <c r="L10534"/>
      <c r="M10534"/>
      <c r="N10534"/>
      <c r="O10534"/>
      <c r="P10534"/>
      <c r="Q10534"/>
      <c r="R10534"/>
      <c r="S10534"/>
      <c r="T10534"/>
      <c r="U10534"/>
      <c r="V10534"/>
      <c r="W10534"/>
      <c r="X10534"/>
      <c r="Y10534"/>
      <c r="Z10534"/>
      <c r="AA10534"/>
      <c r="AB10534"/>
      <c r="AC10534"/>
      <c r="AD10534"/>
      <c r="AE10534"/>
      <c r="AF10534"/>
      <c r="AG10534"/>
      <c r="AH10534"/>
      <c r="AI10534"/>
    </row>
    <row r="10535" spans="1:35" s="11" customFormat="1" x14ac:dyDescent="0.25">
      <c r="A10535"/>
      <c r="B10535"/>
      <c r="C10535"/>
      <c r="D10535"/>
      <c r="I10535" s="67"/>
      <c r="J10535"/>
      <c r="K10535"/>
      <c r="L10535"/>
      <c r="M10535"/>
      <c r="N10535"/>
      <c r="O10535"/>
      <c r="P10535"/>
      <c r="Q10535"/>
      <c r="R10535"/>
      <c r="S10535"/>
      <c r="T10535"/>
      <c r="U10535"/>
      <c r="V10535"/>
      <c r="W10535"/>
      <c r="X10535"/>
      <c r="Y10535"/>
      <c r="Z10535"/>
      <c r="AA10535"/>
      <c r="AB10535"/>
      <c r="AC10535"/>
      <c r="AD10535"/>
      <c r="AE10535"/>
      <c r="AF10535"/>
      <c r="AG10535"/>
      <c r="AH10535"/>
      <c r="AI10535"/>
    </row>
    <row r="10536" spans="1:35" s="11" customFormat="1" x14ac:dyDescent="0.25">
      <c r="A10536"/>
      <c r="B10536"/>
      <c r="C10536"/>
      <c r="D10536"/>
      <c r="I10536" s="67"/>
      <c r="J10536"/>
      <c r="K10536"/>
      <c r="L10536"/>
      <c r="M10536"/>
      <c r="N10536"/>
      <c r="O10536"/>
      <c r="P10536"/>
      <c r="Q10536"/>
      <c r="R10536"/>
      <c r="S10536"/>
      <c r="T10536"/>
      <c r="U10536"/>
      <c r="V10536"/>
      <c r="W10536"/>
      <c r="X10536"/>
      <c r="Y10536"/>
      <c r="Z10536"/>
      <c r="AA10536"/>
      <c r="AB10536"/>
      <c r="AC10536"/>
      <c r="AD10536"/>
      <c r="AE10536"/>
      <c r="AF10536"/>
      <c r="AG10536"/>
      <c r="AH10536"/>
      <c r="AI10536"/>
    </row>
    <row r="10537" spans="1:35" s="11" customFormat="1" x14ac:dyDescent="0.25">
      <c r="A10537"/>
      <c r="B10537"/>
      <c r="C10537"/>
      <c r="D10537"/>
      <c r="I10537" s="67"/>
      <c r="J10537"/>
      <c r="K10537"/>
      <c r="L10537"/>
      <c r="M10537"/>
      <c r="N10537"/>
      <c r="O10537"/>
      <c r="P10537"/>
      <c r="Q10537"/>
      <c r="R10537"/>
      <c r="S10537"/>
      <c r="T10537"/>
      <c r="U10537"/>
      <c r="V10537"/>
      <c r="W10537"/>
      <c r="X10537"/>
      <c r="Y10537"/>
      <c r="Z10537"/>
      <c r="AA10537"/>
      <c r="AB10537"/>
      <c r="AC10537"/>
      <c r="AD10537"/>
      <c r="AE10537"/>
      <c r="AF10537"/>
      <c r="AG10537"/>
      <c r="AH10537"/>
      <c r="AI10537"/>
    </row>
    <row r="10538" spans="1:35" s="11" customFormat="1" x14ac:dyDescent="0.25">
      <c r="A10538"/>
      <c r="B10538"/>
      <c r="C10538"/>
      <c r="D10538"/>
      <c r="I10538" s="67"/>
      <c r="J10538"/>
      <c r="K10538"/>
      <c r="L10538"/>
      <c r="M10538"/>
      <c r="N10538"/>
      <c r="O10538"/>
      <c r="P10538"/>
      <c r="Q10538"/>
      <c r="R10538"/>
      <c r="S10538"/>
      <c r="T10538"/>
      <c r="U10538"/>
      <c r="V10538"/>
      <c r="W10538"/>
      <c r="X10538"/>
      <c r="Y10538"/>
      <c r="Z10538"/>
      <c r="AA10538"/>
      <c r="AB10538"/>
      <c r="AC10538"/>
      <c r="AD10538"/>
      <c r="AE10538"/>
      <c r="AF10538"/>
      <c r="AG10538"/>
      <c r="AH10538"/>
      <c r="AI10538"/>
    </row>
    <row r="10539" spans="1:35" s="11" customFormat="1" x14ac:dyDescent="0.25">
      <c r="A10539"/>
      <c r="B10539"/>
      <c r="C10539"/>
      <c r="D10539"/>
      <c r="I10539" s="67"/>
      <c r="J10539"/>
      <c r="K10539"/>
      <c r="L10539"/>
      <c r="M10539"/>
      <c r="N10539"/>
      <c r="O10539"/>
      <c r="P10539"/>
      <c r="Q10539"/>
      <c r="R10539"/>
      <c r="S10539"/>
      <c r="T10539"/>
      <c r="U10539"/>
      <c r="V10539"/>
      <c r="W10539"/>
      <c r="X10539"/>
      <c r="Y10539"/>
      <c r="Z10539"/>
      <c r="AA10539"/>
      <c r="AB10539"/>
      <c r="AC10539"/>
      <c r="AD10539"/>
      <c r="AE10539"/>
      <c r="AF10539"/>
      <c r="AG10539"/>
      <c r="AH10539"/>
      <c r="AI10539"/>
    </row>
    <row r="10540" spans="1:35" s="11" customFormat="1" x14ac:dyDescent="0.25">
      <c r="A10540"/>
      <c r="B10540"/>
      <c r="C10540"/>
      <c r="D10540"/>
      <c r="I10540" s="67"/>
      <c r="J10540"/>
      <c r="K10540"/>
      <c r="L10540"/>
      <c r="M10540"/>
      <c r="N10540"/>
      <c r="O10540"/>
      <c r="P10540"/>
      <c r="Q10540"/>
      <c r="R10540"/>
      <c r="S10540"/>
      <c r="T10540"/>
      <c r="U10540"/>
      <c r="V10540"/>
      <c r="W10540"/>
      <c r="X10540"/>
      <c r="Y10540"/>
      <c r="Z10540"/>
      <c r="AA10540"/>
      <c r="AB10540"/>
      <c r="AC10540"/>
      <c r="AD10540"/>
      <c r="AE10540"/>
      <c r="AF10540"/>
      <c r="AG10540"/>
      <c r="AH10540"/>
      <c r="AI10540"/>
    </row>
    <row r="10541" spans="1:35" s="11" customFormat="1" x14ac:dyDescent="0.25">
      <c r="A10541"/>
      <c r="B10541"/>
      <c r="C10541"/>
      <c r="D10541"/>
      <c r="I10541" s="67"/>
      <c r="J10541"/>
      <c r="K10541"/>
      <c r="L10541"/>
      <c r="M10541"/>
      <c r="N10541"/>
      <c r="O10541"/>
      <c r="P10541"/>
      <c r="Q10541"/>
      <c r="R10541"/>
      <c r="S10541"/>
      <c r="T10541"/>
      <c r="U10541"/>
      <c r="V10541"/>
      <c r="W10541"/>
      <c r="X10541"/>
      <c r="Y10541"/>
      <c r="Z10541"/>
      <c r="AA10541"/>
      <c r="AB10541"/>
      <c r="AC10541"/>
      <c r="AD10541"/>
      <c r="AE10541"/>
      <c r="AF10541"/>
      <c r="AG10541"/>
      <c r="AH10541"/>
      <c r="AI10541"/>
    </row>
    <row r="10542" spans="1:35" s="11" customFormat="1" x14ac:dyDescent="0.25">
      <c r="A10542"/>
      <c r="B10542"/>
      <c r="C10542"/>
      <c r="D10542"/>
      <c r="I10542" s="67"/>
      <c r="J10542"/>
      <c r="K10542"/>
      <c r="L10542"/>
      <c r="M10542"/>
      <c r="N10542"/>
      <c r="O10542"/>
      <c r="P10542"/>
      <c r="Q10542"/>
      <c r="R10542"/>
      <c r="S10542"/>
      <c r="T10542"/>
      <c r="U10542"/>
      <c r="V10542"/>
      <c r="W10542"/>
      <c r="X10542"/>
      <c r="Y10542"/>
      <c r="Z10542"/>
      <c r="AA10542"/>
      <c r="AB10542"/>
      <c r="AC10542"/>
      <c r="AD10542"/>
      <c r="AE10542"/>
      <c r="AF10542"/>
      <c r="AG10542"/>
      <c r="AH10542"/>
      <c r="AI10542"/>
    </row>
    <row r="10543" spans="1:35" s="11" customFormat="1" x14ac:dyDescent="0.25">
      <c r="A10543"/>
      <c r="B10543"/>
      <c r="C10543"/>
      <c r="D10543"/>
      <c r="I10543" s="67"/>
      <c r="J10543"/>
      <c r="K10543"/>
      <c r="L10543"/>
      <c r="M10543"/>
      <c r="N10543"/>
      <c r="O10543"/>
      <c r="P10543"/>
      <c r="Q10543"/>
      <c r="R10543"/>
      <c r="S10543"/>
      <c r="T10543"/>
      <c r="U10543"/>
      <c r="V10543"/>
      <c r="W10543"/>
      <c r="X10543"/>
      <c r="Y10543"/>
      <c r="Z10543"/>
      <c r="AA10543"/>
      <c r="AB10543"/>
      <c r="AC10543"/>
      <c r="AD10543"/>
      <c r="AE10543"/>
      <c r="AF10543"/>
      <c r="AG10543"/>
      <c r="AH10543"/>
      <c r="AI10543"/>
    </row>
    <row r="10544" spans="1:35" s="11" customFormat="1" x14ac:dyDescent="0.25">
      <c r="A10544"/>
      <c r="B10544"/>
      <c r="C10544"/>
      <c r="D10544"/>
      <c r="I10544" s="67"/>
      <c r="J10544"/>
      <c r="K10544"/>
      <c r="L10544"/>
      <c r="M10544"/>
      <c r="N10544"/>
      <c r="O10544"/>
      <c r="P10544"/>
      <c r="Q10544"/>
      <c r="R10544"/>
      <c r="S10544"/>
      <c r="T10544"/>
      <c r="U10544"/>
      <c r="V10544"/>
      <c r="W10544"/>
      <c r="X10544"/>
      <c r="Y10544"/>
      <c r="Z10544"/>
      <c r="AA10544"/>
      <c r="AB10544"/>
      <c r="AC10544"/>
      <c r="AD10544"/>
      <c r="AE10544"/>
      <c r="AF10544"/>
      <c r="AG10544"/>
      <c r="AH10544"/>
      <c r="AI10544"/>
    </row>
    <row r="10545" spans="1:35" s="11" customFormat="1" x14ac:dyDescent="0.25">
      <c r="A10545"/>
      <c r="B10545"/>
      <c r="C10545"/>
      <c r="D10545"/>
      <c r="I10545" s="67"/>
      <c r="J10545"/>
      <c r="K10545"/>
      <c r="L10545"/>
      <c r="M10545"/>
      <c r="N10545"/>
      <c r="O10545"/>
      <c r="P10545"/>
      <c r="Q10545"/>
      <c r="R10545"/>
      <c r="S10545"/>
      <c r="T10545"/>
      <c r="U10545"/>
      <c r="V10545"/>
      <c r="W10545"/>
      <c r="X10545"/>
      <c r="Y10545"/>
      <c r="Z10545"/>
      <c r="AA10545"/>
      <c r="AB10545"/>
      <c r="AC10545"/>
      <c r="AD10545"/>
      <c r="AE10545"/>
      <c r="AF10545"/>
      <c r="AG10545"/>
      <c r="AH10545"/>
      <c r="AI10545"/>
    </row>
    <row r="10546" spans="1:35" s="11" customFormat="1" x14ac:dyDescent="0.25">
      <c r="A10546"/>
      <c r="B10546"/>
      <c r="C10546"/>
      <c r="D10546"/>
      <c r="I10546" s="67"/>
      <c r="J10546"/>
      <c r="K10546"/>
      <c r="L10546"/>
      <c r="M10546"/>
      <c r="N10546"/>
      <c r="O10546"/>
      <c r="P10546"/>
      <c r="Q10546"/>
      <c r="R10546"/>
      <c r="S10546"/>
      <c r="T10546"/>
      <c r="U10546"/>
      <c r="V10546"/>
      <c r="W10546"/>
      <c r="X10546"/>
      <c r="Y10546"/>
      <c r="Z10546"/>
      <c r="AA10546"/>
      <c r="AB10546"/>
      <c r="AC10546"/>
      <c r="AD10546"/>
      <c r="AE10546"/>
      <c r="AF10546"/>
      <c r="AG10546"/>
      <c r="AH10546"/>
      <c r="AI10546"/>
    </row>
    <row r="10547" spans="1:35" s="11" customFormat="1" x14ac:dyDescent="0.25">
      <c r="A10547"/>
      <c r="B10547"/>
      <c r="C10547"/>
      <c r="D10547"/>
      <c r="I10547" s="67"/>
      <c r="J10547"/>
      <c r="K10547"/>
      <c r="L10547"/>
      <c r="M10547"/>
      <c r="N10547"/>
      <c r="O10547"/>
      <c r="P10547"/>
      <c r="Q10547"/>
      <c r="R10547"/>
      <c r="S10547"/>
      <c r="T10547"/>
      <c r="U10547"/>
      <c r="V10547"/>
      <c r="W10547"/>
      <c r="X10547"/>
      <c r="Y10547"/>
      <c r="Z10547"/>
      <c r="AA10547"/>
      <c r="AB10547"/>
      <c r="AC10547"/>
      <c r="AD10547"/>
      <c r="AE10547"/>
      <c r="AF10547"/>
      <c r="AG10547"/>
      <c r="AH10547"/>
      <c r="AI10547"/>
    </row>
    <row r="10548" spans="1:35" s="11" customFormat="1" x14ac:dyDescent="0.25">
      <c r="A10548"/>
      <c r="B10548"/>
      <c r="C10548"/>
      <c r="D10548"/>
      <c r="I10548" s="67"/>
      <c r="J10548"/>
      <c r="K10548"/>
      <c r="L10548"/>
      <c r="M10548"/>
      <c r="N10548"/>
      <c r="O10548"/>
      <c r="P10548"/>
      <c r="Q10548"/>
      <c r="R10548"/>
      <c r="S10548"/>
      <c r="T10548"/>
      <c r="U10548"/>
      <c r="V10548"/>
      <c r="W10548"/>
      <c r="X10548"/>
      <c r="Y10548"/>
      <c r="Z10548"/>
      <c r="AA10548"/>
      <c r="AB10548"/>
      <c r="AC10548"/>
      <c r="AD10548"/>
      <c r="AE10548"/>
      <c r="AF10548"/>
      <c r="AG10548"/>
      <c r="AH10548"/>
      <c r="AI10548"/>
    </row>
    <row r="10549" spans="1:35" s="11" customFormat="1" x14ac:dyDescent="0.25">
      <c r="A10549"/>
      <c r="B10549"/>
      <c r="C10549"/>
      <c r="D10549"/>
      <c r="I10549" s="67"/>
      <c r="J10549"/>
      <c r="K10549"/>
      <c r="L10549"/>
      <c r="M10549"/>
      <c r="N10549"/>
      <c r="O10549"/>
      <c r="P10549"/>
      <c r="Q10549"/>
      <c r="R10549"/>
      <c r="S10549"/>
      <c r="T10549"/>
      <c r="U10549"/>
      <c r="V10549"/>
      <c r="W10549"/>
      <c r="X10549"/>
      <c r="Y10549"/>
      <c r="Z10549"/>
      <c r="AA10549"/>
      <c r="AB10549"/>
      <c r="AC10549"/>
      <c r="AD10549"/>
      <c r="AE10549"/>
      <c r="AF10549"/>
      <c r="AG10549"/>
      <c r="AH10549"/>
      <c r="AI10549"/>
    </row>
    <row r="10550" spans="1:35" s="11" customFormat="1" x14ac:dyDescent="0.25">
      <c r="A10550"/>
      <c r="B10550"/>
      <c r="C10550"/>
      <c r="D10550"/>
      <c r="I10550" s="67"/>
      <c r="J10550"/>
      <c r="K10550"/>
      <c r="L10550"/>
      <c r="M10550"/>
      <c r="N10550"/>
      <c r="O10550"/>
      <c r="P10550"/>
      <c r="Q10550"/>
      <c r="R10550"/>
      <c r="S10550"/>
      <c r="T10550"/>
      <c r="U10550"/>
      <c r="V10550"/>
      <c r="W10550"/>
      <c r="X10550"/>
      <c r="Y10550"/>
      <c r="Z10550"/>
      <c r="AA10550"/>
      <c r="AB10550"/>
      <c r="AC10550"/>
      <c r="AD10550"/>
      <c r="AE10550"/>
      <c r="AF10550"/>
      <c r="AG10550"/>
      <c r="AH10550"/>
      <c r="AI10550"/>
    </row>
    <row r="10551" spans="1:35" s="11" customFormat="1" x14ac:dyDescent="0.25">
      <c r="A10551"/>
      <c r="B10551"/>
      <c r="C10551"/>
      <c r="D10551"/>
      <c r="I10551" s="67"/>
      <c r="J10551"/>
      <c r="K10551"/>
      <c r="L10551"/>
      <c r="M10551"/>
      <c r="N10551"/>
      <c r="O10551"/>
      <c r="P10551"/>
      <c r="Q10551"/>
      <c r="R10551"/>
      <c r="S10551"/>
      <c r="T10551"/>
      <c r="U10551"/>
      <c r="V10551"/>
      <c r="W10551"/>
      <c r="X10551"/>
      <c r="Y10551"/>
      <c r="Z10551"/>
      <c r="AA10551"/>
      <c r="AB10551"/>
      <c r="AC10551"/>
      <c r="AD10551"/>
      <c r="AE10551"/>
      <c r="AF10551"/>
      <c r="AG10551"/>
      <c r="AH10551"/>
      <c r="AI10551"/>
    </row>
    <row r="10552" spans="1:35" s="11" customFormat="1" x14ac:dyDescent="0.25">
      <c r="A10552"/>
      <c r="B10552"/>
      <c r="C10552"/>
      <c r="D10552"/>
      <c r="I10552" s="67"/>
      <c r="J10552"/>
      <c r="K10552"/>
      <c r="L10552"/>
      <c r="M10552"/>
      <c r="N10552"/>
      <c r="O10552"/>
      <c r="P10552"/>
      <c r="Q10552"/>
      <c r="R10552"/>
      <c r="S10552"/>
      <c r="T10552"/>
      <c r="U10552"/>
      <c r="V10552"/>
      <c r="W10552"/>
      <c r="X10552"/>
      <c r="Y10552"/>
      <c r="Z10552"/>
      <c r="AA10552"/>
      <c r="AB10552"/>
      <c r="AC10552"/>
      <c r="AD10552"/>
      <c r="AE10552"/>
      <c r="AF10552"/>
      <c r="AG10552"/>
      <c r="AH10552"/>
      <c r="AI10552"/>
    </row>
    <row r="10553" spans="1:35" s="11" customFormat="1" x14ac:dyDescent="0.25">
      <c r="A10553"/>
      <c r="B10553"/>
      <c r="C10553"/>
      <c r="D10553"/>
      <c r="I10553" s="67"/>
      <c r="J10553"/>
      <c r="K10553"/>
      <c r="L10553"/>
      <c r="M10553"/>
      <c r="N10553"/>
      <c r="O10553"/>
      <c r="P10553"/>
      <c r="Q10553"/>
      <c r="R10553"/>
      <c r="S10553"/>
      <c r="T10553"/>
      <c r="U10553"/>
      <c r="V10553"/>
      <c r="W10553"/>
      <c r="X10553"/>
      <c r="Y10553"/>
      <c r="Z10553"/>
      <c r="AA10553"/>
      <c r="AB10553"/>
      <c r="AC10553"/>
      <c r="AD10553"/>
      <c r="AE10553"/>
      <c r="AF10553"/>
      <c r="AG10553"/>
      <c r="AH10553"/>
      <c r="AI10553"/>
    </row>
    <row r="10554" spans="1:35" s="11" customFormat="1" x14ac:dyDescent="0.25">
      <c r="A10554"/>
      <c r="B10554"/>
      <c r="C10554"/>
      <c r="D10554"/>
      <c r="I10554" s="67"/>
      <c r="J10554"/>
      <c r="K10554"/>
      <c r="L10554"/>
      <c r="M10554"/>
      <c r="N10554"/>
      <c r="O10554"/>
      <c r="P10554"/>
      <c r="Q10554"/>
      <c r="R10554"/>
      <c r="S10554"/>
      <c r="T10554"/>
      <c r="U10554"/>
      <c r="V10554"/>
      <c r="W10554"/>
      <c r="X10554"/>
      <c r="Y10554"/>
      <c r="Z10554"/>
      <c r="AA10554"/>
      <c r="AB10554"/>
      <c r="AC10554"/>
      <c r="AD10554"/>
      <c r="AE10554"/>
      <c r="AF10554"/>
      <c r="AG10554"/>
      <c r="AH10554"/>
      <c r="AI10554"/>
    </row>
    <row r="10555" spans="1:35" s="11" customFormat="1" x14ac:dyDescent="0.25">
      <c r="A10555"/>
      <c r="B10555"/>
      <c r="C10555"/>
      <c r="D10555"/>
      <c r="I10555" s="67"/>
      <c r="J10555"/>
      <c r="K10555"/>
      <c r="L10555"/>
      <c r="M10555"/>
      <c r="N10555"/>
      <c r="O10555"/>
      <c r="P10555"/>
      <c r="Q10555"/>
      <c r="R10555"/>
      <c r="S10555"/>
      <c r="T10555"/>
      <c r="U10555"/>
      <c r="V10555"/>
      <c r="W10555"/>
      <c r="X10555"/>
      <c r="Y10555"/>
      <c r="Z10555"/>
      <c r="AA10555"/>
      <c r="AB10555"/>
      <c r="AC10555"/>
      <c r="AD10555"/>
      <c r="AE10555"/>
      <c r="AF10555"/>
      <c r="AG10555"/>
      <c r="AH10555"/>
      <c r="AI10555"/>
    </row>
    <row r="10556" spans="1:35" s="11" customFormat="1" x14ac:dyDescent="0.25">
      <c r="A10556"/>
      <c r="B10556"/>
      <c r="C10556"/>
      <c r="D10556"/>
      <c r="I10556" s="67"/>
      <c r="J10556"/>
      <c r="K10556"/>
      <c r="L10556"/>
      <c r="M10556"/>
      <c r="N10556"/>
      <c r="O10556"/>
      <c r="P10556"/>
      <c r="Q10556"/>
      <c r="R10556"/>
      <c r="S10556"/>
      <c r="T10556"/>
      <c r="U10556"/>
      <c r="V10556"/>
      <c r="W10556"/>
      <c r="X10556"/>
      <c r="Y10556"/>
      <c r="Z10556"/>
      <c r="AA10556"/>
      <c r="AB10556"/>
      <c r="AC10556"/>
      <c r="AD10556"/>
      <c r="AE10556"/>
      <c r="AF10556"/>
      <c r="AG10556"/>
      <c r="AH10556"/>
      <c r="AI10556"/>
    </row>
    <row r="10557" spans="1:35" s="11" customFormat="1" x14ac:dyDescent="0.25">
      <c r="A10557"/>
      <c r="B10557"/>
      <c r="C10557"/>
      <c r="D10557"/>
      <c r="I10557" s="67"/>
      <c r="J10557"/>
      <c r="K10557"/>
      <c r="L10557"/>
      <c r="M10557"/>
      <c r="N10557"/>
      <c r="O10557"/>
      <c r="P10557"/>
      <c r="Q10557"/>
      <c r="R10557"/>
      <c r="S10557"/>
      <c r="T10557"/>
      <c r="U10557"/>
      <c r="V10557"/>
      <c r="W10557"/>
      <c r="X10557"/>
      <c r="Y10557"/>
      <c r="Z10557"/>
      <c r="AA10557"/>
      <c r="AB10557"/>
      <c r="AC10557"/>
      <c r="AD10557"/>
      <c r="AE10557"/>
      <c r="AF10557"/>
      <c r="AG10557"/>
      <c r="AH10557"/>
      <c r="AI10557"/>
    </row>
    <row r="10558" spans="1:35" s="11" customFormat="1" x14ac:dyDescent="0.25">
      <c r="A10558"/>
      <c r="B10558"/>
      <c r="C10558"/>
      <c r="D10558"/>
      <c r="I10558" s="67"/>
      <c r="J10558"/>
      <c r="K10558"/>
      <c r="L10558"/>
      <c r="M10558"/>
      <c r="N10558"/>
      <c r="O10558"/>
      <c r="P10558"/>
      <c r="Q10558"/>
      <c r="R10558"/>
      <c r="S10558"/>
      <c r="T10558"/>
      <c r="U10558"/>
      <c r="V10558"/>
      <c r="W10558"/>
      <c r="X10558"/>
      <c r="Y10558"/>
      <c r="Z10558"/>
      <c r="AA10558"/>
      <c r="AB10558"/>
      <c r="AC10558"/>
      <c r="AD10558"/>
      <c r="AE10558"/>
      <c r="AF10558"/>
      <c r="AG10558"/>
      <c r="AH10558"/>
      <c r="AI10558"/>
    </row>
    <row r="10559" spans="1:35" s="11" customFormat="1" x14ac:dyDescent="0.25">
      <c r="A10559"/>
      <c r="B10559"/>
      <c r="C10559"/>
      <c r="D10559"/>
      <c r="I10559" s="67"/>
      <c r="J10559"/>
      <c r="K10559"/>
      <c r="L10559"/>
      <c r="M10559"/>
      <c r="N10559"/>
      <c r="O10559"/>
      <c r="P10559"/>
      <c r="Q10559"/>
      <c r="R10559"/>
      <c r="S10559"/>
      <c r="T10559"/>
      <c r="U10559"/>
      <c r="V10559"/>
      <c r="W10559"/>
      <c r="X10559"/>
      <c r="Y10559"/>
      <c r="Z10559"/>
      <c r="AA10559"/>
      <c r="AB10559"/>
      <c r="AC10559"/>
      <c r="AD10559"/>
      <c r="AE10559"/>
      <c r="AF10559"/>
      <c r="AG10559"/>
      <c r="AH10559"/>
      <c r="AI10559"/>
    </row>
    <row r="10560" spans="1:35" s="11" customFormat="1" x14ac:dyDescent="0.25">
      <c r="A10560"/>
      <c r="B10560"/>
      <c r="C10560"/>
      <c r="D10560"/>
      <c r="I10560" s="67"/>
      <c r="J10560"/>
      <c r="K10560"/>
      <c r="L10560"/>
      <c r="M10560"/>
      <c r="N10560"/>
      <c r="O10560"/>
      <c r="P10560"/>
      <c r="Q10560"/>
      <c r="R10560"/>
      <c r="S10560"/>
      <c r="T10560"/>
      <c r="U10560"/>
      <c r="V10560"/>
      <c r="W10560"/>
      <c r="X10560"/>
      <c r="Y10560"/>
      <c r="Z10560"/>
      <c r="AA10560"/>
      <c r="AB10560"/>
      <c r="AC10560"/>
      <c r="AD10560"/>
      <c r="AE10560"/>
      <c r="AF10560"/>
      <c r="AG10560"/>
      <c r="AH10560"/>
      <c r="AI10560"/>
    </row>
    <row r="10561" spans="1:35" s="11" customFormat="1" x14ac:dyDescent="0.25">
      <c r="A10561"/>
      <c r="B10561"/>
      <c r="C10561"/>
      <c r="D10561"/>
      <c r="I10561" s="67"/>
      <c r="J10561"/>
      <c r="K10561"/>
      <c r="L10561"/>
      <c r="M10561"/>
      <c r="N10561"/>
      <c r="O10561"/>
      <c r="P10561"/>
      <c r="Q10561"/>
      <c r="R10561"/>
      <c r="S10561"/>
      <c r="T10561"/>
      <c r="U10561"/>
      <c r="V10561"/>
      <c r="W10561"/>
      <c r="X10561"/>
      <c r="Y10561"/>
      <c r="Z10561"/>
      <c r="AA10561"/>
      <c r="AB10561"/>
      <c r="AC10561"/>
      <c r="AD10561"/>
      <c r="AE10561"/>
      <c r="AF10561"/>
      <c r="AG10561"/>
      <c r="AH10561"/>
      <c r="AI10561"/>
    </row>
    <row r="10562" spans="1:35" s="11" customFormat="1" x14ac:dyDescent="0.25">
      <c r="A10562"/>
      <c r="B10562"/>
      <c r="C10562"/>
      <c r="D10562"/>
      <c r="I10562" s="67"/>
      <c r="J10562"/>
      <c r="K10562"/>
      <c r="L10562"/>
      <c r="M10562"/>
      <c r="N10562"/>
      <c r="O10562"/>
      <c r="P10562"/>
      <c r="Q10562"/>
      <c r="R10562"/>
      <c r="S10562"/>
      <c r="T10562"/>
      <c r="U10562"/>
      <c r="V10562"/>
      <c r="W10562"/>
      <c r="X10562"/>
      <c r="Y10562"/>
      <c r="Z10562"/>
      <c r="AA10562"/>
      <c r="AB10562"/>
      <c r="AC10562"/>
      <c r="AD10562"/>
      <c r="AE10562"/>
      <c r="AF10562"/>
      <c r="AG10562"/>
      <c r="AH10562"/>
      <c r="AI10562"/>
    </row>
    <row r="10563" spans="1:35" s="11" customFormat="1" x14ac:dyDescent="0.25">
      <c r="A10563"/>
      <c r="B10563"/>
      <c r="C10563"/>
      <c r="D10563"/>
      <c r="I10563" s="67"/>
      <c r="J10563"/>
      <c r="K10563"/>
      <c r="L10563"/>
      <c r="M10563"/>
      <c r="N10563"/>
      <c r="O10563"/>
      <c r="P10563"/>
      <c r="Q10563"/>
      <c r="R10563"/>
      <c r="S10563"/>
      <c r="T10563"/>
      <c r="U10563"/>
      <c r="V10563"/>
      <c r="W10563"/>
      <c r="X10563"/>
      <c r="Y10563"/>
      <c r="Z10563"/>
      <c r="AA10563"/>
      <c r="AB10563"/>
      <c r="AC10563"/>
      <c r="AD10563"/>
      <c r="AE10563"/>
      <c r="AF10563"/>
      <c r="AG10563"/>
      <c r="AH10563"/>
      <c r="AI10563"/>
    </row>
    <row r="10564" spans="1:35" s="11" customFormat="1" x14ac:dyDescent="0.25">
      <c r="A10564"/>
      <c r="B10564"/>
      <c r="C10564"/>
      <c r="D10564"/>
      <c r="I10564" s="67"/>
      <c r="J10564"/>
      <c r="K10564"/>
      <c r="L10564"/>
      <c r="M10564"/>
      <c r="N10564"/>
      <c r="O10564"/>
      <c r="P10564"/>
      <c r="Q10564"/>
      <c r="R10564"/>
      <c r="S10564"/>
      <c r="T10564"/>
      <c r="U10564"/>
      <c r="V10564"/>
      <c r="W10564"/>
      <c r="X10564"/>
      <c r="Y10564"/>
      <c r="Z10564"/>
      <c r="AA10564"/>
      <c r="AB10564"/>
      <c r="AC10564"/>
      <c r="AD10564"/>
      <c r="AE10564"/>
      <c r="AF10564"/>
      <c r="AG10564"/>
      <c r="AH10564"/>
      <c r="AI10564"/>
    </row>
    <row r="10565" spans="1:35" s="11" customFormat="1" x14ac:dyDescent="0.25">
      <c r="A10565"/>
      <c r="B10565"/>
      <c r="C10565"/>
      <c r="D10565"/>
      <c r="I10565" s="67"/>
      <c r="J10565"/>
      <c r="K10565"/>
      <c r="L10565"/>
      <c r="M10565"/>
      <c r="N10565"/>
      <c r="O10565"/>
      <c r="P10565"/>
      <c r="Q10565"/>
      <c r="R10565"/>
      <c r="S10565"/>
      <c r="T10565"/>
      <c r="U10565"/>
      <c r="V10565"/>
      <c r="W10565"/>
      <c r="X10565"/>
      <c r="Y10565"/>
      <c r="Z10565"/>
      <c r="AA10565"/>
      <c r="AB10565"/>
      <c r="AC10565"/>
      <c r="AD10565"/>
      <c r="AE10565"/>
      <c r="AF10565"/>
      <c r="AG10565"/>
      <c r="AH10565"/>
      <c r="AI10565"/>
    </row>
    <row r="10566" spans="1:35" s="11" customFormat="1" x14ac:dyDescent="0.25">
      <c r="A10566"/>
      <c r="B10566"/>
      <c r="C10566"/>
      <c r="D10566"/>
      <c r="I10566" s="67"/>
      <c r="J10566"/>
      <c r="K10566"/>
      <c r="L10566"/>
      <c r="M10566"/>
      <c r="N10566"/>
      <c r="O10566"/>
      <c r="P10566"/>
      <c r="Q10566"/>
      <c r="R10566"/>
      <c r="S10566"/>
      <c r="T10566"/>
      <c r="U10566"/>
      <c r="V10566"/>
      <c r="W10566"/>
      <c r="X10566"/>
      <c r="Y10566"/>
      <c r="Z10566"/>
      <c r="AA10566"/>
      <c r="AB10566"/>
      <c r="AC10566"/>
      <c r="AD10566"/>
      <c r="AE10566"/>
      <c r="AF10566"/>
      <c r="AG10566"/>
      <c r="AH10566"/>
      <c r="AI10566"/>
    </row>
    <row r="10567" spans="1:35" s="11" customFormat="1" x14ac:dyDescent="0.25">
      <c r="A10567"/>
      <c r="B10567"/>
      <c r="C10567"/>
      <c r="D10567"/>
      <c r="I10567" s="67"/>
      <c r="J10567"/>
      <c r="K10567"/>
      <c r="L10567"/>
      <c r="M10567"/>
      <c r="N10567"/>
      <c r="O10567"/>
      <c r="P10567"/>
      <c r="Q10567"/>
      <c r="R10567"/>
      <c r="S10567"/>
      <c r="T10567"/>
      <c r="U10567"/>
      <c r="V10567"/>
      <c r="W10567"/>
      <c r="X10567"/>
      <c r="Y10567"/>
      <c r="Z10567"/>
      <c r="AA10567"/>
      <c r="AB10567"/>
      <c r="AC10567"/>
      <c r="AD10567"/>
      <c r="AE10567"/>
      <c r="AF10567"/>
      <c r="AG10567"/>
      <c r="AH10567"/>
      <c r="AI10567"/>
    </row>
    <row r="10568" spans="1:35" s="11" customFormat="1" x14ac:dyDescent="0.25">
      <c r="A10568"/>
      <c r="B10568"/>
      <c r="C10568"/>
      <c r="D10568"/>
      <c r="I10568" s="67"/>
      <c r="J10568"/>
      <c r="K10568"/>
      <c r="L10568"/>
      <c r="M10568"/>
      <c r="N10568"/>
      <c r="O10568"/>
      <c r="P10568"/>
      <c r="Q10568"/>
      <c r="R10568"/>
      <c r="S10568"/>
      <c r="T10568"/>
      <c r="U10568"/>
      <c r="V10568"/>
      <c r="W10568"/>
      <c r="X10568"/>
      <c r="Y10568"/>
      <c r="Z10568"/>
      <c r="AA10568"/>
      <c r="AB10568"/>
      <c r="AC10568"/>
      <c r="AD10568"/>
      <c r="AE10568"/>
      <c r="AF10568"/>
      <c r="AG10568"/>
      <c r="AH10568"/>
      <c r="AI10568"/>
    </row>
    <row r="10569" spans="1:35" s="11" customFormat="1" x14ac:dyDescent="0.25">
      <c r="A10569"/>
      <c r="B10569"/>
      <c r="C10569"/>
      <c r="D10569"/>
      <c r="I10569" s="67"/>
      <c r="J10569"/>
      <c r="K10569"/>
      <c r="L10569"/>
      <c r="M10569"/>
      <c r="N10569"/>
      <c r="O10569"/>
      <c r="P10569"/>
      <c r="Q10569"/>
      <c r="R10569"/>
      <c r="S10569"/>
      <c r="T10569"/>
      <c r="U10569"/>
      <c r="V10569"/>
      <c r="W10569"/>
      <c r="X10569"/>
      <c r="Y10569"/>
      <c r="Z10569"/>
      <c r="AA10569"/>
      <c r="AB10569"/>
      <c r="AC10569"/>
      <c r="AD10569"/>
      <c r="AE10569"/>
      <c r="AF10569"/>
      <c r="AG10569"/>
      <c r="AH10569"/>
      <c r="AI10569"/>
    </row>
    <row r="10570" spans="1:35" s="11" customFormat="1" x14ac:dyDescent="0.25">
      <c r="A10570"/>
      <c r="B10570"/>
      <c r="C10570"/>
      <c r="D10570"/>
      <c r="I10570" s="67"/>
      <c r="J10570"/>
      <c r="K10570"/>
      <c r="L10570"/>
      <c r="M10570"/>
      <c r="N10570"/>
      <c r="O10570"/>
      <c r="P10570"/>
      <c r="Q10570"/>
      <c r="R10570"/>
      <c r="S10570"/>
      <c r="T10570"/>
      <c r="U10570"/>
      <c r="V10570"/>
      <c r="W10570"/>
      <c r="X10570"/>
      <c r="Y10570"/>
      <c r="Z10570"/>
      <c r="AA10570"/>
      <c r="AB10570"/>
      <c r="AC10570"/>
      <c r="AD10570"/>
      <c r="AE10570"/>
      <c r="AF10570"/>
      <c r="AG10570"/>
      <c r="AH10570"/>
      <c r="AI10570"/>
    </row>
    <row r="10571" spans="1:35" s="11" customFormat="1" x14ac:dyDescent="0.25">
      <c r="A10571"/>
      <c r="B10571"/>
      <c r="C10571"/>
      <c r="D10571"/>
      <c r="I10571" s="67"/>
      <c r="J10571"/>
      <c r="K10571"/>
      <c r="L10571"/>
      <c r="M10571"/>
      <c r="N10571"/>
      <c r="O10571"/>
      <c r="P10571"/>
      <c r="Q10571"/>
      <c r="R10571"/>
      <c r="S10571"/>
      <c r="T10571"/>
      <c r="U10571"/>
      <c r="V10571"/>
      <c r="W10571"/>
      <c r="X10571"/>
      <c r="Y10571"/>
      <c r="Z10571"/>
      <c r="AA10571"/>
      <c r="AB10571"/>
      <c r="AC10571"/>
      <c r="AD10571"/>
      <c r="AE10571"/>
      <c r="AF10571"/>
      <c r="AG10571"/>
      <c r="AH10571"/>
      <c r="AI10571"/>
    </row>
    <row r="10572" spans="1:35" s="11" customFormat="1" x14ac:dyDescent="0.25">
      <c r="A10572"/>
      <c r="B10572"/>
      <c r="C10572"/>
      <c r="D10572"/>
      <c r="I10572" s="67"/>
      <c r="J10572"/>
      <c r="K10572"/>
      <c r="L10572"/>
      <c r="M10572"/>
      <c r="N10572"/>
      <c r="O10572"/>
      <c r="P10572"/>
      <c r="Q10572"/>
      <c r="R10572"/>
      <c r="S10572"/>
      <c r="T10572"/>
      <c r="U10572"/>
      <c r="V10572"/>
      <c r="W10572"/>
      <c r="X10572"/>
      <c r="Y10572"/>
      <c r="Z10572"/>
      <c r="AA10572"/>
      <c r="AB10572"/>
      <c r="AC10572"/>
      <c r="AD10572"/>
      <c r="AE10572"/>
      <c r="AF10572"/>
      <c r="AG10572"/>
      <c r="AH10572"/>
      <c r="AI10572"/>
    </row>
    <row r="10573" spans="1:35" s="11" customFormat="1" x14ac:dyDescent="0.25">
      <c r="A10573"/>
      <c r="B10573"/>
      <c r="C10573"/>
      <c r="D10573"/>
      <c r="I10573" s="67"/>
      <c r="J10573"/>
      <c r="K10573"/>
      <c r="L10573"/>
      <c r="M10573"/>
      <c r="N10573"/>
      <c r="O10573"/>
      <c r="P10573"/>
      <c r="Q10573"/>
      <c r="R10573"/>
      <c r="S10573"/>
      <c r="T10573"/>
      <c r="U10573"/>
      <c r="V10573"/>
      <c r="W10573"/>
      <c r="X10573"/>
      <c r="Y10573"/>
      <c r="Z10573"/>
      <c r="AA10573"/>
      <c r="AB10573"/>
      <c r="AC10573"/>
      <c r="AD10573"/>
      <c r="AE10573"/>
      <c r="AF10573"/>
      <c r="AG10573"/>
      <c r="AH10573"/>
      <c r="AI10573"/>
    </row>
    <row r="10574" spans="1:35" s="11" customFormat="1" x14ac:dyDescent="0.25">
      <c r="A10574"/>
      <c r="B10574"/>
      <c r="C10574"/>
      <c r="D10574"/>
      <c r="I10574" s="67"/>
      <c r="J10574"/>
      <c r="K10574"/>
      <c r="L10574"/>
      <c r="M10574"/>
      <c r="N10574"/>
      <c r="O10574"/>
      <c r="P10574"/>
      <c r="Q10574"/>
      <c r="R10574"/>
      <c r="S10574"/>
      <c r="T10574"/>
      <c r="U10574"/>
      <c r="V10574"/>
      <c r="W10574"/>
      <c r="X10574"/>
      <c r="Y10574"/>
      <c r="Z10574"/>
      <c r="AA10574"/>
      <c r="AB10574"/>
      <c r="AC10574"/>
      <c r="AD10574"/>
      <c r="AE10574"/>
      <c r="AF10574"/>
      <c r="AG10574"/>
      <c r="AH10574"/>
      <c r="AI10574"/>
    </row>
    <row r="10575" spans="1:35" s="11" customFormat="1" x14ac:dyDescent="0.25">
      <c r="A10575"/>
      <c r="B10575"/>
      <c r="C10575"/>
      <c r="D10575"/>
      <c r="I10575" s="67"/>
      <c r="J10575"/>
      <c r="K10575"/>
      <c r="L10575"/>
      <c r="M10575"/>
      <c r="N10575"/>
      <c r="O10575"/>
      <c r="P10575"/>
      <c r="Q10575"/>
      <c r="R10575"/>
      <c r="S10575"/>
      <c r="T10575"/>
      <c r="U10575"/>
      <c r="V10575"/>
      <c r="W10575"/>
      <c r="X10575"/>
      <c r="Y10575"/>
      <c r="Z10575"/>
      <c r="AA10575"/>
      <c r="AB10575"/>
      <c r="AC10575"/>
      <c r="AD10575"/>
      <c r="AE10575"/>
      <c r="AF10575"/>
      <c r="AG10575"/>
      <c r="AH10575"/>
      <c r="AI10575"/>
    </row>
    <row r="10576" spans="1:35" s="11" customFormat="1" x14ac:dyDescent="0.25">
      <c r="A10576"/>
      <c r="B10576"/>
      <c r="C10576"/>
      <c r="D10576"/>
      <c r="I10576" s="67"/>
      <c r="J10576"/>
      <c r="K10576"/>
      <c r="L10576"/>
      <c r="M10576"/>
      <c r="N10576"/>
      <c r="O10576"/>
      <c r="P10576"/>
      <c r="Q10576"/>
      <c r="R10576"/>
      <c r="S10576"/>
      <c r="T10576"/>
      <c r="U10576"/>
      <c r="V10576"/>
      <c r="W10576"/>
      <c r="X10576"/>
      <c r="Y10576"/>
      <c r="Z10576"/>
      <c r="AA10576"/>
      <c r="AB10576"/>
      <c r="AC10576"/>
      <c r="AD10576"/>
      <c r="AE10576"/>
      <c r="AF10576"/>
      <c r="AG10576"/>
      <c r="AH10576"/>
      <c r="AI10576"/>
    </row>
    <row r="10577" spans="1:35" s="11" customFormat="1" x14ac:dyDescent="0.25">
      <c r="A10577"/>
      <c r="B10577"/>
      <c r="C10577"/>
      <c r="D10577"/>
      <c r="I10577" s="67"/>
      <c r="J10577"/>
      <c r="K10577"/>
      <c r="L10577"/>
      <c r="M10577"/>
      <c r="N10577"/>
      <c r="O10577"/>
      <c r="P10577"/>
      <c r="Q10577"/>
      <c r="R10577"/>
      <c r="S10577"/>
      <c r="T10577"/>
      <c r="U10577"/>
      <c r="V10577"/>
      <c r="W10577"/>
      <c r="X10577"/>
      <c r="Y10577"/>
      <c r="Z10577"/>
      <c r="AA10577"/>
      <c r="AB10577"/>
      <c r="AC10577"/>
      <c r="AD10577"/>
      <c r="AE10577"/>
      <c r="AF10577"/>
      <c r="AG10577"/>
      <c r="AH10577"/>
      <c r="AI10577"/>
    </row>
    <row r="10578" spans="1:35" s="11" customFormat="1" x14ac:dyDescent="0.25">
      <c r="A10578"/>
      <c r="B10578"/>
      <c r="C10578"/>
      <c r="D10578"/>
      <c r="I10578" s="67"/>
      <c r="J10578"/>
      <c r="K10578"/>
      <c r="L10578"/>
      <c r="M10578"/>
      <c r="N10578"/>
      <c r="O10578"/>
      <c r="P10578"/>
      <c r="Q10578"/>
      <c r="R10578"/>
      <c r="S10578"/>
      <c r="T10578"/>
      <c r="U10578"/>
      <c r="V10578"/>
      <c r="W10578"/>
      <c r="X10578"/>
      <c r="Y10578"/>
      <c r="Z10578"/>
      <c r="AA10578"/>
      <c r="AB10578"/>
      <c r="AC10578"/>
      <c r="AD10578"/>
      <c r="AE10578"/>
      <c r="AF10578"/>
      <c r="AG10578"/>
      <c r="AH10578"/>
      <c r="AI10578"/>
    </row>
    <row r="10579" spans="1:35" s="11" customFormat="1" x14ac:dyDescent="0.25">
      <c r="A10579"/>
      <c r="B10579"/>
      <c r="C10579"/>
      <c r="D10579"/>
      <c r="I10579" s="67"/>
      <c r="J10579"/>
      <c r="K10579"/>
      <c r="L10579"/>
      <c r="M10579"/>
      <c r="N10579"/>
      <c r="O10579"/>
      <c r="P10579"/>
      <c r="Q10579"/>
      <c r="R10579"/>
      <c r="S10579"/>
      <c r="T10579"/>
      <c r="U10579"/>
      <c r="V10579"/>
      <c r="W10579"/>
      <c r="X10579"/>
      <c r="Y10579"/>
      <c r="Z10579"/>
      <c r="AA10579"/>
      <c r="AB10579"/>
      <c r="AC10579"/>
      <c r="AD10579"/>
      <c r="AE10579"/>
      <c r="AF10579"/>
      <c r="AG10579"/>
      <c r="AH10579"/>
      <c r="AI10579"/>
    </row>
    <row r="10580" spans="1:35" s="11" customFormat="1" x14ac:dyDescent="0.25">
      <c r="A10580"/>
      <c r="B10580"/>
      <c r="C10580"/>
      <c r="D10580"/>
      <c r="I10580" s="67"/>
      <c r="J10580"/>
      <c r="K10580"/>
      <c r="L10580"/>
      <c r="M10580"/>
      <c r="N10580"/>
      <c r="O10580"/>
      <c r="P10580"/>
      <c r="Q10580"/>
      <c r="R10580"/>
      <c r="S10580"/>
      <c r="T10580"/>
      <c r="U10580"/>
      <c r="V10580"/>
      <c r="W10580"/>
      <c r="X10580"/>
      <c r="Y10580"/>
      <c r="Z10580"/>
      <c r="AA10580"/>
      <c r="AB10580"/>
      <c r="AC10580"/>
      <c r="AD10580"/>
      <c r="AE10580"/>
      <c r="AF10580"/>
      <c r="AG10580"/>
      <c r="AH10580"/>
      <c r="AI10580"/>
    </row>
    <row r="10581" spans="1:35" s="11" customFormat="1" x14ac:dyDescent="0.25">
      <c r="A10581"/>
      <c r="B10581"/>
      <c r="C10581"/>
      <c r="D10581"/>
      <c r="I10581" s="67"/>
      <c r="J10581"/>
      <c r="K10581"/>
      <c r="L10581"/>
      <c r="M10581"/>
      <c r="N10581"/>
      <c r="O10581"/>
      <c r="P10581"/>
      <c r="Q10581"/>
      <c r="R10581"/>
      <c r="S10581"/>
      <c r="T10581"/>
      <c r="U10581"/>
      <c r="V10581"/>
      <c r="W10581"/>
      <c r="X10581"/>
      <c r="Y10581"/>
      <c r="Z10581"/>
      <c r="AA10581"/>
      <c r="AB10581"/>
      <c r="AC10581"/>
      <c r="AD10581"/>
      <c r="AE10581"/>
      <c r="AF10581"/>
      <c r="AG10581"/>
      <c r="AH10581"/>
      <c r="AI10581"/>
    </row>
    <row r="10582" spans="1:35" s="11" customFormat="1" x14ac:dyDescent="0.25">
      <c r="A10582"/>
      <c r="B10582"/>
      <c r="C10582"/>
      <c r="D10582"/>
      <c r="I10582" s="67"/>
      <c r="J10582"/>
      <c r="K10582"/>
      <c r="L10582"/>
      <c r="M10582"/>
      <c r="N10582"/>
      <c r="O10582"/>
      <c r="P10582"/>
      <c r="Q10582"/>
      <c r="R10582"/>
      <c r="S10582"/>
      <c r="T10582"/>
      <c r="U10582"/>
      <c r="V10582"/>
      <c r="W10582"/>
      <c r="X10582"/>
      <c r="Y10582"/>
      <c r="Z10582"/>
      <c r="AA10582"/>
      <c r="AB10582"/>
      <c r="AC10582"/>
      <c r="AD10582"/>
      <c r="AE10582"/>
      <c r="AF10582"/>
      <c r="AG10582"/>
      <c r="AH10582"/>
      <c r="AI10582"/>
    </row>
    <row r="10583" spans="1:35" s="11" customFormat="1" x14ac:dyDescent="0.25">
      <c r="A10583"/>
      <c r="B10583"/>
      <c r="C10583"/>
      <c r="D10583"/>
      <c r="I10583" s="67"/>
      <c r="J10583"/>
      <c r="K10583"/>
      <c r="L10583"/>
      <c r="M10583"/>
      <c r="N10583"/>
      <c r="O10583"/>
      <c r="P10583"/>
      <c r="Q10583"/>
      <c r="R10583"/>
      <c r="S10583"/>
      <c r="T10583"/>
      <c r="U10583"/>
      <c r="V10583"/>
      <c r="W10583"/>
      <c r="X10583"/>
      <c r="Y10583"/>
      <c r="Z10583"/>
      <c r="AA10583"/>
      <c r="AB10583"/>
      <c r="AC10583"/>
      <c r="AD10583"/>
      <c r="AE10583"/>
      <c r="AF10583"/>
      <c r="AG10583"/>
      <c r="AH10583"/>
      <c r="AI10583"/>
    </row>
    <row r="10584" spans="1:35" s="11" customFormat="1" x14ac:dyDescent="0.25">
      <c r="A10584"/>
      <c r="B10584"/>
      <c r="C10584"/>
      <c r="D10584"/>
      <c r="I10584" s="67"/>
      <c r="J10584"/>
      <c r="K10584"/>
      <c r="L10584"/>
      <c r="M10584"/>
      <c r="N10584"/>
      <c r="O10584"/>
      <c r="P10584"/>
      <c r="Q10584"/>
      <c r="R10584"/>
      <c r="S10584"/>
      <c r="T10584"/>
      <c r="U10584"/>
      <c r="V10584"/>
      <c r="W10584"/>
      <c r="X10584"/>
      <c r="Y10584"/>
      <c r="Z10584"/>
      <c r="AA10584"/>
      <c r="AB10584"/>
      <c r="AC10584"/>
      <c r="AD10584"/>
      <c r="AE10584"/>
      <c r="AF10584"/>
      <c r="AG10584"/>
      <c r="AH10584"/>
      <c r="AI10584"/>
    </row>
    <row r="10585" spans="1:35" s="11" customFormat="1" x14ac:dyDescent="0.25">
      <c r="A10585"/>
      <c r="B10585"/>
      <c r="C10585"/>
      <c r="D10585"/>
      <c r="I10585" s="67"/>
      <c r="J10585"/>
      <c r="K10585"/>
      <c r="L10585"/>
      <c r="M10585"/>
      <c r="N10585"/>
      <c r="O10585"/>
      <c r="P10585"/>
      <c r="Q10585"/>
      <c r="R10585"/>
      <c r="S10585"/>
      <c r="T10585"/>
      <c r="U10585"/>
      <c r="V10585"/>
      <c r="W10585"/>
      <c r="X10585"/>
      <c r="Y10585"/>
      <c r="Z10585"/>
      <c r="AA10585"/>
      <c r="AB10585"/>
      <c r="AC10585"/>
      <c r="AD10585"/>
      <c r="AE10585"/>
      <c r="AF10585"/>
      <c r="AG10585"/>
      <c r="AH10585"/>
      <c r="AI10585"/>
    </row>
    <row r="10586" spans="1:35" s="11" customFormat="1" x14ac:dyDescent="0.25">
      <c r="A10586"/>
      <c r="B10586"/>
      <c r="C10586"/>
      <c r="D10586"/>
      <c r="I10586" s="67"/>
      <c r="J10586"/>
      <c r="K10586"/>
      <c r="L10586"/>
      <c r="M10586"/>
      <c r="N10586"/>
      <c r="O10586"/>
      <c r="P10586"/>
      <c r="Q10586"/>
      <c r="R10586"/>
      <c r="S10586"/>
      <c r="T10586"/>
      <c r="U10586"/>
      <c r="V10586"/>
      <c r="W10586"/>
      <c r="X10586"/>
      <c r="Y10586"/>
      <c r="Z10586"/>
      <c r="AA10586"/>
      <c r="AB10586"/>
      <c r="AC10586"/>
      <c r="AD10586"/>
      <c r="AE10586"/>
      <c r="AF10586"/>
      <c r="AG10586"/>
      <c r="AH10586"/>
      <c r="AI10586"/>
    </row>
    <row r="10587" spans="1:35" s="11" customFormat="1" x14ac:dyDescent="0.25">
      <c r="A10587"/>
      <c r="B10587"/>
      <c r="C10587"/>
      <c r="D10587"/>
      <c r="I10587" s="67"/>
      <c r="J10587"/>
      <c r="K10587"/>
      <c r="L10587"/>
      <c r="M10587"/>
      <c r="N10587"/>
      <c r="O10587"/>
      <c r="P10587"/>
      <c r="Q10587"/>
      <c r="R10587"/>
      <c r="S10587"/>
      <c r="T10587"/>
      <c r="U10587"/>
      <c r="V10587"/>
      <c r="W10587"/>
      <c r="X10587"/>
      <c r="Y10587"/>
      <c r="Z10587"/>
      <c r="AA10587"/>
      <c r="AB10587"/>
      <c r="AC10587"/>
      <c r="AD10587"/>
      <c r="AE10587"/>
      <c r="AF10587"/>
      <c r="AG10587"/>
      <c r="AH10587"/>
      <c r="AI10587"/>
    </row>
    <row r="10588" spans="1:35" s="11" customFormat="1" x14ac:dyDescent="0.25">
      <c r="A10588"/>
      <c r="B10588"/>
      <c r="C10588"/>
      <c r="D10588"/>
      <c r="I10588" s="67"/>
      <c r="J10588"/>
      <c r="K10588"/>
      <c r="L10588"/>
      <c r="M10588"/>
      <c r="N10588"/>
      <c r="O10588"/>
      <c r="P10588"/>
      <c r="Q10588"/>
      <c r="R10588"/>
      <c r="S10588"/>
      <c r="T10588"/>
      <c r="U10588"/>
      <c r="V10588"/>
      <c r="W10588"/>
      <c r="X10588"/>
      <c r="Y10588"/>
      <c r="Z10588"/>
      <c r="AA10588"/>
      <c r="AB10588"/>
      <c r="AC10588"/>
      <c r="AD10588"/>
      <c r="AE10588"/>
      <c r="AF10588"/>
      <c r="AG10588"/>
      <c r="AH10588"/>
      <c r="AI10588"/>
    </row>
    <row r="10589" spans="1:35" s="11" customFormat="1" x14ac:dyDescent="0.25">
      <c r="A10589"/>
      <c r="B10589"/>
      <c r="C10589"/>
      <c r="D10589"/>
      <c r="I10589" s="67"/>
      <c r="J10589"/>
      <c r="K10589"/>
      <c r="L10589"/>
      <c r="M10589"/>
      <c r="N10589"/>
      <c r="O10589"/>
      <c r="P10589"/>
      <c r="Q10589"/>
      <c r="R10589"/>
      <c r="S10589"/>
      <c r="T10589"/>
      <c r="U10589"/>
      <c r="V10589"/>
      <c r="W10589"/>
      <c r="X10589"/>
      <c r="Y10589"/>
      <c r="Z10589"/>
      <c r="AA10589"/>
      <c r="AB10589"/>
      <c r="AC10589"/>
      <c r="AD10589"/>
      <c r="AE10589"/>
      <c r="AF10589"/>
      <c r="AG10589"/>
      <c r="AH10589"/>
      <c r="AI10589"/>
    </row>
    <row r="10590" spans="1:35" s="11" customFormat="1" x14ac:dyDescent="0.25">
      <c r="A10590"/>
      <c r="B10590"/>
      <c r="C10590"/>
      <c r="D10590"/>
      <c r="I10590" s="67"/>
      <c r="J10590"/>
      <c r="K10590"/>
      <c r="L10590"/>
      <c r="M10590"/>
      <c r="N10590"/>
      <c r="O10590"/>
      <c r="P10590"/>
      <c r="Q10590"/>
      <c r="R10590"/>
      <c r="S10590"/>
      <c r="T10590"/>
      <c r="U10590"/>
      <c r="V10590"/>
      <c r="W10590"/>
      <c r="X10590"/>
      <c r="Y10590"/>
      <c r="Z10590"/>
      <c r="AA10590"/>
      <c r="AB10590"/>
      <c r="AC10590"/>
      <c r="AD10590"/>
      <c r="AE10590"/>
      <c r="AF10590"/>
      <c r="AG10590"/>
      <c r="AH10590"/>
      <c r="AI10590"/>
    </row>
    <row r="10591" spans="1:35" s="11" customFormat="1" x14ac:dyDescent="0.25">
      <c r="A10591"/>
      <c r="B10591"/>
      <c r="C10591"/>
      <c r="D10591"/>
      <c r="I10591" s="67"/>
      <c r="J10591"/>
      <c r="K10591"/>
      <c r="L10591"/>
      <c r="M10591"/>
      <c r="N10591"/>
      <c r="O10591"/>
      <c r="P10591"/>
      <c r="Q10591"/>
      <c r="R10591"/>
      <c r="S10591"/>
      <c r="T10591"/>
      <c r="U10591"/>
      <c r="V10591"/>
      <c r="W10591"/>
      <c r="X10591"/>
      <c r="Y10591"/>
      <c r="Z10591"/>
      <c r="AA10591"/>
      <c r="AB10591"/>
      <c r="AC10591"/>
      <c r="AD10591"/>
      <c r="AE10591"/>
      <c r="AF10591"/>
      <c r="AG10591"/>
      <c r="AH10591"/>
      <c r="AI10591"/>
    </row>
    <row r="10592" spans="1:35" s="11" customFormat="1" x14ac:dyDescent="0.25">
      <c r="A10592"/>
      <c r="B10592"/>
      <c r="C10592"/>
      <c r="D10592"/>
      <c r="I10592" s="67"/>
      <c r="J10592"/>
      <c r="K10592"/>
      <c r="L10592"/>
      <c r="M10592"/>
      <c r="N10592"/>
      <c r="O10592"/>
      <c r="P10592"/>
      <c r="Q10592"/>
      <c r="R10592"/>
      <c r="S10592"/>
      <c r="T10592"/>
      <c r="U10592"/>
      <c r="V10592"/>
      <c r="W10592"/>
      <c r="X10592"/>
      <c r="Y10592"/>
      <c r="Z10592"/>
      <c r="AA10592"/>
      <c r="AB10592"/>
      <c r="AC10592"/>
      <c r="AD10592"/>
      <c r="AE10592"/>
      <c r="AF10592"/>
      <c r="AG10592"/>
      <c r="AH10592"/>
      <c r="AI10592"/>
    </row>
    <row r="10593" spans="1:35" s="11" customFormat="1" x14ac:dyDescent="0.25">
      <c r="A10593"/>
      <c r="B10593"/>
      <c r="C10593"/>
      <c r="D10593"/>
      <c r="I10593" s="67"/>
      <c r="J10593"/>
      <c r="K10593"/>
      <c r="L10593"/>
      <c r="M10593"/>
      <c r="N10593"/>
      <c r="O10593"/>
      <c r="P10593"/>
      <c r="Q10593"/>
      <c r="R10593"/>
      <c r="S10593"/>
      <c r="T10593"/>
      <c r="U10593"/>
      <c r="V10593"/>
      <c r="W10593"/>
      <c r="X10593"/>
      <c r="Y10593"/>
      <c r="Z10593"/>
      <c r="AA10593"/>
      <c r="AB10593"/>
      <c r="AC10593"/>
      <c r="AD10593"/>
      <c r="AE10593"/>
      <c r="AF10593"/>
      <c r="AG10593"/>
      <c r="AH10593"/>
      <c r="AI10593"/>
    </row>
    <row r="10594" spans="1:35" s="11" customFormat="1" x14ac:dyDescent="0.25">
      <c r="A10594"/>
      <c r="B10594"/>
      <c r="C10594"/>
      <c r="D10594"/>
      <c r="I10594" s="67"/>
      <c r="J10594"/>
      <c r="K10594"/>
      <c r="L10594"/>
      <c r="M10594"/>
      <c r="N10594"/>
      <c r="O10594"/>
      <c r="P10594"/>
      <c r="Q10594"/>
      <c r="R10594"/>
      <c r="S10594"/>
      <c r="T10594"/>
      <c r="U10594"/>
      <c r="V10594"/>
      <c r="W10594"/>
      <c r="X10594"/>
      <c r="Y10594"/>
      <c r="Z10594"/>
      <c r="AA10594"/>
      <c r="AB10594"/>
      <c r="AC10594"/>
      <c r="AD10594"/>
      <c r="AE10594"/>
      <c r="AF10594"/>
      <c r="AG10594"/>
      <c r="AH10594"/>
      <c r="AI10594"/>
    </row>
    <row r="10595" spans="1:35" s="11" customFormat="1" x14ac:dyDescent="0.25">
      <c r="A10595"/>
      <c r="B10595"/>
      <c r="C10595"/>
      <c r="D10595"/>
      <c r="I10595" s="67"/>
      <c r="J10595"/>
      <c r="K10595"/>
      <c r="L10595"/>
      <c r="M10595"/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  <c r="AB10595"/>
      <c r="AC10595"/>
      <c r="AD10595"/>
      <c r="AE10595"/>
      <c r="AF10595"/>
      <c r="AG10595"/>
      <c r="AH10595"/>
      <c r="AI10595"/>
    </row>
    <row r="10596" spans="1:35" s="11" customFormat="1" x14ac:dyDescent="0.25">
      <c r="A10596"/>
      <c r="B10596"/>
      <c r="C10596"/>
      <c r="D10596"/>
      <c r="I10596" s="67"/>
      <c r="J10596"/>
      <c r="K10596"/>
      <c r="L10596"/>
      <c r="M10596"/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  <c r="AB10596"/>
      <c r="AC10596"/>
      <c r="AD10596"/>
      <c r="AE10596"/>
      <c r="AF10596"/>
      <c r="AG10596"/>
      <c r="AH10596"/>
      <c r="AI10596"/>
    </row>
    <row r="10597" spans="1:35" s="11" customFormat="1" x14ac:dyDescent="0.25">
      <c r="A10597"/>
      <c r="B10597"/>
      <c r="C10597"/>
      <c r="D10597"/>
      <c r="I10597" s="67"/>
      <c r="J10597"/>
      <c r="K10597"/>
      <c r="L10597"/>
      <c r="M10597"/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  <c r="AB10597"/>
      <c r="AC10597"/>
      <c r="AD10597"/>
      <c r="AE10597"/>
      <c r="AF10597"/>
      <c r="AG10597"/>
      <c r="AH10597"/>
      <c r="AI10597"/>
    </row>
    <row r="10598" spans="1:35" s="11" customFormat="1" x14ac:dyDescent="0.25">
      <c r="A10598"/>
      <c r="B10598"/>
      <c r="C10598"/>
      <c r="D10598"/>
      <c r="I10598" s="67"/>
      <c r="J10598"/>
      <c r="K10598"/>
      <c r="L10598"/>
      <c r="M10598"/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  <c r="AB10598"/>
      <c r="AC10598"/>
      <c r="AD10598"/>
      <c r="AE10598"/>
      <c r="AF10598"/>
      <c r="AG10598"/>
      <c r="AH10598"/>
      <c r="AI10598"/>
    </row>
    <row r="10599" spans="1:35" s="11" customFormat="1" x14ac:dyDescent="0.25">
      <c r="A10599"/>
      <c r="B10599"/>
      <c r="C10599"/>
      <c r="D10599"/>
      <c r="I10599" s="67"/>
      <c r="J10599"/>
      <c r="K10599"/>
      <c r="L10599"/>
      <c r="M10599"/>
      <c r="N10599"/>
      <c r="O10599"/>
      <c r="P10599"/>
      <c r="Q10599"/>
      <c r="R10599"/>
      <c r="S10599"/>
      <c r="T10599"/>
      <c r="U10599"/>
      <c r="V10599"/>
      <c r="W10599"/>
      <c r="X10599"/>
      <c r="Y10599"/>
      <c r="Z10599"/>
      <c r="AA10599"/>
      <c r="AB10599"/>
      <c r="AC10599"/>
      <c r="AD10599"/>
      <c r="AE10599"/>
      <c r="AF10599"/>
      <c r="AG10599"/>
      <c r="AH10599"/>
      <c r="AI10599"/>
    </row>
    <row r="10600" spans="1:35" s="11" customFormat="1" x14ac:dyDescent="0.25">
      <c r="A10600"/>
      <c r="B10600"/>
      <c r="C10600"/>
      <c r="D10600"/>
      <c r="I10600" s="67"/>
      <c r="J10600"/>
      <c r="K10600"/>
      <c r="L10600"/>
      <c r="M10600"/>
      <c r="N10600"/>
      <c r="O10600"/>
      <c r="P10600"/>
      <c r="Q10600"/>
      <c r="R10600"/>
      <c r="S10600"/>
      <c r="T10600"/>
      <c r="U10600"/>
      <c r="V10600"/>
      <c r="W10600"/>
      <c r="X10600"/>
      <c r="Y10600"/>
      <c r="Z10600"/>
      <c r="AA10600"/>
      <c r="AB10600"/>
      <c r="AC10600"/>
      <c r="AD10600"/>
      <c r="AE10600"/>
      <c r="AF10600"/>
      <c r="AG10600"/>
      <c r="AH10600"/>
      <c r="AI10600"/>
    </row>
    <row r="10601" spans="1:35" s="11" customFormat="1" x14ac:dyDescent="0.25">
      <c r="A10601"/>
      <c r="B10601"/>
      <c r="C10601"/>
      <c r="D10601"/>
      <c r="I10601" s="67"/>
      <c r="J10601"/>
      <c r="K10601"/>
      <c r="L10601"/>
      <c r="M10601"/>
      <c r="N10601"/>
      <c r="O10601"/>
      <c r="P10601"/>
      <c r="Q10601"/>
      <c r="R10601"/>
      <c r="S10601"/>
      <c r="T10601"/>
      <c r="U10601"/>
      <c r="V10601"/>
      <c r="W10601"/>
      <c r="X10601"/>
      <c r="Y10601"/>
      <c r="Z10601"/>
      <c r="AA10601"/>
      <c r="AB10601"/>
      <c r="AC10601"/>
      <c r="AD10601"/>
      <c r="AE10601"/>
      <c r="AF10601"/>
      <c r="AG10601"/>
      <c r="AH10601"/>
      <c r="AI10601"/>
    </row>
    <row r="10602" spans="1:35" s="11" customFormat="1" x14ac:dyDescent="0.25">
      <c r="A10602"/>
      <c r="B10602"/>
      <c r="C10602"/>
      <c r="D10602"/>
      <c r="I10602" s="67"/>
      <c r="J10602"/>
      <c r="K10602"/>
      <c r="L10602"/>
      <c r="M10602"/>
      <c r="N10602"/>
      <c r="O10602"/>
      <c r="P10602"/>
      <c r="Q10602"/>
      <c r="R10602"/>
      <c r="S10602"/>
      <c r="T10602"/>
      <c r="U10602"/>
      <c r="V10602"/>
      <c r="W10602"/>
      <c r="X10602"/>
      <c r="Y10602"/>
      <c r="Z10602"/>
      <c r="AA10602"/>
      <c r="AB10602"/>
      <c r="AC10602"/>
      <c r="AD10602"/>
      <c r="AE10602"/>
      <c r="AF10602"/>
      <c r="AG10602"/>
      <c r="AH10602"/>
      <c r="AI10602"/>
    </row>
    <row r="10603" spans="1:35" s="11" customFormat="1" x14ac:dyDescent="0.25">
      <c r="A10603"/>
      <c r="B10603"/>
      <c r="C10603"/>
      <c r="D10603"/>
      <c r="I10603" s="67"/>
      <c r="J10603"/>
      <c r="K10603"/>
      <c r="L10603"/>
      <c r="M10603"/>
      <c r="N10603"/>
      <c r="O10603"/>
      <c r="P10603"/>
      <c r="Q10603"/>
      <c r="R10603"/>
      <c r="S10603"/>
      <c r="T10603"/>
      <c r="U10603"/>
      <c r="V10603"/>
      <c r="W10603"/>
      <c r="X10603"/>
      <c r="Y10603"/>
      <c r="Z10603"/>
      <c r="AA10603"/>
      <c r="AB10603"/>
      <c r="AC10603"/>
      <c r="AD10603"/>
      <c r="AE10603"/>
      <c r="AF10603"/>
      <c r="AG10603"/>
      <c r="AH10603"/>
      <c r="AI10603"/>
    </row>
    <row r="10604" spans="1:35" s="11" customFormat="1" x14ac:dyDescent="0.25">
      <c r="A10604"/>
      <c r="B10604"/>
      <c r="C10604"/>
      <c r="D10604"/>
      <c r="I10604" s="67"/>
      <c r="J10604"/>
      <c r="K10604"/>
      <c r="L10604"/>
      <c r="M10604"/>
      <c r="N10604"/>
      <c r="O10604"/>
      <c r="P10604"/>
      <c r="Q10604"/>
      <c r="R10604"/>
      <c r="S10604"/>
      <c r="T10604"/>
      <c r="U10604"/>
      <c r="V10604"/>
      <c r="W10604"/>
      <c r="X10604"/>
      <c r="Y10604"/>
      <c r="Z10604"/>
      <c r="AA10604"/>
      <c r="AB10604"/>
      <c r="AC10604"/>
      <c r="AD10604"/>
      <c r="AE10604"/>
      <c r="AF10604"/>
      <c r="AG10604"/>
      <c r="AH10604"/>
      <c r="AI10604"/>
    </row>
    <row r="10605" spans="1:35" s="11" customFormat="1" x14ac:dyDescent="0.25">
      <c r="A10605"/>
      <c r="B10605"/>
      <c r="C10605"/>
      <c r="D10605"/>
      <c r="I10605" s="67"/>
      <c r="J10605"/>
      <c r="K10605"/>
      <c r="L10605"/>
      <c r="M10605"/>
      <c r="N10605"/>
      <c r="O10605"/>
      <c r="P10605"/>
      <c r="Q10605"/>
      <c r="R10605"/>
      <c r="S10605"/>
      <c r="T10605"/>
      <c r="U10605"/>
      <c r="V10605"/>
      <c r="W10605"/>
      <c r="X10605"/>
      <c r="Y10605"/>
      <c r="Z10605"/>
      <c r="AA10605"/>
      <c r="AB10605"/>
      <c r="AC10605"/>
      <c r="AD10605"/>
      <c r="AE10605"/>
      <c r="AF10605"/>
      <c r="AG10605"/>
      <c r="AH10605"/>
      <c r="AI10605"/>
    </row>
    <row r="10606" spans="1:35" s="11" customFormat="1" x14ac:dyDescent="0.25">
      <c r="A10606"/>
      <c r="B10606"/>
      <c r="C10606"/>
      <c r="D10606"/>
      <c r="I10606" s="67"/>
      <c r="J10606"/>
      <c r="K10606"/>
      <c r="L10606"/>
      <c r="M10606"/>
      <c r="N10606"/>
      <c r="O10606"/>
      <c r="P10606"/>
      <c r="Q10606"/>
      <c r="R10606"/>
      <c r="S10606"/>
      <c r="T10606"/>
      <c r="U10606"/>
      <c r="V10606"/>
      <c r="W10606"/>
      <c r="X10606"/>
      <c r="Y10606"/>
      <c r="Z10606"/>
      <c r="AA10606"/>
      <c r="AB10606"/>
      <c r="AC10606"/>
      <c r="AD10606"/>
      <c r="AE10606"/>
      <c r="AF10606"/>
      <c r="AG10606"/>
      <c r="AH10606"/>
      <c r="AI10606"/>
    </row>
    <row r="10607" spans="1:35" s="11" customFormat="1" x14ac:dyDescent="0.25">
      <c r="A10607"/>
      <c r="B10607"/>
      <c r="C10607"/>
      <c r="D10607"/>
      <c r="I10607" s="67"/>
      <c r="J10607"/>
      <c r="K10607"/>
      <c r="L10607"/>
      <c r="M10607"/>
      <c r="N10607"/>
      <c r="O10607"/>
      <c r="P10607"/>
      <c r="Q10607"/>
      <c r="R10607"/>
      <c r="S10607"/>
      <c r="T10607"/>
      <c r="U10607"/>
      <c r="V10607"/>
      <c r="W10607"/>
      <c r="X10607"/>
      <c r="Y10607"/>
      <c r="Z10607"/>
      <c r="AA10607"/>
      <c r="AB10607"/>
      <c r="AC10607"/>
      <c r="AD10607"/>
      <c r="AE10607"/>
      <c r="AF10607"/>
      <c r="AG10607"/>
      <c r="AH10607"/>
      <c r="AI10607"/>
    </row>
    <row r="10608" spans="1:35" s="11" customFormat="1" x14ac:dyDescent="0.25">
      <c r="A10608"/>
      <c r="B10608"/>
      <c r="C10608"/>
      <c r="D10608"/>
      <c r="I10608" s="67"/>
      <c r="J10608"/>
      <c r="K10608"/>
      <c r="L10608"/>
      <c r="M10608"/>
      <c r="N10608"/>
      <c r="O10608"/>
      <c r="P10608"/>
      <c r="Q10608"/>
      <c r="R10608"/>
      <c r="S10608"/>
      <c r="T10608"/>
      <c r="U10608"/>
      <c r="V10608"/>
      <c r="W10608"/>
      <c r="X10608"/>
      <c r="Y10608"/>
      <c r="Z10608"/>
      <c r="AA10608"/>
      <c r="AB10608"/>
      <c r="AC10608"/>
      <c r="AD10608"/>
      <c r="AE10608"/>
      <c r="AF10608"/>
      <c r="AG10608"/>
      <c r="AH10608"/>
      <c r="AI10608"/>
    </row>
    <row r="10609" spans="1:35" s="11" customFormat="1" x14ac:dyDescent="0.25">
      <c r="A10609"/>
      <c r="B10609"/>
      <c r="C10609"/>
      <c r="D10609"/>
      <c r="I10609" s="67"/>
      <c r="J10609"/>
      <c r="K10609"/>
      <c r="L10609"/>
      <c r="M10609"/>
      <c r="N10609"/>
      <c r="O10609"/>
      <c r="P10609"/>
      <c r="Q10609"/>
      <c r="R10609"/>
      <c r="S10609"/>
      <c r="T10609"/>
      <c r="U10609"/>
      <c r="V10609"/>
      <c r="W10609"/>
      <c r="X10609"/>
      <c r="Y10609"/>
      <c r="Z10609"/>
      <c r="AA10609"/>
      <c r="AB10609"/>
      <c r="AC10609"/>
      <c r="AD10609"/>
      <c r="AE10609"/>
      <c r="AF10609"/>
      <c r="AG10609"/>
      <c r="AH10609"/>
      <c r="AI10609"/>
    </row>
    <row r="10610" spans="1:35" s="11" customFormat="1" x14ac:dyDescent="0.25">
      <c r="A10610"/>
      <c r="B10610"/>
      <c r="C10610"/>
      <c r="D10610"/>
      <c r="I10610" s="67"/>
      <c r="J10610"/>
      <c r="K10610"/>
      <c r="L10610"/>
      <c r="M10610"/>
      <c r="N10610"/>
      <c r="O10610"/>
      <c r="P10610"/>
      <c r="Q10610"/>
      <c r="R10610"/>
      <c r="S10610"/>
      <c r="T10610"/>
      <c r="U10610"/>
      <c r="V10610"/>
      <c r="W10610"/>
      <c r="X10610"/>
      <c r="Y10610"/>
      <c r="Z10610"/>
      <c r="AA10610"/>
      <c r="AB10610"/>
      <c r="AC10610"/>
      <c r="AD10610"/>
      <c r="AE10610"/>
      <c r="AF10610"/>
      <c r="AG10610"/>
      <c r="AH10610"/>
      <c r="AI10610"/>
    </row>
    <row r="10611" spans="1:35" s="11" customFormat="1" x14ac:dyDescent="0.25">
      <c r="A10611"/>
      <c r="B10611"/>
      <c r="C10611"/>
      <c r="D10611"/>
      <c r="I10611" s="67"/>
      <c r="J10611"/>
      <c r="K10611"/>
      <c r="L10611"/>
      <c r="M10611"/>
      <c r="N10611"/>
      <c r="O10611"/>
      <c r="P10611"/>
      <c r="Q10611"/>
      <c r="R10611"/>
      <c r="S10611"/>
      <c r="T10611"/>
      <c r="U10611"/>
      <c r="V10611"/>
      <c r="W10611"/>
      <c r="X10611"/>
      <c r="Y10611"/>
      <c r="Z10611"/>
      <c r="AA10611"/>
      <c r="AB10611"/>
      <c r="AC10611"/>
      <c r="AD10611"/>
      <c r="AE10611"/>
      <c r="AF10611"/>
      <c r="AG10611"/>
      <c r="AH10611"/>
      <c r="AI10611"/>
    </row>
    <row r="10612" spans="1:35" s="11" customFormat="1" x14ac:dyDescent="0.25">
      <c r="A10612"/>
      <c r="B10612"/>
      <c r="C10612"/>
      <c r="D10612"/>
      <c r="I10612" s="67"/>
      <c r="J10612"/>
      <c r="K10612"/>
      <c r="L10612"/>
      <c r="M10612"/>
      <c r="N10612"/>
      <c r="O10612"/>
      <c r="P10612"/>
      <c r="Q10612"/>
      <c r="R10612"/>
      <c r="S10612"/>
      <c r="T10612"/>
      <c r="U10612"/>
      <c r="V10612"/>
      <c r="W10612"/>
      <c r="X10612"/>
      <c r="Y10612"/>
      <c r="Z10612"/>
      <c r="AA10612"/>
      <c r="AB10612"/>
      <c r="AC10612"/>
      <c r="AD10612"/>
      <c r="AE10612"/>
      <c r="AF10612"/>
      <c r="AG10612"/>
      <c r="AH10612"/>
      <c r="AI10612"/>
    </row>
    <row r="10613" spans="1:35" s="11" customFormat="1" x14ac:dyDescent="0.25">
      <c r="A10613"/>
      <c r="B10613"/>
      <c r="C10613"/>
      <c r="D10613"/>
      <c r="I10613" s="67"/>
      <c r="J10613"/>
      <c r="K10613"/>
      <c r="L10613"/>
      <c r="M10613"/>
      <c r="N10613"/>
      <c r="O10613"/>
      <c r="P10613"/>
      <c r="Q10613"/>
      <c r="R10613"/>
      <c r="S10613"/>
      <c r="T10613"/>
      <c r="U10613"/>
      <c r="V10613"/>
      <c r="W10613"/>
      <c r="X10613"/>
      <c r="Y10613"/>
      <c r="Z10613"/>
      <c r="AA10613"/>
      <c r="AB10613"/>
      <c r="AC10613"/>
      <c r="AD10613"/>
      <c r="AE10613"/>
      <c r="AF10613"/>
      <c r="AG10613"/>
      <c r="AH10613"/>
      <c r="AI10613"/>
    </row>
    <row r="10614" spans="1:35" s="11" customFormat="1" x14ac:dyDescent="0.25">
      <c r="A10614"/>
      <c r="B10614"/>
      <c r="C10614"/>
      <c r="D10614"/>
      <c r="I10614" s="67"/>
      <c r="J10614"/>
      <c r="K10614"/>
      <c r="L10614"/>
      <c r="M10614"/>
      <c r="N10614"/>
      <c r="O10614"/>
      <c r="P10614"/>
      <c r="Q10614"/>
      <c r="R10614"/>
      <c r="S10614"/>
      <c r="T10614"/>
      <c r="U10614"/>
      <c r="V10614"/>
      <c r="W10614"/>
      <c r="X10614"/>
      <c r="Y10614"/>
      <c r="Z10614"/>
      <c r="AA10614"/>
      <c r="AB10614"/>
      <c r="AC10614"/>
      <c r="AD10614"/>
      <c r="AE10614"/>
      <c r="AF10614"/>
      <c r="AG10614"/>
      <c r="AH10614"/>
      <c r="AI10614"/>
    </row>
    <row r="10615" spans="1:35" s="11" customFormat="1" x14ac:dyDescent="0.25">
      <c r="A10615"/>
      <c r="B10615"/>
      <c r="C10615"/>
      <c r="D10615"/>
      <c r="I10615" s="67"/>
      <c r="J10615"/>
      <c r="K10615"/>
      <c r="L10615"/>
      <c r="M10615"/>
      <c r="N10615"/>
      <c r="O10615"/>
      <c r="P10615"/>
      <c r="Q10615"/>
      <c r="R10615"/>
      <c r="S10615"/>
      <c r="T10615"/>
      <c r="U10615"/>
      <c r="V10615"/>
      <c r="W10615"/>
      <c r="X10615"/>
      <c r="Y10615"/>
      <c r="Z10615"/>
      <c r="AA10615"/>
      <c r="AB10615"/>
      <c r="AC10615"/>
      <c r="AD10615"/>
      <c r="AE10615"/>
      <c r="AF10615"/>
      <c r="AG10615"/>
      <c r="AH10615"/>
      <c r="AI10615"/>
    </row>
    <row r="10616" spans="1:35" s="11" customFormat="1" x14ac:dyDescent="0.25">
      <c r="A10616"/>
      <c r="B10616"/>
      <c r="C10616"/>
      <c r="D10616"/>
      <c r="I10616" s="67"/>
      <c r="J10616"/>
      <c r="K10616"/>
      <c r="L10616"/>
      <c r="M10616"/>
      <c r="N10616"/>
      <c r="O10616"/>
      <c r="P10616"/>
      <c r="Q10616"/>
      <c r="R10616"/>
      <c r="S10616"/>
      <c r="T10616"/>
      <c r="U10616"/>
      <c r="V10616"/>
      <c r="W10616"/>
      <c r="X10616"/>
      <c r="Y10616"/>
      <c r="Z10616"/>
      <c r="AA10616"/>
      <c r="AB10616"/>
      <c r="AC10616"/>
      <c r="AD10616"/>
      <c r="AE10616"/>
      <c r="AF10616"/>
      <c r="AG10616"/>
      <c r="AH10616"/>
      <c r="AI10616"/>
    </row>
    <row r="10617" spans="1:35" s="11" customFormat="1" x14ac:dyDescent="0.25">
      <c r="A10617"/>
      <c r="B10617"/>
      <c r="C10617"/>
      <c r="D10617"/>
      <c r="I10617" s="67"/>
      <c r="J10617"/>
      <c r="K10617"/>
      <c r="L10617"/>
      <c r="M10617"/>
      <c r="N10617"/>
      <c r="O10617"/>
      <c r="P10617"/>
      <c r="Q10617"/>
      <c r="R10617"/>
      <c r="S10617"/>
      <c r="T10617"/>
      <c r="U10617"/>
      <c r="V10617"/>
      <c r="W10617"/>
      <c r="X10617"/>
      <c r="Y10617"/>
      <c r="Z10617"/>
      <c r="AA10617"/>
      <c r="AB10617"/>
      <c r="AC10617"/>
      <c r="AD10617"/>
      <c r="AE10617"/>
      <c r="AF10617"/>
      <c r="AG10617"/>
      <c r="AH10617"/>
      <c r="AI10617"/>
    </row>
    <row r="10618" spans="1:35" s="11" customFormat="1" x14ac:dyDescent="0.25">
      <c r="A10618"/>
      <c r="B10618"/>
      <c r="C10618"/>
      <c r="D10618"/>
      <c r="I10618" s="67"/>
      <c r="J10618"/>
      <c r="K10618"/>
      <c r="L10618"/>
      <c r="M10618"/>
      <c r="N10618"/>
      <c r="O10618"/>
      <c r="P10618"/>
      <c r="Q10618"/>
      <c r="R10618"/>
      <c r="S10618"/>
      <c r="T10618"/>
      <c r="U10618"/>
      <c r="V10618"/>
      <c r="W10618"/>
      <c r="X10618"/>
      <c r="Y10618"/>
      <c r="Z10618"/>
      <c r="AA10618"/>
      <c r="AB10618"/>
      <c r="AC10618"/>
      <c r="AD10618"/>
      <c r="AE10618"/>
      <c r="AF10618"/>
      <c r="AG10618"/>
      <c r="AH10618"/>
      <c r="AI10618"/>
    </row>
    <row r="10619" spans="1:35" s="11" customFormat="1" x14ac:dyDescent="0.25">
      <c r="A10619"/>
      <c r="B10619"/>
      <c r="C10619"/>
      <c r="D10619"/>
      <c r="I10619" s="67"/>
      <c r="J10619"/>
      <c r="K10619"/>
      <c r="L10619"/>
      <c r="M10619"/>
      <c r="N10619"/>
      <c r="O10619"/>
      <c r="P10619"/>
      <c r="Q10619"/>
      <c r="R10619"/>
      <c r="S10619"/>
      <c r="T10619"/>
      <c r="U10619"/>
      <c r="V10619"/>
      <c r="W10619"/>
      <c r="X10619"/>
      <c r="Y10619"/>
      <c r="Z10619"/>
      <c r="AA10619"/>
      <c r="AB10619"/>
      <c r="AC10619"/>
      <c r="AD10619"/>
      <c r="AE10619"/>
      <c r="AF10619"/>
      <c r="AG10619"/>
      <c r="AH10619"/>
      <c r="AI10619"/>
    </row>
    <row r="10620" spans="1:35" s="11" customFormat="1" x14ac:dyDescent="0.25">
      <c r="A10620"/>
      <c r="B10620"/>
      <c r="C10620"/>
      <c r="D10620"/>
      <c r="I10620" s="67"/>
      <c r="J10620"/>
      <c r="K10620"/>
      <c r="L10620"/>
      <c r="M10620"/>
      <c r="N10620"/>
      <c r="O10620"/>
      <c r="P10620"/>
      <c r="Q10620"/>
      <c r="R10620"/>
      <c r="S10620"/>
      <c r="T10620"/>
      <c r="U10620"/>
      <c r="V10620"/>
      <c r="W10620"/>
      <c r="X10620"/>
      <c r="Y10620"/>
      <c r="Z10620"/>
      <c r="AA10620"/>
      <c r="AB10620"/>
      <c r="AC10620"/>
      <c r="AD10620"/>
      <c r="AE10620"/>
      <c r="AF10620"/>
      <c r="AG10620"/>
      <c r="AH10620"/>
      <c r="AI10620"/>
    </row>
    <row r="10621" spans="1:35" s="11" customFormat="1" x14ac:dyDescent="0.25">
      <c r="A10621"/>
      <c r="B10621"/>
      <c r="C10621"/>
      <c r="D10621"/>
      <c r="I10621" s="67"/>
      <c r="J10621"/>
      <c r="K10621"/>
      <c r="L10621"/>
      <c r="M10621"/>
      <c r="N10621"/>
      <c r="O10621"/>
      <c r="P10621"/>
      <c r="Q10621"/>
      <c r="R10621"/>
      <c r="S10621"/>
      <c r="T10621"/>
      <c r="U10621"/>
      <c r="V10621"/>
      <c r="W10621"/>
      <c r="X10621"/>
      <c r="Y10621"/>
      <c r="Z10621"/>
      <c r="AA10621"/>
      <c r="AB10621"/>
      <c r="AC10621"/>
      <c r="AD10621"/>
      <c r="AE10621"/>
      <c r="AF10621"/>
      <c r="AG10621"/>
      <c r="AH10621"/>
      <c r="AI10621"/>
    </row>
    <row r="10622" spans="1:35" s="11" customFormat="1" x14ac:dyDescent="0.25">
      <c r="A10622"/>
      <c r="B10622"/>
      <c r="C10622"/>
      <c r="D10622"/>
      <c r="I10622" s="67"/>
      <c r="J10622"/>
      <c r="K10622"/>
      <c r="L10622"/>
      <c r="M10622"/>
      <c r="N10622"/>
      <c r="O10622"/>
      <c r="P10622"/>
      <c r="Q10622"/>
      <c r="R10622"/>
      <c r="S10622"/>
      <c r="T10622"/>
      <c r="U10622"/>
      <c r="V10622"/>
      <c r="W10622"/>
      <c r="X10622"/>
      <c r="Y10622"/>
      <c r="Z10622"/>
      <c r="AA10622"/>
      <c r="AB10622"/>
      <c r="AC10622"/>
      <c r="AD10622"/>
      <c r="AE10622"/>
      <c r="AF10622"/>
      <c r="AG10622"/>
      <c r="AH10622"/>
      <c r="AI10622"/>
    </row>
    <row r="10623" spans="1:35" s="11" customFormat="1" x14ac:dyDescent="0.25">
      <c r="A10623"/>
      <c r="B10623"/>
      <c r="C10623"/>
      <c r="D10623"/>
      <c r="I10623" s="67"/>
      <c r="J10623"/>
      <c r="K10623"/>
      <c r="L10623"/>
      <c r="M10623"/>
      <c r="N10623"/>
      <c r="O10623"/>
      <c r="P10623"/>
      <c r="Q10623"/>
      <c r="R10623"/>
      <c r="S10623"/>
      <c r="T10623"/>
      <c r="U10623"/>
      <c r="V10623"/>
      <c r="W10623"/>
      <c r="X10623"/>
      <c r="Y10623"/>
      <c r="Z10623"/>
      <c r="AA10623"/>
      <c r="AB10623"/>
      <c r="AC10623"/>
      <c r="AD10623"/>
      <c r="AE10623"/>
      <c r="AF10623"/>
      <c r="AG10623"/>
      <c r="AH10623"/>
      <c r="AI10623"/>
    </row>
    <row r="10624" spans="1:35" s="11" customFormat="1" x14ac:dyDescent="0.25">
      <c r="A10624"/>
      <c r="B10624"/>
      <c r="C10624"/>
      <c r="D10624"/>
      <c r="I10624" s="67"/>
      <c r="J10624"/>
      <c r="K10624"/>
      <c r="L10624"/>
      <c r="M10624"/>
      <c r="N10624"/>
      <c r="O10624"/>
      <c r="P10624"/>
      <c r="Q10624"/>
      <c r="R10624"/>
      <c r="S10624"/>
      <c r="T10624"/>
      <c r="U10624"/>
      <c r="V10624"/>
      <c r="W10624"/>
      <c r="X10624"/>
      <c r="Y10624"/>
      <c r="Z10624"/>
      <c r="AA10624"/>
      <c r="AB10624"/>
      <c r="AC10624"/>
      <c r="AD10624"/>
      <c r="AE10624"/>
      <c r="AF10624"/>
      <c r="AG10624"/>
      <c r="AH10624"/>
      <c r="AI10624"/>
    </row>
    <row r="10625" spans="1:35" s="11" customFormat="1" x14ac:dyDescent="0.25">
      <c r="A10625"/>
      <c r="B10625"/>
      <c r="C10625"/>
      <c r="D10625"/>
      <c r="I10625" s="67"/>
      <c r="J10625"/>
      <c r="K10625"/>
      <c r="L10625"/>
      <c r="M10625"/>
      <c r="N10625"/>
      <c r="O10625"/>
      <c r="P10625"/>
      <c r="Q10625"/>
      <c r="R10625"/>
      <c r="S10625"/>
      <c r="T10625"/>
      <c r="U10625"/>
      <c r="V10625"/>
      <c r="W10625"/>
      <c r="X10625"/>
      <c r="Y10625"/>
      <c r="Z10625"/>
      <c r="AA10625"/>
      <c r="AB10625"/>
      <c r="AC10625"/>
      <c r="AD10625"/>
      <c r="AE10625"/>
      <c r="AF10625"/>
      <c r="AG10625"/>
      <c r="AH10625"/>
      <c r="AI10625"/>
    </row>
    <row r="10626" spans="1:35" s="11" customFormat="1" x14ac:dyDescent="0.25">
      <c r="A10626"/>
      <c r="B10626"/>
      <c r="C10626"/>
      <c r="D10626"/>
      <c r="I10626" s="67"/>
      <c r="J10626"/>
      <c r="K10626"/>
      <c r="L10626"/>
      <c r="M10626"/>
      <c r="N10626"/>
      <c r="O10626"/>
      <c r="P10626"/>
      <c r="Q10626"/>
      <c r="R10626"/>
      <c r="S10626"/>
      <c r="T10626"/>
      <c r="U10626"/>
      <c r="V10626"/>
      <c r="W10626"/>
      <c r="X10626"/>
      <c r="Y10626"/>
      <c r="Z10626"/>
      <c r="AA10626"/>
      <c r="AB10626"/>
      <c r="AC10626"/>
      <c r="AD10626"/>
      <c r="AE10626"/>
      <c r="AF10626"/>
      <c r="AG10626"/>
      <c r="AH10626"/>
      <c r="AI10626"/>
    </row>
    <row r="10627" spans="1:35" s="11" customFormat="1" x14ac:dyDescent="0.25">
      <c r="A10627"/>
      <c r="B10627"/>
      <c r="C10627"/>
      <c r="D10627"/>
      <c r="I10627" s="67"/>
      <c r="J10627"/>
      <c r="K10627"/>
      <c r="L10627"/>
      <c r="M10627"/>
      <c r="N10627"/>
      <c r="O10627"/>
      <c r="P10627"/>
      <c r="Q10627"/>
      <c r="R10627"/>
      <c r="S10627"/>
      <c r="T10627"/>
      <c r="U10627"/>
      <c r="V10627"/>
      <c r="W10627"/>
      <c r="X10627"/>
      <c r="Y10627"/>
      <c r="Z10627"/>
      <c r="AA10627"/>
      <c r="AB10627"/>
      <c r="AC10627"/>
      <c r="AD10627"/>
      <c r="AE10627"/>
      <c r="AF10627"/>
      <c r="AG10627"/>
      <c r="AH10627"/>
      <c r="AI10627"/>
    </row>
    <row r="10628" spans="1:35" s="11" customFormat="1" x14ac:dyDescent="0.25">
      <c r="A10628"/>
      <c r="B10628"/>
      <c r="C10628"/>
      <c r="D10628"/>
      <c r="I10628" s="67"/>
      <c r="J10628"/>
      <c r="K10628"/>
      <c r="L10628"/>
      <c r="M10628"/>
      <c r="N10628"/>
      <c r="O10628"/>
      <c r="P10628"/>
      <c r="Q10628"/>
      <c r="R10628"/>
      <c r="S10628"/>
      <c r="T10628"/>
      <c r="U10628"/>
      <c r="V10628"/>
      <c r="W10628"/>
      <c r="X10628"/>
      <c r="Y10628"/>
      <c r="Z10628"/>
      <c r="AA10628"/>
      <c r="AB10628"/>
      <c r="AC10628"/>
      <c r="AD10628"/>
      <c r="AE10628"/>
      <c r="AF10628"/>
      <c r="AG10628"/>
      <c r="AH10628"/>
      <c r="AI10628"/>
    </row>
    <row r="10629" spans="1:35" s="11" customFormat="1" x14ac:dyDescent="0.25">
      <c r="A10629"/>
      <c r="B10629"/>
      <c r="C10629"/>
      <c r="D10629"/>
      <c r="I10629" s="67"/>
      <c r="J10629"/>
      <c r="K10629"/>
      <c r="L10629"/>
      <c r="M10629"/>
      <c r="N10629"/>
      <c r="O10629"/>
      <c r="P10629"/>
      <c r="Q10629"/>
      <c r="R10629"/>
      <c r="S10629"/>
      <c r="T10629"/>
      <c r="U10629"/>
      <c r="V10629"/>
      <c r="W10629"/>
      <c r="X10629"/>
      <c r="Y10629"/>
      <c r="Z10629"/>
      <c r="AA10629"/>
      <c r="AB10629"/>
      <c r="AC10629"/>
      <c r="AD10629"/>
      <c r="AE10629"/>
      <c r="AF10629"/>
      <c r="AG10629"/>
      <c r="AH10629"/>
      <c r="AI10629"/>
    </row>
    <row r="10630" spans="1:35" s="11" customFormat="1" x14ac:dyDescent="0.25">
      <c r="A10630"/>
      <c r="B10630"/>
      <c r="C10630"/>
      <c r="D10630"/>
      <c r="I10630" s="67"/>
      <c r="J10630"/>
      <c r="K10630"/>
      <c r="L10630"/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  <c r="AB10630"/>
      <c r="AC10630"/>
      <c r="AD10630"/>
      <c r="AE10630"/>
      <c r="AF10630"/>
      <c r="AG10630"/>
      <c r="AH10630"/>
      <c r="AI10630"/>
    </row>
    <row r="10631" spans="1:35" s="11" customFormat="1" x14ac:dyDescent="0.25">
      <c r="A10631"/>
      <c r="B10631"/>
      <c r="C10631"/>
      <c r="D10631"/>
      <c r="I10631" s="67"/>
      <c r="J10631"/>
      <c r="K10631"/>
      <c r="L10631"/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  <c r="AB10631"/>
      <c r="AC10631"/>
      <c r="AD10631"/>
      <c r="AE10631"/>
      <c r="AF10631"/>
      <c r="AG10631"/>
      <c r="AH10631"/>
      <c r="AI10631"/>
    </row>
    <row r="10632" spans="1:35" s="11" customFormat="1" x14ac:dyDescent="0.25">
      <c r="A10632"/>
      <c r="B10632"/>
      <c r="C10632"/>
      <c r="D10632"/>
      <c r="I10632" s="67"/>
      <c r="J10632"/>
      <c r="K10632"/>
      <c r="L10632"/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  <c r="AB10632"/>
      <c r="AC10632"/>
      <c r="AD10632"/>
      <c r="AE10632"/>
      <c r="AF10632"/>
      <c r="AG10632"/>
      <c r="AH10632"/>
      <c r="AI10632"/>
    </row>
    <row r="10633" spans="1:35" s="11" customFormat="1" x14ac:dyDescent="0.25">
      <c r="A10633"/>
      <c r="B10633"/>
      <c r="C10633"/>
      <c r="D10633"/>
      <c r="I10633" s="67"/>
      <c r="J10633"/>
      <c r="K10633"/>
      <c r="L10633"/>
      <c r="M10633"/>
      <c r="N10633"/>
      <c r="O10633"/>
      <c r="P10633"/>
      <c r="Q10633"/>
      <c r="R10633"/>
      <c r="S10633"/>
      <c r="T10633"/>
      <c r="U10633"/>
      <c r="V10633"/>
      <c r="W10633"/>
      <c r="X10633"/>
      <c r="Y10633"/>
      <c r="Z10633"/>
      <c r="AA10633"/>
      <c r="AB10633"/>
      <c r="AC10633"/>
      <c r="AD10633"/>
      <c r="AE10633"/>
      <c r="AF10633"/>
      <c r="AG10633"/>
      <c r="AH10633"/>
      <c r="AI10633"/>
    </row>
    <row r="10634" spans="1:35" s="11" customFormat="1" x14ac:dyDescent="0.25">
      <c r="A10634"/>
      <c r="B10634"/>
      <c r="C10634"/>
      <c r="D10634"/>
      <c r="I10634" s="67"/>
      <c r="J10634"/>
      <c r="K10634"/>
      <c r="L10634"/>
      <c r="M10634"/>
      <c r="N10634"/>
      <c r="O10634"/>
      <c r="P10634"/>
      <c r="Q10634"/>
      <c r="R10634"/>
      <c r="S10634"/>
      <c r="T10634"/>
      <c r="U10634"/>
      <c r="V10634"/>
      <c r="W10634"/>
      <c r="X10634"/>
      <c r="Y10634"/>
      <c r="Z10634"/>
      <c r="AA10634"/>
      <c r="AB10634"/>
      <c r="AC10634"/>
      <c r="AD10634"/>
      <c r="AE10634"/>
      <c r="AF10634"/>
      <c r="AG10634"/>
      <c r="AH10634"/>
      <c r="AI10634"/>
    </row>
    <row r="10635" spans="1:35" s="11" customFormat="1" x14ac:dyDescent="0.25">
      <c r="A10635"/>
      <c r="B10635"/>
      <c r="C10635"/>
      <c r="D10635"/>
      <c r="I10635" s="67"/>
      <c r="J10635"/>
      <c r="K10635"/>
      <c r="L10635"/>
      <c r="M10635"/>
      <c r="N10635"/>
      <c r="O10635"/>
      <c r="P10635"/>
      <c r="Q10635"/>
      <c r="R10635"/>
      <c r="S10635"/>
      <c r="T10635"/>
      <c r="U10635"/>
      <c r="V10635"/>
      <c r="W10635"/>
      <c r="X10635"/>
      <c r="Y10635"/>
      <c r="Z10635"/>
      <c r="AA10635"/>
      <c r="AB10635"/>
      <c r="AC10635"/>
      <c r="AD10635"/>
      <c r="AE10635"/>
      <c r="AF10635"/>
      <c r="AG10635"/>
      <c r="AH10635"/>
      <c r="AI10635"/>
    </row>
    <row r="10636" spans="1:35" s="11" customFormat="1" x14ac:dyDescent="0.25">
      <c r="A10636"/>
      <c r="B10636"/>
      <c r="C10636"/>
      <c r="D10636"/>
      <c r="I10636" s="67"/>
      <c r="J10636"/>
      <c r="K10636"/>
      <c r="L10636"/>
      <c r="M10636"/>
      <c r="N10636"/>
      <c r="O10636"/>
      <c r="P10636"/>
      <c r="Q10636"/>
      <c r="R10636"/>
      <c r="S10636"/>
      <c r="T10636"/>
      <c r="U10636"/>
      <c r="V10636"/>
      <c r="W10636"/>
      <c r="X10636"/>
      <c r="Y10636"/>
      <c r="Z10636"/>
      <c r="AA10636"/>
      <c r="AB10636"/>
      <c r="AC10636"/>
      <c r="AD10636"/>
      <c r="AE10636"/>
      <c r="AF10636"/>
      <c r="AG10636"/>
      <c r="AH10636"/>
      <c r="AI10636"/>
    </row>
    <row r="10637" spans="1:35" s="11" customFormat="1" x14ac:dyDescent="0.25">
      <c r="A10637"/>
      <c r="B10637"/>
      <c r="C10637"/>
      <c r="D10637"/>
      <c r="I10637" s="67"/>
      <c r="J10637"/>
      <c r="K10637"/>
      <c r="L10637"/>
      <c r="M10637"/>
      <c r="N10637"/>
      <c r="O10637"/>
      <c r="P10637"/>
      <c r="Q10637"/>
      <c r="R10637"/>
      <c r="S10637"/>
      <c r="T10637"/>
      <c r="U10637"/>
      <c r="V10637"/>
      <c r="W10637"/>
      <c r="X10637"/>
      <c r="Y10637"/>
      <c r="Z10637"/>
      <c r="AA10637"/>
      <c r="AB10637"/>
      <c r="AC10637"/>
      <c r="AD10637"/>
      <c r="AE10637"/>
      <c r="AF10637"/>
      <c r="AG10637"/>
      <c r="AH10637"/>
      <c r="AI10637"/>
    </row>
    <row r="10638" spans="1:35" s="11" customFormat="1" x14ac:dyDescent="0.25">
      <c r="A10638"/>
      <c r="B10638"/>
      <c r="C10638"/>
      <c r="D10638"/>
      <c r="I10638" s="67"/>
      <c r="J10638"/>
      <c r="K10638"/>
      <c r="L10638"/>
      <c r="M10638"/>
      <c r="N10638"/>
      <c r="O10638"/>
      <c r="P10638"/>
      <c r="Q10638"/>
      <c r="R10638"/>
      <c r="S10638"/>
      <c r="T10638"/>
      <c r="U10638"/>
      <c r="V10638"/>
      <c r="W10638"/>
      <c r="X10638"/>
      <c r="Y10638"/>
      <c r="Z10638"/>
      <c r="AA10638"/>
      <c r="AB10638"/>
      <c r="AC10638"/>
      <c r="AD10638"/>
      <c r="AE10638"/>
      <c r="AF10638"/>
      <c r="AG10638"/>
      <c r="AH10638"/>
      <c r="AI10638"/>
    </row>
    <row r="10639" spans="1:35" s="11" customFormat="1" x14ac:dyDescent="0.25">
      <c r="A10639"/>
      <c r="B10639"/>
      <c r="C10639"/>
      <c r="D10639"/>
      <c r="I10639" s="67"/>
      <c r="J10639"/>
      <c r="K10639"/>
      <c r="L10639"/>
      <c r="M10639"/>
      <c r="N10639"/>
      <c r="O10639"/>
      <c r="P10639"/>
      <c r="Q10639"/>
      <c r="R10639"/>
      <c r="S10639"/>
      <c r="T10639"/>
      <c r="U10639"/>
      <c r="V10639"/>
      <c r="W10639"/>
      <c r="X10639"/>
      <c r="Y10639"/>
      <c r="Z10639"/>
      <c r="AA10639"/>
      <c r="AB10639"/>
      <c r="AC10639"/>
      <c r="AD10639"/>
      <c r="AE10639"/>
      <c r="AF10639"/>
      <c r="AG10639"/>
      <c r="AH10639"/>
      <c r="AI10639"/>
    </row>
    <row r="10640" spans="1:35" s="11" customFormat="1" x14ac:dyDescent="0.25">
      <c r="A10640"/>
      <c r="B10640"/>
      <c r="C10640"/>
      <c r="D10640"/>
      <c r="I10640" s="67"/>
      <c r="J10640"/>
      <c r="K10640"/>
      <c r="L10640"/>
      <c r="M10640"/>
      <c r="N10640"/>
      <c r="O10640"/>
      <c r="P10640"/>
      <c r="Q10640"/>
      <c r="R10640"/>
      <c r="S10640"/>
      <c r="T10640"/>
      <c r="U10640"/>
      <c r="V10640"/>
      <c r="W10640"/>
      <c r="X10640"/>
      <c r="Y10640"/>
      <c r="Z10640"/>
      <c r="AA10640"/>
      <c r="AB10640"/>
      <c r="AC10640"/>
      <c r="AD10640"/>
      <c r="AE10640"/>
      <c r="AF10640"/>
      <c r="AG10640"/>
      <c r="AH10640"/>
      <c r="AI10640"/>
    </row>
    <row r="10641" spans="1:35" s="11" customFormat="1" x14ac:dyDescent="0.25">
      <c r="A10641"/>
      <c r="B10641"/>
      <c r="C10641"/>
      <c r="D10641"/>
      <c r="I10641" s="67"/>
      <c r="J10641"/>
      <c r="K10641"/>
      <c r="L10641"/>
      <c r="M10641"/>
      <c r="N10641"/>
      <c r="O10641"/>
      <c r="P10641"/>
      <c r="Q10641"/>
      <c r="R10641"/>
      <c r="S10641"/>
      <c r="T10641"/>
      <c r="U10641"/>
      <c r="V10641"/>
      <c r="W10641"/>
      <c r="X10641"/>
      <c r="Y10641"/>
      <c r="Z10641"/>
      <c r="AA10641"/>
      <c r="AB10641"/>
      <c r="AC10641"/>
      <c r="AD10641"/>
      <c r="AE10641"/>
      <c r="AF10641"/>
      <c r="AG10641"/>
      <c r="AH10641"/>
      <c r="AI10641"/>
    </row>
    <row r="10642" spans="1:35" s="11" customFormat="1" x14ac:dyDescent="0.25">
      <c r="A10642"/>
      <c r="B10642"/>
      <c r="C10642"/>
      <c r="D10642"/>
      <c r="I10642" s="67"/>
      <c r="J10642"/>
      <c r="K10642"/>
      <c r="L10642"/>
      <c r="M10642"/>
      <c r="N10642"/>
      <c r="O10642"/>
      <c r="P10642"/>
      <c r="Q10642"/>
      <c r="R10642"/>
      <c r="S10642"/>
      <c r="T10642"/>
      <c r="U10642"/>
      <c r="V10642"/>
      <c r="W10642"/>
      <c r="X10642"/>
      <c r="Y10642"/>
      <c r="Z10642"/>
      <c r="AA10642"/>
      <c r="AB10642"/>
      <c r="AC10642"/>
      <c r="AD10642"/>
      <c r="AE10642"/>
      <c r="AF10642"/>
      <c r="AG10642"/>
      <c r="AH10642"/>
      <c r="AI10642"/>
    </row>
    <row r="10643" spans="1:35" s="11" customFormat="1" x14ac:dyDescent="0.25">
      <c r="A10643"/>
      <c r="B10643"/>
      <c r="C10643"/>
      <c r="D10643"/>
      <c r="I10643" s="67"/>
      <c r="J10643"/>
      <c r="K10643"/>
      <c r="L10643"/>
      <c r="M10643"/>
      <c r="N10643"/>
      <c r="O10643"/>
      <c r="P10643"/>
      <c r="Q10643"/>
      <c r="R10643"/>
      <c r="S10643"/>
      <c r="T10643"/>
      <c r="U10643"/>
      <c r="V10643"/>
      <c r="W10643"/>
      <c r="X10643"/>
      <c r="Y10643"/>
      <c r="Z10643"/>
      <c r="AA10643"/>
      <c r="AB10643"/>
      <c r="AC10643"/>
      <c r="AD10643"/>
      <c r="AE10643"/>
      <c r="AF10643"/>
      <c r="AG10643"/>
      <c r="AH10643"/>
      <c r="AI10643"/>
    </row>
    <row r="10644" spans="1:35" s="11" customFormat="1" x14ac:dyDescent="0.25">
      <c r="A10644"/>
      <c r="B10644"/>
      <c r="C10644"/>
      <c r="D10644"/>
      <c r="I10644" s="67"/>
      <c r="J10644"/>
      <c r="K10644"/>
      <c r="L10644"/>
      <c r="M10644"/>
      <c r="N10644"/>
      <c r="O10644"/>
      <c r="P10644"/>
      <c r="Q10644"/>
      <c r="R10644"/>
      <c r="S10644"/>
      <c r="T10644"/>
      <c r="U10644"/>
      <c r="V10644"/>
      <c r="W10644"/>
      <c r="X10644"/>
      <c r="Y10644"/>
      <c r="Z10644"/>
      <c r="AA10644"/>
      <c r="AB10644"/>
      <c r="AC10644"/>
      <c r="AD10644"/>
      <c r="AE10644"/>
      <c r="AF10644"/>
      <c r="AG10644"/>
      <c r="AH10644"/>
      <c r="AI10644"/>
    </row>
    <row r="10645" spans="1:35" s="11" customFormat="1" x14ac:dyDescent="0.25">
      <c r="A10645"/>
      <c r="B10645"/>
      <c r="C10645"/>
      <c r="D10645"/>
      <c r="I10645" s="67"/>
      <c r="J10645"/>
      <c r="K10645"/>
      <c r="L10645"/>
      <c r="M10645"/>
      <c r="N10645"/>
      <c r="O10645"/>
      <c r="P10645"/>
      <c r="Q10645"/>
      <c r="R10645"/>
      <c r="S10645"/>
      <c r="T10645"/>
      <c r="U10645"/>
      <c r="V10645"/>
      <c r="W10645"/>
      <c r="X10645"/>
      <c r="Y10645"/>
      <c r="Z10645"/>
      <c r="AA10645"/>
      <c r="AB10645"/>
      <c r="AC10645"/>
      <c r="AD10645"/>
      <c r="AE10645"/>
      <c r="AF10645"/>
      <c r="AG10645"/>
      <c r="AH10645"/>
      <c r="AI10645"/>
    </row>
    <row r="10646" spans="1:35" s="11" customFormat="1" x14ac:dyDescent="0.25">
      <c r="A10646"/>
      <c r="B10646"/>
      <c r="C10646"/>
      <c r="D10646"/>
      <c r="I10646" s="67"/>
      <c r="J10646"/>
      <c r="K10646"/>
      <c r="L10646"/>
      <c r="M10646"/>
      <c r="N10646"/>
      <c r="O10646"/>
      <c r="P10646"/>
      <c r="Q10646"/>
      <c r="R10646"/>
      <c r="S10646"/>
      <c r="T10646"/>
      <c r="U10646"/>
      <c r="V10646"/>
      <c r="W10646"/>
      <c r="X10646"/>
      <c r="Y10646"/>
      <c r="Z10646"/>
      <c r="AA10646"/>
      <c r="AB10646"/>
      <c r="AC10646"/>
      <c r="AD10646"/>
      <c r="AE10646"/>
      <c r="AF10646"/>
      <c r="AG10646"/>
      <c r="AH10646"/>
      <c r="AI10646"/>
    </row>
    <row r="10647" spans="1:35" s="11" customFormat="1" x14ac:dyDescent="0.25">
      <c r="A10647"/>
      <c r="B10647"/>
      <c r="C10647"/>
      <c r="D10647"/>
      <c r="I10647" s="67"/>
      <c r="J10647"/>
      <c r="K10647"/>
      <c r="L10647"/>
      <c r="M10647"/>
      <c r="N10647"/>
      <c r="O10647"/>
      <c r="P10647"/>
      <c r="Q10647"/>
      <c r="R10647"/>
      <c r="S10647"/>
      <c r="T10647"/>
      <c r="U10647"/>
      <c r="V10647"/>
      <c r="W10647"/>
      <c r="X10647"/>
      <c r="Y10647"/>
      <c r="Z10647"/>
      <c r="AA10647"/>
      <c r="AB10647"/>
      <c r="AC10647"/>
      <c r="AD10647"/>
      <c r="AE10647"/>
      <c r="AF10647"/>
      <c r="AG10647"/>
      <c r="AH10647"/>
      <c r="AI10647"/>
    </row>
    <row r="10648" spans="1:35" s="11" customFormat="1" x14ac:dyDescent="0.25">
      <c r="A10648"/>
      <c r="B10648"/>
      <c r="C10648"/>
      <c r="D10648"/>
      <c r="I10648" s="67"/>
      <c r="J10648"/>
      <c r="K10648"/>
      <c r="L10648"/>
      <c r="M10648"/>
      <c r="N10648"/>
      <c r="O10648"/>
      <c r="P10648"/>
      <c r="Q10648"/>
      <c r="R10648"/>
      <c r="S10648"/>
      <c r="T10648"/>
      <c r="U10648"/>
      <c r="V10648"/>
      <c r="W10648"/>
      <c r="X10648"/>
      <c r="Y10648"/>
      <c r="Z10648"/>
      <c r="AA10648"/>
      <c r="AB10648"/>
      <c r="AC10648"/>
      <c r="AD10648"/>
      <c r="AE10648"/>
      <c r="AF10648"/>
      <c r="AG10648"/>
      <c r="AH10648"/>
      <c r="AI10648"/>
    </row>
    <row r="10649" spans="1:35" s="11" customFormat="1" x14ac:dyDescent="0.25">
      <c r="A10649"/>
      <c r="B10649"/>
      <c r="C10649"/>
      <c r="D10649"/>
      <c r="I10649" s="67"/>
      <c r="J10649"/>
      <c r="K10649"/>
      <c r="L10649"/>
      <c r="M10649"/>
      <c r="N10649"/>
      <c r="O10649"/>
      <c r="P10649"/>
      <c r="Q10649"/>
      <c r="R10649"/>
      <c r="S10649"/>
      <c r="T10649"/>
      <c r="U10649"/>
      <c r="V10649"/>
      <c r="W10649"/>
      <c r="X10649"/>
      <c r="Y10649"/>
      <c r="Z10649"/>
      <c r="AA10649"/>
      <c r="AB10649"/>
      <c r="AC10649"/>
      <c r="AD10649"/>
      <c r="AE10649"/>
      <c r="AF10649"/>
      <c r="AG10649"/>
      <c r="AH10649"/>
      <c r="AI10649"/>
    </row>
    <row r="10650" spans="1:35" s="11" customFormat="1" x14ac:dyDescent="0.25">
      <c r="A10650"/>
      <c r="B10650"/>
      <c r="C10650"/>
      <c r="D10650"/>
      <c r="I10650" s="67"/>
      <c r="J10650"/>
      <c r="K10650"/>
      <c r="L10650"/>
      <c r="M10650"/>
      <c r="N10650"/>
      <c r="O10650"/>
      <c r="P10650"/>
      <c r="Q10650"/>
      <c r="R10650"/>
      <c r="S10650"/>
      <c r="T10650"/>
      <c r="U10650"/>
      <c r="V10650"/>
      <c r="W10650"/>
      <c r="X10650"/>
      <c r="Y10650"/>
      <c r="Z10650"/>
      <c r="AA10650"/>
      <c r="AB10650"/>
      <c r="AC10650"/>
      <c r="AD10650"/>
      <c r="AE10650"/>
      <c r="AF10650"/>
      <c r="AG10650"/>
      <c r="AH10650"/>
      <c r="AI10650"/>
    </row>
    <row r="10651" spans="1:35" s="11" customFormat="1" x14ac:dyDescent="0.25">
      <c r="A10651"/>
      <c r="B10651"/>
      <c r="C10651"/>
      <c r="D10651"/>
      <c r="I10651" s="67"/>
      <c r="J10651"/>
      <c r="K10651"/>
      <c r="L10651"/>
      <c r="M10651"/>
      <c r="N10651"/>
      <c r="O10651"/>
      <c r="P10651"/>
      <c r="Q10651"/>
      <c r="R10651"/>
      <c r="S10651"/>
      <c r="T10651"/>
      <c r="U10651"/>
      <c r="V10651"/>
      <c r="W10651"/>
      <c r="X10651"/>
      <c r="Y10651"/>
      <c r="Z10651"/>
      <c r="AA10651"/>
      <c r="AB10651"/>
      <c r="AC10651"/>
      <c r="AD10651"/>
      <c r="AE10651"/>
      <c r="AF10651"/>
      <c r="AG10651"/>
      <c r="AH10651"/>
      <c r="AI10651"/>
    </row>
    <row r="10652" spans="1:35" s="11" customFormat="1" x14ac:dyDescent="0.25">
      <c r="A10652"/>
      <c r="B10652"/>
      <c r="C10652"/>
      <c r="D10652"/>
      <c r="I10652" s="67"/>
      <c r="J10652"/>
      <c r="K10652"/>
      <c r="L10652"/>
      <c r="M10652"/>
      <c r="N10652"/>
      <c r="O10652"/>
      <c r="P10652"/>
      <c r="Q10652"/>
      <c r="R10652"/>
      <c r="S10652"/>
      <c r="T10652"/>
      <c r="U10652"/>
      <c r="V10652"/>
      <c r="W10652"/>
      <c r="X10652"/>
      <c r="Y10652"/>
      <c r="Z10652"/>
      <c r="AA10652"/>
      <c r="AB10652"/>
      <c r="AC10652"/>
      <c r="AD10652"/>
      <c r="AE10652"/>
      <c r="AF10652"/>
      <c r="AG10652"/>
      <c r="AH10652"/>
      <c r="AI10652"/>
    </row>
    <row r="10653" spans="1:35" s="11" customFormat="1" x14ac:dyDescent="0.25">
      <c r="A10653"/>
      <c r="B10653"/>
      <c r="C10653"/>
      <c r="D10653"/>
      <c r="I10653" s="67"/>
      <c r="J10653"/>
      <c r="K10653"/>
      <c r="L10653"/>
      <c r="M10653"/>
      <c r="N10653"/>
      <c r="O10653"/>
      <c r="P10653"/>
      <c r="Q10653"/>
      <c r="R10653"/>
      <c r="S10653"/>
      <c r="T10653"/>
      <c r="U10653"/>
      <c r="V10653"/>
      <c r="W10653"/>
      <c r="X10653"/>
      <c r="Y10653"/>
      <c r="Z10653"/>
      <c r="AA10653"/>
      <c r="AB10653"/>
      <c r="AC10653"/>
      <c r="AD10653"/>
      <c r="AE10653"/>
      <c r="AF10653"/>
      <c r="AG10653"/>
      <c r="AH10653"/>
      <c r="AI10653"/>
    </row>
    <row r="10654" spans="1:35" s="11" customFormat="1" x14ac:dyDescent="0.25">
      <c r="A10654"/>
      <c r="B10654"/>
      <c r="C10654"/>
      <c r="D10654"/>
      <c r="I10654" s="67"/>
      <c r="J10654"/>
      <c r="K10654"/>
      <c r="L10654"/>
      <c r="M10654"/>
      <c r="N10654"/>
      <c r="O10654"/>
      <c r="P10654"/>
      <c r="Q10654"/>
      <c r="R10654"/>
      <c r="S10654"/>
      <c r="T10654"/>
      <c r="U10654"/>
      <c r="V10654"/>
      <c r="W10654"/>
      <c r="X10654"/>
      <c r="Y10654"/>
      <c r="Z10654"/>
      <c r="AA10654"/>
      <c r="AB10654"/>
      <c r="AC10654"/>
      <c r="AD10654"/>
      <c r="AE10654"/>
      <c r="AF10654"/>
      <c r="AG10654"/>
      <c r="AH10654"/>
      <c r="AI10654"/>
    </row>
    <row r="10655" spans="1:35" s="11" customFormat="1" x14ac:dyDescent="0.25">
      <c r="A10655"/>
      <c r="B10655"/>
      <c r="C10655"/>
      <c r="D10655"/>
      <c r="I10655" s="67"/>
      <c r="J10655"/>
      <c r="K10655"/>
      <c r="L10655"/>
      <c r="M10655"/>
      <c r="N10655"/>
      <c r="O10655"/>
      <c r="P10655"/>
      <c r="Q10655"/>
      <c r="R10655"/>
      <c r="S10655"/>
      <c r="T10655"/>
      <c r="U10655"/>
      <c r="V10655"/>
      <c r="W10655"/>
      <c r="X10655"/>
      <c r="Y10655"/>
      <c r="Z10655"/>
      <c r="AA10655"/>
      <c r="AB10655"/>
      <c r="AC10655"/>
      <c r="AD10655"/>
      <c r="AE10655"/>
      <c r="AF10655"/>
      <c r="AG10655"/>
      <c r="AH10655"/>
      <c r="AI10655"/>
    </row>
    <row r="10656" spans="1:35" s="11" customFormat="1" x14ac:dyDescent="0.25">
      <c r="A10656"/>
      <c r="B10656"/>
      <c r="C10656"/>
      <c r="D10656"/>
      <c r="I10656" s="67"/>
      <c r="J10656"/>
      <c r="K10656"/>
      <c r="L10656"/>
      <c r="M10656"/>
      <c r="N10656"/>
      <c r="O10656"/>
      <c r="P10656"/>
      <c r="Q10656"/>
      <c r="R10656"/>
      <c r="S10656"/>
      <c r="T10656"/>
      <c r="U10656"/>
      <c r="V10656"/>
      <c r="W10656"/>
      <c r="X10656"/>
      <c r="Y10656"/>
      <c r="Z10656"/>
      <c r="AA10656"/>
      <c r="AB10656"/>
      <c r="AC10656"/>
      <c r="AD10656"/>
      <c r="AE10656"/>
      <c r="AF10656"/>
      <c r="AG10656"/>
      <c r="AH10656"/>
      <c r="AI10656"/>
    </row>
    <row r="10657" spans="1:35" s="11" customFormat="1" x14ac:dyDescent="0.25">
      <c r="A10657"/>
      <c r="B10657"/>
      <c r="C10657"/>
      <c r="D10657"/>
      <c r="I10657" s="67"/>
      <c r="J10657"/>
      <c r="K10657"/>
      <c r="L10657"/>
      <c r="M10657"/>
      <c r="N10657"/>
      <c r="O10657"/>
      <c r="P10657"/>
      <c r="Q10657"/>
      <c r="R10657"/>
      <c r="S10657"/>
      <c r="T10657"/>
      <c r="U10657"/>
      <c r="V10657"/>
      <c r="W10657"/>
      <c r="X10657"/>
      <c r="Y10657"/>
      <c r="Z10657"/>
      <c r="AA10657"/>
      <c r="AB10657"/>
      <c r="AC10657"/>
      <c r="AD10657"/>
      <c r="AE10657"/>
      <c r="AF10657"/>
      <c r="AG10657"/>
      <c r="AH10657"/>
      <c r="AI10657"/>
    </row>
    <row r="10658" spans="1:35" s="11" customFormat="1" x14ac:dyDescent="0.25">
      <c r="A10658"/>
      <c r="B10658"/>
      <c r="C10658"/>
      <c r="D10658"/>
      <c r="I10658" s="67"/>
      <c r="J10658"/>
      <c r="K10658"/>
      <c r="L10658"/>
      <c r="M10658"/>
      <c r="N10658"/>
      <c r="O10658"/>
      <c r="P10658"/>
      <c r="Q10658"/>
      <c r="R10658"/>
      <c r="S10658"/>
      <c r="T10658"/>
      <c r="U10658"/>
      <c r="V10658"/>
      <c r="W10658"/>
      <c r="X10658"/>
      <c r="Y10658"/>
      <c r="Z10658"/>
      <c r="AA10658"/>
      <c r="AB10658"/>
      <c r="AC10658"/>
      <c r="AD10658"/>
      <c r="AE10658"/>
      <c r="AF10658"/>
      <c r="AG10658"/>
      <c r="AH10658"/>
      <c r="AI10658"/>
    </row>
    <row r="10659" spans="1:35" s="11" customFormat="1" x14ac:dyDescent="0.25">
      <c r="A10659"/>
      <c r="B10659"/>
      <c r="C10659"/>
      <c r="D10659"/>
      <c r="I10659" s="67"/>
      <c r="J10659"/>
      <c r="K10659"/>
      <c r="L10659"/>
      <c r="M10659"/>
      <c r="N10659"/>
      <c r="O10659"/>
      <c r="P10659"/>
      <c r="Q10659"/>
      <c r="R10659"/>
      <c r="S10659"/>
      <c r="T10659"/>
      <c r="U10659"/>
      <c r="V10659"/>
      <c r="W10659"/>
      <c r="X10659"/>
      <c r="Y10659"/>
      <c r="Z10659"/>
      <c r="AA10659"/>
      <c r="AB10659"/>
      <c r="AC10659"/>
      <c r="AD10659"/>
      <c r="AE10659"/>
      <c r="AF10659"/>
      <c r="AG10659"/>
      <c r="AH10659"/>
      <c r="AI10659"/>
    </row>
    <row r="10660" spans="1:35" s="11" customFormat="1" x14ac:dyDescent="0.25">
      <c r="A10660"/>
      <c r="B10660"/>
      <c r="C10660"/>
      <c r="D10660"/>
      <c r="I10660" s="67"/>
      <c r="J10660"/>
      <c r="K10660"/>
      <c r="L10660"/>
      <c r="M10660"/>
      <c r="N10660"/>
      <c r="O10660"/>
      <c r="P10660"/>
      <c r="Q10660"/>
      <c r="R10660"/>
      <c r="S10660"/>
      <c r="T10660"/>
      <c r="U10660"/>
      <c r="V10660"/>
      <c r="W10660"/>
      <c r="X10660"/>
      <c r="Y10660"/>
      <c r="Z10660"/>
      <c r="AA10660"/>
      <c r="AB10660"/>
      <c r="AC10660"/>
      <c r="AD10660"/>
      <c r="AE10660"/>
      <c r="AF10660"/>
      <c r="AG10660"/>
      <c r="AH10660"/>
      <c r="AI10660"/>
    </row>
    <row r="10661" spans="1:35" s="11" customFormat="1" x14ac:dyDescent="0.25">
      <c r="A10661"/>
      <c r="B10661"/>
      <c r="C10661"/>
      <c r="D10661"/>
      <c r="I10661" s="67"/>
      <c r="J10661"/>
      <c r="K10661"/>
      <c r="L10661"/>
      <c r="M10661"/>
      <c r="N10661"/>
      <c r="O10661"/>
      <c r="P10661"/>
      <c r="Q10661"/>
      <c r="R10661"/>
      <c r="S10661"/>
      <c r="T10661"/>
      <c r="U10661"/>
      <c r="V10661"/>
      <c r="W10661"/>
      <c r="X10661"/>
      <c r="Y10661"/>
      <c r="Z10661"/>
      <c r="AA10661"/>
      <c r="AB10661"/>
      <c r="AC10661"/>
      <c r="AD10661"/>
      <c r="AE10661"/>
      <c r="AF10661"/>
      <c r="AG10661"/>
      <c r="AH10661"/>
      <c r="AI10661"/>
    </row>
    <row r="10662" spans="1:35" s="11" customFormat="1" x14ac:dyDescent="0.25">
      <c r="A10662"/>
      <c r="B10662"/>
      <c r="C10662"/>
      <c r="D10662"/>
      <c r="I10662" s="67"/>
      <c r="J10662"/>
      <c r="K10662"/>
      <c r="L10662"/>
      <c r="M10662"/>
      <c r="N10662"/>
      <c r="O10662"/>
      <c r="P10662"/>
      <c r="Q10662"/>
      <c r="R10662"/>
      <c r="S10662"/>
      <c r="T10662"/>
      <c r="U10662"/>
      <c r="V10662"/>
      <c r="W10662"/>
      <c r="X10662"/>
      <c r="Y10662"/>
      <c r="Z10662"/>
      <c r="AA10662"/>
      <c r="AB10662"/>
      <c r="AC10662"/>
      <c r="AD10662"/>
      <c r="AE10662"/>
      <c r="AF10662"/>
      <c r="AG10662"/>
      <c r="AH10662"/>
      <c r="AI10662"/>
    </row>
    <row r="10663" spans="1:35" s="11" customFormat="1" x14ac:dyDescent="0.25">
      <c r="A10663"/>
      <c r="B10663"/>
      <c r="C10663"/>
      <c r="D10663"/>
      <c r="I10663" s="67"/>
      <c r="J10663"/>
      <c r="K10663"/>
      <c r="L10663"/>
      <c r="M10663"/>
      <c r="N10663"/>
      <c r="O10663"/>
      <c r="P10663"/>
      <c r="Q10663"/>
      <c r="R10663"/>
      <c r="S10663"/>
      <c r="T10663"/>
      <c r="U10663"/>
      <c r="V10663"/>
      <c r="W10663"/>
      <c r="X10663"/>
      <c r="Y10663"/>
      <c r="Z10663"/>
      <c r="AA10663"/>
      <c r="AB10663"/>
      <c r="AC10663"/>
      <c r="AD10663"/>
      <c r="AE10663"/>
      <c r="AF10663"/>
      <c r="AG10663"/>
      <c r="AH10663"/>
      <c r="AI10663"/>
    </row>
    <row r="10664" spans="1:35" s="11" customFormat="1" x14ac:dyDescent="0.25">
      <c r="A10664"/>
      <c r="B10664"/>
      <c r="C10664"/>
      <c r="D10664"/>
      <c r="I10664" s="67"/>
      <c r="J10664"/>
      <c r="K10664"/>
      <c r="L10664"/>
      <c r="M10664"/>
      <c r="N10664"/>
      <c r="O10664"/>
      <c r="P10664"/>
      <c r="Q10664"/>
      <c r="R10664"/>
      <c r="S10664"/>
      <c r="T10664"/>
      <c r="U10664"/>
      <c r="V10664"/>
      <c r="W10664"/>
      <c r="X10664"/>
      <c r="Y10664"/>
      <c r="Z10664"/>
      <c r="AA10664"/>
      <c r="AB10664"/>
      <c r="AC10664"/>
      <c r="AD10664"/>
      <c r="AE10664"/>
      <c r="AF10664"/>
      <c r="AG10664"/>
      <c r="AH10664"/>
      <c r="AI10664"/>
    </row>
    <row r="10665" spans="1:35" s="11" customFormat="1" x14ac:dyDescent="0.25">
      <c r="A10665"/>
      <c r="B10665"/>
      <c r="C10665"/>
      <c r="D10665"/>
      <c r="I10665" s="67"/>
      <c r="J10665"/>
      <c r="K10665"/>
      <c r="L10665"/>
      <c r="M10665"/>
      <c r="N10665"/>
      <c r="O10665"/>
      <c r="P10665"/>
      <c r="Q10665"/>
      <c r="R10665"/>
      <c r="S10665"/>
      <c r="T10665"/>
      <c r="U10665"/>
      <c r="V10665"/>
      <c r="W10665"/>
      <c r="X10665"/>
      <c r="Y10665"/>
      <c r="Z10665"/>
      <c r="AA10665"/>
      <c r="AB10665"/>
      <c r="AC10665"/>
      <c r="AD10665"/>
      <c r="AE10665"/>
      <c r="AF10665"/>
      <c r="AG10665"/>
      <c r="AH10665"/>
      <c r="AI10665"/>
    </row>
    <row r="10666" spans="1:35" s="11" customFormat="1" x14ac:dyDescent="0.25">
      <c r="A10666"/>
      <c r="B10666"/>
      <c r="C10666"/>
      <c r="D10666"/>
      <c r="I10666" s="67"/>
      <c r="J10666"/>
      <c r="K10666"/>
      <c r="L10666"/>
      <c r="M10666"/>
      <c r="N10666"/>
      <c r="O10666"/>
      <c r="P10666"/>
      <c r="Q10666"/>
      <c r="R10666"/>
      <c r="S10666"/>
      <c r="T10666"/>
      <c r="U10666"/>
      <c r="V10666"/>
      <c r="W10666"/>
      <c r="X10666"/>
      <c r="Y10666"/>
      <c r="Z10666"/>
      <c r="AA10666"/>
      <c r="AB10666"/>
      <c r="AC10666"/>
      <c r="AD10666"/>
      <c r="AE10666"/>
      <c r="AF10666"/>
      <c r="AG10666"/>
      <c r="AH10666"/>
      <c r="AI10666"/>
    </row>
    <row r="10667" spans="1:35" s="11" customFormat="1" x14ac:dyDescent="0.25">
      <c r="A10667"/>
      <c r="B10667"/>
      <c r="C10667"/>
      <c r="D10667"/>
      <c r="I10667" s="67"/>
      <c r="J10667"/>
      <c r="K10667"/>
      <c r="L10667"/>
      <c r="M10667"/>
      <c r="N10667"/>
      <c r="O10667"/>
      <c r="P10667"/>
      <c r="Q10667"/>
      <c r="R10667"/>
      <c r="S10667"/>
      <c r="T10667"/>
      <c r="U10667"/>
      <c r="V10667"/>
      <c r="W10667"/>
      <c r="X10667"/>
      <c r="Y10667"/>
      <c r="Z10667"/>
      <c r="AA10667"/>
      <c r="AB10667"/>
      <c r="AC10667"/>
      <c r="AD10667"/>
      <c r="AE10667"/>
      <c r="AF10667"/>
      <c r="AG10667"/>
      <c r="AH10667"/>
      <c r="AI10667"/>
    </row>
    <row r="10668" spans="1:35" s="11" customFormat="1" x14ac:dyDescent="0.25">
      <c r="A10668"/>
      <c r="B10668"/>
      <c r="C10668"/>
      <c r="D10668"/>
      <c r="I10668" s="67"/>
      <c r="J10668"/>
      <c r="K10668"/>
      <c r="L10668"/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  <c r="AB10668"/>
      <c r="AC10668"/>
      <c r="AD10668"/>
      <c r="AE10668"/>
      <c r="AF10668"/>
      <c r="AG10668"/>
      <c r="AH10668"/>
      <c r="AI10668"/>
    </row>
    <row r="10669" spans="1:35" s="11" customFormat="1" x14ac:dyDescent="0.25">
      <c r="A10669"/>
      <c r="B10669"/>
      <c r="C10669"/>
      <c r="D10669"/>
      <c r="I10669" s="67"/>
      <c r="J10669"/>
      <c r="K10669"/>
      <c r="L10669"/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  <c r="AB10669"/>
      <c r="AC10669"/>
      <c r="AD10669"/>
      <c r="AE10669"/>
      <c r="AF10669"/>
      <c r="AG10669"/>
      <c r="AH10669"/>
      <c r="AI10669"/>
    </row>
    <row r="10670" spans="1:35" s="11" customFormat="1" x14ac:dyDescent="0.25">
      <c r="A10670"/>
      <c r="B10670"/>
      <c r="C10670"/>
      <c r="D10670"/>
      <c r="I10670" s="67"/>
      <c r="J10670"/>
      <c r="K10670"/>
      <c r="L10670"/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  <c r="AB10670"/>
      <c r="AC10670"/>
      <c r="AD10670"/>
      <c r="AE10670"/>
      <c r="AF10670"/>
      <c r="AG10670"/>
      <c r="AH10670"/>
      <c r="AI10670"/>
    </row>
    <row r="10671" spans="1:35" s="11" customFormat="1" x14ac:dyDescent="0.25">
      <c r="A10671"/>
      <c r="B10671"/>
      <c r="C10671"/>
      <c r="D10671"/>
      <c r="I10671" s="67"/>
      <c r="J10671"/>
      <c r="K10671"/>
      <c r="L10671"/>
      <c r="M10671"/>
      <c r="N10671"/>
      <c r="O10671"/>
      <c r="P10671"/>
      <c r="Q10671"/>
      <c r="R10671"/>
      <c r="S10671"/>
      <c r="T10671"/>
      <c r="U10671"/>
      <c r="V10671"/>
      <c r="W10671"/>
      <c r="X10671"/>
      <c r="Y10671"/>
      <c r="Z10671"/>
      <c r="AA10671"/>
      <c r="AB10671"/>
      <c r="AC10671"/>
      <c r="AD10671"/>
      <c r="AE10671"/>
      <c r="AF10671"/>
      <c r="AG10671"/>
      <c r="AH10671"/>
      <c r="AI10671"/>
    </row>
    <row r="10672" spans="1:35" s="11" customFormat="1" x14ac:dyDescent="0.25">
      <c r="A10672"/>
      <c r="B10672"/>
      <c r="C10672"/>
      <c r="D10672"/>
      <c r="I10672" s="67"/>
      <c r="J10672"/>
      <c r="K10672"/>
      <c r="L10672"/>
      <c r="M10672"/>
      <c r="N10672"/>
      <c r="O10672"/>
      <c r="P10672"/>
      <c r="Q10672"/>
      <c r="R10672"/>
      <c r="S10672"/>
      <c r="T10672"/>
      <c r="U10672"/>
      <c r="V10672"/>
      <c r="W10672"/>
      <c r="X10672"/>
      <c r="Y10672"/>
      <c r="Z10672"/>
      <c r="AA10672"/>
      <c r="AB10672"/>
      <c r="AC10672"/>
      <c r="AD10672"/>
      <c r="AE10672"/>
      <c r="AF10672"/>
      <c r="AG10672"/>
      <c r="AH10672"/>
      <c r="AI10672"/>
    </row>
    <row r="10673" spans="1:35" s="11" customFormat="1" x14ac:dyDescent="0.25">
      <c r="A10673"/>
      <c r="B10673"/>
      <c r="C10673"/>
      <c r="D10673"/>
      <c r="I10673" s="67"/>
      <c r="J10673"/>
      <c r="K10673"/>
      <c r="L10673"/>
      <c r="M10673"/>
      <c r="N10673"/>
      <c r="O10673"/>
      <c r="P10673"/>
      <c r="Q10673"/>
      <c r="R10673"/>
      <c r="S10673"/>
      <c r="T10673"/>
      <c r="U10673"/>
      <c r="V10673"/>
      <c r="W10673"/>
      <c r="X10673"/>
      <c r="Y10673"/>
      <c r="Z10673"/>
      <c r="AA10673"/>
      <c r="AB10673"/>
      <c r="AC10673"/>
      <c r="AD10673"/>
      <c r="AE10673"/>
      <c r="AF10673"/>
      <c r="AG10673"/>
      <c r="AH10673"/>
      <c r="AI10673"/>
    </row>
    <row r="10674" spans="1:35" s="11" customFormat="1" x14ac:dyDescent="0.25">
      <c r="A10674"/>
      <c r="B10674"/>
      <c r="C10674"/>
      <c r="D10674"/>
      <c r="I10674" s="67"/>
      <c r="J10674"/>
      <c r="K10674"/>
      <c r="L10674"/>
      <c r="M10674"/>
      <c r="N10674"/>
      <c r="O10674"/>
      <c r="P10674"/>
      <c r="Q10674"/>
      <c r="R10674"/>
      <c r="S10674"/>
      <c r="T10674"/>
      <c r="U10674"/>
      <c r="V10674"/>
      <c r="W10674"/>
      <c r="X10674"/>
      <c r="Y10674"/>
      <c r="Z10674"/>
      <c r="AA10674"/>
      <c r="AB10674"/>
      <c r="AC10674"/>
      <c r="AD10674"/>
      <c r="AE10674"/>
      <c r="AF10674"/>
      <c r="AG10674"/>
      <c r="AH10674"/>
      <c r="AI10674"/>
    </row>
    <row r="10675" spans="1:35" s="11" customFormat="1" x14ac:dyDescent="0.25">
      <c r="A10675"/>
      <c r="B10675"/>
      <c r="C10675"/>
      <c r="D10675"/>
      <c r="I10675" s="67"/>
      <c r="J10675"/>
      <c r="K10675"/>
      <c r="L10675"/>
      <c r="M10675"/>
      <c r="N10675"/>
      <c r="O10675"/>
      <c r="P10675"/>
      <c r="Q10675"/>
      <c r="R10675"/>
      <c r="S10675"/>
      <c r="T10675"/>
      <c r="U10675"/>
      <c r="V10675"/>
      <c r="W10675"/>
      <c r="X10675"/>
      <c r="Y10675"/>
      <c r="Z10675"/>
      <c r="AA10675"/>
      <c r="AB10675"/>
      <c r="AC10675"/>
      <c r="AD10675"/>
      <c r="AE10675"/>
      <c r="AF10675"/>
      <c r="AG10675"/>
      <c r="AH10675"/>
      <c r="AI10675"/>
    </row>
    <row r="10676" spans="1:35" s="11" customFormat="1" x14ac:dyDescent="0.25">
      <c r="A10676"/>
      <c r="B10676"/>
      <c r="C10676"/>
      <c r="D10676"/>
      <c r="I10676" s="67"/>
      <c r="J10676"/>
      <c r="K10676"/>
      <c r="L10676"/>
      <c r="M10676"/>
      <c r="N10676"/>
      <c r="O10676"/>
      <c r="P10676"/>
      <c r="Q10676"/>
      <c r="R10676"/>
      <c r="S10676"/>
      <c r="T10676"/>
      <c r="U10676"/>
      <c r="V10676"/>
      <c r="W10676"/>
      <c r="X10676"/>
      <c r="Y10676"/>
      <c r="Z10676"/>
      <c r="AA10676"/>
      <c r="AB10676"/>
      <c r="AC10676"/>
      <c r="AD10676"/>
      <c r="AE10676"/>
      <c r="AF10676"/>
      <c r="AG10676"/>
      <c r="AH10676"/>
      <c r="AI10676"/>
    </row>
    <row r="10677" spans="1:35" s="11" customFormat="1" x14ac:dyDescent="0.25">
      <c r="A10677"/>
      <c r="B10677"/>
      <c r="C10677"/>
      <c r="D10677"/>
      <c r="I10677" s="67"/>
      <c r="J10677"/>
      <c r="K10677"/>
      <c r="L10677"/>
      <c r="M10677"/>
      <c r="N10677"/>
      <c r="O10677"/>
      <c r="P10677"/>
      <c r="Q10677"/>
      <c r="R10677"/>
      <c r="S10677"/>
      <c r="T10677"/>
      <c r="U10677"/>
      <c r="V10677"/>
      <c r="W10677"/>
      <c r="X10677"/>
      <c r="Y10677"/>
      <c r="Z10677"/>
      <c r="AA10677"/>
      <c r="AB10677"/>
      <c r="AC10677"/>
      <c r="AD10677"/>
      <c r="AE10677"/>
      <c r="AF10677"/>
      <c r="AG10677"/>
      <c r="AH10677"/>
      <c r="AI10677"/>
    </row>
    <row r="10678" spans="1:35" s="11" customFormat="1" x14ac:dyDescent="0.25">
      <c r="A10678"/>
      <c r="B10678"/>
      <c r="C10678"/>
      <c r="D10678"/>
      <c r="I10678" s="67"/>
      <c r="J10678"/>
      <c r="K10678"/>
      <c r="L10678"/>
      <c r="M10678"/>
      <c r="N10678"/>
      <c r="O10678"/>
      <c r="P10678"/>
      <c r="Q10678"/>
      <c r="R10678"/>
      <c r="S10678"/>
      <c r="T10678"/>
      <c r="U10678"/>
      <c r="V10678"/>
      <c r="W10678"/>
      <c r="X10678"/>
      <c r="Y10678"/>
      <c r="Z10678"/>
      <c r="AA10678"/>
      <c r="AB10678"/>
      <c r="AC10678"/>
      <c r="AD10678"/>
      <c r="AE10678"/>
      <c r="AF10678"/>
      <c r="AG10678"/>
      <c r="AH10678"/>
      <c r="AI10678"/>
    </row>
    <row r="10679" spans="1:35" s="11" customFormat="1" x14ac:dyDescent="0.25">
      <c r="A10679"/>
      <c r="B10679"/>
      <c r="C10679"/>
      <c r="D10679"/>
      <c r="I10679" s="67"/>
      <c r="J10679"/>
      <c r="K10679"/>
      <c r="L10679"/>
      <c r="M10679"/>
      <c r="N10679"/>
      <c r="O10679"/>
      <c r="P10679"/>
      <c r="Q10679"/>
      <c r="R10679"/>
      <c r="S10679"/>
      <c r="T10679"/>
      <c r="U10679"/>
      <c r="V10679"/>
      <c r="W10679"/>
      <c r="X10679"/>
      <c r="Y10679"/>
      <c r="Z10679"/>
      <c r="AA10679"/>
      <c r="AB10679"/>
      <c r="AC10679"/>
      <c r="AD10679"/>
      <c r="AE10679"/>
      <c r="AF10679"/>
      <c r="AG10679"/>
      <c r="AH10679"/>
      <c r="AI10679"/>
    </row>
    <row r="10680" spans="1:35" s="11" customFormat="1" x14ac:dyDescent="0.25">
      <c r="A10680"/>
      <c r="B10680"/>
      <c r="C10680"/>
      <c r="D10680"/>
      <c r="I10680" s="67"/>
      <c r="J10680"/>
      <c r="K10680"/>
      <c r="L10680"/>
      <c r="M10680"/>
      <c r="N10680"/>
      <c r="O10680"/>
      <c r="P10680"/>
      <c r="Q10680"/>
      <c r="R10680"/>
      <c r="S10680"/>
      <c r="T10680"/>
      <c r="U10680"/>
      <c r="V10680"/>
      <c r="W10680"/>
      <c r="X10680"/>
      <c r="Y10680"/>
      <c r="Z10680"/>
      <c r="AA10680"/>
      <c r="AB10680"/>
      <c r="AC10680"/>
      <c r="AD10680"/>
      <c r="AE10680"/>
      <c r="AF10680"/>
      <c r="AG10680"/>
      <c r="AH10680"/>
      <c r="AI10680"/>
    </row>
    <row r="10681" spans="1:35" s="11" customFormat="1" x14ac:dyDescent="0.25">
      <c r="A10681"/>
      <c r="B10681"/>
      <c r="C10681"/>
      <c r="D10681"/>
      <c r="I10681" s="67"/>
      <c r="J10681"/>
      <c r="K10681"/>
      <c r="L10681"/>
      <c r="M10681"/>
      <c r="N10681"/>
      <c r="O10681"/>
      <c r="P10681"/>
      <c r="Q10681"/>
      <c r="R10681"/>
      <c r="S10681"/>
      <c r="T10681"/>
      <c r="U10681"/>
      <c r="V10681"/>
      <c r="W10681"/>
      <c r="X10681"/>
      <c r="Y10681"/>
      <c r="Z10681"/>
      <c r="AA10681"/>
      <c r="AB10681"/>
      <c r="AC10681"/>
      <c r="AD10681"/>
      <c r="AE10681"/>
      <c r="AF10681"/>
      <c r="AG10681"/>
      <c r="AH10681"/>
      <c r="AI10681"/>
    </row>
    <row r="10682" spans="1:35" s="11" customFormat="1" x14ac:dyDescent="0.25">
      <c r="A10682"/>
      <c r="B10682"/>
      <c r="C10682"/>
      <c r="D10682"/>
      <c r="I10682" s="67"/>
      <c r="J10682"/>
      <c r="K10682"/>
      <c r="L10682"/>
      <c r="M10682"/>
      <c r="N10682"/>
      <c r="O10682"/>
      <c r="P10682"/>
      <c r="Q10682"/>
      <c r="R10682"/>
      <c r="S10682"/>
      <c r="T10682"/>
      <c r="U10682"/>
      <c r="V10682"/>
      <c r="W10682"/>
      <c r="X10682"/>
      <c r="Y10682"/>
      <c r="Z10682"/>
      <c r="AA10682"/>
      <c r="AB10682"/>
      <c r="AC10682"/>
      <c r="AD10682"/>
      <c r="AE10682"/>
      <c r="AF10682"/>
      <c r="AG10682"/>
      <c r="AH10682"/>
      <c r="AI10682"/>
    </row>
    <row r="10683" spans="1:35" s="11" customFormat="1" x14ac:dyDescent="0.25">
      <c r="A10683"/>
      <c r="B10683"/>
      <c r="C10683"/>
      <c r="D10683"/>
      <c r="I10683" s="67"/>
      <c r="J10683"/>
      <c r="K10683"/>
      <c r="L10683"/>
      <c r="M10683"/>
      <c r="N10683"/>
      <c r="O10683"/>
      <c r="P10683"/>
      <c r="Q10683"/>
      <c r="R10683"/>
      <c r="S10683"/>
      <c r="T10683"/>
      <c r="U10683"/>
      <c r="V10683"/>
      <c r="W10683"/>
      <c r="X10683"/>
      <c r="Y10683"/>
      <c r="Z10683"/>
      <c r="AA10683"/>
      <c r="AB10683"/>
      <c r="AC10683"/>
      <c r="AD10683"/>
      <c r="AE10683"/>
      <c r="AF10683"/>
      <c r="AG10683"/>
      <c r="AH10683"/>
      <c r="AI10683"/>
    </row>
    <row r="10684" spans="1:35" s="11" customFormat="1" x14ac:dyDescent="0.25">
      <c r="A10684"/>
      <c r="B10684"/>
      <c r="C10684"/>
      <c r="D10684"/>
      <c r="I10684" s="67"/>
      <c r="J10684"/>
      <c r="K10684"/>
      <c r="L10684"/>
      <c r="M10684"/>
      <c r="N10684"/>
      <c r="O10684"/>
      <c r="P10684"/>
      <c r="Q10684"/>
      <c r="R10684"/>
      <c r="S10684"/>
      <c r="T10684"/>
      <c r="U10684"/>
      <c r="V10684"/>
      <c r="W10684"/>
      <c r="X10684"/>
      <c r="Y10684"/>
      <c r="Z10684"/>
      <c r="AA10684"/>
      <c r="AB10684"/>
      <c r="AC10684"/>
      <c r="AD10684"/>
      <c r="AE10684"/>
      <c r="AF10684"/>
      <c r="AG10684"/>
      <c r="AH10684"/>
      <c r="AI10684"/>
    </row>
    <row r="10685" spans="1:35" s="11" customFormat="1" x14ac:dyDescent="0.25">
      <c r="A10685"/>
      <c r="B10685"/>
      <c r="C10685"/>
      <c r="D10685"/>
      <c r="I10685" s="67"/>
      <c r="J10685"/>
      <c r="K10685"/>
      <c r="L10685"/>
      <c r="M10685"/>
      <c r="N10685"/>
      <c r="O10685"/>
      <c r="P10685"/>
      <c r="Q10685"/>
      <c r="R10685"/>
      <c r="S10685"/>
      <c r="T10685"/>
      <c r="U10685"/>
      <c r="V10685"/>
      <c r="W10685"/>
      <c r="X10685"/>
      <c r="Y10685"/>
      <c r="Z10685"/>
      <c r="AA10685"/>
      <c r="AB10685"/>
      <c r="AC10685"/>
      <c r="AD10685"/>
      <c r="AE10685"/>
      <c r="AF10685"/>
      <c r="AG10685"/>
      <c r="AH10685"/>
      <c r="AI10685"/>
    </row>
    <row r="10686" spans="1:35" s="11" customFormat="1" x14ac:dyDescent="0.25">
      <c r="A10686"/>
      <c r="B10686"/>
      <c r="C10686"/>
      <c r="D10686"/>
      <c r="I10686" s="67"/>
      <c r="J10686"/>
      <c r="K10686"/>
      <c r="L10686"/>
      <c r="M10686"/>
      <c r="N10686"/>
      <c r="O10686"/>
      <c r="P10686"/>
      <c r="Q10686"/>
      <c r="R10686"/>
      <c r="S10686"/>
      <c r="T10686"/>
      <c r="U10686"/>
      <c r="V10686"/>
      <c r="W10686"/>
      <c r="X10686"/>
      <c r="Y10686"/>
      <c r="Z10686"/>
      <c r="AA10686"/>
      <c r="AB10686"/>
      <c r="AC10686"/>
      <c r="AD10686"/>
      <c r="AE10686"/>
      <c r="AF10686"/>
      <c r="AG10686"/>
      <c r="AH10686"/>
      <c r="AI10686"/>
    </row>
    <row r="10687" spans="1:35" s="11" customFormat="1" x14ac:dyDescent="0.25">
      <c r="A10687"/>
      <c r="B10687"/>
      <c r="C10687"/>
      <c r="D10687"/>
      <c r="I10687" s="67"/>
      <c r="J10687"/>
      <c r="K10687"/>
      <c r="L10687"/>
      <c r="M10687"/>
      <c r="N10687"/>
      <c r="O10687"/>
      <c r="P10687"/>
      <c r="Q10687"/>
      <c r="R10687"/>
      <c r="S10687"/>
      <c r="T10687"/>
      <c r="U10687"/>
      <c r="V10687"/>
      <c r="W10687"/>
      <c r="X10687"/>
      <c r="Y10687"/>
      <c r="Z10687"/>
      <c r="AA10687"/>
      <c r="AB10687"/>
      <c r="AC10687"/>
      <c r="AD10687"/>
      <c r="AE10687"/>
      <c r="AF10687"/>
      <c r="AG10687"/>
      <c r="AH10687"/>
      <c r="AI10687"/>
    </row>
    <row r="10688" spans="1:35" s="11" customFormat="1" x14ac:dyDescent="0.25">
      <c r="A10688"/>
      <c r="B10688"/>
      <c r="C10688"/>
      <c r="D10688"/>
      <c r="I10688" s="67"/>
      <c r="J10688"/>
      <c r="K10688"/>
      <c r="L10688"/>
      <c r="M10688"/>
      <c r="N10688"/>
      <c r="O10688"/>
      <c r="P10688"/>
      <c r="Q10688"/>
      <c r="R10688"/>
      <c r="S10688"/>
      <c r="T10688"/>
      <c r="U10688"/>
      <c r="V10688"/>
      <c r="W10688"/>
      <c r="X10688"/>
      <c r="Y10688"/>
      <c r="Z10688"/>
      <c r="AA10688"/>
      <c r="AB10688"/>
      <c r="AC10688"/>
      <c r="AD10688"/>
      <c r="AE10688"/>
      <c r="AF10688"/>
      <c r="AG10688"/>
      <c r="AH10688"/>
      <c r="AI10688"/>
    </row>
    <row r="10689" spans="1:35" s="11" customFormat="1" x14ac:dyDescent="0.25">
      <c r="A10689"/>
      <c r="B10689"/>
      <c r="C10689"/>
      <c r="D10689"/>
      <c r="I10689" s="67"/>
      <c r="J10689"/>
      <c r="K10689"/>
      <c r="L10689"/>
      <c r="M10689"/>
      <c r="N10689"/>
      <c r="O10689"/>
      <c r="P10689"/>
      <c r="Q10689"/>
      <c r="R10689"/>
      <c r="S10689"/>
      <c r="T10689"/>
      <c r="U10689"/>
      <c r="V10689"/>
      <c r="W10689"/>
      <c r="X10689"/>
      <c r="Y10689"/>
      <c r="Z10689"/>
      <c r="AA10689"/>
      <c r="AB10689"/>
      <c r="AC10689"/>
      <c r="AD10689"/>
      <c r="AE10689"/>
      <c r="AF10689"/>
      <c r="AG10689"/>
      <c r="AH10689"/>
      <c r="AI10689"/>
    </row>
    <row r="10690" spans="1:35" s="11" customFormat="1" x14ac:dyDescent="0.25">
      <c r="A10690"/>
      <c r="B10690"/>
      <c r="C10690"/>
      <c r="D10690"/>
      <c r="I10690" s="67"/>
      <c r="J10690"/>
      <c r="K10690"/>
      <c r="L10690"/>
      <c r="M10690"/>
      <c r="N10690"/>
      <c r="O10690"/>
      <c r="P10690"/>
      <c r="Q10690"/>
      <c r="R10690"/>
      <c r="S10690"/>
      <c r="T10690"/>
      <c r="U10690"/>
      <c r="V10690"/>
      <c r="W10690"/>
      <c r="X10690"/>
      <c r="Y10690"/>
      <c r="Z10690"/>
      <c r="AA10690"/>
      <c r="AB10690"/>
      <c r="AC10690"/>
      <c r="AD10690"/>
      <c r="AE10690"/>
      <c r="AF10690"/>
      <c r="AG10690"/>
      <c r="AH10690"/>
      <c r="AI10690"/>
    </row>
    <row r="10691" spans="1:35" s="11" customFormat="1" x14ac:dyDescent="0.25">
      <c r="A10691"/>
      <c r="B10691"/>
      <c r="C10691"/>
      <c r="D10691"/>
      <c r="I10691" s="67"/>
      <c r="J10691"/>
      <c r="K10691"/>
      <c r="L10691"/>
      <c r="M10691"/>
      <c r="N10691"/>
      <c r="O10691"/>
      <c r="P10691"/>
      <c r="Q10691"/>
      <c r="R10691"/>
      <c r="S10691"/>
      <c r="T10691"/>
      <c r="U10691"/>
      <c r="V10691"/>
      <c r="W10691"/>
      <c r="X10691"/>
      <c r="Y10691"/>
      <c r="Z10691"/>
      <c r="AA10691"/>
      <c r="AB10691"/>
      <c r="AC10691"/>
      <c r="AD10691"/>
      <c r="AE10691"/>
      <c r="AF10691"/>
      <c r="AG10691"/>
      <c r="AH10691"/>
      <c r="AI10691"/>
    </row>
    <row r="10692" spans="1:35" s="11" customFormat="1" x14ac:dyDescent="0.25">
      <c r="A10692"/>
      <c r="B10692"/>
      <c r="C10692"/>
      <c r="D10692"/>
      <c r="I10692" s="67"/>
      <c r="J10692"/>
      <c r="K10692"/>
      <c r="L10692"/>
      <c r="M10692"/>
      <c r="N10692"/>
      <c r="O10692"/>
      <c r="P10692"/>
      <c r="Q10692"/>
      <c r="R10692"/>
      <c r="S10692"/>
      <c r="T10692"/>
      <c r="U10692"/>
      <c r="V10692"/>
      <c r="W10692"/>
      <c r="X10692"/>
      <c r="Y10692"/>
      <c r="Z10692"/>
      <c r="AA10692"/>
      <c r="AB10692"/>
      <c r="AC10692"/>
      <c r="AD10692"/>
      <c r="AE10692"/>
      <c r="AF10692"/>
      <c r="AG10692"/>
      <c r="AH10692"/>
      <c r="AI10692"/>
    </row>
    <row r="10693" spans="1:35" s="11" customFormat="1" x14ac:dyDescent="0.25">
      <c r="A10693"/>
      <c r="B10693"/>
      <c r="C10693"/>
      <c r="D10693"/>
      <c r="I10693" s="67"/>
      <c r="J10693"/>
      <c r="K10693"/>
      <c r="L10693"/>
      <c r="M10693"/>
      <c r="N10693"/>
      <c r="O10693"/>
      <c r="P10693"/>
      <c r="Q10693"/>
      <c r="R10693"/>
      <c r="S10693"/>
      <c r="T10693"/>
      <c r="U10693"/>
      <c r="V10693"/>
      <c r="W10693"/>
      <c r="X10693"/>
      <c r="Y10693"/>
      <c r="Z10693"/>
      <c r="AA10693"/>
      <c r="AB10693"/>
      <c r="AC10693"/>
      <c r="AD10693"/>
      <c r="AE10693"/>
      <c r="AF10693"/>
      <c r="AG10693"/>
      <c r="AH10693"/>
      <c r="AI10693"/>
    </row>
    <row r="10694" spans="1:35" s="11" customFormat="1" x14ac:dyDescent="0.25">
      <c r="A10694"/>
      <c r="B10694"/>
      <c r="C10694"/>
      <c r="D10694"/>
      <c r="I10694" s="67"/>
      <c r="J10694"/>
      <c r="K10694"/>
      <c r="L10694"/>
      <c r="M10694"/>
      <c r="N10694"/>
      <c r="O10694"/>
      <c r="P10694"/>
      <c r="Q10694"/>
      <c r="R10694"/>
      <c r="S10694"/>
      <c r="T10694"/>
      <c r="U10694"/>
      <c r="V10694"/>
      <c r="W10694"/>
      <c r="X10694"/>
      <c r="Y10694"/>
      <c r="Z10694"/>
      <c r="AA10694"/>
      <c r="AB10694"/>
      <c r="AC10694"/>
      <c r="AD10694"/>
      <c r="AE10694"/>
      <c r="AF10694"/>
      <c r="AG10694"/>
      <c r="AH10694"/>
      <c r="AI10694"/>
    </row>
    <row r="10695" spans="1:35" s="11" customFormat="1" x14ac:dyDescent="0.25">
      <c r="A10695"/>
      <c r="B10695"/>
      <c r="C10695"/>
      <c r="D10695"/>
      <c r="I10695" s="67"/>
      <c r="J10695"/>
      <c r="K10695"/>
      <c r="L10695"/>
      <c r="M10695"/>
      <c r="N10695"/>
      <c r="O10695"/>
      <c r="P10695"/>
      <c r="Q10695"/>
      <c r="R10695"/>
      <c r="S10695"/>
      <c r="T10695"/>
      <c r="U10695"/>
      <c r="V10695"/>
      <c r="W10695"/>
      <c r="X10695"/>
      <c r="Y10695"/>
      <c r="Z10695"/>
      <c r="AA10695"/>
      <c r="AB10695"/>
      <c r="AC10695"/>
      <c r="AD10695"/>
      <c r="AE10695"/>
      <c r="AF10695"/>
      <c r="AG10695"/>
      <c r="AH10695"/>
      <c r="AI10695"/>
    </row>
    <row r="10696" spans="1:35" s="11" customFormat="1" x14ac:dyDescent="0.25">
      <c r="A10696"/>
      <c r="B10696"/>
      <c r="C10696"/>
      <c r="D10696"/>
      <c r="I10696" s="67"/>
      <c r="J10696"/>
      <c r="K10696"/>
      <c r="L10696"/>
      <c r="M10696"/>
      <c r="N10696"/>
      <c r="O10696"/>
      <c r="P10696"/>
      <c r="Q10696"/>
      <c r="R10696"/>
      <c r="S10696"/>
      <c r="T10696"/>
      <c r="U10696"/>
      <c r="V10696"/>
      <c r="W10696"/>
      <c r="X10696"/>
      <c r="Y10696"/>
      <c r="Z10696"/>
      <c r="AA10696"/>
      <c r="AB10696"/>
      <c r="AC10696"/>
      <c r="AD10696"/>
      <c r="AE10696"/>
      <c r="AF10696"/>
      <c r="AG10696"/>
      <c r="AH10696"/>
      <c r="AI10696"/>
    </row>
    <row r="10697" spans="1:35" s="11" customFormat="1" x14ac:dyDescent="0.25">
      <c r="A10697"/>
      <c r="B10697"/>
      <c r="C10697"/>
      <c r="D10697"/>
      <c r="I10697" s="67"/>
      <c r="J10697"/>
      <c r="K10697"/>
      <c r="L10697"/>
      <c r="M10697"/>
      <c r="N10697"/>
      <c r="O10697"/>
      <c r="P10697"/>
      <c r="Q10697"/>
      <c r="R10697"/>
      <c r="S10697"/>
      <c r="T10697"/>
      <c r="U10697"/>
      <c r="V10697"/>
      <c r="W10697"/>
      <c r="X10697"/>
      <c r="Y10697"/>
      <c r="Z10697"/>
      <c r="AA10697"/>
      <c r="AB10697"/>
      <c r="AC10697"/>
      <c r="AD10697"/>
      <c r="AE10697"/>
      <c r="AF10697"/>
      <c r="AG10697"/>
      <c r="AH10697"/>
      <c r="AI10697"/>
    </row>
    <row r="10698" spans="1:35" s="11" customFormat="1" x14ac:dyDescent="0.25">
      <c r="A10698"/>
      <c r="B10698"/>
      <c r="C10698"/>
      <c r="D10698"/>
      <c r="I10698" s="67"/>
      <c r="J10698"/>
      <c r="K10698"/>
      <c r="L10698"/>
      <c r="M10698"/>
      <c r="N10698"/>
      <c r="O10698"/>
      <c r="P10698"/>
      <c r="Q10698"/>
      <c r="R10698"/>
      <c r="S10698"/>
      <c r="T10698"/>
      <c r="U10698"/>
      <c r="V10698"/>
      <c r="W10698"/>
      <c r="X10698"/>
      <c r="Y10698"/>
      <c r="Z10698"/>
      <c r="AA10698"/>
      <c r="AB10698"/>
      <c r="AC10698"/>
      <c r="AD10698"/>
      <c r="AE10698"/>
      <c r="AF10698"/>
      <c r="AG10698"/>
      <c r="AH10698"/>
      <c r="AI10698"/>
    </row>
    <row r="10699" spans="1:35" s="11" customFormat="1" x14ac:dyDescent="0.25">
      <c r="A10699"/>
      <c r="B10699"/>
      <c r="C10699"/>
      <c r="D10699"/>
      <c r="I10699" s="67"/>
      <c r="J10699"/>
      <c r="K10699"/>
      <c r="L10699"/>
      <c r="M10699"/>
      <c r="N10699"/>
      <c r="O10699"/>
      <c r="P10699"/>
      <c r="Q10699"/>
      <c r="R10699"/>
      <c r="S10699"/>
      <c r="T10699"/>
      <c r="U10699"/>
      <c r="V10699"/>
      <c r="W10699"/>
      <c r="X10699"/>
      <c r="Y10699"/>
      <c r="Z10699"/>
      <c r="AA10699"/>
      <c r="AB10699"/>
      <c r="AC10699"/>
      <c r="AD10699"/>
      <c r="AE10699"/>
      <c r="AF10699"/>
      <c r="AG10699"/>
      <c r="AH10699"/>
      <c r="AI10699"/>
    </row>
    <row r="10700" spans="1:35" s="11" customFormat="1" x14ac:dyDescent="0.25">
      <c r="A10700"/>
      <c r="B10700"/>
      <c r="C10700"/>
      <c r="D10700"/>
      <c r="I10700" s="67"/>
      <c r="J10700"/>
      <c r="K10700"/>
      <c r="L10700"/>
      <c r="M10700"/>
      <c r="N10700"/>
      <c r="O10700"/>
      <c r="P10700"/>
      <c r="Q10700"/>
      <c r="R10700"/>
      <c r="S10700"/>
      <c r="T10700"/>
      <c r="U10700"/>
      <c r="V10700"/>
      <c r="W10700"/>
      <c r="X10700"/>
      <c r="Y10700"/>
      <c r="Z10700"/>
      <c r="AA10700"/>
      <c r="AB10700"/>
      <c r="AC10700"/>
      <c r="AD10700"/>
      <c r="AE10700"/>
      <c r="AF10700"/>
      <c r="AG10700"/>
      <c r="AH10700"/>
      <c r="AI10700"/>
    </row>
    <row r="10701" spans="1:35" s="11" customFormat="1" x14ac:dyDescent="0.25">
      <c r="A10701"/>
      <c r="B10701"/>
      <c r="C10701"/>
      <c r="D10701"/>
      <c r="I10701" s="67"/>
      <c r="J10701"/>
      <c r="K10701"/>
      <c r="L10701"/>
      <c r="M10701"/>
      <c r="N10701"/>
      <c r="O10701"/>
      <c r="P10701"/>
      <c r="Q10701"/>
      <c r="R10701"/>
      <c r="S10701"/>
      <c r="T10701"/>
      <c r="U10701"/>
      <c r="V10701"/>
      <c r="W10701"/>
      <c r="X10701"/>
      <c r="Y10701"/>
      <c r="Z10701"/>
      <c r="AA10701"/>
      <c r="AB10701"/>
      <c r="AC10701"/>
      <c r="AD10701"/>
      <c r="AE10701"/>
      <c r="AF10701"/>
      <c r="AG10701"/>
      <c r="AH10701"/>
      <c r="AI10701"/>
    </row>
    <row r="10702" spans="1:35" s="11" customFormat="1" x14ac:dyDescent="0.25">
      <c r="A10702"/>
      <c r="B10702"/>
      <c r="C10702"/>
      <c r="D10702"/>
      <c r="I10702" s="67"/>
      <c r="J10702"/>
      <c r="K10702"/>
      <c r="L10702"/>
      <c r="M10702"/>
      <c r="N10702"/>
      <c r="O10702"/>
      <c r="P10702"/>
      <c r="Q10702"/>
      <c r="R10702"/>
      <c r="S10702"/>
      <c r="T10702"/>
      <c r="U10702"/>
      <c r="V10702"/>
      <c r="W10702"/>
      <c r="X10702"/>
      <c r="Y10702"/>
      <c r="Z10702"/>
      <c r="AA10702"/>
      <c r="AB10702"/>
      <c r="AC10702"/>
      <c r="AD10702"/>
      <c r="AE10702"/>
      <c r="AF10702"/>
      <c r="AG10702"/>
      <c r="AH10702"/>
      <c r="AI10702"/>
    </row>
    <row r="10703" spans="1:35" s="11" customFormat="1" x14ac:dyDescent="0.25">
      <c r="A10703"/>
      <c r="B10703"/>
      <c r="C10703"/>
      <c r="D10703"/>
      <c r="I10703" s="67"/>
      <c r="J10703"/>
      <c r="K10703"/>
      <c r="L10703"/>
      <c r="M10703"/>
      <c r="N10703"/>
      <c r="O10703"/>
      <c r="P10703"/>
      <c r="Q10703"/>
      <c r="R10703"/>
      <c r="S10703"/>
      <c r="T10703"/>
      <c r="U10703"/>
      <c r="V10703"/>
      <c r="W10703"/>
      <c r="X10703"/>
      <c r="Y10703"/>
      <c r="Z10703"/>
      <c r="AA10703"/>
      <c r="AB10703"/>
      <c r="AC10703"/>
      <c r="AD10703"/>
      <c r="AE10703"/>
      <c r="AF10703"/>
      <c r="AG10703"/>
      <c r="AH10703"/>
      <c r="AI10703"/>
    </row>
    <row r="10704" spans="1:35" s="11" customFormat="1" x14ac:dyDescent="0.25">
      <c r="A10704"/>
      <c r="B10704"/>
      <c r="C10704"/>
      <c r="D10704"/>
      <c r="I10704" s="67"/>
      <c r="J10704"/>
      <c r="K10704"/>
      <c r="L10704"/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  <c r="AB10704"/>
      <c r="AC10704"/>
      <c r="AD10704"/>
      <c r="AE10704"/>
      <c r="AF10704"/>
      <c r="AG10704"/>
      <c r="AH10704"/>
      <c r="AI10704"/>
    </row>
    <row r="10705" spans="1:35" s="11" customFormat="1" x14ac:dyDescent="0.25">
      <c r="A10705"/>
      <c r="B10705"/>
      <c r="C10705"/>
      <c r="D10705"/>
      <c r="I10705" s="67"/>
      <c r="J10705"/>
      <c r="K10705"/>
      <c r="L10705"/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  <c r="AB10705"/>
      <c r="AC10705"/>
      <c r="AD10705"/>
      <c r="AE10705"/>
      <c r="AF10705"/>
      <c r="AG10705"/>
      <c r="AH10705"/>
      <c r="AI10705"/>
    </row>
    <row r="10706" spans="1:35" s="11" customFormat="1" x14ac:dyDescent="0.25">
      <c r="A10706"/>
      <c r="B10706"/>
      <c r="C10706"/>
      <c r="D10706"/>
      <c r="I10706" s="67"/>
      <c r="J10706"/>
      <c r="K10706"/>
      <c r="L10706"/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  <c r="AB10706"/>
      <c r="AC10706"/>
      <c r="AD10706"/>
      <c r="AE10706"/>
      <c r="AF10706"/>
      <c r="AG10706"/>
      <c r="AH10706"/>
      <c r="AI10706"/>
    </row>
    <row r="10707" spans="1:35" s="11" customFormat="1" x14ac:dyDescent="0.25">
      <c r="A10707"/>
      <c r="B10707"/>
      <c r="C10707"/>
      <c r="D10707"/>
      <c r="I10707" s="67"/>
      <c r="J10707"/>
      <c r="K10707"/>
      <c r="L10707"/>
      <c r="M10707"/>
      <c r="N10707"/>
      <c r="O10707"/>
      <c r="P10707"/>
      <c r="Q10707"/>
      <c r="R10707"/>
      <c r="S10707"/>
      <c r="T10707"/>
      <c r="U10707"/>
      <c r="V10707"/>
      <c r="W10707"/>
      <c r="X10707"/>
      <c r="Y10707"/>
      <c r="Z10707"/>
      <c r="AA10707"/>
      <c r="AB10707"/>
      <c r="AC10707"/>
      <c r="AD10707"/>
      <c r="AE10707"/>
      <c r="AF10707"/>
      <c r="AG10707"/>
      <c r="AH10707"/>
      <c r="AI10707"/>
    </row>
    <row r="10708" spans="1:35" s="11" customFormat="1" x14ac:dyDescent="0.25">
      <c r="A10708"/>
      <c r="B10708"/>
      <c r="C10708"/>
      <c r="D10708"/>
      <c r="I10708" s="67"/>
      <c r="J10708"/>
      <c r="K10708"/>
      <c r="L10708"/>
      <c r="M10708"/>
      <c r="N10708"/>
      <c r="O10708"/>
      <c r="P10708"/>
      <c r="Q10708"/>
      <c r="R10708"/>
      <c r="S10708"/>
      <c r="T10708"/>
      <c r="U10708"/>
      <c r="V10708"/>
      <c r="W10708"/>
      <c r="X10708"/>
      <c r="Y10708"/>
      <c r="Z10708"/>
      <c r="AA10708"/>
      <c r="AB10708"/>
      <c r="AC10708"/>
      <c r="AD10708"/>
      <c r="AE10708"/>
      <c r="AF10708"/>
      <c r="AG10708"/>
      <c r="AH10708"/>
      <c r="AI10708"/>
    </row>
    <row r="10709" spans="1:35" s="11" customFormat="1" x14ac:dyDescent="0.25">
      <c r="A10709"/>
      <c r="B10709"/>
      <c r="C10709"/>
      <c r="D10709"/>
      <c r="I10709" s="67"/>
      <c r="J10709"/>
      <c r="K10709"/>
      <c r="L10709"/>
      <c r="M10709"/>
      <c r="N10709"/>
      <c r="O10709"/>
      <c r="P10709"/>
      <c r="Q10709"/>
      <c r="R10709"/>
      <c r="S10709"/>
      <c r="T10709"/>
      <c r="U10709"/>
      <c r="V10709"/>
      <c r="W10709"/>
      <c r="X10709"/>
      <c r="Y10709"/>
      <c r="Z10709"/>
      <c r="AA10709"/>
      <c r="AB10709"/>
      <c r="AC10709"/>
      <c r="AD10709"/>
      <c r="AE10709"/>
      <c r="AF10709"/>
      <c r="AG10709"/>
      <c r="AH10709"/>
      <c r="AI10709"/>
    </row>
    <row r="10710" spans="1:35" s="11" customFormat="1" x14ac:dyDescent="0.25">
      <c r="A10710"/>
      <c r="B10710"/>
      <c r="C10710"/>
      <c r="D10710"/>
      <c r="I10710" s="67"/>
      <c r="J10710"/>
      <c r="K10710"/>
      <c r="L10710"/>
      <c r="M10710"/>
      <c r="N10710"/>
      <c r="O10710"/>
      <c r="P10710"/>
      <c r="Q10710"/>
      <c r="R10710"/>
      <c r="S10710"/>
      <c r="T10710"/>
      <c r="U10710"/>
      <c r="V10710"/>
      <c r="W10710"/>
      <c r="X10710"/>
      <c r="Y10710"/>
      <c r="Z10710"/>
      <c r="AA10710"/>
      <c r="AB10710"/>
      <c r="AC10710"/>
      <c r="AD10710"/>
      <c r="AE10710"/>
      <c r="AF10710"/>
      <c r="AG10710"/>
      <c r="AH10710"/>
      <c r="AI10710"/>
    </row>
    <row r="10711" spans="1:35" s="11" customFormat="1" x14ac:dyDescent="0.25">
      <c r="A10711"/>
      <c r="B10711"/>
      <c r="C10711"/>
      <c r="D10711"/>
      <c r="I10711" s="67"/>
      <c r="J10711"/>
      <c r="K10711"/>
      <c r="L10711"/>
      <c r="M10711"/>
      <c r="N10711"/>
      <c r="O10711"/>
      <c r="P10711"/>
      <c r="Q10711"/>
      <c r="R10711"/>
      <c r="S10711"/>
      <c r="T10711"/>
      <c r="U10711"/>
      <c r="V10711"/>
      <c r="W10711"/>
      <c r="X10711"/>
      <c r="Y10711"/>
      <c r="Z10711"/>
      <c r="AA10711"/>
      <c r="AB10711"/>
      <c r="AC10711"/>
      <c r="AD10711"/>
      <c r="AE10711"/>
      <c r="AF10711"/>
      <c r="AG10711"/>
      <c r="AH10711"/>
      <c r="AI10711"/>
    </row>
    <row r="10712" spans="1:35" s="11" customFormat="1" x14ac:dyDescent="0.25">
      <c r="A10712"/>
      <c r="B10712"/>
      <c r="C10712"/>
      <c r="D10712"/>
      <c r="I10712" s="67"/>
      <c r="J10712"/>
      <c r="K10712"/>
      <c r="L10712"/>
      <c r="M10712"/>
      <c r="N10712"/>
      <c r="O10712"/>
      <c r="P10712"/>
      <c r="Q10712"/>
      <c r="R10712"/>
      <c r="S10712"/>
      <c r="T10712"/>
      <c r="U10712"/>
      <c r="V10712"/>
      <c r="W10712"/>
      <c r="X10712"/>
      <c r="Y10712"/>
      <c r="Z10712"/>
      <c r="AA10712"/>
      <c r="AB10712"/>
      <c r="AC10712"/>
      <c r="AD10712"/>
      <c r="AE10712"/>
      <c r="AF10712"/>
      <c r="AG10712"/>
      <c r="AH10712"/>
      <c r="AI10712"/>
    </row>
    <row r="10713" spans="1:35" s="11" customFormat="1" x14ac:dyDescent="0.25">
      <c r="A10713"/>
      <c r="B10713"/>
      <c r="C10713"/>
      <c r="D10713"/>
      <c r="I10713" s="67"/>
      <c r="J10713"/>
      <c r="K10713"/>
      <c r="L10713"/>
      <c r="M10713"/>
      <c r="N10713"/>
      <c r="O10713"/>
      <c r="P10713"/>
      <c r="Q10713"/>
      <c r="R10713"/>
      <c r="S10713"/>
      <c r="T10713"/>
      <c r="U10713"/>
      <c r="V10713"/>
      <c r="W10713"/>
      <c r="X10713"/>
      <c r="Y10713"/>
      <c r="Z10713"/>
      <c r="AA10713"/>
      <c r="AB10713"/>
      <c r="AC10713"/>
      <c r="AD10713"/>
      <c r="AE10713"/>
      <c r="AF10713"/>
      <c r="AG10713"/>
      <c r="AH10713"/>
      <c r="AI10713"/>
    </row>
    <row r="10714" spans="1:35" s="11" customFormat="1" x14ac:dyDescent="0.25">
      <c r="A10714"/>
      <c r="B10714"/>
      <c r="C10714"/>
      <c r="D10714"/>
      <c r="I10714" s="67"/>
      <c r="J10714"/>
      <c r="K10714"/>
      <c r="L10714"/>
      <c r="M10714"/>
      <c r="N10714"/>
      <c r="O10714"/>
      <c r="P10714"/>
      <c r="Q10714"/>
      <c r="R10714"/>
      <c r="S10714"/>
      <c r="T10714"/>
      <c r="U10714"/>
      <c r="V10714"/>
      <c r="W10714"/>
      <c r="X10714"/>
      <c r="Y10714"/>
      <c r="Z10714"/>
      <c r="AA10714"/>
      <c r="AB10714"/>
      <c r="AC10714"/>
      <c r="AD10714"/>
      <c r="AE10714"/>
      <c r="AF10714"/>
      <c r="AG10714"/>
      <c r="AH10714"/>
      <c r="AI10714"/>
    </row>
    <row r="10715" spans="1:35" s="11" customFormat="1" x14ac:dyDescent="0.25">
      <c r="A10715"/>
      <c r="B10715"/>
      <c r="C10715"/>
      <c r="D10715"/>
      <c r="I10715" s="67"/>
      <c r="J10715"/>
      <c r="K10715"/>
      <c r="L10715"/>
      <c r="M10715"/>
      <c r="N10715"/>
      <c r="O10715"/>
      <c r="P10715"/>
      <c r="Q10715"/>
      <c r="R10715"/>
      <c r="S10715"/>
      <c r="T10715"/>
      <c r="U10715"/>
      <c r="V10715"/>
      <c r="W10715"/>
      <c r="X10715"/>
      <c r="Y10715"/>
      <c r="Z10715"/>
      <c r="AA10715"/>
      <c r="AB10715"/>
      <c r="AC10715"/>
      <c r="AD10715"/>
      <c r="AE10715"/>
      <c r="AF10715"/>
      <c r="AG10715"/>
      <c r="AH10715"/>
      <c r="AI10715"/>
    </row>
    <row r="10716" spans="1:35" s="11" customFormat="1" x14ac:dyDescent="0.25">
      <c r="A10716"/>
      <c r="B10716"/>
      <c r="C10716"/>
      <c r="D10716"/>
      <c r="I10716" s="67"/>
      <c r="J10716"/>
      <c r="K10716"/>
      <c r="L10716"/>
      <c r="M10716"/>
      <c r="N10716"/>
      <c r="O10716"/>
      <c r="P10716"/>
      <c r="Q10716"/>
      <c r="R10716"/>
      <c r="S10716"/>
      <c r="T10716"/>
      <c r="U10716"/>
      <c r="V10716"/>
      <c r="W10716"/>
      <c r="X10716"/>
      <c r="Y10716"/>
      <c r="Z10716"/>
      <c r="AA10716"/>
      <c r="AB10716"/>
      <c r="AC10716"/>
      <c r="AD10716"/>
      <c r="AE10716"/>
      <c r="AF10716"/>
      <c r="AG10716"/>
      <c r="AH10716"/>
      <c r="AI10716"/>
    </row>
    <row r="10717" spans="1:35" s="11" customFormat="1" x14ac:dyDescent="0.25">
      <c r="A10717"/>
      <c r="B10717"/>
      <c r="C10717"/>
      <c r="D10717"/>
      <c r="I10717" s="67"/>
      <c r="J10717"/>
      <c r="K10717"/>
      <c r="L10717"/>
      <c r="M10717"/>
      <c r="N10717"/>
      <c r="O10717"/>
      <c r="P10717"/>
      <c r="Q10717"/>
      <c r="R10717"/>
      <c r="S10717"/>
      <c r="T10717"/>
      <c r="U10717"/>
      <c r="V10717"/>
      <c r="W10717"/>
      <c r="X10717"/>
      <c r="Y10717"/>
      <c r="Z10717"/>
      <c r="AA10717"/>
      <c r="AB10717"/>
      <c r="AC10717"/>
      <c r="AD10717"/>
      <c r="AE10717"/>
      <c r="AF10717"/>
      <c r="AG10717"/>
      <c r="AH10717"/>
      <c r="AI10717"/>
    </row>
    <row r="10718" spans="1:35" s="11" customFormat="1" x14ac:dyDescent="0.25">
      <c r="A10718"/>
      <c r="B10718"/>
      <c r="C10718"/>
      <c r="D10718"/>
      <c r="I10718" s="67"/>
      <c r="J10718"/>
      <c r="K10718"/>
      <c r="L10718"/>
      <c r="M10718"/>
      <c r="N10718"/>
      <c r="O10718"/>
      <c r="P10718"/>
      <c r="Q10718"/>
      <c r="R10718"/>
      <c r="S10718"/>
      <c r="T10718"/>
      <c r="U10718"/>
      <c r="V10718"/>
      <c r="W10718"/>
      <c r="X10718"/>
      <c r="Y10718"/>
      <c r="Z10718"/>
      <c r="AA10718"/>
      <c r="AB10718"/>
      <c r="AC10718"/>
      <c r="AD10718"/>
      <c r="AE10718"/>
      <c r="AF10718"/>
      <c r="AG10718"/>
      <c r="AH10718"/>
      <c r="AI10718"/>
    </row>
    <row r="10719" spans="1:35" s="11" customFormat="1" x14ac:dyDescent="0.25">
      <c r="A10719"/>
      <c r="B10719"/>
      <c r="C10719"/>
      <c r="D10719"/>
      <c r="I10719" s="67"/>
      <c r="J10719"/>
      <c r="K10719"/>
      <c r="L10719"/>
      <c r="M10719"/>
      <c r="N10719"/>
      <c r="O10719"/>
      <c r="P10719"/>
      <c r="Q10719"/>
      <c r="R10719"/>
      <c r="S10719"/>
      <c r="T10719"/>
      <c r="U10719"/>
      <c r="V10719"/>
      <c r="W10719"/>
      <c r="X10719"/>
      <c r="Y10719"/>
      <c r="Z10719"/>
      <c r="AA10719"/>
      <c r="AB10719"/>
      <c r="AC10719"/>
      <c r="AD10719"/>
      <c r="AE10719"/>
      <c r="AF10719"/>
      <c r="AG10719"/>
      <c r="AH10719"/>
      <c r="AI10719"/>
    </row>
    <row r="10720" spans="1:35" s="11" customFormat="1" x14ac:dyDescent="0.25">
      <c r="A10720"/>
      <c r="B10720"/>
      <c r="C10720"/>
      <c r="D10720"/>
      <c r="I10720" s="67"/>
      <c r="J10720"/>
      <c r="K10720"/>
      <c r="L10720"/>
      <c r="M10720"/>
      <c r="N10720"/>
      <c r="O10720"/>
      <c r="P10720"/>
      <c r="Q10720"/>
      <c r="R10720"/>
      <c r="S10720"/>
      <c r="T10720"/>
      <c r="U10720"/>
      <c r="V10720"/>
      <c r="W10720"/>
      <c r="X10720"/>
      <c r="Y10720"/>
      <c r="Z10720"/>
      <c r="AA10720"/>
      <c r="AB10720"/>
      <c r="AC10720"/>
      <c r="AD10720"/>
      <c r="AE10720"/>
      <c r="AF10720"/>
      <c r="AG10720"/>
      <c r="AH10720"/>
      <c r="AI10720"/>
    </row>
    <row r="10721" spans="1:35" s="11" customFormat="1" x14ac:dyDescent="0.25">
      <c r="A10721"/>
      <c r="B10721"/>
      <c r="C10721"/>
      <c r="D10721"/>
      <c r="I10721" s="67"/>
      <c r="J10721"/>
      <c r="K10721"/>
      <c r="L10721"/>
      <c r="M10721"/>
      <c r="N10721"/>
      <c r="O10721"/>
      <c r="P10721"/>
      <c r="Q10721"/>
      <c r="R10721"/>
      <c r="S10721"/>
      <c r="T10721"/>
      <c r="U10721"/>
      <c r="V10721"/>
      <c r="W10721"/>
      <c r="X10721"/>
      <c r="Y10721"/>
      <c r="Z10721"/>
      <c r="AA10721"/>
      <c r="AB10721"/>
      <c r="AC10721"/>
      <c r="AD10721"/>
      <c r="AE10721"/>
      <c r="AF10721"/>
      <c r="AG10721"/>
      <c r="AH10721"/>
      <c r="AI10721"/>
    </row>
    <row r="10722" spans="1:35" s="11" customFormat="1" x14ac:dyDescent="0.25">
      <c r="A10722"/>
      <c r="B10722"/>
      <c r="C10722"/>
      <c r="D10722"/>
      <c r="I10722" s="67"/>
      <c r="J10722"/>
      <c r="K10722"/>
      <c r="L10722"/>
      <c r="M10722"/>
      <c r="N10722"/>
      <c r="O10722"/>
      <c r="P10722"/>
      <c r="Q10722"/>
      <c r="R10722"/>
      <c r="S10722"/>
      <c r="T10722"/>
      <c r="U10722"/>
      <c r="V10722"/>
      <c r="W10722"/>
      <c r="X10722"/>
      <c r="Y10722"/>
      <c r="Z10722"/>
      <c r="AA10722"/>
      <c r="AB10722"/>
      <c r="AC10722"/>
      <c r="AD10722"/>
      <c r="AE10722"/>
      <c r="AF10722"/>
      <c r="AG10722"/>
      <c r="AH10722"/>
      <c r="AI10722"/>
    </row>
    <row r="10723" spans="1:35" s="11" customFormat="1" x14ac:dyDescent="0.25">
      <c r="A10723"/>
      <c r="B10723"/>
      <c r="C10723"/>
      <c r="D10723"/>
      <c r="I10723" s="67"/>
      <c r="J10723"/>
      <c r="K10723"/>
      <c r="L10723"/>
      <c r="M10723"/>
      <c r="N10723"/>
      <c r="O10723"/>
      <c r="P10723"/>
      <c r="Q10723"/>
      <c r="R10723"/>
      <c r="S10723"/>
      <c r="T10723"/>
      <c r="U10723"/>
      <c r="V10723"/>
      <c r="W10723"/>
      <c r="X10723"/>
      <c r="Y10723"/>
      <c r="Z10723"/>
      <c r="AA10723"/>
      <c r="AB10723"/>
      <c r="AC10723"/>
      <c r="AD10723"/>
      <c r="AE10723"/>
      <c r="AF10723"/>
      <c r="AG10723"/>
      <c r="AH10723"/>
      <c r="AI10723"/>
    </row>
    <row r="10724" spans="1:35" s="11" customFormat="1" x14ac:dyDescent="0.25">
      <c r="A10724"/>
      <c r="B10724"/>
      <c r="C10724"/>
      <c r="D10724"/>
      <c r="I10724" s="67"/>
      <c r="J10724"/>
      <c r="K10724"/>
      <c r="L10724"/>
      <c r="M10724"/>
      <c r="N10724"/>
      <c r="O10724"/>
      <c r="P10724"/>
      <c r="Q10724"/>
      <c r="R10724"/>
      <c r="S10724"/>
      <c r="T10724"/>
      <c r="U10724"/>
      <c r="V10724"/>
      <c r="W10724"/>
      <c r="X10724"/>
      <c r="Y10724"/>
      <c r="Z10724"/>
      <c r="AA10724"/>
      <c r="AB10724"/>
      <c r="AC10724"/>
      <c r="AD10724"/>
      <c r="AE10724"/>
      <c r="AF10724"/>
      <c r="AG10724"/>
      <c r="AH10724"/>
      <c r="AI10724"/>
    </row>
    <row r="10725" spans="1:35" s="11" customFormat="1" x14ac:dyDescent="0.25">
      <c r="A10725"/>
      <c r="B10725"/>
      <c r="C10725"/>
      <c r="D10725"/>
      <c r="I10725" s="67"/>
      <c r="J10725"/>
      <c r="K10725"/>
      <c r="L10725"/>
      <c r="M10725"/>
      <c r="N10725"/>
      <c r="O10725"/>
      <c r="P10725"/>
      <c r="Q10725"/>
      <c r="R10725"/>
      <c r="S10725"/>
      <c r="T10725"/>
      <c r="U10725"/>
      <c r="V10725"/>
      <c r="W10725"/>
      <c r="X10725"/>
      <c r="Y10725"/>
      <c r="Z10725"/>
      <c r="AA10725"/>
      <c r="AB10725"/>
      <c r="AC10725"/>
      <c r="AD10725"/>
      <c r="AE10725"/>
      <c r="AF10725"/>
      <c r="AG10725"/>
      <c r="AH10725"/>
      <c r="AI10725"/>
    </row>
    <row r="10726" spans="1:35" s="11" customFormat="1" x14ac:dyDescent="0.25">
      <c r="A10726"/>
      <c r="B10726"/>
      <c r="C10726"/>
      <c r="D10726"/>
      <c r="I10726" s="67"/>
      <c r="J10726"/>
      <c r="K10726"/>
      <c r="L10726"/>
      <c r="M10726"/>
      <c r="N10726"/>
      <c r="O10726"/>
      <c r="P10726"/>
      <c r="Q10726"/>
      <c r="R10726"/>
      <c r="S10726"/>
      <c r="T10726"/>
      <c r="U10726"/>
      <c r="V10726"/>
      <c r="W10726"/>
      <c r="X10726"/>
      <c r="Y10726"/>
      <c r="Z10726"/>
      <c r="AA10726"/>
      <c r="AB10726"/>
      <c r="AC10726"/>
      <c r="AD10726"/>
      <c r="AE10726"/>
      <c r="AF10726"/>
      <c r="AG10726"/>
      <c r="AH10726"/>
      <c r="AI10726"/>
    </row>
    <row r="10727" spans="1:35" s="11" customFormat="1" x14ac:dyDescent="0.25">
      <c r="A10727"/>
      <c r="B10727"/>
      <c r="C10727"/>
      <c r="D10727"/>
      <c r="I10727" s="67"/>
      <c r="J10727"/>
      <c r="K10727"/>
      <c r="L10727"/>
      <c r="M10727"/>
      <c r="N10727"/>
      <c r="O10727"/>
      <c r="P10727"/>
      <c r="Q10727"/>
      <c r="R10727"/>
      <c r="S10727"/>
      <c r="T10727"/>
      <c r="U10727"/>
      <c r="V10727"/>
      <c r="W10727"/>
      <c r="X10727"/>
      <c r="Y10727"/>
      <c r="Z10727"/>
      <c r="AA10727"/>
      <c r="AB10727"/>
      <c r="AC10727"/>
      <c r="AD10727"/>
      <c r="AE10727"/>
      <c r="AF10727"/>
      <c r="AG10727"/>
      <c r="AH10727"/>
      <c r="AI10727"/>
    </row>
    <row r="10728" spans="1:35" s="11" customFormat="1" x14ac:dyDescent="0.25">
      <c r="A10728"/>
      <c r="B10728"/>
      <c r="C10728"/>
      <c r="D10728"/>
      <c r="I10728" s="67"/>
      <c r="J10728"/>
      <c r="K10728"/>
      <c r="L10728"/>
      <c r="M10728"/>
      <c r="N10728"/>
      <c r="O10728"/>
      <c r="P10728"/>
      <c r="Q10728"/>
      <c r="R10728"/>
      <c r="S10728"/>
      <c r="T10728"/>
      <c r="U10728"/>
      <c r="V10728"/>
      <c r="W10728"/>
      <c r="X10728"/>
      <c r="Y10728"/>
      <c r="Z10728"/>
      <c r="AA10728"/>
      <c r="AB10728"/>
      <c r="AC10728"/>
      <c r="AD10728"/>
      <c r="AE10728"/>
      <c r="AF10728"/>
      <c r="AG10728"/>
      <c r="AH10728"/>
      <c r="AI10728"/>
    </row>
    <row r="10729" spans="1:35" s="11" customFormat="1" x14ac:dyDescent="0.25">
      <c r="A10729"/>
      <c r="B10729"/>
      <c r="C10729"/>
      <c r="D10729"/>
      <c r="I10729" s="67"/>
      <c r="J10729"/>
      <c r="K10729"/>
      <c r="L10729"/>
      <c r="M10729"/>
      <c r="N10729"/>
      <c r="O10729"/>
      <c r="P10729"/>
      <c r="Q10729"/>
      <c r="R10729"/>
      <c r="S10729"/>
      <c r="T10729"/>
      <c r="U10729"/>
      <c r="V10729"/>
      <c r="W10729"/>
      <c r="X10729"/>
      <c r="Y10729"/>
      <c r="Z10729"/>
      <c r="AA10729"/>
      <c r="AB10729"/>
      <c r="AC10729"/>
      <c r="AD10729"/>
      <c r="AE10729"/>
      <c r="AF10729"/>
      <c r="AG10729"/>
      <c r="AH10729"/>
      <c r="AI10729"/>
    </row>
    <row r="10730" spans="1:35" s="11" customFormat="1" x14ac:dyDescent="0.25">
      <c r="A10730"/>
      <c r="B10730"/>
      <c r="C10730"/>
      <c r="D10730"/>
      <c r="I10730" s="67"/>
      <c r="J10730"/>
      <c r="K10730"/>
      <c r="L10730"/>
      <c r="M10730"/>
      <c r="N10730"/>
      <c r="O10730"/>
      <c r="P10730"/>
      <c r="Q10730"/>
      <c r="R10730"/>
      <c r="S10730"/>
      <c r="T10730"/>
      <c r="U10730"/>
      <c r="V10730"/>
      <c r="W10730"/>
      <c r="X10730"/>
      <c r="Y10730"/>
      <c r="Z10730"/>
      <c r="AA10730"/>
      <c r="AB10730"/>
      <c r="AC10730"/>
      <c r="AD10730"/>
      <c r="AE10730"/>
      <c r="AF10730"/>
      <c r="AG10730"/>
      <c r="AH10730"/>
      <c r="AI10730"/>
    </row>
    <row r="10731" spans="1:35" s="11" customFormat="1" x14ac:dyDescent="0.25">
      <c r="A10731"/>
      <c r="B10731"/>
      <c r="C10731"/>
      <c r="D10731"/>
      <c r="I10731" s="67"/>
      <c r="J10731"/>
      <c r="K10731"/>
      <c r="L10731"/>
      <c r="M10731"/>
      <c r="N10731"/>
      <c r="O10731"/>
      <c r="P10731"/>
      <c r="Q10731"/>
      <c r="R10731"/>
      <c r="S10731"/>
      <c r="T10731"/>
      <c r="U10731"/>
      <c r="V10731"/>
      <c r="W10731"/>
      <c r="X10731"/>
      <c r="Y10731"/>
      <c r="Z10731"/>
      <c r="AA10731"/>
      <c r="AB10731"/>
      <c r="AC10731"/>
      <c r="AD10731"/>
      <c r="AE10731"/>
      <c r="AF10731"/>
      <c r="AG10731"/>
      <c r="AH10731"/>
      <c r="AI10731"/>
    </row>
    <row r="10732" spans="1:35" s="11" customFormat="1" x14ac:dyDescent="0.25">
      <c r="A10732"/>
      <c r="B10732"/>
      <c r="C10732"/>
      <c r="D10732"/>
      <c r="I10732" s="67"/>
      <c r="J10732"/>
      <c r="K10732"/>
      <c r="L10732"/>
      <c r="M10732"/>
      <c r="N10732"/>
      <c r="O10732"/>
      <c r="P10732"/>
      <c r="Q10732"/>
      <c r="R10732"/>
      <c r="S10732"/>
      <c r="T10732"/>
      <c r="U10732"/>
      <c r="V10732"/>
      <c r="W10732"/>
      <c r="X10732"/>
      <c r="Y10732"/>
      <c r="Z10732"/>
      <c r="AA10732"/>
      <c r="AB10732"/>
      <c r="AC10732"/>
      <c r="AD10732"/>
      <c r="AE10732"/>
      <c r="AF10732"/>
      <c r="AG10732"/>
      <c r="AH10732"/>
      <c r="AI10732"/>
    </row>
    <row r="10733" spans="1:35" s="11" customFormat="1" x14ac:dyDescent="0.25">
      <c r="A10733"/>
      <c r="B10733"/>
      <c r="C10733"/>
      <c r="D10733"/>
      <c r="I10733" s="67"/>
      <c r="J10733"/>
      <c r="K10733"/>
      <c r="L10733"/>
      <c r="M10733"/>
      <c r="N10733"/>
      <c r="O10733"/>
      <c r="P10733"/>
      <c r="Q10733"/>
      <c r="R10733"/>
      <c r="S10733"/>
      <c r="T10733"/>
      <c r="U10733"/>
      <c r="V10733"/>
      <c r="W10733"/>
      <c r="X10733"/>
      <c r="Y10733"/>
      <c r="Z10733"/>
      <c r="AA10733"/>
      <c r="AB10733"/>
      <c r="AC10733"/>
      <c r="AD10733"/>
      <c r="AE10733"/>
      <c r="AF10733"/>
      <c r="AG10733"/>
      <c r="AH10733"/>
      <c r="AI10733"/>
    </row>
    <row r="10734" spans="1:35" s="11" customFormat="1" x14ac:dyDescent="0.25">
      <c r="A10734"/>
      <c r="B10734"/>
      <c r="C10734"/>
      <c r="D10734"/>
      <c r="I10734" s="67"/>
      <c r="J10734"/>
      <c r="K10734"/>
      <c r="L10734"/>
      <c r="M10734"/>
      <c r="N10734"/>
      <c r="O10734"/>
      <c r="P10734"/>
      <c r="Q10734"/>
      <c r="R10734"/>
      <c r="S10734"/>
      <c r="T10734"/>
      <c r="U10734"/>
      <c r="V10734"/>
      <c r="W10734"/>
      <c r="X10734"/>
      <c r="Y10734"/>
      <c r="Z10734"/>
      <c r="AA10734"/>
      <c r="AB10734"/>
      <c r="AC10734"/>
      <c r="AD10734"/>
      <c r="AE10734"/>
      <c r="AF10734"/>
      <c r="AG10734"/>
      <c r="AH10734"/>
      <c r="AI10734"/>
    </row>
    <row r="10735" spans="1:35" s="11" customFormat="1" x14ac:dyDescent="0.25">
      <c r="A10735"/>
      <c r="B10735"/>
      <c r="C10735"/>
      <c r="D10735"/>
      <c r="I10735" s="67"/>
      <c r="J10735"/>
      <c r="K10735"/>
      <c r="L10735"/>
      <c r="M10735"/>
      <c r="N10735"/>
      <c r="O10735"/>
      <c r="P10735"/>
      <c r="Q10735"/>
      <c r="R10735"/>
      <c r="S10735"/>
      <c r="T10735"/>
      <c r="U10735"/>
      <c r="V10735"/>
      <c r="W10735"/>
      <c r="X10735"/>
      <c r="Y10735"/>
      <c r="Z10735"/>
      <c r="AA10735"/>
      <c r="AB10735"/>
      <c r="AC10735"/>
      <c r="AD10735"/>
      <c r="AE10735"/>
      <c r="AF10735"/>
      <c r="AG10735"/>
      <c r="AH10735"/>
      <c r="AI10735"/>
    </row>
    <row r="10736" spans="1:35" s="11" customFormat="1" x14ac:dyDescent="0.25">
      <c r="A10736"/>
      <c r="B10736"/>
      <c r="C10736"/>
      <c r="D10736"/>
      <c r="I10736" s="67"/>
      <c r="J10736"/>
      <c r="K10736"/>
      <c r="L10736"/>
      <c r="M10736"/>
      <c r="N10736"/>
      <c r="O10736"/>
      <c r="P10736"/>
      <c r="Q10736"/>
      <c r="R10736"/>
      <c r="S10736"/>
      <c r="T10736"/>
      <c r="U10736"/>
      <c r="V10736"/>
      <c r="W10736"/>
      <c r="X10736"/>
      <c r="Y10736"/>
      <c r="Z10736"/>
      <c r="AA10736"/>
      <c r="AB10736"/>
      <c r="AC10736"/>
      <c r="AD10736"/>
      <c r="AE10736"/>
      <c r="AF10736"/>
      <c r="AG10736"/>
      <c r="AH10736"/>
      <c r="AI10736"/>
    </row>
    <row r="10737" spans="1:35" s="11" customFormat="1" x14ac:dyDescent="0.25">
      <c r="A10737"/>
      <c r="B10737"/>
      <c r="C10737"/>
      <c r="D10737"/>
      <c r="I10737" s="67"/>
      <c r="J10737"/>
      <c r="K10737"/>
      <c r="L10737"/>
      <c r="M10737"/>
      <c r="N10737"/>
      <c r="O10737"/>
      <c r="P10737"/>
      <c r="Q10737"/>
      <c r="R10737"/>
      <c r="S10737"/>
      <c r="T10737"/>
      <c r="U10737"/>
      <c r="V10737"/>
      <c r="W10737"/>
      <c r="X10737"/>
      <c r="Y10737"/>
      <c r="Z10737"/>
      <c r="AA10737"/>
      <c r="AB10737"/>
      <c r="AC10737"/>
      <c r="AD10737"/>
      <c r="AE10737"/>
      <c r="AF10737"/>
      <c r="AG10737"/>
      <c r="AH10737"/>
      <c r="AI10737"/>
    </row>
    <row r="10738" spans="1:35" s="11" customFormat="1" x14ac:dyDescent="0.25">
      <c r="A10738"/>
      <c r="B10738"/>
      <c r="C10738"/>
      <c r="D10738"/>
      <c r="I10738" s="67"/>
      <c r="J10738"/>
      <c r="K10738"/>
      <c r="L10738"/>
      <c r="M10738"/>
      <c r="N10738"/>
      <c r="O10738"/>
      <c r="P10738"/>
      <c r="Q10738"/>
      <c r="R10738"/>
      <c r="S10738"/>
      <c r="T10738"/>
      <c r="U10738"/>
      <c r="V10738"/>
      <c r="W10738"/>
      <c r="X10738"/>
      <c r="Y10738"/>
      <c r="Z10738"/>
      <c r="AA10738"/>
      <c r="AB10738"/>
      <c r="AC10738"/>
      <c r="AD10738"/>
      <c r="AE10738"/>
      <c r="AF10738"/>
      <c r="AG10738"/>
      <c r="AH10738"/>
      <c r="AI10738"/>
    </row>
    <row r="10739" spans="1:35" s="11" customFormat="1" x14ac:dyDescent="0.25">
      <c r="A10739"/>
      <c r="B10739"/>
      <c r="C10739"/>
      <c r="D10739"/>
      <c r="I10739" s="67"/>
      <c r="J10739"/>
      <c r="K10739"/>
      <c r="L10739"/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  <c r="AB10739"/>
      <c r="AC10739"/>
      <c r="AD10739"/>
      <c r="AE10739"/>
      <c r="AF10739"/>
      <c r="AG10739"/>
      <c r="AH10739"/>
      <c r="AI10739"/>
    </row>
    <row r="10740" spans="1:35" s="11" customFormat="1" x14ac:dyDescent="0.25">
      <c r="A10740"/>
      <c r="B10740"/>
      <c r="C10740"/>
      <c r="D10740"/>
      <c r="I10740" s="67"/>
      <c r="J10740"/>
      <c r="K10740"/>
      <c r="L10740"/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  <c r="AB10740"/>
      <c r="AC10740"/>
      <c r="AD10740"/>
      <c r="AE10740"/>
      <c r="AF10740"/>
      <c r="AG10740"/>
      <c r="AH10740"/>
      <c r="AI10740"/>
    </row>
    <row r="10741" spans="1:35" s="11" customFormat="1" x14ac:dyDescent="0.25">
      <c r="A10741"/>
      <c r="B10741"/>
      <c r="C10741"/>
      <c r="D10741"/>
      <c r="I10741" s="67"/>
      <c r="J10741"/>
      <c r="K10741"/>
      <c r="L10741"/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  <c r="AB10741"/>
      <c r="AC10741"/>
      <c r="AD10741"/>
      <c r="AE10741"/>
      <c r="AF10741"/>
      <c r="AG10741"/>
      <c r="AH10741"/>
      <c r="AI10741"/>
    </row>
    <row r="10742" spans="1:35" s="11" customFormat="1" x14ac:dyDescent="0.25">
      <c r="A10742"/>
      <c r="B10742"/>
      <c r="C10742"/>
      <c r="D10742"/>
      <c r="I10742" s="67"/>
      <c r="J10742"/>
      <c r="K10742"/>
      <c r="L10742"/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  <c r="AB10742"/>
      <c r="AC10742"/>
      <c r="AD10742"/>
      <c r="AE10742"/>
      <c r="AF10742"/>
      <c r="AG10742"/>
      <c r="AH10742"/>
      <c r="AI10742"/>
    </row>
    <row r="10743" spans="1:35" s="11" customFormat="1" x14ac:dyDescent="0.25">
      <c r="A10743"/>
      <c r="B10743"/>
      <c r="C10743"/>
      <c r="D10743"/>
      <c r="I10743" s="67"/>
      <c r="J10743"/>
      <c r="K10743"/>
      <c r="L10743"/>
      <c r="M10743"/>
      <c r="N10743"/>
      <c r="O10743"/>
      <c r="P10743"/>
      <c r="Q10743"/>
      <c r="R10743"/>
      <c r="S10743"/>
      <c r="T10743"/>
      <c r="U10743"/>
      <c r="V10743"/>
      <c r="W10743"/>
      <c r="X10743"/>
      <c r="Y10743"/>
      <c r="Z10743"/>
      <c r="AA10743"/>
      <c r="AB10743"/>
      <c r="AC10743"/>
      <c r="AD10743"/>
      <c r="AE10743"/>
      <c r="AF10743"/>
      <c r="AG10743"/>
      <c r="AH10743"/>
      <c r="AI10743"/>
    </row>
    <row r="10744" spans="1:35" s="11" customFormat="1" x14ac:dyDescent="0.25">
      <c r="A10744"/>
      <c r="B10744"/>
      <c r="C10744"/>
      <c r="D10744"/>
      <c r="I10744" s="67"/>
      <c r="J10744"/>
      <c r="K10744"/>
      <c r="L10744"/>
      <c r="M10744"/>
      <c r="N10744"/>
      <c r="O10744"/>
      <c r="P10744"/>
      <c r="Q10744"/>
      <c r="R10744"/>
      <c r="S10744"/>
      <c r="T10744"/>
      <c r="U10744"/>
      <c r="V10744"/>
      <c r="W10744"/>
      <c r="X10744"/>
      <c r="Y10744"/>
      <c r="Z10744"/>
      <c r="AA10744"/>
      <c r="AB10744"/>
      <c r="AC10744"/>
      <c r="AD10744"/>
      <c r="AE10744"/>
      <c r="AF10744"/>
      <c r="AG10744"/>
      <c r="AH10744"/>
      <c r="AI10744"/>
    </row>
    <row r="10745" spans="1:35" s="11" customFormat="1" x14ac:dyDescent="0.25">
      <c r="A10745"/>
      <c r="B10745"/>
      <c r="C10745"/>
      <c r="D10745"/>
      <c r="I10745" s="67"/>
      <c r="J10745"/>
      <c r="K10745"/>
      <c r="L10745"/>
      <c r="M10745"/>
      <c r="N10745"/>
      <c r="O10745"/>
      <c r="P10745"/>
      <c r="Q10745"/>
      <c r="R10745"/>
      <c r="S10745"/>
      <c r="T10745"/>
      <c r="U10745"/>
      <c r="V10745"/>
      <c r="W10745"/>
      <c r="X10745"/>
      <c r="Y10745"/>
      <c r="Z10745"/>
      <c r="AA10745"/>
      <c r="AB10745"/>
      <c r="AC10745"/>
      <c r="AD10745"/>
      <c r="AE10745"/>
      <c r="AF10745"/>
      <c r="AG10745"/>
      <c r="AH10745"/>
      <c r="AI10745"/>
    </row>
    <row r="10746" spans="1:35" s="11" customFormat="1" x14ac:dyDescent="0.25">
      <c r="A10746"/>
      <c r="B10746"/>
      <c r="C10746"/>
      <c r="D10746"/>
      <c r="I10746" s="67"/>
      <c r="J10746"/>
      <c r="K10746"/>
      <c r="L10746"/>
      <c r="M10746"/>
      <c r="N10746"/>
      <c r="O10746"/>
      <c r="P10746"/>
      <c r="Q10746"/>
      <c r="R10746"/>
      <c r="S10746"/>
      <c r="T10746"/>
      <c r="U10746"/>
      <c r="V10746"/>
      <c r="W10746"/>
      <c r="X10746"/>
      <c r="Y10746"/>
      <c r="Z10746"/>
      <c r="AA10746"/>
      <c r="AB10746"/>
      <c r="AC10746"/>
      <c r="AD10746"/>
      <c r="AE10746"/>
      <c r="AF10746"/>
      <c r="AG10746"/>
      <c r="AH10746"/>
      <c r="AI10746"/>
    </row>
    <row r="10747" spans="1:35" s="11" customFormat="1" x14ac:dyDescent="0.25">
      <c r="A10747"/>
      <c r="B10747"/>
      <c r="C10747"/>
      <c r="D10747"/>
      <c r="I10747" s="67"/>
      <c r="J10747"/>
      <c r="K10747"/>
      <c r="L10747"/>
      <c r="M10747"/>
      <c r="N10747"/>
      <c r="O10747"/>
      <c r="P10747"/>
      <c r="Q10747"/>
      <c r="R10747"/>
      <c r="S10747"/>
      <c r="T10747"/>
      <c r="U10747"/>
      <c r="V10747"/>
      <c r="W10747"/>
      <c r="X10747"/>
      <c r="Y10747"/>
      <c r="Z10747"/>
      <c r="AA10747"/>
      <c r="AB10747"/>
      <c r="AC10747"/>
      <c r="AD10747"/>
      <c r="AE10747"/>
      <c r="AF10747"/>
      <c r="AG10747"/>
      <c r="AH10747"/>
      <c r="AI10747"/>
    </row>
    <row r="10748" spans="1:35" s="11" customFormat="1" x14ac:dyDescent="0.25">
      <c r="A10748"/>
      <c r="B10748"/>
      <c r="C10748"/>
      <c r="D10748"/>
      <c r="I10748" s="67"/>
      <c r="J10748"/>
      <c r="K10748"/>
      <c r="L10748"/>
      <c r="M10748"/>
      <c r="N10748"/>
      <c r="O10748"/>
      <c r="P10748"/>
      <c r="Q10748"/>
      <c r="R10748"/>
      <c r="S10748"/>
      <c r="T10748"/>
      <c r="U10748"/>
      <c r="V10748"/>
      <c r="W10748"/>
      <c r="X10748"/>
      <c r="Y10748"/>
      <c r="Z10748"/>
      <c r="AA10748"/>
      <c r="AB10748"/>
      <c r="AC10748"/>
      <c r="AD10748"/>
      <c r="AE10748"/>
      <c r="AF10748"/>
      <c r="AG10748"/>
      <c r="AH10748"/>
      <c r="AI10748"/>
    </row>
    <row r="10749" spans="1:35" s="11" customFormat="1" x14ac:dyDescent="0.25">
      <c r="A10749"/>
      <c r="B10749"/>
      <c r="C10749"/>
      <c r="D10749"/>
      <c r="I10749" s="67"/>
      <c r="J10749"/>
      <c r="K10749"/>
      <c r="L10749"/>
      <c r="M10749"/>
      <c r="N10749"/>
      <c r="O10749"/>
      <c r="P10749"/>
      <c r="Q10749"/>
      <c r="R10749"/>
      <c r="S10749"/>
      <c r="T10749"/>
      <c r="U10749"/>
      <c r="V10749"/>
      <c r="W10749"/>
      <c r="X10749"/>
      <c r="Y10749"/>
      <c r="Z10749"/>
      <c r="AA10749"/>
      <c r="AB10749"/>
      <c r="AC10749"/>
      <c r="AD10749"/>
      <c r="AE10749"/>
      <c r="AF10749"/>
      <c r="AG10749"/>
      <c r="AH10749"/>
      <c r="AI10749"/>
    </row>
    <row r="10750" spans="1:35" s="11" customFormat="1" x14ac:dyDescent="0.25">
      <c r="A10750"/>
      <c r="B10750"/>
      <c r="C10750"/>
      <c r="D10750"/>
      <c r="I10750" s="67"/>
      <c r="J10750"/>
      <c r="K10750"/>
      <c r="L10750"/>
      <c r="M10750"/>
      <c r="N10750"/>
      <c r="O10750"/>
      <c r="P10750"/>
      <c r="Q10750"/>
      <c r="R10750"/>
      <c r="S10750"/>
      <c r="T10750"/>
      <c r="U10750"/>
      <c r="V10750"/>
      <c r="W10750"/>
      <c r="X10750"/>
      <c r="Y10750"/>
      <c r="Z10750"/>
      <c r="AA10750"/>
      <c r="AB10750"/>
      <c r="AC10750"/>
      <c r="AD10750"/>
      <c r="AE10750"/>
      <c r="AF10750"/>
      <c r="AG10750"/>
      <c r="AH10750"/>
      <c r="AI10750"/>
    </row>
    <row r="10751" spans="1:35" s="11" customFormat="1" x14ac:dyDescent="0.25">
      <c r="A10751"/>
      <c r="B10751"/>
      <c r="C10751"/>
      <c r="D10751"/>
      <c r="I10751" s="67"/>
      <c r="J10751"/>
      <c r="K10751"/>
      <c r="L10751"/>
      <c r="M10751"/>
      <c r="N10751"/>
      <c r="O10751"/>
      <c r="P10751"/>
      <c r="Q10751"/>
      <c r="R10751"/>
      <c r="S10751"/>
      <c r="T10751"/>
      <c r="U10751"/>
      <c r="V10751"/>
      <c r="W10751"/>
      <c r="X10751"/>
      <c r="Y10751"/>
      <c r="Z10751"/>
      <c r="AA10751"/>
      <c r="AB10751"/>
      <c r="AC10751"/>
      <c r="AD10751"/>
      <c r="AE10751"/>
      <c r="AF10751"/>
      <c r="AG10751"/>
      <c r="AH10751"/>
      <c r="AI10751"/>
    </row>
    <row r="10752" spans="1:35" s="11" customFormat="1" x14ac:dyDescent="0.25">
      <c r="A10752"/>
      <c r="B10752"/>
      <c r="C10752"/>
      <c r="D10752"/>
      <c r="I10752" s="67"/>
      <c r="J10752"/>
      <c r="K10752"/>
      <c r="L10752"/>
      <c r="M10752"/>
      <c r="N10752"/>
      <c r="O10752"/>
      <c r="P10752"/>
      <c r="Q10752"/>
      <c r="R10752"/>
      <c r="S10752"/>
      <c r="T10752"/>
      <c r="U10752"/>
      <c r="V10752"/>
      <c r="W10752"/>
      <c r="X10752"/>
      <c r="Y10752"/>
      <c r="Z10752"/>
      <c r="AA10752"/>
      <c r="AB10752"/>
      <c r="AC10752"/>
      <c r="AD10752"/>
      <c r="AE10752"/>
      <c r="AF10752"/>
      <c r="AG10752"/>
      <c r="AH10752"/>
      <c r="AI10752"/>
    </row>
    <row r="10753" spans="1:35" s="11" customFormat="1" x14ac:dyDescent="0.25">
      <c r="A10753"/>
      <c r="B10753"/>
      <c r="C10753"/>
      <c r="D10753"/>
      <c r="I10753" s="67"/>
      <c r="J10753"/>
      <c r="K10753"/>
      <c r="L10753"/>
      <c r="M10753"/>
      <c r="N10753"/>
      <c r="O10753"/>
      <c r="P10753"/>
      <c r="Q10753"/>
      <c r="R10753"/>
      <c r="S10753"/>
      <c r="T10753"/>
      <c r="U10753"/>
      <c r="V10753"/>
      <c r="W10753"/>
      <c r="X10753"/>
      <c r="Y10753"/>
      <c r="Z10753"/>
      <c r="AA10753"/>
      <c r="AB10753"/>
      <c r="AC10753"/>
      <c r="AD10753"/>
      <c r="AE10753"/>
      <c r="AF10753"/>
      <c r="AG10753"/>
      <c r="AH10753"/>
      <c r="AI10753"/>
    </row>
    <row r="10754" spans="1:35" s="11" customFormat="1" x14ac:dyDescent="0.25">
      <c r="A10754"/>
      <c r="B10754"/>
      <c r="C10754"/>
      <c r="D10754"/>
      <c r="I10754" s="67"/>
      <c r="J10754"/>
      <c r="K10754"/>
      <c r="L10754"/>
      <c r="M10754"/>
      <c r="N10754"/>
      <c r="O10754"/>
      <c r="P10754"/>
      <c r="Q10754"/>
      <c r="R10754"/>
      <c r="S10754"/>
      <c r="T10754"/>
      <c r="U10754"/>
      <c r="V10754"/>
      <c r="W10754"/>
      <c r="X10754"/>
      <c r="Y10754"/>
      <c r="Z10754"/>
      <c r="AA10754"/>
      <c r="AB10754"/>
      <c r="AC10754"/>
      <c r="AD10754"/>
      <c r="AE10754"/>
      <c r="AF10754"/>
      <c r="AG10754"/>
      <c r="AH10754"/>
      <c r="AI10754"/>
    </row>
    <row r="10755" spans="1:35" s="11" customFormat="1" x14ac:dyDescent="0.25">
      <c r="A10755"/>
      <c r="B10755"/>
      <c r="C10755"/>
      <c r="D10755"/>
      <c r="I10755" s="67"/>
      <c r="J10755"/>
      <c r="K10755"/>
      <c r="L10755"/>
      <c r="M10755"/>
      <c r="N10755"/>
      <c r="O10755"/>
      <c r="P10755"/>
      <c r="Q10755"/>
      <c r="R10755"/>
      <c r="S10755"/>
      <c r="T10755"/>
      <c r="U10755"/>
      <c r="V10755"/>
      <c r="W10755"/>
      <c r="X10755"/>
      <c r="Y10755"/>
      <c r="Z10755"/>
      <c r="AA10755"/>
      <c r="AB10755"/>
      <c r="AC10755"/>
      <c r="AD10755"/>
      <c r="AE10755"/>
      <c r="AF10755"/>
      <c r="AG10755"/>
      <c r="AH10755"/>
      <c r="AI10755"/>
    </row>
    <row r="10756" spans="1:35" s="11" customFormat="1" x14ac:dyDescent="0.25">
      <c r="A10756"/>
      <c r="B10756"/>
      <c r="C10756"/>
      <c r="D10756"/>
      <c r="I10756" s="67"/>
      <c r="J10756"/>
      <c r="K10756"/>
      <c r="L10756"/>
      <c r="M10756"/>
      <c r="N10756"/>
      <c r="O10756"/>
      <c r="P10756"/>
      <c r="Q10756"/>
      <c r="R10756"/>
      <c r="S10756"/>
      <c r="T10756"/>
      <c r="U10756"/>
      <c r="V10756"/>
      <c r="W10756"/>
      <c r="X10756"/>
      <c r="Y10756"/>
      <c r="Z10756"/>
      <c r="AA10756"/>
      <c r="AB10756"/>
      <c r="AC10756"/>
      <c r="AD10756"/>
      <c r="AE10756"/>
      <c r="AF10756"/>
      <c r="AG10756"/>
      <c r="AH10756"/>
      <c r="AI10756"/>
    </row>
    <row r="10757" spans="1:35" s="11" customFormat="1" x14ac:dyDescent="0.25">
      <c r="A10757"/>
      <c r="B10757"/>
      <c r="C10757"/>
      <c r="D10757"/>
      <c r="I10757" s="67"/>
      <c r="J10757"/>
      <c r="K10757"/>
      <c r="L10757"/>
      <c r="M10757"/>
      <c r="N10757"/>
      <c r="O10757"/>
      <c r="P10757"/>
      <c r="Q10757"/>
      <c r="R10757"/>
      <c r="S10757"/>
      <c r="T10757"/>
      <c r="U10757"/>
      <c r="V10757"/>
      <c r="W10757"/>
      <c r="X10757"/>
      <c r="Y10757"/>
      <c r="Z10757"/>
      <c r="AA10757"/>
      <c r="AB10757"/>
      <c r="AC10757"/>
      <c r="AD10757"/>
      <c r="AE10757"/>
      <c r="AF10757"/>
      <c r="AG10757"/>
      <c r="AH10757"/>
      <c r="AI10757"/>
    </row>
    <row r="10758" spans="1:35" s="11" customFormat="1" x14ac:dyDescent="0.25">
      <c r="A10758"/>
      <c r="B10758"/>
      <c r="C10758"/>
      <c r="D10758"/>
      <c r="I10758" s="67"/>
      <c r="J10758"/>
      <c r="K10758"/>
      <c r="L10758"/>
      <c r="M10758"/>
      <c r="N10758"/>
      <c r="O10758"/>
      <c r="P10758"/>
      <c r="Q10758"/>
      <c r="R10758"/>
      <c r="S10758"/>
      <c r="T10758"/>
      <c r="U10758"/>
      <c r="V10758"/>
      <c r="W10758"/>
      <c r="X10758"/>
      <c r="Y10758"/>
      <c r="Z10758"/>
      <c r="AA10758"/>
      <c r="AB10758"/>
      <c r="AC10758"/>
      <c r="AD10758"/>
      <c r="AE10758"/>
      <c r="AF10758"/>
      <c r="AG10758"/>
      <c r="AH10758"/>
      <c r="AI10758"/>
    </row>
    <row r="10759" spans="1:35" s="11" customFormat="1" x14ac:dyDescent="0.25">
      <c r="A10759"/>
      <c r="B10759"/>
      <c r="C10759"/>
      <c r="D10759"/>
      <c r="I10759" s="67"/>
      <c r="J10759"/>
      <c r="K10759"/>
      <c r="L10759"/>
      <c r="M10759"/>
      <c r="N10759"/>
      <c r="O10759"/>
      <c r="P10759"/>
      <c r="Q10759"/>
      <c r="R10759"/>
      <c r="S10759"/>
      <c r="T10759"/>
      <c r="U10759"/>
      <c r="V10759"/>
      <c r="W10759"/>
      <c r="X10759"/>
      <c r="Y10759"/>
      <c r="Z10759"/>
      <c r="AA10759"/>
      <c r="AB10759"/>
      <c r="AC10759"/>
      <c r="AD10759"/>
      <c r="AE10759"/>
      <c r="AF10759"/>
      <c r="AG10759"/>
      <c r="AH10759"/>
      <c r="AI10759"/>
    </row>
    <row r="10760" spans="1:35" s="11" customFormat="1" x14ac:dyDescent="0.25">
      <c r="A10760"/>
      <c r="B10760"/>
      <c r="C10760"/>
      <c r="D10760"/>
      <c r="I10760" s="67"/>
      <c r="J10760"/>
      <c r="K10760"/>
      <c r="L10760"/>
      <c r="M10760"/>
      <c r="N10760"/>
      <c r="O10760"/>
      <c r="P10760"/>
      <c r="Q10760"/>
      <c r="R10760"/>
      <c r="S10760"/>
      <c r="T10760"/>
      <c r="U10760"/>
      <c r="V10760"/>
      <c r="W10760"/>
      <c r="X10760"/>
      <c r="Y10760"/>
      <c r="Z10760"/>
      <c r="AA10760"/>
      <c r="AB10760"/>
      <c r="AC10760"/>
      <c r="AD10760"/>
      <c r="AE10760"/>
      <c r="AF10760"/>
      <c r="AG10760"/>
      <c r="AH10760"/>
      <c r="AI10760"/>
    </row>
    <row r="10761" spans="1:35" s="11" customFormat="1" x14ac:dyDescent="0.25">
      <c r="A10761"/>
      <c r="B10761"/>
      <c r="C10761"/>
      <c r="D10761"/>
      <c r="I10761" s="67"/>
      <c r="J10761"/>
      <c r="K10761"/>
      <c r="L10761"/>
      <c r="M10761"/>
      <c r="N10761"/>
      <c r="O10761"/>
      <c r="P10761"/>
      <c r="Q10761"/>
      <c r="R10761"/>
      <c r="S10761"/>
      <c r="T10761"/>
      <c r="U10761"/>
      <c r="V10761"/>
      <c r="W10761"/>
      <c r="X10761"/>
      <c r="Y10761"/>
      <c r="Z10761"/>
      <c r="AA10761"/>
      <c r="AB10761"/>
      <c r="AC10761"/>
      <c r="AD10761"/>
      <c r="AE10761"/>
      <c r="AF10761"/>
      <c r="AG10761"/>
      <c r="AH10761"/>
      <c r="AI10761"/>
    </row>
    <row r="10762" spans="1:35" s="11" customFormat="1" x14ac:dyDescent="0.25">
      <c r="A10762"/>
      <c r="B10762"/>
      <c r="C10762"/>
      <c r="D10762"/>
      <c r="I10762" s="67"/>
      <c r="J10762"/>
      <c r="K10762"/>
      <c r="L10762"/>
      <c r="M10762"/>
      <c r="N10762"/>
      <c r="O10762"/>
      <c r="P10762"/>
      <c r="Q10762"/>
      <c r="R10762"/>
      <c r="S10762"/>
      <c r="T10762"/>
      <c r="U10762"/>
      <c r="V10762"/>
      <c r="W10762"/>
      <c r="X10762"/>
      <c r="Y10762"/>
      <c r="Z10762"/>
      <c r="AA10762"/>
      <c r="AB10762"/>
      <c r="AC10762"/>
      <c r="AD10762"/>
      <c r="AE10762"/>
      <c r="AF10762"/>
      <c r="AG10762"/>
      <c r="AH10762"/>
      <c r="AI10762"/>
    </row>
    <row r="10763" spans="1:35" s="11" customFormat="1" x14ac:dyDescent="0.25">
      <c r="A10763"/>
      <c r="B10763"/>
      <c r="C10763"/>
      <c r="D10763"/>
      <c r="I10763" s="67"/>
      <c r="J10763"/>
      <c r="K10763"/>
      <c r="L10763"/>
      <c r="M10763"/>
      <c r="N10763"/>
      <c r="O10763"/>
      <c r="P10763"/>
      <c r="Q10763"/>
      <c r="R10763"/>
      <c r="S10763"/>
      <c r="T10763"/>
      <c r="U10763"/>
      <c r="V10763"/>
      <c r="W10763"/>
      <c r="X10763"/>
      <c r="Y10763"/>
      <c r="Z10763"/>
      <c r="AA10763"/>
      <c r="AB10763"/>
      <c r="AC10763"/>
      <c r="AD10763"/>
      <c r="AE10763"/>
      <c r="AF10763"/>
      <c r="AG10763"/>
      <c r="AH10763"/>
      <c r="AI10763"/>
    </row>
    <row r="10764" spans="1:35" s="11" customFormat="1" x14ac:dyDescent="0.25">
      <c r="A10764"/>
      <c r="B10764"/>
      <c r="C10764"/>
      <c r="D10764"/>
      <c r="I10764" s="67"/>
      <c r="J10764"/>
      <c r="K10764"/>
      <c r="L10764"/>
      <c r="M10764"/>
      <c r="N10764"/>
      <c r="O10764"/>
      <c r="P10764"/>
      <c r="Q10764"/>
      <c r="R10764"/>
      <c r="S10764"/>
      <c r="T10764"/>
      <c r="U10764"/>
      <c r="V10764"/>
      <c r="W10764"/>
      <c r="X10764"/>
      <c r="Y10764"/>
      <c r="Z10764"/>
      <c r="AA10764"/>
      <c r="AB10764"/>
      <c r="AC10764"/>
      <c r="AD10764"/>
      <c r="AE10764"/>
      <c r="AF10764"/>
      <c r="AG10764"/>
      <c r="AH10764"/>
      <c r="AI10764"/>
    </row>
    <row r="10765" spans="1:35" s="11" customFormat="1" x14ac:dyDescent="0.25">
      <c r="A10765"/>
      <c r="B10765"/>
      <c r="C10765"/>
      <c r="D10765"/>
      <c r="I10765" s="67"/>
      <c r="J10765"/>
      <c r="K10765"/>
      <c r="L10765"/>
      <c r="M10765"/>
      <c r="N10765"/>
      <c r="O10765"/>
      <c r="P10765"/>
      <c r="Q10765"/>
      <c r="R10765"/>
      <c r="S10765"/>
      <c r="T10765"/>
      <c r="U10765"/>
      <c r="V10765"/>
      <c r="W10765"/>
      <c r="X10765"/>
      <c r="Y10765"/>
      <c r="Z10765"/>
      <c r="AA10765"/>
      <c r="AB10765"/>
      <c r="AC10765"/>
      <c r="AD10765"/>
      <c r="AE10765"/>
      <c r="AF10765"/>
      <c r="AG10765"/>
      <c r="AH10765"/>
      <c r="AI10765"/>
    </row>
    <row r="10766" spans="1:35" s="11" customFormat="1" x14ac:dyDescent="0.25">
      <c r="A10766"/>
      <c r="B10766"/>
      <c r="C10766"/>
      <c r="D10766"/>
      <c r="I10766" s="67"/>
      <c r="J10766"/>
      <c r="K10766"/>
      <c r="L10766"/>
      <c r="M10766"/>
      <c r="N10766"/>
      <c r="O10766"/>
      <c r="P10766"/>
      <c r="Q10766"/>
      <c r="R10766"/>
      <c r="S10766"/>
      <c r="T10766"/>
      <c r="U10766"/>
      <c r="V10766"/>
      <c r="W10766"/>
      <c r="X10766"/>
      <c r="Y10766"/>
      <c r="Z10766"/>
      <c r="AA10766"/>
      <c r="AB10766"/>
      <c r="AC10766"/>
      <c r="AD10766"/>
      <c r="AE10766"/>
      <c r="AF10766"/>
      <c r="AG10766"/>
      <c r="AH10766"/>
      <c r="AI10766"/>
    </row>
    <row r="10767" spans="1:35" s="11" customFormat="1" x14ac:dyDescent="0.25">
      <c r="A10767"/>
      <c r="B10767"/>
      <c r="C10767"/>
      <c r="D10767"/>
      <c r="I10767" s="67"/>
      <c r="J10767"/>
      <c r="K10767"/>
      <c r="L10767"/>
      <c r="M10767"/>
      <c r="N10767"/>
      <c r="O10767"/>
      <c r="P10767"/>
      <c r="Q10767"/>
      <c r="R10767"/>
      <c r="S10767"/>
      <c r="T10767"/>
      <c r="U10767"/>
      <c r="V10767"/>
      <c r="W10767"/>
      <c r="X10767"/>
      <c r="Y10767"/>
      <c r="Z10767"/>
      <c r="AA10767"/>
      <c r="AB10767"/>
      <c r="AC10767"/>
      <c r="AD10767"/>
      <c r="AE10767"/>
      <c r="AF10767"/>
      <c r="AG10767"/>
      <c r="AH10767"/>
      <c r="AI10767"/>
    </row>
    <row r="10768" spans="1:35" s="11" customFormat="1" x14ac:dyDescent="0.25">
      <c r="A10768"/>
      <c r="B10768"/>
      <c r="C10768"/>
      <c r="D10768"/>
      <c r="I10768" s="67"/>
      <c r="J10768"/>
      <c r="K10768"/>
      <c r="L10768"/>
      <c r="M10768"/>
      <c r="N10768"/>
      <c r="O10768"/>
      <c r="P10768"/>
      <c r="Q10768"/>
      <c r="R10768"/>
      <c r="S10768"/>
      <c r="T10768"/>
      <c r="U10768"/>
      <c r="V10768"/>
      <c r="W10768"/>
      <c r="X10768"/>
      <c r="Y10768"/>
      <c r="Z10768"/>
      <c r="AA10768"/>
      <c r="AB10768"/>
      <c r="AC10768"/>
      <c r="AD10768"/>
      <c r="AE10768"/>
      <c r="AF10768"/>
      <c r="AG10768"/>
      <c r="AH10768"/>
      <c r="AI10768"/>
    </row>
    <row r="10769" spans="1:35" s="11" customFormat="1" x14ac:dyDescent="0.25">
      <c r="A10769"/>
      <c r="B10769"/>
      <c r="C10769"/>
      <c r="D10769"/>
      <c r="I10769" s="67"/>
      <c r="J10769"/>
      <c r="K10769"/>
      <c r="L10769"/>
      <c r="M10769"/>
      <c r="N10769"/>
      <c r="O10769"/>
      <c r="P10769"/>
      <c r="Q10769"/>
      <c r="R10769"/>
      <c r="S10769"/>
      <c r="T10769"/>
      <c r="U10769"/>
      <c r="V10769"/>
      <c r="W10769"/>
      <c r="X10769"/>
      <c r="Y10769"/>
      <c r="Z10769"/>
      <c r="AA10769"/>
      <c r="AB10769"/>
      <c r="AC10769"/>
      <c r="AD10769"/>
      <c r="AE10769"/>
      <c r="AF10769"/>
      <c r="AG10769"/>
      <c r="AH10769"/>
      <c r="AI10769"/>
    </row>
    <row r="10770" spans="1:35" s="11" customFormat="1" x14ac:dyDescent="0.25">
      <c r="A10770"/>
      <c r="B10770"/>
      <c r="C10770"/>
      <c r="D10770"/>
      <c r="I10770" s="67"/>
      <c r="J10770"/>
      <c r="K10770"/>
      <c r="L10770"/>
      <c r="M10770"/>
      <c r="N10770"/>
      <c r="O10770"/>
      <c r="P10770"/>
      <c r="Q10770"/>
      <c r="R10770"/>
      <c r="S10770"/>
      <c r="T10770"/>
      <c r="U10770"/>
      <c r="V10770"/>
      <c r="W10770"/>
      <c r="X10770"/>
      <c r="Y10770"/>
      <c r="Z10770"/>
      <c r="AA10770"/>
      <c r="AB10770"/>
      <c r="AC10770"/>
      <c r="AD10770"/>
      <c r="AE10770"/>
      <c r="AF10770"/>
      <c r="AG10770"/>
      <c r="AH10770"/>
      <c r="AI10770"/>
    </row>
    <row r="10771" spans="1:35" s="11" customFormat="1" x14ac:dyDescent="0.25">
      <c r="A10771"/>
      <c r="B10771"/>
      <c r="C10771"/>
      <c r="D10771"/>
      <c r="I10771" s="67"/>
      <c r="J10771"/>
      <c r="K10771"/>
      <c r="L10771"/>
      <c r="M10771"/>
      <c r="N10771"/>
      <c r="O10771"/>
      <c r="P10771"/>
      <c r="Q10771"/>
      <c r="R10771"/>
      <c r="S10771"/>
      <c r="T10771"/>
      <c r="U10771"/>
      <c r="V10771"/>
      <c r="W10771"/>
      <c r="X10771"/>
      <c r="Y10771"/>
      <c r="Z10771"/>
      <c r="AA10771"/>
      <c r="AB10771"/>
      <c r="AC10771"/>
      <c r="AD10771"/>
      <c r="AE10771"/>
      <c r="AF10771"/>
      <c r="AG10771"/>
      <c r="AH10771"/>
      <c r="AI10771"/>
    </row>
    <row r="10772" spans="1:35" s="11" customFormat="1" x14ac:dyDescent="0.25">
      <c r="A10772"/>
      <c r="B10772"/>
      <c r="C10772"/>
      <c r="D10772"/>
      <c r="I10772" s="67"/>
      <c r="J10772"/>
      <c r="K10772"/>
      <c r="L10772"/>
      <c r="M10772"/>
      <c r="N10772"/>
      <c r="O10772"/>
      <c r="P10772"/>
      <c r="Q10772"/>
      <c r="R10772"/>
      <c r="S10772"/>
      <c r="T10772"/>
      <c r="U10772"/>
      <c r="V10772"/>
      <c r="W10772"/>
      <c r="X10772"/>
      <c r="Y10772"/>
      <c r="Z10772"/>
      <c r="AA10772"/>
      <c r="AB10772"/>
      <c r="AC10772"/>
      <c r="AD10772"/>
      <c r="AE10772"/>
      <c r="AF10772"/>
      <c r="AG10772"/>
      <c r="AH10772"/>
      <c r="AI10772"/>
    </row>
    <row r="10773" spans="1:35" s="11" customFormat="1" x14ac:dyDescent="0.25">
      <c r="A10773"/>
      <c r="B10773"/>
      <c r="C10773"/>
      <c r="D10773"/>
      <c r="I10773" s="67"/>
      <c r="J10773"/>
      <c r="K10773"/>
      <c r="L10773"/>
      <c r="M10773"/>
      <c r="N10773"/>
      <c r="O10773"/>
      <c r="P10773"/>
      <c r="Q10773"/>
      <c r="R10773"/>
      <c r="S10773"/>
      <c r="T10773"/>
      <c r="U10773"/>
      <c r="V10773"/>
      <c r="W10773"/>
      <c r="X10773"/>
      <c r="Y10773"/>
      <c r="Z10773"/>
      <c r="AA10773"/>
      <c r="AB10773"/>
      <c r="AC10773"/>
      <c r="AD10773"/>
      <c r="AE10773"/>
      <c r="AF10773"/>
      <c r="AG10773"/>
      <c r="AH10773"/>
      <c r="AI10773"/>
    </row>
    <row r="10774" spans="1:35" s="11" customFormat="1" x14ac:dyDescent="0.25">
      <c r="A10774"/>
      <c r="B10774"/>
      <c r="C10774"/>
      <c r="D10774"/>
      <c r="I10774" s="67"/>
      <c r="J10774"/>
      <c r="K10774"/>
      <c r="L10774"/>
      <c r="M10774"/>
      <c r="N10774"/>
      <c r="O10774"/>
      <c r="P10774"/>
      <c r="Q10774"/>
      <c r="R10774"/>
      <c r="S10774"/>
      <c r="T10774"/>
      <c r="U10774"/>
      <c r="V10774"/>
      <c r="W10774"/>
      <c r="X10774"/>
      <c r="Y10774"/>
      <c r="Z10774"/>
      <c r="AA10774"/>
      <c r="AB10774"/>
      <c r="AC10774"/>
      <c r="AD10774"/>
      <c r="AE10774"/>
      <c r="AF10774"/>
      <c r="AG10774"/>
      <c r="AH10774"/>
      <c r="AI10774"/>
    </row>
    <row r="10775" spans="1:35" s="11" customFormat="1" x14ac:dyDescent="0.25">
      <c r="A10775"/>
      <c r="B10775"/>
      <c r="C10775"/>
      <c r="D10775"/>
      <c r="I10775" s="67"/>
      <c r="J10775"/>
      <c r="K10775"/>
      <c r="L10775"/>
      <c r="M10775"/>
      <c r="N10775"/>
      <c r="O10775"/>
      <c r="P10775"/>
      <c r="Q10775"/>
      <c r="R10775"/>
      <c r="S10775"/>
      <c r="T10775"/>
      <c r="U10775"/>
      <c r="V10775"/>
      <c r="W10775"/>
      <c r="X10775"/>
      <c r="Y10775"/>
      <c r="Z10775"/>
      <c r="AA10775"/>
      <c r="AB10775"/>
      <c r="AC10775"/>
      <c r="AD10775"/>
      <c r="AE10775"/>
      <c r="AF10775"/>
      <c r="AG10775"/>
      <c r="AH10775"/>
      <c r="AI10775"/>
    </row>
    <row r="10776" spans="1:35" s="11" customFormat="1" x14ac:dyDescent="0.25">
      <c r="A10776"/>
      <c r="B10776"/>
      <c r="C10776"/>
      <c r="D10776"/>
      <c r="I10776" s="67"/>
      <c r="J10776"/>
      <c r="K10776"/>
      <c r="L10776"/>
      <c r="M10776"/>
      <c r="N10776"/>
      <c r="O10776"/>
      <c r="P10776"/>
      <c r="Q10776"/>
      <c r="R10776"/>
      <c r="S10776"/>
      <c r="T10776"/>
      <c r="U10776"/>
      <c r="V10776"/>
      <c r="W10776"/>
      <c r="X10776"/>
      <c r="Y10776"/>
      <c r="Z10776"/>
      <c r="AA10776"/>
      <c r="AB10776"/>
      <c r="AC10776"/>
      <c r="AD10776"/>
      <c r="AE10776"/>
      <c r="AF10776"/>
      <c r="AG10776"/>
      <c r="AH10776"/>
      <c r="AI10776"/>
    </row>
    <row r="10777" spans="1:35" s="11" customFormat="1" x14ac:dyDescent="0.25">
      <c r="A10777"/>
      <c r="B10777"/>
      <c r="C10777"/>
      <c r="D10777"/>
      <c r="I10777" s="67"/>
      <c r="J10777"/>
      <c r="K10777"/>
      <c r="L10777"/>
      <c r="M10777"/>
      <c r="N10777"/>
      <c r="O10777"/>
      <c r="P10777"/>
      <c r="Q10777"/>
      <c r="R10777"/>
      <c r="S10777"/>
      <c r="T10777"/>
      <c r="U10777"/>
      <c r="V10777"/>
      <c r="W10777"/>
      <c r="X10777"/>
      <c r="Y10777"/>
      <c r="Z10777"/>
      <c r="AA10777"/>
      <c r="AB10777"/>
      <c r="AC10777"/>
      <c r="AD10777"/>
      <c r="AE10777"/>
      <c r="AF10777"/>
      <c r="AG10777"/>
      <c r="AH10777"/>
      <c r="AI10777"/>
    </row>
    <row r="10778" spans="1:35" s="11" customFormat="1" x14ac:dyDescent="0.25">
      <c r="A10778"/>
      <c r="B10778"/>
      <c r="C10778"/>
      <c r="D10778"/>
      <c r="I10778" s="67"/>
      <c r="J10778"/>
      <c r="K10778"/>
      <c r="L10778"/>
      <c r="M10778"/>
      <c r="N10778"/>
      <c r="O10778"/>
      <c r="P10778"/>
      <c r="Q10778"/>
      <c r="R10778"/>
      <c r="S10778"/>
      <c r="T10778"/>
      <c r="U10778"/>
      <c r="V10778"/>
      <c r="W10778"/>
      <c r="X10778"/>
      <c r="Y10778"/>
      <c r="Z10778"/>
      <c r="AA10778"/>
      <c r="AB10778"/>
      <c r="AC10778"/>
      <c r="AD10778"/>
      <c r="AE10778"/>
      <c r="AF10778"/>
      <c r="AG10778"/>
      <c r="AH10778"/>
      <c r="AI10778"/>
    </row>
    <row r="10779" spans="1:35" s="11" customFormat="1" x14ac:dyDescent="0.25">
      <c r="A10779"/>
      <c r="B10779"/>
      <c r="C10779"/>
      <c r="D10779"/>
      <c r="I10779" s="67"/>
      <c r="J10779"/>
      <c r="K10779"/>
      <c r="L10779"/>
      <c r="M10779"/>
      <c r="N10779"/>
      <c r="O10779"/>
      <c r="P10779"/>
      <c r="Q10779"/>
      <c r="R10779"/>
      <c r="S10779"/>
      <c r="T10779"/>
      <c r="U10779"/>
      <c r="V10779"/>
      <c r="W10779"/>
      <c r="X10779"/>
      <c r="Y10779"/>
      <c r="Z10779"/>
      <c r="AA10779"/>
      <c r="AB10779"/>
      <c r="AC10779"/>
      <c r="AD10779"/>
      <c r="AE10779"/>
      <c r="AF10779"/>
      <c r="AG10779"/>
      <c r="AH10779"/>
      <c r="AI10779"/>
    </row>
    <row r="10780" spans="1:35" s="11" customFormat="1" x14ac:dyDescent="0.25">
      <c r="A10780"/>
      <c r="B10780"/>
      <c r="C10780"/>
      <c r="D10780"/>
      <c r="I10780" s="67"/>
      <c r="J10780"/>
      <c r="K10780"/>
      <c r="L10780"/>
      <c r="M10780"/>
      <c r="N10780"/>
      <c r="O10780"/>
      <c r="P10780"/>
      <c r="Q10780"/>
      <c r="R10780"/>
      <c r="S10780"/>
      <c r="T10780"/>
      <c r="U10780"/>
      <c r="V10780"/>
      <c r="W10780"/>
      <c r="X10780"/>
      <c r="Y10780"/>
      <c r="Z10780"/>
      <c r="AA10780"/>
      <c r="AB10780"/>
      <c r="AC10780"/>
      <c r="AD10780"/>
      <c r="AE10780"/>
      <c r="AF10780"/>
      <c r="AG10780"/>
      <c r="AH10780"/>
      <c r="AI10780"/>
    </row>
    <row r="10781" spans="1:35" s="11" customFormat="1" x14ac:dyDescent="0.25">
      <c r="A10781"/>
      <c r="B10781"/>
      <c r="C10781"/>
      <c r="D10781"/>
      <c r="I10781" s="67"/>
      <c r="J10781"/>
      <c r="K10781"/>
      <c r="L10781"/>
      <c r="M10781"/>
      <c r="N10781"/>
      <c r="O10781"/>
      <c r="P10781"/>
      <c r="Q10781"/>
      <c r="R10781"/>
      <c r="S10781"/>
      <c r="T10781"/>
      <c r="U10781"/>
      <c r="V10781"/>
      <c r="W10781"/>
      <c r="X10781"/>
      <c r="Y10781"/>
      <c r="Z10781"/>
      <c r="AA10781"/>
      <c r="AB10781"/>
      <c r="AC10781"/>
      <c r="AD10781"/>
      <c r="AE10781"/>
      <c r="AF10781"/>
      <c r="AG10781"/>
      <c r="AH10781"/>
      <c r="AI10781"/>
    </row>
    <row r="10782" spans="1:35" s="11" customFormat="1" x14ac:dyDescent="0.25">
      <c r="A10782"/>
      <c r="B10782"/>
      <c r="C10782"/>
      <c r="D10782"/>
      <c r="I10782" s="67"/>
      <c r="J10782"/>
      <c r="K10782"/>
      <c r="L10782"/>
      <c r="M10782"/>
      <c r="N10782"/>
      <c r="O10782"/>
      <c r="P10782"/>
      <c r="Q10782"/>
      <c r="R10782"/>
      <c r="S10782"/>
      <c r="T10782"/>
      <c r="U10782"/>
      <c r="V10782"/>
      <c r="W10782"/>
      <c r="X10782"/>
      <c r="Y10782"/>
      <c r="Z10782"/>
      <c r="AA10782"/>
      <c r="AB10782"/>
      <c r="AC10782"/>
      <c r="AD10782"/>
      <c r="AE10782"/>
      <c r="AF10782"/>
      <c r="AG10782"/>
      <c r="AH10782"/>
      <c r="AI10782"/>
    </row>
    <row r="10783" spans="1:35" s="11" customFormat="1" x14ac:dyDescent="0.25">
      <c r="A10783"/>
      <c r="B10783"/>
      <c r="C10783"/>
      <c r="D10783"/>
      <c r="I10783" s="67"/>
      <c r="J10783"/>
      <c r="K10783"/>
      <c r="L10783"/>
      <c r="M10783"/>
      <c r="N10783"/>
      <c r="O10783"/>
      <c r="P10783"/>
      <c r="Q10783"/>
      <c r="R10783"/>
      <c r="S10783"/>
      <c r="T10783"/>
      <c r="U10783"/>
      <c r="V10783"/>
      <c r="W10783"/>
      <c r="X10783"/>
      <c r="Y10783"/>
      <c r="Z10783"/>
      <c r="AA10783"/>
      <c r="AB10783"/>
      <c r="AC10783"/>
      <c r="AD10783"/>
      <c r="AE10783"/>
      <c r="AF10783"/>
      <c r="AG10783"/>
      <c r="AH10783"/>
      <c r="AI10783"/>
    </row>
    <row r="10784" spans="1:35" s="11" customFormat="1" x14ac:dyDescent="0.25">
      <c r="A10784"/>
      <c r="B10784"/>
      <c r="C10784"/>
      <c r="D10784"/>
      <c r="I10784" s="67"/>
      <c r="J10784"/>
      <c r="K10784"/>
      <c r="L10784"/>
      <c r="M10784"/>
      <c r="N10784"/>
      <c r="O10784"/>
      <c r="P10784"/>
      <c r="Q10784"/>
      <c r="R10784"/>
      <c r="S10784"/>
      <c r="T10784"/>
      <c r="U10784"/>
      <c r="V10784"/>
      <c r="W10784"/>
      <c r="X10784"/>
      <c r="Y10784"/>
      <c r="Z10784"/>
      <c r="AA10784"/>
      <c r="AB10784"/>
      <c r="AC10784"/>
      <c r="AD10784"/>
      <c r="AE10784"/>
      <c r="AF10784"/>
      <c r="AG10784"/>
      <c r="AH10784"/>
      <c r="AI10784"/>
    </row>
    <row r="10785" spans="1:35" s="11" customFormat="1" x14ac:dyDescent="0.25">
      <c r="A10785"/>
      <c r="B10785"/>
      <c r="C10785"/>
      <c r="D10785"/>
      <c r="I10785" s="67"/>
      <c r="J10785"/>
      <c r="K10785"/>
      <c r="L10785"/>
      <c r="M10785"/>
      <c r="N10785"/>
      <c r="O10785"/>
      <c r="P10785"/>
      <c r="Q10785"/>
      <c r="R10785"/>
      <c r="S10785"/>
      <c r="T10785"/>
      <c r="U10785"/>
      <c r="V10785"/>
      <c r="W10785"/>
      <c r="X10785"/>
      <c r="Y10785"/>
      <c r="Z10785"/>
      <c r="AA10785"/>
      <c r="AB10785"/>
      <c r="AC10785"/>
      <c r="AD10785"/>
      <c r="AE10785"/>
      <c r="AF10785"/>
      <c r="AG10785"/>
      <c r="AH10785"/>
      <c r="AI10785"/>
    </row>
    <row r="10786" spans="1:35" s="11" customFormat="1" x14ac:dyDescent="0.25">
      <c r="A10786"/>
      <c r="B10786"/>
      <c r="C10786"/>
      <c r="D10786"/>
      <c r="I10786" s="67"/>
      <c r="J10786"/>
      <c r="K10786"/>
      <c r="L10786"/>
      <c r="M10786"/>
      <c r="N10786"/>
      <c r="O10786"/>
      <c r="P10786"/>
      <c r="Q10786"/>
      <c r="R10786"/>
      <c r="S10786"/>
      <c r="T10786"/>
      <c r="U10786"/>
      <c r="V10786"/>
      <c r="W10786"/>
      <c r="X10786"/>
      <c r="Y10786"/>
      <c r="Z10786"/>
      <c r="AA10786"/>
      <c r="AB10786"/>
      <c r="AC10786"/>
      <c r="AD10786"/>
      <c r="AE10786"/>
      <c r="AF10786"/>
      <c r="AG10786"/>
      <c r="AH10786"/>
      <c r="AI10786"/>
    </row>
    <row r="10787" spans="1:35" s="11" customFormat="1" x14ac:dyDescent="0.25">
      <c r="A10787"/>
      <c r="B10787"/>
      <c r="C10787"/>
      <c r="D10787"/>
      <c r="I10787" s="67"/>
      <c r="J10787"/>
      <c r="K10787"/>
      <c r="L10787"/>
      <c r="M10787"/>
      <c r="N10787"/>
      <c r="O10787"/>
      <c r="P10787"/>
      <c r="Q10787"/>
      <c r="R10787"/>
      <c r="S10787"/>
      <c r="T10787"/>
      <c r="U10787"/>
      <c r="V10787"/>
      <c r="W10787"/>
      <c r="X10787"/>
      <c r="Y10787"/>
      <c r="Z10787"/>
      <c r="AA10787"/>
      <c r="AB10787"/>
      <c r="AC10787"/>
      <c r="AD10787"/>
      <c r="AE10787"/>
      <c r="AF10787"/>
      <c r="AG10787"/>
      <c r="AH10787"/>
      <c r="AI10787"/>
    </row>
    <row r="10788" spans="1:35" s="11" customFormat="1" x14ac:dyDescent="0.25">
      <c r="A10788"/>
      <c r="B10788"/>
      <c r="C10788"/>
      <c r="D10788"/>
      <c r="I10788" s="67"/>
      <c r="J10788"/>
      <c r="K10788"/>
      <c r="L10788"/>
      <c r="M10788"/>
      <c r="N10788"/>
      <c r="O10788"/>
      <c r="P10788"/>
      <c r="Q10788"/>
      <c r="R10788"/>
      <c r="S10788"/>
      <c r="T10788"/>
      <c r="U10788"/>
      <c r="V10788"/>
      <c r="W10788"/>
      <c r="X10788"/>
      <c r="Y10788"/>
      <c r="Z10788"/>
      <c r="AA10788"/>
      <c r="AB10788"/>
      <c r="AC10788"/>
      <c r="AD10788"/>
      <c r="AE10788"/>
      <c r="AF10788"/>
      <c r="AG10788"/>
      <c r="AH10788"/>
      <c r="AI10788"/>
    </row>
    <row r="10789" spans="1:35" s="11" customFormat="1" x14ac:dyDescent="0.25">
      <c r="A10789"/>
      <c r="B10789"/>
      <c r="C10789"/>
      <c r="D10789"/>
      <c r="I10789" s="67"/>
      <c r="J10789"/>
      <c r="K10789"/>
      <c r="L10789"/>
      <c r="M10789"/>
      <c r="N10789"/>
      <c r="O10789"/>
      <c r="P10789"/>
      <c r="Q10789"/>
      <c r="R10789"/>
      <c r="S10789"/>
      <c r="T10789"/>
      <c r="U10789"/>
      <c r="V10789"/>
      <c r="W10789"/>
      <c r="X10789"/>
      <c r="Y10789"/>
      <c r="Z10789"/>
      <c r="AA10789"/>
      <c r="AB10789"/>
      <c r="AC10789"/>
      <c r="AD10789"/>
      <c r="AE10789"/>
      <c r="AF10789"/>
      <c r="AG10789"/>
      <c r="AH10789"/>
      <c r="AI10789"/>
    </row>
    <row r="10790" spans="1:35" s="11" customFormat="1" x14ac:dyDescent="0.25">
      <c r="A10790"/>
      <c r="B10790"/>
      <c r="C10790"/>
      <c r="D10790"/>
      <c r="I10790" s="67"/>
      <c r="J10790"/>
      <c r="K10790"/>
      <c r="L10790"/>
      <c r="M10790"/>
      <c r="N10790"/>
      <c r="O10790"/>
      <c r="P10790"/>
      <c r="Q10790"/>
      <c r="R10790"/>
      <c r="S10790"/>
      <c r="T10790"/>
      <c r="U10790"/>
      <c r="V10790"/>
      <c r="W10790"/>
      <c r="X10790"/>
      <c r="Y10790"/>
      <c r="Z10790"/>
      <c r="AA10790"/>
      <c r="AB10790"/>
      <c r="AC10790"/>
      <c r="AD10790"/>
      <c r="AE10790"/>
      <c r="AF10790"/>
      <c r="AG10790"/>
      <c r="AH10790"/>
      <c r="AI10790"/>
    </row>
    <row r="10791" spans="1:35" s="11" customFormat="1" x14ac:dyDescent="0.25">
      <c r="A10791"/>
      <c r="B10791"/>
      <c r="C10791"/>
      <c r="D10791"/>
      <c r="I10791" s="67"/>
      <c r="J10791"/>
      <c r="K10791"/>
      <c r="L10791"/>
      <c r="M10791"/>
      <c r="N10791"/>
      <c r="O10791"/>
      <c r="P10791"/>
      <c r="Q10791"/>
      <c r="R10791"/>
      <c r="S10791"/>
      <c r="T10791"/>
      <c r="U10791"/>
      <c r="V10791"/>
      <c r="W10791"/>
      <c r="X10791"/>
      <c r="Y10791"/>
      <c r="Z10791"/>
      <c r="AA10791"/>
      <c r="AB10791"/>
      <c r="AC10791"/>
      <c r="AD10791"/>
      <c r="AE10791"/>
      <c r="AF10791"/>
      <c r="AG10791"/>
      <c r="AH10791"/>
      <c r="AI10791"/>
    </row>
    <row r="10792" spans="1:35" s="11" customFormat="1" x14ac:dyDescent="0.25">
      <c r="A10792"/>
      <c r="B10792"/>
      <c r="C10792"/>
      <c r="D10792"/>
      <c r="I10792" s="67"/>
      <c r="J10792"/>
      <c r="K10792"/>
      <c r="L10792"/>
      <c r="M10792"/>
      <c r="N10792"/>
      <c r="O10792"/>
      <c r="P10792"/>
      <c r="Q10792"/>
      <c r="R10792"/>
      <c r="S10792"/>
      <c r="T10792"/>
      <c r="U10792"/>
      <c r="V10792"/>
      <c r="W10792"/>
      <c r="X10792"/>
      <c r="Y10792"/>
      <c r="Z10792"/>
      <c r="AA10792"/>
      <c r="AB10792"/>
      <c r="AC10792"/>
      <c r="AD10792"/>
      <c r="AE10792"/>
      <c r="AF10792"/>
      <c r="AG10792"/>
      <c r="AH10792"/>
      <c r="AI10792"/>
    </row>
    <row r="10793" spans="1:35" s="11" customFormat="1" x14ac:dyDescent="0.25">
      <c r="A10793"/>
      <c r="B10793"/>
      <c r="C10793"/>
      <c r="D10793"/>
      <c r="I10793" s="67"/>
      <c r="J10793"/>
      <c r="K10793"/>
      <c r="L10793"/>
      <c r="M10793"/>
      <c r="N10793"/>
      <c r="O10793"/>
      <c r="P10793"/>
      <c r="Q10793"/>
      <c r="R10793"/>
      <c r="S10793"/>
      <c r="T10793"/>
      <c r="U10793"/>
      <c r="V10793"/>
      <c r="W10793"/>
      <c r="X10793"/>
      <c r="Y10793"/>
      <c r="Z10793"/>
      <c r="AA10793"/>
      <c r="AB10793"/>
      <c r="AC10793"/>
      <c r="AD10793"/>
      <c r="AE10793"/>
      <c r="AF10793"/>
      <c r="AG10793"/>
      <c r="AH10793"/>
      <c r="AI10793"/>
    </row>
    <row r="10794" spans="1:35" s="11" customFormat="1" x14ac:dyDescent="0.25">
      <c r="A10794"/>
      <c r="B10794"/>
      <c r="C10794"/>
      <c r="D10794"/>
      <c r="I10794" s="67"/>
      <c r="J10794"/>
      <c r="K10794"/>
      <c r="L10794"/>
      <c r="M10794"/>
      <c r="N10794"/>
      <c r="O10794"/>
      <c r="P10794"/>
      <c r="Q10794"/>
      <c r="R10794"/>
      <c r="S10794"/>
      <c r="T10794"/>
      <c r="U10794"/>
      <c r="V10794"/>
      <c r="W10794"/>
      <c r="X10794"/>
      <c r="Y10794"/>
      <c r="Z10794"/>
      <c r="AA10794"/>
      <c r="AB10794"/>
      <c r="AC10794"/>
      <c r="AD10794"/>
      <c r="AE10794"/>
      <c r="AF10794"/>
      <c r="AG10794"/>
      <c r="AH10794"/>
      <c r="AI10794"/>
    </row>
    <row r="10795" spans="1:35" s="11" customFormat="1" x14ac:dyDescent="0.25">
      <c r="A10795"/>
      <c r="B10795"/>
      <c r="C10795"/>
      <c r="D10795"/>
      <c r="I10795" s="67"/>
      <c r="J10795"/>
      <c r="K10795"/>
      <c r="L10795"/>
      <c r="M10795"/>
      <c r="N10795"/>
      <c r="O10795"/>
      <c r="P10795"/>
      <c r="Q10795"/>
      <c r="R10795"/>
      <c r="S10795"/>
      <c r="T10795"/>
      <c r="U10795"/>
      <c r="V10795"/>
      <c r="W10795"/>
      <c r="X10795"/>
      <c r="Y10795"/>
      <c r="Z10795"/>
      <c r="AA10795"/>
      <c r="AB10795"/>
      <c r="AC10795"/>
      <c r="AD10795"/>
      <c r="AE10795"/>
      <c r="AF10795"/>
      <c r="AG10795"/>
      <c r="AH10795"/>
      <c r="AI10795"/>
    </row>
    <row r="10796" spans="1:35" s="11" customFormat="1" x14ac:dyDescent="0.25">
      <c r="A10796"/>
      <c r="B10796"/>
      <c r="C10796"/>
      <c r="D10796"/>
      <c r="I10796" s="67"/>
      <c r="J10796"/>
      <c r="K10796"/>
      <c r="L10796"/>
      <c r="M10796"/>
      <c r="N10796"/>
      <c r="O10796"/>
      <c r="P10796"/>
      <c r="Q10796"/>
      <c r="R10796"/>
      <c r="S10796"/>
      <c r="T10796"/>
      <c r="U10796"/>
      <c r="V10796"/>
      <c r="W10796"/>
      <c r="X10796"/>
      <c r="Y10796"/>
      <c r="Z10796"/>
      <c r="AA10796"/>
      <c r="AB10796"/>
      <c r="AC10796"/>
      <c r="AD10796"/>
      <c r="AE10796"/>
      <c r="AF10796"/>
      <c r="AG10796"/>
      <c r="AH10796"/>
      <c r="AI10796"/>
    </row>
    <row r="10797" spans="1:35" s="11" customFormat="1" x14ac:dyDescent="0.25">
      <c r="A10797"/>
      <c r="B10797"/>
      <c r="C10797"/>
      <c r="D10797"/>
      <c r="I10797" s="67"/>
      <c r="J10797"/>
      <c r="K10797"/>
      <c r="L10797"/>
      <c r="M10797"/>
      <c r="N10797"/>
      <c r="O10797"/>
      <c r="P10797"/>
      <c r="Q10797"/>
      <c r="R10797"/>
      <c r="S10797"/>
      <c r="T10797"/>
      <c r="U10797"/>
      <c r="V10797"/>
      <c r="W10797"/>
      <c r="X10797"/>
      <c r="Y10797"/>
      <c r="Z10797"/>
      <c r="AA10797"/>
      <c r="AB10797"/>
      <c r="AC10797"/>
      <c r="AD10797"/>
      <c r="AE10797"/>
      <c r="AF10797"/>
      <c r="AG10797"/>
      <c r="AH10797"/>
      <c r="AI10797"/>
    </row>
    <row r="10798" spans="1:35" s="11" customFormat="1" x14ac:dyDescent="0.25">
      <c r="A10798"/>
      <c r="B10798"/>
      <c r="C10798"/>
      <c r="D10798"/>
      <c r="I10798" s="67"/>
      <c r="J10798"/>
      <c r="K10798"/>
      <c r="L10798"/>
      <c r="M10798"/>
      <c r="N10798"/>
      <c r="O10798"/>
      <c r="P10798"/>
      <c r="Q10798"/>
      <c r="R10798"/>
      <c r="S10798"/>
      <c r="T10798"/>
      <c r="U10798"/>
      <c r="V10798"/>
      <c r="W10798"/>
      <c r="X10798"/>
      <c r="Y10798"/>
      <c r="Z10798"/>
      <c r="AA10798"/>
      <c r="AB10798"/>
      <c r="AC10798"/>
      <c r="AD10798"/>
      <c r="AE10798"/>
      <c r="AF10798"/>
      <c r="AG10798"/>
      <c r="AH10798"/>
      <c r="AI10798"/>
    </row>
    <row r="10799" spans="1:35" s="11" customFormat="1" x14ac:dyDescent="0.25">
      <c r="A10799"/>
      <c r="B10799"/>
      <c r="C10799"/>
      <c r="D10799"/>
      <c r="I10799" s="67"/>
      <c r="J10799"/>
      <c r="K10799"/>
      <c r="L10799"/>
      <c r="M10799"/>
      <c r="N10799"/>
      <c r="O10799"/>
      <c r="P10799"/>
      <c r="Q10799"/>
      <c r="R10799"/>
      <c r="S10799"/>
      <c r="T10799"/>
      <c r="U10799"/>
      <c r="V10799"/>
      <c r="W10799"/>
      <c r="X10799"/>
      <c r="Y10799"/>
      <c r="Z10799"/>
      <c r="AA10799"/>
      <c r="AB10799"/>
      <c r="AC10799"/>
      <c r="AD10799"/>
      <c r="AE10799"/>
      <c r="AF10799"/>
      <c r="AG10799"/>
      <c r="AH10799"/>
      <c r="AI10799"/>
    </row>
    <row r="10800" spans="1:35" s="11" customFormat="1" x14ac:dyDescent="0.25">
      <c r="A10800"/>
      <c r="B10800"/>
      <c r="C10800"/>
      <c r="D10800"/>
      <c r="I10800" s="67"/>
      <c r="J10800"/>
      <c r="K10800"/>
      <c r="L10800"/>
      <c r="M10800"/>
      <c r="N10800"/>
      <c r="O10800"/>
      <c r="P10800"/>
      <c r="Q10800"/>
      <c r="R10800"/>
      <c r="S10800"/>
      <c r="T10800"/>
      <c r="U10800"/>
      <c r="V10800"/>
      <c r="W10800"/>
      <c r="X10800"/>
      <c r="Y10800"/>
      <c r="Z10800"/>
      <c r="AA10800"/>
      <c r="AB10800"/>
      <c r="AC10800"/>
      <c r="AD10800"/>
      <c r="AE10800"/>
      <c r="AF10800"/>
      <c r="AG10800"/>
      <c r="AH10800"/>
      <c r="AI10800"/>
    </row>
    <row r="10801" spans="1:35" s="11" customFormat="1" x14ac:dyDescent="0.25">
      <c r="A10801"/>
      <c r="B10801"/>
      <c r="C10801"/>
      <c r="D10801"/>
      <c r="I10801" s="67"/>
      <c r="J10801"/>
      <c r="K10801"/>
      <c r="L10801"/>
      <c r="M10801"/>
      <c r="N10801"/>
      <c r="O10801"/>
      <c r="P10801"/>
      <c r="Q10801"/>
      <c r="R10801"/>
      <c r="S10801"/>
      <c r="T10801"/>
      <c r="U10801"/>
      <c r="V10801"/>
      <c r="W10801"/>
      <c r="X10801"/>
      <c r="Y10801"/>
      <c r="Z10801"/>
      <c r="AA10801"/>
      <c r="AB10801"/>
      <c r="AC10801"/>
      <c r="AD10801"/>
      <c r="AE10801"/>
      <c r="AF10801"/>
      <c r="AG10801"/>
      <c r="AH10801"/>
      <c r="AI10801"/>
    </row>
    <row r="10802" spans="1:35" s="11" customFormat="1" x14ac:dyDescent="0.25">
      <c r="A10802"/>
      <c r="B10802"/>
      <c r="C10802"/>
      <c r="D10802"/>
      <c r="I10802" s="67"/>
      <c r="J10802"/>
      <c r="K10802"/>
      <c r="L10802"/>
      <c r="M10802"/>
      <c r="N10802"/>
      <c r="O10802"/>
      <c r="P10802"/>
      <c r="Q10802"/>
      <c r="R10802"/>
      <c r="S10802"/>
      <c r="T10802"/>
      <c r="U10802"/>
      <c r="V10802"/>
      <c r="W10802"/>
      <c r="X10802"/>
      <c r="Y10802"/>
      <c r="Z10802"/>
      <c r="AA10802"/>
      <c r="AB10802"/>
      <c r="AC10802"/>
      <c r="AD10802"/>
      <c r="AE10802"/>
      <c r="AF10802"/>
      <c r="AG10802"/>
      <c r="AH10802"/>
      <c r="AI10802"/>
    </row>
    <row r="10803" spans="1:35" s="11" customFormat="1" x14ac:dyDescent="0.25">
      <c r="A10803"/>
      <c r="B10803"/>
      <c r="C10803"/>
      <c r="D10803"/>
      <c r="I10803" s="67"/>
      <c r="J10803"/>
      <c r="K10803"/>
      <c r="L10803"/>
      <c r="M10803"/>
      <c r="N10803"/>
      <c r="O10803"/>
      <c r="P10803"/>
      <c r="Q10803"/>
      <c r="R10803"/>
      <c r="S10803"/>
      <c r="T10803"/>
      <c r="U10803"/>
      <c r="V10803"/>
      <c r="W10803"/>
      <c r="X10803"/>
      <c r="Y10803"/>
      <c r="Z10803"/>
      <c r="AA10803"/>
      <c r="AB10803"/>
      <c r="AC10803"/>
      <c r="AD10803"/>
      <c r="AE10803"/>
      <c r="AF10803"/>
      <c r="AG10803"/>
      <c r="AH10803"/>
      <c r="AI10803"/>
    </row>
    <row r="10804" spans="1:35" s="11" customFormat="1" x14ac:dyDescent="0.25">
      <c r="A10804"/>
      <c r="B10804"/>
      <c r="C10804"/>
      <c r="D10804"/>
      <c r="I10804" s="67"/>
      <c r="J10804"/>
      <c r="K10804"/>
      <c r="L10804"/>
      <c r="M10804"/>
      <c r="N10804"/>
      <c r="O10804"/>
      <c r="P10804"/>
      <c r="Q10804"/>
      <c r="R10804"/>
      <c r="S10804"/>
      <c r="T10804"/>
      <c r="U10804"/>
      <c r="V10804"/>
      <c r="W10804"/>
      <c r="X10804"/>
      <c r="Y10804"/>
      <c r="Z10804"/>
      <c r="AA10804"/>
      <c r="AB10804"/>
      <c r="AC10804"/>
      <c r="AD10804"/>
      <c r="AE10804"/>
      <c r="AF10804"/>
      <c r="AG10804"/>
      <c r="AH10804"/>
      <c r="AI10804"/>
    </row>
    <row r="10805" spans="1:35" s="11" customFormat="1" x14ac:dyDescent="0.25">
      <c r="A10805"/>
      <c r="B10805"/>
      <c r="C10805"/>
      <c r="D10805"/>
      <c r="I10805" s="67"/>
      <c r="J10805"/>
      <c r="K10805"/>
      <c r="L10805"/>
      <c r="M10805"/>
      <c r="N10805"/>
      <c r="O10805"/>
      <c r="P10805"/>
      <c r="Q10805"/>
      <c r="R10805"/>
      <c r="S10805"/>
      <c r="T10805"/>
      <c r="U10805"/>
      <c r="V10805"/>
      <c r="W10805"/>
      <c r="X10805"/>
      <c r="Y10805"/>
      <c r="Z10805"/>
      <c r="AA10805"/>
      <c r="AB10805"/>
      <c r="AC10805"/>
      <c r="AD10805"/>
      <c r="AE10805"/>
      <c r="AF10805"/>
      <c r="AG10805"/>
      <c r="AH10805"/>
      <c r="AI10805"/>
    </row>
    <row r="10806" spans="1:35" s="11" customFormat="1" x14ac:dyDescent="0.25">
      <c r="A10806"/>
      <c r="B10806"/>
      <c r="C10806"/>
      <c r="D10806"/>
      <c r="I10806" s="67"/>
      <c r="J10806"/>
      <c r="K10806"/>
      <c r="L10806"/>
      <c r="M10806"/>
      <c r="N10806"/>
      <c r="O10806"/>
      <c r="P10806"/>
      <c r="Q10806"/>
      <c r="R10806"/>
      <c r="S10806"/>
      <c r="T10806"/>
      <c r="U10806"/>
      <c r="V10806"/>
      <c r="W10806"/>
      <c r="X10806"/>
      <c r="Y10806"/>
      <c r="Z10806"/>
      <c r="AA10806"/>
      <c r="AB10806"/>
      <c r="AC10806"/>
      <c r="AD10806"/>
      <c r="AE10806"/>
      <c r="AF10806"/>
      <c r="AG10806"/>
      <c r="AH10806"/>
      <c r="AI10806"/>
    </row>
    <row r="10807" spans="1:35" s="11" customFormat="1" x14ac:dyDescent="0.25">
      <c r="A10807"/>
      <c r="B10807"/>
      <c r="C10807"/>
      <c r="D10807"/>
      <c r="I10807" s="67"/>
      <c r="J10807"/>
      <c r="K10807"/>
      <c r="L10807"/>
      <c r="M10807"/>
      <c r="N10807"/>
      <c r="O10807"/>
      <c r="P10807"/>
      <c r="Q10807"/>
      <c r="R10807"/>
      <c r="S10807"/>
      <c r="T10807"/>
      <c r="U10807"/>
      <c r="V10807"/>
      <c r="W10807"/>
      <c r="X10807"/>
      <c r="Y10807"/>
      <c r="Z10807"/>
      <c r="AA10807"/>
      <c r="AB10807"/>
      <c r="AC10807"/>
      <c r="AD10807"/>
      <c r="AE10807"/>
      <c r="AF10807"/>
      <c r="AG10807"/>
      <c r="AH10807"/>
      <c r="AI10807"/>
    </row>
    <row r="10808" spans="1:35" s="11" customFormat="1" x14ac:dyDescent="0.25">
      <c r="A10808"/>
      <c r="B10808"/>
      <c r="C10808"/>
      <c r="D10808"/>
      <c r="I10808" s="67"/>
      <c r="J10808"/>
      <c r="K10808"/>
      <c r="L10808"/>
      <c r="M10808"/>
      <c r="N10808"/>
      <c r="O10808"/>
      <c r="P10808"/>
      <c r="Q10808"/>
      <c r="R10808"/>
      <c r="S10808"/>
      <c r="T10808"/>
      <c r="U10808"/>
      <c r="V10808"/>
      <c r="W10808"/>
      <c r="X10808"/>
      <c r="Y10808"/>
      <c r="Z10808"/>
      <c r="AA10808"/>
      <c r="AB10808"/>
      <c r="AC10808"/>
      <c r="AD10808"/>
      <c r="AE10808"/>
      <c r="AF10808"/>
      <c r="AG10808"/>
      <c r="AH10808"/>
      <c r="AI10808"/>
    </row>
    <row r="10809" spans="1:35" s="11" customFormat="1" x14ac:dyDescent="0.25">
      <c r="A10809"/>
      <c r="B10809"/>
      <c r="C10809"/>
      <c r="D10809"/>
      <c r="I10809" s="67"/>
      <c r="J10809"/>
      <c r="K10809"/>
      <c r="L10809"/>
      <c r="M10809"/>
      <c r="N10809"/>
      <c r="O10809"/>
      <c r="P10809"/>
      <c r="Q10809"/>
      <c r="R10809"/>
      <c r="S10809"/>
      <c r="T10809"/>
      <c r="U10809"/>
      <c r="V10809"/>
      <c r="W10809"/>
      <c r="X10809"/>
      <c r="Y10809"/>
      <c r="Z10809"/>
      <c r="AA10809"/>
      <c r="AB10809"/>
      <c r="AC10809"/>
      <c r="AD10809"/>
      <c r="AE10809"/>
      <c r="AF10809"/>
      <c r="AG10809"/>
      <c r="AH10809"/>
      <c r="AI10809"/>
    </row>
    <row r="10810" spans="1:35" s="11" customFormat="1" x14ac:dyDescent="0.25">
      <c r="A10810"/>
      <c r="B10810"/>
      <c r="C10810"/>
      <c r="D10810"/>
      <c r="I10810" s="67"/>
      <c r="J10810"/>
      <c r="K10810"/>
      <c r="L10810"/>
      <c r="M10810"/>
      <c r="N10810"/>
      <c r="O10810"/>
      <c r="P10810"/>
      <c r="Q10810"/>
      <c r="R10810"/>
      <c r="S10810"/>
      <c r="T10810"/>
      <c r="U10810"/>
      <c r="V10810"/>
      <c r="W10810"/>
      <c r="X10810"/>
      <c r="Y10810"/>
      <c r="Z10810"/>
      <c r="AA10810"/>
      <c r="AB10810"/>
      <c r="AC10810"/>
      <c r="AD10810"/>
      <c r="AE10810"/>
      <c r="AF10810"/>
      <c r="AG10810"/>
      <c r="AH10810"/>
      <c r="AI10810"/>
    </row>
    <row r="10811" spans="1:35" s="11" customFormat="1" x14ac:dyDescent="0.25">
      <c r="A10811"/>
      <c r="B10811"/>
      <c r="C10811"/>
      <c r="D10811"/>
      <c r="I10811" s="67"/>
      <c r="J10811"/>
      <c r="K10811"/>
      <c r="L10811"/>
      <c r="M10811"/>
      <c r="N10811"/>
      <c r="O10811"/>
      <c r="P10811"/>
      <c r="Q10811"/>
      <c r="R10811"/>
      <c r="S10811"/>
      <c r="T10811"/>
      <c r="U10811"/>
      <c r="V10811"/>
      <c r="W10811"/>
      <c r="X10811"/>
      <c r="Y10811"/>
      <c r="Z10811"/>
      <c r="AA10811"/>
      <c r="AB10811"/>
      <c r="AC10811"/>
      <c r="AD10811"/>
      <c r="AE10811"/>
      <c r="AF10811"/>
      <c r="AG10811"/>
      <c r="AH10811"/>
      <c r="AI10811"/>
    </row>
    <row r="10812" spans="1:35" s="11" customFormat="1" x14ac:dyDescent="0.25">
      <c r="A10812"/>
      <c r="B10812"/>
      <c r="C10812"/>
      <c r="D10812"/>
      <c r="I10812" s="67"/>
      <c r="J10812"/>
      <c r="K10812"/>
      <c r="L10812"/>
      <c r="M10812"/>
      <c r="N10812"/>
      <c r="O10812"/>
      <c r="P10812"/>
      <c r="Q10812"/>
      <c r="R10812"/>
      <c r="S10812"/>
      <c r="T10812"/>
      <c r="U10812"/>
      <c r="V10812"/>
      <c r="W10812"/>
      <c r="X10812"/>
      <c r="Y10812"/>
      <c r="Z10812"/>
      <c r="AA10812"/>
      <c r="AB10812"/>
      <c r="AC10812"/>
      <c r="AD10812"/>
      <c r="AE10812"/>
      <c r="AF10812"/>
      <c r="AG10812"/>
      <c r="AH10812"/>
      <c r="AI10812"/>
    </row>
    <row r="10813" spans="1:35" s="11" customFormat="1" x14ac:dyDescent="0.25">
      <c r="A10813"/>
      <c r="B10813"/>
      <c r="C10813"/>
      <c r="D10813"/>
      <c r="I10813" s="67"/>
      <c r="J10813"/>
      <c r="K10813"/>
      <c r="L10813"/>
      <c r="M10813"/>
      <c r="N10813"/>
      <c r="O10813"/>
      <c r="P10813"/>
      <c r="Q10813"/>
      <c r="R10813"/>
      <c r="S10813"/>
      <c r="T10813"/>
      <c r="U10813"/>
      <c r="V10813"/>
      <c r="W10813"/>
      <c r="X10813"/>
      <c r="Y10813"/>
      <c r="Z10813"/>
      <c r="AA10813"/>
      <c r="AB10813"/>
      <c r="AC10813"/>
      <c r="AD10813"/>
      <c r="AE10813"/>
      <c r="AF10813"/>
      <c r="AG10813"/>
      <c r="AH10813"/>
      <c r="AI10813"/>
    </row>
    <row r="10814" spans="1:35" s="11" customFormat="1" x14ac:dyDescent="0.25">
      <c r="A10814"/>
      <c r="B10814"/>
      <c r="C10814"/>
      <c r="D10814"/>
      <c r="I10814" s="67"/>
      <c r="J10814"/>
      <c r="K10814"/>
      <c r="L10814"/>
      <c r="M10814"/>
      <c r="N10814"/>
      <c r="O10814"/>
      <c r="P10814"/>
      <c r="Q10814"/>
      <c r="R10814"/>
      <c r="S10814"/>
      <c r="T10814"/>
      <c r="U10814"/>
      <c r="V10814"/>
      <c r="W10814"/>
      <c r="X10814"/>
      <c r="Y10814"/>
      <c r="Z10814"/>
      <c r="AA10814"/>
      <c r="AB10814"/>
      <c r="AC10814"/>
      <c r="AD10814"/>
      <c r="AE10814"/>
      <c r="AF10814"/>
      <c r="AG10814"/>
      <c r="AH10814"/>
      <c r="AI10814"/>
    </row>
    <row r="10815" spans="1:35" s="11" customFormat="1" x14ac:dyDescent="0.25">
      <c r="A10815"/>
      <c r="B10815"/>
      <c r="C10815"/>
      <c r="D10815"/>
      <c r="I10815" s="67"/>
      <c r="J10815"/>
      <c r="K10815"/>
      <c r="L10815"/>
      <c r="M10815"/>
      <c r="N10815"/>
      <c r="O10815"/>
      <c r="P10815"/>
      <c r="Q10815"/>
      <c r="R10815"/>
      <c r="S10815"/>
      <c r="T10815"/>
      <c r="U10815"/>
      <c r="V10815"/>
      <c r="W10815"/>
      <c r="X10815"/>
      <c r="Y10815"/>
      <c r="Z10815"/>
      <c r="AA10815"/>
      <c r="AB10815"/>
      <c r="AC10815"/>
      <c r="AD10815"/>
      <c r="AE10815"/>
      <c r="AF10815"/>
      <c r="AG10815"/>
      <c r="AH10815"/>
      <c r="AI10815"/>
    </row>
    <row r="10816" spans="1:35" s="11" customFormat="1" x14ac:dyDescent="0.25">
      <c r="A10816"/>
      <c r="B10816"/>
      <c r="C10816"/>
      <c r="D10816"/>
      <c r="I10816" s="67"/>
      <c r="J10816"/>
      <c r="K10816"/>
      <c r="L10816"/>
      <c r="M10816"/>
      <c r="N10816"/>
      <c r="O10816"/>
      <c r="P10816"/>
      <c r="Q10816"/>
      <c r="R10816"/>
      <c r="S10816"/>
      <c r="T10816"/>
      <c r="U10816"/>
      <c r="V10816"/>
      <c r="W10816"/>
      <c r="X10816"/>
      <c r="Y10816"/>
      <c r="Z10816"/>
      <c r="AA10816"/>
      <c r="AB10816"/>
      <c r="AC10816"/>
      <c r="AD10816"/>
      <c r="AE10816"/>
      <c r="AF10816"/>
      <c r="AG10816"/>
      <c r="AH10816"/>
      <c r="AI10816"/>
    </row>
    <row r="10817" spans="1:35" s="11" customFormat="1" x14ac:dyDescent="0.25">
      <c r="A10817"/>
      <c r="B10817"/>
      <c r="C10817"/>
      <c r="D10817"/>
      <c r="I10817" s="67"/>
      <c r="J10817"/>
      <c r="K10817"/>
      <c r="L10817"/>
      <c r="M10817"/>
      <c r="N10817"/>
      <c r="O10817"/>
      <c r="P10817"/>
      <c r="Q10817"/>
      <c r="R10817"/>
      <c r="S10817"/>
      <c r="T10817"/>
      <c r="U10817"/>
      <c r="V10817"/>
      <c r="W10817"/>
      <c r="X10817"/>
      <c r="Y10817"/>
      <c r="Z10817"/>
      <c r="AA10817"/>
      <c r="AB10817"/>
      <c r="AC10817"/>
      <c r="AD10817"/>
      <c r="AE10817"/>
      <c r="AF10817"/>
      <c r="AG10817"/>
      <c r="AH10817"/>
      <c r="AI10817"/>
    </row>
    <row r="10818" spans="1:35" s="11" customFormat="1" x14ac:dyDescent="0.25">
      <c r="A10818"/>
      <c r="B10818"/>
      <c r="C10818"/>
      <c r="D10818"/>
      <c r="I10818" s="67"/>
      <c r="J10818"/>
      <c r="K10818"/>
      <c r="L10818"/>
      <c r="M10818"/>
      <c r="N10818"/>
      <c r="O10818"/>
      <c r="P10818"/>
      <c r="Q10818"/>
      <c r="R10818"/>
      <c r="S10818"/>
      <c r="T10818"/>
      <c r="U10818"/>
      <c r="V10818"/>
      <c r="W10818"/>
      <c r="X10818"/>
      <c r="Y10818"/>
      <c r="Z10818"/>
      <c r="AA10818"/>
      <c r="AB10818"/>
      <c r="AC10818"/>
      <c r="AD10818"/>
      <c r="AE10818"/>
      <c r="AF10818"/>
      <c r="AG10818"/>
      <c r="AH10818"/>
      <c r="AI10818"/>
    </row>
    <row r="10819" spans="1:35" s="11" customFormat="1" x14ac:dyDescent="0.25">
      <c r="A10819"/>
      <c r="B10819"/>
      <c r="C10819"/>
      <c r="D10819"/>
      <c r="I10819" s="67"/>
      <c r="J10819"/>
      <c r="K10819"/>
      <c r="L10819"/>
      <c r="M10819"/>
      <c r="N10819"/>
      <c r="O10819"/>
      <c r="P10819"/>
      <c r="Q10819"/>
      <c r="R10819"/>
      <c r="S10819"/>
      <c r="T10819"/>
      <c r="U10819"/>
      <c r="V10819"/>
      <c r="W10819"/>
      <c r="X10819"/>
      <c r="Y10819"/>
      <c r="Z10819"/>
      <c r="AA10819"/>
      <c r="AB10819"/>
      <c r="AC10819"/>
      <c r="AD10819"/>
      <c r="AE10819"/>
      <c r="AF10819"/>
      <c r="AG10819"/>
      <c r="AH10819"/>
      <c r="AI10819"/>
    </row>
    <row r="10820" spans="1:35" s="11" customFormat="1" x14ac:dyDescent="0.25">
      <c r="A10820"/>
      <c r="B10820"/>
      <c r="C10820"/>
      <c r="D10820"/>
      <c r="I10820" s="67"/>
      <c r="J10820"/>
      <c r="K10820"/>
      <c r="L10820"/>
      <c r="M10820"/>
      <c r="N10820"/>
      <c r="O10820"/>
      <c r="P10820"/>
      <c r="Q10820"/>
      <c r="R10820"/>
      <c r="S10820"/>
      <c r="T10820"/>
      <c r="U10820"/>
      <c r="V10820"/>
      <c r="W10820"/>
      <c r="X10820"/>
      <c r="Y10820"/>
      <c r="Z10820"/>
      <c r="AA10820"/>
      <c r="AB10820"/>
      <c r="AC10820"/>
      <c r="AD10820"/>
      <c r="AE10820"/>
      <c r="AF10820"/>
      <c r="AG10820"/>
      <c r="AH10820"/>
      <c r="AI10820"/>
    </row>
    <row r="10821" spans="1:35" s="11" customFormat="1" x14ac:dyDescent="0.25">
      <c r="A10821"/>
      <c r="B10821"/>
      <c r="C10821"/>
      <c r="D10821"/>
      <c r="I10821" s="67"/>
      <c r="J10821"/>
      <c r="K10821"/>
      <c r="L10821"/>
      <c r="M10821"/>
      <c r="N10821"/>
      <c r="O10821"/>
      <c r="P10821"/>
      <c r="Q10821"/>
      <c r="R10821"/>
      <c r="S10821"/>
      <c r="T10821"/>
      <c r="U10821"/>
      <c r="V10821"/>
      <c r="W10821"/>
      <c r="X10821"/>
      <c r="Y10821"/>
      <c r="Z10821"/>
      <c r="AA10821"/>
      <c r="AB10821"/>
      <c r="AC10821"/>
      <c r="AD10821"/>
      <c r="AE10821"/>
      <c r="AF10821"/>
      <c r="AG10821"/>
      <c r="AH10821"/>
      <c r="AI10821"/>
    </row>
    <row r="10822" spans="1:35" s="11" customFormat="1" x14ac:dyDescent="0.25">
      <c r="A10822"/>
      <c r="B10822"/>
      <c r="C10822"/>
      <c r="D10822"/>
      <c r="I10822" s="67"/>
      <c r="J10822"/>
      <c r="K10822"/>
      <c r="L10822"/>
      <c r="M10822"/>
      <c r="N10822"/>
      <c r="O10822"/>
      <c r="P10822"/>
      <c r="Q10822"/>
      <c r="R10822"/>
      <c r="S10822"/>
      <c r="T10822"/>
      <c r="U10822"/>
      <c r="V10822"/>
      <c r="W10822"/>
      <c r="X10822"/>
      <c r="Y10822"/>
      <c r="Z10822"/>
      <c r="AA10822"/>
      <c r="AB10822"/>
      <c r="AC10822"/>
      <c r="AD10822"/>
      <c r="AE10822"/>
      <c r="AF10822"/>
      <c r="AG10822"/>
      <c r="AH10822"/>
      <c r="AI10822"/>
    </row>
    <row r="10823" spans="1:35" s="11" customFormat="1" x14ac:dyDescent="0.25">
      <c r="A10823"/>
      <c r="B10823"/>
      <c r="C10823"/>
      <c r="D10823"/>
      <c r="I10823" s="67"/>
      <c r="J10823"/>
      <c r="K10823"/>
      <c r="L10823"/>
      <c r="M10823"/>
      <c r="N10823"/>
      <c r="O10823"/>
      <c r="P10823"/>
      <c r="Q10823"/>
      <c r="R10823"/>
      <c r="S10823"/>
      <c r="T10823"/>
      <c r="U10823"/>
      <c r="V10823"/>
      <c r="W10823"/>
      <c r="X10823"/>
      <c r="Y10823"/>
      <c r="Z10823"/>
      <c r="AA10823"/>
      <c r="AB10823"/>
      <c r="AC10823"/>
      <c r="AD10823"/>
      <c r="AE10823"/>
      <c r="AF10823"/>
      <c r="AG10823"/>
      <c r="AH10823"/>
      <c r="AI10823"/>
    </row>
    <row r="10824" spans="1:35" s="11" customFormat="1" x14ac:dyDescent="0.25">
      <c r="A10824"/>
      <c r="B10824"/>
      <c r="C10824"/>
      <c r="D10824"/>
      <c r="I10824" s="67"/>
      <c r="J10824"/>
      <c r="K10824"/>
      <c r="L10824"/>
      <c r="M10824"/>
      <c r="N10824"/>
      <c r="O10824"/>
      <c r="P10824"/>
      <c r="Q10824"/>
      <c r="R10824"/>
      <c r="S10824"/>
      <c r="T10824"/>
      <c r="U10824"/>
      <c r="V10824"/>
      <c r="W10824"/>
      <c r="X10824"/>
      <c r="Y10824"/>
      <c r="Z10824"/>
      <c r="AA10824"/>
      <c r="AB10824"/>
      <c r="AC10824"/>
      <c r="AD10824"/>
      <c r="AE10824"/>
      <c r="AF10824"/>
      <c r="AG10824"/>
      <c r="AH10824"/>
      <c r="AI10824"/>
    </row>
    <row r="10825" spans="1:35" s="11" customFormat="1" x14ac:dyDescent="0.25">
      <c r="A10825"/>
      <c r="B10825"/>
      <c r="C10825"/>
      <c r="D10825"/>
      <c r="I10825" s="67"/>
      <c r="J10825"/>
      <c r="K10825"/>
      <c r="L10825"/>
      <c r="M10825"/>
      <c r="N10825"/>
      <c r="O10825"/>
      <c r="P10825"/>
      <c r="Q10825"/>
      <c r="R10825"/>
      <c r="S10825"/>
      <c r="T10825"/>
      <c r="U10825"/>
      <c r="V10825"/>
      <c r="W10825"/>
      <c r="X10825"/>
      <c r="Y10825"/>
      <c r="Z10825"/>
      <c r="AA10825"/>
      <c r="AB10825"/>
      <c r="AC10825"/>
      <c r="AD10825"/>
      <c r="AE10825"/>
      <c r="AF10825"/>
      <c r="AG10825"/>
      <c r="AH10825"/>
      <c r="AI10825"/>
    </row>
    <row r="10826" spans="1:35" s="11" customFormat="1" x14ac:dyDescent="0.25">
      <c r="A10826"/>
      <c r="B10826"/>
      <c r="C10826"/>
      <c r="D10826"/>
      <c r="I10826" s="67"/>
      <c r="J10826"/>
      <c r="K10826"/>
      <c r="L10826"/>
      <c r="M10826"/>
      <c r="N10826"/>
      <c r="O10826"/>
      <c r="P10826"/>
      <c r="Q10826"/>
      <c r="R10826"/>
      <c r="S10826"/>
      <c r="T10826"/>
      <c r="U10826"/>
      <c r="V10826"/>
      <c r="W10826"/>
      <c r="X10826"/>
      <c r="Y10826"/>
      <c r="Z10826"/>
      <c r="AA10826"/>
      <c r="AB10826"/>
      <c r="AC10826"/>
      <c r="AD10826"/>
      <c r="AE10826"/>
      <c r="AF10826"/>
      <c r="AG10826"/>
      <c r="AH10826"/>
      <c r="AI10826"/>
    </row>
    <row r="10827" spans="1:35" s="11" customFormat="1" x14ac:dyDescent="0.25">
      <c r="A10827"/>
      <c r="B10827"/>
      <c r="C10827"/>
      <c r="D10827"/>
      <c r="I10827" s="67"/>
      <c r="J10827"/>
      <c r="K10827"/>
      <c r="L10827"/>
      <c r="M10827"/>
      <c r="N10827"/>
      <c r="O10827"/>
      <c r="P10827"/>
      <c r="Q10827"/>
      <c r="R10827"/>
      <c r="S10827"/>
      <c r="T10827"/>
      <c r="U10827"/>
      <c r="V10827"/>
      <c r="W10827"/>
      <c r="X10827"/>
      <c r="Y10827"/>
      <c r="Z10827"/>
      <c r="AA10827"/>
      <c r="AB10827"/>
      <c r="AC10827"/>
      <c r="AD10827"/>
      <c r="AE10827"/>
      <c r="AF10827"/>
      <c r="AG10827"/>
      <c r="AH10827"/>
      <c r="AI10827"/>
    </row>
    <row r="10828" spans="1:35" s="11" customFormat="1" x14ac:dyDescent="0.25">
      <c r="A10828"/>
      <c r="B10828"/>
      <c r="C10828"/>
      <c r="D10828"/>
      <c r="I10828" s="67"/>
      <c r="J10828"/>
      <c r="K10828"/>
      <c r="L10828"/>
      <c r="M10828"/>
      <c r="N10828"/>
      <c r="O10828"/>
      <c r="P10828"/>
      <c r="Q10828"/>
      <c r="R10828"/>
      <c r="S10828"/>
      <c r="T10828"/>
      <c r="U10828"/>
      <c r="V10828"/>
      <c r="W10828"/>
      <c r="X10828"/>
      <c r="Y10828"/>
      <c r="Z10828"/>
      <c r="AA10828"/>
      <c r="AB10828"/>
      <c r="AC10828"/>
      <c r="AD10828"/>
      <c r="AE10828"/>
      <c r="AF10828"/>
      <c r="AG10828"/>
      <c r="AH10828"/>
      <c r="AI10828"/>
    </row>
    <row r="10829" spans="1:35" s="11" customFormat="1" x14ac:dyDescent="0.25">
      <c r="A10829"/>
      <c r="B10829"/>
      <c r="C10829"/>
      <c r="D10829"/>
      <c r="I10829" s="67"/>
      <c r="J10829"/>
      <c r="K10829"/>
      <c r="L10829"/>
      <c r="M10829"/>
      <c r="N10829"/>
      <c r="O10829"/>
      <c r="P10829"/>
      <c r="Q10829"/>
      <c r="R10829"/>
      <c r="S10829"/>
      <c r="T10829"/>
      <c r="U10829"/>
      <c r="V10829"/>
      <c r="W10829"/>
      <c r="X10829"/>
      <c r="Y10829"/>
      <c r="Z10829"/>
      <c r="AA10829"/>
      <c r="AB10829"/>
      <c r="AC10829"/>
      <c r="AD10829"/>
      <c r="AE10829"/>
      <c r="AF10829"/>
      <c r="AG10829"/>
      <c r="AH10829"/>
      <c r="AI10829"/>
    </row>
    <row r="10830" spans="1:35" s="11" customFormat="1" x14ac:dyDescent="0.25">
      <c r="A10830"/>
      <c r="B10830"/>
      <c r="C10830"/>
      <c r="D10830"/>
      <c r="I10830" s="67"/>
      <c r="J10830"/>
      <c r="K10830"/>
      <c r="L10830"/>
      <c r="M10830"/>
      <c r="N10830"/>
      <c r="O10830"/>
      <c r="P10830"/>
      <c r="Q10830"/>
      <c r="R10830"/>
      <c r="S10830"/>
      <c r="T10830"/>
      <c r="U10830"/>
      <c r="V10830"/>
      <c r="W10830"/>
      <c r="X10830"/>
      <c r="Y10830"/>
      <c r="Z10830"/>
      <c r="AA10830"/>
      <c r="AB10830"/>
      <c r="AC10830"/>
      <c r="AD10830"/>
      <c r="AE10830"/>
      <c r="AF10830"/>
      <c r="AG10830"/>
      <c r="AH10830"/>
      <c r="AI10830"/>
    </row>
    <row r="10831" spans="1:35" s="11" customFormat="1" x14ac:dyDescent="0.25">
      <c r="A10831"/>
      <c r="B10831"/>
      <c r="C10831"/>
      <c r="D10831"/>
      <c r="I10831" s="67"/>
      <c r="J10831"/>
      <c r="K10831"/>
      <c r="L10831"/>
      <c r="M10831"/>
      <c r="N10831"/>
      <c r="O10831"/>
      <c r="P10831"/>
      <c r="Q10831"/>
      <c r="R10831"/>
      <c r="S10831"/>
      <c r="T10831"/>
      <c r="U10831"/>
      <c r="V10831"/>
      <c r="W10831"/>
      <c r="X10831"/>
      <c r="Y10831"/>
      <c r="Z10831"/>
      <c r="AA10831"/>
      <c r="AB10831"/>
      <c r="AC10831"/>
      <c r="AD10831"/>
      <c r="AE10831"/>
      <c r="AF10831"/>
      <c r="AG10831"/>
      <c r="AH10831"/>
      <c r="AI10831"/>
    </row>
    <row r="10832" spans="1:35" s="11" customFormat="1" x14ac:dyDescent="0.25">
      <c r="A10832"/>
      <c r="B10832"/>
      <c r="C10832"/>
      <c r="D10832"/>
      <c r="I10832" s="67"/>
      <c r="J10832"/>
      <c r="K10832"/>
      <c r="L10832"/>
      <c r="M10832"/>
      <c r="N10832"/>
      <c r="O10832"/>
      <c r="P10832"/>
      <c r="Q10832"/>
      <c r="R10832"/>
      <c r="S10832"/>
      <c r="T10832"/>
      <c r="U10832"/>
      <c r="V10832"/>
      <c r="W10832"/>
      <c r="X10832"/>
      <c r="Y10832"/>
      <c r="Z10832"/>
      <c r="AA10832"/>
      <c r="AB10832"/>
      <c r="AC10832"/>
      <c r="AD10832"/>
      <c r="AE10832"/>
      <c r="AF10832"/>
      <c r="AG10832"/>
      <c r="AH10832"/>
      <c r="AI10832"/>
    </row>
    <row r="10833" spans="1:35" s="11" customFormat="1" x14ac:dyDescent="0.25">
      <c r="A10833"/>
      <c r="B10833"/>
      <c r="C10833"/>
      <c r="D10833"/>
      <c r="I10833" s="67"/>
      <c r="J10833"/>
      <c r="K10833"/>
      <c r="L10833"/>
      <c r="M10833"/>
      <c r="N10833"/>
      <c r="O10833"/>
      <c r="P10833"/>
      <c r="Q10833"/>
      <c r="R10833"/>
      <c r="S10833"/>
      <c r="T10833"/>
      <c r="U10833"/>
      <c r="V10833"/>
      <c r="W10833"/>
      <c r="X10833"/>
      <c r="Y10833"/>
      <c r="Z10833"/>
      <c r="AA10833"/>
      <c r="AB10833"/>
      <c r="AC10833"/>
      <c r="AD10833"/>
      <c r="AE10833"/>
      <c r="AF10833"/>
      <c r="AG10833"/>
      <c r="AH10833"/>
      <c r="AI10833"/>
    </row>
    <row r="10834" spans="1:35" s="11" customFormat="1" x14ac:dyDescent="0.25">
      <c r="A10834"/>
      <c r="B10834"/>
      <c r="C10834"/>
      <c r="D10834"/>
      <c r="I10834" s="67"/>
      <c r="J10834"/>
      <c r="K10834"/>
      <c r="L10834"/>
      <c r="M10834"/>
      <c r="N10834"/>
      <c r="O10834"/>
      <c r="P10834"/>
      <c r="Q10834"/>
      <c r="R10834"/>
      <c r="S10834"/>
      <c r="T10834"/>
      <c r="U10834"/>
      <c r="V10834"/>
      <c r="W10834"/>
      <c r="X10834"/>
      <c r="Y10834"/>
      <c r="Z10834"/>
      <c r="AA10834"/>
      <c r="AB10834"/>
      <c r="AC10834"/>
      <c r="AD10834"/>
      <c r="AE10834"/>
      <c r="AF10834"/>
      <c r="AG10834"/>
      <c r="AH10834"/>
      <c r="AI10834"/>
    </row>
    <row r="10835" spans="1:35" s="11" customFormat="1" x14ac:dyDescent="0.25">
      <c r="A10835"/>
      <c r="B10835"/>
      <c r="C10835"/>
      <c r="D10835"/>
      <c r="I10835" s="67"/>
      <c r="J10835"/>
      <c r="K10835"/>
      <c r="L10835"/>
      <c r="M10835"/>
      <c r="N10835"/>
      <c r="O10835"/>
      <c r="P10835"/>
      <c r="Q10835"/>
      <c r="R10835"/>
      <c r="S10835"/>
      <c r="T10835"/>
      <c r="U10835"/>
      <c r="V10835"/>
      <c r="W10835"/>
      <c r="X10835"/>
      <c r="Y10835"/>
      <c r="Z10835"/>
      <c r="AA10835"/>
      <c r="AB10835"/>
      <c r="AC10835"/>
      <c r="AD10835"/>
      <c r="AE10835"/>
      <c r="AF10835"/>
      <c r="AG10835"/>
      <c r="AH10835"/>
      <c r="AI10835"/>
    </row>
    <row r="10836" spans="1:35" s="11" customFormat="1" x14ac:dyDescent="0.25">
      <c r="A10836"/>
      <c r="B10836"/>
      <c r="C10836"/>
      <c r="D10836"/>
      <c r="I10836" s="67"/>
      <c r="J10836"/>
      <c r="K10836"/>
      <c r="L10836"/>
      <c r="M10836"/>
      <c r="N10836"/>
      <c r="O10836"/>
      <c r="P10836"/>
      <c r="Q10836"/>
      <c r="R10836"/>
      <c r="S10836"/>
      <c r="T10836"/>
      <c r="U10836"/>
      <c r="V10836"/>
      <c r="W10836"/>
      <c r="X10836"/>
      <c r="Y10836"/>
      <c r="Z10836"/>
      <c r="AA10836"/>
      <c r="AB10836"/>
      <c r="AC10836"/>
      <c r="AD10836"/>
      <c r="AE10836"/>
      <c r="AF10836"/>
      <c r="AG10836"/>
      <c r="AH10836"/>
      <c r="AI10836"/>
    </row>
    <row r="10837" spans="1:35" s="11" customFormat="1" x14ac:dyDescent="0.25">
      <c r="A10837"/>
      <c r="B10837"/>
      <c r="C10837"/>
      <c r="D10837"/>
      <c r="I10837" s="67"/>
      <c r="J10837"/>
      <c r="K10837"/>
      <c r="L10837"/>
      <c r="M10837"/>
      <c r="N10837"/>
      <c r="O10837"/>
      <c r="P10837"/>
      <c r="Q10837"/>
      <c r="R10837"/>
      <c r="S10837"/>
      <c r="T10837"/>
      <c r="U10837"/>
      <c r="V10837"/>
      <c r="W10837"/>
      <c r="X10837"/>
      <c r="Y10837"/>
      <c r="Z10837"/>
      <c r="AA10837"/>
      <c r="AB10837"/>
      <c r="AC10837"/>
      <c r="AD10837"/>
      <c r="AE10837"/>
      <c r="AF10837"/>
      <c r="AG10837"/>
      <c r="AH10837"/>
      <c r="AI10837"/>
    </row>
    <row r="10838" spans="1:35" s="11" customFormat="1" x14ac:dyDescent="0.25">
      <c r="A10838"/>
      <c r="B10838"/>
      <c r="C10838"/>
      <c r="D10838"/>
      <c r="I10838" s="67"/>
      <c r="J10838"/>
      <c r="K10838"/>
      <c r="L10838"/>
      <c r="M10838"/>
      <c r="N10838"/>
      <c r="O10838"/>
      <c r="P10838"/>
      <c r="Q10838"/>
      <c r="R10838"/>
      <c r="S10838"/>
      <c r="T10838"/>
      <c r="U10838"/>
      <c r="V10838"/>
      <c r="W10838"/>
      <c r="X10838"/>
      <c r="Y10838"/>
      <c r="Z10838"/>
      <c r="AA10838"/>
      <c r="AB10838"/>
      <c r="AC10838"/>
      <c r="AD10838"/>
      <c r="AE10838"/>
      <c r="AF10838"/>
      <c r="AG10838"/>
      <c r="AH10838"/>
      <c r="AI10838"/>
    </row>
    <row r="10839" spans="1:35" s="11" customFormat="1" x14ac:dyDescent="0.25">
      <c r="A10839"/>
      <c r="B10839"/>
      <c r="C10839"/>
      <c r="D10839"/>
      <c r="I10839" s="67"/>
      <c r="J10839"/>
      <c r="K10839"/>
      <c r="L10839"/>
      <c r="M10839"/>
      <c r="N10839"/>
      <c r="O10839"/>
      <c r="P10839"/>
      <c r="Q10839"/>
      <c r="R10839"/>
      <c r="S10839"/>
      <c r="T10839"/>
      <c r="U10839"/>
      <c r="V10839"/>
      <c r="W10839"/>
      <c r="X10839"/>
      <c r="Y10839"/>
      <c r="Z10839"/>
      <c r="AA10839"/>
      <c r="AB10839"/>
      <c r="AC10839"/>
      <c r="AD10839"/>
      <c r="AE10839"/>
      <c r="AF10839"/>
      <c r="AG10839"/>
      <c r="AH10839"/>
      <c r="AI10839"/>
    </row>
    <row r="10840" spans="1:35" s="11" customFormat="1" x14ac:dyDescent="0.25">
      <c r="A10840"/>
      <c r="B10840"/>
      <c r="C10840"/>
      <c r="D10840"/>
      <c r="I10840" s="67"/>
      <c r="J10840"/>
      <c r="K10840"/>
      <c r="L10840"/>
      <c r="M10840"/>
      <c r="N10840"/>
      <c r="O10840"/>
      <c r="P10840"/>
      <c r="Q10840"/>
      <c r="R10840"/>
      <c r="S10840"/>
      <c r="T10840"/>
      <c r="U10840"/>
      <c r="V10840"/>
      <c r="W10840"/>
      <c r="X10840"/>
      <c r="Y10840"/>
      <c r="Z10840"/>
      <c r="AA10840"/>
      <c r="AB10840"/>
      <c r="AC10840"/>
      <c r="AD10840"/>
      <c r="AE10840"/>
      <c r="AF10840"/>
      <c r="AG10840"/>
      <c r="AH10840"/>
      <c r="AI10840"/>
    </row>
    <row r="10841" spans="1:35" s="11" customFormat="1" x14ac:dyDescent="0.25">
      <c r="A10841"/>
      <c r="B10841"/>
      <c r="C10841"/>
      <c r="D10841"/>
      <c r="I10841" s="67"/>
      <c r="J10841"/>
      <c r="K10841"/>
      <c r="L10841"/>
      <c r="M10841"/>
      <c r="N10841"/>
      <c r="O10841"/>
      <c r="P10841"/>
      <c r="Q10841"/>
      <c r="R10841"/>
      <c r="S10841"/>
      <c r="T10841"/>
      <c r="U10841"/>
      <c r="V10841"/>
      <c r="W10841"/>
      <c r="X10841"/>
      <c r="Y10841"/>
      <c r="Z10841"/>
      <c r="AA10841"/>
      <c r="AB10841"/>
      <c r="AC10841"/>
      <c r="AD10841"/>
      <c r="AE10841"/>
      <c r="AF10841"/>
      <c r="AG10841"/>
      <c r="AH10841"/>
      <c r="AI10841"/>
    </row>
    <row r="10842" spans="1:35" s="11" customFormat="1" x14ac:dyDescent="0.25">
      <c r="A10842"/>
      <c r="B10842"/>
      <c r="C10842"/>
      <c r="D10842"/>
      <c r="I10842" s="67"/>
      <c r="J10842"/>
      <c r="K10842"/>
      <c r="L10842"/>
      <c r="M10842"/>
      <c r="N10842"/>
      <c r="O10842"/>
      <c r="P10842"/>
      <c r="Q10842"/>
      <c r="R10842"/>
      <c r="S10842"/>
      <c r="T10842"/>
      <c r="U10842"/>
      <c r="V10842"/>
      <c r="W10842"/>
      <c r="X10842"/>
      <c r="Y10842"/>
      <c r="Z10842"/>
      <c r="AA10842"/>
      <c r="AB10842"/>
      <c r="AC10842"/>
      <c r="AD10842"/>
      <c r="AE10842"/>
      <c r="AF10842"/>
      <c r="AG10842"/>
      <c r="AH10842"/>
      <c r="AI10842"/>
    </row>
    <row r="10843" spans="1:35" s="11" customFormat="1" x14ac:dyDescent="0.25">
      <c r="A10843"/>
      <c r="B10843"/>
      <c r="C10843"/>
      <c r="D10843"/>
      <c r="I10843" s="67"/>
      <c r="J10843"/>
      <c r="K10843"/>
      <c r="L10843"/>
      <c r="M10843"/>
      <c r="N10843"/>
      <c r="O10843"/>
      <c r="P10843"/>
      <c r="Q10843"/>
      <c r="R10843"/>
      <c r="S10843"/>
      <c r="T10843"/>
      <c r="U10843"/>
      <c r="V10843"/>
      <c r="W10843"/>
      <c r="X10843"/>
      <c r="Y10843"/>
      <c r="Z10843"/>
      <c r="AA10843"/>
      <c r="AB10843"/>
      <c r="AC10843"/>
      <c r="AD10843"/>
      <c r="AE10843"/>
      <c r="AF10843"/>
      <c r="AG10843"/>
      <c r="AH10843"/>
      <c r="AI10843"/>
    </row>
    <row r="10844" spans="1:35" s="11" customFormat="1" x14ac:dyDescent="0.25">
      <c r="A10844"/>
      <c r="B10844"/>
      <c r="C10844"/>
      <c r="D10844"/>
      <c r="I10844" s="67"/>
      <c r="J10844"/>
      <c r="K10844"/>
      <c r="L10844"/>
      <c r="M10844"/>
      <c r="N10844"/>
      <c r="O10844"/>
      <c r="P10844"/>
      <c r="Q10844"/>
      <c r="R10844"/>
      <c r="S10844"/>
      <c r="T10844"/>
      <c r="U10844"/>
      <c r="V10844"/>
      <c r="W10844"/>
      <c r="X10844"/>
      <c r="Y10844"/>
      <c r="Z10844"/>
      <c r="AA10844"/>
      <c r="AB10844"/>
      <c r="AC10844"/>
      <c r="AD10844"/>
      <c r="AE10844"/>
      <c r="AF10844"/>
      <c r="AG10844"/>
      <c r="AH10844"/>
      <c r="AI10844"/>
    </row>
    <row r="10845" spans="1:35" s="11" customFormat="1" x14ac:dyDescent="0.25">
      <c r="A10845"/>
      <c r="B10845"/>
      <c r="C10845"/>
      <c r="D10845"/>
      <c r="I10845" s="67"/>
      <c r="J10845"/>
      <c r="K10845"/>
      <c r="L10845"/>
      <c r="M10845"/>
      <c r="N10845"/>
      <c r="O10845"/>
      <c r="P10845"/>
      <c r="Q10845"/>
      <c r="R10845"/>
      <c r="S10845"/>
      <c r="T10845"/>
      <c r="U10845"/>
      <c r="V10845"/>
      <c r="W10845"/>
      <c r="X10845"/>
      <c r="Y10845"/>
      <c r="Z10845"/>
      <c r="AA10845"/>
      <c r="AB10845"/>
      <c r="AC10845"/>
      <c r="AD10845"/>
      <c r="AE10845"/>
      <c r="AF10845"/>
      <c r="AG10845"/>
      <c r="AH10845"/>
      <c r="AI10845"/>
    </row>
    <row r="10846" spans="1:35" s="11" customFormat="1" x14ac:dyDescent="0.25">
      <c r="A10846"/>
      <c r="B10846"/>
      <c r="C10846"/>
      <c r="D10846"/>
      <c r="I10846" s="67"/>
      <c r="J10846"/>
      <c r="K10846"/>
      <c r="L10846"/>
      <c r="M10846"/>
      <c r="N10846"/>
      <c r="O10846"/>
      <c r="P10846"/>
      <c r="Q10846"/>
      <c r="R10846"/>
      <c r="S10846"/>
      <c r="T10846"/>
      <c r="U10846"/>
      <c r="V10846"/>
      <c r="W10846"/>
      <c r="X10846"/>
      <c r="Y10846"/>
      <c r="Z10846"/>
      <c r="AA10846"/>
      <c r="AB10846"/>
      <c r="AC10846"/>
      <c r="AD10846"/>
      <c r="AE10846"/>
      <c r="AF10846"/>
      <c r="AG10846"/>
      <c r="AH10846"/>
      <c r="AI10846"/>
    </row>
    <row r="10847" spans="1:35" s="11" customFormat="1" x14ac:dyDescent="0.25">
      <c r="A10847"/>
      <c r="B10847"/>
      <c r="C10847"/>
      <c r="D10847"/>
      <c r="I10847" s="67"/>
      <c r="J10847"/>
      <c r="K10847"/>
      <c r="L10847"/>
      <c r="M10847"/>
      <c r="N10847"/>
      <c r="O10847"/>
      <c r="P10847"/>
      <c r="Q10847"/>
      <c r="R10847"/>
      <c r="S10847"/>
      <c r="T10847"/>
      <c r="U10847"/>
      <c r="V10847"/>
      <c r="W10847"/>
      <c r="X10847"/>
      <c r="Y10847"/>
      <c r="Z10847"/>
      <c r="AA10847"/>
      <c r="AB10847"/>
      <c r="AC10847"/>
      <c r="AD10847"/>
      <c r="AE10847"/>
      <c r="AF10847"/>
      <c r="AG10847"/>
      <c r="AH10847"/>
      <c r="AI10847"/>
    </row>
    <row r="10848" spans="1:35" s="11" customFormat="1" x14ac:dyDescent="0.25">
      <c r="A10848"/>
      <c r="B10848"/>
      <c r="C10848"/>
      <c r="D10848"/>
      <c r="I10848" s="67"/>
      <c r="J10848"/>
      <c r="K10848"/>
      <c r="L10848"/>
      <c r="M10848"/>
      <c r="N10848"/>
      <c r="O10848"/>
      <c r="P10848"/>
      <c r="Q10848"/>
      <c r="R10848"/>
      <c r="S10848"/>
      <c r="T10848"/>
      <c r="U10848"/>
      <c r="V10848"/>
      <c r="W10848"/>
      <c r="X10848"/>
      <c r="Y10848"/>
      <c r="Z10848"/>
      <c r="AA10848"/>
      <c r="AB10848"/>
      <c r="AC10848"/>
      <c r="AD10848"/>
      <c r="AE10848"/>
      <c r="AF10848"/>
      <c r="AG10848"/>
      <c r="AH10848"/>
      <c r="AI10848"/>
    </row>
    <row r="10849" spans="1:35" s="11" customFormat="1" x14ac:dyDescent="0.25">
      <c r="A10849"/>
      <c r="B10849"/>
      <c r="C10849"/>
      <c r="D10849"/>
      <c r="I10849" s="67"/>
      <c r="J10849"/>
      <c r="K10849"/>
      <c r="L10849"/>
      <c r="M10849"/>
      <c r="N10849"/>
      <c r="O10849"/>
      <c r="P10849"/>
      <c r="Q10849"/>
      <c r="R10849"/>
      <c r="S10849"/>
      <c r="T10849"/>
      <c r="U10849"/>
      <c r="V10849"/>
      <c r="W10849"/>
      <c r="X10849"/>
      <c r="Y10849"/>
      <c r="Z10849"/>
      <c r="AA10849"/>
      <c r="AB10849"/>
      <c r="AC10849"/>
      <c r="AD10849"/>
      <c r="AE10849"/>
      <c r="AF10849"/>
      <c r="AG10849"/>
      <c r="AH10849"/>
      <c r="AI10849"/>
    </row>
    <row r="10850" spans="1:35" s="11" customFormat="1" x14ac:dyDescent="0.25">
      <c r="A10850"/>
      <c r="B10850"/>
      <c r="C10850"/>
      <c r="D10850"/>
      <c r="I10850" s="67"/>
      <c r="J10850"/>
      <c r="K10850"/>
      <c r="L10850"/>
      <c r="M10850"/>
      <c r="N10850"/>
      <c r="O10850"/>
      <c r="P10850"/>
      <c r="Q10850"/>
      <c r="R10850"/>
      <c r="S10850"/>
      <c r="T10850"/>
      <c r="U10850"/>
      <c r="V10850"/>
      <c r="W10850"/>
      <c r="X10850"/>
      <c r="Y10850"/>
      <c r="Z10850"/>
      <c r="AA10850"/>
      <c r="AB10850"/>
      <c r="AC10850"/>
      <c r="AD10850"/>
      <c r="AE10850"/>
      <c r="AF10850"/>
      <c r="AG10850"/>
      <c r="AH10850"/>
      <c r="AI10850"/>
    </row>
    <row r="10851" spans="1:35" s="11" customFormat="1" x14ac:dyDescent="0.25">
      <c r="A10851"/>
      <c r="B10851"/>
      <c r="C10851"/>
      <c r="D10851"/>
      <c r="I10851" s="67"/>
      <c r="J10851"/>
      <c r="K10851"/>
      <c r="L10851"/>
      <c r="M10851"/>
      <c r="N10851"/>
      <c r="O10851"/>
      <c r="P10851"/>
      <c r="Q10851"/>
      <c r="R10851"/>
      <c r="S10851"/>
      <c r="T10851"/>
      <c r="U10851"/>
      <c r="V10851"/>
      <c r="W10851"/>
      <c r="X10851"/>
      <c r="Y10851"/>
      <c r="Z10851"/>
      <c r="AA10851"/>
      <c r="AB10851"/>
      <c r="AC10851"/>
      <c r="AD10851"/>
      <c r="AE10851"/>
      <c r="AF10851"/>
      <c r="AG10851"/>
      <c r="AH10851"/>
      <c r="AI10851"/>
    </row>
    <row r="10852" spans="1:35" s="11" customFormat="1" x14ac:dyDescent="0.25">
      <c r="A10852"/>
      <c r="B10852"/>
      <c r="C10852"/>
      <c r="D10852"/>
      <c r="I10852" s="67"/>
      <c r="J10852"/>
      <c r="K10852"/>
      <c r="L10852"/>
      <c r="M10852"/>
      <c r="N10852"/>
      <c r="O10852"/>
      <c r="P10852"/>
      <c r="Q10852"/>
      <c r="R10852"/>
      <c r="S10852"/>
      <c r="T10852"/>
      <c r="U10852"/>
      <c r="V10852"/>
      <c r="W10852"/>
      <c r="X10852"/>
      <c r="Y10852"/>
      <c r="Z10852"/>
      <c r="AA10852"/>
      <c r="AB10852"/>
      <c r="AC10852"/>
      <c r="AD10852"/>
      <c r="AE10852"/>
      <c r="AF10852"/>
      <c r="AG10852"/>
      <c r="AH10852"/>
      <c r="AI10852"/>
    </row>
    <row r="10853" spans="1:35" s="11" customFormat="1" x14ac:dyDescent="0.25">
      <c r="A10853"/>
      <c r="B10853"/>
      <c r="C10853"/>
      <c r="D10853"/>
      <c r="I10853" s="67"/>
      <c r="J10853"/>
      <c r="K10853"/>
      <c r="L10853"/>
      <c r="M10853"/>
      <c r="N10853"/>
      <c r="O10853"/>
      <c r="P10853"/>
      <c r="Q10853"/>
      <c r="R10853"/>
      <c r="S10853"/>
      <c r="T10853"/>
      <c r="U10853"/>
      <c r="V10853"/>
      <c r="W10853"/>
      <c r="X10853"/>
      <c r="Y10853"/>
      <c r="Z10853"/>
      <c r="AA10853"/>
      <c r="AB10853"/>
      <c r="AC10853"/>
      <c r="AD10853"/>
      <c r="AE10853"/>
      <c r="AF10853"/>
      <c r="AG10853"/>
      <c r="AH10853"/>
      <c r="AI10853"/>
    </row>
    <row r="10854" spans="1:35" s="11" customFormat="1" x14ac:dyDescent="0.25">
      <c r="A10854"/>
      <c r="B10854"/>
      <c r="C10854"/>
      <c r="D10854"/>
      <c r="I10854" s="67"/>
      <c r="J10854"/>
      <c r="K10854"/>
      <c r="L10854"/>
      <c r="M10854"/>
      <c r="N10854"/>
      <c r="O10854"/>
      <c r="P10854"/>
      <c r="Q10854"/>
      <c r="R10854"/>
      <c r="S10854"/>
      <c r="T10854"/>
      <c r="U10854"/>
      <c r="V10854"/>
      <c r="W10854"/>
      <c r="X10854"/>
      <c r="Y10854"/>
      <c r="Z10854"/>
      <c r="AA10854"/>
      <c r="AB10854"/>
      <c r="AC10854"/>
      <c r="AD10854"/>
      <c r="AE10854"/>
      <c r="AF10854"/>
      <c r="AG10854"/>
      <c r="AH10854"/>
      <c r="AI10854"/>
    </row>
    <row r="10855" spans="1:35" s="11" customFormat="1" x14ac:dyDescent="0.25">
      <c r="A10855"/>
      <c r="B10855"/>
      <c r="C10855"/>
      <c r="D10855"/>
      <c r="I10855" s="67"/>
      <c r="J10855"/>
      <c r="K10855"/>
      <c r="L10855"/>
      <c r="M10855"/>
      <c r="N10855"/>
      <c r="O10855"/>
      <c r="P10855"/>
      <c r="Q10855"/>
      <c r="R10855"/>
      <c r="S10855"/>
      <c r="T10855"/>
      <c r="U10855"/>
      <c r="V10855"/>
      <c r="W10855"/>
      <c r="X10855"/>
      <c r="Y10855"/>
      <c r="Z10855"/>
      <c r="AA10855"/>
      <c r="AB10855"/>
      <c r="AC10855"/>
      <c r="AD10855"/>
      <c r="AE10855"/>
      <c r="AF10855"/>
      <c r="AG10855"/>
      <c r="AH10855"/>
      <c r="AI10855"/>
    </row>
    <row r="10856" spans="1:35" s="11" customFormat="1" x14ac:dyDescent="0.25">
      <c r="A10856"/>
      <c r="B10856"/>
      <c r="C10856"/>
      <c r="D10856"/>
      <c r="I10856" s="67"/>
      <c r="J10856"/>
      <c r="K10856"/>
      <c r="L10856"/>
      <c r="M10856"/>
      <c r="N10856"/>
      <c r="O10856"/>
      <c r="P10856"/>
      <c r="Q10856"/>
      <c r="R10856"/>
      <c r="S10856"/>
      <c r="T10856"/>
      <c r="U10856"/>
      <c r="V10856"/>
      <c r="W10856"/>
      <c r="X10856"/>
      <c r="Y10856"/>
      <c r="Z10856"/>
      <c r="AA10856"/>
      <c r="AB10856"/>
      <c r="AC10856"/>
      <c r="AD10856"/>
      <c r="AE10856"/>
      <c r="AF10856"/>
      <c r="AG10856"/>
      <c r="AH10856"/>
      <c r="AI10856"/>
    </row>
    <row r="10857" spans="1:35" s="11" customFormat="1" x14ac:dyDescent="0.25">
      <c r="A10857"/>
      <c r="B10857"/>
      <c r="C10857"/>
      <c r="D10857"/>
      <c r="I10857" s="67"/>
      <c r="J10857"/>
      <c r="K10857"/>
      <c r="L10857"/>
      <c r="M10857"/>
      <c r="N10857"/>
      <c r="O10857"/>
      <c r="P10857"/>
      <c r="Q10857"/>
      <c r="R10857"/>
      <c r="S10857"/>
      <c r="T10857"/>
      <c r="U10857"/>
      <c r="V10857"/>
      <c r="W10857"/>
      <c r="X10857"/>
      <c r="Y10857"/>
      <c r="Z10857"/>
      <c r="AA10857"/>
      <c r="AB10857"/>
      <c r="AC10857"/>
      <c r="AD10857"/>
      <c r="AE10857"/>
      <c r="AF10857"/>
      <c r="AG10857"/>
      <c r="AH10857"/>
      <c r="AI10857"/>
    </row>
    <row r="10858" spans="1:35" s="11" customFormat="1" x14ac:dyDescent="0.25">
      <c r="A10858"/>
      <c r="B10858"/>
      <c r="C10858"/>
      <c r="D10858"/>
      <c r="I10858" s="67"/>
      <c r="J10858"/>
      <c r="K10858"/>
      <c r="L10858"/>
      <c r="M10858"/>
      <c r="N10858"/>
      <c r="O10858"/>
      <c r="P10858"/>
      <c r="Q10858"/>
      <c r="R10858"/>
      <c r="S10858"/>
      <c r="T10858"/>
      <c r="U10858"/>
      <c r="V10858"/>
      <c r="W10858"/>
      <c r="X10858"/>
      <c r="Y10858"/>
      <c r="Z10858"/>
      <c r="AA10858"/>
      <c r="AB10858"/>
      <c r="AC10858"/>
      <c r="AD10858"/>
      <c r="AE10858"/>
      <c r="AF10858"/>
      <c r="AG10858"/>
      <c r="AH10858"/>
      <c r="AI10858"/>
    </row>
    <row r="10859" spans="1:35" s="11" customFormat="1" x14ac:dyDescent="0.25">
      <c r="A10859"/>
      <c r="B10859"/>
      <c r="C10859"/>
      <c r="D10859"/>
      <c r="I10859" s="67"/>
      <c r="J10859"/>
      <c r="K10859"/>
      <c r="L10859"/>
      <c r="M10859"/>
      <c r="N10859"/>
      <c r="O10859"/>
      <c r="P10859"/>
      <c r="Q10859"/>
      <c r="R10859"/>
      <c r="S10859"/>
      <c r="T10859"/>
      <c r="U10859"/>
      <c r="V10859"/>
      <c r="W10859"/>
      <c r="X10859"/>
      <c r="Y10859"/>
      <c r="Z10859"/>
      <c r="AA10859"/>
      <c r="AB10859"/>
      <c r="AC10859"/>
      <c r="AD10859"/>
      <c r="AE10859"/>
      <c r="AF10859"/>
      <c r="AG10859"/>
      <c r="AH10859"/>
      <c r="AI10859"/>
    </row>
    <row r="10860" spans="1:35" s="11" customFormat="1" x14ac:dyDescent="0.25">
      <c r="A10860"/>
      <c r="B10860"/>
      <c r="C10860"/>
      <c r="D10860"/>
      <c r="I10860" s="67"/>
      <c r="J10860"/>
      <c r="K10860"/>
      <c r="L10860"/>
      <c r="M10860"/>
      <c r="N10860"/>
      <c r="O10860"/>
      <c r="P10860"/>
      <c r="Q10860"/>
      <c r="R10860"/>
      <c r="S10860"/>
      <c r="T10860"/>
      <c r="U10860"/>
      <c r="V10860"/>
      <c r="W10860"/>
      <c r="X10860"/>
      <c r="Y10860"/>
      <c r="Z10860"/>
      <c r="AA10860"/>
      <c r="AB10860"/>
      <c r="AC10860"/>
      <c r="AD10860"/>
      <c r="AE10860"/>
      <c r="AF10860"/>
      <c r="AG10860"/>
      <c r="AH10860"/>
      <c r="AI10860"/>
    </row>
    <row r="10861" spans="1:35" s="11" customFormat="1" x14ac:dyDescent="0.25">
      <c r="A10861"/>
      <c r="B10861"/>
      <c r="C10861"/>
      <c r="D10861"/>
      <c r="I10861" s="67"/>
      <c r="J10861"/>
      <c r="K10861"/>
      <c r="L10861"/>
      <c r="M10861"/>
      <c r="N10861"/>
      <c r="O10861"/>
      <c r="P10861"/>
      <c r="Q10861"/>
      <c r="R10861"/>
      <c r="S10861"/>
      <c r="T10861"/>
      <c r="U10861"/>
      <c r="V10861"/>
      <c r="W10861"/>
      <c r="X10861"/>
      <c r="Y10861"/>
      <c r="Z10861"/>
      <c r="AA10861"/>
      <c r="AB10861"/>
      <c r="AC10861"/>
      <c r="AD10861"/>
      <c r="AE10861"/>
      <c r="AF10861"/>
      <c r="AG10861"/>
      <c r="AH10861"/>
      <c r="AI10861"/>
    </row>
    <row r="10862" spans="1:35" s="11" customFormat="1" x14ac:dyDescent="0.25">
      <c r="A10862"/>
      <c r="B10862"/>
      <c r="C10862"/>
      <c r="D10862"/>
      <c r="I10862" s="67"/>
      <c r="J10862"/>
      <c r="K10862"/>
      <c r="L10862"/>
      <c r="M10862"/>
      <c r="N10862"/>
      <c r="O10862"/>
      <c r="P10862"/>
      <c r="Q10862"/>
      <c r="R10862"/>
      <c r="S10862"/>
      <c r="T10862"/>
      <c r="U10862"/>
      <c r="V10862"/>
      <c r="W10862"/>
      <c r="X10862"/>
      <c r="Y10862"/>
      <c r="Z10862"/>
      <c r="AA10862"/>
      <c r="AB10862"/>
      <c r="AC10862"/>
      <c r="AD10862"/>
      <c r="AE10862"/>
      <c r="AF10862"/>
      <c r="AG10862"/>
      <c r="AH10862"/>
      <c r="AI10862"/>
    </row>
    <row r="10863" spans="1:35" s="11" customFormat="1" x14ac:dyDescent="0.25">
      <c r="A10863"/>
      <c r="B10863"/>
      <c r="C10863"/>
      <c r="D10863"/>
      <c r="I10863" s="67"/>
      <c r="J10863"/>
      <c r="K10863"/>
      <c r="L10863"/>
      <c r="M10863"/>
      <c r="N10863"/>
      <c r="O10863"/>
      <c r="P10863"/>
      <c r="Q10863"/>
      <c r="R10863"/>
      <c r="S10863"/>
      <c r="T10863"/>
      <c r="U10863"/>
      <c r="V10863"/>
      <c r="W10863"/>
      <c r="X10863"/>
      <c r="Y10863"/>
      <c r="Z10863"/>
      <c r="AA10863"/>
      <c r="AB10863"/>
      <c r="AC10863"/>
      <c r="AD10863"/>
      <c r="AE10863"/>
      <c r="AF10863"/>
      <c r="AG10863"/>
      <c r="AH10863"/>
      <c r="AI10863"/>
    </row>
    <row r="10864" spans="1:35" s="11" customFormat="1" x14ac:dyDescent="0.25">
      <c r="A10864"/>
      <c r="B10864"/>
      <c r="C10864"/>
      <c r="D10864"/>
      <c r="I10864" s="67"/>
      <c r="J10864"/>
      <c r="K10864"/>
      <c r="L10864"/>
      <c r="M10864"/>
      <c r="N10864"/>
      <c r="O10864"/>
      <c r="P10864"/>
      <c r="Q10864"/>
      <c r="R10864"/>
      <c r="S10864"/>
      <c r="T10864"/>
      <c r="U10864"/>
      <c r="V10864"/>
      <c r="W10864"/>
      <c r="X10864"/>
      <c r="Y10864"/>
      <c r="Z10864"/>
      <c r="AA10864"/>
      <c r="AB10864"/>
      <c r="AC10864"/>
      <c r="AD10864"/>
      <c r="AE10864"/>
      <c r="AF10864"/>
      <c r="AG10864"/>
      <c r="AH10864"/>
      <c r="AI10864"/>
    </row>
    <row r="10865" spans="1:35" s="11" customFormat="1" x14ac:dyDescent="0.25">
      <c r="A10865"/>
      <c r="B10865"/>
      <c r="C10865"/>
      <c r="D10865"/>
      <c r="I10865" s="67"/>
      <c r="J10865"/>
      <c r="K10865"/>
      <c r="L10865"/>
      <c r="M10865"/>
      <c r="N10865"/>
      <c r="O10865"/>
      <c r="P10865"/>
      <c r="Q10865"/>
      <c r="R10865"/>
      <c r="S10865"/>
      <c r="T10865"/>
      <c r="U10865"/>
      <c r="V10865"/>
      <c r="W10865"/>
      <c r="X10865"/>
      <c r="Y10865"/>
      <c r="Z10865"/>
      <c r="AA10865"/>
      <c r="AB10865"/>
      <c r="AC10865"/>
      <c r="AD10865"/>
      <c r="AE10865"/>
      <c r="AF10865"/>
      <c r="AG10865"/>
      <c r="AH10865"/>
      <c r="AI10865"/>
    </row>
    <row r="10866" spans="1:35" s="11" customFormat="1" x14ac:dyDescent="0.25">
      <c r="A10866"/>
      <c r="B10866"/>
      <c r="C10866"/>
      <c r="D10866"/>
      <c r="I10866" s="67"/>
      <c r="J10866"/>
      <c r="K10866"/>
      <c r="L10866"/>
      <c r="M10866"/>
      <c r="N10866"/>
      <c r="O10866"/>
      <c r="P10866"/>
      <c r="Q10866"/>
      <c r="R10866"/>
      <c r="S10866"/>
      <c r="T10866"/>
      <c r="U10866"/>
      <c r="V10866"/>
      <c r="W10866"/>
      <c r="X10866"/>
      <c r="Y10866"/>
      <c r="Z10866"/>
      <c r="AA10866"/>
      <c r="AB10866"/>
      <c r="AC10866"/>
      <c r="AD10866"/>
      <c r="AE10866"/>
      <c r="AF10866"/>
      <c r="AG10866"/>
      <c r="AH10866"/>
      <c r="AI10866"/>
    </row>
    <row r="10867" spans="1:35" s="11" customFormat="1" x14ac:dyDescent="0.25">
      <c r="A10867"/>
      <c r="B10867"/>
      <c r="C10867"/>
      <c r="D10867"/>
      <c r="I10867" s="67"/>
      <c r="J10867"/>
      <c r="K10867"/>
      <c r="L10867"/>
      <c r="M10867"/>
      <c r="N10867"/>
      <c r="O10867"/>
      <c r="P10867"/>
      <c r="Q10867"/>
      <c r="R10867"/>
      <c r="S10867"/>
      <c r="T10867"/>
      <c r="U10867"/>
      <c r="V10867"/>
      <c r="W10867"/>
      <c r="X10867"/>
      <c r="Y10867"/>
      <c r="Z10867"/>
      <c r="AA10867"/>
      <c r="AB10867"/>
      <c r="AC10867"/>
      <c r="AD10867"/>
      <c r="AE10867"/>
      <c r="AF10867"/>
      <c r="AG10867"/>
      <c r="AH10867"/>
      <c r="AI10867"/>
    </row>
    <row r="10868" spans="1:35" s="11" customFormat="1" x14ac:dyDescent="0.25">
      <c r="A10868"/>
      <c r="B10868"/>
      <c r="C10868"/>
      <c r="D10868"/>
      <c r="I10868" s="67"/>
      <c r="J10868"/>
      <c r="K10868"/>
      <c r="L10868"/>
      <c r="M10868"/>
      <c r="N10868"/>
      <c r="O10868"/>
      <c r="P10868"/>
      <c r="Q10868"/>
      <c r="R10868"/>
      <c r="S10868"/>
      <c r="T10868"/>
      <c r="U10868"/>
      <c r="V10868"/>
      <c r="W10868"/>
      <c r="X10868"/>
      <c r="Y10868"/>
      <c r="Z10868"/>
      <c r="AA10868"/>
      <c r="AB10868"/>
      <c r="AC10868"/>
      <c r="AD10868"/>
      <c r="AE10868"/>
      <c r="AF10868"/>
      <c r="AG10868"/>
      <c r="AH10868"/>
      <c r="AI10868"/>
    </row>
    <row r="10869" spans="1:35" s="11" customFormat="1" x14ac:dyDescent="0.25">
      <c r="A10869"/>
      <c r="B10869"/>
      <c r="C10869"/>
      <c r="D10869"/>
      <c r="I10869" s="67"/>
      <c r="J10869"/>
      <c r="K10869"/>
      <c r="L10869"/>
      <c r="M10869"/>
      <c r="N10869"/>
      <c r="O10869"/>
      <c r="P10869"/>
      <c r="Q10869"/>
      <c r="R10869"/>
      <c r="S10869"/>
      <c r="T10869"/>
      <c r="U10869"/>
      <c r="V10869"/>
      <c r="W10869"/>
      <c r="X10869"/>
      <c r="Y10869"/>
      <c r="Z10869"/>
      <c r="AA10869"/>
      <c r="AB10869"/>
      <c r="AC10869"/>
      <c r="AD10869"/>
      <c r="AE10869"/>
      <c r="AF10869"/>
      <c r="AG10869"/>
      <c r="AH10869"/>
      <c r="AI10869"/>
    </row>
    <row r="10870" spans="1:35" s="11" customFormat="1" x14ac:dyDescent="0.25">
      <c r="A10870"/>
      <c r="B10870"/>
      <c r="C10870"/>
      <c r="D10870"/>
      <c r="I10870" s="67"/>
      <c r="J10870"/>
      <c r="K10870"/>
      <c r="L10870"/>
      <c r="M10870"/>
      <c r="N10870"/>
      <c r="O10870"/>
      <c r="P10870"/>
      <c r="Q10870"/>
      <c r="R10870"/>
      <c r="S10870"/>
      <c r="T10870"/>
      <c r="U10870"/>
      <c r="V10870"/>
      <c r="W10870"/>
      <c r="X10870"/>
      <c r="Y10870"/>
      <c r="Z10870"/>
      <c r="AA10870"/>
      <c r="AB10870"/>
      <c r="AC10870"/>
      <c r="AD10870"/>
      <c r="AE10870"/>
      <c r="AF10870"/>
      <c r="AG10870"/>
      <c r="AH10870"/>
      <c r="AI10870"/>
    </row>
    <row r="10871" spans="1:35" s="11" customFormat="1" x14ac:dyDescent="0.25">
      <c r="A10871"/>
      <c r="B10871"/>
      <c r="C10871"/>
      <c r="D10871"/>
      <c r="I10871" s="67"/>
      <c r="J10871"/>
      <c r="K10871"/>
      <c r="L10871"/>
      <c r="M10871"/>
      <c r="N10871"/>
      <c r="O10871"/>
      <c r="P10871"/>
      <c r="Q10871"/>
      <c r="R10871"/>
      <c r="S10871"/>
      <c r="T10871"/>
      <c r="U10871"/>
      <c r="V10871"/>
      <c r="W10871"/>
      <c r="X10871"/>
      <c r="Y10871"/>
      <c r="Z10871"/>
      <c r="AA10871"/>
      <c r="AB10871"/>
      <c r="AC10871"/>
      <c r="AD10871"/>
      <c r="AE10871"/>
      <c r="AF10871"/>
      <c r="AG10871"/>
      <c r="AH10871"/>
      <c r="AI10871"/>
    </row>
    <row r="10872" spans="1:35" s="11" customFormat="1" x14ac:dyDescent="0.25">
      <c r="A10872"/>
      <c r="B10872"/>
      <c r="C10872"/>
      <c r="D10872"/>
      <c r="I10872" s="67"/>
      <c r="J10872"/>
      <c r="K10872"/>
      <c r="L10872"/>
      <c r="M10872"/>
      <c r="N10872"/>
      <c r="O10872"/>
      <c r="P10872"/>
      <c r="Q10872"/>
      <c r="R10872"/>
      <c r="S10872"/>
      <c r="T10872"/>
      <c r="U10872"/>
      <c r="V10872"/>
      <c r="W10872"/>
      <c r="X10872"/>
      <c r="Y10872"/>
      <c r="Z10872"/>
      <c r="AA10872"/>
      <c r="AB10872"/>
      <c r="AC10872"/>
      <c r="AD10872"/>
      <c r="AE10872"/>
      <c r="AF10872"/>
      <c r="AG10872"/>
      <c r="AH10872"/>
      <c r="AI10872"/>
    </row>
    <row r="10873" spans="1:35" s="11" customFormat="1" x14ac:dyDescent="0.25">
      <c r="A10873"/>
      <c r="B10873"/>
      <c r="C10873"/>
      <c r="D10873"/>
      <c r="I10873" s="67"/>
      <c r="J10873"/>
      <c r="K10873"/>
      <c r="L10873"/>
      <c r="M10873"/>
      <c r="N10873"/>
      <c r="O10873"/>
      <c r="P10873"/>
      <c r="Q10873"/>
      <c r="R10873"/>
      <c r="S10873"/>
      <c r="T10873"/>
      <c r="U10873"/>
      <c r="V10873"/>
      <c r="W10873"/>
      <c r="X10873"/>
      <c r="Y10873"/>
      <c r="Z10873"/>
      <c r="AA10873"/>
      <c r="AB10873"/>
      <c r="AC10873"/>
      <c r="AD10873"/>
      <c r="AE10873"/>
      <c r="AF10873"/>
      <c r="AG10873"/>
      <c r="AH10873"/>
      <c r="AI10873"/>
    </row>
    <row r="10874" spans="1:35" s="11" customFormat="1" x14ac:dyDescent="0.25">
      <c r="A10874"/>
      <c r="B10874"/>
      <c r="C10874"/>
      <c r="D10874"/>
      <c r="I10874" s="67"/>
      <c r="J10874"/>
      <c r="K10874"/>
      <c r="L10874"/>
      <c r="M10874"/>
      <c r="N10874"/>
      <c r="O10874"/>
      <c r="P10874"/>
      <c r="Q10874"/>
      <c r="R10874"/>
      <c r="S10874"/>
      <c r="T10874"/>
      <c r="U10874"/>
      <c r="V10874"/>
      <c r="W10874"/>
      <c r="X10874"/>
      <c r="Y10874"/>
      <c r="Z10874"/>
      <c r="AA10874"/>
      <c r="AB10874"/>
      <c r="AC10874"/>
      <c r="AD10874"/>
      <c r="AE10874"/>
      <c r="AF10874"/>
      <c r="AG10874"/>
      <c r="AH10874"/>
      <c r="AI10874"/>
    </row>
    <row r="10875" spans="1:35" s="11" customFormat="1" x14ac:dyDescent="0.25">
      <c r="A10875"/>
      <c r="B10875"/>
      <c r="C10875"/>
      <c r="D10875"/>
      <c r="I10875" s="67"/>
      <c r="J10875"/>
      <c r="K10875"/>
      <c r="L10875"/>
      <c r="M10875"/>
      <c r="N10875"/>
      <c r="O10875"/>
      <c r="P10875"/>
      <c r="Q10875"/>
      <c r="R10875"/>
      <c r="S10875"/>
      <c r="T10875"/>
      <c r="U10875"/>
      <c r="V10875"/>
      <c r="W10875"/>
      <c r="X10875"/>
      <c r="Y10875"/>
      <c r="Z10875"/>
      <c r="AA10875"/>
      <c r="AB10875"/>
      <c r="AC10875"/>
      <c r="AD10875"/>
      <c r="AE10875"/>
      <c r="AF10875"/>
      <c r="AG10875"/>
      <c r="AH10875"/>
      <c r="AI10875"/>
    </row>
    <row r="10876" spans="1:35" s="11" customFormat="1" x14ac:dyDescent="0.25">
      <c r="A10876"/>
      <c r="B10876"/>
      <c r="C10876"/>
      <c r="D10876"/>
      <c r="I10876" s="67"/>
      <c r="J10876"/>
      <c r="K10876"/>
      <c r="L10876"/>
      <c r="M10876"/>
      <c r="N10876"/>
      <c r="O10876"/>
      <c r="P10876"/>
      <c r="Q10876"/>
      <c r="R10876"/>
      <c r="S10876"/>
      <c r="T10876"/>
      <c r="U10876"/>
      <c r="V10876"/>
      <c r="W10876"/>
      <c r="X10876"/>
      <c r="Y10876"/>
      <c r="Z10876"/>
      <c r="AA10876"/>
      <c r="AB10876"/>
      <c r="AC10876"/>
      <c r="AD10876"/>
      <c r="AE10876"/>
      <c r="AF10876"/>
      <c r="AG10876"/>
      <c r="AH10876"/>
      <c r="AI10876"/>
    </row>
    <row r="10877" spans="1:35" s="11" customFormat="1" x14ac:dyDescent="0.25">
      <c r="A10877"/>
      <c r="B10877"/>
      <c r="C10877"/>
      <c r="D10877"/>
      <c r="I10877" s="67"/>
      <c r="J10877"/>
      <c r="K10877"/>
      <c r="L10877"/>
      <c r="M10877"/>
      <c r="N10877"/>
      <c r="O10877"/>
      <c r="P10877"/>
      <c r="Q10877"/>
      <c r="R10877"/>
      <c r="S10877"/>
      <c r="T10877"/>
      <c r="U10877"/>
      <c r="V10877"/>
      <c r="W10877"/>
      <c r="X10877"/>
      <c r="Y10877"/>
      <c r="Z10877"/>
      <c r="AA10877"/>
      <c r="AB10877"/>
      <c r="AC10877"/>
      <c r="AD10877"/>
      <c r="AE10877"/>
      <c r="AF10877"/>
      <c r="AG10877"/>
      <c r="AH10877"/>
      <c r="AI10877"/>
    </row>
    <row r="10878" spans="1:35" s="11" customFormat="1" x14ac:dyDescent="0.25">
      <c r="A10878"/>
      <c r="B10878"/>
      <c r="C10878"/>
      <c r="D10878"/>
      <c r="I10878" s="67"/>
      <c r="J10878"/>
      <c r="K10878"/>
      <c r="L10878"/>
      <c r="M10878"/>
      <c r="N10878"/>
      <c r="O10878"/>
      <c r="P10878"/>
      <c r="Q10878"/>
      <c r="R10878"/>
      <c r="S10878"/>
      <c r="T10878"/>
      <c r="U10878"/>
      <c r="V10878"/>
      <c r="W10878"/>
      <c r="X10878"/>
      <c r="Y10878"/>
      <c r="Z10878"/>
      <c r="AA10878"/>
      <c r="AB10878"/>
      <c r="AC10878"/>
      <c r="AD10878"/>
      <c r="AE10878"/>
      <c r="AF10878"/>
      <c r="AG10878"/>
      <c r="AH10878"/>
      <c r="AI10878"/>
    </row>
    <row r="10879" spans="1:35" s="11" customFormat="1" x14ac:dyDescent="0.25">
      <c r="A10879"/>
      <c r="B10879"/>
      <c r="C10879"/>
      <c r="D10879"/>
      <c r="I10879" s="67"/>
      <c r="J10879"/>
      <c r="K10879"/>
      <c r="L10879"/>
      <c r="M10879"/>
      <c r="N10879"/>
      <c r="O10879"/>
      <c r="P10879"/>
      <c r="Q10879"/>
      <c r="R10879"/>
      <c r="S10879"/>
      <c r="T10879"/>
      <c r="U10879"/>
      <c r="V10879"/>
      <c r="W10879"/>
      <c r="X10879"/>
      <c r="Y10879"/>
      <c r="Z10879"/>
      <c r="AA10879"/>
      <c r="AB10879"/>
      <c r="AC10879"/>
      <c r="AD10879"/>
      <c r="AE10879"/>
      <c r="AF10879"/>
      <c r="AG10879"/>
      <c r="AH10879"/>
      <c r="AI10879"/>
    </row>
    <row r="10880" spans="1:35" s="11" customFormat="1" x14ac:dyDescent="0.25">
      <c r="A10880"/>
      <c r="B10880"/>
      <c r="C10880"/>
      <c r="D10880"/>
      <c r="I10880" s="67"/>
      <c r="J10880"/>
      <c r="K10880"/>
      <c r="L10880"/>
      <c r="M10880"/>
      <c r="N10880"/>
      <c r="O10880"/>
      <c r="P10880"/>
      <c r="Q10880"/>
      <c r="R10880"/>
      <c r="S10880"/>
      <c r="T10880"/>
      <c r="U10880"/>
      <c r="V10880"/>
      <c r="W10880"/>
      <c r="X10880"/>
      <c r="Y10880"/>
      <c r="Z10880"/>
      <c r="AA10880"/>
      <c r="AB10880"/>
      <c r="AC10880"/>
      <c r="AD10880"/>
      <c r="AE10880"/>
      <c r="AF10880"/>
      <c r="AG10880"/>
      <c r="AH10880"/>
      <c r="AI10880"/>
    </row>
    <row r="10881" spans="1:35" s="11" customFormat="1" x14ac:dyDescent="0.25">
      <c r="A10881"/>
      <c r="B10881"/>
      <c r="C10881"/>
      <c r="D10881"/>
      <c r="I10881" s="67"/>
      <c r="J10881"/>
      <c r="K10881"/>
      <c r="L10881"/>
      <c r="M10881"/>
      <c r="N10881"/>
      <c r="O10881"/>
      <c r="P10881"/>
      <c r="Q10881"/>
      <c r="R10881"/>
      <c r="S10881"/>
      <c r="T10881"/>
      <c r="U10881"/>
      <c r="V10881"/>
      <c r="W10881"/>
      <c r="X10881"/>
      <c r="Y10881"/>
      <c r="Z10881"/>
      <c r="AA10881"/>
      <c r="AB10881"/>
      <c r="AC10881"/>
      <c r="AD10881"/>
      <c r="AE10881"/>
      <c r="AF10881"/>
      <c r="AG10881"/>
      <c r="AH10881"/>
      <c r="AI10881"/>
    </row>
    <row r="10882" spans="1:35" s="11" customFormat="1" x14ac:dyDescent="0.25">
      <c r="A10882"/>
      <c r="B10882"/>
      <c r="C10882"/>
      <c r="D10882"/>
      <c r="I10882" s="67"/>
      <c r="J10882"/>
      <c r="K10882"/>
      <c r="L10882"/>
      <c r="M10882"/>
      <c r="N10882"/>
      <c r="O10882"/>
      <c r="P10882"/>
      <c r="Q10882"/>
      <c r="R10882"/>
      <c r="S10882"/>
      <c r="T10882"/>
      <c r="U10882"/>
      <c r="V10882"/>
      <c r="W10882"/>
      <c r="X10882"/>
      <c r="Y10882"/>
      <c r="Z10882"/>
      <c r="AA10882"/>
      <c r="AB10882"/>
      <c r="AC10882"/>
      <c r="AD10882"/>
      <c r="AE10882"/>
      <c r="AF10882"/>
      <c r="AG10882"/>
      <c r="AH10882"/>
      <c r="AI10882"/>
    </row>
    <row r="10883" spans="1:35" s="11" customFormat="1" x14ac:dyDescent="0.25">
      <c r="A10883"/>
      <c r="B10883"/>
      <c r="C10883"/>
      <c r="D10883"/>
      <c r="I10883" s="67"/>
      <c r="J10883"/>
      <c r="K10883"/>
      <c r="L10883"/>
      <c r="M10883"/>
      <c r="N10883"/>
      <c r="O10883"/>
      <c r="P10883"/>
      <c r="Q10883"/>
      <c r="R10883"/>
      <c r="S10883"/>
      <c r="T10883"/>
      <c r="U10883"/>
      <c r="V10883"/>
      <c r="W10883"/>
      <c r="X10883"/>
      <c r="Y10883"/>
      <c r="Z10883"/>
      <c r="AA10883"/>
      <c r="AB10883"/>
      <c r="AC10883"/>
      <c r="AD10883"/>
      <c r="AE10883"/>
      <c r="AF10883"/>
      <c r="AG10883"/>
      <c r="AH10883"/>
      <c r="AI10883"/>
    </row>
    <row r="10884" spans="1:35" s="11" customFormat="1" x14ac:dyDescent="0.25">
      <c r="A10884"/>
      <c r="B10884"/>
      <c r="C10884"/>
      <c r="D10884"/>
      <c r="I10884" s="67"/>
      <c r="J10884"/>
      <c r="K10884"/>
      <c r="L10884"/>
      <c r="M10884"/>
      <c r="N10884"/>
      <c r="O10884"/>
      <c r="P10884"/>
      <c r="Q10884"/>
      <c r="R10884"/>
      <c r="S10884"/>
      <c r="T10884"/>
      <c r="U10884"/>
      <c r="V10884"/>
      <c r="W10884"/>
      <c r="X10884"/>
      <c r="Y10884"/>
      <c r="Z10884"/>
      <c r="AA10884"/>
      <c r="AB10884"/>
      <c r="AC10884"/>
      <c r="AD10884"/>
      <c r="AE10884"/>
      <c r="AF10884"/>
      <c r="AG10884"/>
      <c r="AH10884"/>
      <c r="AI10884"/>
    </row>
    <row r="10885" spans="1:35" s="11" customFormat="1" x14ac:dyDescent="0.25">
      <c r="A10885"/>
      <c r="B10885"/>
      <c r="C10885"/>
      <c r="D10885"/>
      <c r="I10885" s="67"/>
      <c r="J10885"/>
      <c r="K10885"/>
      <c r="L10885"/>
      <c r="M10885"/>
      <c r="N10885"/>
      <c r="O10885"/>
      <c r="P10885"/>
      <c r="Q10885"/>
      <c r="R10885"/>
      <c r="S10885"/>
      <c r="T10885"/>
      <c r="U10885"/>
      <c r="V10885"/>
      <c r="W10885"/>
      <c r="X10885"/>
      <c r="Y10885"/>
      <c r="Z10885"/>
      <c r="AA10885"/>
      <c r="AB10885"/>
      <c r="AC10885"/>
      <c r="AD10885"/>
      <c r="AE10885"/>
      <c r="AF10885"/>
      <c r="AG10885"/>
      <c r="AH10885"/>
      <c r="AI10885"/>
    </row>
    <row r="10886" spans="1:35" s="11" customFormat="1" x14ac:dyDescent="0.25">
      <c r="A10886"/>
      <c r="B10886"/>
      <c r="C10886"/>
      <c r="D10886"/>
      <c r="I10886" s="67"/>
      <c r="J10886"/>
      <c r="K10886"/>
      <c r="L10886"/>
      <c r="M10886"/>
      <c r="N10886"/>
      <c r="O10886"/>
      <c r="P10886"/>
      <c r="Q10886"/>
      <c r="R10886"/>
      <c r="S10886"/>
      <c r="T10886"/>
      <c r="U10886"/>
      <c r="V10886"/>
      <c r="W10886"/>
      <c r="X10886"/>
      <c r="Y10886"/>
      <c r="Z10886"/>
      <c r="AA10886"/>
      <c r="AB10886"/>
      <c r="AC10886"/>
      <c r="AD10886"/>
      <c r="AE10886"/>
      <c r="AF10886"/>
      <c r="AG10886"/>
      <c r="AH10886"/>
      <c r="AI10886"/>
    </row>
    <row r="10887" spans="1:35" s="11" customFormat="1" x14ac:dyDescent="0.25">
      <c r="A10887"/>
      <c r="B10887"/>
      <c r="C10887"/>
      <c r="D10887"/>
      <c r="I10887" s="67"/>
      <c r="J10887"/>
      <c r="K10887"/>
      <c r="L10887"/>
      <c r="M10887"/>
      <c r="N10887"/>
      <c r="O10887"/>
      <c r="P10887"/>
      <c r="Q10887"/>
      <c r="R10887"/>
      <c r="S10887"/>
      <c r="T10887"/>
      <c r="U10887"/>
      <c r="V10887"/>
      <c r="W10887"/>
      <c r="X10887"/>
      <c r="Y10887"/>
      <c r="Z10887"/>
      <c r="AA10887"/>
      <c r="AB10887"/>
      <c r="AC10887"/>
      <c r="AD10887"/>
      <c r="AE10887"/>
      <c r="AF10887"/>
      <c r="AG10887"/>
      <c r="AH10887"/>
      <c r="AI10887"/>
    </row>
    <row r="10888" spans="1:35" s="11" customFormat="1" x14ac:dyDescent="0.25">
      <c r="A10888"/>
      <c r="B10888"/>
      <c r="C10888"/>
      <c r="D10888"/>
      <c r="I10888" s="67"/>
      <c r="J10888"/>
      <c r="K10888"/>
      <c r="L10888"/>
      <c r="M10888"/>
      <c r="N10888"/>
      <c r="O10888"/>
      <c r="P10888"/>
      <c r="Q10888"/>
      <c r="R10888"/>
      <c r="S10888"/>
      <c r="T10888"/>
      <c r="U10888"/>
      <c r="V10888"/>
      <c r="W10888"/>
      <c r="X10888"/>
      <c r="Y10888"/>
      <c r="Z10888"/>
      <c r="AA10888"/>
      <c r="AB10888"/>
      <c r="AC10888"/>
      <c r="AD10888"/>
      <c r="AE10888"/>
      <c r="AF10888"/>
      <c r="AG10888"/>
      <c r="AH10888"/>
      <c r="AI10888"/>
    </row>
    <row r="10889" spans="1:35" s="11" customFormat="1" x14ac:dyDescent="0.25">
      <c r="A10889"/>
      <c r="B10889"/>
      <c r="C10889"/>
      <c r="D10889"/>
      <c r="I10889" s="67"/>
      <c r="J10889"/>
      <c r="K10889"/>
      <c r="L10889"/>
      <c r="M10889"/>
      <c r="N10889"/>
      <c r="O10889"/>
      <c r="P10889"/>
      <c r="Q10889"/>
      <c r="R10889"/>
      <c r="S10889"/>
      <c r="T10889"/>
      <c r="U10889"/>
      <c r="V10889"/>
      <c r="W10889"/>
      <c r="X10889"/>
      <c r="Y10889"/>
      <c r="Z10889"/>
      <c r="AA10889"/>
      <c r="AB10889"/>
      <c r="AC10889"/>
      <c r="AD10889"/>
      <c r="AE10889"/>
      <c r="AF10889"/>
      <c r="AG10889"/>
      <c r="AH10889"/>
      <c r="AI10889"/>
    </row>
    <row r="10890" spans="1:35" s="11" customFormat="1" x14ac:dyDescent="0.25">
      <c r="A10890"/>
      <c r="B10890"/>
      <c r="C10890"/>
      <c r="D10890"/>
      <c r="I10890" s="67"/>
      <c r="J10890"/>
      <c r="K10890"/>
      <c r="L10890"/>
      <c r="M10890"/>
      <c r="N10890"/>
      <c r="O10890"/>
      <c r="P10890"/>
      <c r="Q10890"/>
      <c r="R10890"/>
      <c r="S10890"/>
      <c r="T10890"/>
      <c r="U10890"/>
      <c r="V10890"/>
      <c r="W10890"/>
      <c r="X10890"/>
      <c r="Y10890"/>
      <c r="Z10890"/>
      <c r="AA10890"/>
      <c r="AB10890"/>
      <c r="AC10890"/>
      <c r="AD10890"/>
      <c r="AE10890"/>
      <c r="AF10890"/>
      <c r="AG10890"/>
      <c r="AH10890"/>
      <c r="AI10890"/>
    </row>
    <row r="10891" spans="1:35" s="11" customFormat="1" x14ac:dyDescent="0.25">
      <c r="A10891"/>
      <c r="B10891"/>
      <c r="C10891"/>
      <c r="D10891"/>
      <c r="I10891" s="67"/>
      <c r="J10891"/>
      <c r="K10891"/>
      <c r="L10891"/>
      <c r="M10891"/>
      <c r="N10891"/>
      <c r="O10891"/>
      <c r="P10891"/>
      <c r="Q10891"/>
      <c r="R10891"/>
      <c r="S10891"/>
      <c r="T10891"/>
      <c r="U10891"/>
      <c r="V10891"/>
      <c r="W10891"/>
      <c r="X10891"/>
      <c r="Y10891"/>
      <c r="Z10891"/>
      <c r="AA10891"/>
      <c r="AB10891"/>
      <c r="AC10891"/>
      <c r="AD10891"/>
      <c r="AE10891"/>
      <c r="AF10891"/>
      <c r="AG10891"/>
      <c r="AH10891"/>
      <c r="AI10891"/>
    </row>
    <row r="10892" spans="1:35" s="11" customFormat="1" x14ac:dyDescent="0.25">
      <c r="A10892"/>
      <c r="B10892"/>
      <c r="C10892"/>
      <c r="D10892"/>
      <c r="I10892" s="67"/>
      <c r="J10892"/>
      <c r="K10892"/>
      <c r="L10892"/>
      <c r="M10892"/>
      <c r="N10892"/>
      <c r="O10892"/>
      <c r="P10892"/>
      <c r="Q10892"/>
      <c r="R10892"/>
      <c r="S10892"/>
      <c r="T10892"/>
      <c r="U10892"/>
      <c r="V10892"/>
      <c r="W10892"/>
      <c r="X10892"/>
      <c r="Y10892"/>
      <c r="Z10892"/>
      <c r="AA10892"/>
      <c r="AB10892"/>
      <c r="AC10892"/>
      <c r="AD10892"/>
      <c r="AE10892"/>
      <c r="AF10892"/>
      <c r="AG10892"/>
      <c r="AH10892"/>
      <c r="AI10892"/>
    </row>
    <row r="10893" spans="1:35" s="11" customFormat="1" x14ac:dyDescent="0.25">
      <c r="A10893"/>
      <c r="B10893"/>
      <c r="C10893"/>
      <c r="D10893"/>
      <c r="I10893" s="67"/>
      <c r="J10893"/>
      <c r="K10893"/>
      <c r="L10893"/>
      <c r="M10893"/>
      <c r="N10893"/>
      <c r="O10893"/>
      <c r="P10893"/>
      <c r="Q10893"/>
      <c r="R10893"/>
      <c r="S10893"/>
      <c r="T10893"/>
      <c r="U10893"/>
      <c r="V10893"/>
      <c r="W10893"/>
      <c r="X10893"/>
      <c r="Y10893"/>
      <c r="Z10893"/>
      <c r="AA10893"/>
      <c r="AB10893"/>
      <c r="AC10893"/>
      <c r="AD10893"/>
      <c r="AE10893"/>
      <c r="AF10893"/>
      <c r="AG10893"/>
      <c r="AH10893"/>
      <c r="AI10893"/>
    </row>
    <row r="10894" spans="1:35" s="11" customFormat="1" x14ac:dyDescent="0.25">
      <c r="A10894"/>
      <c r="B10894"/>
      <c r="C10894"/>
      <c r="D10894"/>
      <c r="I10894" s="67"/>
      <c r="J10894"/>
      <c r="K10894"/>
      <c r="L10894"/>
      <c r="M10894"/>
      <c r="N10894"/>
      <c r="O10894"/>
      <c r="P10894"/>
      <c r="Q10894"/>
      <c r="R10894"/>
      <c r="S10894"/>
      <c r="T10894"/>
      <c r="U10894"/>
      <c r="V10894"/>
      <c r="W10894"/>
      <c r="X10894"/>
      <c r="Y10894"/>
      <c r="Z10894"/>
      <c r="AA10894"/>
      <c r="AB10894"/>
      <c r="AC10894"/>
      <c r="AD10894"/>
      <c r="AE10894"/>
      <c r="AF10894"/>
      <c r="AG10894"/>
      <c r="AH10894"/>
      <c r="AI10894"/>
    </row>
    <row r="10895" spans="1:35" s="11" customFormat="1" x14ac:dyDescent="0.25">
      <c r="A10895"/>
      <c r="B10895"/>
      <c r="C10895"/>
      <c r="D10895"/>
      <c r="I10895" s="67"/>
      <c r="J10895"/>
      <c r="K10895"/>
      <c r="L10895"/>
      <c r="M10895"/>
      <c r="N10895"/>
      <c r="O10895"/>
      <c r="P10895"/>
      <c r="Q10895"/>
      <c r="R10895"/>
      <c r="S10895"/>
      <c r="T10895"/>
      <c r="U10895"/>
      <c r="V10895"/>
      <c r="W10895"/>
      <c r="X10895"/>
      <c r="Y10895"/>
      <c r="Z10895"/>
      <c r="AA10895"/>
      <c r="AB10895"/>
      <c r="AC10895"/>
      <c r="AD10895"/>
      <c r="AE10895"/>
      <c r="AF10895"/>
      <c r="AG10895"/>
      <c r="AH10895"/>
      <c r="AI10895"/>
    </row>
    <row r="10896" spans="1:35" s="11" customFormat="1" x14ac:dyDescent="0.25">
      <c r="A10896"/>
      <c r="B10896"/>
      <c r="C10896"/>
      <c r="D10896"/>
      <c r="I10896" s="67"/>
      <c r="J10896"/>
      <c r="K10896"/>
      <c r="L10896"/>
      <c r="M10896"/>
      <c r="N10896"/>
      <c r="O10896"/>
      <c r="P10896"/>
      <c r="Q10896"/>
      <c r="R10896"/>
      <c r="S10896"/>
      <c r="T10896"/>
      <c r="U10896"/>
      <c r="V10896"/>
      <c r="W10896"/>
      <c r="X10896"/>
      <c r="Y10896"/>
      <c r="Z10896"/>
      <c r="AA10896"/>
      <c r="AB10896"/>
      <c r="AC10896"/>
      <c r="AD10896"/>
      <c r="AE10896"/>
      <c r="AF10896"/>
      <c r="AG10896"/>
      <c r="AH10896"/>
      <c r="AI10896"/>
    </row>
    <row r="10897" spans="1:35" s="11" customFormat="1" x14ac:dyDescent="0.25">
      <c r="A10897"/>
      <c r="B10897"/>
      <c r="C10897"/>
      <c r="D10897"/>
      <c r="I10897" s="67"/>
      <c r="J10897"/>
      <c r="K10897"/>
      <c r="L10897"/>
      <c r="M10897"/>
      <c r="N10897"/>
      <c r="O10897"/>
      <c r="P10897"/>
      <c r="Q10897"/>
      <c r="R10897"/>
      <c r="S10897"/>
      <c r="T10897"/>
      <c r="U10897"/>
      <c r="V10897"/>
      <c r="W10897"/>
      <c r="X10897"/>
      <c r="Y10897"/>
      <c r="Z10897"/>
      <c r="AA10897"/>
      <c r="AB10897"/>
      <c r="AC10897"/>
      <c r="AD10897"/>
      <c r="AE10897"/>
      <c r="AF10897"/>
      <c r="AG10897"/>
      <c r="AH10897"/>
      <c r="AI10897"/>
    </row>
    <row r="10898" spans="1:35" s="11" customFormat="1" x14ac:dyDescent="0.25">
      <c r="A10898"/>
      <c r="B10898"/>
      <c r="C10898"/>
      <c r="D10898"/>
      <c r="I10898" s="67"/>
      <c r="J10898"/>
      <c r="K10898"/>
      <c r="L10898"/>
      <c r="M10898"/>
      <c r="N10898"/>
      <c r="O10898"/>
      <c r="P10898"/>
      <c r="Q10898"/>
      <c r="R10898"/>
      <c r="S10898"/>
      <c r="T10898"/>
      <c r="U10898"/>
      <c r="V10898"/>
      <c r="W10898"/>
      <c r="X10898"/>
      <c r="Y10898"/>
      <c r="Z10898"/>
      <c r="AA10898"/>
      <c r="AB10898"/>
      <c r="AC10898"/>
      <c r="AD10898"/>
      <c r="AE10898"/>
      <c r="AF10898"/>
      <c r="AG10898"/>
      <c r="AH10898"/>
      <c r="AI10898"/>
    </row>
    <row r="10899" spans="1:35" s="11" customFormat="1" x14ac:dyDescent="0.25">
      <c r="A10899"/>
      <c r="B10899"/>
      <c r="C10899"/>
      <c r="D10899"/>
      <c r="I10899" s="67"/>
      <c r="J10899"/>
      <c r="K10899"/>
      <c r="L10899"/>
      <c r="M10899"/>
      <c r="N10899"/>
      <c r="O10899"/>
      <c r="P10899"/>
      <c r="Q10899"/>
      <c r="R10899"/>
      <c r="S10899"/>
      <c r="T10899"/>
      <c r="U10899"/>
      <c r="V10899"/>
      <c r="W10899"/>
      <c r="X10899"/>
      <c r="Y10899"/>
      <c r="Z10899"/>
      <c r="AA10899"/>
      <c r="AB10899"/>
      <c r="AC10899"/>
      <c r="AD10899"/>
      <c r="AE10899"/>
      <c r="AF10899"/>
      <c r="AG10899"/>
      <c r="AH10899"/>
      <c r="AI10899"/>
    </row>
    <row r="10900" spans="1:35" s="11" customFormat="1" x14ac:dyDescent="0.25">
      <c r="A10900"/>
      <c r="B10900"/>
      <c r="C10900"/>
      <c r="D10900"/>
      <c r="I10900" s="67"/>
      <c r="J10900"/>
      <c r="K10900"/>
      <c r="L10900"/>
      <c r="M10900"/>
      <c r="N10900"/>
      <c r="O10900"/>
      <c r="P10900"/>
      <c r="Q10900"/>
      <c r="R10900"/>
      <c r="S10900"/>
      <c r="T10900"/>
      <c r="U10900"/>
      <c r="V10900"/>
      <c r="W10900"/>
      <c r="X10900"/>
      <c r="Y10900"/>
      <c r="Z10900"/>
      <c r="AA10900"/>
      <c r="AB10900"/>
      <c r="AC10900"/>
      <c r="AD10900"/>
      <c r="AE10900"/>
      <c r="AF10900"/>
      <c r="AG10900"/>
      <c r="AH10900"/>
      <c r="AI10900"/>
    </row>
    <row r="10901" spans="1:35" s="11" customFormat="1" x14ac:dyDescent="0.25">
      <c r="A10901"/>
      <c r="B10901"/>
      <c r="C10901"/>
      <c r="D10901"/>
      <c r="I10901" s="67"/>
      <c r="J10901"/>
      <c r="K10901"/>
      <c r="L10901"/>
      <c r="M10901"/>
      <c r="N10901"/>
      <c r="O10901"/>
      <c r="P10901"/>
      <c r="Q10901"/>
      <c r="R10901"/>
      <c r="S10901"/>
      <c r="T10901"/>
      <c r="U10901"/>
      <c r="V10901"/>
      <c r="W10901"/>
      <c r="X10901"/>
      <c r="Y10901"/>
      <c r="Z10901"/>
      <c r="AA10901"/>
      <c r="AB10901"/>
      <c r="AC10901"/>
      <c r="AD10901"/>
      <c r="AE10901"/>
      <c r="AF10901"/>
      <c r="AG10901"/>
      <c r="AH10901"/>
      <c r="AI10901"/>
    </row>
    <row r="10902" spans="1:35" s="11" customFormat="1" x14ac:dyDescent="0.25">
      <c r="A10902"/>
      <c r="B10902"/>
      <c r="C10902"/>
      <c r="D10902"/>
      <c r="I10902" s="67"/>
      <c r="J10902"/>
      <c r="K10902"/>
      <c r="L10902"/>
      <c r="M10902"/>
      <c r="N10902"/>
      <c r="O10902"/>
      <c r="P10902"/>
      <c r="Q10902"/>
      <c r="R10902"/>
      <c r="S10902"/>
      <c r="T10902"/>
      <c r="U10902"/>
      <c r="V10902"/>
      <c r="W10902"/>
      <c r="X10902"/>
      <c r="Y10902"/>
      <c r="Z10902"/>
      <c r="AA10902"/>
      <c r="AB10902"/>
      <c r="AC10902"/>
      <c r="AD10902"/>
      <c r="AE10902"/>
      <c r="AF10902"/>
      <c r="AG10902"/>
      <c r="AH10902"/>
      <c r="AI10902"/>
    </row>
    <row r="10903" spans="1:35" s="11" customFormat="1" x14ac:dyDescent="0.25">
      <c r="A10903"/>
      <c r="B10903"/>
      <c r="C10903"/>
      <c r="D10903"/>
      <c r="I10903" s="67"/>
      <c r="J10903"/>
      <c r="K10903"/>
      <c r="L10903"/>
      <c r="M10903"/>
      <c r="N10903"/>
      <c r="O10903"/>
      <c r="P10903"/>
      <c r="Q10903"/>
      <c r="R10903"/>
      <c r="S10903"/>
      <c r="T10903"/>
      <c r="U10903"/>
      <c r="V10903"/>
      <c r="W10903"/>
      <c r="X10903"/>
      <c r="Y10903"/>
      <c r="Z10903"/>
      <c r="AA10903"/>
      <c r="AB10903"/>
      <c r="AC10903"/>
      <c r="AD10903"/>
      <c r="AE10903"/>
      <c r="AF10903"/>
      <c r="AG10903"/>
      <c r="AH10903"/>
      <c r="AI10903"/>
    </row>
    <row r="10904" spans="1:35" s="11" customFormat="1" x14ac:dyDescent="0.25">
      <c r="A10904"/>
      <c r="B10904"/>
      <c r="C10904"/>
      <c r="D10904"/>
      <c r="I10904" s="67"/>
      <c r="J10904"/>
      <c r="K10904"/>
      <c r="L10904"/>
      <c r="M10904"/>
      <c r="N10904"/>
      <c r="O10904"/>
      <c r="P10904"/>
      <c r="Q10904"/>
      <c r="R10904"/>
      <c r="S10904"/>
      <c r="T10904"/>
      <c r="U10904"/>
      <c r="V10904"/>
      <c r="W10904"/>
      <c r="X10904"/>
      <c r="Y10904"/>
      <c r="Z10904"/>
      <c r="AA10904"/>
      <c r="AB10904"/>
      <c r="AC10904"/>
      <c r="AD10904"/>
      <c r="AE10904"/>
      <c r="AF10904"/>
      <c r="AG10904"/>
      <c r="AH10904"/>
      <c r="AI10904"/>
    </row>
    <row r="10905" spans="1:35" s="11" customFormat="1" x14ac:dyDescent="0.25">
      <c r="A10905"/>
      <c r="B10905"/>
      <c r="C10905"/>
      <c r="D10905"/>
      <c r="I10905" s="67"/>
      <c r="J10905"/>
      <c r="K10905"/>
      <c r="L10905"/>
      <c r="M10905"/>
      <c r="N10905"/>
      <c r="O10905"/>
      <c r="P10905"/>
      <c r="Q10905"/>
      <c r="R10905"/>
      <c r="S10905"/>
      <c r="T10905"/>
      <c r="U10905"/>
      <c r="V10905"/>
      <c r="W10905"/>
      <c r="X10905"/>
      <c r="Y10905"/>
      <c r="Z10905"/>
      <c r="AA10905"/>
      <c r="AB10905"/>
      <c r="AC10905"/>
      <c r="AD10905"/>
      <c r="AE10905"/>
      <c r="AF10905"/>
      <c r="AG10905"/>
      <c r="AH10905"/>
      <c r="AI10905"/>
    </row>
    <row r="10906" spans="1:35" s="11" customFormat="1" x14ac:dyDescent="0.25">
      <c r="A10906"/>
      <c r="B10906"/>
      <c r="C10906"/>
      <c r="D10906"/>
      <c r="I10906" s="67"/>
      <c r="J10906"/>
      <c r="K10906"/>
      <c r="L10906"/>
      <c r="M10906"/>
      <c r="N10906"/>
      <c r="O10906"/>
      <c r="P10906"/>
      <c r="Q10906"/>
      <c r="R10906"/>
      <c r="S10906"/>
      <c r="T10906"/>
      <c r="U10906"/>
      <c r="V10906"/>
      <c r="W10906"/>
      <c r="X10906"/>
      <c r="Y10906"/>
      <c r="Z10906"/>
      <c r="AA10906"/>
      <c r="AB10906"/>
      <c r="AC10906"/>
      <c r="AD10906"/>
      <c r="AE10906"/>
      <c r="AF10906"/>
      <c r="AG10906"/>
      <c r="AH10906"/>
      <c r="AI10906"/>
    </row>
    <row r="10907" spans="1:35" s="11" customFormat="1" x14ac:dyDescent="0.25">
      <c r="A10907"/>
      <c r="B10907"/>
      <c r="C10907"/>
      <c r="D10907"/>
      <c r="I10907" s="67"/>
      <c r="J10907"/>
      <c r="K10907"/>
      <c r="L10907"/>
      <c r="M10907"/>
      <c r="N10907"/>
      <c r="O10907"/>
      <c r="P10907"/>
      <c r="Q10907"/>
      <c r="R10907"/>
      <c r="S10907"/>
      <c r="T10907"/>
      <c r="U10907"/>
      <c r="V10907"/>
      <c r="W10907"/>
      <c r="X10907"/>
      <c r="Y10907"/>
      <c r="Z10907"/>
      <c r="AA10907"/>
      <c r="AB10907"/>
      <c r="AC10907"/>
      <c r="AD10907"/>
      <c r="AE10907"/>
      <c r="AF10907"/>
      <c r="AG10907"/>
      <c r="AH10907"/>
      <c r="AI10907"/>
    </row>
    <row r="10908" spans="1:35" s="11" customFormat="1" x14ac:dyDescent="0.25">
      <c r="A10908"/>
      <c r="B10908"/>
      <c r="C10908"/>
      <c r="D10908"/>
      <c r="I10908" s="67"/>
      <c r="J10908"/>
      <c r="K10908"/>
      <c r="L10908"/>
      <c r="M10908"/>
      <c r="N10908"/>
      <c r="O10908"/>
      <c r="P10908"/>
      <c r="Q10908"/>
      <c r="R10908"/>
      <c r="S10908"/>
      <c r="T10908"/>
      <c r="U10908"/>
      <c r="V10908"/>
      <c r="W10908"/>
      <c r="X10908"/>
      <c r="Y10908"/>
      <c r="Z10908"/>
      <c r="AA10908"/>
      <c r="AB10908"/>
      <c r="AC10908"/>
      <c r="AD10908"/>
      <c r="AE10908"/>
      <c r="AF10908"/>
      <c r="AG10908"/>
      <c r="AH10908"/>
      <c r="AI10908"/>
    </row>
    <row r="10909" spans="1:35" s="11" customFormat="1" x14ac:dyDescent="0.25">
      <c r="A10909"/>
      <c r="B10909"/>
      <c r="C10909"/>
      <c r="D10909"/>
      <c r="I10909" s="67"/>
      <c r="J10909"/>
      <c r="K10909"/>
      <c r="L10909"/>
      <c r="M10909"/>
      <c r="N10909"/>
      <c r="O10909"/>
      <c r="P10909"/>
      <c r="Q10909"/>
      <c r="R10909"/>
      <c r="S10909"/>
      <c r="T10909"/>
      <c r="U10909"/>
      <c r="V10909"/>
      <c r="W10909"/>
      <c r="X10909"/>
      <c r="Y10909"/>
      <c r="Z10909"/>
      <c r="AA10909"/>
      <c r="AB10909"/>
      <c r="AC10909"/>
      <c r="AD10909"/>
      <c r="AE10909"/>
      <c r="AF10909"/>
      <c r="AG10909"/>
      <c r="AH10909"/>
      <c r="AI10909"/>
    </row>
    <row r="10910" spans="1:35" s="11" customFormat="1" x14ac:dyDescent="0.25">
      <c r="A10910"/>
      <c r="B10910"/>
      <c r="C10910"/>
      <c r="D10910"/>
      <c r="I10910" s="67"/>
      <c r="J10910"/>
      <c r="K10910"/>
      <c r="L10910"/>
      <c r="M10910"/>
      <c r="N10910"/>
      <c r="O10910"/>
      <c r="P10910"/>
      <c r="Q10910"/>
      <c r="R10910"/>
      <c r="S10910"/>
      <c r="T10910"/>
      <c r="U10910"/>
      <c r="V10910"/>
      <c r="W10910"/>
      <c r="X10910"/>
      <c r="Y10910"/>
      <c r="Z10910"/>
      <c r="AA10910"/>
      <c r="AB10910"/>
      <c r="AC10910"/>
      <c r="AD10910"/>
      <c r="AE10910"/>
      <c r="AF10910"/>
      <c r="AG10910"/>
      <c r="AH10910"/>
      <c r="AI10910"/>
    </row>
    <row r="10911" spans="1:35" s="11" customFormat="1" x14ac:dyDescent="0.25">
      <c r="A10911"/>
      <c r="B10911"/>
      <c r="C10911"/>
      <c r="D10911"/>
      <c r="I10911" s="67"/>
      <c r="J10911"/>
      <c r="K10911"/>
      <c r="L10911"/>
      <c r="M10911"/>
      <c r="N10911"/>
      <c r="O10911"/>
      <c r="P10911"/>
      <c r="Q10911"/>
      <c r="R10911"/>
      <c r="S10911"/>
      <c r="T10911"/>
      <c r="U10911"/>
      <c r="V10911"/>
      <c r="W10911"/>
      <c r="X10911"/>
      <c r="Y10911"/>
      <c r="Z10911"/>
      <c r="AA10911"/>
      <c r="AB10911"/>
      <c r="AC10911"/>
      <c r="AD10911"/>
      <c r="AE10911"/>
      <c r="AF10911"/>
      <c r="AG10911"/>
      <c r="AH10911"/>
      <c r="AI10911"/>
    </row>
    <row r="10912" spans="1:35" s="11" customFormat="1" x14ac:dyDescent="0.25">
      <c r="A10912"/>
      <c r="B10912"/>
      <c r="C10912"/>
      <c r="D10912"/>
      <c r="I10912" s="67"/>
      <c r="J10912"/>
      <c r="K10912"/>
      <c r="L10912"/>
      <c r="M10912"/>
      <c r="N10912"/>
      <c r="O10912"/>
      <c r="P10912"/>
      <c r="Q10912"/>
      <c r="R10912"/>
      <c r="S10912"/>
      <c r="T10912"/>
      <c r="U10912"/>
      <c r="V10912"/>
      <c r="W10912"/>
      <c r="X10912"/>
      <c r="Y10912"/>
      <c r="Z10912"/>
      <c r="AA10912"/>
      <c r="AB10912"/>
      <c r="AC10912"/>
      <c r="AD10912"/>
      <c r="AE10912"/>
      <c r="AF10912"/>
      <c r="AG10912"/>
      <c r="AH10912"/>
      <c r="AI10912"/>
    </row>
    <row r="10913" spans="1:35" s="11" customFormat="1" x14ac:dyDescent="0.25">
      <c r="A10913"/>
      <c r="B10913"/>
      <c r="C10913"/>
      <c r="D10913"/>
      <c r="I10913" s="67"/>
      <c r="J10913"/>
      <c r="K10913"/>
      <c r="L10913"/>
      <c r="M10913"/>
      <c r="N10913"/>
      <c r="O10913"/>
      <c r="P10913"/>
      <c r="Q10913"/>
      <c r="R10913"/>
      <c r="S10913"/>
      <c r="T10913"/>
      <c r="U10913"/>
      <c r="V10913"/>
      <c r="W10913"/>
      <c r="X10913"/>
      <c r="Y10913"/>
      <c r="Z10913"/>
      <c r="AA10913"/>
      <c r="AB10913"/>
      <c r="AC10913"/>
      <c r="AD10913"/>
      <c r="AE10913"/>
      <c r="AF10913"/>
      <c r="AG10913"/>
      <c r="AH10913"/>
      <c r="AI10913"/>
    </row>
    <row r="10914" spans="1:35" s="11" customFormat="1" x14ac:dyDescent="0.25">
      <c r="A10914"/>
      <c r="B10914"/>
      <c r="C10914"/>
      <c r="D10914"/>
      <c r="I10914" s="67"/>
      <c r="J10914"/>
      <c r="K10914"/>
      <c r="L10914"/>
      <c r="M10914"/>
      <c r="N10914"/>
      <c r="O10914"/>
      <c r="P10914"/>
      <c r="Q10914"/>
      <c r="R10914"/>
      <c r="S10914"/>
      <c r="T10914"/>
      <c r="U10914"/>
      <c r="V10914"/>
      <c r="W10914"/>
      <c r="X10914"/>
      <c r="Y10914"/>
      <c r="Z10914"/>
      <c r="AA10914"/>
      <c r="AB10914"/>
      <c r="AC10914"/>
      <c r="AD10914"/>
      <c r="AE10914"/>
      <c r="AF10914"/>
      <c r="AG10914"/>
      <c r="AH10914"/>
      <c r="AI10914"/>
    </row>
    <row r="10915" spans="1:35" s="11" customFormat="1" x14ac:dyDescent="0.25">
      <c r="A10915"/>
      <c r="B10915"/>
      <c r="C10915"/>
      <c r="D10915"/>
      <c r="I10915" s="67"/>
      <c r="J10915"/>
      <c r="K10915"/>
      <c r="L10915"/>
      <c r="M10915"/>
      <c r="N10915"/>
      <c r="O10915"/>
      <c r="P10915"/>
      <c r="Q10915"/>
      <c r="R10915"/>
      <c r="S10915"/>
      <c r="T10915"/>
      <c r="U10915"/>
      <c r="V10915"/>
      <c r="W10915"/>
      <c r="X10915"/>
      <c r="Y10915"/>
      <c r="Z10915"/>
      <c r="AA10915"/>
      <c r="AB10915"/>
      <c r="AC10915"/>
      <c r="AD10915"/>
      <c r="AE10915"/>
      <c r="AF10915"/>
      <c r="AG10915"/>
      <c r="AH10915"/>
      <c r="AI10915"/>
    </row>
    <row r="10916" spans="1:35" s="11" customFormat="1" x14ac:dyDescent="0.25">
      <c r="A10916"/>
      <c r="B10916"/>
      <c r="C10916"/>
      <c r="D10916"/>
      <c r="I10916" s="67"/>
      <c r="J10916"/>
      <c r="K10916"/>
      <c r="L10916"/>
      <c r="M10916"/>
      <c r="N10916"/>
      <c r="O10916"/>
      <c r="P10916"/>
      <c r="Q10916"/>
      <c r="R10916"/>
      <c r="S10916"/>
      <c r="T10916"/>
      <c r="U10916"/>
      <c r="V10916"/>
      <c r="W10916"/>
      <c r="X10916"/>
      <c r="Y10916"/>
      <c r="Z10916"/>
      <c r="AA10916"/>
      <c r="AB10916"/>
      <c r="AC10916"/>
      <c r="AD10916"/>
      <c r="AE10916"/>
      <c r="AF10916"/>
      <c r="AG10916"/>
      <c r="AH10916"/>
      <c r="AI10916"/>
    </row>
    <row r="10917" spans="1:35" s="11" customFormat="1" x14ac:dyDescent="0.25">
      <c r="A10917"/>
      <c r="B10917"/>
      <c r="C10917"/>
      <c r="D10917"/>
      <c r="I10917" s="67"/>
      <c r="J10917"/>
      <c r="K10917"/>
      <c r="L10917"/>
      <c r="M10917"/>
      <c r="N10917"/>
      <c r="O10917"/>
      <c r="P10917"/>
      <c r="Q10917"/>
      <c r="R10917"/>
      <c r="S10917"/>
      <c r="T10917"/>
      <c r="U10917"/>
      <c r="V10917"/>
      <c r="W10917"/>
      <c r="X10917"/>
      <c r="Y10917"/>
      <c r="Z10917"/>
      <c r="AA10917"/>
      <c r="AB10917"/>
      <c r="AC10917"/>
      <c r="AD10917"/>
      <c r="AE10917"/>
      <c r="AF10917"/>
      <c r="AG10917"/>
      <c r="AH10917"/>
      <c r="AI10917"/>
    </row>
    <row r="10918" spans="1:35" s="11" customFormat="1" x14ac:dyDescent="0.25">
      <c r="A10918"/>
      <c r="B10918"/>
      <c r="C10918"/>
      <c r="D10918"/>
      <c r="I10918" s="67"/>
      <c r="J10918"/>
      <c r="K10918"/>
      <c r="L10918"/>
      <c r="M10918"/>
      <c r="N10918"/>
      <c r="O10918"/>
      <c r="P10918"/>
      <c r="Q10918"/>
      <c r="R10918"/>
      <c r="S10918"/>
      <c r="T10918"/>
      <c r="U10918"/>
      <c r="V10918"/>
      <c r="W10918"/>
      <c r="X10918"/>
      <c r="Y10918"/>
      <c r="Z10918"/>
      <c r="AA10918"/>
      <c r="AB10918"/>
      <c r="AC10918"/>
      <c r="AD10918"/>
      <c r="AE10918"/>
      <c r="AF10918"/>
      <c r="AG10918"/>
      <c r="AH10918"/>
      <c r="AI10918"/>
    </row>
    <row r="10919" spans="1:35" s="11" customFormat="1" x14ac:dyDescent="0.25">
      <c r="A10919"/>
      <c r="B10919"/>
      <c r="C10919"/>
      <c r="D10919"/>
      <c r="I10919" s="67"/>
      <c r="J10919"/>
      <c r="K10919"/>
      <c r="L10919"/>
      <c r="M10919"/>
      <c r="N10919"/>
      <c r="O10919"/>
      <c r="P10919"/>
      <c r="Q10919"/>
      <c r="R10919"/>
      <c r="S10919"/>
      <c r="T10919"/>
      <c r="U10919"/>
      <c r="V10919"/>
      <c r="W10919"/>
      <c r="X10919"/>
      <c r="Y10919"/>
      <c r="Z10919"/>
      <c r="AA10919"/>
      <c r="AB10919"/>
      <c r="AC10919"/>
      <c r="AD10919"/>
      <c r="AE10919"/>
      <c r="AF10919"/>
      <c r="AG10919"/>
      <c r="AH10919"/>
      <c r="AI10919"/>
    </row>
    <row r="10920" spans="1:35" s="11" customFormat="1" x14ac:dyDescent="0.25">
      <c r="A10920"/>
      <c r="B10920"/>
      <c r="C10920"/>
      <c r="D10920"/>
      <c r="I10920" s="67"/>
      <c r="J10920"/>
      <c r="K10920"/>
      <c r="L10920"/>
      <c r="M10920"/>
      <c r="N10920"/>
      <c r="O10920"/>
      <c r="P10920"/>
      <c r="Q10920"/>
      <c r="R10920"/>
      <c r="S10920"/>
      <c r="T10920"/>
      <c r="U10920"/>
      <c r="V10920"/>
      <c r="W10920"/>
      <c r="X10920"/>
      <c r="Y10920"/>
      <c r="Z10920"/>
      <c r="AA10920"/>
      <c r="AB10920"/>
      <c r="AC10920"/>
      <c r="AD10920"/>
      <c r="AE10920"/>
      <c r="AF10920"/>
      <c r="AG10920"/>
      <c r="AH10920"/>
      <c r="AI10920"/>
    </row>
    <row r="10921" spans="1:35" s="11" customFormat="1" x14ac:dyDescent="0.25">
      <c r="A10921"/>
      <c r="B10921"/>
      <c r="C10921"/>
      <c r="D10921"/>
      <c r="I10921" s="67"/>
      <c r="J10921"/>
      <c r="K10921"/>
      <c r="L10921"/>
      <c r="M10921"/>
      <c r="N10921"/>
      <c r="O10921"/>
      <c r="P10921"/>
      <c r="Q10921"/>
      <c r="R10921"/>
      <c r="S10921"/>
      <c r="T10921"/>
      <c r="U10921"/>
      <c r="V10921"/>
      <c r="W10921"/>
      <c r="X10921"/>
      <c r="Y10921"/>
      <c r="Z10921"/>
      <c r="AA10921"/>
      <c r="AB10921"/>
      <c r="AC10921"/>
      <c r="AD10921"/>
      <c r="AE10921"/>
      <c r="AF10921"/>
      <c r="AG10921"/>
      <c r="AH10921"/>
      <c r="AI10921"/>
    </row>
    <row r="10922" spans="1:35" s="11" customFormat="1" x14ac:dyDescent="0.25">
      <c r="A10922"/>
      <c r="B10922"/>
      <c r="C10922"/>
      <c r="D10922"/>
      <c r="I10922" s="67"/>
      <c r="J10922"/>
      <c r="K10922"/>
      <c r="L10922"/>
      <c r="M10922"/>
      <c r="N10922"/>
      <c r="O10922"/>
      <c r="P10922"/>
      <c r="Q10922"/>
      <c r="R10922"/>
      <c r="S10922"/>
      <c r="T10922"/>
      <c r="U10922"/>
      <c r="V10922"/>
      <c r="W10922"/>
      <c r="X10922"/>
      <c r="Y10922"/>
      <c r="Z10922"/>
      <c r="AA10922"/>
      <c r="AB10922"/>
      <c r="AC10922"/>
      <c r="AD10922"/>
      <c r="AE10922"/>
      <c r="AF10922"/>
      <c r="AG10922"/>
      <c r="AH10922"/>
      <c r="AI10922"/>
    </row>
    <row r="10923" spans="1:35" s="11" customFormat="1" x14ac:dyDescent="0.25">
      <c r="A10923"/>
      <c r="B10923"/>
      <c r="C10923"/>
      <c r="D10923"/>
      <c r="I10923" s="67"/>
      <c r="J10923"/>
      <c r="K10923"/>
      <c r="L10923"/>
      <c r="M10923"/>
      <c r="N10923"/>
      <c r="O10923"/>
      <c r="P10923"/>
      <c r="Q10923"/>
      <c r="R10923"/>
      <c r="S10923"/>
      <c r="T10923"/>
      <c r="U10923"/>
      <c r="V10923"/>
      <c r="W10923"/>
      <c r="X10923"/>
      <c r="Y10923"/>
      <c r="Z10923"/>
      <c r="AA10923"/>
      <c r="AB10923"/>
      <c r="AC10923"/>
      <c r="AD10923"/>
      <c r="AE10923"/>
      <c r="AF10923"/>
      <c r="AG10923"/>
      <c r="AH10923"/>
      <c r="AI10923"/>
    </row>
    <row r="10924" spans="1:35" s="11" customFormat="1" x14ac:dyDescent="0.25">
      <c r="A10924"/>
      <c r="B10924"/>
      <c r="C10924"/>
      <c r="D10924"/>
      <c r="I10924" s="67"/>
      <c r="J10924"/>
      <c r="K10924"/>
      <c r="L10924"/>
      <c r="M10924"/>
      <c r="N10924"/>
      <c r="O10924"/>
      <c r="P10924"/>
      <c r="Q10924"/>
      <c r="R10924"/>
      <c r="S10924"/>
      <c r="T10924"/>
      <c r="U10924"/>
      <c r="V10924"/>
      <c r="W10924"/>
      <c r="X10924"/>
      <c r="Y10924"/>
      <c r="Z10924"/>
      <c r="AA10924"/>
      <c r="AB10924"/>
      <c r="AC10924"/>
      <c r="AD10924"/>
      <c r="AE10924"/>
      <c r="AF10924"/>
      <c r="AG10924"/>
      <c r="AH10924"/>
      <c r="AI10924"/>
    </row>
    <row r="10925" spans="1:35" s="11" customFormat="1" x14ac:dyDescent="0.25">
      <c r="A10925"/>
      <c r="B10925"/>
      <c r="C10925"/>
      <c r="D10925"/>
      <c r="I10925" s="67"/>
      <c r="J10925"/>
      <c r="K10925"/>
      <c r="L10925"/>
      <c r="M10925"/>
      <c r="N10925"/>
      <c r="O10925"/>
      <c r="P10925"/>
      <c r="Q10925"/>
      <c r="R10925"/>
      <c r="S10925"/>
      <c r="T10925"/>
      <c r="U10925"/>
      <c r="V10925"/>
      <c r="W10925"/>
      <c r="X10925"/>
      <c r="Y10925"/>
      <c r="Z10925"/>
      <c r="AA10925"/>
      <c r="AB10925"/>
      <c r="AC10925"/>
      <c r="AD10925"/>
      <c r="AE10925"/>
      <c r="AF10925"/>
      <c r="AG10925"/>
      <c r="AH10925"/>
      <c r="AI10925"/>
    </row>
    <row r="10926" spans="1:35" s="11" customFormat="1" x14ac:dyDescent="0.25">
      <c r="A10926"/>
      <c r="B10926"/>
      <c r="C10926"/>
      <c r="D10926"/>
      <c r="I10926" s="67"/>
      <c r="J10926"/>
      <c r="K10926"/>
      <c r="L10926"/>
      <c r="M10926"/>
      <c r="N10926"/>
      <c r="O10926"/>
      <c r="P10926"/>
      <c r="Q10926"/>
      <c r="R10926"/>
      <c r="S10926"/>
      <c r="T10926"/>
      <c r="U10926"/>
      <c r="V10926"/>
      <c r="W10926"/>
      <c r="X10926"/>
      <c r="Y10926"/>
      <c r="Z10926"/>
      <c r="AA10926"/>
      <c r="AB10926"/>
      <c r="AC10926"/>
      <c r="AD10926"/>
      <c r="AE10926"/>
      <c r="AF10926"/>
      <c r="AG10926"/>
      <c r="AH10926"/>
      <c r="AI10926"/>
    </row>
    <row r="10927" spans="1:35" s="11" customFormat="1" x14ac:dyDescent="0.25">
      <c r="A10927"/>
      <c r="B10927"/>
      <c r="C10927"/>
      <c r="D10927"/>
      <c r="I10927" s="67"/>
      <c r="J10927"/>
      <c r="K10927"/>
      <c r="L10927"/>
      <c r="M10927"/>
      <c r="N10927"/>
      <c r="O10927"/>
      <c r="P10927"/>
      <c r="Q10927"/>
      <c r="R10927"/>
      <c r="S10927"/>
      <c r="T10927"/>
      <c r="U10927"/>
      <c r="V10927"/>
      <c r="W10927"/>
      <c r="X10927"/>
      <c r="Y10927"/>
      <c r="Z10927"/>
      <c r="AA10927"/>
      <c r="AB10927"/>
      <c r="AC10927"/>
      <c r="AD10927"/>
      <c r="AE10927"/>
      <c r="AF10927"/>
      <c r="AG10927"/>
      <c r="AH10927"/>
      <c r="AI10927"/>
    </row>
    <row r="10928" spans="1:35" s="11" customFormat="1" x14ac:dyDescent="0.25">
      <c r="A10928"/>
      <c r="B10928"/>
      <c r="C10928"/>
      <c r="D10928"/>
      <c r="I10928" s="67"/>
      <c r="J10928"/>
      <c r="K10928"/>
      <c r="L10928"/>
      <c r="M10928"/>
      <c r="N10928"/>
      <c r="O10928"/>
      <c r="P10928"/>
      <c r="Q10928"/>
      <c r="R10928"/>
      <c r="S10928"/>
      <c r="T10928"/>
      <c r="U10928"/>
      <c r="V10928"/>
      <c r="W10928"/>
      <c r="X10928"/>
      <c r="Y10928"/>
      <c r="Z10928"/>
      <c r="AA10928"/>
      <c r="AB10928"/>
      <c r="AC10928"/>
      <c r="AD10928"/>
      <c r="AE10928"/>
      <c r="AF10928"/>
      <c r="AG10928"/>
      <c r="AH10928"/>
      <c r="AI10928"/>
    </row>
    <row r="10929" spans="1:35" s="11" customFormat="1" x14ac:dyDescent="0.25">
      <c r="A10929"/>
      <c r="B10929"/>
      <c r="C10929"/>
      <c r="D10929"/>
      <c r="I10929" s="67"/>
      <c r="J10929"/>
      <c r="K10929"/>
      <c r="L10929"/>
      <c r="M10929"/>
      <c r="N10929"/>
      <c r="O10929"/>
      <c r="P10929"/>
      <c r="Q10929"/>
      <c r="R10929"/>
      <c r="S10929"/>
      <c r="T10929"/>
      <c r="U10929"/>
      <c r="V10929"/>
      <c r="W10929"/>
      <c r="X10929"/>
      <c r="Y10929"/>
      <c r="Z10929"/>
      <c r="AA10929"/>
      <c r="AB10929"/>
      <c r="AC10929"/>
      <c r="AD10929"/>
      <c r="AE10929"/>
      <c r="AF10929"/>
      <c r="AG10929"/>
      <c r="AH10929"/>
      <c r="AI10929"/>
    </row>
    <row r="10930" spans="1:35" s="11" customFormat="1" x14ac:dyDescent="0.25">
      <c r="A10930"/>
      <c r="B10930"/>
      <c r="C10930"/>
      <c r="D10930"/>
      <c r="I10930" s="67"/>
      <c r="J10930"/>
      <c r="K10930"/>
      <c r="L10930"/>
      <c r="M10930"/>
      <c r="N10930"/>
      <c r="O10930"/>
      <c r="P10930"/>
      <c r="Q10930"/>
      <c r="R10930"/>
      <c r="S10930"/>
      <c r="T10930"/>
      <c r="U10930"/>
      <c r="V10930"/>
      <c r="W10930"/>
      <c r="X10930"/>
      <c r="Y10930"/>
      <c r="Z10930"/>
      <c r="AA10930"/>
      <c r="AB10930"/>
      <c r="AC10930"/>
      <c r="AD10930"/>
      <c r="AE10930"/>
      <c r="AF10930"/>
      <c r="AG10930"/>
      <c r="AH10930"/>
      <c r="AI10930"/>
    </row>
    <row r="10931" spans="1:35" s="11" customFormat="1" x14ac:dyDescent="0.25">
      <c r="A10931"/>
      <c r="B10931"/>
      <c r="C10931"/>
      <c r="D10931"/>
      <c r="I10931" s="67"/>
      <c r="J10931"/>
      <c r="K10931"/>
      <c r="L10931"/>
      <c r="M10931"/>
      <c r="N10931"/>
      <c r="O10931"/>
      <c r="P10931"/>
      <c r="Q10931"/>
      <c r="R10931"/>
      <c r="S10931"/>
      <c r="T10931"/>
      <c r="U10931"/>
      <c r="V10931"/>
      <c r="W10931"/>
      <c r="X10931"/>
      <c r="Y10931"/>
      <c r="Z10931"/>
      <c r="AA10931"/>
      <c r="AB10931"/>
      <c r="AC10931"/>
      <c r="AD10931"/>
      <c r="AE10931"/>
      <c r="AF10931"/>
      <c r="AG10931"/>
      <c r="AH10931"/>
      <c r="AI10931"/>
    </row>
    <row r="10932" spans="1:35" s="11" customFormat="1" x14ac:dyDescent="0.25">
      <c r="A10932"/>
      <c r="B10932"/>
      <c r="C10932"/>
      <c r="D10932"/>
      <c r="I10932" s="67"/>
      <c r="J10932"/>
      <c r="K10932"/>
      <c r="L10932"/>
      <c r="M10932"/>
      <c r="N10932"/>
      <c r="O10932"/>
      <c r="P10932"/>
      <c r="Q10932"/>
      <c r="R10932"/>
      <c r="S10932"/>
      <c r="T10932"/>
      <c r="U10932"/>
      <c r="V10932"/>
      <c r="W10932"/>
      <c r="X10932"/>
      <c r="Y10932"/>
      <c r="Z10932"/>
      <c r="AA10932"/>
      <c r="AB10932"/>
      <c r="AC10932"/>
      <c r="AD10932"/>
      <c r="AE10932"/>
      <c r="AF10932"/>
      <c r="AG10932"/>
      <c r="AH10932"/>
      <c r="AI10932"/>
    </row>
    <row r="10933" spans="1:35" s="11" customFormat="1" x14ac:dyDescent="0.25">
      <c r="A10933"/>
      <c r="B10933"/>
      <c r="C10933"/>
      <c r="D10933"/>
      <c r="I10933" s="67"/>
      <c r="J10933"/>
      <c r="K10933"/>
      <c r="L10933"/>
      <c r="M10933"/>
      <c r="N10933"/>
      <c r="O10933"/>
      <c r="P10933"/>
      <c r="Q10933"/>
      <c r="R10933"/>
      <c r="S10933"/>
      <c r="T10933"/>
      <c r="U10933"/>
      <c r="V10933"/>
      <c r="W10933"/>
      <c r="X10933"/>
      <c r="Y10933"/>
      <c r="Z10933"/>
      <c r="AA10933"/>
      <c r="AB10933"/>
      <c r="AC10933"/>
      <c r="AD10933"/>
      <c r="AE10933"/>
      <c r="AF10933"/>
      <c r="AG10933"/>
      <c r="AH10933"/>
      <c r="AI10933"/>
    </row>
    <row r="10934" spans="1:35" s="11" customFormat="1" x14ac:dyDescent="0.25">
      <c r="A10934"/>
      <c r="B10934"/>
      <c r="C10934"/>
      <c r="D10934"/>
      <c r="I10934" s="67"/>
      <c r="J10934"/>
      <c r="K10934"/>
      <c r="L10934"/>
      <c r="M10934"/>
      <c r="N10934"/>
      <c r="O10934"/>
      <c r="P10934"/>
      <c r="Q10934"/>
      <c r="R10934"/>
      <c r="S10934"/>
      <c r="T10934"/>
      <c r="U10934"/>
      <c r="V10934"/>
      <c r="W10934"/>
      <c r="X10934"/>
      <c r="Y10934"/>
      <c r="Z10934"/>
      <c r="AA10934"/>
      <c r="AB10934"/>
      <c r="AC10934"/>
      <c r="AD10934"/>
      <c r="AE10934"/>
      <c r="AF10934"/>
      <c r="AG10934"/>
      <c r="AH10934"/>
      <c r="AI10934"/>
    </row>
    <row r="10935" spans="1:35" s="11" customFormat="1" x14ac:dyDescent="0.25">
      <c r="A10935"/>
      <c r="B10935"/>
      <c r="C10935"/>
      <c r="D10935"/>
      <c r="I10935" s="67"/>
      <c r="J10935"/>
      <c r="K10935"/>
      <c r="L10935"/>
      <c r="M10935"/>
      <c r="N10935"/>
      <c r="O10935"/>
      <c r="P10935"/>
      <c r="Q10935"/>
      <c r="R10935"/>
      <c r="S10935"/>
      <c r="T10935"/>
      <c r="U10935"/>
      <c r="V10935"/>
      <c r="W10935"/>
      <c r="X10935"/>
      <c r="Y10935"/>
      <c r="Z10935"/>
      <c r="AA10935"/>
      <c r="AB10935"/>
      <c r="AC10935"/>
      <c r="AD10935"/>
      <c r="AE10935"/>
      <c r="AF10935"/>
      <c r="AG10935"/>
      <c r="AH10935"/>
      <c r="AI10935"/>
    </row>
    <row r="10936" spans="1:35" s="11" customFormat="1" x14ac:dyDescent="0.25">
      <c r="A10936"/>
      <c r="B10936"/>
      <c r="C10936"/>
      <c r="D10936"/>
      <c r="I10936" s="67"/>
      <c r="J10936"/>
      <c r="K10936"/>
      <c r="L10936"/>
      <c r="M10936"/>
      <c r="N10936"/>
      <c r="O10936"/>
      <c r="P10936"/>
      <c r="Q10936"/>
      <c r="R10936"/>
      <c r="S10936"/>
      <c r="T10936"/>
      <c r="U10936"/>
      <c r="V10936"/>
      <c r="W10936"/>
      <c r="X10936"/>
      <c r="Y10936"/>
      <c r="Z10936"/>
      <c r="AA10936"/>
      <c r="AB10936"/>
      <c r="AC10936"/>
      <c r="AD10936"/>
      <c r="AE10936"/>
      <c r="AF10936"/>
      <c r="AG10936"/>
      <c r="AH10936"/>
      <c r="AI10936"/>
    </row>
    <row r="10937" spans="1:35" s="11" customFormat="1" x14ac:dyDescent="0.25">
      <c r="A10937"/>
      <c r="B10937"/>
      <c r="C10937"/>
      <c r="D10937"/>
      <c r="I10937" s="67"/>
      <c r="J10937"/>
      <c r="K10937"/>
      <c r="L10937"/>
      <c r="M10937"/>
      <c r="N10937"/>
      <c r="O10937"/>
      <c r="P10937"/>
      <c r="Q10937"/>
      <c r="R10937"/>
      <c r="S10937"/>
      <c r="T10937"/>
      <c r="U10937"/>
      <c r="V10937"/>
      <c r="W10937"/>
      <c r="X10937"/>
      <c r="Y10937"/>
      <c r="Z10937"/>
      <c r="AA10937"/>
      <c r="AB10937"/>
      <c r="AC10937"/>
      <c r="AD10937"/>
      <c r="AE10937"/>
      <c r="AF10937"/>
      <c r="AG10937"/>
      <c r="AH10937"/>
      <c r="AI10937"/>
    </row>
    <row r="10938" spans="1:35" s="11" customFormat="1" x14ac:dyDescent="0.25">
      <c r="A10938"/>
      <c r="B10938"/>
      <c r="C10938"/>
      <c r="D10938"/>
      <c r="I10938" s="67"/>
      <c r="J10938"/>
      <c r="K10938"/>
      <c r="L10938"/>
      <c r="M10938"/>
      <c r="N10938"/>
      <c r="O10938"/>
      <c r="P10938"/>
      <c r="Q10938"/>
      <c r="R10938"/>
      <c r="S10938"/>
      <c r="T10938"/>
      <c r="U10938"/>
      <c r="V10938"/>
      <c r="W10938"/>
      <c r="X10938"/>
      <c r="Y10938"/>
      <c r="Z10938"/>
      <c r="AA10938"/>
      <c r="AB10938"/>
      <c r="AC10938"/>
      <c r="AD10938"/>
      <c r="AE10938"/>
      <c r="AF10938"/>
      <c r="AG10938"/>
      <c r="AH10938"/>
      <c r="AI10938"/>
    </row>
    <row r="10939" spans="1:35" s="11" customFormat="1" x14ac:dyDescent="0.25">
      <c r="A10939"/>
      <c r="B10939"/>
      <c r="C10939"/>
      <c r="D10939"/>
      <c r="I10939" s="67"/>
      <c r="J10939"/>
      <c r="K10939"/>
      <c r="L10939"/>
      <c r="M10939"/>
      <c r="N10939"/>
      <c r="O10939"/>
      <c r="P10939"/>
      <c r="Q10939"/>
      <c r="R10939"/>
      <c r="S10939"/>
      <c r="T10939"/>
      <c r="U10939"/>
      <c r="V10939"/>
      <c r="W10939"/>
      <c r="X10939"/>
      <c r="Y10939"/>
      <c r="Z10939"/>
      <c r="AA10939"/>
      <c r="AB10939"/>
      <c r="AC10939"/>
      <c r="AD10939"/>
      <c r="AE10939"/>
      <c r="AF10939"/>
      <c r="AG10939"/>
      <c r="AH10939"/>
      <c r="AI10939"/>
    </row>
    <row r="10940" spans="1:35" s="11" customFormat="1" x14ac:dyDescent="0.25">
      <c r="A10940"/>
      <c r="B10940"/>
      <c r="C10940"/>
      <c r="D10940"/>
      <c r="I10940" s="67"/>
      <c r="J10940"/>
      <c r="K10940"/>
      <c r="L10940"/>
      <c r="M10940"/>
      <c r="N10940"/>
      <c r="O10940"/>
      <c r="P10940"/>
      <c r="Q10940"/>
      <c r="R10940"/>
      <c r="S10940"/>
      <c r="T10940"/>
      <c r="U10940"/>
      <c r="V10940"/>
      <c r="W10940"/>
      <c r="X10940"/>
      <c r="Y10940"/>
      <c r="Z10940"/>
      <c r="AA10940"/>
      <c r="AB10940"/>
      <c r="AC10940"/>
      <c r="AD10940"/>
      <c r="AE10940"/>
      <c r="AF10940"/>
      <c r="AG10940"/>
      <c r="AH10940"/>
      <c r="AI10940"/>
    </row>
    <row r="10941" spans="1:35" s="11" customFormat="1" x14ac:dyDescent="0.25">
      <c r="A10941"/>
      <c r="B10941"/>
      <c r="C10941"/>
      <c r="D10941"/>
      <c r="I10941" s="67"/>
      <c r="J10941"/>
      <c r="K10941"/>
      <c r="L10941"/>
      <c r="M10941"/>
      <c r="N10941"/>
      <c r="O10941"/>
      <c r="P10941"/>
      <c r="Q10941"/>
      <c r="R10941"/>
      <c r="S10941"/>
      <c r="T10941"/>
      <c r="U10941"/>
      <c r="V10941"/>
      <c r="W10941"/>
      <c r="X10941"/>
      <c r="Y10941"/>
      <c r="Z10941"/>
      <c r="AA10941"/>
      <c r="AB10941"/>
      <c r="AC10941"/>
      <c r="AD10941"/>
      <c r="AE10941"/>
      <c r="AF10941"/>
      <c r="AG10941"/>
      <c r="AH10941"/>
      <c r="AI10941"/>
    </row>
    <row r="10942" spans="1:35" s="11" customFormat="1" x14ac:dyDescent="0.25">
      <c r="A10942"/>
      <c r="B10942"/>
      <c r="C10942"/>
      <c r="D10942"/>
      <c r="I10942" s="67"/>
      <c r="J10942"/>
      <c r="K10942"/>
      <c r="L10942"/>
      <c r="M10942"/>
      <c r="N10942"/>
      <c r="O10942"/>
      <c r="P10942"/>
      <c r="Q10942"/>
      <c r="R10942"/>
      <c r="S10942"/>
      <c r="T10942"/>
      <c r="U10942"/>
      <c r="V10942"/>
      <c r="W10942"/>
      <c r="X10942"/>
      <c r="Y10942"/>
      <c r="Z10942"/>
      <c r="AA10942"/>
      <c r="AB10942"/>
      <c r="AC10942"/>
      <c r="AD10942"/>
      <c r="AE10942"/>
      <c r="AF10942"/>
      <c r="AG10942"/>
      <c r="AH10942"/>
      <c r="AI10942"/>
    </row>
    <row r="10943" spans="1:35" s="11" customFormat="1" x14ac:dyDescent="0.25">
      <c r="A10943"/>
      <c r="B10943"/>
      <c r="C10943"/>
      <c r="D10943"/>
      <c r="I10943" s="67"/>
      <c r="J10943"/>
      <c r="K10943"/>
      <c r="L10943"/>
      <c r="M10943"/>
      <c r="N10943"/>
      <c r="O10943"/>
      <c r="P10943"/>
      <c r="Q10943"/>
      <c r="R10943"/>
      <c r="S10943"/>
      <c r="T10943"/>
      <c r="U10943"/>
      <c r="V10943"/>
      <c r="W10943"/>
      <c r="X10943"/>
      <c r="Y10943"/>
      <c r="Z10943"/>
      <c r="AA10943"/>
      <c r="AB10943"/>
      <c r="AC10943"/>
      <c r="AD10943"/>
      <c r="AE10943"/>
      <c r="AF10943"/>
      <c r="AG10943"/>
      <c r="AH10943"/>
      <c r="AI10943"/>
    </row>
    <row r="10944" spans="1:35" s="11" customFormat="1" x14ac:dyDescent="0.25">
      <c r="A10944"/>
      <c r="B10944"/>
      <c r="C10944"/>
      <c r="D10944"/>
      <c r="I10944" s="67"/>
      <c r="J10944"/>
      <c r="K10944"/>
      <c r="L10944"/>
      <c r="M10944"/>
      <c r="N10944"/>
      <c r="O10944"/>
      <c r="P10944"/>
      <c r="Q10944"/>
      <c r="R10944"/>
      <c r="S10944"/>
      <c r="T10944"/>
      <c r="U10944"/>
      <c r="V10944"/>
      <c r="W10944"/>
      <c r="X10944"/>
      <c r="Y10944"/>
      <c r="Z10944"/>
      <c r="AA10944"/>
      <c r="AB10944"/>
      <c r="AC10944"/>
      <c r="AD10944"/>
      <c r="AE10944"/>
      <c r="AF10944"/>
      <c r="AG10944"/>
      <c r="AH10944"/>
      <c r="AI10944"/>
    </row>
    <row r="10945" spans="1:35" s="11" customFormat="1" x14ac:dyDescent="0.25">
      <c r="A10945"/>
      <c r="B10945"/>
      <c r="C10945"/>
      <c r="D10945"/>
      <c r="I10945" s="67"/>
      <c r="J10945"/>
      <c r="K10945"/>
      <c r="L10945"/>
      <c r="M10945"/>
      <c r="N10945"/>
      <c r="O10945"/>
      <c r="P10945"/>
      <c r="Q10945"/>
      <c r="R10945"/>
      <c r="S10945"/>
      <c r="T10945"/>
      <c r="U10945"/>
      <c r="V10945"/>
      <c r="W10945"/>
      <c r="X10945"/>
      <c r="Y10945"/>
      <c r="Z10945"/>
      <c r="AA10945"/>
      <c r="AB10945"/>
      <c r="AC10945"/>
      <c r="AD10945"/>
      <c r="AE10945"/>
      <c r="AF10945"/>
      <c r="AG10945"/>
      <c r="AH10945"/>
      <c r="AI10945"/>
    </row>
    <row r="10946" spans="1:35" s="11" customFormat="1" x14ac:dyDescent="0.25">
      <c r="A10946"/>
      <c r="B10946"/>
      <c r="C10946"/>
      <c r="D10946"/>
      <c r="I10946" s="67"/>
      <c r="J10946"/>
      <c r="K10946"/>
      <c r="L10946"/>
      <c r="M10946"/>
      <c r="N10946"/>
      <c r="O10946"/>
      <c r="P10946"/>
      <c r="Q10946"/>
      <c r="R10946"/>
      <c r="S10946"/>
      <c r="T10946"/>
      <c r="U10946"/>
      <c r="V10946"/>
      <c r="W10946"/>
      <c r="X10946"/>
      <c r="Y10946"/>
      <c r="Z10946"/>
      <c r="AA10946"/>
      <c r="AB10946"/>
      <c r="AC10946"/>
      <c r="AD10946"/>
      <c r="AE10946"/>
      <c r="AF10946"/>
      <c r="AG10946"/>
      <c r="AH10946"/>
      <c r="AI10946"/>
    </row>
    <row r="10947" spans="1:35" s="11" customFormat="1" x14ac:dyDescent="0.25">
      <c r="A10947"/>
      <c r="B10947"/>
      <c r="C10947"/>
      <c r="D10947"/>
      <c r="I10947" s="67"/>
      <c r="J10947"/>
      <c r="K10947"/>
      <c r="L10947"/>
      <c r="M10947"/>
      <c r="N10947"/>
      <c r="O10947"/>
      <c r="P10947"/>
      <c r="Q10947"/>
      <c r="R10947"/>
      <c r="S10947"/>
      <c r="T10947"/>
      <c r="U10947"/>
      <c r="V10947"/>
      <c r="W10947"/>
      <c r="X10947"/>
      <c r="Y10947"/>
      <c r="Z10947"/>
      <c r="AA10947"/>
      <c r="AB10947"/>
      <c r="AC10947"/>
      <c r="AD10947"/>
      <c r="AE10947"/>
      <c r="AF10947"/>
      <c r="AG10947"/>
      <c r="AH10947"/>
      <c r="AI10947"/>
    </row>
    <row r="10948" spans="1:35" s="11" customFormat="1" x14ac:dyDescent="0.25">
      <c r="A10948"/>
      <c r="B10948"/>
      <c r="C10948"/>
      <c r="D10948"/>
      <c r="I10948" s="67"/>
      <c r="J10948"/>
      <c r="K10948"/>
      <c r="L10948"/>
      <c r="M10948"/>
      <c r="N10948"/>
      <c r="O10948"/>
      <c r="P10948"/>
      <c r="Q10948"/>
      <c r="R10948"/>
      <c r="S10948"/>
      <c r="T10948"/>
      <c r="U10948"/>
      <c r="V10948"/>
      <c r="W10948"/>
      <c r="X10948"/>
      <c r="Y10948"/>
      <c r="Z10948"/>
      <c r="AA10948"/>
      <c r="AB10948"/>
      <c r="AC10948"/>
      <c r="AD10948"/>
      <c r="AE10948"/>
      <c r="AF10948"/>
      <c r="AG10948"/>
      <c r="AH10948"/>
      <c r="AI10948"/>
    </row>
    <row r="10949" spans="1:35" s="11" customFormat="1" x14ac:dyDescent="0.25">
      <c r="A10949"/>
      <c r="B10949"/>
      <c r="C10949"/>
      <c r="D10949"/>
      <c r="I10949" s="67"/>
      <c r="J10949"/>
      <c r="K10949"/>
      <c r="L10949"/>
      <c r="M10949"/>
      <c r="N10949"/>
      <c r="O10949"/>
      <c r="P10949"/>
      <c r="Q10949"/>
      <c r="R10949"/>
      <c r="S10949"/>
      <c r="T10949"/>
      <c r="U10949"/>
      <c r="V10949"/>
      <c r="W10949"/>
      <c r="X10949"/>
      <c r="Y10949"/>
      <c r="Z10949"/>
      <c r="AA10949"/>
      <c r="AB10949"/>
      <c r="AC10949"/>
      <c r="AD10949"/>
      <c r="AE10949"/>
      <c r="AF10949"/>
      <c r="AG10949"/>
      <c r="AH10949"/>
      <c r="AI10949"/>
    </row>
    <row r="10950" spans="1:35" s="11" customFormat="1" x14ac:dyDescent="0.25">
      <c r="A10950"/>
      <c r="B10950"/>
      <c r="C10950"/>
      <c r="D10950"/>
      <c r="I10950" s="67"/>
      <c r="J10950"/>
      <c r="K10950"/>
      <c r="L10950"/>
      <c r="M10950"/>
      <c r="N10950"/>
      <c r="O10950"/>
      <c r="P10950"/>
      <c r="Q10950"/>
      <c r="R10950"/>
      <c r="S10950"/>
      <c r="T10950"/>
      <c r="U10950"/>
      <c r="V10950"/>
      <c r="W10950"/>
      <c r="X10950"/>
      <c r="Y10950"/>
      <c r="Z10950"/>
      <c r="AA10950"/>
      <c r="AB10950"/>
      <c r="AC10950"/>
      <c r="AD10950"/>
      <c r="AE10950"/>
      <c r="AF10950"/>
      <c r="AG10950"/>
      <c r="AH10950"/>
      <c r="AI10950"/>
    </row>
    <row r="10951" spans="1:35" s="11" customFormat="1" x14ac:dyDescent="0.25">
      <c r="A10951"/>
      <c r="B10951"/>
      <c r="C10951"/>
      <c r="D10951"/>
      <c r="I10951" s="67"/>
      <c r="J10951"/>
      <c r="K10951"/>
      <c r="L10951"/>
      <c r="M10951"/>
      <c r="N10951"/>
      <c r="O10951"/>
      <c r="P10951"/>
      <c r="Q10951"/>
      <c r="R10951"/>
      <c r="S10951"/>
      <c r="T10951"/>
      <c r="U10951"/>
      <c r="V10951"/>
      <c r="W10951"/>
      <c r="X10951"/>
      <c r="Y10951"/>
      <c r="Z10951"/>
      <c r="AA10951"/>
      <c r="AB10951"/>
      <c r="AC10951"/>
      <c r="AD10951"/>
      <c r="AE10951"/>
      <c r="AF10951"/>
      <c r="AG10951"/>
      <c r="AH10951"/>
      <c r="AI10951"/>
    </row>
    <row r="10952" spans="1:35" s="11" customFormat="1" x14ac:dyDescent="0.25">
      <c r="A10952"/>
      <c r="B10952"/>
      <c r="C10952"/>
      <c r="D10952"/>
      <c r="I10952" s="67"/>
      <c r="J10952"/>
      <c r="K10952"/>
      <c r="L10952"/>
      <c r="M10952"/>
      <c r="N10952"/>
      <c r="O10952"/>
      <c r="P10952"/>
      <c r="Q10952"/>
      <c r="R10952"/>
      <c r="S10952"/>
      <c r="T10952"/>
      <c r="U10952"/>
      <c r="V10952"/>
      <c r="W10952"/>
      <c r="X10952"/>
      <c r="Y10952"/>
      <c r="Z10952"/>
      <c r="AA10952"/>
      <c r="AB10952"/>
      <c r="AC10952"/>
      <c r="AD10952"/>
      <c r="AE10952"/>
      <c r="AF10952"/>
      <c r="AG10952"/>
      <c r="AH10952"/>
      <c r="AI10952"/>
    </row>
    <row r="10953" spans="1:35" s="11" customFormat="1" x14ac:dyDescent="0.25">
      <c r="A10953"/>
      <c r="B10953"/>
      <c r="C10953"/>
      <c r="D10953"/>
      <c r="I10953" s="67"/>
      <c r="J10953"/>
      <c r="K10953"/>
      <c r="L10953"/>
      <c r="M10953"/>
      <c r="N10953"/>
      <c r="O10953"/>
      <c r="P10953"/>
      <c r="Q10953"/>
      <c r="R10953"/>
      <c r="S10953"/>
      <c r="T10953"/>
      <c r="U10953"/>
      <c r="V10953"/>
      <c r="W10953"/>
      <c r="X10953"/>
      <c r="Y10953"/>
      <c r="Z10953"/>
      <c r="AA10953"/>
      <c r="AB10953"/>
      <c r="AC10953"/>
      <c r="AD10953"/>
      <c r="AE10953"/>
      <c r="AF10953"/>
      <c r="AG10953"/>
      <c r="AH10953"/>
      <c r="AI10953"/>
    </row>
    <row r="10954" spans="1:35" s="11" customFormat="1" x14ac:dyDescent="0.25">
      <c r="A10954"/>
      <c r="B10954"/>
      <c r="C10954"/>
      <c r="D10954"/>
      <c r="I10954" s="67"/>
      <c r="J10954"/>
      <c r="K10954"/>
      <c r="L10954"/>
      <c r="M10954"/>
      <c r="N10954"/>
      <c r="O10954"/>
      <c r="P10954"/>
      <c r="Q10954"/>
      <c r="R10954"/>
      <c r="S10954"/>
      <c r="T10954"/>
      <c r="U10954"/>
      <c r="V10954"/>
      <c r="W10954"/>
      <c r="X10954"/>
      <c r="Y10954"/>
      <c r="Z10954"/>
      <c r="AA10954"/>
      <c r="AB10954"/>
      <c r="AC10954"/>
      <c r="AD10954"/>
      <c r="AE10954"/>
      <c r="AF10954"/>
      <c r="AG10954"/>
      <c r="AH10954"/>
      <c r="AI10954"/>
    </row>
    <row r="10955" spans="1:35" s="11" customFormat="1" x14ac:dyDescent="0.25">
      <c r="A10955"/>
      <c r="B10955"/>
      <c r="C10955"/>
      <c r="D10955"/>
      <c r="I10955" s="67"/>
      <c r="J10955"/>
      <c r="K10955"/>
      <c r="L10955"/>
      <c r="M10955"/>
      <c r="N10955"/>
      <c r="O10955"/>
      <c r="P10955"/>
      <c r="Q10955"/>
      <c r="R10955"/>
      <c r="S10955"/>
      <c r="T10955"/>
      <c r="U10955"/>
      <c r="V10955"/>
      <c r="W10955"/>
      <c r="X10955"/>
      <c r="Y10955"/>
      <c r="Z10955"/>
      <c r="AA10955"/>
      <c r="AB10955"/>
      <c r="AC10955"/>
      <c r="AD10955"/>
      <c r="AE10955"/>
      <c r="AF10955"/>
      <c r="AG10955"/>
      <c r="AH10955"/>
      <c r="AI10955"/>
    </row>
    <row r="10956" spans="1:35" s="11" customFormat="1" x14ac:dyDescent="0.25">
      <c r="A10956"/>
      <c r="B10956"/>
      <c r="C10956"/>
      <c r="D10956"/>
      <c r="I10956" s="67"/>
      <c r="J10956"/>
      <c r="K10956"/>
      <c r="L10956"/>
      <c r="M10956"/>
      <c r="N10956"/>
      <c r="O10956"/>
      <c r="P10956"/>
      <c r="Q10956"/>
      <c r="R10956"/>
      <c r="S10956"/>
      <c r="T10956"/>
      <c r="U10956"/>
      <c r="V10956"/>
      <c r="W10956"/>
      <c r="X10956"/>
      <c r="Y10956"/>
      <c r="Z10956"/>
      <c r="AA10956"/>
      <c r="AB10956"/>
      <c r="AC10956"/>
      <c r="AD10956"/>
      <c r="AE10956"/>
      <c r="AF10956"/>
      <c r="AG10956"/>
      <c r="AH10956"/>
      <c r="AI10956"/>
    </row>
    <row r="10957" spans="1:35" s="11" customFormat="1" x14ac:dyDescent="0.25">
      <c r="A10957"/>
      <c r="B10957"/>
      <c r="C10957"/>
      <c r="D10957"/>
      <c r="I10957" s="67"/>
      <c r="J10957"/>
      <c r="K10957"/>
      <c r="L10957"/>
      <c r="M10957"/>
      <c r="N10957"/>
      <c r="O10957"/>
      <c r="P10957"/>
      <c r="Q10957"/>
      <c r="R10957"/>
      <c r="S10957"/>
      <c r="T10957"/>
      <c r="U10957"/>
      <c r="V10957"/>
      <c r="W10957"/>
      <c r="X10957"/>
      <c r="Y10957"/>
      <c r="Z10957"/>
      <c r="AA10957"/>
      <c r="AB10957"/>
      <c r="AC10957"/>
      <c r="AD10957"/>
      <c r="AE10957"/>
      <c r="AF10957"/>
      <c r="AG10957"/>
      <c r="AH10957"/>
      <c r="AI10957"/>
    </row>
    <row r="10958" spans="1:35" s="11" customFormat="1" x14ac:dyDescent="0.25">
      <c r="A10958"/>
      <c r="B10958"/>
      <c r="C10958"/>
      <c r="D10958"/>
      <c r="I10958" s="67"/>
      <c r="J10958"/>
      <c r="K10958"/>
      <c r="L10958"/>
      <c r="M10958"/>
      <c r="N10958"/>
      <c r="O10958"/>
      <c r="P10958"/>
      <c r="Q10958"/>
      <c r="R10958"/>
      <c r="S10958"/>
      <c r="T10958"/>
      <c r="U10958"/>
      <c r="V10958"/>
      <c r="W10958"/>
      <c r="X10958"/>
      <c r="Y10958"/>
      <c r="Z10958"/>
      <c r="AA10958"/>
      <c r="AB10958"/>
      <c r="AC10958"/>
      <c r="AD10958"/>
      <c r="AE10958"/>
      <c r="AF10958"/>
      <c r="AG10958"/>
      <c r="AH10958"/>
      <c r="AI10958"/>
    </row>
    <row r="10959" spans="1:35" s="11" customFormat="1" x14ac:dyDescent="0.25">
      <c r="A10959"/>
      <c r="B10959"/>
      <c r="C10959"/>
      <c r="D10959"/>
      <c r="I10959" s="67"/>
      <c r="J10959"/>
      <c r="K10959"/>
      <c r="L10959"/>
      <c r="M10959"/>
      <c r="N10959"/>
      <c r="O10959"/>
      <c r="P10959"/>
      <c r="Q10959"/>
      <c r="R10959"/>
      <c r="S10959"/>
      <c r="T10959"/>
      <c r="U10959"/>
      <c r="V10959"/>
      <c r="W10959"/>
      <c r="X10959"/>
      <c r="Y10959"/>
      <c r="Z10959"/>
      <c r="AA10959"/>
      <c r="AB10959"/>
      <c r="AC10959"/>
      <c r="AD10959"/>
      <c r="AE10959"/>
      <c r="AF10959"/>
      <c r="AG10959"/>
      <c r="AH10959"/>
      <c r="AI10959"/>
    </row>
    <row r="10960" spans="1:35" s="11" customFormat="1" x14ac:dyDescent="0.25">
      <c r="A10960"/>
      <c r="B10960"/>
      <c r="C10960"/>
      <c r="D10960"/>
      <c r="I10960" s="67"/>
      <c r="J10960"/>
      <c r="K10960"/>
      <c r="L10960"/>
      <c r="M10960"/>
      <c r="N10960"/>
      <c r="O10960"/>
      <c r="P10960"/>
      <c r="Q10960"/>
      <c r="R10960"/>
      <c r="S10960"/>
      <c r="T10960"/>
      <c r="U10960"/>
      <c r="V10960"/>
      <c r="W10960"/>
      <c r="X10960"/>
      <c r="Y10960"/>
      <c r="Z10960"/>
      <c r="AA10960"/>
      <c r="AB10960"/>
      <c r="AC10960"/>
      <c r="AD10960"/>
      <c r="AE10960"/>
      <c r="AF10960"/>
      <c r="AG10960"/>
      <c r="AH10960"/>
      <c r="AI10960"/>
    </row>
    <row r="10961" spans="1:35" s="11" customFormat="1" x14ac:dyDescent="0.25">
      <c r="A10961"/>
      <c r="B10961"/>
      <c r="C10961"/>
      <c r="D10961"/>
      <c r="I10961" s="67"/>
      <c r="J10961"/>
      <c r="K10961"/>
      <c r="L10961"/>
      <c r="M10961"/>
      <c r="N10961"/>
      <c r="O10961"/>
      <c r="P10961"/>
      <c r="Q10961"/>
      <c r="R10961"/>
      <c r="S10961"/>
      <c r="T10961"/>
      <c r="U10961"/>
      <c r="V10961"/>
      <c r="W10961"/>
      <c r="X10961"/>
      <c r="Y10961"/>
      <c r="Z10961"/>
      <c r="AA10961"/>
      <c r="AB10961"/>
      <c r="AC10961"/>
      <c r="AD10961"/>
      <c r="AE10961"/>
      <c r="AF10961"/>
      <c r="AG10961"/>
      <c r="AH10961"/>
      <c r="AI10961"/>
    </row>
    <row r="10962" spans="1:35" s="11" customFormat="1" x14ac:dyDescent="0.25">
      <c r="A10962"/>
      <c r="B10962"/>
      <c r="C10962"/>
      <c r="D10962"/>
      <c r="I10962" s="67"/>
      <c r="J10962"/>
      <c r="K10962"/>
      <c r="L10962"/>
      <c r="M10962"/>
      <c r="N10962"/>
      <c r="O10962"/>
      <c r="P10962"/>
      <c r="Q10962"/>
      <c r="R10962"/>
      <c r="S10962"/>
      <c r="T10962"/>
      <c r="U10962"/>
      <c r="V10962"/>
      <c r="W10962"/>
      <c r="X10962"/>
      <c r="Y10962"/>
      <c r="Z10962"/>
      <c r="AA10962"/>
      <c r="AB10962"/>
      <c r="AC10962"/>
      <c r="AD10962"/>
      <c r="AE10962"/>
      <c r="AF10962"/>
      <c r="AG10962"/>
      <c r="AH10962"/>
      <c r="AI10962"/>
    </row>
    <row r="10963" spans="1:35" s="11" customFormat="1" x14ac:dyDescent="0.25">
      <c r="A10963"/>
      <c r="B10963"/>
      <c r="C10963"/>
      <c r="D10963"/>
      <c r="I10963" s="67"/>
      <c r="J10963"/>
      <c r="K10963"/>
      <c r="L10963"/>
      <c r="M10963"/>
      <c r="N10963"/>
      <c r="O10963"/>
      <c r="P10963"/>
      <c r="Q10963"/>
      <c r="R10963"/>
      <c r="S10963"/>
      <c r="T10963"/>
      <c r="U10963"/>
      <c r="V10963"/>
      <c r="W10963"/>
      <c r="X10963"/>
      <c r="Y10963"/>
      <c r="Z10963"/>
      <c r="AA10963"/>
      <c r="AB10963"/>
      <c r="AC10963"/>
      <c r="AD10963"/>
      <c r="AE10963"/>
      <c r="AF10963"/>
      <c r="AG10963"/>
      <c r="AH10963"/>
      <c r="AI10963"/>
    </row>
    <row r="10964" spans="1:35" s="11" customFormat="1" x14ac:dyDescent="0.25">
      <c r="A10964"/>
      <c r="B10964"/>
      <c r="C10964"/>
      <c r="D10964"/>
      <c r="I10964" s="67"/>
      <c r="J10964"/>
      <c r="K10964"/>
      <c r="L10964"/>
      <c r="M10964"/>
      <c r="N10964"/>
      <c r="O10964"/>
      <c r="P10964"/>
      <c r="Q10964"/>
      <c r="R10964"/>
      <c r="S10964"/>
      <c r="T10964"/>
      <c r="U10964"/>
      <c r="V10964"/>
      <c r="W10964"/>
      <c r="X10964"/>
      <c r="Y10964"/>
      <c r="Z10964"/>
      <c r="AA10964"/>
      <c r="AB10964"/>
      <c r="AC10964"/>
      <c r="AD10964"/>
      <c r="AE10964"/>
      <c r="AF10964"/>
      <c r="AG10964"/>
      <c r="AH10964"/>
      <c r="AI10964"/>
    </row>
    <row r="10965" spans="1:35" s="11" customFormat="1" x14ac:dyDescent="0.25">
      <c r="A10965"/>
      <c r="B10965"/>
      <c r="C10965"/>
      <c r="D10965"/>
      <c r="I10965" s="67"/>
      <c r="J10965"/>
      <c r="K10965"/>
      <c r="L10965"/>
      <c r="M10965"/>
      <c r="N10965"/>
      <c r="O10965"/>
      <c r="P10965"/>
      <c r="Q10965"/>
      <c r="R10965"/>
      <c r="S10965"/>
      <c r="T10965"/>
      <c r="U10965"/>
      <c r="V10965"/>
      <c r="W10965"/>
      <c r="X10965"/>
      <c r="Y10965"/>
      <c r="Z10965"/>
      <c r="AA10965"/>
      <c r="AB10965"/>
      <c r="AC10965"/>
      <c r="AD10965"/>
      <c r="AE10965"/>
      <c r="AF10965"/>
      <c r="AG10965"/>
      <c r="AH10965"/>
      <c r="AI10965"/>
    </row>
    <row r="10966" spans="1:35" s="11" customFormat="1" x14ac:dyDescent="0.25">
      <c r="A10966"/>
      <c r="B10966"/>
      <c r="C10966"/>
      <c r="D10966"/>
      <c r="I10966" s="67"/>
      <c r="J10966"/>
      <c r="K10966"/>
      <c r="L10966"/>
      <c r="M10966"/>
      <c r="N10966"/>
      <c r="O10966"/>
      <c r="P10966"/>
      <c r="Q10966"/>
      <c r="R10966"/>
      <c r="S10966"/>
      <c r="T10966"/>
      <c r="U10966"/>
      <c r="V10966"/>
      <c r="W10966"/>
      <c r="X10966"/>
      <c r="Y10966"/>
      <c r="Z10966"/>
      <c r="AA10966"/>
      <c r="AB10966"/>
      <c r="AC10966"/>
      <c r="AD10966"/>
      <c r="AE10966"/>
      <c r="AF10966"/>
      <c r="AG10966"/>
      <c r="AH10966"/>
      <c r="AI10966"/>
    </row>
    <row r="10967" spans="1:35" s="11" customFormat="1" x14ac:dyDescent="0.25">
      <c r="A10967"/>
      <c r="B10967"/>
      <c r="C10967"/>
      <c r="D10967"/>
      <c r="I10967" s="67"/>
      <c r="J10967"/>
      <c r="K10967"/>
      <c r="L10967"/>
      <c r="M10967"/>
      <c r="N10967"/>
      <c r="O10967"/>
      <c r="P10967"/>
      <c r="Q10967"/>
      <c r="R10967"/>
      <c r="S10967"/>
      <c r="T10967"/>
      <c r="U10967"/>
      <c r="V10967"/>
      <c r="W10967"/>
      <c r="X10967"/>
      <c r="Y10967"/>
      <c r="Z10967"/>
      <c r="AA10967"/>
      <c r="AB10967"/>
      <c r="AC10967"/>
      <c r="AD10967"/>
      <c r="AE10967"/>
      <c r="AF10967"/>
      <c r="AG10967"/>
      <c r="AH10967"/>
      <c r="AI10967"/>
    </row>
    <row r="10968" spans="1:35" s="11" customFormat="1" x14ac:dyDescent="0.25">
      <c r="A10968"/>
      <c r="B10968"/>
      <c r="C10968"/>
      <c r="D10968"/>
      <c r="I10968" s="67"/>
      <c r="J10968"/>
      <c r="K10968"/>
      <c r="L10968"/>
      <c r="M10968"/>
      <c r="N10968"/>
      <c r="O10968"/>
      <c r="P10968"/>
      <c r="Q10968"/>
      <c r="R10968"/>
      <c r="S10968"/>
      <c r="T10968"/>
      <c r="U10968"/>
      <c r="V10968"/>
      <c r="W10968"/>
      <c r="X10968"/>
      <c r="Y10968"/>
      <c r="Z10968"/>
      <c r="AA10968"/>
      <c r="AB10968"/>
      <c r="AC10968"/>
      <c r="AD10968"/>
      <c r="AE10968"/>
      <c r="AF10968"/>
      <c r="AG10968"/>
      <c r="AH10968"/>
      <c r="AI10968"/>
    </row>
    <row r="10969" spans="1:35" s="11" customFormat="1" x14ac:dyDescent="0.25">
      <c r="A10969"/>
      <c r="B10969"/>
      <c r="C10969"/>
      <c r="D10969"/>
      <c r="I10969" s="67"/>
      <c r="J10969"/>
      <c r="K10969"/>
      <c r="L10969"/>
      <c r="M10969"/>
      <c r="N10969"/>
      <c r="O10969"/>
      <c r="P10969"/>
      <c r="Q10969"/>
      <c r="R10969"/>
      <c r="S10969"/>
      <c r="T10969"/>
      <c r="U10969"/>
      <c r="V10969"/>
      <c r="W10969"/>
      <c r="X10969"/>
      <c r="Y10969"/>
      <c r="Z10969"/>
      <c r="AA10969"/>
      <c r="AB10969"/>
      <c r="AC10969"/>
      <c r="AD10969"/>
      <c r="AE10969"/>
      <c r="AF10969"/>
      <c r="AG10969"/>
      <c r="AH10969"/>
      <c r="AI10969"/>
    </row>
    <row r="10970" spans="1:35" s="11" customFormat="1" x14ac:dyDescent="0.25">
      <c r="A10970"/>
      <c r="B10970"/>
      <c r="C10970"/>
      <c r="D10970"/>
      <c r="I10970" s="67"/>
      <c r="J10970"/>
      <c r="K10970"/>
      <c r="L10970"/>
      <c r="M10970"/>
      <c r="N10970"/>
      <c r="O10970"/>
      <c r="P10970"/>
      <c r="Q10970"/>
      <c r="R10970"/>
      <c r="S10970"/>
      <c r="T10970"/>
      <c r="U10970"/>
      <c r="V10970"/>
      <c r="W10970"/>
      <c r="X10970"/>
      <c r="Y10970"/>
      <c r="Z10970"/>
      <c r="AA10970"/>
      <c r="AB10970"/>
      <c r="AC10970"/>
      <c r="AD10970"/>
      <c r="AE10970"/>
      <c r="AF10970"/>
      <c r="AG10970"/>
      <c r="AH10970"/>
      <c r="AI10970"/>
    </row>
    <row r="10971" spans="1:35" s="11" customFormat="1" x14ac:dyDescent="0.25">
      <c r="A10971"/>
      <c r="B10971"/>
      <c r="C10971"/>
      <c r="D10971"/>
      <c r="I10971" s="67"/>
      <c r="J10971"/>
      <c r="K10971"/>
      <c r="L10971"/>
      <c r="M10971"/>
      <c r="N10971"/>
      <c r="O10971"/>
      <c r="P10971"/>
      <c r="Q10971"/>
      <c r="R10971"/>
      <c r="S10971"/>
      <c r="T10971"/>
      <c r="U10971"/>
      <c r="V10971"/>
      <c r="W10971"/>
      <c r="X10971"/>
      <c r="Y10971"/>
      <c r="Z10971"/>
      <c r="AA10971"/>
      <c r="AB10971"/>
      <c r="AC10971"/>
      <c r="AD10971"/>
      <c r="AE10971"/>
      <c r="AF10971"/>
      <c r="AG10971"/>
      <c r="AH10971"/>
      <c r="AI10971"/>
    </row>
    <row r="10972" spans="1:35" s="11" customFormat="1" x14ac:dyDescent="0.25">
      <c r="A10972"/>
      <c r="B10972"/>
      <c r="C10972"/>
      <c r="D10972"/>
      <c r="I10972" s="67"/>
      <c r="J10972"/>
      <c r="K10972"/>
      <c r="L10972"/>
      <c r="M10972"/>
      <c r="N10972"/>
      <c r="O10972"/>
      <c r="P10972"/>
      <c r="Q10972"/>
      <c r="R10972"/>
      <c r="S10972"/>
      <c r="T10972"/>
      <c r="U10972"/>
      <c r="V10972"/>
      <c r="W10972"/>
      <c r="X10972"/>
      <c r="Y10972"/>
      <c r="Z10972"/>
      <c r="AA10972"/>
      <c r="AB10972"/>
      <c r="AC10972"/>
      <c r="AD10972"/>
      <c r="AE10972"/>
      <c r="AF10972"/>
      <c r="AG10972"/>
      <c r="AH10972"/>
      <c r="AI10972"/>
    </row>
    <row r="10973" spans="1:35" s="11" customFormat="1" x14ac:dyDescent="0.25">
      <c r="A10973"/>
      <c r="B10973"/>
      <c r="C10973"/>
      <c r="D10973"/>
      <c r="I10973" s="67"/>
      <c r="J10973"/>
      <c r="K10973"/>
      <c r="L10973"/>
      <c r="M10973"/>
      <c r="N10973"/>
      <c r="O10973"/>
      <c r="P10973"/>
      <c r="Q10973"/>
      <c r="R10973"/>
      <c r="S10973"/>
      <c r="T10973"/>
      <c r="U10973"/>
      <c r="V10973"/>
      <c r="W10973"/>
      <c r="X10973"/>
      <c r="Y10973"/>
      <c r="Z10973"/>
      <c r="AA10973"/>
      <c r="AB10973"/>
      <c r="AC10973"/>
      <c r="AD10973"/>
      <c r="AE10973"/>
      <c r="AF10973"/>
      <c r="AG10973"/>
      <c r="AH10973"/>
      <c r="AI10973"/>
    </row>
    <row r="10974" spans="1:35" s="11" customFormat="1" x14ac:dyDescent="0.25">
      <c r="A10974"/>
      <c r="B10974"/>
      <c r="C10974"/>
      <c r="D10974"/>
      <c r="I10974" s="67"/>
      <c r="J10974"/>
      <c r="K10974"/>
      <c r="L10974"/>
      <c r="M10974"/>
      <c r="N10974"/>
      <c r="O10974"/>
      <c r="P10974"/>
      <c r="Q10974"/>
      <c r="R10974"/>
      <c r="S10974"/>
      <c r="T10974"/>
      <c r="U10974"/>
      <c r="V10974"/>
      <c r="W10974"/>
      <c r="X10974"/>
      <c r="Y10974"/>
      <c r="Z10974"/>
      <c r="AA10974"/>
      <c r="AB10974"/>
      <c r="AC10974"/>
      <c r="AD10974"/>
      <c r="AE10974"/>
      <c r="AF10974"/>
      <c r="AG10974"/>
      <c r="AH10974"/>
      <c r="AI10974"/>
    </row>
    <row r="10975" spans="1:35" s="11" customFormat="1" x14ac:dyDescent="0.25">
      <c r="A10975"/>
      <c r="B10975"/>
      <c r="C10975"/>
      <c r="D10975"/>
      <c r="I10975" s="67"/>
      <c r="J10975"/>
      <c r="K10975"/>
      <c r="L10975"/>
      <c r="M10975"/>
      <c r="N10975"/>
      <c r="O10975"/>
      <c r="P10975"/>
      <c r="Q10975"/>
      <c r="R10975"/>
      <c r="S10975"/>
      <c r="T10975"/>
      <c r="U10975"/>
      <c r="V10975"/>
      <c r="W10975"/>
      <c r="X10975"/>
      <c r="Y10975"/>
      <c r="Z10975"/>
      <c r="AA10975"/>
      <c r="AB10975"/>
      <c r="AC10975"/>
      <c r="AD10975"/>
      <c r="AE10975"/>
      <c r="AF10975"/>
      <c r="AG10975"/>
      <c r="AH10975"/>
      <c r="AI10975"/>
    </row>
    <row r="10976" spans="1:35" s="11" customFormat="1" x14ac:dyDescent="0.25">
      <c r="A10976"/>
      <c r="B10976"/>
      <c r="C10976"/>
      <c r="D10976"/>
      <c r="I10976" s="67"/>
      <c r="J10976"/>
      <c r="K10976"/>
      <c r="L10976"/>
      <c r="M10976"/>
      <c r="N10976"/>
      <c r="O10976"/>
      <c r="P10976"/>
      <c r="Q10976"/>
      <c r="R10976"/>
      <c r="S10976"/>
      <c r="T10976"/>
      <c r="U10976"/>
      <c r="V10976"/>
      <c r="W10976"/>
      <c r="X10976"/>
      <c r="Y10976"/>
      <c r="Z10976"/>
      <c r="AA10976"/>
      <c r="AB10976"/>
      <c r="AC10976"/>
      <c r="AD10976"/>
      <c r="AE10976"/>
      <c r="AF10976"/>
      <c r="AG10976"/>
      <c r="AH10976"/>
      <c r="AI10976"/>
    </row>
    <row r="10977" spans="1:35" s="11" customFormat="1" x14ac:dyDescent="0.25">
      <c r="A10977"/>
      <c r="B10977"/>
      <c r="C10977"/>
      <c r="D10977"/>
      <c r="I10977" s="67"/>
      <c r="J10977"/>
      <c r="K10977"/>
      <c r="L10977"/>
      <c r="M10977"/>
      <c r="N10977"/>
      <c r="O10977"/>
      <c r="P10977"/>
      <c r="Q10977"/>
      <c r="R10977"/>
      <c r="S10977"/>
      <c r="T10977"/>
      <c r="U10977"/>
      <c r="V10977"/>
      <c r="W10977"/>
      <c r="X10977"/>
      <c r="Y10977"/>
      <c r="Z10977"/>
      <c r="AA10977"/>
      <c r="AB10977"/>
      <c r="AC10977"/>
      <c r="AD10977"/>
      <c r="AE10977"/>
      <c r="AF10977"/>
      <c r="AG10977"/>
      <c r="AH10977"/>
      <c r="AI10977"/>
    </row>
    <row r="10978" spans="1:35" s="11" customFormat="1" x14ac:dyDescent="0.25">
      <c r="A10978"/>
      <c r="B10978"/>
      <c r="C10978"/>
      <c r="D10978"/>
      <c r="I10978" s="67"/>
      <c r="J10978"/>
      <c r="K10978"/>
      <c r="L10978"/>
      <c r="M10978"/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  <c r="AB10978"/>
      <c r="AC10978"/>
      <c r="AD10978"/>
      <c r="AE10978"/>
      <c r="AF10978"/>
      <c r="AG10978"/>
      <c r="AH10978"/>
      <c r="AI10978"/>
    </row>
    <row r="10979" spans="1:35" s="11" customFormat="1" x14ac:dyDescent="0.25">
      <c r="A10979"/>
      <c r="B10979"/>
      <c r="C10979"/>
      <c r="D10979"/>
      <c r="I10979" s="67"/>
      <c r="J10979"/>
      <c r="K10979"/>
      <c r="L10979"/>
      <c r="M10979"/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  <c r="AB10979"/>
      <c r="AC10979"/>
      <c r="AD10979"/>
      <c r="AE10979"/>
      <c r="AF10979"/>
      <c r="AG10979"/>
      <c r="AH10979"/>
      <c r="AI10979"/>
    </row>
    <row r="10980" spans="1:35" s="11" customFormat="1" x14ac:dyDescent="0.25">
      <c r="A10980"/>
      <c r="B10980"/>
      <c r="C10980"/>
      <c r="D10980"/>
      <c r="I10980" s="67"/>
      <c r="J10980"/>
      <c r="K10980"/>
      <c r="L10980"/>
      <c r="M10980"/>
      <c r="N10980"/>
      <c r="O10980"/>
      <c r="P10980"/>
      <c r="Q10980"/>
      <c r="R10980"/>
      <c r="S10980"/>
      <c r="T10980"/>
      <c r="U10980"/>
      <c r="V10980"/>
      <c r="W10980"/>
      <c r="X10980"/>
      <c r="Y10980"/>
      <c r="Z10980"/>
      <c r="AA10980"/>
      <c r="AB10980"/>
      <c r="AC10980"/>
      <c r="AD10980"/>
      <c r="AE10980"/>
      <c r="AF10980"/>
      <c r="AG10980"/>
      <c r="AH10980"/>
      <c r="AI10980"/>
    </row>
    <row r="10981" spans="1:35" s="11" customFormat="1" x14ac:dyDescent="0.25">
      <c r="A10981"/>
      <c r="B10981"/>
      <c r="C10981"/>
      <c r="D10981"/>
      <c r="I10981" s="67"/>
      <c r="J10981"/>
      <c r="K10981"/>
      <c r="L10981"/>
      <c r="M10981"/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  <c r="AB10981"/>
      <c r="AC10981"/>
      <c r="AD10981"/>
      <c r="AE10981"/>
      <c r="AF10981"/>
      <c r="AG10981"/>
      <c r="AH10981"/>
      <c r="AI10981"/>
    </row>
    <row r="10982" spans="1:35" s="11" customFormat="1" x14ac:dyDescent="0.25">
      <c r="A10982"/>
      <c r="B10982"/>
      <c r="C10982"/>
      <c r="D10982"/>
      <c r="I10982" s="67"/>
      <c r="J10982"/>
      <c r="K10982"/>
      <c r="L10982"/>
      <c r="M10982"/>
      <c r="N10982"/>
      <c r="O10982"/>
      <c r="P10982"/>
      <c r="Q10982"/>
      <c r="R10982"/>
      <c r="S10982"/>
      <c r="T10982"/>
      <c r="U10982"/>
      <c r="V10982"/>
      <c r="W10982"/>
      <c r="X10982"/>
      <c r="Y10982"/>
      <c r="Z10982"/>
      <c r="AA10982"/>
      <c r="AB10982"/>
      <c r="AC10982"/>
      <c r="AD10982"/>
      <c r="AE10982"/>
      <c r="AF10982"/>
      <c r="AG10982"/>
      <c r="AH10982"/>
      <c r="AI10982"/>
    </row>
    <row r="10983" spans="1:35" s="11" customFormat="1" x14ac:dyDescent="0.25">
      <c r="A10983"/>
      <c r="B10983"/>
      <c r="C10983"/>
      <c r="D10983"/>
      <c r="I10983" s="67"/>
      <c r="J10983"/>
      <c r="K10983"/>
      <c r="L10983"/>
      <c r="M10983"/>
      <c r="N10983"/>
      <c r="O10983"/>
      <c r="P10983"/>
      <c r="Q10983"/>
      <c r="R10983"/>
      <c r="S10983"/>
      <c r="T10983"/>
      <c r="U10983"/>
      <c r="V10983"/>
      <c r="W10983"/>
      <c r="X10983"/>
      <c r="Y10983"/>
      <c r="Z10983"/>
      <c r="AA10983"/>
      <c r="AB10983"/>
      <c r="AC10983"/>
      <c r="AD10983"/>
      <c r="AE10983"/>
      <c r="AF10983"/>
      <c r="AG10983"/>
      <c r="AH10983"/>
      <c r="AI10983"/>
    </row>
  </sheetData>
  <phoneticPr fontId="4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473D0-8A88-430B-BE2B-DFDEA6A2CA44}">
  <dimension ref="A1:O13"/>
  <sheetViews>
    <sheetView zoomScale="148" workbookViewId="0">
      <selection activeCell="O8" sqref="O8"/>
    </sheetView>
  </sheetViews>
  <sheetFormatPr defaultRowHeight="15" x14ac:dyDescent="0.25"/>
  <sheetData>
    <row r="1" spans="1:15" x14ac:dyDescent="0.25">
      <c r="A1" t="s">
        <v>920</v>
      </c>
    </row>
    <row r="3" spans="1:15" x14ac:dyDescent="0.25">
      <c r="A3" s="37" t="s">
        <v>857</v>
      </c>
      <c r="B3" s="37" t="s">
        <v>901</v>
      </c>
      <c r="C3" s="37" t="s">
        <v>902</v>
      </c>
      <c r="D3" s="37" t="s">
        <v>903</v>
      </c>
      <c r="E3" s="37" t="s">
        <v>904</v>
      </c>
      <c r="F3" s="37" t="s">
        <v>905</v>
      </c>
      <c r="G3" s="37" t="s">
        <v>906</v>
      </c>
      <c r="H3" s="37" t="s">
        <v>907</v>
      </c>
      <c r="I3" s="37" t="s">
        <v>908</v>
      </c>
      <c r="J3" s="37" t="s">
        <v>909</v>
      </c>
      <c r="K3" s="37" t="s">
        <v>910</v>
      </c>
      <c r="L3" s="37" t="s">
        <v>911</v>
      </c>
      <c r="M3" s="37" t="s">
        <v>912</v>
      </c>
      <c r="O3" s="37" t="s">
        <v>743</v>
      </c>
    </row>
    <row r="4" spans="1:15" x14ac:dyDescent="0.25">
      <c r="A4" s="38" t="s">
        <v>913</v>
      </c>
      <c r="B4" s="39">
        <v>215</v>
      </c>
      <c r="C4" s="39">
        <v>141</v>
      </c>
      <c r="D4" s="39">
        <v>61</v>
      </c>
      <c r="E4" s="39">
        <v>52</v>
      </c>
      <c r="F4" s="39">
        <v>46</v>
      </c>
      <c r="G4" s="39">
        <v>89</v>
      </c>
      <c r="H4" s="39">
        <v>108</v>
      </c>
      <c r="I4" s="39">
        <v>276</v>
      </c>
      <c r="J4" s="39">
        <v>325</v>
      </c>
      <c r="K4" s="39">
        <v>312</v>
      </c>
      <c r="L4" s="39">
        <v>350</v>
      </c>
      <c r="M4" s="39">
        <v>350</v>
      </c>
      <c r="O4" s="40">
        <v>2325</v>
      </c>
    </row>
    <row r="5" spans="1:15" x14ac:dyDescent="0.25">
      <c r="A5" s="38" t="s">
        <v>914</v>
      </c>
      <c r="B5" s="39">
        <v>236</v>
      </c>
      <c r="C5" s="39">
        <v>147</v>
      </c>
      <c r="D5" s="39">
        <v>82</v>
      </c>
      <c r="E5" s="39">
        <v>24</v>
      </c>
      <c r="F5" s="39">
        <v>42</v>
      </c>
      <c r="G5" s="39">
        <v>97</v>
      </c>
      <c r="H5" s="39">
        <v>161</v>
      </c>
      <c r="I5" s="39">
        <v>216</v>
      </c>
      <c r="J5" s="39">
        <v>289</v>
      </c>
      <c r="K5" s="39">
        <v>334</v>
      </c>
      <c r="L5" s="39">
        <v>254</v>
      </c>
      <c r="M5" s="39">
        <v>262</v>
      </c>
      <c r="O5" s="40">
        <v>2144</v>
      </c>
    </row>
    <row r="6" spans="1:15" x14ac:dyDescent="0.25">
      <c r="A6" s="38" t="s">
        <v>915</v>
      </c>
      <c r="B6" s="39">
        <v>244</v>
      </c>
      <c r="C6" s="39">
        <v>178</v>
      </c>
      <c r="D6" s="39">
        <v>91</v>
      </c>
      <c r="E6" s="39">
        <v>27</v>
      </c>
      <c r="F6" s="39">
        <v>37</v>
      </c>
      <c r="G6" s="39">
        <v>97</v>
      </c>
      <c r="H6" s="39">
        <v>223</v>
      </c>
      <c r="I6" s="39">
        <v>304</v>
      </c>
      <c r="J6" s="39">
        <v>320</v>
      </c>
      <c r="K6" s="39">
        <v>297</v>
      </c>
      <c r="L6" s="39">
        <v>310</v>
      </c>
      <c r="M6" s="39">
        <v>308</v>
      </c>
      <c r="O6" s="40">
        <v>2436</v>
      </c>
    </row>
    <row r="7" spans="1:15" x14ac:dyDescent="0.25">
      <c r="A7" s="38" t="s">
        <v>916</v>
      </c>
      <c r="B7" s="39">
        <v>215</v>
      </c>
      <c r="C7" s="39">
        <v>142</v>
      </c>
      <c r="D7" s="39">
        <v>90</v>
      </c>
      <c r="E7" s="39">
        <v>58</v>
      </c>
      <c r="F7" s="39">
        <v>49</v>
      </c>
      <c r="G7" s="39">
        <v>106</v>
      </c>
      <c r="H7" s="39">
        <v>190</v>
      </c>
      <c r="I7" s="39">
        <v>223</v>
      </c>
      <c r="J7" s="39">
        <v>342</v>
      </c>
      <c r="K7" s="39">
        <v>418</v>
      </c>
      <c r="L7" s="39">
        <v>321</v>
      </c>
      <c r="M7" s="39">
        <v>274</v>
      </c>
      <c r="O7" s="40">
        <v>2428</v>
      </c>
    </row>
    <row r="8" spans="1:15" x14ac:dyDescent="0.25">
      <c r="A8" s="38" t="s">
        <v>917</v>
      </c>
      <c r="B8" s="39">
        <v>313</v>
      </c>
      <c r="C8" s="39">
        <v>206</v>
      </c>
      <c r="D8" s="39">
        <v>67</v>
      </c>
      <c r="E8" s="39">
        <v>28</v>
      </c>
      <c r="F8" s="39">
        <v>50</v>
      </c>
      <c r="G8" s="39">
        <v>57</v>
      </c>
      <c r="H8" s="39">
        <v>141</v>
      </c>
      <c r="I8" s="39">
        <v>241</v>
      </c>
      <c r="J8" s="39">
        <v>325</v>
      </c>
      <c r="K8" s="39">
        <v>324</v>
      </c>
      <c r="L8" s="39">
        <v>267</v>
      </c>
      <c r="M8" s="39">
        <v>277</v>
      </c>
      <c r="O8" s="40">
        <v>2296</v>
      </c>
    </row>
    <row r="9" spans="1:15" x14ac:dyDescent="0.25">
      <c r="A9" s="38" t="s">
        <v>918</v>
      </c>
      <c r="B9" s="39">
        <v>234</v>
      </c>
      <c r="C9" s="39">
        <v>119</v>
      </c>
      <c r="D9" s="39">
        <v>64</v>
      </c>
      <c r="E9" s="39">
        <v>25</v>
      </c>
      <c r="F9" s="39">
        <v>36</v>
      </c>
      <c r="G9" s="39">
        <v>88</v>
      </c>
      <c r="H9" s="39">
        <v>122</v>
      </c>
      <c r="I9" s="39">
        <v>223</v>
      </c>
      <c r="J9" s="39">
        <v>385</v>
      </c>
      <c r="K9" s="39">
        <v>332</v>
      </c>
      <c r="L9" s="39">
        <v>249</v>
      </c>
      <c r="M9" s="39">
        <v>300</v>
      </c>
      <c r="O9" s="40">
        <v>2177</v>
      </c>
    </row>
    <row r="10" spans="1:15" x14ac:dyDescent="0.25">
      <c r="A10" s="38" t="s">
        <v>919</v>
      </c>
      <c r="B10" s="39">
        <v>238</v>
      </c>
      <c r="C10" s="39">
        <v>133</v>
      </c>
      <c r="D10" s="39">
        <v>70</v>
      </c>
      <c r="E10" s="39">
        <v>47</v>
      </c>
      <c r="F10" s="39">
        <v>47</v>
      </c>
      <c r="G10" s="39">
        <v>63</v>
      </c>
      <c r="H10" s="39">
        <v>170</v>
      </c>
      <c r="I10" s="39">
        <v>280</v>
      </c>
      <c r="J10" s="39">
        <v>307</v>
      </c>
      <c r="K10" s="39">
        <v>0</v>
      </c>
      <c r="L10" s="39">
        <v>0</v>
      </c>
      <c r="M10" s="39">
        <v>0</v>
      </c>
      <c r="O10" s="40">
        <f>SUM(B10:M10)</f>
        <v>1355</v>
      </c>
    </row>
    <row r="13" spans="1:15" x14ac:dyDescent="0.25">
      <c r="A13" s="41" t="s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0B0D-CD47-4B94-BEB3-217995ED7CB0}">
  <dimension ref="A1:O2231"/>
  <sheetViews>
    <sheetView zoomScale="105" zoomScaleNormal="90" workbookViewId="0">
      <pane ySplit="1" topLeftCell="A2" activePane="bottomLeft" state="frozen"/>
      <selection pane="bottomLeft" activeCell="J24" sqref="J24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3" width="11.85546875" style="47" bestFit="1" customWidth="1"/>
    <col min="4" max="4" width="16.85546875" style="7" bestFit="1" customWidth="1"/>
    <col min="5" max="5" width="13.140625" style="12" customWidth="1"/>
    <col min="6" max="6" width="11.5703125" style="7" customWidth="1"/>
    <col min="7" max="7" width="13.85546875" style="12" customWidth="1"/>
    <col min="8" max="8" width="11" style="7" customWidth="1"/>
    <col min="9" max="9" width="11" style="12" customWidth="1"/>
    <col min="10" max="10" width="10.85546875" style="7" customWidth="1"/>
    <col min="11" max="11" width="12.85546875" style="12" bestFit="1" customWidth="1"/>
    <col min="12" max="12" width="14.140625" style="7" customWidth="1"/>
    <col min="13" max="13" width="12.85546875" style="9" bestFit="1" customWidth="1"/>
    <col min="14" max="14" width="14.85546875" customWidth="1"/>
    <col min="15" max="15" width="11.85546875" customWidth="1"/>
    <col min="16" max="16" width="18.5703125" customWidth="1"/>
  </cols>
  <sheetData>
    <row r="1" spans="1:15" ht="38.450000000000003" customHeight="1" thickTop="1" thickBot="1" x14ac:dyDescent="0.3">
      <c r="A1" s="15" t="s">
        <v>0</v>
      </c>
      <c r="B1" s="16" t="s">
        <v>737</v>
      </c>
      <c r="C1" s="46" t="s">
        <v>928</v>
      </c>
      <c r="D1" s="17" t="s">
        <v>927</v>
      </c>
      <c r="E1" s="48" t="s">
        <v>934</v>
      </c>
      <c r="F1" s="17" t="s">
        <v>839</v>
      </c>
      <c r="G1" s="48" t="s">
        <v>945</v>
      </c>
      <c r="H1" s="23" t="s">
        <v>841</v>
      </c>
      <c r="I1" s="61" t="s">
        <v>944</v>
      </c>
      <c r="J1" s="25" t="s">
        <v>843</v>
      </c>
      <c r="K1" s="62" t="s">
        <v>943</v>
      </c>
      <c r="L1" s="60" t="s">
        <v>846</v>
      </c>
      <c r="M1" s="48" t="s">
        <v>942</v>
      </c>
      <c r="N1" s="100" t="s">
        <v>892</v>
      </c>
      <c r="O1" s="119" t="s">
        <v>979</v>
      </c>
    </row>
    <row r="2" spans="1:15" ht="15.75" thickTop="1" x14ac:dyDescent="0.25">
      <c r="A2" s="64" t="s">
        <v>323</v>
      </c>
      <c r="B2" s="21" t="str">
        <f>VLOOKUP(Table17[[#This Row],[Name]], 'Site Information'!$A$2:$D$46, 4, FALSE)</f>
        <v>Leisure and Culture - Libraries and Museums</v>
      </c>
      <c r="C2" s="8" t="str">
        <f>IF(ISNA(VLOOKUP(Table17[[#This Row],[Name]], 'Gas 17-18'!$A$4:$B$395, 2, FALSE)), "0", (VLOOKUP(Table17[[#This Row],[Name]], 'Gas 17-18'!$A$4:$B$395, 2, FALSE)))</f>
        <v>0</v>
      </c>
      <c r="D2" s="8" t="str">
        <f>IF(ISNA(VLOOKUP(Table17[[#This Row],[Name]], 'Gas 18-19'!$A$4:$B$395, 2, FALSE)), "0", (VLOOKUP(Table17[[#This Row],[Name]], 'Gas 18-19'!$A$4:$B$395, 2, FALSE)))</f>
        <v>0</v>
      </c>
      <c r="E2" s="8" t="str">
        <f>IFERROR(Table17[[#This Row],[Gas 18-19]]/Table17[[#This Row],[Gas 17-18]], "")</f>
        <v/>
      </c>
      <c r="F2" s="7" t="str">
        <f>IF(ISNA(VLOOKUP(Table17[[#This Row],[Name]], 'Gas 19-20'!$A$4:$B$395, 2, FALSE)), "0", (VLOOKUP(Table17[[#This Row],[Name]], 'Gas 19-20'!$A$4:$B$395, 2, FALSE)))</f>
        <v>0</v>
      </c>
      <c r="G2" s="7" t="str">
        <f>IFERROR(Table17[[#This Row],[Gas 19-20]]/Table17[[#This Row],[Gas 18-19]], "")</f>
        <v/>
      </c>
      <c r="H2" s="7" t="str">
        <f>IF(ISNA(VLOOKUP(Table17[[#This Row],[Name]], 'Gas 20-21'!$A$4:$B$400, 2, FALSE)), "0", VLOOKUP(Table17[[#This Row],[Name]], 'Gas 20-21'!$A$4:$B$400, 2, FALSE))</f>
        <v>0</v>
      </c>
      <c r="I2" s="7" t="str">
        <f>IFERROR(Table17[[#This Row],[Gas 20-21]]/Table17[[#This Row],[Gas 19-20]], "")</f>
        <v/>
      </c>
      <c r="J2" s="7" t="str">
        <f>IF(ISNA(VLOOKUP(Table17[[#This Row],[Name]], 'Gas 21-22'!$A$4:$B$408, 2, FALSE)), "0", VLOOKUP(Table17[[#This Row],[Name]], 'Gas 21-22'!$A$4:$B$408, 2, FALSE))</f>
        <v>0</v>
      </c>
      <c r="K2" s="7" t="str">
        <f>IFERROR(Table17[[#This Row],[Gas 21-22]]/Table17[[#This Row],[Gas 20-21]], "")</f>
        <v/>
      </c>
      <c r="L2" s="7" t="str">
        <f>IF(ISNA(VLOOKUP(Table17[[#This Row],[Name]], 'Gas 22-23'!$A$4:$B$427, 2, FALSE)), "0", (VLOOKUP(Table17[[#This Row],[Name]], 'Gas 22-23'!$A$4:$B$427, 2, FALSE)))</f>
        <v>0</v>
      </c>
      <c r="M2" s="8" t="str">
        <f>IFERROR(Table17[[#This Row],[Gas 22-23]]/Table17[[#This Row],[Gas 21-22]], "")</f>
        <v/>
      </c>
      <c r="N2" t="str">
        <f>VLOOKUP(A2,'Carbon Emissions'!A20:Y960,22,FALSE)</f>
        <v/>
      </c>
      <c r="O2" s="97" t="str">
        <f>IFERROR(Table17[[#This Row],[Gas 23-24]]/Table17[[#This Row],[Gas 22-23]],"")</f>
        <v/>
      </c>
    </row>
    <row r="3" spans="1:15" x14ac:dyDescent="0.25">
      <c r="A3" s="64" t="s">
        <v>869</v>
      </c>
      <c r="B3" s="21" t="str">
        <f>VLOOKUP(Table17[[#This Row],[Name]], 'Site Information'!$A$2:$D$46, 4, FALSE)</f>
        <v>Leisure and Culture - Libraries and Museums</v>
      </c>
      <c r="C3" s="8" t="str">
        <f>IF(ISNA(VLOOKUP(Table17[[#This Row],[Name]], 'Gas 17-18'!$A$4:$B$395, 2, FALSE)), "0", (VLOOKUP(Table17[[#This Row],[Name]], 'Gas 17-18'!$A$4:$B$395, 2, FALSE)))</f>
        <v>0</v>
      </c>
      <c r="D3" s="8" t="str">
        <f>IF(ISNA(VLOOKUP(Table17[[#This Row],[Name]], 'Gas 18-19'!$A$4:$B$395, 2, FALSE)), "0", (VLOOKUP(Table17[[#This Row],[Name]], 'Gas 18-19'!$A$4:$B$395, 2, FALSE)))</f>
        <v>0</v>
      </c>
      <c r="E3" s="8" t="str">
        <f>IFERROR(Table17[[#This Row],[Gas 18-19]]/Table17[[#This Row],[Gas 17-18]], "")</f>
        <v/>
      </c>
      <c r="F3" s="7" t="str">
        <f>IF(ISNA(VLOOKUP(Table17[[#This Row],[Name]], 'Gas 19-20'!$A$4:$B$395, 2, FALSE)), "0", (VLOOKUP(Table17[[#This Row],[Name]], 'Gas 19-20'!$A$4:$B$395, 2, FALSE)))</f>
        <v>0</v>
      </c>
      <c r="G3" s="7" t="str">
        <f>IFERROR(Table17[[#This Row],[Gas 19-20]]/Table17[[#This Row],[Gas 18-19]], "")</f>
        <v/>
      </c>
      <c r="H3" s="7" t="str">
        <f>IF(ISNA(VLOOKUP(Table17[[#This Row],[Name]], 'Gas 20-21'!$A$4:$B$400, 2, FALSE)), "0", VLOOKUP(Table17[[#This Row],[Name]], 'Gas 20-21'!$A$4:$B$400, 2, FALSE))</f>
        <v>0</v>
      </c>
      <c r="I3" s="7" t="str">
        <f>IFERROR(Table17[[#This Row],[Gas 20-21]]/Table17[[#This Row],[Gas 19-20]], "")</f>
        <v/>
      </c>
      <c r="J3" s="7" t="str">
        <f>IF(ISNA(VLOOKUP(Table17[[#This Row],[Name]], 'Gas 21-22'!$A$4:$B$408, 2, FALSE)), "0", VLOOKUP(Table17[[#This Row],[Name]], 'Gas 21-22'!$A$4:$B$408, 2, FALSE))</f>
        <v>0</v>
      </c>
      <c r="K3" s="7" t="str">
        <f>IFERROR(Table17[[#This Row],[Gas 21-22]]/Table17[[#This Row],[Gas 20-21]], "")</f>
        <v/>
      </c>
      <c r="L3" s="7" t="str">
        <f>IF(ISNA(VLOOKUP(Table17[[#This Row],[Name]], 'Gas 22-23'!$A$4:$B$427, 2, FALSE)), "0", (VLOOKUP(Table17[[#This Row],[Name]], 'Gas 22-23'!$A$4:$B$427, 2, FALSE)))</f>
        <v>0</v>
      </c>
      <c r="M3" s="8" t="str">
        <f>IFERROR(Table17[[#This Row],[Gas 22-23]]/Table17[[#This Row],[Gas 21-22]], "")</f>
        <v/>
      </c>
      <c r="N3" t="str">
        <f>VLOOKUP(A3,'Carbon Emissions'!A3:Y943,22,FALSE)</f>
        <v/>
      </c>
      <c r="O3" s="97" t="str">
        <f>IFERROR(Table17[[#This Row],[Gas 23-24]]/Table17[[#This Row],[Gas 22-23]],"")</f>
        <v/>
      </c>
    </row>
    <row r="4" spans="1:15" x14ac:dyDescent="0.25">
      <c r="A4" s="64" t="s">
        <v>39</v>
      </c>
      <c r="B4" s="21" t="str">
        <f>VLOOKUP(Table17[[#This Row],[Name]], 'Site Information'!$A$2:$D$46, 4, FALSE)</f>
        <v>Leisure and Culture - Libraries and Museums</v>
      </c>
      <c r="C4" s="8" t="str">
        <f>IF(ISNA(VLOOKUP(Table17[[#This Row],[Name]], 'Gas 17-18'!$A$4:$B$395, 2, FALSE)), "0", (VLOOKUP(Table17[[#This Row],[Name]], 'Gas 17-18'!$A$4:$B$395, 2, FALSE)))</f>
        <v>0</v>
      </c>
      <c r="D4" s="8" t="str">
        <f>IF(ISNA(VLOOKUP(Table17[[#This Row],[Name]], 'Gas 18-19'!$A$4:$B$395, 2, FALSE)), "0", (VLOOKUP(Table17[[#This Row],[Name]], 'Gas 18-19'!$A$4:$B$395, 2, FALSE)))</f>
        <v>0</v>
      </c>
      <c r="E4" s="8" t="str">
        <f>IFERROR(Table17[[#This Row],[Gas 18-19]]/Table17[[#This Row],[Gas 17-18]], "")</f>
        <v/>
      </c>
      <c r="F4" s="7" t="str">
        <f>IF(ISNA(VLOOKUP(Table17[[#This Row],[Name]], 'Gas 19-20'!$A$4:$B$395, 2, FALSE)), "0", (VLOOKUP(Table17[[#This Row],[Name]], 'Gas 19-20'!$A$4:$B$395, 2, FALSE)))</f>
        <v>0</v>
      </c>
      <c r="G4" s="7" t="str">
        <f>IFERROR(Table17[[#This Row],[Gas 19-20]]/Table17[[#This Row],[Gas 18-19]], "")</f>
        <v/>
      </c>
      <c r="H4" s="7" t="str">
        <f>IF(ISNA(VLOOKUP(Table17[[#This Row],[Name]], 'Gas 20-21'!$A$4:$B$400, 2, FALSE)), "0", VLOOKUP(Table17[[#This Row],[Name]], 'Gas 20-21'!$A$4:$B$400, 2, FALSE))</f>
        <v>0</v>
      </c>
      <c r="I4" s="7" t="str">
        <f>IFERROR(Table17[[#This Row],[Gas 20-21]]/Table17[[#This Row],[Gas 19-20]], "")</f>
        <v/>
      </c>
      <c r="J4" s="7" t="str">
        <f>IF(ISNA(VLOOKUP(Table17[[#This Row],[Name]], 'Gas 21-22'!$A$4:$B$408, 2, FALSE)), "0", VLOOKUP(Table17[[#This Row],[Name]], 'Gas 21-22'!$A$4:$B$408, 2, FALSE))</f>
        <v>0</v>
      </c>
      <c r="K4" s="7" t="str">
        <f>IFERROR(Table17[[#This Row],[Gas 21-22]]/Table17[[#This Row],[Gas 20-21]], "")</f>
        <v/>
      </c>
      <c r="L4" s="7" t="str">
        <f>IF(ISNA(VLOOKUP(Table17[[#This Row],[Name]], 'Gas 22-23'!$A$4:$B$427, 2, FALSE)), "0", (VLOOKUP(Table17[[#This Row],[Name]], 'Gas 22-23'!$A$4:$B$427, 2, FALSE)))</f>
        <v>0</v>
      </c>
      <c r="M4" s="8" t="str">
        <f>IFERROR(Table17[[#This Row],[Gas 22-23]]/Table17[[#This Row],[Gas 21-22]], "")</f>
        <v/>
      </c>
      <c r="N4" t="str">
        <f>VLOOKUP(A4,'Carbon Emissions'!A5:Y945,22,FALSE)</f>
        <v/>
      </c>
      <c r="O4" s="97" t="str">
        <f>IFERROR(Table17[[#This Row],[Gas 23-24]]/Table17[[#This Row],[Gas 22-23]],"")</f>
        <v/>
      </c>
    </row>
    <row r="5" spans="1:15" x14ac:dyDescent="0.25">
      <c r="A5" s="64" t="s">
        <v>77</v>
      </c>
      <c r="B5" s="21" t="str">
        <f>VLOOKUP(Table17[[#This Row],[Name]], 'Site Information'!$A$2:$D$46, 4, FALSE)</f>
        <v>Leisure and Culture - Libraries and Museums</v>
      </c>
      <c r="C5" s="8" t="str">
        <f>IF(ISNA(VLOOKUP(Table17[[#This Row],[Name]], 'Gas 17-18'!$A$4:$B$395, 2, FALSE)), "0", (VLOOKUP(Table17[[#This Row],[Name]], 'Gas 17-18'!$A$4:$B$395, 2, FALSE)))</f>
        <v>0</v>
      </c>
      <c r="D5" s="8" t="str">
        <f>IF(ISNA(VLOOKUP(Table17[[#This Row],[Name]], 'Gas 18-19'!$A$4:$B$395, 2, FALSE)), "0", (VLOOKUP(Table17[[#This Row],[Name]], 'Gas 18-19'!$A$4:$B$395, 2, FALSE)))</f>
        <v>0</v>
      </c>
      <c r="E5" s="8" t="str">
        <f>IFERROR(Table17[[#This Row],[Gas 18-19]]/Table17[[#This Row],[Gas 17-18]], "")</f>
        <v/>
      </c>
      <c r="F5" s="7" t="str">
        <f>IF(ISNA(VLOOKUP(Table17[[#This Row],[Name]], 'Gas 19-20'!$A$4:$B$395, 2, FALSE)), "0", (VLOOKUP(Table17[[#This Row],[Name]], 'Gas 19-20'!$A$4:$B$395, 2, FALSE)))</f>
        <v>0</v>
      </c>
      <c r="G5" s="7" t="str">
        <f>IFERROR(Table17[[#This Row],[Gas 19-20]]/Table17[[#This Row],[Gas 18-19]], "")</f>
        <v/>
      </c>
      <c r="H5" s="7" t="str">
        <f>IF(ISNA(VLOOKUP(Table17[[#This Row],[Name]], 'Gas 20-21'!$A$4:$B$400, 2, FALSE)), "0", VLOOKUP(Table17[[#This Row],[Name]], 'Gas 20-21'!$A$4:$B$400, 2, FALSE))</f>
        <v>0</v>
      </c>
      <c r="I5" s="7" t="str">
        <f>IFERROR(Table17[[#This Row],[Gas 20-21]]/Table17[[#This Row],[Gas 19-20]], "")</f>
        <v/>
      </c>
      <c r="J5" s="7" t="str">
        <f>IF(ISNA(VLOOKUP(Table17[[#This Row],[Name]], 'Gas 21-22'!$A$4:$B$408, 2, FALSE)), "0", VLOOKUP(Table17[[#This Row],[Name]], 'Gas 21-22'!$A$4:$B$408, 2, FALSE))</f>
        <v>0</v>
      </c>
      <c r="K5" s="7" t="str">
        <f>IFERROR(Table17[[#This Row],[Gas 21-22]]/Table17[[#This Row],[Gas 20-21]], "")</f>
        <v/>
      </c>
      <c r="L5" s="7" t="str">
        <f>IF(ISNA(VLOOKUP(Table17[[#This Row],[Name]], 'Gas 22-23'!$A$4:$B$427, 2, FALSE)), "0", (VLOOKUP(Table17[[#This Row],[Name]], 'Gas 22-23'!$A$4:$B$427, 2, FALSE)))</f>
        <v>0</v>
      </c>
      <c r="M5" s="8" t="str">
        <f>IFERROR(Table17[[#This Row],[Gas 22-23]]/Table17[[#This Row],[Gas 21-22]], "")</f>
        <v/>
      </c>
      <c r="N5" t="str">
        <f>VLOOKUP(A5,'Carbon Emissions'!A9:Y949,22,FALSE)</f>
        <v/>
      </c>
      <c r="O5" s="97" t="str">
        <f>IFERROR(Table17[[#This Row],[Gas 23-24]]/Table17[[#This Row],[Gas 22-23]],"")</f>
        <v/>
      </c>
    </row>
    <row r="6" spans="1:15" x14ac:dyDescent="0.25">
      <c r="A6" s="64" t="s">
        <v>874</v>
      </c>
      <c r="B6" s="21" t="str">
        <f>VLOOKUP(Table17[[#This Row],[Name]], 'Site Information'!$A$2:$D$46, 4, FALSE)</f>
        <v>Leisure and Culture - Libraries and Museums</v>
      </c>
      <c r="C6" s="8" t="str">
        <f>IF(ISNA(VLOOKUP(Table17[[#This Row],[Name]], 'Gas 17-18'!$A$4:$B$395, 2, FALSE)), "0", (VLOOKUP(Table17[[#This Row],[Name]], 'Gas 17-18'!$A$4:$B$395, 2, FALSE)))</f>
        <v>0</v>
      </c>
      <c r="D6" s="8" t="str">
        <f>IF(ISNA(VLOOKUP(Table17[[#This Row],[Name]], 'Gas 18-19'!$A$4:$B$395, 2, FALSE)), "0", (VLOOKUP(Table17[[#This Row],[Name]], 'Gas 18-19'!$A$4:$B$395, 2, FALSE)))</f>
        <v>0</v>
      </c>
      <c r="E6" s="8" t="str">
        <f>IFERROR(Table17[[#This Row],[Gas 18-19]]/Table17[[#This Row],[Gas 17-18]], "")</f>
        <v/>
      </c>
      <c r="F6" s="7" t="str">
        <f>IF(ISNA(VLOOKUP(Table17[[#This Row],[Name]], 'Gas 19-20'!$A$4:$B$395, 2, FALSE)), "0", (VLOOKUP(Table17[[#This Row],[Name]], 'Gas 19-20'!$A$4:$B$395, 2, FALSE)))</f>
        <v>0</v>
      </c>
      <c r="G6" s="7" t="str">
        <f>IFERROR(Table17[[#This Row],[Gas 19-20]]/Table17[[#This Row],[Gas 18-19]], "")</f>
        <v/>
      </c>
      <c r="H6" s="7" t="str">
        <f>IF(ISNA(VLOOKUP(Table17[[#This Row],[Name]], 'Gas 20-21'!$A$4:$B$400, 2, FALSE)), "0", VLOOKUP(Table17[[#This Row],[Name]], 'Gas 20-21'!$A$4:$B$400, 2, FALSE))</f>
        <v>0</v>
      </c>
      <c r="I6" s="7" t="str">
        <f>IFERROR(Table17[[#This Row],[Gas 20-21]]/Table17[[#This Row],[Gas 19-20]], "")</f>
        <v/>
      </c>
      <c r="J6" s="7" t="str">
        <f>IF(ISNA(VLOOKUP(Table17[[#This Row],[Name]], 'Gas 21-22'!$A$4:$B$408, 2, FALSE)), "0", VLOOKUP(Table17[[#This Row],[Name]], 'Gas 21-22'!$A$4:$B$408, 2, FALSE))</f>
        <v>0</v>
      </c>
      <c r="K6" s="7" t="str">
        <f>IFERROR(Table17[[#This Row],[Gas 21-22]]/Table17[[#This Row],[Gas 20-21]], "")</f>
        <v/>
      </c>
      <c r="L6" s="7" t="str">
        <f>IF(ISNA(VLOOKUP(Table17[[#This Row],[Name]], 'Gas 22-23'!$A$4:$B$427, 2, FALSE)), "0", (VLOOKUP(Table17[[#This Row],[Name]], 'Gas 22-23'!$A$4:$B$427, 2, FALSE)))</f>
        <v>0</v>
      </c>
      <c r="M6" s="8" t="str">
        <f>IFERROR(Table17[[#This Row],[Gas 22-23]]/Table17[[#This Row],[Gas 21-22]], "")</f>
        <v/>
      </c>
      <c r="N6" t="str">
        <f>VLOOKUP(A6,'Carbon Emissions'!A11:Y951,22,FALSE)</f>
        <v/>
      </c>
      <c r="O6" s="97" t="str">
        <f>IFERROR(Table17[[#This Row],[Gas 23-24]]/Table17[[#This Row],[Gas 22-23]],"")</f>
        <v/>
      </c>
    </row>
    <row r="7" spans="1:15" x14ac:dyDescent="0.25">
      <c r="A7" s="64" t="s">
        <v>183</v>
      </c>
      <c r="B7" s="21" t="str">
        <f>VLOOKUP(Table17[[#This Row],[Name]], 'Site Information'!$A$2:$D$46, 4, FALSE)</f>
        <v>Leisure and Culture - Libraries and Museums</v>
      </c>
      <c r="C7" s="8" t="str">
        <f>IF(ISNA(VLOOKUP(Table17[[#This Row],[Name]], 'Gas 17-18'!$A$4:$B$395, 2, FALSE)), "0", (VLOOKUP(Table17[[#This Row],[Name]], 'Gas 17-18'!$A$4:$B$395, 2, FALSE)))</f>
        <v>0</v>
      </c>
      <c r="D7" s="8" t="str">
        <f>IF(ISNA(VLOOKUP(Table17[[#This Row],[Name]], 'Gas 18-19'!$A$4:$B$395, 2, FALSE)), "0", (VLOOKUP(Table17[[#This Row],[Name]], 'Gas 18-19'!$A$4:$B$395, 2, FALSE)))</f>
        <v>0</v>
      </c>
      <c r="E7" s="8" t="str">
        <f>IFERROR(Table17[[#This Row],[Gas 18-19]]/Table17[[#This Row],[Gas 17-18]], "")</f>
        <v/>
      </c>
      <c r="F7" s="7" t="str">
        <f>IF(ISNA(VLOOKUP(Table17[[#This Row],[Name]], 'Gas 19-20'!$A$4:$B$395, 2, FALSE)), "0", (VLOOKUP(Table17[[#This Row],[Name]], 'Gas 19-20'!$A$4:$B$395, 2, FALSE)))</f>
        <v>0</v>
      </c>
      <c r="G7" s="7" t="str">
        <f>IFERROR(Table17[[#This Row],[Gas 19-20]]/Table17[[#This Row],[Gas 18-19]], "")</f>
        <v/>
      </c>
      <c r="H7" s="7" t="str">
        <f>IF(ISNA(VLOOKUP(Table17[[#This Row],[Name]], 'Gas 20-21'!$A$4:$B$400, 2, FALSE)), "0", VLOOKUP(Table17[[#This Row],[Name]], 'Gas 20-21'!$A$4:$B$400, 2, FALSE))</f>
        <v>0</v>
      </c>
      <c r="I7" s="7" t="str">
        <f>IFERROR(Table17[[#This Row],[Gas 20-21]]/Table17[[#This Row],[Gas 19-20]], "")</f>
        <v/>
      </c>
      <c r="J7" s="7" t="str">
        <f>IF(ISNA(VLOOKUP(Table17[[#This Row],[Name]], 'Gas 21-22'!$A$4:$B$408, 2, FALSE)), "0", VLOOKUP(Table17[[#This Row],[Name]], 'Gas 21-22'!$A$4:$B$408, 2, FALSE))</f>
        <v>0</v>
      </c>
      <c r="K7" s="7" t="str">
        <f>IFERROR(Table17[[#This Row],[Gas 21-22]]/Table17[[#This Row],[Gas 20-21]], "")</f>
        <v/>
      </c>
      <c r="L7" s="7" t="str">
        <f>IF(ISNA(VLOOKUP(Table17[[#This Row],[Name]], 'Gas 22-23'!$A$4:$B$427, 2, FALSE)), "0", (VLOOKUP(Table17[[#This Row],[Name]], 'Gas 22-23'!$A$4:$B$427, 2, FALSE)))</f>
        <v>0</v>
      </c>
      <c r="M7" s="8" t="str">
        <f>IFERROR(Table17[[#This Row],[Gas 22-23]]/Table17[[#This Row],[Gas 21-22]], "")</f>
        <v/>
      </c>
      <c r="N7" t="str">
        <f>VLOOKUP(A7,'Carbon Emissions'!A15:Y955,22,FALSE)</f>
        <v/>
      </c>
      <c r="O7" s="97" t="str">
        <f>IFERROR(Table17[[#This Row],[Gas 23-24]]/Table17[[#This Row],[Gas 22-23]],"")</f>
        <v/>
      </c>
    </row>
    <row r="8" spans="1:15" x14ac:dyDescent="0.25">
      <c r="A8" s="64" t="s">
        <v>317</v>
      </c>
      <c r="B8" s="21" t="str">
        <f>VLOOKUP(Table17[[#This Row],[Name]], 'Site Information'!$A$2:$D$46, 4, FALSE)</f>
        <v>Leisure and Culture - Libraries and Museums</v>
      </c>
      <c r="C8" s="8">
        <f>IF(ISNA(VLOOKUP(Table17[[#This Row],[Name]], 'Gas 17-18'!$A$4:$B$395, 2, FALSE)), "0", (VLOOKUP(Table17[[#This Row],[Name]], 'Gas 17-18'!$A$4:$B$395, 2, FALSE)))</f>
        <v>15930</v>
      </c>
      <c r="D8" s="8">
        <f>IF(ISNA(VLOOKUP(Table17[[#This Row],[Name]], 'Gas 18-19'!$A$4:$B$395, 2, FALSE)), "0", (VLOOKUP(Table17[[#This Row],[Name]], 'Gas 18-19'!$A$4:$B$395, 2, FALSE)))</f>
        <v>14493</v>
      </c>
      <c r="E8" s="8">
        <f>IFERROR(Table17[[#This Row],[Gas 18-19]]/Table17[[#This Row],[Gas 17-18]], "")</f>
        <v>0.90979284369114877</v>
      </c>
      <c r="F8" s="7">
        <f>IF(ISNA(VLOOKUP(Table17[[#This Row],[Name]], 'Gas 19-20'!$A$4:$B$395, 2, FALSE)), "0", (VLOOKUP(Table17[[#This Row],[Name]], 'Gas 19-20'!$A$4:$B$395, 2, FALSE)))</f>
        <v>5114</v>
      </c>
      <c r="G8" s="7">
        <f>IFERROR(Table17[[#This Row],[Gas 19-20]]/Table17[[#This Row],[Gas 18-19]], "")</f>
        <v>0.35286000137997653</v>
      </c>
      <c r="H8" s="7" t="str">
        <f>IF(ISNA(VLOOKUP(Table17[[#This Row],[Name]], 'Gas 20-21'!$A$4:$B$400, 2, FALSE)), "0", VLOOKUP(Table17[[#This Row],[Name]], 'Gas 20-21'!$A$4:$B$400, 2, FALSE))</f>
        <v>0</v>
      </c>
      <c r="I8" s="7">
        <f>IFERROR(Table17[[#This Row],[Gas 20-21]]/Table17[[#This Row],[Gas 19-20]], "")</f>
        <v>0</v>
      </c>
      <c r="J8" s="7" t="str">
        <f>IF(ISNA(VLOOKUP(Table17[[#This Row],[Name]], 'Gas 21-22'!$A$4:$B$408, 2, FALSE)), "0", VLOOKUP(Table17[[#This Row],[Name]], 'Gas 21-22'!$A$4:$B$408, 2, FALSE))</f>
        <v>0</v>
      </c>
      <c r="K8" s="7" t="str">
        <f>IFERROR(Table17[[#This Row],[Gas 21-22]]/Table17[[#This Row],[Gas 20-21]], "")</f>
        <v/>
      </c>
      <c r="L8" s="7" t="str">
        <f>IF(ISNA(VLOOKUP(Table17[[#This Row],[Name]], 'Gas 22-23'!$A$4:$B$427, 2, FALSE)), "0", (VLOOKUP(Table17[[#This Row],[Name]], 'Gas 22-23'!$A$4:$B$427, 2, FALSE)))</f>
        <v>0</v>
      </c>
      <c r="M8" s="8" t="str">
        <f>IFERROR(Table17[[#This Row],[Gas 22-23]]/Table17[[#This Row],[Gas 21-22]], "")</f>
        <v/>
      </c>
      <c r="N8" t="str">
        <f>VLOOKUP(A8,'Carbon Emissions'!A18:Y958,22,FALSE)</f>
        <v/>
      </c>
      <c r="O8" s="97" t="str">
        <f>IFERROR(Table17[[#This Row],[Gas 23-24]]/Table17[[#This Row],[Gas 22-23]],"")</f>
        <v/>
      </c>
    </row>
    <row r="9" spans="1:15" x14ac:dyDescent="0.25">
      <c r="A9" s="64" t="s">
        <v>879</v>
      </c>
      <c r="B9" s="21" t="str">
        <f>VLOOKUP(Table17[[#This Row],[Name]], 'Site Information'!$A$2:$D$46, 4, FALSE)</f>
        <v>Leisure and Culture - Libraries and Museums</v>
      </c>
      <c r="C9" s="8" t="str">
        <f>IF(ISNA(VLOOKUP(Table17[[#This Row],[Name]], 'Gas 17-18'!$A$4:$B$395, 2, FALSE)), "0", (VLOOKUP(Table17[[#This Row],[Name]], 'Gas 17-18'!$A$4:$B$395, 2, FALSE)))</f>
        <v>0</v>
      </c>
      <c r="D9" s="8" t="str">
        <f>IF(ISNA(VLOOKUP(Table17[[#This Row],[Name]], 'Gas 18-19'!$A$4:$B$395, 2, FALSE)), "0", (VLOOKUP(Table17[[#This Row],[Name]], 'Gas 18-19'!$A$4:$B$395, 2, FALSE)))</f>
        <v>0</v>
      </c>
      <c r="E9" s="8" t="str">
        <f>IFERROR(Table17[[#This Row],[Gas 18-19]]/Table17[[#This Row],[Gas 17-18]], "")</f>
        <v/>
      </c>
      <c r="F9" s="7" t="str">
        <f>IF(ISNA(VLOOKUP(Table17[[#This Row],[Name]], 'Gas 19-20'!$A$4:$B$395, 2, FALSE)), "0", (VLOOKUP(Table17[[#This Row],[Name]], 'Gas 19-20'!$A$4:$B$395, 2, FALSE)))</f>
        <v>0</v>
      </c>
      <c r="G9" s="7" t="str">
        <f>IFERROR(Table17[[#This Row],[Gas 19-20]]/Table17[[#This Row],[Gas 18-19]], "")</f>
        <v/>
      </c>
      <c r="H9" s="7" t="str">
        <f>IF(ISNA(VLOOKUP(Table17[[#This Row],[Name]], 'Gas 20-21'!$A$4:$B$400, 2, FALSE)), "0", VLOOKUP(Table17[[#This Row],[Name]], 'Gas 20-21'!$A$4:$B$400, 2, FALSE))</f>
        <v>0</v>
      </c>
      <c r="I9" s="7" t="str">
        <f>IFERROR(Table17[[#This Row],[Gas 20-21]]/Table17[[#This Row],[Gas 19-20]], "")</f>
        <v/>
      </c>
      <c r="J9" s="7" t="str">
        <f>IF(ISNA(VLOOKUP(Table17[[#This Row],[Name]], 'Gas 21-22'!$A$4:$B$408, 2, FALSE)), "0", VLOOKUP(Table17[[#This Row],[Name]], 'Gas 21-22'!$A$4:$B$408, 2, FALSE))</f>
        <v>0</v>
      </c>
      <c r="K9" s="7" t="str">
        <f>IFERROR(Table17[[#This Row],[Gas 21-22]]/Table17[[#This Row],[Gas 20-21]], "")</f>
        <v/>
      </c>
      <c r="L9" s="7" t="str">
        <f>IF(ISNA(VLOOKUP(Table17[[#This Row],[Name]], 'Gas 22-23'!$A$4:$B$427, 2, FALSE)), "0", (VLOOKUP(Table17[[#This Row],[Name]], 'Gas 22-23'!$A$4:$B$427, 2, FALSE)))</f>
        <v>0</v>
      </c>
      <c r="M9" s="8" t="str">
        <f>IFERROR(Table17[[#This Row],[Gas 22-23]]/Table17[[#This Row],[Gas 21-22]], "")</f>
        <v/>
      </c>
      <c r="N9" t="str">
        <f>VLOOKUP(A9,'Carbon Emissions'!A19:Y959,22,FALSE)</f>
        <v/>
      </c>
      <c r="O9" s="97" t="str">
        <f>IFERROR(Table17[[#This Row],[Gas 23-24]]/Table17[[#This Row],[Gas 22-23]],"")</f>
        <v/>
      </c>
    </row>
    <row r="10" spans="1:15" x14ac:dyDescent="0.25">
      <c r="A10" s="64" t="s">
        <v>351</v>
      </c>
      <c r="B10" s="21" t="str">
        <f>VLOOKUP(Table17[[#This Row],[Name]], 'Site Information'!$A$2:$D$46, 4, FALSE)</f>
        <v>Leisure and Culture - Libraries and Museums</v>
      </c>
      <c r="C10" s="8" t="str">
        <f>IF(ISNA(VLOOKUP(Table17[[#This Row],[Name]], 'Gas 17-18'!$A$4:$B$395, 2, FALSE)), "0", (VLOOKUP(Table17[[#This Row],[Name]], 'Gas 17-18'!$A$4:$B$395, 2, FALSE)))</f>
        <v>0</v>
      </c>
      <c r="D10" s="8" t="str">
        <f>IF(ISNA(VLOOKUP(Table17[[#This Row],[Name]], 'Gas 18-19'!$A$4:$B$395, 2, FALSE)), "0", (VLOOKUP(Table17[[#This Row],[Name]], 'Gas 18-19'!$A$4:$B$395, 2, FALSE)))</f>
        <v>0</v>
      </c>
      <c r="E10" s="8" t="str">
        <f>IFERROR(Table17[[#This Row],[Gas 18-19]]/Table17[[#This Row],[Gas 17-18]], "")</f>
        <v/>
      </c>
      <c r="F10" s="7" t="str">
        <f>IF(ISNA(VLOOKUP(Table17[[#This Row],[Name]], 'Gas 19-20'!$A$4:$B$395, 2, FALSE)), "0", (VLOOKUP(Table17[[#This Row],[Name]], 'Gas 19-20'!$A$4:$B$395, 2, FALSE)))</f>
        <v>0</v>
      </c>
      <c r="G10" s="7" t="str">
        <f>IFERROR(Table17[[#This Row],[Gas 19-20]]/Table17[[#This Row],[Gas 18-19]], "")</f>
        <v/>
      </c>
      <c r="H10" s="7" t="str">
        <f>IF(ISNA(VLOOKUP(Table17[[#This Row],[Name]], 'Gas 20-21'!$A$4:$B$400, 2, FALSE)), "0", VLOOKUP(Table17[[#This Row],[Name]], 'Gas 20-21'!$A$4:$B$400, 2, FALSE))</f>
        <v>0</v>
      </c>
      <c r="I10" s="7" t="str">
        <f>IFERROR(Table17[[#This Row],[Gas 20-21]]/Table17[[#This Row],[Gas 19-20]], "")</f>
        <v/>
      </c>
      <c r="J10" s="7" t="str">
        <f>IF(ISNA(VLOOKUP(Table17[[#This Row],[Name]], 'Gas 21-22'!$A$4:$B$408, 2, FALSE)), "0", VLOOKUP(Table17[[#This Row],[Name]], 'Gas 21-22'!$A$4:$B$408, 2, FALSE))</f>
        <v>0</v>
      </c>
      <c r="K10" s="7" t="str">
        <f>IFERROR(Table17[[#This Row],[Gas 21-22]]/Table17[[#This Row],[Gas 20-21]], "")</f>
        <v/>
      </c>
      <c r="L10" s="7" t="str">
        <f>IF(ISNA(VLOOKUP(Table17[[#This Row],[Name]], 'Gas 22-23'!$A$4:$B$427, 2, FALSE)), "0", (VLOOKUP(Table17[[#This Row],[Name]], 'Gas 22-23'!$A$4:$B$427, 2, FALSE)))</f>
        <v>0</v>
      </c>
      <c r="M10" s="8" t="str">
        <f>IFERROR(Table17[[#This Row],[Gas 22-23]]/Table17[[#This Row],[Gas 21-22]], "")</f>
        <v/>
      </c>
      <c r="N10" t="str">
        <f>VLOOKUP(A10,'Carbon Emissions'!A22:Y962,22,FALSE)</f>
        <v/>
      </c>
      <c r="O10" s="97" t="str">
        <f>IFERROR(Table17[[#This Row],[Gas 23-24]]/Table17[[#This Row],[Gas 22-23]],"")</f>
        <v/>
      </c>
    </row>
    <row r="11" spans="1:15" x14ac:dyDescent="0.25">
      <c r="A11" s="64" t="s">
        <v>361</v>
      </c>
      <c r="B11" s="21" t="str">
        <f>VLOOKUP(Table17[[#This Row],[Name]], 'Site Information'!$A$2:$D$46, 4, FALSE)</f>
        <v>Leisure and Culture - Libraries and Museums</v>
      </c>
      <c r="C11" s="8" t="str">
        <f>IF(ISNA(VLOOKUP(Table17[[#This Row],[Name]], 'Gas 17-18'!$A$4:$B$395, 2, FALSE)), "0", (VLOOKUP(Table17[[#This Row],[Name]], 'Gas 17-18'!$A$4:$B$395, 2, FALSE)))</f>
        <v>0</v>
      </c>
      <c r="D11" s="8" t="str">
        <f>IF(ISNA(VLOOKUP(Table17[[#This Row],[Name]], 'Gas 18-19'!$A$4:$B$395, 2, FALSE)), "0", (VLOOKUP(Table17[[#This Row],[Name]], 'Gas 18-19'!$A$4:$B$395, 2, FALSE)))</f>
        <v>0</v>
      </c>
      <c r="E11" s="8" t="str">
        <f>IFERROR(Table17[[#This Row],[Gas 18-19]]/Table17[[#This Row],[Gas 17-18]], "")</f>
        <v/>
      </c>
      <c r="F11" s="7" t="str">
        <f>IF(ISNA(VLOOKUP(Table17[[#This Row],[Name]], 'Gas 19-20'!$A$4:$B$395, 2, FALSE)), "0", (VLOOKUP(Table17[[#This Row],[Name]], 'Gas 19-20'!$A$4:$B$395, 2, FALSE)))</f>
        <v>0</v>
      </c>
      <c r="G11" s="7" t="str">
        <f>IFERROR(Table17[[#This Row],[Gas 19-20]]/Table17[[#This Row],[Gas 18-19]], "")</f>
        <v/>
      </c>
      <c r="H11" s="7" t="str">
        <f>IF(ISNA(VLOOKUP(Table17[[#This Row],[Name]], 'Gas 20-21'!$A$4:$B$400, 2, FALSE)), "0", VLOOKUP(Table17[[#This Row],[Name]], 'Gas 20-21'!$A$4:$B$400, 2, FALSE))</f>
        <v>0</v>
      </c>
      <c r="I11" s="7" t="str">
        <f>IFERROR(Table17[[#This Row],[Gas 20-21]]/Table17[[#This Row],[Gas 19-20]], "")</f>
        <v/>
      </c>
      <c r="J11" s="7" t="str">
        <f>IF(ISNA(VLOOKUP(Table17[[#This Row],[Name]], 'Gas 21-22'!$A$4:$B$408, 2, FALSE)), "0", VLOOKUP(Table17[[#This Row],[Name]], 'Gas 21-22'!$A$4:$B$408, 2, FALSE))</f>
        <v>0</v>
      </c>
      <c r="K11" s="7" t="str">
        <f>IFERROR(Table17[[#This Row],[Gas 21-22]]/Table17[[#This Row],[Gas 20-21]], "")</f>
        <v/>
      </c>
      <c r="L11" s="7" t="str">
        <f>IF(ISNA(VLOOKUP(Table17[[#This Row],[Name]], 'Gas 22-23'!$A$4:$B$427, 2, FALSE)), "0", (VLOOKUP(Table17[[#This Row],[Name]], 'Gas 22-23'!$A$4:$B$427, 2, FALSE)))</f>
        <v>0</v>
      </c>
      <c r="M11" s="8" t="str">
        <f>IFERROR(Table17[[#This Row],[Gas 22-23]]/Table17[[#This Row],[Gas 21-22]], "")</f>
        <v/>
      </c>
      <c r="N11" t="str">
        <f>VLOOKUP(A11,'Carbon Emissions'!A23:Y963,22,FALSE)</f>
        <v/>
      </c>
      <c r="O11" s="97" t="str">
        <f>IFERROR(Table17[[#This Row],[Gas 23-24]]/Table17[[#This Row],[Gas 22-23]],"")</f>
        <v/>
      </c>
    </row>
    <row r="12" spans="1:15" x14ac:dyDescent="0.25">
      <c r="A12" s="64" t="s">
        <v>884</v>
      </c>
      <c r="B12" s="21" t="str">
        <f>VLOOKUP(Table17[[#This Row],[Name]], 'Site Information'!$A$2:$D$46, 4, FALSE)</f>
        <v>Leisure and Culture - Libraries and Museums</v>
      </c>
      <c r="C12" s="8" t="str">
        <f>IF(ISNA(VLOOKUP(Table17[[#This Row],[Name]], 'Gas 17-18'!$A$4:$B$395, 2, FALSE)), "0", (VLOOKUP(Table17[[#This Row],[Name]], 'Gas 17-18'!$A$4:$B$395, 2, FALSE)))</f>
        <v>0</v>
      </c>
      <c r="D12" s="8" t="str">
        <f>IF(ISNA(VLOOKUP(Table17[[#This Row],[Name]], 'Gas 18-19'!$A$4:$B$395, 2, FALSE)), "0", (VLOOKUP(Table17[[#This Row],[Name]], 'Gas 18-19'!$A$4:$B$395, 2, FALSE)))</f>
        <v>0</v>
      </c>
      <c r="E12" s="8" t="str">
        <f>IFERROR(Table17[[#This Row],[Gas 18-19]]/Table17[[#This Row],[Gas 17-18]], "")</f>
        <v/>
      </c>
      <c r="F12" s="7" t="str">
        <f>IF(ISNA(VLOOKUP(Table17[[#This Row],[Name]], 'Gas 19-20'!$A$4:$B$395, 2, FALSE)), "0", (VLOOKUP(Table17[[#This Row],[Name]], 'Gas 19-20'!$A$4:$B$395, 2, FALSE)))</f>
        <v>0</v>
      </c>
      <c r="G12" s="7" t="str">
        <f>IFERROR(Table17[[#This Row],[Gas 19-20]]/Table17[[#This Row],[Gas 18-19]], "")</f>
        <v/>
      </c>
      <c r="H12" s="7" t="str">
        <f>IF(ISNA(VLOOKUP(Table17[[#This Row],[Name]], 'Gas 20-21'!$A$4:$B$400, 2, FALSE)), "0", VLOOKUP(Table17[[#This Row],[Name]], 'Gas 20-21'!$A$4:$B$400, 2, FALSE))</f>
        <v>0</v>
      </c>
      <c r="I12" s="7" t="str">
        <f>IFERROR(Table17[[#This Row],[Gas 20-21]]/Table17[[#This Row],[Gas 19-20]], "")</f>
        <v/>
      </c>
      <c r="J12" s="7" t="str">
        <f>IF(ISNA(VLOOKUP(Table17[[#This Row],[Name]], 'Gas 21-22'!$A$4:$B$408, 2, FALSE)), "0", VLOOKUP(Table17[[#This Row],[Name]], 'Gas 21-22'!$A$4:$B$408, 2, FALSE))</f>
        <v>0</v>
      </c>
      <c r="K12" s="7" t="str">
        <f>IFERROR(Table17[[#This Row],[Gas 21-22]]/Table17[[#This Row],[Gas 20-21]], "")</f>
        <v/>
      </c>
      <c r="L12" s="7" t="str">
        <f>IF(ISNA(VLOOKUP(Table17[[#This Row],[Name]], 'Gas 22-23'!$A$4:$B$427, 2, FALSE)), "0", (VLOOKUP(Table17[[#This Row],[Name]], 'Gas 22-23'!$A$4:$B$427, 2, FALSE)))</f>
        <v>0</v>
      </c>
      <c r="M12" s="8" t="str">
        <f>IFERROR(Table17[[#This Row],[Gas 22-23]]/Table17[[#This Row],[Gas 21-22]], "")</f>
        <v/>
      </c>
      <c r="N12" t="str">
        <f>VLOOKUP(A12,'Carbon Emissions'!A25:Y965,22,FALSE)</f>
        <v/>
      </c>
      <c r="O12" s="97" t="str">
        <f>IFERROR(Table17[[#This Row],[Gas 23-24]]/Table17[[#This Row],[Gas 22-23]],"")</f>
        <v/>
      </c>
    </row>
    <row r="13" spans="1:15" x14ac:dyDescent="0.25">
      <c r="A13" s="64" t="s">
        <v>887</v>
      </c>
      <c r="B13" s="21" t="str">
        <f>VLOOKUP(Table17[[#This Row],[Name]], 'Site Information'!$A$2:$D$46, 4, FALSE)</f>
        <v>Leisure and Culture - Libraries and Museums</v>
      </c>
      <c r="C13" s="8" t="str">
        <f>IF(ISNA(VLOOKUP(Table17[[#This Row],[Name]], 'Gas 17-18'!$A$4:$B$395, 2, FALSE)), "0", (VLOOKUP(Table17[[#This Row],[Name]], 'Gas 17-18'!$A$4:$B$395, 2, FALSE)))</f>
        <v>0</v>
      </c>
      <c r="D13" s="8" t="str">
        <f>IF(ISNA(VLOOKUP(Table17[[#This Row],[Name]], 'Gas 18-19'!$A$4:$B$395, 2, FALSE)), "0", (VLOOKUP(Table17[[#This Row],[Name]], 'Gas 18-19'!$A$4:$B$395, 2, FALSE)))</f>
        <v>0</v>
      </c>
      <c r="E13" s="8" t="str">
        <f>IFERROR(Table17[[#This Row],[Gas 18-19]]/Table17[[#This Row],[Gas 17-18]], "")</f>
        <v/>
      </c>
      <c r="F13" s="7" t="str">
        <f>IF(ISNA(VLOOKUP(Table17[[#This Row],[Name]], 'Gas 19-20'!$A$4:$B$395, 2, FALSE)), "0", (VLOOKUP(Table17[[#This Row],[Name]], 'Gas 19-20'!$A$4:$B$395, 2, FALSE)))</f>
        <v>0</v>
      </c>
      <c r="G13" s="7" t="str">
        <f>IFERROR(Table17[[#This Row],[Gas 19-20]]/Table17[[#This Row],[Gas 18-19]], "")</f>
        <v/>
      </c>
      <c r="H13" s="7" t="str">
        <f>IF(ISNA(VLOOKUP(Table17[[#This Row],[Name]], 'Gas 20-21'!$A$4:$B$400, 2, FALSE)), "0", VLOOKUP(Table17[[#This Row],[Name]], 'Gas 20-21'!$A$4:$B$400, 2, FALSE))</f>
        <v>0</v>
      </c>
      <c r="I13" s="7" t="str">
        <f>IFERROR(Table17[[#This Row],[Gas 20-21]]/Table17[[#This Row],[Gas 19-20]], "")</f>
        <v/>
      </c>
      <c r="J13" s="7" t="str">
        <f>IF(ISNA(VLOOKUP(Table17[[#This Row],[Name]], 'Gas 21-22'!$A$4:$B$408, 2, FALSE)), "0", VLOOKUP(Table17[[#This Row],[Name]], 'Gas 21-22'!$A$4:$B$408, 2, FALSE))</f>
        <v>0</v>
      </c>
      <c r="K13" s="7" t="str">
        <f>IFERROR(Table17[[#This Row],[Gas 21-22]]/Table17[[#This Row],[Gas 20-21]], "")</f>
        <v/>
      </c>
      <c r="L13" s="7" t="str">
        <f>IF(ISNA(VLOOKUP(Table17[[#This Row],[Name]], 'Gas 22-23'!$A$4:$B$427, 2, FALSE)), "0", (VLOOKUP(Table17[[#This Row],[Name]], 'Gas 22-23'!$A$4:$B$427, 2, FALSE)))</f>
        <v>0</v>
      </c>
      <c r="M13" s="8" t="str">
        <f>IFERROR(Table17[[#This Row],[Gas 22-23]]/Table17[[#This Row],[Gas 21-22]], "")</f>
        <v/>
      </c>
      <c r="N13" t="str">
        <f>VLOOKUP(A13,'Carbon Emissions'!A29:Y969,22,FALSE)</f>
        <v/>
      </c>
      <c r="O13" s="97" t="str">
        <f>IFERROR(Table17[[#This Row],[Gas 23-24]]/Table17[[#This Row],[Gas 22-23]],"")</f>
        <v/>
      </c>
    </row>
    <row r="14" spans="1:15" x14ac:dyDescent="0.25">
      <c r="A14" s="64" t="s">
        <v>504</v>
      </c>
      <c r="B14" s="21" t="str">
        <f>VLOOKUP(Table17[[#This Row],[Name]], 'Site Information'!$A$2:$D$46, 4, FALSE)</f>
        <v>Leisure and Culture - Libraries and Museums</v>
      </c>
      <c r="C14" s="8" t="str">
        <f>IF(ISNA(VLOOKUP(Table17[[#This Row],[Name]], 'Gas 17-18'!$A$4:$B$395, 2, FALSE)), "0", (VLOOKUP(Table17[[#This Row],[Name]], 'Gas 17-18'!$A$4:$B$395, 2, FALSE)))</f>
        <v>0</v>
      </c>
      <c r="D14" s="8" t="str">
        <f>IF(ISNA(VLOOKUP(Table17[[#This Row],[Name]], 'Gas 18-19'!$A$4:$B$395, 2, FALSE)), "0", (VLOOKUP(Table17[[#This Row],[Name]], 'Gas 18-19'!$A$4:$B$395, 2, FALSE)))</f>
        <v>0</v>
      </c>
      <c r="E14" s="8" t="str">
        <f>IFERROR(Table17[[#This Row],[Gas 18-19]]/Table17[[#This Row],[Gas 17-18]], "")</f>
        <v/>
      </c>
      <c r="F14" s="7" t="str">
        <f>IF(ISNA(VLOOKUP(Table17[[#This Row],[Name]], 'Gas 19-20'!$A$4:$B$395, 2, FALSE)), "0", (VLOOKUP(Table17[[#This Row],[Name]], 'Gas 19-20'!$A$4:$B$395, 2, FALSE)))</f>
        <v>0</v>
      </c>
      <c r="G14" s="7" t="str">
        <f>IFERROR(Table17[[#This Row],[Gas 19-20]]/Table17[[#This Row],[Gas 18-19]], "")</f>
        <v/>
      </c>
      <c r="H14" s="7" t="str">
        <f>IF(ISNA(VLOOKUP(Table17[[#This Row],[Name]], 'Gas 20-21'!$A$4:$B$400, 2, FALSE)), "0", VLOOKUP(Table17[[#This Row],[Name]], 'Gas 20-21'!$A$4:$B$400, 2, FALSE))</f>
        <v>0</v>
      </c>
      <c r="I14" s="7" t="str">
        <f>IFERROR(Table17[[#This Row],[Gas 20-21]]/Table17[[#This Row],[Gas 19-20]], "")</f>
        <v/>
      </c>
      <c r="J14" s="7" t="str">
        <f>IF(ISNA(VLOOKUP(Table17[[#This Row],[Name]], 'Gas 21-22'!$A$4:$B$408, 2, FALSE)), "0", VLOOKUP(Table17[[#This Row],[Name]], 'Gas 21-22'!$A$4:$B$408, 2, FALSE))</f>
        <v>0</v>
      </c>
      <c r="K14" s="7" t="str">
        <f>IFERROR(Table17[[#This Row],[Gas 21-22]]/Table17[[#This Row],[Gas 20-21]], "")</f>
        <v/>
      </c>
      <c r="L14" s="7" t="str">
        <f>IF(ISNA(VLOOKUP(Table17[[#This Row],[Name]], 'Gas 22-23'!$A$4:$B$427, 2, FALSE)), "0", (VLOOKUP(Table17[[#This Row],[Name]], 'Gas 22-23'!$A$4:$B$427, 2, FALSE)))</f>
        <v>0</v>
      </c>
      <c r="M14" s="8" t="str">
        <f>IFERROR(Table17[[#This Row],[Gas 22-23]]/Table17[[#This Row],[Gas 21-22]], "")</f>
        <v/>
      </c>
      <c r="N14" t="str">
        <f>VLOOKUP(A14,'Carbon Emissions'!A32:Y972,22,FALSE)</f>
        <v/>
      </c>
      <c r="O14" s="97" t="str">
        <f>IFERROR(Table17[[#This Row],[Gas 23-24]]/Table17[[#This Row],[Gas 22-23]],"")</f>
        <v/>
      </c>
    </row>
    <row r="15" spans="1:15" x14ac:dyDescent="0.25">
      <c r="A15" s="64" t="s">
        <v>704</v>
      </c>
      <c r="B15" s="21" t="str">
        <f>VLOOKUP(Table17[[#This Row],[Name]], 'Site Information'!$A$2:$D$46, 4, FALSE)</f>
        <v>Leisure and Culture - Libraries and Museums</v>
      </c>
      <c r="C15" s="8" t="str">
        <f>IF(ISNA(VLOOKUP(Table17[[#This Row],[Name]], 'Gas 17-18'!$A$4:$B$395, 2, FALSE)), "0", (VLOOKUP(Table17[[#This Row],[Name]], 'Gas 17-18'!$A$4:$B$395, 2, FALSE)))</f>
        <v>0</v>
      </c>
      <c r="D15" s="8" t="str">
        <f>IF(ISNA(VLOOKUP(Table17[[#This Row],[Name]], 'Gas 18-19'!$A$4:$B$395, 2, FALSE)), "0", (VLOOKUP(Table17[[#This Row],[Name]], 'Gas 18-19'!$A$4:$B$395, 2, FALSE)))</f>
        <v>0</v>
      </c>
      <c r="E15" s="8" t="str">
        <f>IFERROR(Table17[[#This Row],[Gas 18-19]]/Table17[[#This Row],[Gas 17-18]], "")</f>
        <v/>
      </c>
      <c r="F15" s="7" t="str">
        <f>IF(ISNA(VLOOKUP(Table17[[#This Row],[Name]], 'Gas 19-20'!$A$4:$B$395, 2, FALSE)), "0", (VLOOKUP(Table17[[#This Row],[Name]], 'Gas 19-20'!$A$4:$B$395, 2, FALSE)))</f>
        <v>0</v>
      </c>
      <c r="G15" s="7" t="str">
        <f>IFERROR(Table17[[#This Row],[Gas 19-20]]/Table17[[#This Row],[Gas 18-19]], "")</f>
        <v/>
      </c>
      <c r="H15" s="7" t="str">
        <f>IF(ISNA(VLOOKUP(Table17[[#This Row],[Name]], 'Gas 20-21'!$A$4:$B$400, 2, FALSE)), "0", VLOOKUP(Table17[[#This Row],[Name]], 'Gas 20-21'!$A$4:$B$400, 2, FALSE))</f>
        <v>0</v>
      </c>
      <c r="I15" s="7" t="str">
        <f>IFERROR(Table17[[#This Row],[Gas 20-21]]/Table17[[#This Row],[Gas 19-20]], "")</f>
        <v/>
      </c>
      <c r="J15" s="7" t="str">
        <f>IF(ISNA(VLOOKUP(Table17[[#This Row],[Name]], 'Gas 21-22'!$A$4:$B$408, 2, FALSE)), "0", VLOOKUP(Table17[[#This Row],[Name]], 'Gas 21-22'!$A$4:$B$408, 2, FALSE))</f>
        <v>0</v>
      </c>
      <c r="K15" s="7" t="str">
        <f>IFERROR(Table17[[#This Row],[Gas 21-22]]/Table17[[#This Row],[Gas 20-21]], "")</f>
        <v/>
      </c>
      <c r="L15" s="7" t="str">
        <f>IF(ISNA(VLOOKUP(Table17[[#This Row],[Name]], 'Gas 22-23'!$A$4:$B$427, 2, FALSE)), "0", (VLOOKUP(Table17[[#This Row],[Name]], 'Gas 22-23'!$A$4:$B$427, 2, FALSE)))</f>
        <v>0</v>
      </c>
      <c r="M15" s="8" t="str">
        <f>IFERROR(Table17[[#This Row],[Gas 22-23]]/Table17[[#This Row],[Gas 21-22]], "")</f>
        <v/>
      </c>
      <c r="N15" t="str">
        <f>VLOOKUP(A15,'Carbon Emissions'!A41:Y981,22,FALSE)</f>
        <v/>
      </c>
      <c r="O15" s="97" t="str">
        <f>IFERROR(Table17[[#This Row],[Gas 23-24]]/Table17[[#This Row],[Gas 22-23]],"")</f>
        <v/>
      </c>
    </row>
    <row r="16" spans="1:15" x14ac:dyDescent="0.25">
      <c r="A16" s="64" t="s">
        <v>46</v>
      </c>
      <c r="B16" s="21" t="str">
        <f>VLOOKUP(Table17[[#This Row],[Name]], 'Site Information'!$A$2:$D$46, 4, FALSE)</f>
        <v>Leisure and Culture - Libraries and Museums</v>
      </c>
      <c r="C16" s="8" t="str">
        <f>IF(ISNA(VLOOKUP(Table17[[#This Row],[Name]], 'Gas 17-18'!$A$4:$B$395, 2, FALSE)), "0", (VLOOKUP(Table17[[#This Row],[Name]], 'Gas 17-18'!$A$4:$B$395, 2, FALSE)))</f>
        <v>0</v>
      </c>
      <c r="D16" s="8" t="str">
        <f>IF(ISNA(VLOOKUP(Table17[[#This Row],[Name]], 'Gas 18-19'!$A$4:$B$395, 2, FALSE)), "0", (VLOOKUP(Table17[[#This Row],[Name]], 'Gas 18-19'!$A$4:$B$395, 2, FALSE)))</f>
        <v>0</v>
      </c>
      <c r="E16" s="8" t="str">
        <f>IFERROR(Table17[[#This Row],[Gas 18-19]]/Table17[[#This Row],[Gas 17-18]], "")</f>
        <v/>
      </c>
      <c r="F16" s="7">
        <f>IF(ISNA(VLOOKUP(Table17[[#This Row],[Name]], 'Gas 19-20'!$A$4:$B$395, 2, FALSE)), "0", (VLOOKUP(Table17[[#This Row],[Name]], 'Gas 19-20'!$A$4:$B$395, 2, FALSE)))</f>
        <v>346023</v>
      </c>
      <c r="G16" s="7" t="str">
        <f>IFERROR(Table17[[#This Row],[Gas 19-20]]/Table17[[#This Row],[Gas 18-19]], "")</f>
        <v/>
      </c>
      <c r="H16" s="7">
        <f>IF(ISNA(VLOOKUP(Table17[[#This Row],[Name]], 'Gas 20-21'!$A$4:$B$400, 2, FALSE)), "0", VLOOKUP(Table17[[#This Row],[Name]], 'Gas 20-21'!$A$4:$B$400, 2, FALSE))</f>
        <v>348105</v>
      </c>
      <c r="I16" s="7">
        <f>IFERROR(Table17[[#This Row],[Gas 20-21]]/Table17[[#This Row],[Gas 19-20]], "")</f>
        <v>1.0060169410703912</v>
      </c>
      <c r="J16" s="7">
        <f>IF(ISNA(VLOOKUP(Table17[[#This Row],[Name]], 'Gas 21-22'!$A$4:$B$408, 2, FALSE)), "0", VLOOKUP(Table17[[#This Row],[Name]], 'Gas 21-22'!$A$4:$B$408, 2, FALSE))</f>
        <v>553867</v>
      </c>
      <c r="K16" s="7">
        <f>IFERROR(Table17[[#This Row],[Gas 21-22]]/Table17[[#This Row],[Gas 20-21]], "")</f>
        <v>1.5910917682883039</v>
      </c>
      <c r="L16" s="7">
        <f>IF(ISNA(VLOOKUP(Table17[[#This Row],[Name]], 'Gas 22-23'!$A$4:$B$427, 2, FALSE)), "0", (VLOOKUP(Table17[[#This Row],[Name]], 'Gas 22-23'!$A$4:$B$427, 2, FALSE)))</f>
        <v>605646</v>
      </c>
      <c r="M16" s="8">
        <f>IFERROR(Table17[[#This Row],[Gas 22-23]]/Table17[[#This Row],[Gas 21-22]], "")</f>
        <v>1.0934863423890573</v>
      </c>
      <c r="N16">
        <f>VLOOKUP(A16,'Carbon Emissions'!A6:Y946,22,FALSE)</f>
        <v>603593</v>
      </c>
      <c r="O16" s="97">
        <f>IFERROR(Table17[[#This Row],[Gas 23-24]]/Table17[[#This Row],[Gas 22-23]],"")</f>
        <v>0.99661023105906754</v>
      </c>
    </row>
    <row r="17" spans="1:15" x14ac:dyDescent="0.25">
      <c r="A17" s="64" t="s">
        <v>668</v>
      </c>
      <c r="B17" s="21" t="str">
        <f>VLOOKUP(Table17[[#This Row],[Name]], 'Site Information'!$A$2:$D$46, 4, FALSE)</f>
        <v>Leisure and Culture - Libraries and Museums</v>
      </c>
      <c r="C17" s="8">
        <f>IF(ISNA(VLOOKUP(Table17[[#This Row],[Name]], 'Gas 17-18'!$A$4:$B$395, 2, FALSE)), "0", (VLOOKUP(Table17[[#This Row],[Name]], 'Gas 17-18'!$A$4:$B$395, 2, FALSE)))</f>
        <v>157542</v>
      </c>
      <c r="D17" s="8">
        <f>IF(ISNA(VLOOKUP(Table17[[#This Row],[Name]], 'Gas 18-19'!$A$4:$B$395, 2, FALSE)), "0", (VLOOKUP(Table17[[#This Row],[Name]], 'Gas 18-19'!$A$4:$B$395, 2, FALSE)))</f>
        <v>198097</v>
      </c>
      <c r="E17" s="8">
        <f>IFERROR(Table17[[#This Row],[Gas 18-19]]/Table17[[#This Row],[Gas 17-18]], "")</f>
        <v>1.2574234172474641</v>
      </c>
      <c r="F17" s="7">
        <f>IF(ISNA(VLOOKUP(Table17[[#This Row],[Name]], 'Gas 19-20'!$A$4:$B$395, 2, FALSE)), "0", (VLOOKUP(Table17[[#This Row],[Name]], 'Gas 19-20'!$A$4:$B$395, 2, FALSE)))</f>
        <v>250189</v>
      </c>
      <c r="G17" s="7">
        <f>IFERROR(Table17[[#This Row],[Gas 19-20]]/Table17[[#This Row],[Gas 18-19]], "")</f>
        <v>1.2629620842314624</v>
      </c>
      <c r="H17" s="7">
        <f>IF(ISNA(VLOOKUP(Table17[[#This Row],[Name]], 'Gas 20-21'!$A$4:$B$400, 2, FALSE)), "0", VLOOKUP(Table17[[#This Row],[Name]], 'Gas 20-21'!$A$4:$B$400, 2, FALSE))</f>
        <v>194831</v>
      </c>
      <c r="I17" s="7">
        <f>IFERROR(Table17[[#This Row],[Gas 20-21]]/Table17[[#This Row],[Gas 19-20]], "")</f>
        <v>0.77873527613124482</v>
      </c>
      <c r="J17" s="7">
        <f>IF(ISNA(VLOOKUP(Table17[[#This Row],[Name]], 'Gas 21-22'!$A$4:$B$408, 2, FALSE)), "0", VLOOKUP(Table17[[#This Row],[Name]], 'Gas 21-22'!$A$4:$B$408, 2, FALSE))</f>
        <v>236682</v>
      </c>
      <c r="K17" s="7">
        <f>IFERROR(Table17[[#This Row],[Gas 21-22]]/Table17[[#This Row],[Gas 20-21]], "")</f>
        <v>1.2148066786086402</v>
      </c>
      <c r="L17" s="7">
        <f>IF(ISNA(VLOOKUP(Table17[[#This Row],[Name]], 'Gas 22-23'!$A$4:$B$427, 2, FALSE)), "0", (VLOOKUP(Table17[[#This Row],[Name]], 'Gas 22-23'!$A$4:$B$427, 2, FALSE)))</f>
        <v>254663</v>
      </c>
      <c r="M17" s="8">
        <f>IFERROR(Table17[[#This Row],[Gas 22-23]]/Table17[[#This Row],[Gas 21-22]], "")</f>
        <v>1.0759711342645406</v>
      </c>
      <c r="N17">
        <f>VLOOKUP(A17,'Carbon Emissions'!A38:Y978,22,FALSE)</f>
        <v>199867</v>
      </c>
      <c r="O17" s="97">
        <f>IFERROR(Table17[[#This Row],[Gas 23-24]]/Table17[[#This Row],[Gas 22-23]],"")</f>
        <v>0.78482936272642667</v>
      </c>
    </row>
    <row r="18" spans="1:15" x14ac:dyDescent="0.25">
      <c r="A18" s="64" t="s">
        <v>126</v>
      </c>
      <c r="B18" s="21" t="str">
        <f>VLOOKUP(Table17[[#This Row],[Name]], 'Site Information'!$A$2:$D$46, 4, FALSE)</f>
        <v>Leisure and Culture - Libraries and Museums</v>
      </c>
      <c r="C18" s="8">
        <f>IF(ISNA(VLOOKUP(Table17[[#This Row],[Name]], 'Gas 17-18'!$A$4:$B$395, 2, FALSE)), "0", (VLOOKUP(Table17[[#This Row],[Name]], 'Gas 17-18'!$A$4:$B$395, 2, FALSE)))</f>
        <v>173893</v>
      </c>
      <c r="D18" s="8">
        <f>IF(ISNA(VLOOKUP(Table17[[#This Row],[Name]], 'Gas 18-19'!$A$4:$B$395, 2, FALSE)), "0", (VLOOKUP(Table17[[#This Row],[Name]], 'Gas 18-19'!$A$4:$B$395, 2, FALSE)))</f>
        <v>147225</v>
      </c>
      <c r="E18" s="8">
        <f>IFERROR(Table17[[#This Row],[Gas 18-19]]/Table17[[#This Row],[Gas 17-18]], "")</f>
        <v>0.84664132541275383</v>
      </c>
      <c r="F18" s="7">
        <f>IF(ISNA(VLOOKUP(Table17[[#This Row],[Name]], 'Gas 19-20'!$A$4:$B$395, 2, FALSE)), "0", (VLOOKUP(Table17[[#This Row],[Name]], 'Gas 19-20'!$A$4:$B$395, 2, FALSE)))</f>
        <v>184864</v>
      </c>
      <c r="G18" s="7">
        <f>IFERROR(Table17[[#This Row],[Gas 19-20]]/Table17[[#This Row],[Gas 18-19]], "")</f>
        <v>1.2556563083715402</v>
      </c>
      <c r="H18" s="7">
        <f>IF(ISNA(VLOOKUP(Table17[[#This Row],[Name]], 'Gas 20-21'!$A$4:$B$400, 2, FALSE)), "0", VLOOKUP(Table17[[#This Row],[Name]], 'Gas 20-21'!$A$4:$B$400, 2, FALSE))</f>
        <v>99043</v>
      </c>
      <c r="I18" s="7">
        <f>IFERROR(Table17[[#This Row],[Gas 20-21]]/Table17[[#This Row],[Gas 19-20]], "")</f>
        <v>0.53576142461485199</v>
      </c>
      <c r="J18" s="7">
        <f>IF(ISNA(VLOOKUP(Table17[[#This Row],[Name]], 'Gas 21-22'!$A$4:$B$408, 2, FALSE)), "0", VLOOKUP(Table17[[#This Row],[Name]], 'Gas 21-22'!$A$4:$B$408, 2, FALSE))</f>
        <v>139160</v>
      </c>
      <c r="K18" s="7">
        <f>IFERROR(Table17[[#This Row],[Gas 21-22]]/Table17[[#This Row],[Gas 20-21]], "")</f>
        <v>1.405046293024242</v>
      </c>
      <c r="L18" s="7">
        <f>IF(ISNA(VLOOKUP(Table17[[#This Row],[Name]], 'Gas 22-23'!$A$4:$B$427, 2, FALSE)), "0", (VLOOKUP(Table17[[#This Row],[Name]], 'Gas 22-23'!$A$4:$B$427, 2, FALSE)))</f>
        <v>129452</v>
      </c>
      <c r="M18" s="8">
        <f>IFERROR(Table17[[#This Row],[Gas 22-23]]/Table17[[#This Row],[Gas 21-22]], "")</f>
        <v>0.93023857430296064</v>
      </c>
      <c r="N18">
        <f>VLOOKUP(A18,'Carbon Emissions'!A13:Y953,22,FALSE)</f>
        <v>162221</v>
      </c>
      <c r="O18" s="97">
        <f>IFERROR(Table17[[#This Row],[Gas 23-24]]/Table17[[#This Row],[Gas 22-23]],"")</f>
        <v>1.2531362976238296</v>
      </c>
    </row>
    <row r="19" spans="1:15" x14ac:dyDescent="0.25">
      <c r="A19" s="64" t="s">
        <v>116</v>
      </c>
      <c r="B19" s="21" t="str">
        <f>VLOOKUP(Table17[[#This Row],[Name]], 'Site Information'!$A$2:$D$46, 4, FALSE)</f>
        <v>Leisure and Culture - Libraries and Museums</v>
      </c>
      <c r="C19" s="8">
        <f>IF(ISNA(VLOOKUP(Table17[[#This Row],[Name]], 'Gas 17-18'!$A$4:$B$395, 2, FALSE)), "0", (VLOOKUP(Table17[[#This Row],[Name]], 'Gas 17-18'!$A$4:$B$395, 2, FALSE)))</f>
        <v>67710</v>
      </c>
      <c r="D19" s="8">
        <f>IF(ISNA(VLOOKUP(Table17[[#This Row],[Name]], 'Gas 18-19'!$A$4:$B$395, 2, FALSE)), "0", (VLOOKUP(Table17[[#This Row],[Name]], 'Gas 18-19'!$A$4:$B$395, 2, FALSE)))</f>
        <v>61931</v>
      </c>
      <c r="E19" s="8">
        <f>IFERROR(Table17[[#This Row],[Gas 18-19]]/Table17[[#This Row],[Gas 17-18]], "")</f>
        <v>0.91465071629006056</v>
      </c>
      <c r="F19" s="7">
        <f>IF(ISNA(VLOOKUP(Table17[[#This Row],[Name]], 'Gas 19-20'!$A$4:$B$395, 2, FALSE)), "0", (VLOOKUP(Table17[[#This Row],[Name]], 'Gas 19-20'!$A$4:$B$395, 2, FALSE)))</f>
        <v>70150</v>
      </c>
      <c r="G19" s="7">
        <f>IFERROR(Table17[[#This Row],[Gas 19-20]]/Table17[[#This Row],[Gas 18-19]], "")</f>
        <v>1.1327122119778463</v>
      </c>
      <c r="H19" s="7">
        <f>IF(ISNA(VLOOKUP(Table17[[#This Row],[Name]], 'Gas 20-21'!$A$4:$B$400, 2, FALSE)), "0", VLOOKUP(Table17[[#This Row],[Name]], 'Gas 20-21'!$A$4:$B$400, 2, FALSE))</f>
        <v>66650</v>
      </c>
      <c r="I19" s="7">
        <f>IFERROR(Table17[[#This Row],[Gas 20-21]]/Table17[[#This Row],[Gas 19-20]], "")</f>
        <v>0.95010691375623668</v>
      </c>
      <c r="J19" s="7">
        <f>IF(ISNA(VLOOKUP(Table17[[#This Row],[Name]], 'Gas 21-22'!$A$4:$B$408, 2, FALSE)), "0", VLOOKUP(Table17[[#This Row],[Name]], 'Gas 21-22'!$A$4:$B$408, 2, FALSE))</f>
        <v>130034</v>
      </c>
      <c r="K19" s="7">
        <f>IFERROR(Table17[[#This Row],[Gas 21-22]]/Table17[[#This Row],[Gas 20-21]], "")</f>
        <v>1.9509977494373594</v>
      </c>
      <c r="L19" s="7">
        <f>IF(ISNA(VLOOKUP(Table17[[#This Row],[Name]], 'Gas 22-23'!$A$4:$B$427, 2, FALSE)), "0", (VLOOKUP(Table17[[#This Row],[Name]], 'Gas 22-23'!$A$4:$B$427, 2, FALSE)))</f>
        <v>88397</v>
      </c>
      <c r="M19" s="8">
        <f>IFERROR(Table17[[#This Row],[Gas 22-23]]/Table17[[#This Row],[Gas 21-22]], "")</f>
        <v>0.67979912945844934</v>
      </c>
      <c r="N19">
        <f>VLOOKUP(A19,'Carbon Emissions'!A10:Y950,22,FALSE)</f>
        <v>69261</v>
      </c>
      <c r="O19" s="97">
        <f>IFERROR(Table17[[#This Row],[Gas 23-24]]/Table17[[#This Row],[Gas 22-23]],"")</f>
        <v>0.78352206522845802</v>
      </c>
    </row>
    <row r="20" spans="1:15" x14ac:dyDescent="0.25">
      <c r="A20" s="64" t="s">
        <v>23</v>
      </c>
      <c r="B20" s="21" t="str">
        <f>VLOOKUP(Table17[[#This Row],[Name]], 'Site Information'!$A$2:$D$46, 4, FALSE)</f>
        <v>Leisure and Culture - Libraries and Museums</v>
      </c>
      <c r="C20" s="8" t="str">
        <f>IF(ISNA(VLOOKUP(Table17[[#This Row],[Name]], 'Gas 17-18'!$A$4:$B$395, 2, FALSE)), "0", (VLOOKUP(Table17[[#This Row],[Name]], 'Gas 17-18'!$A$4:$B$395, 2, FALSE)))</f>
        <v>0</v>
      </c>
      <c r="D20" s="8" t="str">
        <f>IF(ISNA(VLOOKUP(Table17[[#This Row],[Name]], 'Gas 18-19'!$A$4:$B$395, 2, FALSE)), "0", (VLOOKUP(Table17[[#This Row],[Name]], 'Gas 18-19'!$A$4:$B$395, 2, FALSE)))</f>
        <v>0</v>
      </c>
      <c r="E20" s="8" t="str">
        <f>IFERROR(Table17[[#This Row],[Gas 18-19]]/Table17[[#This Row],[Gas 17-18]], "")</f>
        <v/>
      </c>
      <c r="F20" s="7">
        <f>IF(ISNA(VLOOKUP(Table17[[#This Row],[Name]], 'Gas 19-20'!$A$4:$B$395, 2, FALSE)), "0", (VLOOKUP(Table17[[#This Row],[Name]], 'Gas 19-20'!$A$4:$B$395, 2, FALSE)))</f>
        <v>72127</v>
      </c>
      <c r="G20" s="7" t="str">
        <f>IFERROR(Table17[[#This Row],[Gas 19-20]]/Table17[[#This Row],[Gas 18-19]], "")</f>
        <v/>
      </c>
      <c r="H20" s="7">
        <f>IF(ISNA(VLOOKUP(Table17[[#This Row],[Name]], 'Gas 20-21'!$A$4:$B$400, 2, FALSE)), "0", VLOOKUP(Table17[[#This Row],[Name]], 'Gas 20-21'!$A$4:$B$400, 2, FALSE))</f>
        <v>71952</v>
      </c>
      <c r="I20" s="7">
        <f>IFERROR(Table17[[#This Row],[Gas 20-21]]/Table17[[#This Row],[Gas 19-20]], "")</f>
        <v>0.99757372412550083</v>
      </c>
      <c r="J20" s="7">
        <f>IF(ISNA(VLOOKUP(Table17[[#This Row],[Name]], 'Gas 21-22'!$A$4:$B$408, 2, FALSE)), "0", VLOOKUP(Table17[[#This Row],[Name]], 'Gas 21-22'!$A$4:$B$408, 2, FALSE))</f>
        <v>64469</v>
      </c>
      <c r="K20" s="7">
        <f>IFERROR(Table17[[#This Row],[Gas 21-22]]/Table17[[#This Row],[Gas 20-21]], "")</f>
        <v>0.89600011118523459</v>
      </c>
      <c r="L20" s="7">
        <f>IF(ISNA(VLOOKUP(Table17[[#This Row],[Name]], 'Gas 22-23'!$A$4:$B$427, 2, FALSE)), "0", (VLOOKUP(Table17[[#This Row],[Name]], 'Gas 22-23'!$A$4:$B$427, 2, FALSE)))</f>
        <v>62026</v>
      </c>
      <c r="M20" s="8">
        <f>IFERROR(Table17[[#This Row],[Gas 22-23]]/Table17[[#This Row],[Gas 21-22]], "")</f>
        <v>0.96210581830026831</v>
      </c>
      <c r="N20">
        <f>VLOOKUP(A20,'Carbon Emissions'!A2:Y942,22,FALSE)</f>
        <v>63002</v>
      </c>
      <c r="O20" s="97">
        <f>IFERROR(Table17[[#This Row],[Gas 23-24]]/Table17[[#This Row],[Gas 22-23]],"")</f>
        <v>1.0157353367942477</v>
      </c>
    </row>
    <row r="21" spans="1:15" x14ac:dyDescent="0.25">
      <c r="A21" s="64" t="s">
        <v>724</v>
      </c>
      <c r="B21" s="21" t="str">
        <f>VLOOKUP(Table17[[#This Row],[Name]], 'Site Information'!$A$2:$D$46, 4, FALSE)</f>
        <v>Leisure and Culture - Libraries and Museums</v>
      </c>
      <c r="C21" s="8" t="str">
        <f>IF(ISNA(VLOOKUP(Table17[[#This Row],[Name]], 'Gas 17-18'!$A$4:$B$395, 2, FALSE)), "0", (VLOOKUP(Table17[[#This Row],[Name]], 'Gas 17-18'!$A$4:$B$395, 2, FALSE)))</f>
        <v>0</v>
      </c>
      <c r="D21" s="8">
        <f>IF(ISNA(VLOOKUP(Table17[[#This Row],[Name]], 'Gas 18-19'!$A$4:$B$395, 2, FALSE)), "0", (VLOOKUP(Table17[[#This Row],[Name]], 'Gas 18-19'!$A$4:$B$395, 2, FALSE)))</f>
        <v>9199</v>
      </c>
      <c r="E21" s="8" t="str">
        <f>IFERROR(Table17[[#This Row],[Gas 18-19]]/Table17[[#This Row],[Gas 17-18]], "")</f>
        <v/>
      </c>
      <c r="F21" s="7">
        <f>IF(ISNA(VLOOKUP(Table17[[#This Row],[Name]], 'Gas 19-20'!$A$4:$B$395, 2, FALSE)), "0", (VLOOKUP(Table17[[#This Row],[Name]], 'Gas 19-20'!$A$4:$B$395, 2, FALSE)))</f>
        <v>17511</v>
      </c>
      <c r="G21" s="7">
        <f>IFERROR(Table17[[#This Row],[Gas 19-20]]/Table17[[#This Row],[Gas 18-19]], "")</f>
        <v>1.9035764757038809</v>
      </c>
      <c r="H21" s="7">
        <f>IF(ISNA(VLOOKUP(Table17[[#This Row],[Name]], 'Gas 20-21'!$A$4:$B$400, 2, FALSE)), "0", VLOOKUP(Table17[[#This Row],[Name]], 'Gas 20-21'!$A$4:$B$400, 2, FALSE))</f>
        <v>39676</v>
      </c>
      <c r="I21" s="7">
        <f>IFERROR(Table17[[#This Row],[Gas 20-21]]/Table17[[#This Row],[Gas 19-20]], "")</f>
        <v>2.2657757980697846</v>
      </c>
      <c r="J21" s="7">
        <f>IF(ISNA(VLOOKUP(Table17[[#This Row],[Name]], 'Gas 21-22'!$A$4:$B$408, 2, FALSE)), "0", VLOOKUP(Table17[[#This Row],[Name]], 'Gas 21-22'!$A$4:$B$408, 2, FALSE))</f>
        <v>48003</v>
      </c>
      <c r="K21" s="7">
        <f>IFERROR(Table17[[#This Row],[Gas 21-22]]/Table17[[#This Row],[Gas 20-21]], "")</f>
        <v>1.2098749873979231</v>
      </c>
      <c r="L21" s="7">
        <f>IF(ISNA(VLOOKUP(Table17[[#This Row],[Name]], 'Gas 22-23'!$A$4:$B$427, 2, FALSE)), "0", (VLOOKUP(Table17[[#This Row],[Name]], 'Gas 22-23'!$A$4:$B$427, 2, FALSE)))</f>
        <v>49212</v>
      </c>
      <c r="M21" s="8">
        <f>IFERROR(Table17[[#This Row],[Gas 22-23]]/Table17[[#This Row],[Gas 21-22]], "")</f>
        <v>1.0251859258796325</v>
      </c>
      <c r="N21">
        <f>VLOOKUP(A21,'Carbon Emissions'!A44:Y984,22,FALSE)</f>
        <v>47963</v>
      </c>
      <c r="O21" s="97">
        <f>IFERROR(Table17[[#This Row],[Gas 23-24]]/Table17[[#This Row],[Gas 22-23]],"")</f>
        <v>0.9746200113793384</v>
      </c>
    </row>
    <row r="22" spans="1:15" x14ac:dyDescent="0.25">
      <c r="A22" s="64" t="s">
        <v>152</v>
      </c>
      <c r="B22" s="21" t="str">
        <f>VLOOKUP(Table17[[#This Row],[Name]], 'Site Information'!$A$2:$D$46, 4, FALSE)</f>
        <v>Leisure and Culture - Libraries and Museums</v>
      </c>
      <c r="C22" s="8">
        <f>IF(ISNA(VLOOKUP(Table17[[#This Row],[Name]], 'Gas 17-18'!$A$4:$B$395, 2, FALSE)), "0", (VLOOKUP(Table17[[#This Row],[Name]], 'Gas 17-18'!$A$4:$B$395, 2, FALSE)))</f>
        <v>7629</v>
      </c>
      <c r="D22" s="8">
        <f>IF(ISNA(VLOOKUP(Table17[[#This Row],[Name]], 'Gas 18-19'!$A$4:$B$395, 2, FALSE)), "0", (VLOOKUP(Table17[[#This Row],[Name]], 'Gas 18-19'!$A$4:$B$395, 2, FALSE)))</f>
        <v>56032</v>
      </c>
      <c r="E22" s="8">
        <f>IFERROR(Table17[[#This Row],[Gas 18-19]]/Table17[[#This Row],[Gas 17-18]], "")</f>
        <v>7.344606108271071</v>
      </c>
      <c r="F22" s="7">
        <f>IF(ISNA(VLOOKUP(Table17[[#This Row],[Name]], 'Gas 19-20'!$A$4:$B$395, 2, FALSE)), "0", (VLOOKUP(Table17[[#This Row],[Name]], 'Gas 19-20'!$A$4:$B$395, 2, FALSE)))</f>
        <v>59564</v>
      </c>
      <c r="G22" s="7">
        <f>IFERROR(Table17[[#This Row],[Gas 19-20]]/Table17[[#This Row],[Gas 18-19]], "")</f>
        <v>1.0630354083380926</v>
      </c>
      <c r="H22" s="7">
        <f>IF(ISNA(VLOOKUP(Table17[[#This Row],[Name]], 'Gas 20-21'!$A$4:$B$400, 2, FALSE)), "0", VLOOKUP(Table17[[#This Row],[Name]], 'Gas 20-21'!$A$4:$B$400, 2, FALSE))</f>
        <v>38837</v>
      </c>
      <c r="I22" s="7">
        <f>IFERROR(Table17[[#This Row],[Gas 20-21]]/Table17[[#This Row],[Gas 19-20]], "")</f>
        <v>0.65202135518098181</v>
      </c>
      <c r="J22" s="7">
        <f>IF(ISNA(VLOOKUP(Table17[[#This Row],[Name]], 'Gas 21-22'!$A$4:$B$408, 2, FALSE)), "0", VLOOKUP(Table17[[#This Row],[Name]], 'Gas 21-22'!$A$4:$B$408, 2, FALSE))</f>
        <v>45851</v>
      </c>
      <c r="K22" s="7">
        <f>IFERROR(Table17[[#This Row],[Gas 21-22]]/Table17[[#This Row],[Gas 20-21]], "")</f>
        <v>1.1806009732986584</v>
      </c>
      <c r="L22" s="7">
        <f>IF(ISNA(VLOOKUP(Table17[[#This Row],[Name]], 'Gas 22-23'!$A$4:$B$427, 2, FALSE)), "0", (VLOOKUP(Table17[[#This Row],[Name]], 'Gas 22-23'!$A$4:$B$427, 2, FALSE)))</f>
        <v>49924</v>
      </c>
      <c r="M22" s="8">
        <f>IFERROR(Table17[[#This Row],[Gas 22-23]]/Table17[[#This Row],[Gas 21-22]], "")</f>
        <v>1.0888312141501821</v>
      </c>
      <c r="N22">
        <f>VLOOKUP(A22,'Carbon Emissions'!A14:Y954,22,FALSE)</f>
        <v>46134</v>
      </c>
      <c r="O22" s="97">
        <f>IFERROR(Table17[[#This Row],[Gas 23-24]]/Table17[[#This Row],[Gas 22-23]],"")</f>
        <v>0.92408460860507968</v>
      </c>
    </row>
    <row r="23" spans="1:15" x14ac:dyDescent="0.25">
      <c r="A23" s="64" t="s">
        <v>713</v>
      </c>
      <c r="B23" s="21" t="str">
        <f>VLOOKUP(Table17[[#This Row],[Name]], 'Site Information'!$A$2:$D$46, 4, FALSE)</f>
        <v>Leisure and Culture - Libraries and Museums</v>
      </c>
      <c r="C23" s="8">
        <f>IF(ISNA(VLOOKUP(Table17[[#This Row],[Name]], 'Gas 17-18'!$A$4:$B$395, 2, FALSE)), "0", (VLOOKUP(Table17[[#This Row],[Name]], 'Gas 17-18'!$A$4:$B$395, 2, FALSE)))</f>
        <v>42026</v>
      </c>
      <c r="D23" s="8">
        <f>IF(ISNA(VLOOKUP(Table17[[#This Row],[Name]], 'Gas 18-19'!$A$4:$B$395, 2, FALSE)), "0", (VLOOKUP(Table17[[#This Row],[Name]], 'Gas 18-19'!$A$4:$B$395, 2, FALSE)))</f>
        <v>37518</v>
      </c>
      <c r="E23" s="8">
        <f>IFERROR(Table17[[#This Row],[Gas 18-19]]/Table17[[#This Row],[Gas 17-18]], "")</f>
        <v>0.89273307000428304</v>
      </c>
      <c r="F23" s="7">
        <f>IF(ISNA(VLOOKUP(Table17[[#This Row],[Name]], 'Gas 19-20'!$A$4:$B$395, 2, FALSE)), "0", (VLOOKUP(Table17[[#This Row],[Name]], 'Gas 19-20'!$A$4:$B$395, 2, FALSE)))</f>
        <v>46447</v>
      </c>
      <c r="G23" s="7">
        <f>IFERROR(Table17[[#This Row],[Gas 19-20]]/Table17[[#This Row],[Gas 18-19]], "")</f>
        <v>1.2379924303001226</v>
      </c>
      <c r="H23" s="7">
        <f>IF(ISNA(VLOOKUP(Table17[[#This Row],[Name]], 'Gas 20-21'!$A$4:$B$400, 2, FALSE)), "0", VLOOKUP(Table17[[#This Row],[Name]], 'Gas 20-21'!$A$4:$B$400, 2, FALSE))</f>
        <v>31819</v>
      </c>
      <c r="I23" s="7">
        <f>IFERROR(Table17[[#This Row],[Gas 20-21]]/Table17[[#This Row],[Gas 19-20]], "")</f>
        <v>0.68506039141386954</v>
      </c>
      <c r="J23" s="7">
        <f>IF(ISNA(VLOOKUP(Table17[[#This Row],[Name]], 'Gas 21-22'!$A$4:$B$408, 2, FALSE)), "0", VLOOKUP(Table17[[#This Row],[Name]], 'Gas 21-22'!$A$4:$B$408, 2, FALSE))</f>
        <v>49662</v>
      </c>
      <c r="K23" s="7">
        <f>IFERROR(Table17[[#This Row],[Gas 21-22]]/Table17[[#This Row],[Gas 20-21]], "")</f>
        <v>1.5607655803136491</v>
      </c>
      <c r="L23" s="7">
        <f>IF(ISNA(VLOOKUP(Table17[[#This Row],[Name]], 'Gas 22-23'!$A$4:$B$427, 2, FALSE)), "0", (VLOOKUP(Table17[[#This Row],[Name]], 'Gas 22-23'!$A$4:$B$427, 2, FALSE)))</f>
        <v>42554</v>
      </c>
      <c r="M23" s="8">
        <f>IFERROR(Table17[[#This Row],[Gas 22-23]]/Table17[[#This Row],[Gas 21-22]], "")</f>
        <v>0.85687245781482824</v>
      </c>
      <c r="N23">
        <f>VLOOKUP(A23,'Carbon Emissions'!A42:Y982,22,FALSE)</f>
        <v>45377</v>
      </c>
      <c r="O23" s="97">
        <f>IFERROR(Table17[[#This Row],[Gas 23-24]]/Table17[[#This Row],[Gas 22-23]],"")</f>
        <v>1.0663392395544484</v>
      </c>
    </row>
    <row r="24" spans="1:15" x14ac:dyDescent="0.25">
      <c r="A24" s="64" t="s">
        <v>14</v>
      </c>
      <c r="B24" s="21" t="str">
        <f>VLOOKUP(Table17[[#This Row],[Name]], 'Site Information'!$A$2:$D$46, 4, FALSE)</f>
        <v>Leisure and Culture - Libraries and Museums</v>
      </c>
      <c r="C24" s="8">
        <f>IF(ISNA(VLOOKUP(Table17[[#This Row],[Name]], 'Gas 17-18'!$A$4:$B$395, 2, FALSE)), "0", (VLOOKUP(Table17[[#This Row],[Name]], 'Gas 17-18'!$A$4:$B$395, 2, FALSE)))</f>
        <v>77713</v>
      </c>
      <c r="D24" s="8">
        <f>IF(ISNA(VLOOKUP(Table17[[#This Row],[Name]], 'Gas 18-19'!$A$4:$B$395, 2, FALSE)), "0", (VLOOKUP(Table17[[#This Row],[Name]], 'Gas 18-19'!$A$4:$B$395, 2, FALSE)))</f>
        <v>68247</v>
      </c>
      <c r="E24" s="8">
        <f>IFERROR(Table17[[#This Row],[Gas 18-19]]/Table17[[#This Row],[Gas 17-18]], "")</f>
        <v>0.87819283774915391</v>
      </c>
      <c r="F24" s="7">
        <f>IF(ISNA(VLOOKUP(Table17[[#This Row],[Name]], 'Gas 19-20'!$A$4:$B$395, 2, FALSE)), "0", (VLOOKUP(Table17[[#This Row],[Name]], 'Gas 19-20'!$A$4:$B$395, 2, FALSE)))</f>
        <v>87424</v>
      </c>
      <c r="G24" s="7">
        <f>IFERROR(Table17[[#This Row],[Gas 19-20]]/Table17[[#This Row],[Gas 18-19]], "")</f>
        <v>1.2809940363678989</v>
      </c>
      <c r="H24" s="7">
        <f>IF(ISNA(VLOOKUP(Table17[[#This Row],[Name]], 'Gas 20-21'!$A$4:$B$400, 2, FALSE)), "0", VLOOKUP(Table17[[#This Row],[Name]], 'Gas 20-21'!$A$4:$B$400, 2, FALSE))</f>
        <v>64922</v>
      </c>
      <c r="I24" s="7">
        <f>IFERROR(Table17[[#This Row],[Gas 20-21]]/Table17[[#This Row],[Gas 19-20]], "")</f>
        <v>0.74261072474377743</v>
      </c>
      <c r="J24" s="7">
        <f>IF(ISNA(VLOOKUP(Table17[[#This Row],[Name]], 'Gas 21-22'!$A$4:$B$408, 2, FALSE)), "0", VLOOKUP(Table17[[#This Row],[Name]], 'Gas 21-22'!$A$4:$B$408, 2, FALSE))</f>
        <v>55424</v>
      </c>
      <c r="K24" s="7">
        <f>IFERROR(Table17[[#This Row],[Gas 21-22]]/Table17[[#This Row],[Gas 20-21]], "")</f>
        <v>0.85370136471458058</v>
      </c>
      <c r="L24" s="7">
        <f>IF(ISNA(VLOOKUP(Table17[[#This Row],[Name]], 'Gas 22-23'!$A$4:$B$427, 2, FALSE)), "0", (VLOOKUP(Table17[[#This Row],[Name]], 'Gas 22-23'!$A$4:$B$427, 2, FALSE)))</f>
        <v>35652</v>
      </c>
      <c r="M24" s="8">
        <f>IFERROR(Table17[[#This Row],[Gas 22-23]]/Table17[[#This Row],[Gas 21-22]], "")</f>
        <v>0.64325923787528871</v>
      </c>
      <c r="N24">
        <f>VLOOKUP(A24,'Carbon Emissions'!A1:Y941,22,FALSE)</f>
        <v>38342</v>
      </c>
      <c r="O24" s="97">
        <f>IFERROR(Table17[[#This Row],[Gas 23-24]]/Table17[[#This Row],[Gas 22-23]],"")</f>
        <v>1.0754515875687198</v>
      </c>
    </row>
    <row r="25" spans="1:15" x14ac:dyDescent="0.25">
      <c r="A25" s="64" t="s">
        <v>522</v>
      </c>
      <c r="B25" s="21" t="str">
        <f>VLOOKUP(Table17[[#This Row],[Name]], 'Site Information'!$A$2:$D$46, 4, FALSE)</f>
        <v>Leisure and Culture - Libraries and Museums</v>
      </c>
      <c r="C25" s="8">
        <f>IF(ISNA(VLOOKUP(Table17[[#This Row],[Name]], 'Gas 17-18'!$A$4:$B$395, 2, FALSE)), "0", (VLOOKUP(Table17[[#This Row],[Name]], 'Gas 17-18'!$A$4:$B$395, 2, FALSE)))</f>
        <v>16462</v>
      </c>
      <c r="D25" s="8">
        <f>IF(ISNA(VLOOKUP(Table17[[#This Row],[Name]], 'Gas 18-19'!$A$4:$B$395, 2, FALSE)), "0", (VLOOKUP(Table17[[#This Row],[Name]], 'Gas 18-19'!$A$4:$B$395, 2, FALSE)))</f>
        <v>37260</v>
      </c>
      <c r="E25" s="8">
        <f>IFERROR(Table17[[#This Row],[Gas 18-19]]/Table17[[#This Row],[Gas 17-18]], "")</f>
        <v>2.2633944842667963</v>
      </c>
      <c r="F25" s="7">
        <f>IF(ISNA(VLOOKUP(Table17[[#This Row],[Name]], 'Gas 19-20'!$A$4:$B$395, 2, FALSE)), "0", (VLOOKUP(Table17[[#This Row],[Name]], 'Gas 19-20'!$A$4:$B$395, 2, FALSE)))</f>
        <v>42565</v>
      </c>
      <c r="G25" s="7">
        <f>IFERROR(Table17[[#This Row],[Gas 19-20]]/Table17[[#This Row],[Gas 18-19]], "")</f>
        <v>1.1423778851315083</v>
      </c>
      <c r="H25" s="7">
        <f>IF(ISNA(VLOOKUP(Table17[[#This Row],[Name]], 'Gas 20-21'!$A$4:$B$400, 2, FALSE)), "0", VLOOKUP(Table17[[#This Row],[Name]], 'Gas 20-21'!$A$4:$B$400, 2, FALSE))</f>
        <v>23904</v>
      </c>
      <c r="I25" s="7">
        <f>IFERROR(Table17[[#This Row],[Gas 20-21]]/Table17[[#This Row],[Gas 19-20]], "")</f>
        <v>0.56158815928579819</v>
      </c>
      <c r="J25" s="7">
        <f>IF(ISNA(VLOOKUP(Table17[[#This Row],[Name]], 'Gas 21-22'!$A$4:$B$408, 2, FALSE)), "0", VLOOKUP(Table17[[#This Row],[Name]], 'Gas 21-22'!$A$4:$B$408, 2, FALSE))</f>
        <v>46223</v>
      </c>
      <c r="K25" s="7">
        <f>IFERROR(Table17[[#This Row],[Gas 21-22]]/Table17[[#This Row],[Gas 20-21]], "")</f>
        <v>1.9336931057563587</v>
      </c>
      <c r="L25" s="7">
        <f>IF(ISNA(VLOOKUP(Table17[[#This Row],[Name]], 'Gas 22-23'!$A$4:$B$427, 2, FALSE)), "0", (VLOOKUP(Table17[[#This Row],[Name]], 'Gas 22-23'!$A$4:$B$427, 2, FALSE)))</f>
        <v>34267</v>
      </c>
      <c r="M25" s="8">
        <f>IFERROR(Table17[[#This Row],[Gas 22-23]]/Table17[[#This Row],[Gas 21-22]], "")</f>
        <v>0.74134089089847044</v>
      </c>
      <c r="N25">
        <f>VLOOKUP(A25,'Carbon Emissions'!A33:Y973,22,FALSE)</f>
        <v>30702</v>
      </c>
      <c r="O25" s="97">
        <f>IFERROR(Table17[[#This Row],[Gas 23-24]]/Table17[[#This Row],[Gas 22-23]],"")</f>
        <v>0.89596404704234389</v>
      </c>
    </row>
    <row r="26" spans="1:15" x14ac:dyDescent="0.25">
      <c r="A26" s="64" t="s">
        <v>35</v>
      </c>
      <c r="B26" s="21" t="str">
        <f>VLOOKUP(Table17[[#This Row],[Name]], 'Site Information'!$A$2:$D$46, 4, FALSE)</f>
        <v>Leisure and Culture - Libraries and Museums</v>
      </c>
      <c r="C26" s="8">
        <f>IF(ISNA(VLOOKUP(Table17[[#This Row],[Name]], 'Gas 17-18'!$A$4:$B$395, 2, FALSE)), "0", (VLOOKUP(Table17[[#This Row],[Name]], 'Gas 17-18'!$A$4:$B$395, 2, FALSE)))</f>
        <v>39818</v>
      </c>
      <c r="D26" s="8">
        <f>IF(ISNA(VLOOKUP(Table17[[#This Row],[Name]], 'Gas 18-19'!$A$4:$B$395, 2, FALSE)), "0", (VLOOKUP(Table17[[#This Row],[Name]], 'Gas 18-19'!$A$4:$B$395, 2, FALSE)))</f>
        <v>37876</v>
      </c>
      <c r="E26" s="8">
        <f>IFERROR(Table17[[#This Row],[Gas 18-19]]/Table17[[#This Row],[Gas 17-18]], "")</f>
        <v>0.95122808779948764</v>
      </c>
      <c r="F26" s="7">
        <f>IF(ISNA(VLOOKUP(Table17[[#This Row],[Name]], 'Gas 19-20'!$A$4:$B$395, 2, FALSE)), "0", (VLOOKUP(Table17[[#This Row],[Name]], 'Gas 19-20'!$A$4:$B$395, 2, FALSE)))</f>
        <v>37620</v>
      </c>
      <c r="G26" s="7">
        <f>IFERROR(Table17[[#This Row],[Gas 19-20]]/Table17[[#This Row],[Gas 18-19]], "")</f>
        <v>0.9932411025451473</v>
      </c>
      <c r="H26" s="7">
        <f>IF(ISNA(VLOOKUP(Table17[[#This Row],[Name]], 'Gas 20-21'!$A$4:$B$400, 2, FALSE)), "0", VLOOKUP(Table17[[#This Row],[Name]], 'Gas 20-21'!$A$4:$B$400, 2, FALSE))</f>
        <v>23747</v>
      </c>
      <c r="I26" s="7">
        <f>IFERROR(Table17[[#This Row],[Gas 20-21]]/Table17[[#This Row],[Gas 19-20]], "")</f>
        <v>0.63123338649654437</v>
      </c>
      <c r="J26" s="7">
        <f>IF(ISNA(VLOOKUP(Table17[[#This Row],[Name]], 'Gas 21-22'!$A$4:$B$408, 2, FALSE)), "0", VLOOKUP(Table17[[#This Row],[Name]], 'Gas 21-22'!$A$4:$B$408, 2, FALSE))</f>
        <v>36429</v>
      </c>
      <c r="K26" s="7">
        <f>IFERROR(Table17[[#This Row],[Gas 21-22]]/Table17[[#This Row],[Gas 20-21]], "")</f>
        <v>1.5340464058617931</v>
      </c>
      <c r="L26" s="7">
        <f>IF(ISNA(VLOOKUP(Table17[[#This Row],[Name]], 'Gas 22-23'!$A$4:$B$427, 2, FALSE)), "0", (VLOOKUP(Table17[[#This Row],[Name]], 'Gas 22-23'!$A$4:$B$427, 2, FALSE)))</f>
        <v>32166</v>
      </c>
      <c r="M26" s="8">
        <f>IFERROR(Table17[[#This Row],[Gas 22-23]]/Table17[[#This Row],[Gas 21-22]], "")</f>
        <v>0.88297784731944329</v>
      </c>
      <c r="N26">
        <f>VLOOKUP(A26,'Carbon Emissions'!A4:Y944,22,FALSE)</f>
        <v>29667</v>
      </c>
      <c r="O26" s="97">
        <f>IFERROR(Table17[[#This Row],[Gas 23-24]]/Table17[[#This Row],[Gas 22-23]],"")</f>
        <v>0.92230927065845925</v>
      </c>
    </row>
    <row r="27" spans="1:15" x14ac:dyDescent="0.25">
      <c r="A27" s="64" t="s">
        <v>670</v>
      </c>
      <c r="B27" s="21" t="str">
        <f>VLOOKUP(Table17[[#This Row],[Name]], 'Site Information'!$A$2:$D$46, 4, FALSE)</f>
        <v>Leisure and Culture - Libraries and Museums</v>
      </c>
      <c r="C27" s="8">
        <f>IF(ISNA(VLOOKUP(Table17[[#This Row],[Name]], 'Gas 17-18'!$A$4:$B$395, 2, FALSE)), "0", (VLOOKUP(Table17[[#This Row],[Name]], 'Gas 17-18'!$A$4:$B$395, 2, FALSE)))</f>
        <v>36377</v>
      </c>
      <c r="D27" s="8">
        <f>IF(ISNA(VLOOKUP(Table17[[#This Row],[Name]], 'Gas 18-19'!$A$4:$B$395, 2, FALSE)), "0", (VLOOKUP(Table17[[#This Row],[Name]], 'Gas 18-19'!$A$4:$B$395, 2, FALSE)))</f>
        <v>29558</v>
      </c>
      <c r="E27" s="8">
        <f>IFERROR(Table17[[#This Row],[Gas 18-19]]/Table17[[#This Row],[Gas 17-18]], "")</f>
        <v>0.81254638920196831</v>
      </c>
      <c r="F27" s="7">
        <f>IF(ISNA(VLOOKUP(Table17[[#This Row],[Name]], 'Gas 19-20'!$A$4:$B$395, 2, FALSE)), "0", (VLOOKUP(Table17[[#This Row],[Name]], 'Gas 19-20'!$A$4:$B$395, 2, FALSE)))</f>
        <v>36133</v>
      </c>
      <c r="G27" s="7">
        <f>IFERROR(Table17[[#This Row],[Gas 19-20]]/Table17[[#This Row],[Gas 18-19]], "")</f>
        <v>1.2224440083902834</v>
      </c>
      <c r="H27" s="7">
        <f>IF(ISNA(VLOOKUP(Table17[[#This Row],[Name]], 'Gas 20-21'!$A$4:$B$400, 2, FALSE)), "0", VLOOKUP(Table17[[#This Row],[Name]], 'Gas 20-21'!$A$4:$B$400, 2, FALSE))</f>
        <v>25657</v>
      </c>
      <c r="I27" s="7">
        <f>IFERROR(Table17[[#This Row],[Gas 20-21]]/Table17[[#This Row],[Gas 19-20]], "")</f>
        <v>0.71007112611739964</v>
      </c>
      <c r="J27" s="7">
        <f>IF(ISNA(VLOOKUP(Table17[[#This Row],[Name]], 'Gas 21-22'!$A$4:$B$408, 2, FALSE)), "0", VLOOKUP(Table17[[#This Row],[Name]], 'Gas 21-22'!$A$4:$B$408, 2, FALSE))</f>
        <v>43082</v>
      </c>
      <c r="K27" s="7">
        <f>IFERROR(Table17[[#This Row],[Gas 21-22]]/Table17[[#This Row],[Gas 20-21]], "")</f>
        <v>1.6791518883735432</v>
      </c>
      <c r="L27" s="7">
        <f>IF(ISNA(VLOOKUP(Table17[[#This Row],[Name]], 'Gas 22-23'!$A$4:$B$427, 2, FALSE)), "0", (VLOOKUP(Table17[[#This Row],[Name]], 'Gas 22-23'!$A$4:$B$427, 2, FALSE)))</f>
        <v>31413</v>
      </c>
      <c r="M27" s="8">
        <f>IFERROR(Table17[[#This Row],[Gas 22-23]]/Table17[[#This Row],[Gas 21-22]], "")</f>
        <v>0.72914442226451881</v>
      </c>
      <c r="N27">
        <f>VLOOKUP(A27,'Carbon Emissions'!A39:Y979,22,FALSE)</f>
        <v>28675</v>
      </c>
      <c r="O27" s="97">
        <f>IFERROR(Table17[[#This Row],[Gas 23-24]]/Table17[[#This Row],[Gas 22-23]],"")</f>
        <v>0.91283863368669027</v>
      </c>
    </row>
    <row r="28" spans="1:15" x14ac:dyDescent="0.25">
      <c r="A28" s="64" t="s">
        <v>216</v>
      </c>
      <c r="B28" s="21" t="str">
        <f>VLOOKUP(Table17[[#This Row],[Name]], 'Site Information'!$A$2:$D$46, 4, FALSE)</f>
        <v>Leisure and Culture - Libraries and Museums</v>
      </c>
      <c r="C28" s="8">
        <f>IF(ISNA(VLOOKUP(Table17[[#This Row],[Name]], 'Gas 17-18'!$A$4:$B$395, 2, FALSE)), "0", (VLOOKUP(Table17[[#This Row],[Name]], 'Gas 17-18'!$A$4:$B$395, 2, FALSE)))</f>
        <v>21012</v>
      </c>
      <c r="D28" s="8">
        <f>IF(ISNA(VLOOKUP(Table17[[#This Row],[Name]], 'Gas 18-19'!$A$4:$B$395, 2, FALSE)), "0", (VLOOKUP(Table17[[#This Row],[Name]], 'Gas 18-19'!$A$4:$B$395, 2, FALSE)))</f>
        <v>20555</v>
      </c>
      <c r="E28" s="8">
        <f>IFERROR(Table17[[#This Row],[Gas 18-19]]/Table17[[#This Row],[Gas 17-18]], "")</f>
        <v>0.978250523510375</v>
      </c>
      <c r="F28" s="7">
        <f>IF(ISNA(VLOOKUP(Table17[[#This Row],[Name]], 'Gas 19-20'!$A$4:$B$395, 2, FALSE)), "0", (VLOOKUP(Table17[[#This Row],[Name]], 'Gas 19-20'!$A$4:$B$395, 2, FALSE)))</f>
        <v>23668</v>
      </c>
      <c r="G28" s="7">
        <f>IFERROR(Table17[[#This Row],[Gas 19-20]]/Table17[[#This Row],[Gas 18-19]], "")</f>
        <v>1.1514473364144977</v>
      </c>
      <c r="H28" s="7">
        <f>IF(ISNA(VLOOKUP(Table17[[#This Row],[Name]], 'Gas 20-21'!$A$4:$B$400, 2, FALSE)), "0", VLOOKUP(Table17[[#This Row],[Name]], 'Gas 20-21'!$A$4:$B$400, 2, FALSE))</f>
        <v>20473</v>
      </c>
      <c r="I28" s="7">
        <f>IFERROR(Table17[[#This Row],[Gas 20-21]]/Table17[[#This Row],[Gas 19-20]], "")</f>
        <v>0.86500760520534059</v>
      </c>
      <c r="J28" s="7">
        <f>IF(ISNA(VLOOKUP(Table17[[#This Row],[Name]], 'Gas 21-22'!$A$4:$B$408, 2, FALSE)), "0", VLOOKUP(Table17[[#This Row],[Name]], 'Gas 21-22'!$A$4:$B$408, 2, FALSE))</f>
        <v>17312</v>
      </c>
      <c r="K28" s="7">
        <f>IFERROR(Table17[[#This Row],[Gas 21-22]]/Table17[[#This Row],[Gas 20-21]], "")</f>
        <v>0.84560152395838417</v>
      </c>
      <c r="L28" s="7">
        <f>IF(ISNA(VLOOKUP(Table17[[#This Row],[Name]], 'Gas 22-23'!$A$4:$B$427, 2, FALSE)), "0", (VLOOKUP(Table17[[#This Row],[Name]], 'Gas 22-23'!$A$4:$B$427, 2, FALSE)))</f>
        <v>17999</v>
      </c>
      <c r="M28" s="8">
        <f>IFERROR(Table17[[#This Row],[Gas 22-23]]/Table17[[#This Row],[Gas 21-22]], "")</f>
        <v>1.0396834565619224</v>
      </c>
      <c r="N28">
        <f>VLOOKUP(A28,'Carbon Emissions'!A16:Y956,22,FALSE)</f>
        <v>28109</v>
      </c>
      <c r="O28" s="97">
        <f>IFERROR(Table17[[#This Row],[Gas 23-24]]/Table17[[#This Row],[Gas 22-23]],"")</f>
        <v>1.5616978721040058</v>
      </c>
    </row>
    <row r="29" spans="1:15" x14ac:dyDescent="0.25">
      <c r="A29" s="64" t="s">
        <v>731</v>
      </c>
      <c r="B29" s="21" t="str">
        <f>VLOOKUP(Table17[[#This Row],[Name]], 'Site Information'!$A$2:$D$46, 4, FALSE)</f>
        <v>Leisure and Culture - Libraries and Museums</v>
      </c>
      <c r="C29" s="8">
        <f>IF(ISNA(VLOOKUP(Table17[[#This Row],[Name]], 'Gas 17-18'!$A$4:$B$395, 2, FALSE)), "0", (VLOOKUP(Table17[[#This Row],[Name]], 'Gas 17-18'!$A$4:$B$395, 2, FALSE)))</f>
        <v>19785</v>
      </c>
      <c r="D29" s="8">
        <f>IF(ISNA(VLOOKUP(Table17[[#This Row],[Name]], 'Gas 18-19'!$A$4:$B$395, 2, FALSE)), "0", (VLOOKUP(Table17[[#This Row],[Name]], 'Gas 18-19'!$A$4:$B$395, 2, FALSE)))</f>
        <v>39239</v>
      </c>
      <c r="E29" s="8">
        <f>IFERROR(Table17[[#This Row],[Gas 18-19]]/Table17[[#This Row],[Gas 17-18]], "")</f>
        <v>1.9832701541571898</v>
      </c>
      <c r="F29" s="7">
        <f>IF(ISNA(VLOOKUP(Table17[[#This Row],[Name]], 'Gas 19-20'!$A$4:$B$395, 2, FALSE)), "0", (VLOOKUP(Table17[[#This Row],[Name]], 'Gas 19-20'!$A$4:$B$395, 2, FALSE)))</f>
        <v>51705</v>
      </c>
      <c r="G29" s="7">
        <f>IFERROR(Table17[[#This Row],[Gas 19-20]]/Table17[[#This Row],[Gas 18-19]], "")</f>
        <v>1.317694130839216</v>
      </c>
      <c r="H29" s="7">
        <f>IF(ISNA(VLOOKUP(Table17[[#This Row],[Name]], 'Gas 20-21'!$A$4:$B$400, 2, FALSE)), "0", VLOOKUP(Table17[[#This Row],[Name]], 'Gas 20-21'!$A$4:$B$400, 2, FALSE))</f>
        <v>30625</v>
      </c>
      <c r="I29" s="7">
        <f>IFERROR(Table17[[#This Row],[Gas 20-21]]/Table17[[#This Row],[Gas 19-20]], "")</f>
        <v>0.59230248525287688</v>
      </c>
      <c r="J29" s="7">
        <f>IF(ISNA(VLOOKUP(Table17[[#This Row],[Name]], 'Gas 21-22'!$A$4:$B$408, 2, FALSE)), "0", VLOOKUP(Table17[[#This Row],[Name]], 'Gas 21-22'!$A$4:$B$408, 2, FALSE))</f>
        <v>31603</v>
      </c>
      <c r="K29" s="7">
        <f>IFERROR(Table17[[#This Row],[Gas 21-22]]/Table17[[#This Row],[Gas 20-21]], "")</f>
        <v>1.0319346938775511</v>
      </c>
      <c r="L29" s="7">
        <f>IF(ISNA(VLOOKUP(Table17[[#This Row],[Name]], 'Gas 22-23'!$A$4:$B$427, 2, FALSE)), "0", (VLOOKUP(Table17[[#This Row],[Name]], 'Gas 22-23'!$A$4:$B$427, 2, FALSE)))</f>
        <v>25848</v>
      </c>
      <c r="M29" s="8">
        <f>IFERROR(Table17[[#This Row],[Gas 22-23]]/Table17[[#This Row],[Gas 21-22]], "")</f>
        <v>0.81789703509160527</v>
      </c>
      <c r="N29">
        <f>VLOOKUP(A29,'Carbon Emissions'!A45:Y985,22,FALSE)</f>
        <v>24828</v>
      </c>
      <c r="O29" s="97">
        <f>IFERROR(Table17[[#This Row],[Gas 23-24]]/Table17[[#This Row],[Gas 22-23]],"")</f>
        <v>0.96053853296193126</v>
      </c>
    </row>
    <row r="30" spans="1:15" x14ac:dyDescent="0.25">
      <c r="A30" s="64" t="s">
        <v>541</v>
      </c>
      <c r="B30" s="21" t="str">
        <f>VLOOKUP(Table17[[#This Row],[Name]], 'Site Information'!$A$2:$D$46, 4, FALSE)</f>
        <v>Leisure and Culture - Libraries and Museums</v>
      </c>
      <c r="C30" s="8">
        <f>IF(ISNA(VLOOKUP(Table17[[#This Row],[Name]], 'Gas 17-18'!$A$4:$B$395, 2, FALSE)), "0", (VLOOKUP(Table17[[#This Row],[Name]], 'Gas 17-18'!$A$4:$B$395, 2, FALSE)))</f>
        <v>4839</v>
      </c>
      <c r="D30" s="8">
        <f>IF(ISNA(VLOOKUP(Table17[[#This Row],[Name]], 'Gas 18-19'!$A$4:$B$395, 2, FALSE)), "0", (VLOOKUP(Table17[[#This Row],[Name]], 'Gas 18-19'!$A$4:$B$395, 2, FALSE)))</f>
        <v>14951</v>
      </c>
      <c r="E30" s="8">
        <f>IFERROR(Table17[[#This Row],[Gas 18-19]]/Table17[[#This Row],[Gas 17-18]], "")</f>
        <v>3.0896879520562099</v>
      </c>
      <c r="F30" s="7">
        <f>IF(ISNA(VLOOKUP(Table17[[#This Row],[Name]], 'Gas 19-20'!$A$4:$B$395, 2, FALSE)), "0", (VLOOKUP(Table17[[#This Row],[Name]], 'Gas 19-20'!$A$4:$B$395, 2, FALSE)))</f>
        <v>24986</v>
      </c>
      <c r="G30" s="7">
        <f>IFERROR(Table17[[#This Row],[Gas 19-20]]/Table17[[#This Row],[Gas 18-19]], "")</f>
        <v>1.67119256237041</v>
      </c>
      <c r="H30" s="7">
        <f>IF(ISNA(VLOOKUP(Table17[[#This Row],[Name]], 'Gas 20-21'!$A$4:$B$400, 2, FALSE)), "0", VLOOKUP(Table17[[#This Row],[Name]], 'Gas 20-21'!$A$4:$B$400, 2, FALSE))</f>
        <v>17649</v>
      </c>
      <c r="I30" s="7">
        <f>IFERROR(Table17[[#This Row],[Gas 20-21]]/Table17[[#This Row],[Gas 19-20]], "")</f>
        <v>0.70635555911310333</v>
      </c>
      <c r="J30" s="7">
        <f>IF(ISNA(VLOOKUP(Table17[[#This Row],[Name]], 'Gas 21-22'!$A$4:$B$408, 2, FALSE)), "0", VLOOKUP(Table17[[#This Row],[Name]], 'Gas 21-22'!$A$4:$B$408, 2, FALSE))</f>
        <v>29756</v>
      </c>
      <c r="K30" s="7">
        <f>IFERROR(Table17[[#This Row],[Gas 21-22]]/Table17[[#This Row],[Gas 20-21]], "")</f>
        <v>1.68598787466712</v>
      </c>
      <c r="L30" s="7">
        <f>IF(ISNA(VLOOKUP(Table17[[#This Row],[Name]], 'Gas 22-23'!$A$4:$B$427, 2, FALSE)), "0", (VLOOKUP(Table17[[#This Row],[Name]], 'Gas 22-23'!$A$4:$B$427, 2, FALSE)))</f>
        <v>24848</v>
      </c>
      <c r="M30" s="8">
        <f>IFERROR(Table17[[#This Row],[Gas 22-23]]/Table17[[#This Row],[Gas 21-22]], "")</f>
        <v>0.83505847560155932</v>
      </c>
      <c r="N30">
        <f>VLOOKUP(A30,'Carbon Emissions'!A34:Y974,22,FALSE)</f>
        <v>23996</v>
      </c>
      <c r="O30" s="97">
        <f>IFERROR(Table17[[#This Row],[Gas 23-24]]/Table17[[#This Row],[Gas 22-23]],"")</f>
        <v>0.96571152607855759</v>
      </c>
    </row>
    <row r="31" spans="1:15" x14ac:dyDescent="0.25">
      <c r="A31" s="64" t="s">
        <v>645</v>
      </c>
      <c r="B31" s="21" t="str">
        <f>VLOOKUP(Table17[[#This Row],[Name]], 'Site Information'!$A$2:$D$46, 4, FALSE)</f>
        <v>Leisure and Culture - Libraries and Museums</v>
      </c>
      <c r="C31" s="8">
        <f>IF(ISNA(VLOOKUP(Table17[[#This Row],[Name]], 'Gas 17-18'!$A$4:$B$395, 2, FALSE)), "0", (VLOOKUP(Table17[[#This Row],[Name]], 'Gas 17-18'!$A$4:$B$395, 2, FALSE)))</f>
        <v>8598</v>
      </c>
      <c r="D31" s="8">
        <f>IF(ISNA(VLOOKUP(Table17[[#This Row],[Name]], 'Gas 18-19'!$A$4:$B$395, 2, FALSE)), "0", (VLOOKUP(Table17[[#This Row],[Name]], 'Gas 18-19'!$A$4:$B$395, 2, FALSE)))</f>
        <v>16495</v>
      </c>
      <c r="E31" s="8">
        <f>IFERROR(Table17[[#This Row],[Gas 18-19]]/Table17[[#This Row],[Gas 17-18]], "")</f>
        <v>1.9184694114910443</v>
      </c>
      <c r="F31" s="7">
        <f>IF(ISNA(VLOOKUP(Table17[[#This Row],[Name]], 'Gas 19-20'!$A$4:$B$395, 2, FALSE)), "0", (VLOOKUP(Table17[[#This Row],[Name]], 'Gas 19-20'!$A$4:$B$395, 2, FALSE)))</f>
        <v>22177</v>
      </c>
      <c r="G31" s="7">
        <f>IFERROR(Table17[[#This Row],[Gas 19-20]]/Table17[[#This Row],[Gas 18-19]], "")</f>
        <v>1.3444680206123067</v>
      </c>
      <c r="H31" s="7">
        <f>IF(ISNA(VLOOKUP(Table17[[#This Row],[Name]], 'Gas 20-21'!$A$4:$B$400, 2, FALSE)), "0", VLOOKUP(Table17[[#This Row],[Name]], 'Gas 20-21'!$A$4:$B$400, 2, FALSE))</f>
        <v>15863</v>
      </c>
      <c r="I31" s="7">
        <f>IFERROR(Table17[[#This Row],[Gas 20-21]]/Table17[[#This Row],[Gas 19-20]], "")</f>
        <v>0.71529061640438296</v>
      </c>
      <c r="J31" s="7">
        <f>IF(ISNA(VLOOKUP(Table17[[#This Row],[Name]], 'Gas 21-22'!$A$4:$B$408, 2, FALSE)), "0", VLOOKUP(Table17[[#This Row],[Name]], 'Gas 21-22'!$A$4:$B$408, 2, FALSE))</f>
        <v>21448</v>
      </c>
      <c r="K31" s="7">
        <f>IFERROR(Table17[[#This Row],[Gas 21-22]]/Table17[[#This Row],[Gas 20-21]], "")</f>
        <v>1.3520771606883943</v>
      </c>
      <c r="L31" s="7">
        <f>IF(ISNA(VLOOKUP(Table17[[#This Row],[Name]], 'Gas 22-23'!$A$4:$B$427, 2, FALSE)), "0", (VLOOKUP(Table17[[#This Row],[Name]], 'Gas 22-23'!$A$4:$B$427, 2, FALSE)))</f>
        <v>17833</v>
      </c>
      <c r="M31" s="8">
        <f>IFERROR(Table17[[#This Row],[Gas 22-23]]/Table17[[#This Row],[Gas 21-22]], "")</f>
        <v>0.8314528161133905</v>
      </c>
      <c r="N31">
        <f>VLOOKUP(A31,'Carbon Emissions'!A37:Y977,22,FALSE)</f>
        <v>23262</v>
      </c>
      <c r="O31" s="97">
        <f>IFERROR(Table17[[#This Row],[Gas 23-24]]/Table17[[#This Row],[Gas 22-23]],"")</f>
        <v>1.3044355969270454</v>
      </c>
    </row>
    <row r="32" spans="1:15" x14ac:dyDescent="0.25">
      <c r="A32" s="64" t="s">
        <v>390</v>
      </c>
      <c r="B32" s="21" t="str">
        <f>VLOOKUP(Table17[[#This Row],[Name]], 'Site Information'!$A$2:$D$46, 4, FALSE)</f>
        <v>Leisure and Culture - Libraries and Museums</v>
      </c>
      <c r="C32" s="8">
        <f>IF(ISNA(VLOOKUP(Table17[[#This Row],[Name]], 'Gas 17-18'!$A$4:$B$395, 2, FALSE)), "0", (VLOOKUP(Table17[[#This Row],[Name]], 'Gas 17-18'!$A$4:$B$395, 2, FALSE)))</f>
        <v>22267</v>
      </c>
      <c r="D32" s="8">
        <f>IF(ISNA(VLOOKUP(Table17[[#This Row],[Name]], 'Gas 18-19'!$A$4:$B$395, 2, FALSE)), "0", (VLOOKUP(Table17[[#This Row],[Name]], 'Gas 18-19'!$A$4:$B$395, 2, FALSE)))</f>
        <v>20840</v>
      </c>
      <c r="E32" s="8">
        <f>IFERROR(Table17[[#This Row],[Gas 18-19]]/Table17[[#This Row],[Gas 17-18]], "")</f>
        <v>0.9359141330219608</v>
      </c>
      <c r="F32" s="7">
        <f>IF(ISNA(VLOOKUP(Table17[[#This Row],[Name]], 'Gas 19-20'!$A$4:$B$395, 2, FALSE)), "0", (VLOOKUP(Table17[[#This Row],[Name]], 'Gas 19-20'!$A$4:$B$395, 2, FALSE)))</f>
        <v>26383</v>
      </c>
      <c r="G32" s="7">
        <f>IFERROR(Table17[[#This Row],[Gas 19-20]]/Table17[[#This Row],[Gas 18-19]], "")</f>
        <v>1.265978886756238</v>
      </c>
      <c r="H32" s="7">
        <f>IF(ISNA(VLOOKUP(Table17[[#This Row],[Name]], 'Gas 20-21'!$A$4:$B$400, 2, FALSE)), "0", VLOOKUP(Table17[[#This Row],[Name]], 'Gas 20-21'!$A$4:$B$400, 2, FALSE))</f>
        <v>14659</v>
      </c>
      <c r="I32" s="7">
        <f>IFERROR(Table17[[#This Row],[Gas 20-21]]/Table17[[#This Row],[Gas 19-20]], "")</f>
        <v>0.55562293901375881</v>
      </c>
      <c r="J32" s="7">
        <f>IF(ISNA(VLOOKUP(Table17[[#This Row],[Name]], 'Gas 21-22'!$A$4:$B$408, 2, FALSE)), "0", VLOOKUP(Table17[[#This Row],[Name]], 'Gas 21-22'!$A$4:$B$408, 2, FALSE))</f>
        <v>27676</v>
      </c>
      <c r="K32" s="7">
        <f>IFERROR(Table17[[#This Row],[Gas 21-22]]/Table17[[#This Row],[Gas 20-21]], "")</f>
        <v>1.8879869022443549</v>
      </c>
      <c r="L32" s="7">
        <f>IF(ISNA(VLOOKUP(Table17[[#This Row],[Name]], 'Gas 22-23'!$A$4:$B$427, 2, FALSE)), "0", (VLOOKUP(Table17[[#This Row],[Name]], 'Gas 22-23'!$A$4:$B$427, 2, FALSE)))</f>
        <v>22919</v>
      </c>
      <c r="M32" s="8">
        <f>IFERROR(Table17[[#This Row],[Gas 22-23]]/Table17[[#This Row],[Gas 21-22]], "")</f>
        <v>0.82811822517704869</v>
      </c>
      <c r="N32">
        <f>VLOOKUP(A32,'Carbon Emissions'!A24:Y964,22,FALSE)</f>
        <v>22559</v>
      </c>
      <c r="O32" s="97">
        <f>IFERROR(Table17[[#This Row],[Gas 23-24]]/Table17[[#This Row],[Gas 22-23]],"")</f>
        <v>0.98429250839914484</v>
      </c>
    </row>
    <row r="33" spans="1:15" x14ac:dyDescent="0.25">
      <c r="A33" s="64" t="s">
        <v>502</v>
      </c>
      <c r="B33" s="21" t="str">
        <f>VLOOKUP(Table17[[#This Row],[Name]], 'Site Information'!$A$2:$D$46, 4, FALSE)</f>
        <v>Leisure and Culture - Libraries and Museums</v>
      </c>
      <c r="C33" s="8">
        <f>IF(ISNA(VLOOKUP(Table17[[#This Row],[Name]], 'Gas 17-18'!$A$4:$B$395, 2, FALSE)), "0", (VLOOKUP(Table17[[#This Row],[Name]], 'Gas 17-18'!$A$4:$B$395, 2, FALSE)))</f>
        <v>27558</v>
      </c>
      <c r="D33" s="8">
        <f>IF(ISNA(VLOOKUP(Table17[[#This Row],[Name]], 'Gas 18-19'!$A$4:$B$395, 2, FALSE)), "0", (VLOOKUP(Table17[[#This Row],[Name]], 'Gas 18-19'!$A$4:$B$395, 2, FALSE)))</f>
        <v>20426</v>
      </c>
      <c r="E33" s="8">
        <f>IFERROR(Table17[[#This Row],[Gas 18-19]]/Table17[[#This Row],[Gas 17-18]], "")</f>
        <v>0.74120037738587707</v>
      </c>
      <c r="F33" s="7">
        <f>IF(ISNA(VLOOKUP(Table17[[#This Row],[Name]], 'Gas 19-20'!$A$4:$B$395, 2, FALSE)), "0", (VLOOKUP(Table17[[#This Row],[Name]], 'Gas 19-20'!$A$4:$B$395, 2, FALSE)))</f>
        <v>20520</v>
      </c>
      <c r="G33" s="7">
        <f>IFERROR(Table17[[#This Row],[Gas 19-20]]/Table17[[#This Row],[Gas 18-19]], "")</f>
        <v>1.0046019778713404</v>
      </c>
      <c r="H33" s="7">
        <f>IF(ISNA(VLOOKUP(Table17[[#This Row],[Name]], 'Gas 20-21'!$A$4:$B$400, 2, FALSE)), "0", VLOOKUP(Table17[[#This Row],[Name]], 'Gas 20-21'!$A$4:$B$400, 2, FALSE))</f>
        <v>23511</v>
      </c>
      <c r="I33" s="7">
        <f>IFERROR(Table17[[#This Row],[Gas 20-21]]/Table17[[#This Row],[Gas 19-20]], "")</f>
        <v>1.1457602339181288</v>
      </c>
      <c r="J33" s="7">
        <f>IF(ISNA(VLOOKUP(Table17[[#This Row],[Name]], 'Gas 21-22'!$A$4:$B$408, 2, FALSE)), "0", VLOOKUP(Table17[[#This Row],[Name]], 'Gas 21-22'!$A$4:$B$408, 2, FALSE))</f>
        <v>26246</v>
      </c>
      <c r="K33" s="7">
        <f>IFERROR(Table17[[#This Row],[Gas 21-22]]/Table17[[#This Row],[Gas 20-21]], "")</f>
        <v>1.1163285270724341</v>
      </c>
      <c r="L33" s="7">
        <f>IF(ISNA(VLOOKUP(Table17[[#This Row],[Name]], 'Gas 22-23'!$A$4:$B$427, 2, FALSE)), "0", (VLOOKUP(Table17[[#This Row],[Name]], 'Gas 22-23'!$A$4:$B$427, 2, FALSE)))</f>
        <v>23579</v>
      </c>
      <c r="M33" s="8">
        <f>IFERROR(Table17[[#This Row],[Gas 22-23]]/Table17[[#This Row],[Gas 21-22]], "")</f>
        <v>0.89838451573573119</v>
      </c>
      <c r="N33">
        <f>VLOOKUP(A33,'Carbon Emissions'!A31:Y971,22,FALSE)</f>
        <v>21662</v>
      </c>
      <c r="O33" s="97">
        <f>IFERROR(Table17[[#This Row],[Gas 23-24]]/Table17[[#This Row],[Gas 22-23]],"")</f>
        <v>0.91869884219008435</v>
      </c>
    </row>
    <row r="34" spans="1:15" x14ac:dyDescent="0.25">
      <c r="A34" s="64" t="s">
        <v>256</v>
      </c>
      <c r="B34" s="21" t="str">
        <f>VLOOKUP(Table17[[#This Row],[Name]], 'Site Information'!$A$2:$D$46, 4, FALSE)</f>
        <v>Leisure and Culture - Libraries and Museums</v>
      </c>
      <c r="C34" s="8">
        <f>IF(ISNA(VLOOKUP(Table17[[#This Row],[Name]], 'Gas 17-18'!$A$4:$B$395, 2, FALSE)), "0", (VLOOKUP(Table17[[#This Row],[Name]], 'Gas 17-18'!$A$4:$B$395, 2, FALSE)))</f>
        <v>11249</v>
      </c>
      <c r="D34" s="8">
        <f>IF(ISNA(VLOOKUP(Table17[[#This Row],[Name]], 'Gas 18-19'!$A$4:$B$395, 2, FALSE)), "0", (VLOOKUP(Table17[[#This Row],[Name]], 'Gas 18-19'!$A$4:$B$395, 2, FALSE)))</f>
        <v>22095</v>
      </c>
      <c r="E34" s="8">
        <f>IFERROR(Table17[[#This Row],[Gas 18-19]]/Table17[[#This Row],[Gas 17-18]], "")</f>
        <v>1.9641745932971819</v>
      </c>
      <c r="F34" s="7">
        <f>IF(ISNA(VLOOKUP(Table17[[#This Row],[Name]], 'Gas 19-20'!$A$4:$B$395, 2, FALSE)), "0", (VLOOKUP(Table17[[#This Row],[Name]], 'Gas 19-20'!$A$4:$B$395, 2, FALSE)))</f>
        <v>25635</v>
      </c>
      <c r="G34" s="7">
        <f>IFERROR(Table17[[#This Row],[Gas 19-20]]/Table17[[#This Row],[Gas 18-19]], "")</f>
        <v>1.1602172437202987</v>
      </c>
      <c r="H34" s="7">
        <f>IF(ISNA(VLOOKUP(Table17[[#This Row],[Name]], 'Gas 20-21'!$A$4:$B$400, 2, FALSE)), "0", VLOOKUP(Table17[[#This Row],[Name]], 'Gas 20-21'!$A$4:$B$400, 2, FALSE))</f>
        <v>6958</v>
      </c>
      <c r="I34" s="7">
        <f>IFERROR(Table17[[#This Row],[Gas 20-21]]/Table17[[#This Row],[Gas 19-20]], "")</f>
        <v>0.271425785059489</v>
      </c>
      <c r="J34" s="7">
        <f>IF(ISNA(VLOOKUP(Table17[[#This Row],[Name]], 'Gas 21-22'!$A$4:$B$408, 2, FALSE)), "0", VLOOKUP(Table17[[#This Row],[Name]], 'Gas 21-22'!$A$4:$B$408, 2, FALSE))</f>
        <v>27578</v>
      </c>
      <c r="K34" s="7">
        <f>IFERROR(Table17[[#This Row],[Gas 21-22]]/Table17[[#This Row],[Gas 20-21]], "")</f>
        <v>3.9634952572578328</v>
      </c>
      <c r="L34" s="7">
        <f>IF(ISNA(VLOOKUP(Table17[[#This Row],[Name]], 'Gas 22-23'!$A$4:$B$427, 2, FALSE)), "0", (VLOOKUP(Table17[[#This Row],[Name]], 'Gas 22-23'!$A$4:$B$427, 2, FALSE)))</f>
        <v>20207</v>
      </c>
      <c r="M34" s="8">
        <f>IFERROR(Table17[[#This Row],[Gas 22-23]]/Table17[[#This Row],[Gas 21-22]], "")</f>
        <v>0.73272173471607804</v>
      </c>
      <c r="N34">
        <f>VLOOKUP(A34,'Carbon Emissions'!A17:Y957,22,FALSE)</f>
        <v>20702</v>
      </c>
      <c r="O34" s="97">
        <f>IFERROR(Table17[[#This Row],[Gas 23-24]]/Table17[[#This Row],[Gas 22-23]],"")</f>
        <v>1.0244964616222101</v>
      </c>
    </row>
    <row r="35" spans="1:15" x14ac:dyDescent="0.25">
      <c r="A35" s="64" t="s">
        <v>336</v>
      </c>
      <c r="B35" s="21" t="str">
        <f>VLOOKUP(Table17[[#This Row],[Name]], 'Site Information'!$A$2:$D$46, 4, FALSE)</f>
        <v>Leisure and Culture - Libraries and Museums</v>
      </c>
      <c r="C35" s="8">
        <f>IF(ISNA(VLOOKUP(Table17[[#This Row],[Name]], 'Gas 17-18'!$A$4:$B$395, 2, FALSE)), "0", (VLOOKUP(Table17[[#This Row],[Name]], 'Gas 17-18'!$A$4:$B$395, 2, FALSE)))</f>
        <v>29173</v>
      </c>
      <c r="D35" s="8">
        <f>IF(ISNA(VLOOKUP(Table17[[#This Row],[Name]], 'Gas 18-19'!$A$4:$B$395, 2, FALSE)), "0", (VLOOKUP(Table17[[#This Row],[Name]], 'Gas 18-19'!$A$4:$B$395, 2, FALSE)))</f>
        <v>25792</v>
      </c>
      <c r="E35" s="8">
        <f>IFERROR(Table17[[#This Row],[Gas 18-19]]/Table17[[#This Row],[Gas 17-18]], "")</f>
        <v>0.88410516573544029</v>
      </c>
      <c r="F35" s="7">
        <f>IF(ISNA(VLOOKUP(Table17[[#This Row],[Name]], 'Gas 19-20'!$A$4:$B$395, 2, FALSE)), "0", (VLOOKUP(Table17[[#This Row],[Name]], 'Gas 19-20'!$A$4:$B$395, 2, FALSE)))</f>
        <v>27234</v>
      </c>
      <c r="G35" s="7">
        <f>IFERROR(Table17[[#This Row],[Gas 19-20]]/Table17[[#This Row],[Gas 18-19]], "")</f>
        <v>1.0559088089330024</v>
      </c>
      <c r="H35" s="7">
        <f>IF(ISNA(VLOOKUP(Table17[[#This Row],[Name]], 'Gas 20-21'!$A$4:$B$400, 2, FALSE)), "0", VLOOKUP(Table17[[#This Row],[Name]], 'Gas 20-21'!$A$4:$B$400, 2, FALSE))</f>
        <v>12869</v>
      </c>
      <c r="I35" s="7">
        <f>IFERROR(Table17[[#This Row],[Gas 20-21]]/Table17[[#This Row],[Gas 19-20]], "")</f>
        <v>0.47253433208489387</v>
      </c>
      <c r="J35" s="7">
        <f>IF(ISNA(VLOOKUP(Table17[[#This Row],[Name]], 'Gas 21-22'!$A$4:$B$408, 2, FALSE)), "0", VLOOKUP(Table17[[#This Row],[Name]], 'Gas 21-22'!$A$4:$B$408, 2, FALSE))</f>
        <v>25407</v>
      </c>
      <c r="K35" s="7">
        <f>IFERROR(Table17[[#This Row],[Gas 21-22]]/Table17[[#This Row],[Gas 20-21]], "")</f>
        <v>1.9742792757790038</v>
      </c>
      <c r="L35" s="7">
        <f>IF(ISNA(VLOOKUP(Table17[[#This Row],[Name]], 'Gas 22-23'!$A$4:$B$427, 2, FALSE)), "0", (VLOOKUP(Table17[[#This Row],[Name]], 'Gas 22-23'!$A$4:$B$427, 2, FALSE)))</f>
        <v>19904</v>
      </c>
      <c r="M35" s="8">
        <f>IFERROR(Table17[[#This Row],[Gas 22-23]]/Table17[[#This Row],[Gas 21-22]], "")</f>
        <v>0.78340614791199281</v>
      </c>
      <c r="N35">
        <f>VLOOKUP(A35,'Carbon Emissions'!A21:Y961,22,FALSE)</f>
        <v>20127</v>
      </c>
      <c r="O35" s="97">
        <f>IFERROR(Table17[[#This Row],[Gas 23-24]]/Table17[[#This Row],[Gas 22-23]],"")</f>
        <v>1.0112037781350482</v>
      </c>
    </row>
    <row r="36" spans="1:15" x14ac:dyDescent="0.25">
      <c r="A36" s="64" t="s">
        <v>434</v>
      </c>
      <c r="B36" s="21" t="str">
        <f>VLOOKUP(Table17[[#This Row],[Name]], 'Site Information'!$A$2:$D$46, 4, FALSE)</f>
        <v>Leisure and Culture - Libraries and Museums</v>
      </c>
      <c r="C36" s="8" t="str">
        <f>IF(ISNA(VLOOKUP(Table17[[#This Row],[Name]], 'Gas 17-18'!$A$4:$B$395, 2, FALSE)), "0", (VLOOKUP(Table17[[#This Row],[Name]], 'Gas 17-18'!$A$4:$B$395, 2, FALSE)))</f>
        <v>0</v>
      </c>
      <c r="D36" s="8">
        <f>IF(ISNA(VLOOKUP(Table17[[#This Row],[Name]], 'Gas 18-19'!$A$4:$B$395, 2, FALSE)), "0", (VLOOKUP(Table17[[#This Row],[Name]], 'Gas 18-19'!$A$4:$B$395, 2, FALSE)))</f>
        <v>0</v>
      </c>
      <c r="E36" s="8" t="str">
        <f>IFERROR(Table17[[#This Row],[Gas 18-19]]/Table17[[#This Row],[Gas 17-18]], "")</f>
        <v/>
      </c>
      <c r="F36" s="7">
        <f>IF(ISNA(VLOOKUP(Table17[[#This Row],[Name]], 'Gas 19-20'!$A$4:$B$395, 2, FALSE)), "0", (VLOOKUP(Table17[[#This Row],[Name]], 'Gas 19-20'!$A$4:$B$395, 2, FALSE)))</f>
        <v>0</v>
      </c>
      <c r="G36" s="7" t="str">
        <f>IFERROR(Table17[[#This Row],[Gas 19-20]]/Table17[[#This Row],[Gas 18-19]], "")</f>
        <v/>
      </c>
      <c r="H36" s="7">
        <f>IF(ISNA(VLOOKUP(Table17[[#This Row],[Name]], 'Gas 20-21'!$A$4:$B$400, 2, FALSE)), "0", VLOOKUP(Table17[[#This Row],[Name]], 'Gas 20-21'!$A$4:$B$400, 2, FALSE))</f>
        <v>11</v>
      </c>
      <c r="I36" s="7" t="str">
        <f>IFERROR(Table17[[#This Row],[Gas 20-21]]/Table17[[#This Row],[Gas 19-20]], "")</f>
        <v/>
      </c>
      <c r="J36" s="7">
        <f>IF(ISNA(VLOOKUP(Table17[[#This Row],[Name]], 'Gas 21-22'!$A$4:$B$408, 2, FALSE)), "0", VLOOKUP(Table17[[#This Row],[Name]], 'Gas 21-22'!$A$4:$B$408, 2, FALSE))</f>
        <v>13941</v>
      </c>
      <c r="K36" s="7">
        <f>IFERROR(Table17[[#This Row],[Gas 21-22]]/Table17[[#This Row],[Gas 20-21]], "")</f>
        <v>1267.3636363636363</v>
      </c>
      <c r="L36" s="7">
        <f>IF(ISNA(VLOOKUP(Table17[[#This Row],[Name]], 'Gas 22-23'!$A$4:$B$427, 2, FALSE)), "0", (VLOOKUP(Table17[[#This Row],[Name]], 'Gas 22-23'!$A$4:$B$427, 2, FALSE)))</f>
        <v>25789</v>
      </c>
      <c r="M36" s="8">
        <f>IFERROR(Table17[[#This Row],[Gas 22-23]]/Table17[[#This Row],[Gas 21-22]], "")</f>
        <v>1.8498672978982855</v>
      </c>
      <c r="N36">
        <f>VLOOKUP(A36,'Carbon Emissions'!A28:Y968,22,FALSE)</f>
        <v>19668</v>
      </c>
      <c r="O36" s="97">
        <f>IFERROR(Table17[[#This Row],[Gas 23-24]]/Table17[[#This Row],[Gas 22-23]],"")</f>
        <v>0.76265074256465937</v>
      </c>
    </row>
    <row r="37" spans="1:15" x14ac:dyDescent="0.25">
      <c r="A37" s="64" t="s">
        <v>550</v>
      </c>
      <c r="B37" s="21" t="str">
        <f>VLOOKUP(Table17[[#This Row],[Name]], 'Site Information'!$A$2:$D$46, 4, FALSE)</f>
        <v>Leisure and Culture - Libraries and Museums</v>
      </c>
      <c r="C37" s="8">
        <f>IF(ISNA(VLOOKUP(Table17[[#This Row],[Name]], 'Gas 17-18'!$A$4:$B$395, 2, FALSE)), "0", (VLOOKUP(Table17[[#This Row],[Name]], 'Gas 17-18'!$A$4:$B$395, 2, FALSE)))</f>
        <v>20979</v>
      </c>
      <c r="D37" s="8">
        <f>IF(ISNA(VLOOKUP(Table17[[#This Row],[Name]], 'Gas 18-19'!$A$4:$B$395, 2, FALSE)), "0", (VLOOKUP(Table17[[#This Row],[Name]], 'Gas 18-19'!$A$4:$B$395, 2, FALSE)))</f>
        <v>19731</v>
      </c>
      <c r="E37" s="8">
        <f>IFERROR(Table17[[#This Row],[Gas 18-19]]/Table17[[#This Row],[Gas 17-18]], "")</f>
        <v>0.94051194051194054</v>
      </c>
      <c r="F37" s="7">
        <f>IF(ISNA(VLOOKUP(Table17[[#This Row],[Name]], 'Gas 19-20'!$A$4:$B$395, 2, FALSE)), "0", (VLOOKUP(Table17[[#This Row],[Name]], 'Gas 19-20'!$A$4:$B$395, 2, FALSE)))</f>
        <v>21357</v>
      </c>
      <c r="G37" s="7">
        <f>IFERROR(Table17[[#This Row],[Gas 19-20]]/Table17[[#This Row],[Gas 18-19]], "")</f>
        <v>1.0824083928842938</v>
      </c>
      <c r="H37" s="7">
        <f>IF(ISNA(VLOOKUP(Table17[[#This Row],[Name]], 'Gas 20-21'!$A$4:$B$400, 2, FALSE)), "0", VLOOKUP(Table17[[#This Row],[Name]], 'Gas 20-21'!$A$4:$B$400, 2, FALSE))</f>
        <v>15952</v>
      </c>
      <c r="I37" s="7">
        <f>IFERROR(Table17[[#This Row],[Gas 20-21]]/Table17[[#This Row],[Gas 19-20]], "")</f>
        <v>0.74692138408952569</v>
      </c>
      <c r="J37" s="7">
        <f>IF(ISNA(VLOOKUP(Table17[[#This Row],[Name]], 'Gas 21-22'!$A$4:$B$408, 2, FALSE)), "0", VLOOKUP(Table17[[#This Row],[Name]], 'Gas 21-22'!$A$4:$B$408, 2, FALSE))</f>
        <v>20064</v>
      </c>
      <c r="K37" s="7">
        <f>IFERROR(Table17[[#This Row],[Gas 21-22]]/Table17[[#This Row],[Gas 20-21]], "")</f>
        <v>1.2577733199598797</v>
      </c>
      <c r="L37" s="7">
        <f>IF(ISNA(VLOOKUP(Table17[[#This Row],[Name]], 'Gas 22-23'!$A$4:$B$427, 2, FALSE)), "0", (VLOOKUP(Table17[[#This Row],[Name]], 'Gas 22-23'!$A$4:$B$427, 2, FALSE)))</f>
        <v>17944</v>
      </c>
      <c r="M37" s="8">
        <f>IFERROR(Table17[[#This Row],[Gas 22-23]]/Table17[[#This Row],[Gas 21-22]], "")</f>
        <v>0.89433811802232854</v>
      </c>
      <c r="N37">
        <f>VLOOKUP(A37,'Carbon Emissions'!A35:Y975,22,FALSE)</f>
        <v>19441</v>
      </c>
      <c r="O37" s="97">
        <f>IFERROR(Table17[[#This Row],[Gas 23-24]]/Table17[[#This Row],[Gas 22-23]],"")</f>
        <v>1.0834262148907712</v>
      </c>
    </row>
    <row r="38" spans="1:15" x14ac:dyDescent="0.25">
      <c r="A38" s="64" t="s">
        <v>65</v>
      </c>
      <c r="B38" s="21" t="str">
        <f>VLOOKUP(Table17[[#This Row],[Name]], 'Site Information'!$A$2:$D$46, 4, FALSE)</f>
        <v>Leisure and Culture - Libraries and Museums</v>
      </c>
      <c r="C38" s="8">
        <f>IF(ISNA(VLOOKUP(Table17[[#This Row],[Name]], 'Gas 17-18'!$A$4:$B$395, 2, FALSE)), "0", (VLOOKUP(Table17[[#This Row],[Name]], 'Gas 17-18'!$A$4:$B$395, 2, FALSE)))</f>
        <v>15331</v>
      </c>
      <c r="D38" s="8">
        <f>IF(ISNA(VLOOKUP(Table17[[#This Row],[Name]], 'Gas 18-19'!$A$4:$B$395, 2, FALSE)), "0", (VLOOKUP(Table17[[#This Row],[Name]], 'Gas 18-19'!$A$4:$B$395, 2, FALSE)))</f>
        <v>13186</v>
      </c>
      <c r="E38" s="8">
        <f>IFERROR(Table17[[#This Row],[Gas 18-19]]/Table17[[#This Row],[Gas 17-18]], "")</f>
        <v>0.86008740460504862</v>
      </c>
      <c r="F38" s="7">
        <f>IF(ISNA(VLOOKUP(Table17[[#This Row],[Name]], 'Gas 19-20'!$A$4:$B$395, 2, FALSE)), "0", (VLOOKUP(Table17[[#This Row],[Name]], 'Gas 19-20'!$A$4:$B$395, 2, FALSE)))</f>
        <v>21525</v>
      </c>
      <c r="G38" s="7">
        <f>IFERROR(Table17[[#This Row],[Gas 19-20]]/Table17[[#This Row],[Gas 18-19]], "")</f>
        <v>1.6324131654785379</v>
      </c>
      <c r="H38" s="7">
        <f>IF(ISNA(VLOOKUP(Table17[[#This Row],[Name]], 'Gas 20-21'!$A$4:$B$400, 2, FALSE)), "0", VLOOKUP(Table17[[#This Row],[Name]], 'Gas 20-21'!$A$4:$B$400, 2, FALSE))</f>
        <v>15505</v>
      </c>
      <c r="I38" s="7">
        <f>IFERROR(Table17[[#This Row],[Gas 20-21]]/Table17[[#This Row],[Gas 19-20]], "")</f>
        <v>0.72032520325203253</v>
      </c>
      <c r="J38" s="7">
        <f>IF(ISNA(VLOOKUP(Table17[[#This Row],[Name]], 'Gas 21-22'!$A$4:$B$408, 2, FALSE)), "0", VLOOKUP(Table17[[#This Row],[Name]], 'Gas 21-22'!$A$4:$B$408, 2, FALSE))</f>
        <v>20587</v>
      </c>
      <c r="K38" s="7">
        <f>IFERROR(Table17[[#This Row],[Gas 21-22]]/Table17[[#This Row],[Gas 20-21]], "")</f>
        <v>1.3277652370203161</v>
      </c>
      <c r="L38" s="7">
        <f>IF(ISNA(VLOOKUP(Table17[[#This Row],[Name]], 'Gas 22-23'!$A$4:$B$427, 2, FALSE)), "0", (VLOOKUP(Table17[[#This Row],[Name]], 'Gas 22-23'!$A$4:$B$427, 2, FALSE)))</f>
        <v>15872</v>
      </c>
      <c r="M38" s="8">
        <f>IFERROR(Table17[[#This Row],[Gas 22-23]]/Table17[[#This Row],[Gas 21-22]], "")</f>
        <v>0.77097197260407058</v>
      </c>
      <c r="N38">
        <f>VLOOKUP(A38,'Carbon Emissions'!A8:Y948,22,FALSE)</f>
        <v>18540</v>
      </c>
      <c r="O38" s="97">
        <f>IFERROR(Table17[[#This Row],[Gas 23-24]]/Table17[[#This Row],[Gas 22-23]],"")</f>
        <v>1.1680947580645162</v>
      </c>
    </row>
    <row r="39" spans="1:15" x14ac:dyDescent="0.25">
      <c r="A39" s="64" t="s">
        <v>409</v>
      </c>
      <c r="B39" s="21" t="str">
        <f>VLOOKUP(Table17[[#This Row],[Name]], 'Site Information'!$A$2:$D$46, 4, FALSE)</f>
        <v>Leisure and Culture - Libraries and Museums</v>
      </c>
      <c r="C39" s="8">
        <f>IF(ISNA(VLOOKUP(Table17[[#This Row],[Name]], 'Gas 17-18'!$A$4:$B$395, 2, FALSE)), "0", (VLOOKUP(Table17[[#This Row],[Name]], 'Gas 17-18'!$A$4:$B$395, 2, FALSE)))</f>
        <v>15000</v>
      </c>
      <c r="D39" s="8">
        <f>IF(ISNA(VLOOKUP(Table17[[#This Row],[Name]], 'Gas 18-19'!$A$4:$B$395, 2, FALSE)), "0", (VLOOKUP(Table17[[#This Row],[Name]], 'Gas 18-19'!$A$4:$B$395, 2, FALSE)))</f>
        <v>18808</v>
      </c>
      <c r="E39" s="8">
        <f>IFERROR(Table17[[#This Row],[Gas 18-19]]/Table17[[#This Row],[Gas 17-18]], "")</f>
        <v>1.2538666666666667</v>
      </c>
      <c r="F39" s="7">
        <f>IF(ISNA(VLOOKUP(Table17[[#This Row],[Name]], 'Gas 19-20'!$A$4:$B$395, 2, FALSE)), "0", (VLOOKUP(Table17[[#This Row],[Name]], 'Gas 19-20'!$A$4:$B$395, 2, FALSE)))</f>
        <v>18133</v>
      </c>
      <c r="G39" s="7">
        <f>IFERROR(Table17[[#This Row],[Gas 19-20]]/Table17[[#This Row],[Gas 18-19]], "")</f>
        <v>0.9641110165886857</v>
      </c>
      <c r="H39" s="7">
        <f>IF(ISNA(VLOOKUP(Table17[[#This Row],[Name]], 'Gas 20-21'!$A$4:$B$400, 2, FALSE)), "0", VLOOKUP(Table17[[#This Row],[Name]], 'Gas 20-21'!$A$4:$B$400, 2, FALSE))</f>
        <v>6119</v>
      </c>
      <c r="I39" s="7">
        <f>IFERROR(Table17[[#This Row],[Gas 20-21]]/Table17[[#This Row],[Gas 19-20]], "")</f>
        <v>0.33745105608558978</v>
      </c>
      <c r="J39" s="7">
        <f>IF(ISNA(VLOOKUP(Table17[[#This Row],[Name]], 'Gas 21-22'!$A$4:$B$408, 2, FALSE)), "0", VLOOKUP(Table17[[#This Row],[Name]], 'Gas 21-22'!$A$4:$B$408, 2, FALSE))</f>
        <v>21141</v>
      </c>
      <c r="K39" s="7">
        <f>IFERROR(Table17[[#This Row],[Gas 21-22]]/Table17[[#This Row],[Gas 20-21]], "")</f>
        <v>3.4549763033175354</v>
      </c>
      <c r="L39" s="7">
        <f>IF(ISNA(VLOOKUP(Table17[[#This Row],[Name]], 'Gas 22-23'!$A$4:$B$427, 2, FALSE)), "0", (VLOOKUP(Table17[[#This Row],[Name]], 'Gas 22-23'!$A$4:$B$427, 2, FALSE)))</f>
        <v>25350</v>
      </c>
      <c r="M39" s="8">
        <f>IFERROR(Table17[[#This Row],[Gas 22-23]]/Table17[[#This Row],[Gas 21-22]], "")</f>
        <v>1.199091812118632</v>
      </c>
      <c r="N39">
        <f>VLOOKUP(A39,'Carbon Emissions'!A26:Y966,22,FALSE)</f>
        <v>17334</v>
      </c>
      <c r="O39" s="97">
        <f>IFERROR(Table17[[#This Row],[Gas 23-24]]/Table17[[#This Row],[Gas 22-23]],"")</f>
        <v>0.68378698224852075</v>
      </c>
    </row>
    <row r="40" spans="1:15" x14ac:dyDescent="0.25">
      <c r="A40" s="64" t="s">
        <v>716</v>
      </c>
      <c r="B40" s="21" t="str">
        <f>VLOOKUP(Table17[[#This Row],[Name]], 'Site Information'!$A$2:$D$46, 4, FALSE)</f>
        <v>Leisure and Culture - Libraries and Museums</v>
      </c>
      <c r="C40" s="8">
        <f>IF(ISNA(VLOOKUP(Table17[[#This Row],[Name]], 'Gas 17-18'!$A$4:$B$395, 2, FALSE)), "0", (VLOOKUP(Table17[[#This Row],[Name]], 'Gas 17-18'!$A$4:$B$395, 2, FALSE)))</f>
        <v>24256</v>
      </c>
      <c r="D40" s="8">
        <f>IF(ISNA(VLOOKUP(Table17[[#This Row],[Name]], 'Gas 18-19'!$A$4:$B$395, 2, FALSE)), "0", (VLOOKUP(Table17[[#This Row],[Name]], 'Gas 18-19'!$A$4:$B$395, 2, FALSE)))</f>
        <v>22935</v>
      </c>
      <c r="E40" s="8">
        <f>IFERROR(Table17[[#This Row],[Gas 18-19]]/Table17[[#This Row],[Gas 17-18]], "")</f>
        <v>0.94553924802110823</v>
      </c>
      <c r="F40" s="7">
        <f>IF(ISNA(VLOOKUP(Table17[[#This Row],[Name]], 'Gas 19-20'!$A$4:$B$395, 2, FALSE)), "0", (VLOOKUP(Table17[[#This Row],[Name]], 'Gas 19-20'!$A$4:$B$395, 2, FALSE)))</f>
        <v>26627</v>
      </c>
      <c r="G40" s="7">
        <f>IFERROR(Table17[[#This Row],[Gas 19-20]]/Table17[[#This Row],[Gas 18-19]], "")</f>
        <v>1.1609766732068891</v>
      </c>
      <c r="H40" s="7">
        <f>IF(ISNA(VLOOKUP(Table17[[#This Row],[Name]], 'Gas 20-21'!$A$4:$B$400, 2, FALSE)), "0", VLOOKUP(Table17[[#This Row],[Name]], 'Gas 20-21'!$A$4:$B$400, 2, FALSE))</f>
        <v>21491</v>
      </c>
      <c r="I40" s="7">
        <f>IFERROR(Table17[[#This Row],[Gas 20-21]]/Table17[[#This Row],[Gas 19-20]], "")</f>
        <v>0.8071130807075525</v>
      </c>
      <c r="J40" s="7">
        <f>IF(ISNA(VLOOKUP(Table17[[#This Row],[Name]], 'Gas 21-22'!$A$4:$B$408, 2, FALSE)), "0", VLOOKUP(Table17[[#This Row],[Name]], 'Gas 21-22'!$A$4:$B$408, 2, FALSE))</f>
        <v>22077</v>
      </c>
      <c r="K40" s="7">
        <f>IFERROR(Table17[[#This Row],[Gas 21-22]]/Table17[[#This Row],[Gas 20-21]], "")</f>
        <v>1.027267228142013</v>
      </c>
      <c r="L40" s="7">
        <f>IF(ISNA(VLOOKUP(Table17[[#This Row],[Name]], 'Gas 22-23'!$A$4:$B$427, 2, FALSE)), "0", (VLOOKUP(Table17[[#This Row],[Name]], 'Gas 22-23'!$A$4:$B$427, 2, FALSE)))</f>
        <v>25664</v>
      </c>
      <c r="M40" s="8">
        <f>IFERROR(Table17[[#This Row],[Gas 22-23]]/Table17[[#This Row],[Gas 21-22]], "")</f>
        <v>1.1624767857951714</v>
      </c>
      <c r="N40">
        <f>VLOOKUP(A40,'Carbon Emissions'!A43:Y983,22,FALSE)</f>
        <v>16388</v>
      </c>
      <c r="O40" s="97">
        <f>IFERROR(Table17[[#This Row],[Gas 23-24]]/Table17[[#This Row],[Gas 22-23]],"")</f>
        <v>0.63855985037406482</v>
      </c>
    </row>
    <row r="41" spans="1:15" x14ac:dyDescent="0.25">
      <c r="A41" s="64" t="s">
        <v>426</v>
      </c>
      <c r="B41" s="21" t="str">
        <f>VLOOKUP(Table17[[#This Row],[Name]], 'Site Information'!$A$2:$D$46, 4, FALSE)</f>
        <v>Leisure and Culture - Libraries and Museums</v>
      </c>
      <c r="C41" s="8" t="str">
        <f>IF(ISNA(VLOOKUP(Table17[[#This Row],[Name]], 'Gas 17-18'!$A$4:$B$395, 2, FALSE)), "0", (VLOOKUP(Table17[[#This Row],[Name]], 'Gas 17-18'!$A$4:$B$395, 2, FALSE)))</f>
        <v>0</v>
      </c>
      <c r="D41" s="8">
        <f>IF(ISNA(VLOOKUP(Table17[[#This Row],[Name]], 'Gas 18-19'!$A$4:$B$395, 2, FALSE)), "0", (VLOOKUP(Table17[[#This Row],[Name]], 'Gas 18-19'!$A$4:$B$395, 2, FALSE)))</f>
        <v>6546</v>
      </c>
      <c r="E41" s="8" t="str">
        <f>IFERROR(Table17[[#This Row],[Gas 18-19]]/Table17[[#This Row],[Gas 17-18]], "")</f>
        <v/>
      </c>
      <c r="F41" s="7">
        <f>IF(ISNA(VLOOKUP(Table17[[#This Row],[Name]], 'Gas 19-20'!$A$4:$B$395, 2, FALSE)), "0", (VLOOKUP(Table17[[#This Row],[Name]], 'Gas 19-20'!$A$4:$B$395, 2, FALSE)))</f>
        <v>17526</v>
      </c>
      <c r="G41" s="7">
        <f>IFERROR(Table17[[#This Row],[Gas 19-20]]/Table17[[#This Row],[Gas 18-19]], "")</f>
        <v>2.6773602199816682</v>
      </c>
      <c r="H41" s="7">
        <f>IF(ISNA(VLOOKUP(Table17[[#This Row],[Name]], 'Gas 20-21'!$A$4:$B$400, 2, FALSE)), "0", VLOOKUP(Table17[[#This Row],[Name]], 'Gas 20-21'!$A$4:$B$400, 2, FALSE))</f>
        <v>16442</v>
      </c>
      <c r="I41" s="7">
        <f>IFERROR(Table17[[#This Row],[Gas 20-21]]/Table17[[#This Row],[Gas 19-20]], "")</f>
        <v>0.93814903571836128</v>
      </c>
      <c r="J41" s="7">
        <f>IF(ISNA(VLOOKUP(Table17[[#This Row],[Name]], 'Gas 21-22'!$A$4:$B$408, 2, FALSE)), "0", VLOOKUP(Table17[[#This Row],[Name]], 'Gas 21-22'!$A$4:$B$408, 2, FALSE))</f>
        <v>18322</v>
      </c>
      <c r="K41" s="7">
        <f>IFERROR(Table17[[#This Row],[Gas 21-22]]/Table17[[#This Row],[Gas 20-21]], "")</f>
        <v>1.1143413210071766</v>
      </c>
      <c r="L41" s="7">
        <f>IF(ISNA(VLOOKUP(Table17[[#This Row],[Name]], 'Gas 22-23'!$A$4:$B$427, 2, FALSE)), "0", (VLOOKUP(Table17[[#This Row],[Name]], 'Gas 22-23'!$A$4:$B$427, 2, FALSE)))</f>
        <v>10912</v>
      </c>
      <c r="M41" s="8">
        <f>IFERROR(Table17[[#This Row],[Gas 22-23]]/Table17[[#This Row],[Gas 21-22]], "")</f>
        <v>0.5955681694138194</v>
      </c>
      <c r="N41">
        <f>VLOOKUP(A41,'Carbon Emissions'!A27:Y967,22,FALSE)</f>
        <v>13979</v>
      </c>
      <c r="O41" s="97">
        <f>IFERROR(Table17[[#This Row],[Gas 23-24]]/Table17[[#This Row],[Gas 22-23]],"")</f>
        <v>1.2810667155425219</v>
      </c>
    </row>
    <row r="42" spans="1:15" x14ac:dyDescent="0.25">
      <c r="A42" s="64" t="s">
        <v>124</v>
      </c>
      <c r="B42" s="21" t="str">
        <f>VLOOKUP(Table17[[#This Row],[Name]], 'Site Information'!$A$2:$D$46, 4, FALSE)</f>
        <v>Leisure and Culture - Libraries and Museums</v>
      </c>
      <c r="C42" s="8">
        <f>IF(ISNA(VLOOKUP(Table17[[#This Row],[Name]], 'Gas 17-18'!$A$4:$B$395, 2, FALSE)), "0", (VLOOKUP(Table17[[#This Row],[Name]], 'Gas 17-18'!$A$4:$B$395, 2, FALSE)))</f>
        <v>10750</v>
      </c>
      <c r="D42" s="8">
        <f>IF(ISNA(VLOOKUP(Table17[[#This Row],[Name]], 'Gas 18-19'!$A$4:$B$395, 2, FALSE)), "0", (VLOOKUP(Table17[[#This Row],[Name]], 'Gas 18-19'!$A$4:$B$395, 2, FALSE)))</f>
        <v>14726</v>
      </c>
      <c r="E42" s="8">
        <f>IFERROR(Table17[[#This Row],[Gas 18-19]]/Table17[[#This Row],[Gas 17-18]], "")</f>
        <v>1.3698604651162791</v>
      </c>
      <c r="F42" s="7">
        <f>IF(ISNA(VLOOKUP(Table17[[#This Row],[Name]], 'Gas 19-20'!$A$4:$B$395, 2, FALSE)), "0", (VLOOKUP(Table17[[#This Row],[Name]], 'Gas 19-20'!$A$4:$B$395, 2, FALSE)))</f>
        <v>14978</v>
      </c>
      <c r="G42" s="7">
        <f>IFERROR(Table17[[#This Row],[Gas 19-20]]/Table17[[#This Row],[Gas 18-19]], "")</f>
        <v>1.0171125899769116</v>
      </c>
      <c r="H42" s="7">
        <f>IF(ISNA(VLOOKUP(Table17[[#This Row],[Name]], 'Gas 20-21'!$A$4:$B$400, 2, FALSE)), "0", VLOOKUP(Table17[[#This Row],[Name]], 'Gas 20-21'!$A$4:$B$400, 2, FALSE))</f>
        <v>10315</v>
      </c>
      <c r="I42" s="7">
        <f>IFERROR(Table17[[#This Row],[Gas 20-21]]/Table17[[#This Row],[Gas 19-20]], "")</f>
        <v>0.68867672586460138</v>
      </c>
      <c r="J42" s="7">
        <f>IF(ISNA(VLOOKUP(Table17[[#This Row],[Name]], 'Gas 21-22'!$A$4:$B$408, 2, FALSE)), "0", VLOOKUP(Table17[[#This Row],[Name]], 'Gas 21-22'!$A$4:$B$408, 2, FALSE))</f>
        <v>20949</v>
      </c>
      <c r="K42" s="7">
        <f>IFERROR(Table17[[#This Row],[Gas 21-22]]/Table17[[#This Row],[Gas 20-21]], "")</f>
        <v>2.0309258361609306</v>
      </c>
      <c r="L42" s="7">
        <f>IF(ISNA(VLOOKUP(Table17[[#This Row],[Name]], 'Gas 22-23'!$A$4:$B$427, 2, FALSE)), "0", (VLOOKUP(Table17[[#This Row],[Name]], 'Gas 22-23'!$A$4:$B$427, 2, FALSE)))</f>
        <v>30169</v>
      </c>
      <c r="M42" s="8">
        <f>IFERROR(Table17[[#This Row],[Gas 22-23]]/Table17[[#This Row],[Gas 21-22]], "")</f>
        <v>1.4401164733400162</v>
      </c>
      <c r="N42">
        <f>VLOOKUP(A42,'Carbon Emissions'!A12:Y952,22,FALSE)</f>
        <v>13139</v>
      </c>
      <c r="O42" s="97">
        <f>IFERROR(Table17[[#This Row],[Gas 23-24]]/Table17[[#This Row],[Gas 22-23]],"")</f>
        <v>0.43551327521628164</v>
      </c>
    </row>
    <row r="43" spans="1:15" x14ac:dyDescent="0.25">
      <c r="A43" s="64" t="s">
        <v>484</v>
      </c>
      <c r="B43" s="21" t="str">
        <f>VLOOKUP(Table17[[#This Row],[Name]], 'Site Information'!$A$2:$D$46, 4, FALSE)</f>
        <v>Leisure and Culture - Libraries and Museums</v>
      </c>
      <c r="C43" s="8">
        <f>IF(ISNA(VLOOKUP(Table17[[#This Row],[Name]], 'Gas 17-18'!$A$4:$B$395, 2, FALSE)), "0", (VLOOKUP(Table17[[#This Row],[Name]], 'Gas 17-18'!$A$4:$B$395, 2, FALSE)))</f>
        <v>17635</v>
      </c>
      <c r="D43" s="8">
        <f>IF(ISNA(VLOOKUP(Table17[[#This Row],[Name]], 'Gas 18-19'!$A$4:$B$395, 2, FALSE)), "0", (VLOOKUP(Table17[[#This Row],[Name]], 'Gas 18-19'!$A$4:$B$395, 2, FALSE)))</f>
        <v>14316</v>
      </c>
      <c r="E43" s="8">
        <f>IFERROR(Table17[[#This Row],[Gas 18-19]]/Table17[[#This Row],[Gas 17-18]], "")</f>
        <v>0.81179472639637085</v>
      </c>
      <c r="F43" s="7">
        <f>IF(ISNA(VLOOKUP(Table17[[#This Row],[Name]], 'Gas 19-20'!$A$4:$B$395, 2, FALSE)), "0", (VLOOKUP(Table17[[#This Row],[Name]], 'Gas 19-20'!$A$4:$B$395, 2, FALSE)))</f>
        <v>17882</v>
      </c>
      <c r="G43" s="7">
        <f>IFERROR(Table17[[#This Row],[Gas 19-20]]/Table17[[#This Row],[Gas 18-19]], "")</f>
        <v>1.2490919251187482</v>
      </c>
      <c r="H43" s="7">
        <f>IF(ISNA(VLOOKUP(Table17[[#This Row],[Name]], 'Gas 20-21'!$A$4:$B$400, 2, FALSE)), "0", VLOOKUP(Table17[[#This Row],[Name]], 'Gas 20-21'!$A$4:$B$400, 2, FALSE))</f>
        <v>10881</v>
      </c>
      <c r="I43" s="7">
        <f>IFERROR(Table17[[#This Row],[Gas 20-21]]/Table17[[#This Row],[Gas 19-20]], "")</f>
        <v>0.60848898333519741</v>
      </c>
      <c r="J43" s="7">
        <f>IF(ISNA(VLOOKUP(Table17[[#This Row],[Name]], 'Gas 21-22'!$A$4:$B$408, 2, FALSE)), "0", VLOOKUP(Table17[[#This Row],[Name]], 'Gas 21-22'!$A$4:$B$408, 2, FALSE))</f>
        <v>13757</v>
      </c>
      <c r="K43" s="7">
        <f>IFERROR(Table17[[#This Row],[Gas 21-22]]/Table17[[#This Row],[Gas 20-21]], "")</f>
        <v>1.2643139417332965</v>
      </c>
      <c r="L43" s="7">
        <f>IF(ISNA(VLOOKUP(Table17[[#This Row],[Name]], 'Gas 22-23'!$A$4:$B$427, 2, FALSE)), "0", (VLOOKUP(Table17[[#This Row],[Name]], 'Gas 22-23'!$A$4:$B$427, 2, FALSE)))</f>
        <v>15084</v>
      </c>
      <c r="M43" s="8">
        <f>IFERROR(Table17[[#This Row],[Gas 22-23]]/Table17[[#This Row],[Gas 21-22]], "")</f>
        <v>1.0964599840081413</v>
      </c>
      <c r="N43">
        <f>VLOOKUP(A43,'Carbon Emissions'!A30:Y970,22,FALSE)</f>
        <v>11936</v>
      </c>
      <c r="O43" s="97">
        <f>IFERROR(Table17[[#This Row],[Gas 23-24]]/Table17[[#This Row],[Gas 22-23]],"")</f>
        <v>0.79130204189870057</v>
      </c>
    </row>
    <row r="44" spans="1:15" x14ac:dyDescent="0.25">
      <c r="A44" s="64" t="s">
        <v>557</v>
      </c>
      <c r="B44" s="21" t="str">
        <f>VLOOKUP(Table17[[#This Row],[Name]], 'Site Information'!$A$2:$D$46, 4, FALSE)</f>
        <v>Leisure and Culture - Libraries and Museums</v>
      </c>
      <c r="C44" s="8">
        <f>IF(ISNA(VLOOKUP(Table17[[#This Row],[Name]], 'Gas 17-18'!$A$4:$B$395, 2, FALSE)), "0", (VLOOKUP(Table17[[#This Row],[Name]], 'Gas 17-18'!$A$4:$B$395, 2, FALSE)))</f>
        <v>62707</v>
      </c>
      <c r="D44" s="8">
        <f>IF(ISNA(VLOOKUP(Table17[[#This Row],[Name]], 'Gas 18-19'!$A$4:$B$395, 2, FALSE)), "0", (VLOOKUP(Table17[[#This Row],[Name]], 'Gas 18-19'!$A$4:$B$395, 2, FALSE)))</f>
        <v>12556</v>
      </c>
      <c r="E44" s="8">
        <f>IFERROR(Table17[[#This Row],[Gas 18-19]]/Table17[[#This Row],[Gas 17-18]], "")</f>
        <v>0.20023282887077998</v>
      </c>
      <c r="F44" s="7">
        <f>IF(ISNA(VLOOKUP(Table17[[#This Row],[Name]], 'Gas 19-20'!$A$4:$B$395, 2, FALSE)), "0", (VLOOKUP(Table17[[#This Row],[Name]], 'Gas 19-20'!$A$4:$B$395, 2, FALSE)))</f>
        <v>83168</v>
      </c>
      <c r="G44" s="7">
        <f>IFERROR(Table17[[#This Row],[Gas 19-20]]/Table17[[#This Row],[Gas 18-19]], "")</f>
        <v>6.623765530423702</v>
      </c>
      <c r="H44" s="7">
        <f>IF(ISNA(VLOOKUP(Table17[[#This Row],[Name]], 'Gas 20-21'!$A$4:$B$400, 2, FALSE)), "0", VLOOKUP(Table17[[#This Row],[Name]], 'Gas 20-21'!$A$4:$B$400, 2, FALSE))</f>
        <v>57956</v>
      </c>
      <c r="I44" s="7">
        <f>IFERROR(Table17[[#This Row],[Gas 20-21]]/Table17[[#This Row],[Gas 19-20]], "")</f>
        <v>0.69685455944594077</v>
      </c>
      <c r="J44" s="7">
        <f>IF(ISNA(VLOOKUP(Table17[[#This Row],[Name]], 'Gas 21-22'!$A$4:$B$408, 2, FALSE)), "0", VLOOKUP(Table17[[#This Row],[Name]], 'Gas 21-22'!$A$4:$B$408, 2, FALSE))</f>
        <v>63459</v>
      </c>
      <c r="K44" s="7">
        <f>IFERROR(Table17[[#This Row],[Gas 21-22]]/Table17[[#This Row],[Gas 20-21]], "")</f>
        <v>1.0949513423976811</v>
      </c>
      <c r="L44" s="7">
        <f>IF(ISNA(VLOOKUP(Table17[[#This Row],[Name]], 'Gas 22-23'!$A$4:$B$427, 2, FALSE)), "0", (VLOOKUP(Table17[[#This Row],[Name]], 'Gas 22-23'!$A$4:$B$427, 2, FALSE)))</f>
        <v>65384</v>
      </c>
      <c r="M44" s="8">
        <f>IFERROR(Table17[[#This Row],[Gas 22-23]]/Table17[[#This Row],[Gas 21-22]], "")</f>
        <v>1.0303345467152019</v>
      </c>
      <c r="N44">
        <f>VLOOKUP(A44,'Carbon Emissions'!A36:Y976,22,FALSE)</f>
        <v>10041</v>
      </c>
      <c r="O44" s="97">
        <f>IFERROR(Table17[[#This Row],[Gas 23-24]]/Table17[[#This Row],[Gas 22-23]],"")</f>
        <v>0.15356968065581794</v>
      </c>
    </row>
    <row r="45" spans="1:15" x14ac:dyDescent="0.25">
      <c r="A45" s="64" t="s">
        <v>52</v>
      </c>
      <c r="B45" s="21" t="str">
        <f>VLOOKUP(Table17[[#This Row],[Name]], 'Site Information'!$A$2:$D$46, 4, FALSE)</f>
        <v>Leisure and Culture - Libraries and Museums</v>
      </c>
      <c r="C45" s="8">
        <f>IF(ISNA(VLOOKUP(Table17[[#This Row],[Name]], 'Gas 17-18'!$A$4:$B$395, 2, FALSE)), "0", (VLOOKUP(Table17[[#This Row],[Name]], 'Gas 17-18'!$A$4:$B$395, 2, FALSE)))</f>
        <v>8711</v>
      </c>
      <c r="D45" s="8">
        <f>IF(ISNA(VLOOKUP(Table17[[#This Row],[Name]], 'Gas 18-19'!$A$4:$B$395, 2, FALSE)), "0", (VLOOKUP(Table17[[#This Row],[Name]], 'Gas 18-19'!$A$4:$B$395, 2, FALSE)))</f>
        <v>8403</v>
      </c>
      <c r="E45" s="8">
        <f>IFERROR(Table17[[#This Row],[Gas 18-19]]/Table17[[#This Row],[Gas 17-18]], "")</f>
        <v>0.96464240615313968</v>
      </c>
      <c r="F45" s="7">
        <f>IF(ISNA(VLOOKUP(Table17[[#This Row],[Name]], 'Gas 19-20'!$A$4:$B$395, 2, FALSE)), "0", (VLOOKUP(Table17[[#This Row],[Name]], 'Gas 19-20'!$A$4:$B$395, 2, FALSE)))</f>
        <v>8994</v>
      </c>
      <c r="G45" s="7">
        <f>IFERROR(Table17[[#This Row],[Gas 19-20]]/Table17[[#This Row],[Gas 18-19]], "")</f>
        <v>1.070332024277044</v>
      </c>
      <c r="H45" s="7">
        <f>IF(ISNA(VLOOKUP(Table17[[#This Row],[Name]], 'Gas 20-21'!$A$4:$B$400, 2, FALSE)), "0", VLOOKUP(Table17[[#This Row],[Name]], 'Gas 20-21'!$A$4:$B$400, 2, FALSE))</f>
        <v>5927</v>
      </c>
      <c r="I45" s="7">
        <f>IFERROR(Table17[[#This Row],[Gas 20-21]]/Table17[[#This Row],[Gas 19-20]], "")</f>
        <v>0.65899488547920837</v>
      </c>
      <c r="J45" s="7">
        <f>IF(ISNA(VLOOKUP(Table17[[#This Row],[Name]], 'Gas 21-22'!$A$4:$B$408, 2, FALSE)), "0", VLOOKUP(Table17[[#This Row],[Name]], 'Gas 21-22'!$A$4:$B$408, 2, FALSE))</f>
        <v>11106</v>
      </c>
      <c r="K45" s="7">
        <f>IFERROR(Table17[[#This Row],[Gas 21-22]]/Table17[[#This Row],[Gas 20-21]], "")</f>
        <v>1.873797874135313</v>
      </c>
      <c r="L45" s="7">
        <f>IF(ISNA(VLOOKUP(Table17[[#This Row],[Name]], 'Gas 22-23'!$A$4:$B$427, 2, FALSE)), "0", (VLOOKUP(Table17[[#This Row],[Name]], 'Gas 22-23'!$A$4:$B$427, 2, FALSE)))</f>
        <v>9218</v>
      </c>
      <c r="M45" s="8">
        <f>IFERROR(Table17[[#This Row],[Gas 22-23]]/Table17[[#This Row],[Gas 21-22]], "")</f>
        <v>0.83000180082838104</v>
      </c>
      <c r="N45">
        <f>VLOOKUP(A45,'Carbon Emissions'!A7:Y947,22,FALSE)</f>
        <v>8569</v>
      </c>
      <c r="O45" s="97">
        <f>IFERROR(Table17[[#This Row],[Gas 23-24]]/Table17[[#This Row],[Gas 22-23]],"")</f>
        <v>0.92959427207637235</v>
      </c>
    </row>
    <row r="46" spans="1:15" x14ac:dyDescent="0.25">
      <c r="A46" s="64" t="s">
        <v>697</v>
      </c>
      <c r="B46" s="21" t="str">
        <f>VLOOKUP(Table17[[#This Row],[Name]], 'Site Information'!$A$2:$D$46, 4, FALSE)</f>
        <v>Leisure and Culture - Libraries and Museums</v>
      </c>
      <c r="C46" s="8">
        <f>IF(ISNA(VLOOKUP(Table17[[#This Row],[Name]], 'Gas 17-18'!$A$4:$B$395, 2, FALSE)), "0", (VLOOKUP(Table17[[#This Row],[Name]], 'Gas 17-18'!$A$4:$B$395, 2, FALSE)))</f>
        <v>7393</v>
      </c>
      <c r="D46" s="8">
        <f>IF(ISNA(VLOOKUP(Table17[[#This Row],[Name]], 'Gas 18-19'!$A$4:$B$395, 2, FALSE)), "0", (VLOOKUP(Table17[[#This Row],[Name]], 'Gas 18-19'!$A$4:$B$395, 2, FALSE)))</f>
        <v>18288</v>
      </c>
      <c r="E46" s="8">
        <f>IFERROR(Table17[[#This Row],[Gas 18-19]]/Table17[[#This Row],[Gas 17-18]], "")</f>
        <v>2.4736913296361425</v>
      </c>
      <c r="F46" s="7">
        <f>IF(ISNA(VLOOKUP(Table17[[#This Row],[Name]], 'Gas 19-20'!$A$4:$B$395, 2, FALSE)), "0", (VLOOKUP(Table17[[#This Row],[Name]], 'Gas 19-20'!$A$4:$B$395, 2, FALSE)))</f>
        <v>26772</v>
      </c>
      <c r="G46" s="7">
        <f>IFERROR(Table17[[#This Row],[Gas 19-20]]/Table17[[#This Row],[Gas 18-19]], "")</f>
        <v>1.4639107611548556</v>
      </c>
      <c r="H46" s="7">
        <f>IF(ISNA(VLOOKUP(Table17[[#This Row],[Name]], 'Gas 20-21'!$A$4:$B$400, 2, FALSE)), "0", VLOOKUP(Table17[[#This Row],[Name]], 'Gas 20-21'!$A$4:$B$400, 2, FALSE))</f>
        <v>20762</v>
      </c>
      <c r="I46" s="7">
        <f>IFERROR(Table17[[#This Row],[Gas 20-21]]/Table17[[#This Row],[Gas 19-20]], "")</f>
        <v>0.77551172867174656</v>
      </c>
      <c r="J46" s="7">
        <f>IF(ISNA(VLOOKUP(Table17[[#This Row],[Name]], 'Gas 21-22'!$A$4:$B$408, 2, FALSE)), "0", VLOOKUP(Table17[[#This Row],[Name]], 'Gas 21-22'!$A$4:$B$408, 2, FALSE))</f>
        <v>24925</v>
      </c>
      <c r="K46" s="7">
        <f>IFERROR(Table17[[#This Row],[Gas 21-22]]/Table17[[#This Row],[Gas 20-21]], "")</f>
        <v>1.2005105481167517</v>
      </c>
      <c r="L46" s="7">
        <f>IF(ISNA(VLOOKUP(Table17[[#This Row],[Name]], 'Gas 22-23'!$A$4:$B$427, 2, FALSE)), "0", (VLOOKUP(Table17[[#This Row],[Name]], 'Gas 22-23'!$A$4:$B$427, 2, FALSE)))</f>
        <v>23014</v>
      </c>
      <c r="M46" s="8">
        <f>IFERROR(Table17[[#This Row],[Gas 22-23]]/Table17[[#This Row],[Gas 21-22]], "")</f>
        <v>0.92332998996990978</v>
      </c>
      <c r="N46">
        <f>VLOOKUP(A46,'Carbon Emissions'!A40:Y980,22,FALSE)</f>
        <v>-22153</v>
      </c>
      <c r="O46" s="97">
        <f>IFERROR(Table17[[#This Row],[Gas 23-24]]/Table17[[#This Row],[Gas 22-23]],"")</f>
        <v>-0.9625879899191796</v>
      </c>
    </row>
    <row r="47" spans="1:15" x14ac:dyDescent="0.25">
      <c r="A47" s="30"/>
      <c r="B47" s="21"/>
      <c r="D47" s="11"/>
      <c r="M47" s="12"/>
      <c r="N47" s="7"/>
      <c r="O47" s="97"/>
    </row>
    <row r="48" spans="1:15" x14ac:dyDescent="0.25">
      <c r="A48" s="32"/>
      <c r="B48" s="21"/>
      <c r="C48" s="8"/>
      <c r="D48" s="8"/>
      <c r="E48" s="8"/>
      <c r="G48" s="7"/>
      <c r="I48" s="7"/>
      <c r="J48" s="11"/>
      <c r="K48" s="11"/>
      <c r="M48" s="8"/>
      <c r="O48" s="97"/>
    </row>
    <row r="49" spans="1:15" x14ac:dyDescent="0.25">
      <c r="A49" s="32"/>
      <c r="B49" s="21"/>
      <c r="C49" s="8"/>
      <c r="D49" s="8"/>
      <c r="E49" s="8"/>
      <c r="G49" s="7"/>
      <c r="I49" s="7"/>
      <c r="J49" s="11"/>
      <c r="K49" s="11"/>
      <c r="M49" s="8"/>
      <c r="O49" s="97"/>
    </row>
    <row r="50" spans="1:15" x14ac:dyDescent="0.25">
      <c r="A50" s="32"/>
      <c r="B50" s="21"/>
      <c r="C50" s="8"/>
      <c r="D50" s="8"/>
      <c r="E50" s="8"/>
      <c r="G50" s="7"/>
      <c r="I50" s="7"/>
      <c r="J50" s="11"/>
      <c r="K50" s="11"/>
      <c r="M50" s="8"/>
      <c r="O50" s="97"/>
    </row>
    <row r="51" spans="1:15" x14ac:dyDescent="0.25">
      <c r="A51" s="32"/>
      <c r="B51" s="21"/>
      <c r="C51" s="8"/>
      <c r="D51" s="8"/>
      <c r="E51" s="8"/>
      <c r="G51" s="7"/>
      <c r="I51" s="7"/>
      <c r="J51" s="11"/>
      <c r="K51" s="11"/>
      <c r="M51" s="8"/>
      <c r="O51" s="97"/>
    </row>
    <row r="52" spans="1:15" x14ac:dyDescent="0.25">
      <c r="A52" s="32"/>
      <c r="B52" s="21"/>
      <c r="C52" s="8"/>
      <c r="D52" s="8"/>
      <c r="E52" s="8"/>
      <c r="G52" s="7"/>
      <c r="I52" s="7"/>
      <c r="K52" s="7"/>
      <c r="L52" s="11"/>
      <c r="M52" s="8"/>
      <c r="O52" s="97"/>
    </row>
    <row r="53" spans="1:15" x14ac:dyDescent="0.25">
      <c r="A53" s="32"/>
      <c r="B53" s="21"/>
      <c r="C53" s="8"/>
      <c r="D53" s="8"/>
      <c r="E53" s="8"/>
      <c r="G53" s="7"/>
      <c r="I53" s="7"/>
      <c r="J53" s="11"/>
      <c r="K53" s="11"/>
      <c r="M53" s="8"/>
      <c r="O53" s="97"/>
    </row>
    <row r="54" spans="1:15" x14ac:dyDescent="0.25">
      <c r="A54" s="30"/>
      <c r="B54" s="21"/>
      <c r="D54" s="11"/>
      <c r="J54" s="11"/>
      <c r="M54" s="12"/>
      <c r="N54" s="7"/>
      <c r="O54" s="97"/>
    </row>
    <row r="55" spans="1:15" x14ac:dyDescent="0.25">
      <c r="A55" s="30"/>
      <c r="B55" s="21"/>
      <c r="D55" s="11"/>
      <c r="J55" s="11"/>
      <c r="M55" s="12"/>
      <c r="N55" s="7"/>
      <c r="O55" s="97"/>
    </row>
    <row r="56" spans="1:15" x14ac:dyDescent="0.25">
      <c r="A56" s="30"/>
      <c r="B56" s="21"/>
      <c r="D56" s="11"/>
      <c r="L56" s="11"/>
      <c r="M56" s="12"/>
      <c r="N56" s="7"/>
      <c r="O56" s="97"/>
    </row>
    <row r="57" spans="1:15" x14ac:dyDescent="0.25">
      <c r="A57" s="32"/>
      <c r="B57" s="21"/>
      <c r="C57" s="8"/>
      <c r="D57" s="8"/>
      <c r="E57" s="8"/>
      <c r="G57" s="7"/>
      <c r="I57" s="7"/>
      <c r="K57" s="7"/>
      <c r="M57" s="8"/>
      <c r="O57" s="97"/>
    </row>
    <row r="58" spans="1:15" x14ac:dyDescent="0.25">
      <c r="A58" s="32"/>
      <c r="B58" s="21"/>
      <c r="C58" s="8"/>
      <c r="D58" s="8"/>
      <c r="E58" s="8"/>
      <c r="G58" s="7"/>
      <c r="I58" s="7"/>
      <c r="J58" s="11"/>
      <c r="K58" s="11"/>
      <c r="M58" s="8"/>
      <c r="O58" s="97"/>
    </row>
    <row r="59" spans="1:15" x14ac:dyDescent="0.25">
      <c r="A59" s="32"/>
      <c r="B59" s="21"/>
      <c r="C59" s="8"/>
      <c r="D59" s="8"/>
      <c r="E59" s="8"/>
      <c r="G59" s="7"/>
      <c r="I59" s="7"/>
      <c r="K59" s="7"/>
      <c r="M59" s="8"/>
      <c r="O59" s="97"/>
    </row>
    <row r="60" spans="1:15" x14ac:dyDescent="0.25">
      <c r="A60" s="32"/>
      <c r="B60" s="21"/>
      <c r="C60" s="8"/>
      <c r="D60" s="8"/>
      <c r="E60" s="8"/>
      <c r="G60" s="7"/>
      <c r="I60" s="7"/>
      <c r="J60" s="11"/>
      <c r="K60" s="11"/>
      <c r="M60" s="8"/>
      <c r="O60" s="97"/>
    </row>
    <row r="61" spans="1:15" x14ac:dyDescent="0.25">
      <c r="A61" s="32"/>
      <c r="B61" s="21"/>
      <c r="C61" s="8"/>
      <c r="D61" s="8"/>
      <c r="E61" s="8"/>
      <c r="G61" s="7"/>
      <c r="I61" s="7"/>
      <c r="K61" s="7"/>
      <c r="M61" s="8"/>
      <c r="O61" s="97"/>
    </row>
    <row r="62" spans="1:15" x14ac:dyDescent="0.25">
      <c r="A62" s="32"/>
      <c r="B62" s="21"/>
      <c r="C62" s="8"/>
      <c r="D62" s="8"/>
      <c r="E62" s="8"/>
      <c r="G62" s="7"/>
      <c r="I62" s="7"/>
      <c r="J62" s="11"/>
      <c r="K62" s="11"/>
      <c r="M62" s="8"/>
      <c r="O62" s="97"/>
    </row>
    <row r="63" spans="1:15" x14ac:dyDescent="0.25">
      <c r="A63" s="32"/>
      <c r="B63" s="21"/>
      <c r="C63" s="8"/>
      <c r="D63" s="8"/>
      <c r="E63" s="8"/>
      <c r="G63" s="7"/>
      <c r="I63" s="7"/>
      <c r="J63" s="11"/>
      <c r="K63" s="11"/>
      <c r="M63" s="8"/>
      <c r="O63" s="97"/>
    </row>
    <row r="64" spans="1:15" x14ac:dyDescent="0.25">
      <c r="A64" s="32"/>
      <c r="B64" s="21"/>
      <c r="C64" s="8"/>
      <c r="D64" s="8"/>
      <c r="E64" s="8"/>
      <c r="G64" s="7"/>
      <c r="I64" s="7"/>
      <c r="J64" s="11"/>
      <c r="K64" s="11"/>
      <c r="M64" s="8"/>
      <c r="O64" s="97"/>
    </row>
    <row r="65" spans="1:15" x14ac:dyDescent="0.25">
      <c r="A65" s="32"/>
      <c r="B65" s="21"/>
      <c r="C65" s="8"/>
      <c r="D65" s="8"/>
      <c r="E65" s="8"/>
      <c r="G65" s="7"/>
      <c r="I65" s="7"/>
      <c r="J65" s="11"/>
      <c r="K65" s="11"/>
      <c r="M65" s="8"/>
      <c r="O65" s="97"/>
    </row>
    <row r="66" spans="1:15" x14ac:dyDescent="0.25">
      <c r="A66" s="30"/>
      <c r="B66" s="21"/>
      <c r="D66" s="11"/>
      <c r="M66" s="12"/>
      <c r="N66" s="7"/>
      <c r="O66" s="97"/>
    </row>
    <row r="67" spans="1:15" x14ac:dyDescent="0.25">
      <c r="A67" s="30"/>
      <c r="B67" s="21"/>
      <c r="D67" s="11"/>
      <c r="J67" s="11"/>
      <c r="M67" s="12"/>
      <c r="N67" s="7"/>
      <c r="O67" s="97"/>
    </row>
    <row r="68" spans="1:15" x14ac:dyDescent="0.25">
      <c r="A68" s="32"/>
      <c r="B68" s="21"/>
      <c r="C68" s="8"/>
      <c r="D68" s="8"/>
      <c r="E68" s="8"/>
      <c r="G68" s="7"/>
      <c r="I68" s="7"/>
      <c r="K68" s="7"/>
      <c r="M68" s="8"/>
      <c r="O68" s="97"/>
    </row>
    <row r="69" spans="1:15" x14ac:dyDescent="0.25">
      <c r="A69" s="30"/>
      <c r="B69" s="21"/>
      <c r="D69" s="11"/>
      <c r="J69" s="11"/>
      <c r="M69" s="12"/>
      <c r="N69" s="7"/>
      <c r="O69" s="97"/>
    </row>
    <row r="70" spans="1:15" x14ac:dyDescent="0.25">
      <c r="A70" s="30"/>
      <c r="B70" s="21"/>
      <c r="D70" s="11"/>
      <c r="J70" s="11"/>
      <c r="M70" s="12"/>
      <c r="N70" s="7"/>
      <c r="O70" s="97"/>
    </row>
    <row r="71" spans="1:15" x14ac:dyDescent="0.25">
      <c r="A71" s="32"/>
      <c r="B71" s="21"/>
      <c r="C71" s="8"/>
      <c r="D71" s="8"/>
      <c r="E71" s="8"/>
      <c r="G71" s="7"/>
      <c r="I71" s="7"/>
      <c r="J71" s="11"/>
      <c r="K71" s="11"/>
      <c r="M71" s="8"/>
      <c r="O71" s="97"/>
    </row>
    <row r="72" spans="1:15" x14ac:dyDescent="0.25">
      <c r="A72" s="32"/>
      <c r="B72" s="21"/>
      <c r="C72" s="8"/>
      <c r="D72" s="8"/>
      <c r="E72" s="8"/>
      <c r="G72" s="7"/>
      <c r="I72" s="7"/>
      <c r="J72" s="11"/>
      <c r="K72" s="11"/>
      <c r="M72" s="8"/>
      <c r="O72" s="97"/>
    </row>
    <row r="73" spans="1:15" x14ac:dyDescent="0.25">
      <c r="A73" s="32"/>
      <c r="B73" s="21"/>
      <c r="C73" s="8"/>
      <c r="D73" s="8"/>
      <c r="E73" s="8"/>
      <c r="G73" s="7"/>
      <c r="I73" s="7"/>
      <c r="J73" s="11"/>
      <c r="K73" s="11"/>
      <c r="M73" s="8"/>
      <c r="O73" s="97"/>
    </row>
    <row r="74" spans="1:15" x14ac:dyDescent="0.25">
      <c r="A74" s="32"/>
      <c r="B74" s="21"/>
      <c r="C74" s="8"/>
      <c r="D74" s="8"/>
      <c r="E74" s="8"/>
      <c r="G74" s="7"/>
      <c r="I74" s="7"/>
      <c r="J74" s="11"/>
      <c r="K74" s="11"/>
      <c r="M74" s="8"/>
      <c r="O74" s="97"/>
    </row>
    <row r="75" spans="1:15" x14ac:dyDescent="0.25">
      <c r="A75" s="30"/>
      <c r="B75" s="21"/>
      <c r="D75" s="11"/>
      <c r="J75" s="11"/>
      <c r="M75" s="12"/>
      <c r="N75" s="7"/>
      <c r="O75" s="97"/>
    </row>
    <row r="76" spans="1:15" x14ac:dyDescent="0.25">
      <c r="A76" s="32"/>
      <c r="B76" s="21"/>
      <c r="C76" s="8"/>
      <c r="D76" s="8"/>
      <c r="E76" s="8"/>
      <c r="G76" s="7"/>
      <c r="I76" s="7"/>
      <c r="K76" s="7"/>
      <c r="L76" s="11"/>
      <c r="M76" s="8"/>
      <c r="O76" s="97"/>
    </row>
    <row r="77" spans="1:15" x14ac:dyDescent="0.25">
      <c r="A77" s="32"/>
      <c r="B77" s="21"/>
      <c r="C77" s="8"/>
      <c r="D77" s="8"/>
      <c r="E77" s="8"/>
      <c r="G77" s="7"/>
      <c r="I77" s="7"/>
      <c r="J77" s="11"/>
      <c r="K77" s="11"/>
      <c r="M77" s="8"/>
      <c r="O77" s="97"/>
    </row>
    <row r="78" spans="1:15" x14ac:dyDescent="0.25">
      <c r="A78" s="32"/>
      <c r="B78" s="21"/>
      <c r="C78" s="8"/>
      <c r="D78" s="8"/>
      <c r="E78" s="8"/>
      <c r="G78" s="7"/>
      <c r="I78" s="7"/>
      <c r="J78" s="11"/>
      <c r="K78" s="11"/>
      <c r="M78" s="8"/>
      <c r="O78" s="97"/>
    </row>
    <row r="79" spans="1:15" x14ac:dyDescent="0.25">
      <c r="A79" s="32"/>
      <c r="B79" s="21"/>
      <c r="C79" s="8"/>
      <c r="D79" s="8"/>
      <c r="E79" s="8"/>
      <c r="G79" s="7"/>
      <c r="I79" s="7"/>
      <c r="J79" s="11"/>
      <c r="K79" s="11"/>
      <c r="M79" s="8"/>
      <c r="O79" s="97"/>
    </row>
    <row r="80" spans="1:15" x14ac:dyDescent="0.25">
      <c r="A80" s="32"/>
      <c r="B80" s="21"/>
      <c r="C80" s="8"/>
      <c r="D80" s="8"/>
      <c r="E80" s="8"/>
      <c r="G80" s="7"/>
      <c r="I80" s="7"/>
      <c r="J80" s="11"/>
      <c r="K80" s="11"/>
      <c r="M80" s="8"/>
      <c r="O80" s="97"/>
    </row>
    <row r="81" spans="1:15" x14ac:dyDescent="0.25">
      <c r="A81" s="32"/>
      <c r="B81" s="21"/>
      <c r="C81" s="8"/>
      <c r="D81" s="8"/>
      <c r="E81" s="8"/>
      <c r="G81" s="7"/>
      <c r="I81" s="7"/>
      <c r="K81" s="7"/>
      <c r="L81" s="11"/>
      <c r="M81" s="8"/>
      <c r="O81" s="97"/>
    </row>
    <row r="82" spans="1:15" x14ac:dyDescent="0.25">
      <c r="A82" s="32"/>
      <c r="B82" s="21"/>
      <c r="C82" s="8"/>
      <c r="D82" s="8"/>
      <c r="E82" s="8"/>
      <c r="G82" s="7"/>
      <c r="I82" s="7"/>
      <c r="K82" s="7"/>
      <c r="M82" s="8"/>
      <c r="O82" s="97"/>
    </row>
    <row r="83" spans="1:15" x14ac:dyDescent="0.25">
      <c r="A83" s="32"/>
      <c r="B83" s="21"/>
      <c r="C83" s="8"/>
      <c r="D83" s="8"/>
      <c r="E83" s="8"/>
      <c r="G83" s="7"/>
      <c r="I83" s="7"/>
      <c r="J83" s="11"/>
      <c r="K83" s="11"/>
      <c r="M83" s="8"/>
      <c r="O83" s="97"/>
    </row>
    <row r="84" spans="1:15" x14ac:dyDescent="0.25">
      <c r="A84" s="32"/>
      <c r="B84" s="21"/>
      <c r="C84" s="8"/>
      <c r="D84" s="8"/>
      <c r="E84" s="8"/>
      <c r="G84" s="7"/>
      <c r="I84" s="7"/>
      <c r="K84" s="7"/>
      <c r="M84" s="8"/>
      <c r="O84" s="97"/>
    </row>
    <row r="85" spans="1:15" x14ac:dyDescent="0.25">
      <c r="A85" s="32"/>
      <c r="B85" s="21"/>
      <c r="C85" s="8"/>
      <c r="D85" s="8"/>
      <c r="E85" s="8"/>
      <c r="G85" s="7"/>
      <c r="I85" s="7"/>
      <c r="J85" s="11"/>
      <c r="K85" s="11"/>
      <c r="M85" s="8"/>
      <c r="O85" s="97"/>
    </row>
    <row r="86" spans="1:15" x14ac:dyDescent="0.25">
      <c r="A86" s="32"/>
      <c r="B86" s="21"/>
      <c r="C86" s="8"/>
      <c r="D86" s="8"/>
      <c r="E86" s="8"/>
      <c r="G86" s="7"/>
      <c r="I86" s="7"/>
      <c r="K86" s="7"/>
      <c r="M86" s="8"/>
      <c r="O86" s="97"/>
    </row>
    <row r="87" spans="1:15" x14ac:dyDescent="0.25">
      <c r="A87" s="32"/>
      <c r="B87" s="21"/>
      <c r="C87" s="8"/>
      <c r="D87" s="8"/>
      <c r="E87" s="8"/>
      <c r="G87" s="7"/>
      <c r="I87" s="7"/>
      <c r="J87" s="11"/>
      <c r="K87" s="11"/>
      <c r="M87" s="8"/>
      <c r="O87" s="97"/>
    </row>
    <row r="88" spans="1:15" x14ac:dyDescent="0.25">
      <c r="A88" s="32"/>
      <c r="B88" s="21"/>
      <c r="C88" s="8"/>
      <c r="D88" s="8"/>
      <c r="E88" s="8"/>
      <c r="G88" s="7"/>
      <c r="I88" s="7"/>
      <c r="J88" s="11"/>
      <c r="K88" s="11"/>
      <c r="M88" s="8"/>
      <c r="O88" s="97"/>
    </row>
    <row r="89" spans="1:15" x14ac:dyDescent="0.25">
      <c r="A89" s="32"/>
      <c r="B89" s="21"/>
      <c r="C89" s="8"/>
      <c r="D89" s="8"/>
      <c r="E89" s="8"/>
      <c r="G89" s="7"/>
      <c r="I89" s="7"/>
      <c r="K89" s="7"/>
      <c r="L89" s="11"/>
      <c r="M89" s="8"/>
      <c r="O89" s="97"/>
    </row>
    <row r="90" spans="1:15" x14ac:dyDescent="0.25">
      <c r="A90" s="32"/>
      <c r="B90" s="21"/>
      <c r="C90" s="8"/>
      <c r="D90" s="8"/>
      <c r="E90" s="8"/>
      <c r="G90" s="7"/>
      <c r="I90" s="7"/>
      <c r="J90" s="11"/>
      <c r="K90" s="11"/>
      <c r="M90" s="8"/>
      <c r="O90" s="97"/>
    </row>
    <row r="91" spans="1:15" x14ac:dyDescent="0.25">
      <c r="A91" s="30"/>
      <c r="B91" s="21"/>
      <c r="D91" s="11"/>
      <c r="J91" s="11"/>
      <c r="M91" s="12"/>
      <c r="N91" s="7"/>
      <c r="O91" s="97"/>
    </row>
    <row r="92" spans="1:15" x14ac:dyDescent="0.25">
      <c r="A92" s="32"/>
      <c r="B92" s="21"/>
      <c r="C92" s="8"/>
      <c r="D92" s="8"/>
      <c r="E92" s="8"/>
      <c r="G92" s="7"/>
      <c r="I92" s="7"/>
      <c r="J92" s="11"/>
      <c r="K92" s="11"/>
      <c r="M92" s="8"/>
      <c r="O92" s="97"/>
    </row>
    <row r="93" spans="1:15" x14ac:dyDescent="0.25">
      <c r="A93" s="30"/>
      <c r="B93" s="21"/>
      <c r="D93" s="11"/>
      <c r="J93" s="11"/>
      <c r="M93" s="12"/>
      <c r="N93" s="7"/>
      <c r="O93" s="97"/>
    </row>
    <row r="94" spans="1:15" x14ac:dyDescent="0.25">
      <c r="A94" s="32"/>
      <c r="B94" s="21"/>
      <c r="C94" s="8"/>
      <c r="D94" s="8"/>
      <c r="E94" s="8"/>
      <c r="G94" s="7"/>
      <c r="I94" s="7"/>
      <c r="J94" s="11"/>
      <c r="K94" s="11"/>
      <c r="M94" s="8"/>
      <c r="O94" s="97"/>
    </row>
    <row r="95" spans="1:15" x14ac:dyDescent="0.25">
      <c r="A95" s="32"/>
      <c r="B95" s="21"/>
      <c r="C95" s="8"/>
      <c r="D95" s="8"/>
      <c r="E95" s="8"/>
      <c r="G95" s="7"/>
      <c r="I95" s="7"/>
      <c r="J95" s="11"/>
      <c r="K95" s="11"/>
      <c r="M95" s="8"/>
      <c r="O95" s="97"/>
    </row>
    <row r="96" spans="1:15" x14ac:dyDescent="0.25">
      <c r="A96" s="30"/>
      <c r="B96" s="21"/>
      <c r="D96" s="11"/>
      <c r="L96" s="11"/>
      <c r="M96" s="12"/>
      <c r="N96" s="7"/>
      <c r="O96" s="97"/>
    </row>
    <row r="97" spans="1:15" x14ac:dyDescent="0.25">
      <c r="A97" s="32"/>
      <c r="B97" s="21"/>
      <c r="C97" s="8"/>
      <c r="D97" s="8"/>
      <c r="E97" s="8"/>
      <c r="G97" s="7"/>
      <c r="I97" s="7"/>
      <c r="J97" s="11"/>
      <c r="K97" s="11"/>
      <c r="M97" s="8"/>
      <c r="O97" s="97"/>
    </row>
    <row r="98" spans="1:15" x14ac:dyDescent="0.25">
      <c r="A98" s="32"/>
      <c r="B98" s="21"/>
      <c r="C98" s="8"/>
      <c r="D98" s="8"/>
      <c r="E98" s="8"/>
      <c r="G98" s="7"/>
      <c r="I98" s="7"/>
      <c r="J98" s="11"/>
      <c r="K98" s="11"/>
      <c r="M98" s="8"/>
      <c r="O98" s="97"/>
    </row>
    <row r="99" spans="1:15" x14ac:dyDescent="0.25">
      <c r="A99" s="32"/>
      <c r="B99" s="21"/>
      <c r="C99" s="8"/>
      <c r="D99" s="8"/>
      <c r="E99" s="8"/>
      <c r="G99" s="7"/>
      <c r="I99" s="7"/>
      <c r="J99" s="11"/>
      <c r="K99" s="11"/>
      <c r="M99" s="8"/>
      <c r="O99" s="97"/>
    </row>
    <row r="100" spans="1:15" x14ac:dyDescent="0.25">
      <c r="A100" s="30"/>
      <c r="B100" s="21"/>
      <c r="D100" s="11"/>
      <c r="J100" s="11"/>
      <c r="M100" s="12"/>
      <c r="N100" s="7"/>
      <c r="O100" s="97"/>
    </row>
    <row r="101" spans="1:15" x14ac:dyDescent="0.25">
      <c r="A101" s="32"/>
      <c r="B101" s="21"/>
      <c r="C101" s="8"/>
      <c r="D101" s="8"/>
      <c r="E101" s="8"/>
      <c r="G101" s="7"/>
      <c r="I101" s="7"/>
      <c r="J101" s="11"/>
      <c r="K101" s="11"/>
      <c r="M101" s="8"/>
      <c r="O101" s="97"/>
    </row>
    <row r="102" spans="1:15" x14ac:dyDescent="0.25">
      <c r="A102" s="32"/>
      <c r="B102" s="21"/>
      <c r="C102" s="8"/>
      <c r="D102" s="8"/>
      <c r="E102" s="8"/>
      <c r="G102" s="7"/>
      <c r="I102" s="7"/>
      <c r="J102" s="11"/>
      <c r="K102" s="11"/>
      <c r="M102" s="8"/>
      <c r="O102" s="97"/>
    </row>
    <row r="103" spans="1:15" x14ac:dyDescent="0.25">
      <c r="A103" s="30"/>
      <c r="B103" s="21"/>
      <c r="D103" s="11"/>
      <c r="J103" s="11"/>
      <c r="M103" s="12"/>
      <c r="N103" s="7"/>
      <c r="O103" s="97"/>
    </row>
    <row r="104" spans="1:15" x14ac:dyDescent="0.25">
      <c r="A104" s="32"/>
      <c r="B104" s="21"/>
      <c r="C104" s="8"/>
      <c r="D104" s="8"/>
      <c r="E104" s="8"/>
      <c r="G104" s="7"/>
      <c r="I104" s="7"/>
      <c r="J104" s="11"/>
      <c r="K104" s="11"/>
      <c r="M104" s="8"/>
      <c r="O104" s="97"/>
    </row>
    <row r="105" spans="1:15" x14ac:dyDescent="0.25">
      <c r="A105" s="32"/>
      <c r="B105" s="21"/>
      <c r="C105" s="8"/>
      <c r="D105" s="8"/>
      <c r="E105" s="8"/>
      <c r="G105" s="7"/>
      <c r="I105" s="7"/>
      <c r="K105" s="7"/>
      <c r="M105" s="8"/>
      <c r="O105" s="97"/>
    </row>
    <row r="106" spans="1:15" x14ac:dyDescent="0.25">
      <c r="A106" s="32"/>
      <c r="B106" s="21"/>
      <c r="C106" s="8"/>
      <c r="D106" s="8"/>
      <c r="E106" s="8"/>
      <c r="G106" s="7"/>
      <c r="I106" s="7"/>
      <c r="K106" s="7"/>
      <c r="M106" s="8"/>
      <c r="O106" s="97"/>
    </row>
    <row r="107" spans="1:15" x14ac:dyDescent="0.25">
      <c r="A107" s="32"/>
      <c r="B107" s="21"/>
      <c r="C107" s="8"/>
      <c r="D107" s="8"/>
      <c r="E107" s="8"/>
      <c r="G107" s="7"/>
      <c r="I107" s="7"/>
      <c r="J107" s="11"/>
      <c r="K107" s="11"/>
      <c r="M107" s="8"/>
      <c r="O107" s="97"/>
    </row>
    <row r="108" spans="1:15" x14ac:dyDescent="0.25">
      <c r="A108" s="32"/>
      <c r="B108" s="21"/>
      <c r="C108" s="8"/>
      <c r="D108" s="8"/>
      <c r="E108" s="8"/>
      <c r="G108" s="7"/>
      <c r="I108" s="7"/>
      <c r="J108" s="11"/>
      <c r="K108" s="11"/>
      <c r="M108" s="8"/>
      <c r="O108" s="97"/>
    </row>
    <row r="109" spans="1:15" x14ac:dyDescent="0.25">
      <c r="A109" s="32"/>
      <c r="B109" s="21"/>
      <c r="C109" s="8"/>
      <c r="D109" s="8"/>
      <c r="E109" s="8"/>
      <c r="G109" s="7"/>
      <c r="I109" s="7"/>
      <c r="J109" s="11"/>
      <c r="K109" s="11"/>
      <c r="M109" s="8"/>
      <c r="O109" s="97"/>
    </row>
    <row r="110" spans="1:15" x14ac:dyDescent="0.25">
      <c r="A110" s="32"/>
      <c r="B110" s="21"/>
      <c r="C110" s="8"/>
      <c r="D110" s="8"/>
      <c r="E110" s="8"/>
      <c r="G110" s="7"/>
      <c r="I110" s="7"/>
      <c r="J110" s="11"/>
      <c r="K110" s="11"/>
      <c r="M110" s="8"/>
      <c r="O110" s="97"/>
    </row>
    <row r="111" spans="1:15" x14ac:dyDescent="0.25">
      <c r="A111" s="32"/>
      <c r="B111" s="21"/>
      <c r="C111" s="8"/>
      <c r="D111" s="8"/>
      <c r="E111" s="8"/>
      <c r="G111" s="7"/>
      <c r="I111" s="7"/>
      <c r="J111" s="11"/>
      <c r="K111" s="11"/>
      <c r="M111" s="8"/>
      <c r="O111" s="97"/>
    </row>
    <row r="112" spans="1:15" x14ac:dyDescent="0.25">
      <c r="A112" s="32"/>
      <c r="B112" s="21"/>
      <c r="C112" s="8"/>
      <c r="D112" s="8"/>
      <c r="E112" s="8"/>
      <c r="G112" s="7"/>
      <c r="I112" s="7"/>
      <c r="K112" s="7"/>
      <c r="M112" s="8"/>
      <c r="O112" s="97"/>
    </row>
    <row r="113" spans="1:15" x14ac:dyDescent="0.25">
      <c r="A113" s="32"/>
      <c r="B113" s="21"/>
      <c r="C113" s="8"/>
      <c r="D113" s="8"/>
      <c r="E113" s="8"/>
      <c r="G113" s="7"/>
      <c r="I113" s="7"/>
      <c r="K113" s="7"/>
      <c r="M113" s="8"/>
      <c r="O113" s="97"/>
    </row>
    <row r="114" spans="1:15" x14ac:dyDescent="0.25">
      <c r="A114" s="32"/>
      <c r="B114" s="21"/>
      <c r="C114" s="8"/>
      <c r="D114" s="8"/>
      <c r="E114" s="8"/>
      <c r="G114" s="7"/>
      <c r="I114" s="7"/>
      <c r="J114" s="11"/>
      <c r="K114" s="11"/>
      <c r="M114" s="8"/>
      <c r="O114" s="97"/>
    </row>
    <row r="115" spans="1:15" x14ac:dyDescent="0.25">
      <c r="A115" s="30"/>
      <c r="B115" s="21"/>
      <c r="D115" s="11"/>
      <c r="J115" s="11"/>
      <c r="M115" s="12"/>
      <c r="N115" s="7"/>
      <c r="O115" s="97"/>
    </row>
    <row r="116" spans="1:15" x14ac:dyDescent="0.25">
      <c r="A116" s="32"/>
      <c r="B116" s="21"/>
      <c r="C116" s="8"/>
      <c r="D116" s="8"/>
      <c r="E116" s="8"/>
      <c r="G116" s="7"/>
      <c r="I116" s="7"/>
      <c r="K116" s="7"/>
      <c r="L116" s="11"/>
      <c r="M116" s="8"/>
      <c r="O116" s="97"/>
    </row>
    <row r="117" spans="1:15" x14ac:dyDescent="0.25">
      <c r="A117" s="32"/>
      <c r="B117" s="21"/>
      <c r="C117" s="8"/>
      <c r="D117" s="8"/>
      <c r="E117" s="8"/>
      <c r="G117" s="7"/>
      <c r="I117" s="7"/>
      <c r="J117" s="11"/>
      <c r="K117" s="11"/>
      <c r="M117" s="8"/>
      <c r="O117" s="97"/>
    </row>
    <row r="118" spans="1:15" x14ac:dyDescent="0.25">
      <c r="A118" s="30"/>
      <c r="B118" s="21"/>
      <c r="D118" s="11"/>
      <c r="J118" s="11"/>
      <c r="N118" s="7"/>
      <c r="O118" s="97"/>
    </row>
    <row r="119" spans="1:15" x14ac:dyDescent="0.25">
      <c r="A119" s="32"/>
      <c r="B119" s="21"/>
      <c r="C119" s="8"/>
      <c r="D119" s="8"/>
      <c r="E119" s="8"/>
      <c r="G119" s="7"/>
      <c r="I119" s="7"/>
      <c r="J119" s="11"/>
      <c r="K119" s="11"/>
      <c r="M119" s="8"/>
      <c r="O119" s="97"/>
    </row>
    <row r="120" spans="1:15" x14ac:dyDescent="0.25">
      <c r="A120" s="32"/>
      <c r="B120" s="21"/>
      <c r="C120" s="8"/>
      <c r="D120" s="8"/>
      <c r="E120" s="8"/>
      <c r="G120" s="7"/>
      <c r="I120" s="7"/>
      <c r="J120" s="11"/>
      <c r="K120" s="11"/>
      <c r="M120" s="8"/>
      <c r="O120" s="97"/>
    </row>
    <row r="121" spans="1:15" x14ac:dyDescent="0.25">
      <c r="A121" s="32"/>
      <c r="B121" s="21"/>
      <c r="C121" s="8"/>
      <c r="D121" s="8"/>
      <c r="E121" s="8"/>
      <c r="G121" s="7"/>
      <c r="I121" s="7"/>
      <c r="K121" s="7"/>
      <c r="M121" s="8"/>
      <c r="O121" s="97"/>
    </row>
    <row r="122" spans="1:15" x14ac:dyDescent="0.25">
      <c r="A122" s="32"/>
      <c r="B122" s="21"/>
      <c r="C122" s="8"/>
      <c r="D122" s="8"/>
      <c r="E122" s="8"/>
      <c r="G122" s="7"/>
      <c r="I122" s="7"/>
      <c r="J122" s="11"/>
      <c r="K122" s="11"/>
      <c r="M122" s="8"/>
      <c r="O122" s="97"/>
    </row>
    <row r="123" spans="1:15" x14ac:dyDescent="0.25">
      <c r="A123" s="30"/>
      <c r="B123" s="21"/>
      <c r="D123" s="11"/>
      <c r="J123" s="11"/>
      <c r="M123" s="12"/>
      <c r="N123" s="7"/>
      <c r="O123" s="97"/>
    </row>
    <row r="124" spans="1:15" x14ac:dyDescent="0.25">
      <c r="A124" s="32"/>
      <c r="B124" s="21"/>
      <c r="C124" s="8"/>
      <c r="D124" s="8"/>
      <c r="E124" s="8"/>
      <c r="G124" s="7"/>
      <c r="I124" s="7"/>
      <c r="K124" s="7"/>
      <c r="M124" s="8"/>
      <c r="O124" s="97"/>
    </row>
    <row r="125" spans="1:15" x14ac:dyDescent="0.25">
      <c r="A125" s="32"/>
      <c r="B125" s="21"/>
      <c r="C125" s="8"/>
      <c r="D125" s="8"/>
      <c r="E125" s="8"/>
      <c r="G125" s="7"/>
      <c r="I125" s="7"/>
      <c r="K125" s="7"/>
      <c r="M125" s="8"/>
      <c r="O125" s="97"/>
    </row>
    <row r="126" spans="1:15" x14ac:dyDescent="0.25">
      <c r="A126" s="32"/>
      <c r="B126" s="21"/>
      <c r="C126" s="8"/>
      <c r="D126" s="8"/>
      <c r="E126" s="8"/>
      <c r="G126" s="7"/>
      <c r="I126" s="7"/>
      <c r="J126" s="11"/>
      <c r="K126" s="11"/>
      <c r="M126" s="8"/>
      <c r="O126" s="97"/>
    </row>
    <row r="127" spans="1:15" x14ac:dyDescent="0.25">
      <c r="A127" s="32"/>
      <c r="B127" s="21"/>
      <c r="C127" s="8"/>
      <c r="D127" s="8"/>
      <c r="E127" s="8"/>
      <c r="G127" s="7"/>
      <c r="I127" s="7"/>
      <c r="K127" s="7"/>
      <c r="M127" s="8"/>
      <c r="O127" s="97"/>
    </row>
    <row r="128" spans="1:15" x14ac:dyDescent="0.25">
      <c r="A128" s="32"/>
      <c r="B128" s="21"/>
      <c r="C128" s="8"/>
      <c r="D128" s="8"/>
      <c r="E128" s="8"/>
      <c r="G128" s="7"/>
      <c r="I128" s="7"/>
      <c r="K128" s="7"/>
      <c r="M128" s="8"/>
      <c r="O128" s="97"/>
    </row>
    <row r="129" spans="1:15" x14ac:dyDescent="0.25">
      <c r="A129" s="32"/>
      <c r="B129" s="21"/>
      <c r="C129" s="8"/>
      <c r="D129" s="8"/>
      <c r="E129" s="8"/>
      <c r="G129" s="7"/>
      <c r="I129" s="7"/>
      <c r="J129" s="11"/>
      <c r="K129" s="11"/>
      <c r="M129" s="8"/>
      <c r="O129" s="97"/>
    </row>
    <row r="130" spans="1:15" x14ac:dyDescent="0.25">
      <c r="A130" s="32"/>
      <c r="B130" s="21"/>
      <c r="C130" s="8"/>
      <c r="D130" s="8"/>
      <c r="E130" s="8"/>
      <c r="G130" s="7"/>
      <c r="I130" s="7"/>
      <c r="J130" s="11"/>
      <c r="K130" s="11"/>
      <c r="M130" s="8"/>
      <c r="O130" s="97"/>
    </row>
    <row r="131" spans="1:15" x14ac:dyDescent="0.25">
      <c r="A131" s="32"/>
      <c r="B131" s="21"/>
      <c r="C131" s="8"/>
      <c r="D131" s="8"/>
      <c r="E131" s="8"/>
      <c r="G131" s="7"/>
      <c r="I131" s="7"/>
      <c r="K131" s="7"/>
      <c r="M131" s="8"/>
      <c r="O131" s="97"/>
    </row>
    <row r="132" spans="1:15" x14ac:dyDescent="0.25">
      <c r="A132" s="32"/>
      <c r="B132" s="21"/>
      <c r="C132" s="8"/>
      <c r="D132" s="8"/>
      <c r="E132" s="8"/>
      <c r="G132" s="7"/>
      <c r="I132" s="7"/>
      <c r="J132" s="11"/>
      <c r="K132" s="11"/>
      <c r="M132" s="8"/>
      <c r="O132" s="97"/>
    </row>
    <row r="133" spans="1:15" x14ac:dyDescent="0.25">
      <c r="A133" s="32"/>
      <c r="B133" s="21"/>
      <c r="C133" s="8"/>
      <c r="D133" s="8"/>
      <c r="E133" s="8"/>
      <c r="G133" s="7"/>
      <c r="I133" s="7"/>
      <c r="J133" s="11"/>
      <c r="K133" s="11"/>
      <c r="M133" s="8"/>
      <c r="O133" s="97"/>
    </row>
    <row r="134" spans="1:15" x14ac:dyDescent="0.25">
      <c r="A134" s="32"/>
      <c r="B134" s="21"/>
      <c r="C134" s="8"/>
      <c r="D134" s="8"/>
      <c r="E134" s="8"/>
      <c r="G134" s="7"/>
      <c r="I134" s="7"/>
      <c r="J134" s="11"/>
      <c r="K134" s="11"/>
      <c r="M134" s="8"/>
      <c r="O134" s="97"/>
    </row>
    <row r="135" spans="1:15" x14ac:dyDescent="0.25">
      <c r="A135" s="32"/>
      <c r="B135" s="21"/>
      <c r="C135" s="8"/>
      <c r="D135" s="8"/>
      <c r="E135" s="8"/>
      <c r="G135" s="7"/>
      <c r="I135" s="7"/>
      <c r="J135" s="11"/>
      <c r="K135" s="11"/>
      <c r="M135" s="8"/>
      <c r="O135" s="97"/>
    </row>
    <row r="136" spans="1:15" x14ac:dyDescent="0.25">
      <c r="A136" s="32"/>
      <c r="B136" s="21"/>
      <c r="C136" s="8"/>
      <c r="D136" s="8"/>
      <c r="E136" s="8"/>
      <c r="G136" s="7"/>
      <c r="I136" s="7"/>
      <c r="K136" s="7"/>
      <c r="L136" s="11"/>
      <c r="M136" s="8"/>
      <c r="O136" s="97"/>
    </row>
    <row r="137" spans="1:15" x14ac:dyDescent="0.25">
      <c r="A137" s="32"/>
      <c r="B137" s="21"/>
      <c r="C137" s="8"/>
      <c r="D137" s="8"/>
      <c r="E137" s="8"/>
      <c r="G137" s="7"/>
      <c r="I137" s="7"/>
      <c r="K137" s="7"/>
      <c r="M137" s="8"/>
      <c r="O137" s="97"/>
    </row>
    <row r="138" spans="1:15" x14ac:dyDescent="0.25">
      <c r="A138" s="32"/>
      <c r="B138" s="21"/>
      <c r="C138" s="8"/>
      <c r="D138" s="8"/>
      <c r="E138" s="8"/>
      <c r="G138" s="7"/>
      <c r="I138" s="7"/>
      <c r="J138" s="11"/>
      <c r="K138" s="11"/>
      <c r="M138" s="8"/>
      <c r="O138" s="97"/>
    </row>
    <row r="139" spans="1:15" x14ac:dyDescent="0.25">
      <c r="A139" s="32"/>
      <c r="B139" s="21"/>
      <c r="C139" s="8"/>
      <c r="D139" s="8"/>
      <c r="E139" s="8"/>
      <c r="G139" s="7"/>
      <c r="I139" s="7"/>
      <c r="J139" s="11"/>
      <c r="K139" s="11"/>
      <c r="M139" s="8"/>
      <c r="O139" s="97"/>
    </row>
    <row r="140" spans="1:15" x14ac:dyDescent="0.25">
      <c r="A140" s="30"/>
      <c r="B140" s="21"/>
      <c r="D140" s="11"/>
      <c r="M140" s="12"/>
      <c r="N140" s="7"/>
      <c r="O140" s="97"/>
    </row>
    <row r="141" spans="1:15" x14ac:dyDescent="0.25">
      <c r="A141" s="30"/>
      <c r="B141" s="21"/>
      <c r="D141" s="11"/>
      <c r="J141" s="11"/>
      <c r="M141" s="12"/>
      <c r="N141" s="7"/>
      <c r="O141" s="97"/>
    </row>
    <row r="142" spans="1:15" x14ac:dyDescent="0.25">
      <c r="A142" s="30"/>
      <c r="B142" s="21"/>
      <c r="D142" s="11"/>
      <c r="J142" s="11"/>
      <c r="M142" s="12"/>
      <c r="N142" s="7"/>
      <c r="O142" s="97"/>
    </row>
    <row r="143" spans="1:15" x14ac:dyDescent="0.25">
      <c r="A143" s="32"/>
      <c r="B143" s="21"/>
      <c r="C143" s="8"/>
      <c r="D143" s="8"/>
      <c r="E143" s="8"/>
      <c r="G143" s="7"/>
      <c r="I143" s="7"/>
      <c r="K143" s="7"/>
      <c r="L143" s="11"/>
      <c r="M143" s="8"/>
      <c r="O143" s="97"/>
    </row>
    <row r="144" spans="1:15" x14ac:dyDescent="0.25">
      <c r="A144" s="32"/>
      <c r="B144" s="21"/>
      <c r="C144" s="8"/>
      <c r="D144" s="8"/>
      <c r="E144" s="8"/>
      <c r="G144" s="7"/>
      <c r="I144" s="7"/>
      <c r="K144" s="7"/>
      <c r="M144" s="8"/>
      <c r="O144" s="97"/>
    </row>
    <row r="145" spans="1:15" x14ac:dyDescent="0.25">
      <c r="A145" s="30"/>
      <c r="B145" s="21"/>
      <c r="D145" s="11"/>
      <c r="M145" s="12"/>
      <c r="N145" s="7"/>
      <c r="O145" s="97"/>
    </row>
    <row r="146" spans="1:15" x14ac:dyDescent="0.25">
      <c r="A146" s="32"/>
      <c r="B146" s="21"/>
      <c r="C146" s="8"/>
      <c r="D146" s="8"/>
      <c r="E146" s="8"/>
      <c r="G146" s="7"/>
      <c r="I146" s="7"/>
      <c r="J146" s="11"/>
      <c r="K146" s="11"/>
      <c r="M146" s="8"/>
      <c r="O146" s="97"/>
    </row>
    <row r="147" spans="1:15" x14ac:dyDescent="0.25">
      <c r="A147" s="32"/>
      <c r="B147" s="21"/>
      <c r="C147" s="8"/>
      <c r="D147" s="8"/>
      <c r="E147" s="8"/>
      <c r="G147" s="7"/>
      <c r="I147" s="7"/>
      <c r="J147" s="11"/>
      <c r="K147" s="11"/>
      <c r="M147" s="8"/>
      <c r="O147" s="97"/>
    </row>
    <row r="148" spans="1:15" x14ac:dyDescent="0.25">
      <c r="A148" s="32"/>
      <c r="B148" s="21"/>
      <c r="C148" s="8"/>
      <c r="D148" s="8"/>
      <c r="E148" s="8"/>
      <c r="G148" s="7"/>
      <c r="I148" s="7"/>
      <c r="K148" s="7"/>
      <c r="L148" s="11"/>
      <c r="M148" s="8"/>
      <c r="O148" s="97"/>
    </row>
    <row r="149" spans="1:15" x14ac:dyDescent="0.25">
      <c r="A149" s="32"/>
      <c r="B149" s="21"/>
      <c r="C149" s="8"/>
      <c r="D149" s="8"/>
      <c r="E149" s="8"/>
      <c r="G149" s="7"/>
      <c r="I149" s="7"/>
      <c r="J149" s="11"/>
      <c r="K149" s="11"/>
      <c r="M149" s="8"/>
      <c r="O149" s="97"/>
    </row>
    <row r="150" spans="1:15" x14ac:dyDescent="0.25">
      <c r="A150" s="32"/>
      <c r="B150" s="21"/>
      <c r="C150" s="8"/>
      <c r="D150" s="8"/>
      <c r="E150" s="8"/>
      <c r="G150" s="7"/>
      <c r="I150" s="7"/>
      <c r="J150" s="11"/>
      <c r="K150" s="11"/>
      <c r="M150" s="8"/>
      <c r="O150" s="97"/>
    </row>
    <row r="151" spans="1:15" x14ac:dyDescent="0.25">
      <c r="A151" s="32"/>
      <c r="B151" s="21"/>
      <c r="C151" s="8"/>
      <c r="D151" s="8"/>
      <c r="E151" s="8"/>
      <c r="G151" s="7"/>
      <c r="I151" s="7"/>
      <c r="J151" s="11"/>
      <c r="K151" s="11"/>
      <c r="M151" s="8"/>
      <c r="O151" s="97"/>
    </row>
    <row r="152" spans="1:15" x14ac:dyDescent="0.25">
      <c r="A152" s="32"/>
      <c r="B152" s="21"/>
      <c r="C152" s="8"/>
      <c r="D152" s="8"/>
      <c r="E152" s="8"/>
      <c r="G152" s="7"/>
      <c r="I152" s="7"/>
      <c r="K152" s="7"/>
      <c r="L152" s="11"/>
      <c r="M152" s="8"/>
      <c r="O152" s="97"/>
    </row>
    <row r="153" spans="1:15" x14ac:dyDescent="0.25">
      <c r="A153" s="32"/>
      <c r="B153" s="21"/>
      <c r="C153" s="8"/>
      <c r="D153" s="8"/>
      <c r="E153" s="8"/>
      <c r="G153" s="7"/>
      <c r="I153" s="7"/>
      <c r="J153" s="11"/>
      <c r="K153" s="11"/>
      <c r="M153" s="8"/>
      <c r="O153" s="97"/>
    </row>
    <row r="154" spans="1:15" x14ac:dyDescent="0.25">
      <c r="A154" s="30"/>
      <c r="B154" s="21"/>
      <c r="D154" s="11"/>
      <c r="J154" s="11"/>
      <c r="M154" s="12"/>
      <c r="N154" s="7"/>
      <c r="O154" s="97"/>
    </row>
    <row r="155" spans="1:15" x14ac:dyDescent="0.25">
      <c r="A155" s="32"/>
      <c r="B155" s="21"/>
      <c r="C155" s="8"/>
      <c r="D155" s="8"/>
      <c r="E155" s="8"/>
      <c r="G155" s="7"/>
      <c r="I155" s="7"/>
      <c r="K155" s="7"/>
      <c r="M155" s="8"/>
      <c r="O155" s="97"/>
    </row>
    <row r="156" spans="1:15" x14ac:dyDescent="0.25">
      <c r="A156" s="32"/>
      <c r="B156" s="21"/>
      <c r="C156" s="8"/>
      <c r="D156" s="8"/>
      <c r="E156" s="8"/>
      <c r="G156" s="7"/>
      <c r="I156" s="7"/>
      <c r="J156" s="11"/>
      <c r="K156" s="11"/>
      <c r="M156" s="8"/>
      <c r="O156" s="97"/>
    </row>
    <row r="157" spans="1:15" x14ac:dyDescent="0.25">
      <c r="A157" s="30"/>
      <c r="B157" s="21"/>
      <c r="D157" s="11"/>
      <c r="J157" s="11"/>
      <c r="M157" s="12"/>
      <c r="N157" s="7"/>
      <c r="O157" s="97"/>
    </row>
    <row r="158" spans="1:15" x14ac:dyDescent="0.25">
      <c r="A158" s="30"/>
      <c r="B158" s="21"/>
      <c r="D158" s="11"/>
      <c r="J158" s="11"/>
      <c r="M158" s="12"/>
      <c r="N158" s="7"/>
      <c r="O158" s="97"/>
    </row>
    <row r="159" spans="1:15" x14ac:dyDescent="0.25">
      <c r="A159" s="32"/>
      <c r="B159" s="21"/>
      <c r="C159" s="8"/>
      <c r="D159" s="8"/>
      <c r="E159" s="8"/>
      <c r="G159" s="7"/>
      <c r="I159" s="7"/>
      <c r="J159" s="11"/>
      <c r="K159" s="11"/>
      <c r="M159" s="8"/>
      <c r="O159" s="97"/>
    </row>
    <row r="160" spans="1:15" x14ac:dyDescent="0.25">
      <c r="A160" s="32"/>
      <c r="B160" s="21"/>
      <c r="C160" s="8"/>
      <c r="D160" s="8"/>
      <c r="E160" s="8"/>
      <c r="G160" s="7"/>
      <c r="I160" s="7"/>
      <c r="K160" s="7"/>
      <c r="L160" s="11"/>
      <c r="M160" s="8"/>
      <c r="O160" s="97"/>
    </row>
    <row r="161" spans="1:15" x14ac:dyDescent="0.25">
      <c r="A161" s="32"/>
      <c r="B161" s="21"/>
      <c r="C161" s="8"/>
      <c r="D161" s="8"/>
      <c r="E161" s="8"/>
      <c r="G161" s="7"/>
      <c r="I161" s="7"/>
      <c r="J161" s="11"/>
      <c r="K161" s="11"/>
      <c r="M161" s="8"/>
      <c r="O161" s="97"/>
    </row>
    <row r="162" spans="1:15" x14ac:dyDescent="0.25">
      <c r="A162" s="32"/>
      <c r="B162" s="21"/>
      <c r="C162" s="8"/>
      <c r="D162" s="8"/>
      <c r="E162" s="8"/>
      <c r="G162" s="7"/>
      <c r="I162" s="7"/>
      <c r="K162" s="7"/>
      <c r="M162" s="8"/>
      <c r="O162" s="97"/>
    </row>
    <row r="163" spans="1:15" x14ac:dyDescent="0.25">
      <c r="A163" s="32"/>
      <c r="B163" s="21"/>
      <c r="C163" s="8"/>
      <c r="D163" s="8"/>
      <c r="E163" s="8"/>
      <c r="G163" s="7"/>
      <c r="I163" s="7"/>
      <c r="K163" s="7"/>
      <c r="M163" s="8"/>
      <c r="O163" s="97"/>
    </row>
    <row r="164" spans="1:15" x14ac:dyDescent="0.25">
      <c r="A164" s="32"/>
      <c r="B164" s="21"/>
      <c r="C164" s="8"/>
      <c r="D164" s="8"/>
      <c r="E164" s="8"/>
      <c r="G164" s="7"/>
      <c r="I164" s="7"/>
      <c r="J164" s="11"/>
      <c r="K164" s="11"/>
      <c r="M164" s="8"/>
      <c r="O164" s="97"/>
    </row>
    <row r="165" spans="1:15" x14ac:dyDescent="0.25">
      <c r="A165" s="32"/>
      <c r="B165" s="21"/>
      <c r="C165" s="8"/>
      <c r="D165" s="8"/>
      <c r="E165" s="8"/>
      <c r="G165" s="7"/>
      <c r="I165" s="7"/>
      <c r="J165" s="11"/>
      <c r="K165" s="11"/>
      <c r="M165" s="8"/>
      <c r="O165" s="97"/>
    </row>
    <row r="166" spans="1:15" x14ac:dyDescent="0.25">
      <c r="A166" s="32"/>
      <c r="B166" s="21"/>
      <c r="C166" s="8"/>
      <c r="D166" s="8"/>
      <c r="E166" s="8"/>
      <c r="G166" s="7"/>
      <c r="I166" s="7"/>
      <c r="J166" s="11"/>
      <c r="K166" s="11"/>
      <c r="M166" s="8"/>
      <c r="O166" s="97"/>
    </row>
    <row r="167" spans="1:15" x14ac:dyDescent="0.25">
      <c r="A167" s="32"/>
      <c r="B167" s="21"/>
      <c r="C167" s="8"/>
      <c r="D167" s="8"/>
      <c r="E167" s="8"/>
      <c r="G167" s="7"/>
      <c r="I167" s="7"/>
      <c r="J167" s="11"/>
      <c r="K167" s="11"/>
      <c r="M167" s="8"/>
      <c r="O167" s="97"/>
    </row>
    <row r="168" spans="1:15" x14ac:dyDescent="0.25">
      <c r="A168" s="30"/>
      <c r="B168" s="21"/>
      <c r="D168" s="11"/>
      <c r="J168" s="11"/>
      <c r="M168" s="12"/>
      <c r="N168" s="7"/>
      <c r="O168" s="97"/>
    </row>
    <row r="169" spans="1:15" x14ac:dyDescent="0.25">
      <c r="A169" s="32"/>
      <c r="B169" s="21"/>
      <c r="C169" s="8"/>
      <c r="D169" s="8"/>
      <c r="E169" s="8"/>
      <c r="G169" s="7"/>
      <c r="I169" s="7"/>
      <c r="K169" s="7"/>
      <c r="L169" s="11"/>
      <c r="M169" s="8"/>
      <c r="O169" s="97"/>
    </row>
    <row r="170" spans="1:15" x14ac:dyDescent="0.25">
      <c r="A170" s="32"/>
      <c r="B170" s="21"/>
      <c r="C170" s="8"/>
      <c r="D170" s="8"/>
      <c r="E170" s="8"/>
      <c r="G170" s="7"/>
      <c r="I170" s="7"/>
      <c r="J170" s="11"/>
      <c r="K170" s="11"/>
      <c r="M170" s="8"/>
      <c r="O170" s="97"/>
    </row>
    <row r="171" spans="1:15" x14ac:dyDescent="0.25">
      <c r="A171" s="32"/>
      <c r="B171" s="21"/>
      <c r="C171" s="8"/>
      <c r="D171" s="8"/>
      <c r="E171" s="8"/>
      <c r="G171" s="7"/>
      <c r="I171" s="7"/>
      <c r="J171" s="11"/>
      <c r="K171" s="11"/>
      <c r="M171" s="8"/>
      <c r="O171" s="97"/>
    </row>
    <row r="172" spans="1:15" x14ac:dyDescent="0.25">
      <c r="A172" s="30"/>
      <c r="B172" s="21"/>
      <c r="D172" s="11"/>
      <c r="J172" s="11"/>
      <c r="N172" s="7"/>
      <c r="O172" s="97"/>
    </row>
    <row r="173" spans="1:15" x14ac:dyDescent="0.25">
      <c r="A173" s="32"/>
      <c r="B173" s="21"/>
      <c r="C173" s="8"/>
      <c r="D173" s="8"/>
      <c r="E173" s="8"/>
      <c r="G173" s="7"/>
      <c r="I173" s="7"/>
      <c r="K173" s="7"/>
      <c r="M173" s="8"/>
      <c r="O173" s="97"/>
    </row>
    <row r="174" spans="1:15" x14ac:dyDescent="0.25">
      <c r="A174" s="32"/>
      <c r="B174" s="21"/>
      <c r="C174" s="8"/>
      <c r="D174" s="8"/>
      <c r="E174" s="8"/>
      <c r="G174" s="7"/>
      <c r="I174" s="7"/>
      <c r="K174" s="7"/>
      <c r="M174" s="8"/>
      <c r="O174" s="97"/>
    </row>
    <row r="175" spans="1:15" x14ac:dyDescent="0.25">
      <c r="A175" s="32"/>
      <c r="B175" s="21"/>
      <c r="C175" s="8"/>
      <c r="D175" s="8"/>
      <c r="E175" s="8"/>
      <c r="G175" s="7"/>
      <c r="I175" s="7"/>
      <c r="J175" s="11"/>
      <c r="K175" s="11"/>
      <c r="M175" s="8"/>
      <c r="O175" s="97"/>
    </row>
    <row r="176" spans="1:15" x14ac:dyDescent="0.25">
      <c r="A176" s="32"/>
      <c r="B176" s="21"/>
      <c r="C176" s="8"/>
      <c r="D176" s="8"/>
      <c r="E176" s="8"/>
      <c r="G176" s="7"/>
      <c r="I176" s="7"/>
      <c r="J176" s="11"/>
      <c r="K176" s="11"/>
      <c r="M176" s="8"/>
      <c r="O176" s="97"/>
    </row>
    <row r="177" spans="1:15" x14ac:dyDescent="0.25">
      <c r="A177" s="32"/>
      <c r="B177" s="21"/>
      <c r="C177" s="8"/>
      <c r="D177" s="8"/>
      <c r="E177" s="8"/>
      <c r="G177" s="7"/>
      <c r="I177" s="7"/>
      <c r="J177" s="11"/>
      <c r="K177" s="11"/>
      <c r="M177" s="8"/>
      <c r="O177" s="97"/>
    </row>
    <row r="178" spans="1:15" x14ac:dyDescent="0.25">
      <c r="A178" s="32"/>
      <c r="B178" s="21"/>
      <c r="C178" s="8"/>
      <c r="D178" s="8"/>
      <c r="E178" s="8"/>
      <c r="G178" s="7"/>
      <c r="I178" s="7"/>
      <c r="J178" s="11"/>
      <c r="K178" s="11"/>
      <c r="M178" s="8"/>
      <c r="O178" s="97"/>
    </row>
    <row r="179" spans="1:15" x14ac:dyDescent="0.25">
      <c r="A179" s="32"/>
      <c r="B179" s="21"/>
      <c r="C179" s="8"/>
      <c r="D179" s="8"/>
      <c r="E179" s="8"/>
      <c r="G179" s="7"/>
      <c r="I179" s="7"/>
      <c r="J179" s="11"/>
      <c r="K179" s="11"/>
      <c r="M179" s="8"/>
      <c r="O179" s="97"/>
    </row>
    <row r="180" spans="1:15" x14ac:dyDescent="0.25">
      <c r="A180" s="32"/>
      <c r="B180" s="21"/>
      <c r="C180" s="8"/>
      <c r="D180" s="8"/>
      <c r="E180" s="8"/>
      <c r="G180" s="7"/>
      <c r="I180" s="7"/>
      <c r="J180" s="11"/>
      <c r="K180" s="11"/>
      <c r="M180" s="8"/>
      <c r="O180" s="97"/>
    </row>
    <row r="181" spans="1:15" x14ac:dyDescent="0.25">
      <c r="A181" s="32"/>
      <c r="B181" s="21"/>
      <c r="C181" s="8"/>
      <c r="D181" s="8"/>
      <c r="E181" s="8"/>
      <c r="G181" s="7"/>
      <c r="I181" s="7"/>
      <c r="K181" s="7"/>
      <c r="L181" s="11"/>
      <c r="M181" s="8"/>
      <c r="O181" s="97"/>
    </row>
    <row r="182" spans="1:15" x14ac:dyDescent="0.25">
      <c r="A182" s="32"/>
      <c r="B182" s="21"/>
      <c r="C182" s="8"/>
      <c r="D182" s="8"/>
      <c r="E182" s="8"/>
      <c r="G182" s="7"/>
      <c r="I182" s="7"/>
      <c r="K182" s="7"/>
      <c r="M182" s="8"/>
      <c r="O182" s="97"/>
    </row>
    <row r="183" spans="1:15" x14ac:dyDescent="0.25">
      <c r="A183" s="32"/>
      <c r="B183" s="21"/>
      <c r="C183" s="8"/>
      <c r="D183" s="8"/>
      <c r="E183" s="8"/>
      <c r="G183" s="7"/>
      <c r="I183" s="7"/>
      <c r="J183" s="11"/>
      <c r="K183" s="11"/>
      <c r="M183" s="8"/>
      <c r="O183" s="97"/>
    </row>
    <row r="184" spans="1:15" x14ac:dyDescent="0.25">
      <c r="A184" s="32"/>
      <c r="B184" s="21"/>
      <c r="C184" s="8"/>
      <c r="D184" s="8"/>
      <c r="E184" s="8"/>
      <c r="G184" s="7"/>
      <c r="I184" s="7"/>
      <c r="K184" s="7"/>
      <c r="M184" s="8"/>
      <c r="O184" s="97"/>
    </row>
    <row r="185" spans="1:15" x14ac:dyDescent="0.25">
      <c r="A185" s="32"/>
      <c r="B185" s="21"/>
      <c r="C185" s="8"/>
      <c r="D185" s="8"/>
      <c r="E185" s="8"/>
      <c r="G185" s="7"/>
      <c r="I185" s="7"/>
      <c r="J185" s="11"/>
      <c r="K185" s="11"/>
      <c r="M185" s="8"/>
      <c r="O185" s="97"/>
    </row>
    <row r="186" spans="1:15" x14ac:dyDescent="0.25">
      <c r="A186" s="32"/>
      <c r="B186" s="21"/>
      <c r="C186" s="8"/>
      <c r="D186" s="8"/>
      <c r="E186" s="8"/>
      <c r="G186" s="7"/>
      <c r="I186" s="7"/>
      <c r="J186" s="11"/>
      <c r="K186" s="11"/>
      <c r="M186" s="8"/>
      <c r="O186" s="97"/>
    </row>
    <row r="187" spans="1:15" x14ac:dyDescent="0.25">
      <c r="A187" s="32"/>
      <c r="B187" s="21"/>
      <c r="C187" s="8"/>
      <c r="D187" s="8"/>
      <c r="E187" s="8"/>
      <c r="G187" s="7"/>
      <c r="I187" s="7"/>
      <c r="K187" s="7"/>
      <c r="L187" s="11"/>
      <c r="M187" s="8"/>
      <c r="O187" s="97"/>
    </row>
    <row r="188" spans="1:15" x14ac:dyDescent="0.25">
      <c r="A188" s="32"/>
      <c r="B188" s="21"/>
      <c r="C188" s="8"/>
      <c r="D188" s="8"/>
      <c r="E188" s="8"/>
      <c r="G188" s="7"/>
      <c r="I188" s="7"/>
      <c r="K188" s="7"/>
      <c r="M188" s="8"/>
      <c r="O188" s="97"/>
    </row>
    <row r="189" spans="1:15" x14ac:dyDescent="0.25">
      <c r="A189" s="32"/>
      <c r="B189" s="21"/>
      <c r="C189" s="8"/>
      <c r="D189" s="8"/>
      <c r="E189" s="8"/>
      <c r="G189" s="7"/>
      <c r="I189" s="7"/>
      <c r="K189" s="7"/>
      <c r="M189" s="8"/>
      <c r="O189" s="97"/>
    </row>
    <row r="190" spans="1:15" x14ac:dyDescent="0.25">
      <c r="A190" s="32"/>
      <c r="B190" s="21"/>
      <c r="C190" s="8"/>
      <c r="D190" s="8"/>
      <c r="E190" s="8"/>
      <c r="G190" s="7"/>
      <c r="I190" s="7"/>
      <c r="K190" s="7"/>
      <c r="L190" s="11"/>
      <c r="M190" s="8"/>
      <c r="O190" s="97"/>
    </row>
    <row r="191" spans="1:15" x14ac:dyDescent="0.25">
      <c r="A191" s="32"/>
      <c r="B191" s="21"/>
      <c r="C191" s="8"/>
      <c r="D191" s="8"/>
      <c r="E191" s="8"/>
      <c r="G191" s="7"/>
      <c r="I191" s="7"/>
      <c r="J191" s="11"/>
      <c r="K191" s="11"/>
      <c r="M191" s="8"/>
      <c r="O191" s="97"/>
    </row>
    <row r="192" spans="1:15" x14ac:dyDescent="0.25">
      <c r="A192" s="32"/>
      <c r="B192" s="21"/>
      <c r="C192" s="8"/>
      <c r="D192" s="8"/>
      <c r="E192" s="8"/>
      <c r="G192" s="7"/>
      <c r="I192" s="7"/>
      <c r="J192" s="11"/>
      <c r="K192" s="11"/>
      <c r="M192" s="8"/>
      <c r="O192" s="97"/>
    </row>
    <row r="193" spans="1:15" x14ac:dyDescent="0.25">
      <c r="A193" s="32"/>
      <c r="B193" s="21"/>
      <c r="C193" s="8"/>
      <c r="D193" s="8"/>
      <c r="E193" s="8"/>
      <c r="G193" s="7"/>
      <c r="I193" s="7"/>
      <c r="J193" s="11"/>
      <c r="K193" s="11"/>
      <c r="M193" s="8"/>
      <c r="O193" s="97"/>
    </row>
    <row r="194" spans="1:15" x14ac:dyDescent="0.25">
      <c r="A194" s="32"/>
      <c r="B194" s="21"/>
      <c r="C194" s="8"/>
      <c r="D194" s="8"/>
      <c r="E194" s="8"/>
      <c r="G194" s="7"/>
      <c r="I194" s="7"/>
      <c r="J194" s="11"/>
      <c r="K194" s="11"/>
      <c r="M194" s="8"/>
      <c r="O194" s="97"/>
    </row>
    <row r="195" spans="1:15" x14ac:dyDescent="0.25">
      <c r="A195" s="32"/>
      <c r="B195" s="21"/>
      <c r="C195" s="8"/>
      <c r="D195" s="8"/>
      <c r="E195" s="8"/>
      <c r="G195" s="7"/>
      <c r="I195" s="7"/>
      <c r="J195" s="11"/>
      <c r="K195" s="11"/>
      <c r="M195" s="8"/>
      <c r="O195" s="97"/>
    </row>
    <row r="196" spans="1:15" x14ac:dyDescent="0.25">
      <c r="A196" s="32"/>
      <c r="B196" s="21"/>
      <c r="C196" s="8"/>
      <c r="D196" s="8"/>
      <c r="E196" s="8"/>
      <c r="G196" s="7"/>
      <c r="I196" s="7"/>
      <c r="J196" s="11"/>
      <c r="K196" s="11"/>
      <c r="M196" s="8"/>
      <c r="O196" s="97"/>
    </row>
    <row r="197" spans="1:15" x14ac:dyDescent="0.25">
      <c r="A197" s="32"/>
      <c r="B197" s="21"/>
      <c r="C197" s="8"/>
      <c r="D197" s="8"/>
      <c r="E197" s="8"/>
      <c r="G197" s="7"/>
      <c r="I197" s="7"/>
      <c r="K197" s="7"/>
      <c r="L197" s="11"/>
      <c r="M197" s="8"/>
      <c r="O197" s="97"/>
    </row>
    <row r="198" spans="1:15" x14ac:dyDescent="0.25">
      <c r="A198" s="32"/>
      <c r="B198" s="21"/>
      <c r="C198" s="8"/>
      <c r="D198" s="8"/>
      <c r="E198" s="8"/>
      <c r="G198" s="7"/>
      <c r="I198" s="7"/>
      <c r="J198" s="11"/>
      <c r="K198" s="11"/>
      <c r="M198" s="8"/>
      <c r="O198" s="97"/>
    </row>
    <row r="199" spans="1:15" x14ac:dyDescent="0.25">
      <c r="A199" s="30"/>
      <c r="B199" s="21"/>
      <c r="D199" s="11"/>
      <c r="J199" s="11"/>
      <c r="M199" s="12"/>
      <c r="N199" s="7"/>
      <c r="O199" s="97"/>
    </row>
    <row r="200" spans="1:15" x14ac:dyDescent="0.25">
      <c r="A200" s="32"/>
      <c r="B200" s="21"/>
      <c r="C200" s="8"/>
      <c r="D200" s="8"/>
      <c r="E200" s="8"/>
      <c r="G200" s="7"/>
      <c r="I200" s="7"/>
      <c r="J200" s="11"/>
      <c r="K200" s="11"/>
      <c r="M200" s="8"/>
      <c r="O200" s="97"/>
    </row>
    <row r="201" spans="1:15" x14ac:dyDescent="0.25">
      <c r="A201" s="32"/>
      <c r="B201" s="21"/>
      <c r="C201" s="8"/>
      <c r="D201" s="8"/>
      <c r="E201" s="8"/>
      <c r="G201" s="7"/>
      <c r="I201" s="7"/>
      <c r="J201" s="11"/>
      <c r="K201" s="11"/>
      <c r="M201" s="8"/>
      <c r="O201" s="97"/>
    </row>
    <row r="202" spans="1:15" x14ac:dyDescent="0.25">
      <c r="A202" s="32"/>
      <c r="B202" s="21"/>
      <c r="C202" s="8"/>
      <c r="D202" s="8"/>
      <c r="E202" s="8"/>
      <c r="G202" s="7"/>
      <c r="I202" s="7"/>
      <c r="K202" s="7"/>
      <c r="M202" s="8"/>
      <c r="O202" s="97"/>
    </row>
    <row r="203" spans="1:15" x14ac:dyDescent="0.25">
      <c r="A203" s="32"/>
      <c r="B203" s="21"/>
      <c r="C203" s="8"/>
      <c r="D203" s="8"/>
      <c r="E203" s="8"/>
      <c r="G203" s="7"/>
      <c r="I203" s="7"/>
      <c r="K203" s="7"/>
      <c r="M203" s="8"/>
      <c r="O203" s="97"/>
    </row>
    <row r="204" spans="1:15" x14ac:dyDescent="0.25">
      <c r="A204" s="32"/>
      <c r="B204" s="21"/>
      <c r="C204" s="8"/>
      <c r="D204" s="8"/>
      <c r="E204" s="8"/>
      <c r="G204" s="7"/>
      <c r="I204" s="7"/>
      <c r="J204" s="11"/>
      <c r="K204" s="11"/>
      <c r="M204" s="8"/>
      <c r="O204" s="97"/>
    </row>
    <row r="205" spans="1:15" x14ac:dyDescent="0.25">
      <c r="A205" s="32"/>
      <c r="B205" s="21"/>
      <c r="C205" s="8"/>
      <c r="D205" s="8"/>
      <c r="E205" s="8"/>
      <c r="G205" s="7"/>
      <c r="I205" s="7"/>
      <c r="K205" s="7"/>
      <c r="L205" s="11"/>
      <c r="M205" s="8"/>
      <c r="O205" s="97"/>
    </row>
    <row r="206" spans="1:15" x14ac:dyDescent="0.25">
      <c r="A206" s="32"/>
      <c r="B206" s="21"/>
      <c r="C206" s="8"/>
      <c r="D206" s="8"/>
      <c r="E206" s="8"/>
      <c r="G206" s="7"/>
      <c r="I206" s="7"/>
      <c r="J206" s="11"/>
      <c r="K206" s="11"/>
      <c r="M206" s="8"/>
      <c r="O206" s="97"/>
    </row>
    <row r="207" spans="1:15" x14ac:dyDescent="0.25">
      <c r="A207" s="30"/>
      <c r="B207" s="21"/>
      <c r="D207" s="11"/>
      <c r="M207" s="12"/>
      <c r="N207" s="7"/>
      <c r="O207" s="97"/>
    </row>
    <row r="208" spans="1:15" x14ac:dyDescent="0.25">
      <c r="A208" s="32"/>
      <c r="B208" s="21"/>
      <c r="C208" s="8"/>
      <c r="D208" s="8"/>
      <c r="E208" s="8"/>
      <c r="G208" s="7"/>
      <c r="I208" s="7"/>
      <c r="K208" s="7"/>
      <c r="L208" s="11"/>
      <c r="M208" s="8"/>
      <c r="O208" s="97"/>
    </row>
    <row r="209" spans="1:15" x14ac:dyDescent="0.25">
      <c r="A209" s="32"/>
      <c r="B209" s="21"/>
      <c r="C209" s="8"/>
      <c r="D209" s="8"/>
      <c r="E209" s="8"/>
      <c r="G209" s="7"/>
      <c r="I209" s="7"/>
      <c r="J209" s="11"/>
      <c r="K209" s="11"/>
      <c r="M209" s="8"/>
      <c r="O209" s="97"/>
    </row>
    <row r="210" spans="1:15" x14ac:dyDescent="0.25">
      <c r="A210" s="32"/>
      <c r="B210" s="21"/>
      <c r="C210" s="8"/>
      <c r="D210" s="8"/>
      <c r="E210" s="8"/>
      <c r="G210" s="7"/>
      <c r="I210" s="7"/>
      <c r="K210" s="7"/>
      <c r="L210" s="11"/>
      <c r="M210" s="8"/>
      <c r="O210" s="97"/>
    </row>
    <row r="211" spans="1:15" x14ac:dyDescent="0.25">
      <c r="A211" s="32"/>
      <c r="B211" s="21"/>
      <c r="C211" s="8"/>
      <c r="D211" s="8"/>
      <c r="E211" s="8"/>
      <c r="G211" s="7"/>
      <c r="I211" s="7"/>
      <c r="K211" s="7"/>
      <c r="L211" s="11"/>
      <c r="M211" s="8"/>
      <c r="O211" s="97"/>
    </row>
    <row r="212" spans="1:15" x14ac:dyDescent="0.25">
      <c r="A212" s="32"/>
      <c r="B212" s="21"/>
      <c r="C212" s="8"/>
      <c r="D212" s="8"/>
      <c r="E212" s="8"/>
      <c r="G212" s="7"/>
      <c r="I212" s="7"/>
      <c r="K212" s="7"/>
      <c r="L212" s="11"/>
      <c r="M212" s="8"/>
      <c r="O212" s="97"/>
    </row>
    <row r="213" spans="1:15" x14ac:dyDescent="0.25">
      <c r="A213" s="32"/>
      <c r="B213" s="21"/>
      <c r="C213" s="8"/>
      <c r="D213" s="8"/>
      <c r="E213" s="8"/>
      <c r="G213" s="7"/>
      <c r="I213" s="7"/>
      <c r="J213" s="11"/>
      <c r="K213" s="11"/>
      <c r="M213" s="8"/>
      <c r="O213" s="97"/>
    </row>
    <row r="214" spans="1:15" x14ac:dyDescent="0.25">
      <c r="A214" s="32"/>
      <c r="B214" s="21"/>
      <c r="C214" s="8"/>
      <c r="D214" s="8"/>
      <c r="E214" s="8"/>
      <c r="G214" s="7"/>
      <c r="I214" s="7"/>
      <c r="J214" s="11"/>
      <c r="K214" s="11"/>
      <c r="M214" s="8"/>
      <c r="O214" s="97"/>
    </row>
    <row r="215" spans="1:15" x14ac:dyDescent="0.25">
      <c r="A215" s="32"/>
      <c r="B215" s="21"/>
      <c r="C215" s="8"/>
      <c r="D215" s="8"/>
      <c r="E215" s="8"/>
      <c r="G215" s="7"/>
      <c r="I215" s="7"/>
      <c r="K215" s="7"/>
      <c r="M215" s="8"/>
      <c r="O215" s="97"/>
    </row>
    <row r="216" spans="1:15" x14ac:dyDescent="0.25">
      <c r="A216" s="32"/>
      <c r="B216" s="21"/>
      <c r="C216" s="8"/>
      <c r="D216" s="8"/>
      <c r="E216" s="8"/>
      <c r="G216" s="7"/>
      <c r="I216" s="7"/>
      <c r="J216" s="11"/>
      <c r="K216" s="11"/>
      <c r="M216" s="8"/>
      <c r="O216" s="97"/>
    </row>
    <row r="217" spans="1:15" x14ac:dyDescent="0.25">
      <c r="A217" s="32"/>
      <c r="B217" s="21"/>
      <c r="C217" s="8"/>
      <c r="D217" s="8"/>
      <c r="E217" s="8"/>
      <c r="G217" s="7"/>
      <c r="I217" s="7"/>
      <c r="J217" s="11"/>
      <c r="K217" s="11"/>
      <c r="M217" s="8"/>
      <c r="O217" s="97"/>
    </row>
    <row r="218" spans="1:15" x14ac:dyDescent="0.25">
      <c r="A218" s="32"/>
      <c r="B218" s="21"/>
      <c r="C218" s="8"/>
      <c r="D218" s="8"/>
      <c r="E218" s="8"/>
      <c r="G218" s="7"/>
      <c r="I218" s="7"/>
      <c r="J218" s="11"/>
      <c r="K218" s="11"/>
      <c r="M218" s="8"/>
      <c r="O218" s="97"/>
    </row>
    <row r="219" spans="1:15" x14ac:dyDescent="0.25">
      <c r="A219" s="30"/>
      <c r="B219" s="21"/>
      <c r="D219" s="11"/>
      <c r="M219" s="12"/>
      <c r="N219" s="7"/>
      <c r="O219" s="97"/>
    </row>
    <row r="220" spans="1:15" x14ac:dyDescent="0.25">
      <c r="A220" s="32"/>
      <c r="B220" s="21"/>
      <c r="C220" s="8"/>
      <c r="D220" s="8"/>
      <c r="E220" s="8"/>
      <c r="G220" s="7"/>
      <c r="I220" s="7"/>
      <c r="K220" s="7"/>
      <c r="L220" s="11"/>
      <c r="M220" s="8"/>
      <c r="O220" s="97"/>
    </row>
    <row r="221" spans="1:15" x14ac:dyDescent="0.25">
      <c r="A221" s="32"/>
      <c r="B221" s="21"/>
      <c r="C221" s="8"/>
      <c r="D221" s="8"/>
      <c r="E221" s="8"/>
      <c r="G221" s="7"/>
      <c r="I221" s="7"/>
      <c r="K221" s="7"/>
      <c r="M221" s="8"/>
      <c r="O221" s="97"/>
    </row>
    <row r="222" spans="1:15" x14ac:dyDescent="0.25">
      <c r="A222" s="32"/>
      <c r="B222" s="21"/>
      <c r="C222" s="8"/>
      <c r="D222" s="8"/>
      <c r="E222" s="8"/>
      <c r="G222" s="7"/>
      <c r="I222" s="7"/>
      <c r="K222" s="7"/>
      <c r="L222" s="11"/>
      <c r="M222" s="8"/>
      <c r="O222" s="97"/>
    </row>
    <row r="223" spans="1:15" x14ac:dyDescent="0.25">
      <c r="A223" s="30"/>
      <c r="B223" s="21"/>
      <c r="D223" s="11"/>
      <c r="J223" s="11"/>
      <c r="M223" s="12"/>
      <c r="N223" s="7"/>
      <c r="O223" s="97"/>
    </row>
    <row r="224" spans="1:15" x14ac:dyDescent="0.25">
      <c r="A224" s="30"/>
      <c r="B224" s="21"/>
      <c r="D224" s="11"/>
      <c r="J224" s="11"/>
      <c r="N224" s="7"/>
      <c r="O224" s="97"/>
    </row>
    <row r="225" spans="1:15" x14ac:dyDescent="0.25">
      <c r="A225" s="32"/>
      <c r="B225" s="21"/>
      <c r="C225" s="8"/>
      <c r="D225" s="8"/>
      <c r="E225" s="8"/>
      <c r="G225" s="7"/>
      <c r="I225" s="7"/>
      <c r="J225" s="11"/>
      <c r="K225" s="11"/>
      <c r="M225" s="8"/>
      <c r="O225" s="97"/>
    </row>
    <row r="226" spans="1:15" x14ac:dyDescent="0.25">
      <c r="A226" s="32"/>
      <c r="B226" s="21"/>
      <c r="C226" s="8"/>
      <c r="D226" s="8"/>
      <c r="E226" s="8"/>
      <c r="G226" s="7"/>
      <c r="I226" s="7"/>
      <c r="J226" s="11"/>
      <c r="K226" s="11"/>
      <c r="M226" s="8"/>
      <c r="O226" s="97"/>
    </row>
    <row r="227" spans="1:15" x14ac:dyDescent="0.25">
      <c r="A227" s="32"/>
      <c r="B227" s="21"/>
      <c r="C227" s="8"/>
      <c r="D227" s="8"/>
      <c r="E227" s="8"/>
      <c r="G227" s="7"/>
      <c r="I227" s="7"/>
      <c r="J227" s="11"/>
      <c r="K227" s="11"/>
      <c r="M227" s="8"/>
      <c r="O227" s="97"/>
    </row>
    <row r="228" spans="1:15" x14ac:dyDescent="0.25">
      <c r="A228" s="32"/>
      <c r="B228" s="21"/>
      <c r="C228" s="8"/>
      <c r="D228" s="8"/>
      <c r="E228" s="8"/>
      <c r="G228" s="7"/>
      <c r="I228" s="7"/>
      <c r="J228" s="11"/>
      <c r="K228" s="11"/>
      <c r="M228" s="8"/>
      <c r="O228" s="97"/>
    </row>
    <row r="229" spans="1:15" x14ac:dyDescent="0.25">
      <c r="A229" s="32"/>
      <c r="B229" s="21"/>
      <c r="C229" s="8"/>
      <c r="D229" s="8"/>
      <c r="E229" s="8"/>
      <c r="G229" s="7"/>
      <c r="I229" s="7"/>
      <c r="J229" s="11"/>
      <c r="K229" s="11"/>
      <c r="M229" s="8"/>
      <c r="O229" s="97"/>
    </row>
    <row r="230" spans="1:15" x14ac:dyDescent="0.25">
      <c r="A230" s="32"/>
      <c r="B230" s="21"/>
      <c r="C230" s="8"/>
      <c r="D230" s="8"/>
      <c r="E230" s="8"/>
      <c r="G230" s="7"/>
      <c r="I230" s="7"/>
      <c r="K230" s="7"/>
      <c r="M230" s="8"/>
      <c r="O230" s="97"/>
    </row>
    <row r="231" spans="1:15" x14ac:dyDescent="0.25">
      <c r="A231" s="32"/>
      <c r="B231" s="21"/>
      <c r="C231" s="8"/>
      <c r="D231" s="8"/>
      <c r="E231" s="8"/>
      <c r="G231" s="7"/>
      <c r="I231" s="7"/>
      <c r="J231" s="11"/>
      <c r="K231" s="11"/>
      <c r="M231" s="8"/>
      <c r="O231" s="97"/>
    </row>
    <row r="232" spans="1:15" x14ac:dyDescent="0.25">
      <c r="A232" s="32"/>
      <c r="B232" s="21"/>
      <c r="C232" s="8"/>
      <c r="D232" s="8"/>
      <c r="E232" s="8"/>
      <c r="G232" s="7"/>
      <c r="I232" s="7"/>
      <c r="K232" s="7"/>
      <c r="L232" s="11"/>
      <c r="M232" s="8"/>
      <c r="O232" s="97"/>
    </row>
    <row r="233" spans="1:15" x14ac:dyDescent="0.25">
      <c r="A233" s="32"/>
      <c r="B233" s="21"/>
      <c r="C233" s="8"/>
      <c r="D233" s="8"/>
      <c r="E233" s="8"/>
      <c r="G233" s="7"/>
      <c r="I233" s="7"/>
      <c r="K233" s="7"/>
      <c r="M233" s="8"/>
      <c r="O233" s="97"/>
    </row>
    <row r="234" spans="1:15" x14ac:dyDescent="0.25">
      <c r="A234" s="30"/>
      <c r="B234" s="21"/>
      <c r="D234" s="11"/>
      <c r="J234" s="11"/>
      <c r="M234" s="12"/>
      <c r="N234" s="7"/>
      <c r="O234" s="97"/>
    </row>
    <row r="235" spans="1:15" x14ac:dyDescent="0.25">
      <c r="A235" s="32"/>
      <c r="B235" s="21"/>
      <c r="C235" s="8"/>
      <c r="D235" s="8"/>
      <c r="E235" s="8"/>
      <c r="G235" s="7"/>
      <c r="I235" s="7"/>
      <c r="K235" s="7"/>
      <c r="L235" s="11"/>
      <c r="M235" s="8"/>
      <c r="O235" s="97"/>
    </row>
    <row r="236" spans="1:15" x14ac:dyDescent="0.25">
      <c r="A236" s="32"/>
      <c r="B236" s="21"/>
      <c r="C236" s="8"/>
      <c r="D236" s="8"/>
      <c r="E236" s="8"/>
      <c r="G236" s="7"/>
      <c r="I236" s="7"/>
      <c r="J236" s="11"/>
      <c r="K236" s="11"/>
      <c r="M236" s="8"/>
      <c r="O236" s="97"/>
    </row>
    <row r="237" spans="1:15" x14ac:dyDescent="0.25">
      <c r="A237" s="32"/>
      <c r="B237" s="21"/>
      <c r="C237" s="8"/>
      <c r="D237" s="8"/>
      <c r="E237" s="8"/>
      <c r="G237" s="7"/>
      <c r="I237" s="7"/>
      <c r="J237" s="11"/>
      <c r="K237" s="11"/>
      <c r="M237" s="8"/>
      <c r="O237" s="97"/>
    </row>
    <row r="238" spans="1:15" x14ac:dyDescent="0.25">
      <c r="A238" s="32"/>
      <c r="B238" s="21"/>
      <c r="C238" s="8"/>
      <c r="D238" s="8"/>
      <c r="E238" s="8"/>
      <c r="G238" s="7"/>
      <c r="I238" s="7"/>
      <c r="K238" s="7"/>
      <c r="L238" s="11"/>
      <c r="M238" s="8"/>
      <c r="O238" s="97"/>
    </row>
    <row r="239" spans="1:15" x14ac:dyDescent="0.25">
      <c r="A239" s="32"/>
      <c r="B239" s="21"/>
      <c r="C239" s="8"/>
      <c r="D239" s="8"/>
      <c r="E239" s="8"/>
      <c r="G239" s="7"/>
      <c r="I239" s="7"/>
      <c r="J239" s="11"/>
      <c r="K239" s="11"/>
      <c r="M239" s="8"/>
      <c r="O239" s="97"/>
    </row>
    <row r="240" spans="1:15" x14ac:dyDescent="0.25">
      <c r="A240" s="32"/>
      <c r="B240" s="21"/>
      <c r="C240" s="8"/>
      <c r="D240" s="8"/>
      <c r="E240" s="8"/>
      <c r="G240" s="7"/>
      <c r="I240" s="7"/>
      <c r="J240" s="11"/>
      <c r="K240" s="11"/>
      <c r="M240" s="8"/>
      <c r="O240" s="97"/>
    </row>
    <row r="241" spans="1:15" x14ac:dyDescent="0.25">
      <c r="A241" s="32"/>
      <c r="B241" s="21"/>
      <c r="C241" s="8"/>
      <c r="D241" s="8"/>
      <c r="E241" s="8"/>
      <c r="G241" s="7"/>
      <c r="I241" s="7"/>
      <c r="J241" s="11"/>
      <c r="K241" s="11"/>
      <c r="M241" s="8"/>
      <c r="O241" s="97"/>
    </row>
    <row r="242" spans="1:15" x14ac:dyDescent="0.25">
      <c r="A242" s="32"/>
      <c r="B242" s="21"/>
      <c r="C242" s="8"/>
      <c r="D242" s="8"/>
      <c r="E242" s="8"/>
      <c r="G242" s="7"/>
      <c r="I242" s="7"/>
      <c r="K242" s="7"/>
      <c r="M242" s="8"/>
      <c r="O242" s="97"/>
    </row>
    <row r="243" spans="1:15" x14ac:dyDescent="0.25">
      <c r="A243" s="30"/>
      <c r="B243" s="21"/>
      <c r="D243" s="11"/>
      <c r="J243" s="11"/>
      <c r="M243" s="12"/>
      <c r="N243" s="7"/>
      <c r="O243" s="97"/>
    </row>
    <row r="244" spans="1:15" x14ac:dyDescent="0.25">
      <c r="A244" s="32"/>
      <c r="B244" s="21"/>
      <c r="C244" s="8"/>
      <c r="D244" s="8"/>
      <c r="E244" s="8"/>
      <c r="G244" s="7"/>
      <c r="I244" s="7"/>
      <c r="J244" s="11"/>
      <c r="K244" s="11"/>
      <c r="M244" s="8"/>
      <c r="O244" s="97"/>
    </row>
    <row r="245" spans="1:15" x14ac:dyDescent="0.25">
      <c r="A245" s="32"/>
      <c r="B245" s="21"/>
      <c r="C245" s="8"/>
      <c r="D245" s="8"/>
      <c r="E245" s="8"/>
      <c r="G245" s="7"/>
      <c r="I245" s="7"/>
      <c r="J245" s="11"/>
      <c r="K245" s="11"/>
      <c r="M245" s="8"/>
      <c r="O245" s="97"/>
    </row>
    <row r="246" spans="1:15" x14ac:dyDescent="0.25">
      <c r="A246" s="32"/>
      <c r="B246" s="21"/>
      <c r="C246" s="8"/>
      <c r="D246" s="8"/>
      <c r="E246" s="8"/>
      <c r="G246" s="7"/>
      <c r="I246" s="7"/>
      <c r="K246" s="7"/>
      <c r="L246" s="11"/>
      <c r="M246" s="8"/>
      <c r="O246" s="97"/>
    </row>
    <row r="247" spans="1:15" x14ac:dyDescent="0.25">
      <c r="A247" s="32"/>
      <c r="B247" s="21"/>
      <c r="C247" s="8"/>
      <c r="D247" s="8"/>
      <c r="E247" s="8"/>
      <c r="G247" s="7"/>
      <c r="I247" s="7"/>
      <c r="K247" s="7"/>
      <c r="M247" s="8"/>
      <c r="O247" s="97"/>
    </row>
    <row r="248" spans="1:15" x14ac:dyDescent="0.25">
      <c r="A248" s="30"/>
      <c r="B248" s="21"/>
      <c r="D248" s="11"/>
      <c r="J248" s="11"/>
      <c r="M248" s="12"/>
      <c r="N248" s="7"/>
      <c r="O248" s="97"/>
    </row>
    <row r="249" spans="1:15" x14ac:dyDescent="0.25">
      <c r="A249" s="32"/>
      <c r="B249" s="21"/>
      <c r="C249" s="8"/>
      <c r="D249" s="8"/>
      <c r="E249" s="8"/>
      <c r="G249" s="7"/>
      <c r="I249" s="7"/>
      <c r="J249" s="11"/>
      <c r="K249" s="11"/>
      <c r="M249" s="8"/>
      <c r="O249" s="97"/>
    </row>
    <row r="250" spans="1:15" x14ac:dyDescent="0.25">
      <c r="A250" s="32"/>
      <c r="B250" s="21"/>
      <c r="C250" s="8"/>
      <c r="D250" s="8"/>
      <c r="E250" s="8"/>
      <c r="G250" s="7"/>
      <c r="I250" s="7"/>
      <c r="J250" s="11"/>
      <c r="K250" s="11"/>
      <c r="M250" s="8"/>
      <c r="O250" s="97"/>
    </row>
    <row r="251" spans="1:15" x14ac:dyDescent="0.25">
      <c r="A251" s="32"/>
      <c r="B251" s="21"/>
      <c r="C251" s="8"/>
      <c r="D251" s="8"/>
      <c r="E251" s="8"/>
      <c r="G251" s="7"/>
      <c r="I251" s="7"/>
      <c r="J251" s="11"/>
      <c r="K251" s="11"/>
      <c r="M251" s="8"/>
      <c r="O251" s="97"/>
    </row>
    <row r="252" spans="1:15" x14ac:dyDescent="0.25">
      <c r="A252" s="32"/>
      <c r="B252" s="21"/>
      <c r="C252" s="8"/>
      <c r="D252" s="8"/>
      <c r="E252" s="8"/>
      <c r="G252" s="7"/>
      <c r="I252" s="7"/>
      <c r="K252" s="7"/>
      <c r="L252" s="11"/>
      <c r="M252" s="8"/>
      <c r="O252" s="97"/>
    </row>
    <row r="253" spans="1:15" x14ac:dyDescent="0.25">
      <c r="A253" s="32"/>
      <c r="B253" s="21"/>
      <c r="C253" s="8"/>
      <c r="D253" s="8"/>
      <c r="E253" s="8"/>
      <c r="G253" s="7"/>
      <c r="I253" s="7"/>
      <c r="K253" s="7"/>
      <c r="L253" s="11"/>
      <c r="M253" s="8"/>
      <c r="O253" s="97"/>
    </row>
    <row r="254" spans="1:15" x14ac:dyDescent="0.25">
      <c r="A254" s="32"/>
      <c r="B254" s="21"/>
      <c r="C254" s="8"/>
      <c r="D254" s="8"/>
      <c r="E254" s="8"/>
      <c r="G254" s="7"/>
      <c r="I254" s="7"/>
      <c r="K254" s="7"/>
      <c r="L254" s="11"/>
      <c r="M254" s="8"/>
      <c r="O254" s="97"/>
    </row>
    <row r="255" spans="1:15" x14ac:dyDescent="0.25">
      <c r="A255" s="32"/>
      <c r="B255" s="21"/>
      <c r="C255" s="8"/>
      <c r="D255" s="8"/>
      <c r="E255" s="8"/>
      <c r="G255" s="7"/>
      <c r="I255" s="7"/>
      <c r="K255" s="7"/>
      <c r="M255" s="8"/>
      <c r="O255" s="97"/>
    </row>
    <row r="256" spans="1:15" x14ac:dyDescent="0.25">
      <c r="A256" s="32"/>
      <c r="B256" s="21"/>
      <c r="C256" s="8"/>
      <c r="D256" s="8"/>
      <c r="E256" s="8"/>
      <c r="G256" s="7"/>
      <c r="I256" s="7"/>
      <c r="K256" s="7"/>
      <c r="M256" s="8"/>
      <c r="O256" s="97"/>
    </row>
    <row r="257" spans="1:15" x14ac:dyDescent="0.25">
      <c r="A257" s="32"/>
      <c r="B257" s="21"/>
      <c r="C257" s="8"/>
      <c r="D257" s="8"/>
      <c r="E257" s="8"/>
      <c r="G257" s="7"/>
      <c r="I257" s="7"/>
      <c r="J257" s="11"/>
      <c r="K257" s="11"/>
      <c r="M257" s="8"/>
      <c r="O257" s="97"/>
    </row>
    <row r="258" spans="1:15" x14ac:dyDescent="0.25">
      <c r="A258" s="30"/>
      <c r="B258" s="21"/>
      <c r="D258" s="11"/>
      <c r="J258" s="11"/>
      <c r="M258" s="12"/>
      <c r="N258" s="7"/>
      <c r="O258" s="97"/>
    </row>
    <row r="259" spans="1:15" x14ac:dyDescent="0.25">
      <c r="A259" s="32"/>
      <c r="B259" s="21"/>
      <c r="C259" s="8"/>
      <c r="D259" s="8"/>
      <c r="E259" s="8"/>
      <c r="G259" s="7"/>
      <c r="I259" s="7"/>
      <c r="J259" s="11"/>
      <c r="K259" s="11"/>
      <c r="M259" s="8"/>
      <c r="O259" s="97"/>
    </row>
    <row r="260" spans="1:15" x14ac:dyDescent="0.25">
      <c r="A260" s="32"/>
      <c r="B260" s="21"/>
      <c r="C260" s="8"/>
      <c r="D260" s="8"/>
      <c r="E260" s="8"/>
      <c r="G260" s="7"/>
      <c r="I260" s="7"/>
      <c r="K260" s="7"/>
      <c r="M260" s="8"/>
      <c r="O260" s="97"/>
    </row>
    <row r="261" spans="1:15" x14ac:dyDescent="0.25">
      <c r="A261" s="30"/>
      <c r="B261" s="21"/>
      <c r="D261" s="11"/>
      <c r="J261" s="11"/>
      <c r="M261" s="12"/>
      <c r="N261" s="7"/>
      <c r="O261" s="97"/>
    </row>
    <row r="262" spans="1:15" x14ac:dyDescent="0.25">
      <c r="A262" s="32"/>
      <c r="B262" s="21"/>
      <c r="C262" s="8"/>
      <c r="D262" s="8"/>
      <c r="E262" s="8"/>
      <c r="G262" s="7"/>
      <c r="I262" s="7"/>
      <c r="K262" s="7"/>
      <c r="M262" s="8"/>
      <c r="O262" s="97"/>
    </row>
    <row r="263" spans="1:15" x14ac:dyDescent="0.25">
      <c r="A263" s="30"/>
      <c r="B263" s="21"/>
      <c r="D263" s="11"/>
      <c r="O263" s="97"/>
    </row>
    <row r="264" spans="1:15" x14ac:dyDescent="0.25">
      <c r="A264" s="32"/>
      <c r="B264" s="21"/>
      <c r="C264" s="8"/>
      <c r="D264" s="8"/>
      <c r="E264" s="8"/>
      <c r="G264" s="7"/>
      <c r="I264" s="7"/>
      <c r="J264" s="11"/>
      <c r="K264" s="11"/>
      <c r="M264" s="8"/>
      <c r="O264" s="97"/>
    </row>
    <row r="265" spans="1:15" x14ac:dyDescent="0.25">
      <c r="A265" s="32"/>
      <c r="B265" s="21"/>
      <c r="C265" s="8"/>
      <c r="D265" s="8"/>
      <c r="E265" s="8"/>
      <c r="G265" s="7"/>
      <c r="I265" s="7"/>
      <c r="K265" s="7"/>
      <c r="L265" s="11"/>
      <c r="M265" s="8"/>
      <c r="O265" s="97"/>
    </row>
    <row r="266" spans="1:15" x14ac:dyDescent="0.25">
      <c r="A266" s="32"/>
      <c r="B266" s="21"/>
      <c r="C266" s="8"/>
      <c r="D266" s="8"/>
      <c r="E266" s="8"/>
      <c r="G266" s="7"/>
      <c r="I266" s="7"/>
      <c r="J266" s="11"/>
      <c r="K266" s="11"/>
      <c r="M266" s="8"/>
      <c r="O266" s="97"/>
    </row>
    <row r="267" spans="1:15" x14ac:dyDescent="0.25">
      <c r="A267" s="30"/>
      <c r="B267" s="21"/>
      <c r="D267" s="11"/>
      <c r="L267" s="11"/>
      <c r="M267" s="12"/>
      <c r="N267" s="7"/>
      <c r="O267" s="97"/>
    </row>
    <row r="268" spans="1:15" x14ac:dyDescent="0.25">
      <c r="A268" s="32"/>
      <c r="B268" s="21"/>
      <c r="C268" s="8"/>
      <c r="D268" s="8"/>
      <c r="E268" s="8"/>
      <c r="G268" s="7"/>
      <c r="I268" s="7"/>
      <c r="J268" s="11"/>
      <c r="K268" s="11"/>
      <c r="M268" s="8"/>
      <c r="O268" s="97"/>
    </row>
    <row r="269" spans="1:15" x14ac:dyDescent="0.25">
      <c r="A269" s="30"/>
      <c r="B269" s="21"/>
      <c r="D269" s="11"/>
      <c r="J269" s="11"/>
      <c r="M269" s="12"/>
      <c r="N269" s="7"/>
      <c r="O269" s="97"/>
    </row>
    <row r="270" spans="1:15" x14ac:dyDescent="0.25">
      <c r="A270" s="32"/>
      <c r="B270" s="21"/>
      <c r="C270" s="8"/>
      <c r="D270" s="8"/>
      <c r="E270" s="8"/>
      <c r="G270" s="7"/>
      <c r="I270" s="7"/>
      <c r="J270" s="11"/>
      <c r="K270" s="11"/>
      <c r="M270" s="8"/>
      <c r="O270" s="97"/>
    </row>
    <row r="271" spans="1:15" x14ac:dyDescent="0.25">
      <c r="A271" s="32"/>
      <c r="B271" s="21"/>
      <c r="C271" s="8"/>
      <c r="D271" s="8"/>
      <c r="E271" s="8"/>
      <c r="G271" s="7"/>
      <c r="I271" s="7"/>
      <c r="J271" s="11"/>
      <c r="K271" s="11"/>
      <c r="M271" s="8"/>
      <c r="O271" s="97"/>
    </row>
    <row r="272" spans="1:15" x14ac:dyDescent="0.25">
      <c r="A272" s="32"/>
      <c r="B272" s="21"/>
      <c r="C272" s="8"/>
      <c r="D272" s="8"/>
      <c r="E272" s="8"/>
      <c r="G272" s="7"/>
      <c r="I272" s="7"/>
      <c r="J272" s="11"/>
      <c r="K272" s="11"/>
      <c r="M272" s="8"/>
      <c r="O272" s="97"/>
    </row>
    <row r="273" spans="1:15" x14ac:dyDescent="0.25">
      <c r="A273" s="32"/>
      <c r="B273" s="21"/>
      <c r="C273" s="8"/>
      <c r="D273" s="8"/>
      <c r="E273" s="8"/>
      <c r="G273" s="7"/>
      <c r="I273" s="7"/>
      <c r="J273" s="11"/>
      <c r="K273" s="11"/>
      <c r="M273" s="8"/>
      <c r="O273" s="97"/>
    </row>
    <row r="274" spans="1:15" x14ac:dyDescent="0.25">
      <c r="A274" s="32"/>
      <c r="B274" s="21"/>
      <c r="C274" s="8"/>
      <c r="D274" s="8"/>
      <c r="E274" s="8"/>
      <c r="G274" s="7"/>
      <c r="I274" s="7"/>
      <c r="J274" s="11"/>
      <c r="K274" s="11"/>
      <c r="M274" s="8"/>
      <c r="O274" s="97"/>
    </row>
    <row r="275" spans="1:15" x14ac:dyDescent="0.25">
      <c r="A275" s="32"/>
      <c r="B275" s="21"/>
      <c r="C275" s="8"/>
      <c r="D275" s="8"/>
      <c r="E275" s="8"/>
      <c r="G275" s="7"/>
      <c r="I275" s="7"/>
      <c r="J275" s="11"/>
      <c r="K275" s="11"/>
      <c r="M275" s="8"/>
      <c r="O275" s="97"/>
    </row>
    <row r="276" spans="1:15" x14ac:dyDescent="0.25">
      <c r="A276" s="32"/>
      <c r="B276" s="21"/>
      <c r="C276" s="8"/>
      <c r="D276" s="8"/>
      <c r="E276" s="8"/>
      <c r="G276" s="7"/>
      <c r="I276" s="7"/>
      <c r="J276" s="11"/>
      <c r="K276" s="11"/>
      <c r="M276" s="8"/>
      <c r="O276" s="97"/>
    </row>
    <row r="277" spans="1:15" x14ac:dyDescent="0.25">
      <c r="A277" s="32"/>
      <c r="B277" s="21"/>
      <c r="C277" s="8"/>
      <c r="D277" s="8"/>
      <c r="E277" s="8"/>
      <c r="G277" s="7"/>
      <c r="I277" s="7"/>
      <c r="K277" s="7"/>
      <c r="M277" s="8"/>
      <c r="O277" s="97"/>
    </row>
    <row r="278" spans="1:15" x14ac:dyDescent="0.25">
      <c r="A278" s="32"/>
      <c r="B278" s="21"/>
      <c r="C278" s="8"/>
      <c r="D278" s="8"/>
      <c r="E278" s="8"/>
      <c r="G278" s="7"/>
      <c r="I278" s="7"/>
      <c r="J278" s="11"/>
      <c r="K278" s="11"/>
      <c r="M278" s="8"/>
      <c r="O278" s="97"/>
    </row>
    <row r="279" spans="1:15" x14ac:dyDescent="0.25">
      <c r="A279" s="32"/>
      <c r="B279" s="21"/>
      <c r="C279" s="8"/>
      <c r="D279" s="8"/>
      <c r="E279" s="8"/>
      <c r="G279" s="7"/>
      <c r="I279" s="7"/>
      <c r="K279" s="7"/>
      <c r="M279" s="8"/>
      <c r="O279" s="97"/>
    </row>
    <row r="280" spans="1:15" x14ac:dyDescent="0.25">
      <c r="A280" s="32"/>
      <c r="B280" s="21"/>
      <c r="C280" s="8"/>
      <c r="D280" s="8"/>
      <c r="E280" s="8"/>
      <c r="G280" s="7"/>
      <c r="I280" s="7"/>
      <c r="J280" s="11"/>
      <c r="K280" s="11"/>
      <c r="M280" s="8"/>
      <c r="O280" s="97"/>
    </row>
    <row r="281" spans="1:15" x14ac:dyDescent="0.25">
      <c r="A281" s="32"/>
      <c r="B281" s="21"/>
      <c r="C281" s="8"/>
      <c r="D281" s="8"/>
      <c r="E281" s="8"/>
      <c r="G281" s="7"/>
      <c r="I281" s="7"/>
      <c r="K281" s="7"/>
      <c r="L281" s="11"/>
      <c r="M281" s="8"/>
      <c r="O281" s="97"/>
    </row>
    <row r="282" spans="1:15" x14ac:dyDescent="0.25">
      <c r="A282" s="32"/>
      <c r="B282" s="21"/>
      <c r="C282" s="8"/>
      <c r="D282" s="8"/>
      <c r="E282" s="8"/>
      <c r="G282" s="7"/>
      <c r="I282" s="7"/>
      <c r="K282" s="7"/>
      <c r="M282" s="8"/>
      <c r="O282" s="97"/>
    </row>
    <row r="283" spans="1:15" x14ac:dyDescent="0.25">
      <c r="A283" s="30"/>
      <c r="B283" s="21"/>
      <c r="D283" s="11"/>
      <c r="L283" s="11"/>
      <c r="M283" s="18"/>
      <c r="N283" s="7"/>
      <c r="O283" s="97"/>
    </row>
    <row r="284" spans="1:15" x14ac:dyDescent="0.25">
      <c r="A284" s="30"/>
      <c r="B284" s="21"/>
      <c r="D284" s="11"/>
      <c r="J284" s="11"/>
      <c r="M284" s="12"/>
      <c r="N284" s="7"/>
      <c r="O284" s="97"/>
    </row>
    <row r="285" spans="1:15" x14ac:dyDescent="0.25">
      <c r="A285" s="30"/>
      <c r="B285" s="21"/>
      <c r="D285" s="11"/>
      <c r="J285" s="11"/>
      <c r="M285" s="12"/>
      <c r="N285" s="7"/>
      <c r="O285" s="97"/>
    </row>
    <row r="286" spans="1:15" x14ac:dyDescent="0.25">
      <c r="A286" s="30"/>
      <c r="B286" s="21"/>
      <c r="D286" s="11"/>
      <c r="J286" s="11"/>
      <c r="N286" s="7"/>
      <c r="O286" s="97"/>
    </row>
    <row r="287" spans="1:15" x14ac:dyDescent="0.25">
      <c r="A287" s="32"/>
      <c r="B287" s="21"/>
      <c r="C287" s="8"/>
      <c r="D287" s="8"/>
      <c r="E287" s="8"/>
      <c r="G287" s="7"/>
      <c r="I287" s="7"/>
      <c r="J287" s="11"/>
      <c r="K287" s="11"/>
      <c r="M287" s="8"/>
      <c r="O287" s="97"/>
    </row>
    <row r="288" spans="1:15" x14ac:dyDescent="0.25">
      <c r="A288" s="30"/>
      <c r="B288" s="21"/>
      <c r="D288" s="11"/>
      <c r="M288" s="12"/>
      <c r="N288" s="7"/>
      <c r="O288" s="97"/>
    </row>
    <row r="289" spans="1:15" x14ac:dyDescent="0.25">
      <c r="A289" s="32"/>
      <c r="B289" s="21"/>
      <c r="C289" s="8"/>
      <c r="D289" s="8"/>
      <c r="E289" s="8"/>
      <c r="G289" s="7"/>
      <c r="I289" s="7"/>
      <c r="K289" s="7"/>
      <c r="M289" s="8"/>
      <c r="O289" s="97"/>
    </row>
    <row r="290" spans="1:15" x14ac:dyDescent="0.25">
      <c r="A290" s="30"/>
      <c r="B290" s="21"/>
      <c r="D290" s="11"/>
      <c r="J290" s="11"/>
      <c r="M290" s="12"/>
      <c r="N290" s="7"/>
      <c r="O290" s="97"/>
    </row>
    <row r="291" spans="1:15" x14ac:dyDescent="0.25">
      <c r="A291" s="32"/>
      <c r="B291" s="21"/>
      <c r="C291" s="8"/>
      <c r="D291" s="8"/>
      <c r="E291" s="8"/>
      <c r="G291" s="7"/>
      <c r="I291" s="7"/>
      <c r="J291" s="11"/>
      <c r="K291" s="11"/>
      <c r="M291" s="8"/>
      <c r="O291" s="97"/>
    </row>
    <row r="292" spans="1:15" x14ac:dyDescent="0.25">
      <c r="A292" s="32"/>
      <c r="B292" s="21"/>
      <c r="C292" s="8"/>
      <c r="D292" s="8"/>
      <c r="E292" s="8"/>
      <c r="G292" s="7"/>
      <c r="I292" s="7"/>
      <c r="J292" s="11"/>
      <c r="K292" s="11"/>
      <c r="M292" s="8"/>
      <c r="O292" s="97"/>
    </row>
    <row r="293" spans="1:15" x14ac:dyDescent="0.25">
      <c r="A293" s="32"/>
      <c r="B293" s="21"/>
      <c r="C293" s="8"/>
      <c r="D293" s="8"/>
      <c r="E293" s="8"/>
      <c r="G293" s="7"/>
      <c r="I293" s="7"/>
      <c r="J293" s="11"/>
      <c r="K293" s="11"/>
      <c r="M293" s="8"/>
      <c r="O293" s="97"/>
    </row>
    <row r="294" spans="1:15" x14ac:dyDescent="0.25">
      <c r="A294" s="32"/>
      <c r="B294" s="21"/>
      <c r="C294" s="8"/>
      <c r="D294" s="8"/>
      <c r="E294" s="8"/>
      <c r="G294" s="7"/>
      <c r="I294" s="7"/>
      <c r="K294" s="7"/>
      <c r="L294" s="11"/>
      <c r="M294" s="8"/>
      <c r="O294" s="97"/>
    </row>
    <row r="295" spans="1:15" x14ac:dyDescent="0.25">
      <c r="A295" s="32"/>
      <c r="B295" s="21"/>
      <c r="C295" s="8"/>
      <c r="D295" s="8"/>
      <c r="E295" s="8"/>
      <c r="G295" s="7"/>
      <c r="I295" s="7"/>
      <c r="J295" s="11"/>
      <c r="K295" s="11"/>
      <c r="M295" s="8"/>
      <c r="O295" s="97"/>
    </row>
    <row r="296" spans="1:15" x14ac:dyDescent="0.25">
      <c r="A296" s="30"/>
      <c r="B296" s="21"/>
      <c r="D296" s="11"/>
      <c r="J296" s="11"/>
      <c r="M296" s="12"/>
      <c r="N296" s="7"/>
      <c r="O296" s="97"/>
    </row>
    <row r="297" spans="1:15" x14ac:dyDescent="0.25">
      <c r="A297" s="32"/>
      <c r="B297" s="21"/>
      <c r="C297" s="8"/>
      <c r="D297" s="8"/>
      <c r="E297" s="8"/>
      <c r="G297" s="7"/>
      <c r="I297" s="7"/>
      <c r="K297" s="7"/>
      <c r="M297" s="8"/>
      <c r="O297" s="97"/>
    </row>
    <row r="298" spans="1:15" x14ac:dyDescent="0.25">
      <c r="A298" s="30"/>
      <c r="B298" s="21"/>
      <c r="D298" s="11"/>
      <c r="L298" s="11"/>
      <c r="M298" s="12"/>
      <c r="N298" s="7"/>
      <c r="O298" s="97"/>
    </row>
    <row r="299" spans="1:15" x14ac:dyDescent="0.25">
      <c r="A299" s="32"/>
      <c r="B299" s="21"/>
      <c r="C299" s="8"/>
      <c r="D299" s="8"/>
      <c r="E299" s="8"/>
      <c r="G299" s="7"/>
      <c r="I299" s="7"/>
      <c r="J299" s="11"/>
      <c r="K299" s="11"/>
      <c r="M299" s="8"/>
      <c r="O299" s="97"/>
    </row>
    <row r="300" spans="1:15" x14ac:dyDescent="0.25">
      <c r="A300" s="30"/>
      <c r="B300" s="21"/>
      <c r="D300" s="11"/>
      <c r="J300" s="11"/>
      <c r="M300" s="12"/>
      <c r="N300" s="7"/>
      <c r="O300" s="97"/>
    </row>
    <row r="301" spans="1:15" x14ac:dyDescent="0.25">
      <c r="A301" s="32"/>
      <c r="B301" s="21"/>
      <c r="C301" s="8"/>
      <c r="D301" s="8"/>
      <c r="E301" s="8"/>
      <c r="G301" s="7"/>
      <c r="I301" s="7"/>
      <c r="J301" s="11"/>
      <c r="K301" s="11"/>
      <c r="M301" s="8"/>
      <c r="O301" s="97"/>
    </row>
    <row r="302" spans="1:15" x14ac:dyDescent="0.25">
      <c r="A302" s="30"/>
      <c r="B302" s="21"/>
      <c r="D302" s="11"/>
      <c r="J302" s="11"/>
      <c r="M302" s="12"/>
      <c r="N302" s="7"/>
      <c r="O302" s="97"/>
    </row>
    <row r="303" spans="1:15" x14ac:dyDescent="0.25">
      <c r="A303" s="32"/>
      <c r="B303" s="21"/>
      <c r="C303" s="8"/>
      <c r="D303" s="8"/>
      <c r="E303" s="8"/>
      <c r="G303" s="7"/>
      <c r="I303" s="7"/>
      <c r="J303" s="11"/>
      <c r="K303" s="11"/>
      <c r="M303" s="8"/>
      <c r="O303" s="97"/>
    </row>
    <row r="304" spans="1:15" x14ac:dyDescent="0.25">
      <c r="A304" s="32"/>
      <c r="B304" s="21"/>
      <c r="C304" s="8"/>
      <c r="D304" s="8"/>
      <c r="E304" s="8"/>
      <c r="G304" s="7"/>
      <c r="I304" s="7"/>
      <c r="K304" s="7"/>
      <c r="M304" s="8"/>
      <c r="O304" s="97"/>
    </row>
    <row r="305" spans="1:15" x14ac:dyDescent="0.25">
      <c r="A305" s="32"/>
      <c r="B305" s="21"/>
      <c r="C305" s="8"/>
      <c r="D305" s="8"/>
      <c r="E305" s="8"/>
      <c r="G305" s="7"/>
      <c r="I305" s="7"/>
      <c r="J305" s="11"/>
      <c r="K305" s="11"/>
      <c r="M305" s="8"/>
      <c r="O305" s="97"/>
    </row>
    <row r="306" spans="1:15" x14ac:dyDescent="0.25">
      <c r="A306" s="32"/>
      <c r="B306" s="21"/>
      <c r="C306" s="8"/>
      <c r="D306" s="8"/>
      <c r="E306" s="8"/>
      <c r="G306" s="7"/>
      <c r="I306" s="7"/>
      <c r="J306" s="11"/>
      <c r="K306" s="11"/>
      <c r="M306" s="8"/>
      <c r="O306" s="97"/>
    </row>
    <row r="307" spans="1:15" x14ac:dyDescent="0.25">
      <c r="A307" s="32"/>
      <c r="B307" s="21"/>
      <c r="C307" s="8"/>
      <c r="D307" s="8"/>
      <c r="E307" s="8"/>
      <c r="G307" s="7"/>
      <c r="I307" s="7"/>
      <c r="J307" s="11"/>
      <c r="K307" s="11"/>
      <c r="M307" s="8"/>
      <c r="O307" s="97"/>
    </row>
    <row r="308" spans="1:15" x14ac:dyDescent="0.25">
      <c r="A308" s="30"/>
      <c r="B308" s="21"/>
      <c r="D308" s="11"/>
      <c r="J308" s="11"/>
      <c r="O308" s="97"/>
    </row>
    <row r="309" spans="1:15" x14ac:dyDescent="0.25">
      <c r="A309" s="30"/>
      <c r="B309" s="21"/>
      <c r="D309" s="11"/>
      <c r="J309" s="11"/>
      <c r="M309" s="12"/>
      <c r="N309" s="7"/>
      <c r="O309" s="97"/>
    </row>
    <row r="310" spans="1:15" x14ac:dyDescent="0.25">
      <c r="A310" s="30"/>
      <c r="B310" s="21"/>
      <c r="D310" s="11"/>
      <c r="J310" s="11"/>
      <c r="M310" s="12"/>
      <c r="N310" s="7"/>
      <c r="O310" s="97"/>
    </row>
    <row r="311" spans="1:15" x14ac:dyDescent="0.25">
      <c r="A311" s="30"/>
      <c r="B311" s="21"/>
      <c r="D311" s="11"/>
      <c r="J311" s="11"/>
      <c r="M311" s="12"/>
      <c r="N311" s="7"/>
      <c r="O311" s="97"/>
    </row>
    <row r="312" spans="1:15" x14ac:dyDescent="0.25">
      <c r="A312" s="30"/>
      <c r="B312" s="21"/>
      <c r="D312" s="11"/>
      <c r="M312" s="12"/>
      <c r="N312" s="7"/>
      <c r="O312" s="97"/>
    </row>
    <row r="313" spans="1:15" x14ac:dyDescent="0.25">
      <c r="A313" s="30"/>
      <c r="B313" s="21"/>
      <c r="D313" s="11"/>
      <c r="J313" s="11"/>
      <c r="M313" s="12"/>
      <c r="N313" s="7"/>
      <c r="O313" s="97"/>
    </row>
    <row r="314" spans="1:15" x14ac:dyDescent="0.25">
      <c r="A314" s="30"/>
      <c r="B314" s="21"/>
      <c r="D314" s="11"/>
      <c r="J314" s="11"/>
      <c r="O314" s="97"/>
    </row>
    <row r="315" spans="1:15" x14ac:dyDescent="0.25">
      <c r="A315" s="32"/>
      <c r="B315" s="21"/>
      <c r="C315" s="8"/>
      <c r="D315" s="8"/>
      <c r="E315" s="8"/>
      <c r="G315" s="7"/>
      <c r="I315" s="7"/>
      <c r="J315" s="11"/>
      <c r="K315" s="11"/>
      <c r="M315" s="8"/>
      <c r="O315" s="97"/>
    </row>
    <row r="316" spans="1:15" x14ac:dyDescent="0.25">
      <c r="A316" s="30"/>
      <c r="B316" s="21"/>
      <c r="D316" s="11"/>
      <c r="J316" s="11"/>
      <c r="O316" s="97"/>
    </row>
    <row r="317" spans="1:15" x14ac:dyDescent="0.25">
      <c r="A317" s="32"/>
      <c r="B317" s="21"/>
      <c r="C317" s="8"/>
      <c r="D317" s="8"/>
      <c r="E317" s="8"/>
      <c r="G317" s="7"/>
      <c r="I317" s="7"/>
      <c r="K317" s="7"/>
      <c r="L317" s="11"/>
      <c r="M317" s="8"/>
      <c r="O317" s="97"/>
    </row>
    <row r="318" spans="1:15" x14ac:dyDescent="0.25">
      <c r="A318" s="30"/>
      <c r="B318" s="21"/>
      <c r="D318" s="11"/>
      <c r="L318" s="11"/>
      <c r="M318" s="12"/>
      <c r="N318" s="7"/>
      <c r="O318" s="97"/>
    </row>
    <row r="319" spans="1:15" x14ac:dyDescent="0.25">
      <c r="A319" s="30"/>
      <c r="B319" s="21"/>
      <c r="D319" s="11"/>
      <c r="J319" s="11"/>
      <c r="M319" s="12"/>
      <c r="N319" s="7"/>
      <c r="O319" s="97"/>
    </row>
    <row r="320" spans="1:15" x14ac:dyDescent="0.25">
      <c r="A320" s="30"/>
      <c r="B320" s="21"/>
      <c r="D320" s="11"/>
      <c r="J320" s="11"/>
      <c r="M320" s="12"/>
      <c r="N320" s="7"/>
      <c r="O320" s="97"/>
    </row>
    <row r="321" spans="1:15" x14ac:dyDescent="0.25">
      <c r="A321" s="32"/>
      <c r="B321" s="21"/>
      <c r="C321" s="8"/>
      <c r="D321" s="8"/>
      <c r="E321" s="8"/>
      <c r="G321" s="7"/>
      <c r="I321" s="7"/>
      <c r="J321" s="11"/>
      <c r="K321" s="11"/>
      <c r="M321" s="8"/>
      <c r="O321" s="97"/>
    </row>
    <row r="322" spans="1:15" x14ac:dyDescent="0.25">
      <c r="A322" s="32"/>
      <c r="B322" s="21"/>
      <c r="C322" s="8"/>
      <c r="D322" s="8"/>
      <c r="E322" s="8"/>
      <c r="G322" s="7"/>
      <c r="I322" s="7"/>
      <c r="K322" s="7"/>
      <c r="L322" s="11"/>
      <c r="M322" s="8"/>
      <c r="O322" s="97"/>
    </row>
    <row r="323" spans="1:15" x14ac:dyDescent="0.25">
      <c r="A323" s="32"/>
      <c r="B323" s="21"/>
      <c r="C323" s="8"/>
      <c r="D323" s="8"/>
      <c r="E323" s="8"/>
      <c r="G323" s="7"/>
      <c r="I323" s="7"/>
      <c r="J323" s="11"/>
      <c r="K323" s="11"/>
      <c r="M323" s="8"/>
      <c r="O323" s="97"/>
    </row>
    <row r="324" spans="1:15" x14ac:dyDescent="0.25">
      <c r="A324" s="32"/>
      <c r="B324" s="21"/>
      <c r="C324" s="8"/>
      <c r="D324" s="8"/>
      <c r="E324" s="8"/>
      <c r="G324" s="7"/>
      <c r="I324" s="7"/>
      <c r="J324" s="11"/>
      <c r="K324" s="11"/>
      <c r="M324" s="8"/>
      <c r="O324" s="97"/>
    </row>
    <row r="325" spans="1:15" x14ac:dyDescent="0.25">
      <c r="A325" s="30"/>
      <c r="B325" s="21"/>
      <c r="D325" s="11"/>
      <c r="J325" s="11"/>
      <c r="M325" s="12"/>
      <c r="N325" s="7"/>
      <c r="O325" s="97"/>
    </row>
    <row r="326" spans="1:15" x14ac:dyDescent="0.25">
      <c r="A326" s="30"/>
      <c r="B326" s="21"/>
      <c r="D326" s="11"/>
      <c r="J326" s="11"/>
      <c r="M326" s="12"/>
      <c r="N326" s="7"/>
      <c r="O326" s="97"/>
    </row>
    <row r="327" spans="1:15" x14ac:dyDescent="0.25">
      <c r="A327" s="32"/>
      <c r="B327" s="21"/>
      <c r="C327" s="8"/>
      <c r="D327" s="8"/>
      <c r="E327" s="8"/>
      <c r="G327" s="7"/>
      <c r="I327" s="7"/>
      <c r="J327" s="11"/>
      <c r="K327" s="11"/>
      <c r="M327" s="8"/>
      <c r="O327" s="97"/>
    </row>
    <row r="328" spans="1:15" x14ac:dyDescent="0.25">
      <c r="A328" s="32"/>
      <c r="B328" s="21"/>
      <c r="C328" s="8"/>
      <c r="D328" s="8"/>
      <c r="E328" s="8"/>
      <c r="G328" s="7"/>
      <c r="I328" s="7"/>
      <c r="J328" s="11"/>
      <c r="K328" s="11"/>
      <c r="M328" s="8"/>
      <c r="O328" s="97"/>
    </row>
    <row r="329" spans="1:15" x14ac:dyDescent="0.25">
      <c r="A329" s="30"/>
      <c r="B329" s="21"/>
      <c r="D329" s="11"/>
      <c r="L329" s="11"/>
      <c r="M329" s="18"/>
      <c r="O329" s="97"/>
    </row>
    <row r="330" spans="1:15" x14ac:dyDescent="0.25">
      <c r="A330" s="30"/>
      <c r="B330" s="21"/>
      <c r="D330" s="11"/>
      <c r="J330" s="11"/>
      <c r="M330" s="12"/>
      <c r="N330" s="7"/>
      <c r="O330" s="97"/>
    </row>
    <row r="331" spans="1:15" x14ac:dyDescent="0.25">
      <c r="A331" s="30"/>
      <c r="B331" s="21"/>
      <c r="D331" s="11"/>
      <c r="J331" s="11"/>
      <c r="M331" s="12"/>
      <c r="N331" s="7"/>
      <c r="O331" s="97"/>
    </row>
    <row r="332" spans="1:15" x14ac:dyDescent="0.25">
      <c r="A332" s="30"/>
      <c r="B332" s="21"/>
      <c r="D332" s="11"/>
      <c r="J332" s="11"/>
      <c r="M332" s="12"/>
      <c r="N332" s="7"/>
      <c r="O332" s="97"/>
    </row>
    <row r="333" spans="1:15" x14ac:dyDescent="0.25">
      <c r="A333" s="30"/>
      <c r="B333" s="21"/>
      <c r="D333" s="11"/>
      <c r="M333" s="12"/>
      <c r="N333" s="7"/>
      <c r="O333" s="97"/>
    </row>
    <row r="334" spans="1:15" x14ac:dyDescent="0.25">
      <c r="A334" s="32"/>
      <c r="B334" s="21"/>
      <c r="C334" s="8"/>
      <c r="D334" s="8"/>
      <c r="E334" s="8"/>
      <c r="G334" s="7"/>
      <c r="I334" s="7"/>
      <c r="J334" s="11"/>
      <c r="K334" s="11"/>
      <c r="M334" s="8"/>
      <c r="O334" s="97"/>
    </row>
    <row r="335" spans="1:15" x14ac:dyDescent="0.25">
      <c r="A335" s="30"/>
      <c r="B335" s="21"/>
      <c r="D335" s="11"/>
      <c r="J335" s="11"/>
      <c r="M335" s="12"/>
      <c r="N335" s="7"/>
      <c r="O335" s="97"/>
    </row>
    <row r="336" spans="1:15" x14ac:dyDescent="0.25">
      <c r="A336" s="30"/>
      <c r="B336" s="21"/>
      <c r="D336" s="11"/>
      <c r="M336" s="12"/>
      <c r="N336" s="7"/>
      <c r="O336" s="97"/>
    </row>
    <row r="337" spans="1:15" x14ac:dyDescent="0.25">
      <c r="A337" s="30"/>
      <c r="B337" s="21"/>
      <c r="D337" s="11"/>
      <c r="J337" s="11"/>
      <c r="O337" s="97"/>
    </row>
    <row r="338" spans="1:15" x14ac:dyDescent="0.25">
      <c r="A338" s="30"/>
      <c r="B338" s="21"/>
      <c r="D338" s="11"/>
      <c r="J338" s="11"/>
      <c r="M338" s="12"/>
      <c r="N338" s="7"/>
      <c r="O338" s="97"/>
    </row>
    <row r="339" spans="1:15" x14ac:dyDescent="0.25">
      <c r="A339" s="32"/>
      <c r="B339" s="21"/>
      <c r="C339" s="8"/>
      <c r="D339" s="8"/>
      <c r="E339" s="8"/>
      <c r="G339" s="7"/>
      <c r="I339" s="7"/>
      <c r="K339" s="7"/>
      <c r="L339" s="11"/>
      <c r="M339" s="8"/>
      <c r="O339" s="97"/>
    </row>
    <row r="340" spans="1:15" x14ac:dyDescent="0.25">
      <c r="A340" s="32"/>
      <c r="B340" s="21"/>
      <c r="C340" s="8"/>
      <c r="D340" s="8"/>
      <c r="E340" s="8"/>
      <c r="G340" s="7"/>
      <c r="I340" s="7"/>
      <c r="K340" s="7"/>
      <c r="M340" s="8"/>
      <c r="O340" s="97"/>
    </row>
    <row r="341" spans="1:15" x14ac:dyDescent="0.25">
      <c r="A341" s="30"/>
      <c r="B341" s="21"/>
      <c r="D341" s="11"/>
      <c r="J341" s="11"/>
      <c r="M341" s="12"/>
      <c r="N341" s="7"/>
      <c r="O341" s="97"/>
    </row>
    <row r="342" spans="1:15" x14ac:dyDescent="0.25">
      <c r="A342" s="32"/>
      <c r="B342" s="21"/>
      <c r="C342" s="8"/>
      <c r="D342" s="8"/>
      <c r="E342" s="8"/>
      <c r="G342" s="7"/>
      <c r="I342" s="7"/>
      <c r="K342" s="7"/>
      <c r="M342" s="8"/>
      <c r="O342" s="97"/>
    </row>
    <row r="343" spans="1:15" x14ac:dyDescent="0.25">
      <c r="A343" s="30"/>
      <c r="B343" s="21"/>
      <c r="D343" s="11"/>
      <c r="J343" s="11"/>
      <c r="M343" s="12"/>
      <c r="N343" s="7"/>
      <c r="O343" s="97"/>
    </row>
    <row r="344" spans="1:15" x14ac:dyDescent="0.25">
      <c r="A344" s="32"/>
      <c r="B344" s="21"/>
      <c r="C344" s="8"/>
      <c r="D344" s="8"/>
      <c r="E344" s="8"/>
      <c r="G344" s="7"/>
      <c r="I344" s="7"/>
      <c r="J344" s="11"/>
      <c r="K344" s="11"/>
      <c r="M344" s="8"/>
      <c r="O344" s="97"/>
    </row>
    <row r="345" spans="1:15" x14ac:dyDescent="0.25">
      <c r="A345" s="30"/>
      <c r="B345" s="21"/>
      <c r="D345" s="11"/>
      <c r="J345" s="11"/>
      <c r="M345" s="12"/>
      <c r="N345" s="7"/>
      <c r="O345" s="97"/>
    </row>
    <row r="346" spans="1:15" x14ac:dyDescent="0.25">
      <c r="A346" s="30"/>
      <c r="B346" s="21"/>
      <c r="D346" s="11"/>
      <c r="M346" s="12"/>
      <c r="N346" s="7"/>
      <c r="O346" s="97"/>
    </row>
    <row r="347" spans="1:15" x14ac:dyDescent="0.25">
      <c r="A347" s="30"/>
      <c r="B347" s="21"/>
      <c r="D347" s="11"/>
      <c r="M347" s="12"/>
      <c r="N347" s="7"/>
      <c r="O347" s="97"/>
    </row>
    <row r="348" spans="1:15" x14ac:dyDescent="0.25">
      <c r="A348" s="32"/>
      <c r="B348" s="21"/>
      <c r="C348" s="8"/>
      <c r="D348" s="8"/>
      <c r="E348" s="8"/>
      <c r="G348" s="7"/>
      <c r="I348" s="7"/>
      <c r="J348" s="11"/>
      <c r="K348" s="11"/>
      <c r="M348" s="8"/>
      <c r="O348" s="97"/>
    </row>
    <row r="349" spans="1:15" x14ac:dyDescent="0.25">
      <c r="A349" s="30"/>
      <c r="B349" s="21"/>
      <c r="D349" s="11"/>
      <c r="J349" s="11"/>
      <c r="M349" s="12"/>
      <c r="N349" s="7"/>
      <c r="O349" s="97"/>
    </row>
    <row r="350" spans="1:15" x14ac:dyDescent="0.25">
      <c r="A350" s="32"/>
      <c r="B350" s="21"/>
      <c r="C350" s="8"/>
      <c r="D350" s="8"/>
      <c r="E350" s="8"/>
      <c r="G350" s="7"/>
      <c r="I350" s="7"/>
      <c r="J350" s="11"/>
      <c r="K350" s="11"/>
      <c r="M350" s="8"/>
      <c r="O350" s="97"/>
    </row>
    <row r="351" spans="1:15" x14ac:dyDescent="0.25">
      <c r="A351" s="30"/>
      <c r="B351" s="21"/>
      <c r="D351" s="11"/>
      <c r="J351" s="11"/>
      <c r="M351" s="12"/>
      <c r="N351" s="7"/>
      <c r="O351" s="97"/>
    </row>
    <row r="352" spans="1:15" x14ac:dyDescent="0.25">
      <c r="A352" s="30"/>
      <c r="B352" s="21"/>
      <c r="D352" s="11"/>
      <c r="J352" s="11"/>
      <c r="M352" s="12"/>
      <c r="N352" s="7"/>
      <c r="O352" s="97"/>
    </row>
    <row r="353" spans="1:15" x14ac:dyDescent="0.25">
      <c r="A353" s="30"/>
      <c r="B353" s="21"/>
      <c r="D353" s="11"/>
      <c r="J353" s="11"/>
      <c r="M353" s="12"/>
      <c r="N353" s="7"/>
      <c r="O353" s="97"/>
    </row>
    <row r="354" spans="1:15" x14ac:dyDescent="0.25">
      <c r="A354" s="32"/>
      <c r="B354" s="21"/>
      <c r="C354" s="8"/>
      <c r="D354" s="8"/>
      <c r="E354" s="8"/>
      <c r="G354" s="7"/>
      <c r="I354" s="7"/>
      <c r="K354" s="7"/>
      <c r="M354" s="8"/>
      <c r="O354" s="97"/>
    </row>
    <row r="355" spans="1:15" x14ac:dyDescent="0.25">
      <c r="A355" s="30"/>
      <c r="B355" s="21"/>
      <c r="D355" s="11"/>
      <c r="J355" s="11"/>
      <c r="M355" s="12"/>
      <c r="N355" s="7"/>
      <c r="O355" s="97"/>
    </row>
    <row r="356" spans="1:15" x14ac:dyDescent="0.25">
      <c r="A356" s="30"/>
      <c r="B356" s="21"/>
      <c r="D356" s="11"/>
      <c r="J356" s="11"/>
      <c r="M356" s="12"/>
      <c r="N356" s="7"/>
      <c r="O356" s="97"/>
    </row>
    <row r="357" spans="1:15" x14ac:dyDescent="0.25">
      <c r="A357" s="32"/>
      <c r="B357" s="21"/>
      <c r="C357" s="8"/>
      <c r="D357" s="8"/>
      <c r="E357" s="8"/>
      <c r="G357" s="7"/>
      <c r="I357" s="7"/>
      <c r="J357" s="11"/>
      <c r="K357" s="11"/>
      <c r="M357" s="8"/>
      <c r="O357" s="97"/>
    </row>
    <row r="358" spans="1:15" x14ac:dyDescent="0.25">
      <c r="A358" s="30"/>
      <c r="B358" s="21"/>
      <c r="D358" s="11"/>
      <c r="L358" s="11"/>
      <c r="M358" s="18"/>
      <c r="O358" s="97"/>
    </row>
    <row r="359" spans="1:15" x14ac:dyDescent="0.25">
      <c r="A359" s="32"/>
      <c r="B359" s="21"/>
      <c r="C359" s="8"/>
      <c r="D359" s="8"/>
      <c r="E359" s="8"/>
      <c r="G359" s="7"/>
      <c r="I359" s="7"/>
      <c r="J359" s="11"/>
      <c r="K359" s="11"/>
      <c r="M359" s="8"/>
      <c r="O359" s="97"/>
    </row>
    <row r="360" spans="1:15" x14ac:dyDescent="0.25">
      <c r="A360" s="30"/>
      <c r="B360" s="21"/>
      <c r="D360" s="11"/>
      <c r="J360" s="11"/>
      <c r="M360" s="12"/>
      <c r="N360" s="7"/>
      <c r="O360" s="97"/>
    </row>
    <row r="361" spans="1:15" x14ac:dyDescent="0.25">
      <c r="A361" s="30"/>
      <c r="B361" s="21"/>
      <c r="D361" s="11"/>
      <c r="L361" s="11"/>
      <c r="M361" s="12"/>
      <c r="N361" s="7"/>
      <c r="O361" s="97"/>
    </row>
    <row r="362" spans="1:15" x14ac:dyDescent="0.25">
      <c r="A362" s="30"/>
      <c r="B362" s="21"/>
      <c r="D362" s="11"/>
      <c r="J362" s="11"/>
      <c r="M362" s="12"/>
      <c r="N362" s="7"/>
      <c r="O362" s="97"/>
    </row>
    <row r="363" spans="1:15" x14ac:dyDescent="0.25">
      <c r="A363" s="32"/>
      <c r="B363" s="21"/>
      <c r="C363" s="8"/>
      <c r="D363" s="8"/>
      <c r="E363" s="8"/>
      <c r="G363" s="7"/>
      <c r="I363" s="7"/>
      <c r="K363" s="7"/>
      <c r="M363" s="8"/>
      <c r="O363" s="97"/>
    </row>
    <row r="364" spans="1:15" x14ac:dyDescent="0.25">
      <c r="A364" s="32"/>
      <c r="B364" s="21"/>
      <c r="C364" s="8"/>
      <c r="D364" s="8"/>
      <c r="E364" s="8"/>
      <c r="G364" s="7"/>
      <c r="I364" s="7"/>
      <c r="J364" s="11"/>
      <c r="K364" s="11"/>
      <c r="M364" s="8"/>
      <c r="O364" s="97"/>
    </row>
    <row r="365" spans="1:15" x14ac:dyDescent="0.25">
      <c r="A365" s="30"/>
      <c r="B365" s="21"/>
      <c r="D365" s="11"/>
      <c r="J365" s="11"/>
      <c r="O365" s="97"/>
    </row>
    <row r="366" spans="1:15" x14ac:dyDescent="0.25">
      <c r="A366" s="30"/>
      <c r="B366" s="21"/>
      <c r="D366" s="11"/>
      <c r="J366" s="11"/>
      <c r="M366" s="12"/>
      <c r="N366" s="7"/>
      <c r="O366" s="97"/>
    </row>
    <row r="367" spans="1:15" x14ac:dyDescent="0.25">
      <c r="A367" s="32"/>
      <c r="B367" s="21"/>
      <c r="C367" s="8"/>
      <c r="D367" s="8"/>
      <c r="E367" s="8"/>
      <c r="G367" s="7"/>
      <c r="I367" s="7"/>
      <c r="J367" s="11"/>
      <c r="K367" s="11"/>
      <c r="M367" s="8"/>
      <c r="O367" s="97"/>
    </row>
    <row r="368" spans="1:15" x14ac:dyDescent="0.25">
      <c r="A368" s="30"/>
      <c r="B368" s="21"/>
      <c r="D368" s="11"/>
      <c r="J368" s="11"/>
      <c r="O368" s="97"/>
    </row>
    <row r="369" spans="1:15" x14ac:dyDescent="0.25">
      <c r="A369" s="32"/>
      <c r="B369" s="21"/>
      <c r="C369" s="8"/>
      <c r="D369" s="8"/>
      <c r="E369" s="8"/>
      <c r="G369" s="7"/>
      <c r="I369" s="7"/>
      <c r="J369" s="11"/>
      <c r="K369" s="11"/>
      <c r="M369" s="8"/>
      <c r="O369" s="97"/>
    </row>
    <row r="370" spans="1:15" x14ac:dyDescent="0.25">
      <c r="A370" s="30"/>
      <c r="B370" s="21"/>
      <c r="D370" s="11"/>
      <c r="J370" s="11"/>
      <c r="M370" s="12"/>
      <c r="N370" s="7"/>
      <c r="O370" s="97"/>
    </row>
    <row r="371" spans="1:15" x14ac:dyDescent="0.25">
      <c r="A371" s="30"/>
      <c r="B371" s="21"/>
      <c r="D371" s="11"/>
      <c r="M371" s="12"/>
      <c r="N371" s="7"/>
      <c r="O371" s="97"/>
    </row>
    <row r="372" spans="1:15" x14ac:dyDescent="0.25">
      <c r="A372" s="32"/>
      <c r="B372" s="21"/>
      <c r="C372" s="8"/>
      <c r="D372" s="8"/>
      <c r="E372" s="8"/>
      <c r="G372" s="7"/>
      <c r="I372" s="7"/>
      <c r="J372" s="11"/>
      <c r="K372" s="11"/>
      <c r="M372" s="8"/>
      <c r="O372" s="97"/>
    </row>
    <row r="373" spans="1:15" x14ac:dyDescent="0.25">
      <c r="A373" s="30"/>
      <c r="B373" s="21"/>
      <c r="D373" s="11"/>
      <c r="J373" s="11"/>
      <c r="N373" s="7"/>
      <c r="O373" s="97"/>
    </row>
    <row r="374" spans="1:15" x14ac:dyDescent="0.25">
      <c r="A374" s="30"/>
      <c r="B374" s="21"/>
      <c r="D374" s="11"/>
      <c r="L374" s="11"/>
      <c r="M374" s="12"/>
      <c r="N374" s="7"/>
      <c r="O374" s="97"/>
    </row>
    <row r="375" spans="1:15" x14ac:dyDescent="0.25">
      <c r="A375" s="30"/>
      <c r="B375" s="21"/>
      <c r="D375" s="11"/>
      <c r="J375" s="11"/>
      <c r="M375" s="12"/>
      <c r="N375" s="7"/>
      <c r="O375" s="97"/>
    </row>
    <row r="376" spans="1:15" x14ac:dyDescent="0.25">
      <c r="A376" s="32"/>
      <c r="B376" s="21"/>
      <c r="C376" s="8"/>
      <c r="D376" s="8"/>
      <c r="E376" s="8"/>
      <c r="G376" s="7"/>
      <c r="I376" s="7"/>
      <c r="J376" s="11"/>
      <c r="K376" s="11"/>
      <c r="M376" s="8"/>
      <c r="O376" s="97"/>
    </row>
    <row r="377" spans="1:15" x14ac:dyDescent="0.25">
      <c r="A377" s="30"/>
      <c r="B377" s="21"/>
      <c r="D377" s="11"/>
      <c r="J377" s="11"/>
      <c r="O377" s="97"/>
    </row>
    <row r="378" spans="1:15" x14ac:dyDescent="0.25">
      <c r="A378" s="32"/>
      <c r="B378" s="21"/>
      <c r="C378" s="8"/>
      <c r="D378" s="8"/>
      <c r="E378" s="8"/>
      <c r="G378" s="7"/>
      <c r="I378" s="7"/>
      <c r="J378" s="11"/>
      <c r="K378" s="11"/>
      <c r="M378" s="8"/>
      <c r="O378" s="97"/>
    </row>
    <row r="379" spans="1:15" x14ac:dyDescent="0.25">
      <c r="A379" s="30"/>
      <c r="B379" s="21"/>
      <c r="D379" s="11"/>
      <c r="J379" s="11"/>
      <c r="M379" s="12"/>
      <c r="N379" s="7"/>
      <c r="O379" s="97"/>
    </row>
    <row r="380" spans="1:15" x14ac:dyDescent="0.25">
      <c r="A380" s="30"/>
      <c r="B380" s="21"/>
      <c r="D380" s="11"/>
      <c r="J380" s="11"/>
      <c r="M380" s="12"/>
      <c r="N380" s="7"/>
      <c r="O380" s="97"/>
    </row>
    <row r="381" spans="1:15" x14ac:dyDescent="0.25">
      <c r="A381" s="30"/>
      <c r="B381" s="21"/>
      <c r="D381" s="11"/>
      <c r="M381" s="12"/>
      <c r="N381" s="7"/>
      <c r="O381" s="97"/>
    </row>
    <row r="382" spans="1:15" x14ac:dyDescent="0.25">
      <c r="A382" s="30"/>
      <c r="B382" s="21"/>
      <c r="D382" s="11"/>
      <c r="J382" s="11"/>
      <c r="M382" s="12"/>
      <c r="N382" s="7"/>
      <c r="O382" s="97"/>
    </row>
    <row r="383" spans="1:15" x14ac:dyDescent="0.25">
      <c r="A383" s="30"/>
      <c r="B383" s="21"/>
      <c r="D383" s="11"/>
      <c r="M383" s="12"/>
      <c r="N383" s="7"/>
      <c r="O383" s="97"/>
    </row>
    <row r="384" spans="1:15" x14ac:dyDescent="0.25">
      <c r="A384" s="30"/>
      <c r="B384" s="21"/>
      <c r="D384" s="11"/>
      <c r="J384" s="11"/>
      <c r="M384" s="12"/>
      <c r="N384" s="7"/>
      <c r="O384" s="97"/>
    </row>
    <row r="385" spans="1:15" x14ac:dyDescent="0.25">
      <c r="A385" s="32"/>
      <c r="B385" s="21"/>
      <c r="C385" s="8"/>
      <c r="D385" s="8"/>
      <c r="E385" s="8"/>
      <c r="G385" s="7"/>
      <c r="I385" s="7"/>
      <c r="J385" s="11"/>
      <c r="K385" s="11"/>
      <c r="M385" s="8"/>
      <c r="O385" s="97"/>
    </row>
    <row r="386" spans="1:15" x14ac:dyDescent="0.25">
      <c r="A386" s="30"/>
      <c r="B386" s="21"/>
      <c r="D386" s="11"/>
      <c r="J386" s="11"/>
      <c r="M386" s="12"/>
      <c r="N386" s="7"/>
      <c r="O386" s="97"/>
    </row>
    <row r="387" spans="1:15" x14ac:dyDescent="0.25">
      <c r="A387" s="32"/>
      <c r="B387" s="21"/>
      <c r="C387" s="8"/>
      <c r="D387" s="8"/>
      <c r="E387" s="8"/>
      <c r="G387" s="7"/>
      <c r="I387" s="7"/>
      <c r="J387" s="11"/>
      <c r="K387" s="11"/>
      <c r="M387" s="8"/>
      <c r="O387" s="97"/>
    </row>
    <row r="388" spans="1:15" x14ac:dyDescent="0.25">
      <c r="A388" s="30"/>
      <c r="B388" s="21"/>
      <c r="D388" s="11"/>
      <c r="J388" s="11"/>
      <c r="O388" s="97"/>
    </row>
    <row r="389" spans="1:15" x14ac:dyDescent="0.25">
      <c r="A389" s="30"/>
      <c r="B389" s="21"/>
      <c r="D389" s="11"/>
      <c r="J389" s="11"/>
      <c r="M389" s="12"/>
      <c r="N389" s="7"/>
      <c r="O389" s="97"/>
    </row>
    <row r="390" spans="1:15" x14ac:dyDescent="0.25">
      <c r="A390" s="32"/>
      <c r="B390" s="21"/>
      <c r="C390" s="8"/>
      <c r="D390" s="8"/>
      <c r="E390" s="8"/>
      <c r="G390" s="7"/>
      <c r="I390" s="7"/>
      <c r="K390" s="7"/>
      <c r="M390" s="8"/>
      <c r="O390" s="97"/>
    </row>
    <row r="391" spans="1:15" x14ac:dyDescent="0.25">
      <c r="A391" s="30"/>
      <c r="B391" s="21"/>
      <c r="D391" s="11"/>
      <c r="J391" s="11"/>
      <c r="M391" s="12"/>
      <c r="N391" s="7"/>
      <c r="O391" s="97"/>
    </row>
    <row r="392" spans="1:15" x14ac:dyDescent="0.25">
      <c r="A392" s="32"/>
      <c r="B392" s="21"/>
      <c r="C392" s="8"/>
      <c r="D392" s="8"/>
      <c r="E392" s="8"/>
      <c r="G392" s="7"/>
      <c r="I392" s="7"/>
      <c r="J392" s="11"/>
      <c r="K392" s="11"/>
      <c r="M392" s="8"/>
      <c r="O392" s="97"/>
    </row>
    <row r="393" spans="1:15" x14ac:dyDescent="0.25">
      <c r="A393" s="30"/>
      <c r="B393" s="21"/>
      <c r="D393" s="11"/>
      <c r="L393" s="11"/>
      <c r="M393" s="12"/>
      <c r="N393" s="7"/>
      <c r="O393" s="97"/>
    </row>
    <row r="394" spans="1:15" x14ac:dyDescent="0.25">
      <c r="A394" s="32"/>
      <c r="B394" s="21"/>
      <c r="C394" s="8"/>
      <c r="D394" s="8"/>
      <c r="E394" s="8"/>
      <c r="G394" s="7"/>
      <c r="I394" s="7"/>
      <c r="J394" s="11"/>
      <c r="K394" s="11"/>
      <c r="M394" s="8"/>
      <c r="O394" s="97"/>
    </row>
    <row r="395" spans="1:15" x14ac:dyDescent="0.25">
      <c r="A395" s="30"/>
      <c r="B395" s="21"/>
      <c r="D395" s="11"/>
      <c r="J395" s="11"/>
      <c r="M395" s="12"/>
      <c r="N395" s="7"/>
      <c r="O395" s="97"/>
    </row>
    <row r="396" spans="1:15" x14ac:dyDescent="0.25">
      <c r="A396" s="32"/>
      <c r="B396" s="21"/>
      <c r="C396" s="8"/>
      <c r="D396" s="8"/>
      <c r="E396" s="8"/>
      <c r="G396" s="7"/>
      <c r="I396" s="7"/>
      <c r="K396" s="7"/>
      <c r="M396" s="8"/>
      <c r="O396" s="97"/>
    </row>
    <row r="397" spans="1:15" x14ac:dyDescent="0.25">
      <c r="A397" s="32"/>
      <c r="B397" s="21"/>
      <c r="C397" s="8"/>
      <c r="D397" s="8"/>
      <c r="E397" s="8"/>
      <c r="G397" s="7"/>
      <c r="I397" s="7"/>
      <c r="K397" s="7"/>
      <c r="M397" s="8"/>
      <c r="O397" s="97"/>
    </row>
    <row r="398" spans="1:15" x14ac:dyDescent="0.25">
      <c r="A398" s="30"/>
      <c r="B398" s="21"/>
      <c r="D398" s="11"/>
      <c r="M398" s="12"/>
      <c r="N398" s="7"/>
      <c r="O398" s="97"/>
    </row>
    <row r="399" spans="1:15" x14ac:dyDescent="0.25">
      <c r="A399" s="30"/>
      <c r="B399" s="21"/>
      <c r="D399" s="11"/>
      <c r="J399" s="11"/>
      <c r="M399" s="12"/>
      <c r="N399" s="7"/>
      <c r="O399" s="97"/>
    </row>
    <row r="400" spans="1:15" x14ac:dyDescent="0.25">
      <c r="A400" s="30"/>
      <c r="B400" s="21"/>
      <c r="D400" s="11"/>
      <c r="J400" s="11"/>
      <c r="M400" s="12"/>
      <c r="N400" s="7"/>
      <c r="O400" s="97"/>
    </row>
    <row r="401" spans="1:15" x14ac:dyDescent="0.25">
      <c r="A401" s="32"/>
      <c r="B401" s="21"/>
      <c r="C401" s="8"/>
      <c r="D401" s="8"/>
      <c r="E401" s="8"/>
      <c r="G401" s="7"/>
      <c r="I401" s="7"/>
      <c r="J401" s="11"/>
      <c r="K401" s="11"/>
      <c r="M401" s="8"/>
      <c r="O401" s="97"/>
    </row>
    <row r="402" spans="1:15" x14ac:dyDescent="0.25">
      <c r="A402" s="30"/>
      <c r="B402" s="21"/>
      <c r="D402" s="11"/>
      <c r="M402" s="12"/>
      <c r="N402" s="7"/>
      <c r="O402" s="97"/>
    </row>
    <row r="403" spans="1:15" x14ac:dyDescent="0.25">
      <c r="A403" s="30"/>
      <c r="B403" s="21"/>
      <c r="D403" s="11"/>
      <c r="M403" s="12"/>
      <c r="N403" s="7"/>
      <c r="O403" s="97"/>
    </row>
    <row r="404" spans="1:15" x14ac:dyDescent="0.25">
      <c r="A404" s="30"/>
      <c r="B404" s="21"/>
      <c r="D404" s="11"/>
      <c r="J404" s="11"/>
      <c r="M404" s="12"/>
      <c r="N404" s="7"/>
      <c r="O404" s="97"/>
    </row>
    <row r="405" spans="1:15" x14ac:dyDescent="0.25">
      <c r="A405" s="30"/>
      <c r="B405" s="21"/>
      <c r="D405" s="11"/>
      <c r="J405" s="11"/>
      <c r="M405" s="12"/>
      <c r="N405" s="7"/>
      <c r="O405" s="97"/>
    </row>
    <row r="406" spans="1:15" x14ac:dyDescent="0.25">
      <c r="A406" s="30"/>
      <c r="B406" s="21"/>
      <c r="D406" s="11"/>
      <c r="J406" s="11"/>
      <c r="M406" s="12"/>
      <c r="N406" s="7"/>
      <c r="O406" s="97"/>
    </row>
    <row r="407" spans="1:15" x14ac:dyDescent="0.25">
      <c r="A407" s="30"/>
      <c r="B407" s="21"/>
      <c r="D407" s="11"/>
      <c r="J407" s="11"/>
      <c r="M407" s="12"/>
      <c r="N407" s="7"/>
      <c r="O407" s="97"/>
    </row>
    <row r="408" spans="1:15" x14ac:dyDescent="0.25">
      <c r="A408" s="30"/>
      <c r="B408" s="21"/>
      <c r="D408" s="11"/>
      <c r="L408" s="11"/>
      <c r="M408" s="12"/>
      <c r="N408" s="7"/>
      <c r="O408" s="97"/>
    </row>
    <row r="409" spans="1:15" x14ac:dyDescent="0.25">
      <c r="A409" s="32"/>
      <c r="B409" s="21"/>
      <c r="C409" s="8"/>
      <c r="D409" s="8"/>
      <c r="E409" s="8"/>
      <c r="G409" s="7"/>
      <c r="I409" s="7"/>
      <c r="K409" s="7"/>
      <c r="L409" s="11"/>
      <c r="M409" s="8"/>
      <c r="O409" s="97"/>
    </row>
    <row r="410" spans="1:15" x14ac:dyDescent="0.25">
      <c r="A410" s="30"/>
      <c r="B410" s="21"/>
      <c r="D410" s="11"/>
      <c r="M410" s="12"/>
      <c r="N410" s="7"/>
      <c r="O410" s="97"/>
    </row>
    <row r="411" spans="1:15" x14ac:dyDescent="0.25">
      <c r="A411" s="32"/>
      <c r="B411" s="21"/>
      <c r="C411" s="8"/>
      <c r="D411" s="8"/>
      <c r="E411" s="8"/>
      <c r="G411" s="7"/>
      <c r="I411" s="7"/>
      <c r="K411" s="7"/>
      <c r="L411" s="11"/>
      <c r="M411" s="8"/>
      <c r="O411" s="97"/>
    </row>
    <row r="412" spans="1:15" x14ac:dyDescent="0.25">
      <c r="A412" s="30"/>
      <c r="B412" s="21"/>
      <c r="D412" s="11"/>
      <c r="J412" s="11"/>
      <c r="O412" s="97"/>
    </row>
    <row r="413" spans="1:15" x14ac:dyDescent="0.25">
      <c r="A413" s="30"/>
      <c r="B413" s="21"/>
      <c r="D413" s="11"/>
      <c r="J413" s="11"/>
      <c r="M413" s="12"/>
      <c r="N413" s="7"/>
      <c r="O413" s="97"/>
    </row>
    <row r="414" spans="1:15" x14ac:dyDescent="0.25">
      <c r="A414" s="30"/>
      <c r="B414" s="21"/>
      <c r="D414" s="11"/>
      <c r="M414" s="12"/>
      <c r="N414" s="7"/>
      <c r="O414" s="97"/>
    </row>
    <row r="415" spans="1:15" x14ac:dyDescent="0.25">
      <c r="A415" s="30"/>
      <c r="B415" s="21"/>
      <c r="D415" s="11"/>
      <c r="J415" s="11"/>
      <c r="M415" s="12"/>
      <c r="N415" s="7"/>
      <c r="O415" s="97"/>
    </row>
    <row r="416" spans="1:15" x14ac:dyDescent="0.25">
      <c r="A416" s="30"/>
      <c r="B416" s="21"/>
      <c r="D416" s="11"/>
      <c r="J416" s="11"/>
      <c r="M416" s="12"/>
      <c r="N416" s="7"/>
      <c r="O416" s="97"/>
    </row>
    <row r="417" spans="1:15" x14ac:dyDescent="0.25">
      <c r="A417" s="32"/>
      <c r="B417" s="21"/>
      <c r="C417" s="8"/>
      <c r="D417" s="8"/>
      <c r="E417" s="8"/>
      <c r="G417" s="7"/>
      <c r="I417" s="7"/>
      <c r="J417" s="11"/>
      <c r="K417" s="11"/>
      <c r="M417" s="8"/>
      <c r="O417" s="97"/>
    </row>
    <row r="418" spans="1:15" x14ac:dyDescent="0.25">
      <c r="A418" s="30"/>
      <c r="B418" s="21"/>
      <c r="D418" s="11"/>
      <c r="J418" s="11"/>
      <c r="M418" s="12"/>
      <c r="N418" s="7"/>
      <c r="O418" s="97"/>
    </row>
    <row r="419" spans="1:15" x14ac:dyDescent="0.25">
      <c r="A419" s="30"/>
      <c r="B419" s="21"/>
      <c r="D419" s="11"/>
      <c r="J419" s="11"/>
      <c r="O419" s="97"/>
    </row>
    <row r="420" spans="1:15" x14ac:dyDescent="0.25">
      <c r="A420" s="32"/>
      <c r="B420" s="21"/>
      <c r="C420" s="8"/>
      <c r="D420" s="8"/>
      <c r="E420" s="8"/>
      <c r="G420" s="7"/>
      <c r="I420" s="7"/>
      <c r="J420" s="11"/>
      <c r="K420" s="11"/>
      <c r="M420" s="8"/>
      <c r="O420" s="97"/>
    </row>
    <row r="421" spans="1:15" x14ac:dyDescent="0.25">
      <c r="A421" s="32"/>
      <c r="B421" s="21"/>
      <c r="C421" s="8"/>
      <c r="D421" s="8"/>
      <c r="E421" s="8"/>
      <c r="G421" s="7"/>
      <c r="I421" s="7"/>
      <c r="K421" s="7"/>
      <c r="M421" s="8"/>
      <c r="O421" s="97"/>
    </row>
    <row r="422" spans="1:15" x14ac:dyDescent="0.25">
      <c r="A422" s="30"/>
      <c r="B422" s="21"/>
      <c r="D422" s="11"/>
      <c r="J422" s="11"/>
      <c r="M422" s="12"/>
      <c r="N422" s="7"/>
      <c r="O422" s="97"/>
    </row>
    <row r="423" spans="1:15" x14ac:dyDescent="0.25">
      <c r="A423" s="30"/>
      <c r="B423" s="21"/>
      <c r="D423" s="11"/>
      <c r="J423" s="11"/>
      <c r="M423" s="12"/>
      <c r="N423" s="7"/>
      <c r="O423" s="97"/>
    </row>
    <row r="424" spans="1:15" x14ac:dyDescent="0.25">
      <c r="A424" s="30"/>
      <c r="B424" s="21"/>
      <c r="D424" s="11"/>
      <c r="J424" s="11"/>
      <c r="O424" s="97"/>
    </row>
    <row r="425" spans="1:15" x14ac:dyDescent="0.25">
      <c r="A425" s="30"/>
      <c r="B425" s="21"/>
      <c r="D425" s="11"/>
      <c r="J425" s="11"/>
      <c r="O425" s="97"/>
    </row>
    <row r="426" spans="1:15" x14ac:dyDescent="0.25">
      <c r="A426" s="30"/>
      <c r="B426" s="21"/>
      <c r="D426" s="11"/>
      <c r="J426" s="11"/>
      <c r="M426" s="12"/>
      <c r="N426" s="7"/>
      <c r="O426" s="97"/>
    </row>
    <row r="427" spans="1:15" x14ac:dyDescent="0.25">
      <c r="A427" s="30"/>
      <c r="B427" s="21"/>
      <c r="D427" s="11"/>
      <c r="J427" s="11"/>
      <c r="M427" s="12"/>
      <c r="N427" s="7"/>
      <c r="O427" s="97"/>
    </row>
    <row r="428" spans="1:15" x14ac:dyDescent="0.25">
      <c r="A428" s="30"/>
      <c r="B428" s="21"/>
      <c r="D428" s="11"/>
      <c r="J428" s="11"/>
      <c r="O428" s="97"/>
    </row>
    <row r="429" spans="1:15" x14ac:dyDescent="0.25">
      <c r="A429" s="30"/>
      <c r="B429" s="21"/>
      <c r="D429" s="11"/>
      <c r="J429" s="11"/>
      <c r="M429" s="12"/>
      <c r="N429" s="7"/>
      <c r="O429" s="97"/>
    </row>
    <row r="430" spans="1:15" x14ac:dyDescent="0.25">
      <c r="A430" s="30"/>
      <c r="B430" s="21"/>
      <c r="D430" s="11"/>
      <c r="J430" s="11"/>
      <c r="M430" s="12"/>
      <c r="N430" s="7"/>
      <c r="O430" s="97"/>
    </row>
    <row r="431" spans="1:15" x14ac:dyDescent="0.25">
      <c r="A431" s="30"/>
      <c r="B431" s="21"/>
      <c r="D431" s="11"/>
      <c r="J431" s="11"/>
      <c r="O431" s="97"/>
    </row>
    <row r="432" spans="1:15" x14ac:dyDescent="0.25">
      <c r="A432" s="30"/>
      <c r="B432" s="21"/>
      <c r="D432" s="11"/>
      <c r="J432" s="11"/>
      <c r="M432" s="12"/>
      <c r="N432" s="7"/>
      <c r="O432" s="97"/>
    </row>
    <row r="433" spans="1:15" x14ac:dyDescent="0.25">
      <c r="A433" s="30"/>
      <c r="B433" s="21"/>
      <c r="D433" s="11"/>
      <c r="M433" s="12"/>
      <c r="N433" s="7"/>
      <c r="O433" s="97"/>
    </row>
    <row r="434" spans="1:15" x14ac:dyDescent="0.25">
      <c r="A434" s="32"/>
      <c r="B434" s="21"/>
      <c r="C434" s="8"/>
      <c r="D434" s="8"/>
      <c r="E434" s="8"/>
      <c r="G434" s="7"/>
      <c r="I434" s="7"/>
      <c r="J434" s="11"/>
      <c r="K434" s="11"/>
      <c r="M434" s="8"/>
      <c r="O434" s="97"/>
    </row>
    <row r="435" spans="1:15" x14ac:dyDescent="0.25">
      <c r="A435" s="30"/>
      <c r="B435" s="21"/>
      <c r="D435" s="11"/>
      <c r="J435" s="11"/>
      <c r="O435" s="97"/>
    </row>
    <row r="436" spans="1:15" x14ac:dyDescent="0.25">
      <c r="A436" s="30"/>
      <c r="B436" s="21"/>
      <c r="D436" s="11"/>
      <c r="L436" s="11"/>
      <c r="M436" s="18"/>
      <c r="O436" s="97"/>
    </row>
    <row r="437" spans="1:15" x14ac:dyDescent="0.25">
      <c r="A437" s="30"/>
      <c r="B437" s="21"/>
      <c r="D437" s="11"/>
      <c r="L437" s="11"/>
      <c r="M437" s="18"/>
      <c r="O437" s="97"/>
    </row>
    <row r="438" spans="1:15" x14ac:dyDescent="0.25">
      <c r="A438" s="32"/>
      <c r="B438" s="21"/>
      <c r="C438" s="8"/>
      <c r="D438" s="8"/>
      <c r="E438" s="8"/>
      <c r="G438" s="7"/>
      <c r="I438" s="7"/>
      <c r="K438" s="7"/>
      <c r="M438" s="8"/>
      <c r="O438" s="97"/>
    </row>
    <row r="439" spans="1:15" x14ac:dyDescent="0.25">
      <c r="A439" s="30"/>
      <c r="B439" s="21"/>
      <c r="D439" s="11"/>
      <c r="J439" s="11"/>
      <c r="O439" s="97"/>
    </row>
    <row r="440" spans="1:15" x14ac:dyDescent="0.25">
      <c r="A440" s="30"/>
      <c r="B440" s="21"/>
      <c r="D440" s="11"/>
      <c r="J440" s="11"/>
      <c r="N440" s="7"/>
      <c r="O440" s="97"/>
    </row>
    <row r="441" spans="1:15" x14ac:dyDescent="0.25">
      <c r="A441" s="30"/>
      <c r="B441" s="21"/>
      <c r="C441" s="11"/>
      <c r="D441" s="11"/>
      <c r="E441" s="11"/>
      <c r="G441" s="7"/>
      <c r="I441" s="7"/>
      <c r="K441" s="7"/>
      <c r="L441" s="59"/>
      <c r="M441" s="8"/>
      <c r="N441" s="7"/>
      <c r="O441" s="97"/>
    </row>
    <row r="442" spans="1:15" x14ac:dyDescent="0.25">
      <c r="A442" s="32"/>
      <c r="B442" s="21"/>
      <c r="C442" s="8"/>
      <c r="D442" s="8"/>
      <c r="E442" s="8"/>
      <c r="G442" s="7"/>
      <c r="I442" s="7"/>
      <c r="K442" s="7"/>
      <c r="L442" s="11"/>
      <c r="M442" s="8"/>
      <c r="O442" s="97"/>
    </row>
    <row r="443" spans="1:15" x14ac:dyDescent="0.25">
      <c r="A443" s="30"/>
      <c r="B443" s="21"/>
      <c r="C443" s="11"/>
      <c r="D443" s="11"/>
      <c r="E443" s="11"/>
      <c r="G443" s="7"/>
      <c r="I443" s="7"/>
      <c r="J443" s="11"/>
      <c r="K443" s="11"/>
      <c r="L443" s="58"/>
      <c r="M443" s="8"/>
      <c r="N443" s="7"/>
      <c r="O443" s="97"/>
    </row>
    <row r="444" spans="1:15" x14ac:dyDescent="0.25">
      <c r="A444" s="30"/>
      <c r="B444" s="21"/>
      <c r="C444" s="11"/>
      <c r="D444" s="11"/>
      <c r="E444" s="11"/>
      <c r="G444" s="7"/>
      <c r="I444" s="7"/>
      <c r="J444" s="11"/>
      <c r="K444" s="11"/>
      <c r="L444" s="58"/>
      <c r="M444" s="8"/>
      <c r="N444" s="7"/>
      <c r="O444" s="97"/>
    </row>
    <row r="445" spans="1:15" x14ac:dyDescent="0.25">
      <c r="A445" s="30"/>
      <c r="B445" s="21"/>
      <c r="C445" s="11"/>
      <c r="D445" s="11"/>
      <c r="E445" s="11"/>
      <c r="G445" s="7"/>
      <c r="I445" s="7"/>
      <c r="K445" s="7"/>
      <c r="L445" s="58"/>
      <c r="M445" s="8"/>
      <c r="N445" s="7"/>
      <c r="O445" s="97"/>
    </row>
    <row r="446" spans="1:15" x14ac:dyDescent="0.25">
      <c r="A446" s="30"/>
      <c r="B446" s="21"/>
      <c r="C446" s="11"/>
      <c r="D446" s="11"/>
      <c r="E446" s="11"/>
      <c r="G446" s="7"/>
      <c r="I446" s="7"/>
      <c r="J446" s="11"/>
      <c r="K446" s="11"/>
      <c r="L446" s="58"/>
      <c r="M446" s="8"/>
      <c r="N446" s="7"/>
      <c r="O446" s="97"/>
    </row>
    <row r="447" spans="1:15" x14ac:dyDescent="0.25">
      <c r="A447" s="30"/>
      <c r="B447" s="21"/>
      <c r="C447" s="11"/>
      <c r="D447" s="11"/>
      <c r="E447" s="11"/>
      <c r="G447" s="7"/>
      <c r="I447" s="7"/>
      <c r="J447" s="11"/>
      <c r="K447" s="11"/>
      <c r="L447" s="58"/>
      <c r="M447" s="8"/>
      <c r="N447" s="7"/>
      <c r="O447" s="97"/>
    </row>
    <row r="448" spans="1:15" x14ac:dyDescent="0.25">
      <c r="A448" s="30"/>
      <c r="B448" s="21"/>
      <c r="C448" s="11"/>
      <c r="D448" s="11"/>
      <c r="E448" s="11"/>
      <c r="G448" s="7"/>
      <c r="I448" s="7"/>
      <c r="K448" s="7"/>
      <c r="L448" s="58"/>
      <c r="M448" s="8"/>
      <c r="N448" s="7"/>
      <c r="O448" s="97"/>
    </row>
    <row r="449" spans="1:15" x14ac:dyDescent="0.25">
      <c r="A449" s="30"/>
      <c r="B449" s="21"/>
      <c r="C449" s="11"/>
      <c r="D449" s="11"/>
      <c r="E449" s="11"/>
      <c r="G449" s="7"/>
      <c r="I449" s="7"/>
      <c r="J449" s="11"/>
      <c r="K449" s="11"/>
      <c r="L449" s="58"/>
      <c r="M449" s="8"/>
      <c r="N449" s="7"/>
      <c r="O449" s="97"/>
    </row>
    <row r="450" spans="1:15" x14ac:dyDescent="0.25">
      <c r="A450" s="30"/>
      <c r="B450" s="21"/>
      <c r="C450" s="11"/>
      <c r="D450" s="11"/>
      <c r="E450" s="11"/>
      <c r="G450" s="7"/>
      <c r="I450" s="7"/>
      <c r="J450" s="11"/>
      <c r="K450" s="11"/>
      <c r="L450" s="58"/>
      <c r="M450" s="8"/>
      <c r="N450" s="7"/>
      <c r="O450" s="97"/>
    </row>
    <row r="451" spans="1:15" x14ac:dyDescent="0.25">
      <c r="A451" s="30"/>
      <c r="B451" s="21"/>
      <c r="C451" s="11"/>
      <c r="D451" s="11"/>
      <c r="E451" s="11"/>
      <c r="G451" s="7"/>
      <c r="I451" s="7"/>
      <c r="K451" s="7"/>
      <c r="L451" s="58"/>
      <c r="M451" s="8"/>
      <c r="N451" s="7"/>
      <c r="O451" s="97"/>
    </row>
    <row r="452" spans="1:15" x14ac:dyDescent="0.25">
      <c r="A452" s="30"/>
      <c r="B452" s="21"/>
      <c r="C452" s="11"/>
      <c r="D452" s="11"/>
      <c r="E452" s="11"/>
      <c r="G452" s="7"/>
      <c r="I452" s="7"/>
      <c r="J452" s="11"/>
      <c r="K452" s="11"/>
      <c r="L452" s="58"/>
      <c r="M452" s="8"/>
      <c r="N452" s="7"/>
      <c r="O452" s="97"/>
    </row>
    <row r="453" spans="1:15" x14ac:dyDescent="0.25">
      <c r="A453" s="32"/>
      <c r="B453" s="21"/>
      <c r="C453" s="8"/>
      <c r="D453" s="8"/>
      <c r="E453" s="8"/>
      <c r="G453" s="7"/>
      <c r="I453" s="7"/>
      <c r="J453" s="11"/>
      <c r="K453" s="11"/>
      <c r="M453" s="8"/>
      <c r="O453" s="97"/>
    </row>
    <row r="454" spans="1:15" x14ac:dyDescent="0.25">
      <c r="A454" s="30"/>
      <c r="B454" s="21"/>
      <c r="C454" s="11"/>
      <c r="D454" s="11"/>
      <c r="E454" s="11"/>
      <c r="G454" s="7"/>
      <c r="I454" s="7"/>
      <c r="J454" s="11"/>
      <c r="K454" s="11"/>
      <c r="L454" s="58"/>
      <c r="M454" s="8"/>
      <c r="N454" s="7"/>
      <c r="O454" s="97"/>
    </row>
    <row r="455" spans="1:15" x14ac:dyDescent="0.25">
      <c r="A455" s="30"/>
      <c r="B455" s="21"/>
      <c r="C455" s="11"/>
      <c r="D455" s="11"/>
      <c r="E455" s="11"/>
      <c r="G455" s="7"/>
      <c r="I455" s="7"/>
      <c r="J455" s="11"/>
      <c r="K455" s="11"/>
      <c r="L455" s="58"/>
      <c r="M455" s="8"/>
      <c r="N455" s="7"/>
      <c r="O455" s="97"/>
    </row>
    <row r="456" spans="1:15" x14ac:dyDescent="0.25">
      <c r="A456" s="30"/>
      <c r="B456" s="21"/>
      <c r="C456" s="11"/>
      <c r="D456" s="11"/>
      <c r="E456" s="11"/>
      <c r="G456" s="7"/>
      <c r="I456" s="7"/>
      <c r="J456" s="11"/>
      <c r="K456" s="11"/>
      <c r="L456" s="58"/>
      <c r="M456" s="8"/>
      <c r="N456" s="7"/>
      <c r="O456" s="97"/>
    </row>
    <row r="457" spans="1:15" x14ac:dyDescent="0.25">
      <c r="A457" s="30"/>
      <c r="B457" s="21"/>
      <c r="C457" s="11"/>
      <c r="D457" s="11"/>
      <c r="E457" s="11"/>
      <c r="G457" s="7"/>
      <c r="I457" s="7"/>
      <c r="J457" s="11"/>
      <c r="K457" s="11"/>
      <c r="L457" s="58"/>
      <c r="M457" s="8"/>
      <c r="N457" s="7"/>
      <c r="O457" s="97"/>
    </row>
    <row r="458" spans="1:15" x14ac:dyDescent="0.25">
      <c r="A458" s="30"/>
      <c r="B458" s="21"/>
      <c r="C458" s="11"/>
      <c r="D458" s="11"/>
      <c r="E458" s="11"/>
      <c r="G458" s="7"/>
      <c r="I458" s="7"/>
      <c r="K458" s="7"/>
      <c r="L458" s="58"/>
      <c r="M458" s="8"/>
      <c r="N458" s="7"/>
      <c r="O458" s="97"/>
    </row>
    <row r="459" spans="1:15" x14ac:dyDescent="0.25">
      <c r="A459" s="30"/>
      <c r="B459" s="21"/>
      <c r="C459" s="11"/>
      <c r="D459" s="11"/>
      <c r="E459" s="11"/>
      <c r="G459" s="7"/>
      <c r="I459" s="7"/>
      <c r="J459" s="11"/>
      <c r="K459" s="11"/>
      <c r="L459" s="58"/>
      <c r="M459" s="8"/>
      <c r="N459" s="7"/>
      <c r="O459" s="97"/>
    </row>
    <row r="460" spans="1:15" x14ac:dyDescent="0.25">
      <c r="A460" s="32"/>
      <c r="B460" s="21"/>
      <c r="C460" s="8"/>
      <c r="D460" s="8"/>
      <c r="E460" s="8"/>
      <c r="G460" s="7"/>
      <c r="I460" s="7"/>
      <c r="J460" s="11"/>
      <c r="K460" s="11"/>
      <c r="M460" s="8"/>
      <c r="O460" s="97"/>
    </row>
    <row r="461" spans="1:15" x14ac:dyDescent="0.25">
      <c r="A461" s="32"/>
      <c r="B461" s="21"/>
      <c r="C461" s="8"/>
      <c r="D461" s="8"/>
      <c r="E461" s="8"/>
      <c r="G461" s="7"/>
      <c r="I461" s="7"/>
      <c r="J461" s="11"/>
      <c r="K461" s="11"/>
      <c r="M461" s="8"/>
      <c r="O461" s="97"/>
    </row>
    <row r="462" spans="1:15" x14ac:dyDescent="0.25">
      <c r="A462" s="30"/>
      <c r="B462" s="21"/>
      <c r="C462" s="11"/>
      <c r="D462" s="11"/>
      <c r="E462" s="11"/>
      <c r="G462" s="7"/>
      <c r="I462" s="7"/>
      <c r="K462" s="7"/>
      <c r="L462" s="58"/>
      <c r="M462" s="8"/>
      <c r="N462" s="7"/>
      <c r="O462" s="97"/>
    </row>
    <row r="463" spans="1:15" x14ac:dyDescent="0.25">
      <c r="A463" s="30"/>
      <c r="B463" s="21"/>
      <c r="C463" s="11"/>
      <c r="D463" s="11"/>
      <c r="E463" s="11"/>
      <c r="G463" s="7"/>
      <c r="I463" s="7"/>
      <c r="K463" s="7"/>
      <c r="L463" s="58"/>
      <c r="M463" s="8"/>
      <c r="N463" s="7"/>
      <c r="O463" s="97"/>
    </row>
    <row r="464" spans="1:15" x14ac:dyDescent="0.25">
      <c r="A464" s="30"/>
      <c r="B464" s="21"/>
      <c r="C464" s="11"/>
      <c r="D464" s="11"/>
      <c r="E464" s="11"/>
      <c r="G464" s="7"/>
      <c r="I464" s="7"/>
      <c r="J464" s="11"/>
      <c r="K464" s="11"/>
      <c r="L464" s="58"/>
      <c r="M464" s="8"/>
      <c r="N464" s="7"/>
      <c r="O464" s="97"/>
    </row>
    <row r="465" spans="1:15" x14ac:dyDescent="0.25">
      <c r="A465" s="30"/>
      <c r="B465" s="21"/>
      <c r="C465" s="11"/>
      <c r="D465" s="11"/>
      <c r="E465" s="11"/>
      <c r="G465" s="7"/>
      <c r="I465" s="7"/>
      <c r="K465" s="7"/>
      <c r="L465" s="59"/>
      <c r="M465" s="8"/>
      <c r="N465" s="7"/>
      <c r="O465" s="97"/>
    </row>
    <row r="466" spans="1:15" x14ac:dyDescent="0.25">
      <c r="A466" s="30"/>
      <c r="B466" s="21"/>
      <c r="C466" s="11"/>
      <c r="D466" s="11"/>
      <c r="E466" s="11"/>
      <c r="G466" s="7"/>
      <c r="I466" s="7"/>
      <c r="K466" s="7"/>
      <c r="L466" s="58"/>
      <c r="M466" s="8"/>
      <c r="N466" s="7"/>
      <c r="O466" s="97"/>
    </row>
    <row r="467" spans="1:15" x14ac:dyDescent="0.25">
      <c r="A467" s="30"/>
      <c r="B467" s="21"/>
      <c r="C467" s="11"/>
      <c r="D467" s="11"/>
      <c r="E467" s="11"/>
      <c r="G467" s="7"/>
      <c r="I467" s="7"/>
      <c r="K467" s="7"/>
      <c r="L467" s="59"/>
      <c r="M467" s="8"/>
      <c r="N467" s="7"/>
      <c r="O467" s="97"/>
    </row>
    <row r="468" spans="1:15" x14ac:dyDescent="0.25">
      <c r="A468" s="32"/>
      <c r="B468" s="21"/>
      <c r="C468" s="8"/>
      <c r="D468" s="8"/>
      <c r="E468" s="8"/>
      <c r="G468" s="7"/>
      <c r="I468" s="7"/>
      <c r="K468" s="7"/>
      <c r="M468" s="8"/>
      <c r="O468" s="97"/>
    </row>
    <row r="469" spans="1:15" x14ac:dyDescent="0.25">
      <c r="A469" s="30"/>
      <c r="B469" s="21"/>
      <c r="C469" s="11"/>
      <c r="D469" s="11"/>
      <c r="E469" s="11"/>
      <c r="G469" s="7"/>
      <c r="I469" s="7"/>
      <c r="K469" s="7"/>
      <c r="L469" s="58"/>
      <c r="M469" s="8"/>
      <c r="N469" s="7"/>
      <c r="O469" s="97"/>
    </row>
    <row r="470" spans="1:15" x14ac:dyDescent="0.25">
      <c r="A470" s="32"/>
      <c r="B470" s="21"/>
      <c r="C470" s="8"/>
      <c r="D470" s="8"/>
      <c r="E470" s="8"/>
      <c r="G470" s="7"/>
      <c r="I470" s="7"/>
      <c r="J470" s="11"/>
      <c r="K470" s="11"/>
      <c r="M470" s="8"/>
      <c r="O470" s="97"/>
    </row>
    <row r="471" spans="1:15" x14ac:dyDescent="0.25">
      <c r="A471" s="30"/>
      <c r="B471" s="21"/>
      <c r="C471" s="11"/>
      <c r="D471" s="11"/>
      <c r="E471" s="11"/>
      <c r="G471" s="7"/>
      <c r="I471" s="7"/>
      <c r="J471" s="11"/>
      <c r="K471" s="11"/>
      <c r="L471" s="58"/>
      <c r="M471" s="8"/>
      <c r="N471" s="7"/>
      <c r="O471" s="97"/>
    </row>
    <row r="472" spans="1:15" x14ac:dyDescent="0.25">
      <c r="A472" s="30"/>
      <c r="B472" s="21"/>
      <c r="C472" s="11"/>
      <c r="D472" s="11"/>
      <c r="E472" s="11"/>
      <c r="G472" s="7"/>
      <c r="I472" s="7"/>
      <c r="J472" s="11"/>
      <c r="K472" s="11"/>
      <c r="L472" s="58"/>
      <c r="M472" s="8"/>
      <c r="N472" s="7"/>
      <c r="O472" s="97"/>
    </row>
    <row r="473" spans="1:15" x14ac:dyDescent="0.25">
      <c r="A473" s="30"/>
      <c r="B473" s="21"/>
      <c r="C473" s="11"/>
      <c r="D473" s="11"/>
      <c r="E473" s="11"/>
      <c r="G473" s="7"/>
      <c r="I473" s="7"/>
      <c r="J473" s="11"/>
      <c r="K473" s="11"/>
      <c r="L473" s="58"/>
      <c r="M473" s="8"/>
      <c r="N473" s="7"/>
      <c r="O473" s="97"/>
    </row>
    <row r="474" spans="1:15" x14ac:dyDescent="0.25">
      <c r="A474" s="32"/>
      <c r="B474" s="21"/>
      <c r="C474" s="8"/>
      <c r="D474" s="8"/>
      <c r="E474" s="8"/>
      <c r="G474" s="7"/>
      <c r="I474" s="7"/>
      <c r="J474" s="11"/>
      <c r="K474" s="11"/>
      <c r="M474" s="8"/>
      <c r="O474" s="97"/>
    </row>
    <row r="475" spans="1:15" x14ac:dyDescent="0.25">
      <c r="A475" s="30"/>
      <c r="B475" s="21"/>
      <c r="C475" s="11"/>
      <c r="D475" s="11"/>
      <c r="E475" s="11"/>
      <c r="G475" s="7"/>
      <c r="I475" s="7"/>
      <c r="J475" s="11"/>
      <c r="K475" s="11"/>
      <c r="L475" s="58"/>
      <c r="M475" s="8"/>
      <c r="N475" s="7"/>
      <c r="O475" s="97"/>
    </row>
    <row r="476" spans="1:15" x14ac:dyDescent="0.25">
      <c r="A476" s="30"/>
      <c r="B476" s="21"/>
      <c r="C476" s="11"/>
      <c r="D476" s="11"/>
      <c r="E476" s="11"/>
      <c r="G476" s="7"/>
      <c r="I476" s="7"/>
      <c r="J476" s="11"/>
      <c r="K476" s="11"/>
      <c r="L476" s="58"/>
      <c r="M476" s="8"/>
      <c r="N476" s="7"/>
      <c r="O476" s="97"/>
    </row>
    <row r="477" spans="1:15" x14ac:dyDescent="0.25">
      <c r="A477" s="32"/>
      <c r="B477" s="21"/>
      <c r="C477" s="8"/>
      <c r="D477" s="8"/>
      <c r="E477" s="8"/>
      <c r="G477" s="7"/>
      <c r="I477" s="7"/>
      <c r="K477" s="7"/>
      <c r="L477" s="11"/>
      <c r="M477" s="8"/>
      <c r="O477" s="97"/>
    </row>
    <row r="478" spans="1:15" x14ac:dyDescent="0.25">
      <c r="A478" s="30"/>
      <c r="B478" s="21"/>
      <c r="C478" s="11"/>
      <c r="D478" s="11"/>
      <c r="E478" s="11"/>
      <c r="G478" s="7"/>
      <c r="I478" s="7"/>
      <c r="K478" s="7"/>
      <c r="L478" s="59"/>
      <c r="M478" s="8"/>
      <c r="N478" s="7"/>
      <c r="O478" s="97"/>
    </row>
    <row r="479" spans="1:15" x14ac:dyDescent="0.25">
      <c r="A479" s="30"/>
      <c r="B479" s="21"/>
      <c r="C479" s="11"/>
      <c r="D479" s="11"/>
      <c r="E479" s="11"/>
      <c r="G479" s="7"/>
      <c r="I479" s="7"/>
      <c r="J479" s="11"/>
      <c r="K479" s="11"/>
      <c r="L479" s="58"/>
      <c r="M479" s="8"/>
      <c r="N479" s="7"/>
      <c r="O479" s="97"/>
    </row>
    <row r="480" spans="1:15" x14ac:dyDescent="0.25">
      <c r="A480" s="30"/>
      <c r="B480" s="21"/>
      <c r="C480" s="11"/>
      <c r="D480" s="11"/>
      <c r="E480" s="11"/>
      <c r="G480" s="7"/>
      <c r="I480" s="7"/>
      <c r="J480" s="11"/>
      <c r="K480" s="11"/>
      <c r="L480" s="58"/>
      <c r="M480" s="8"/>
      <c r="N480" s="7"/>
      <c r="O480" s="97"/>
    </row>
    <row r="481" spans="1:15" x14ac:dyDescent="0.25">
      <c r="A481" s="30"/>
      <c r="B481" s="21"/>
      <c r="C481" s="11"/>
      <c r="D481" s="11"/>
      <c r="E481" s="11"/>
      <c r="G481" s="7"/>
      <c r="I481" s="7"/>
      <c r="J481" s="11"/>
      <c r="K481" s="11"/>
      <c r="L481" s="58"/>
      <c r="M481" s="8"/>
      <c r="N481" s="7"/>
      <c r="O481" s="97"/>
    </row>
    <row r="482" spans="1:15" x14ac:dyDescent="0.25">
      <c r="A482" s="30"/>
      <c r="B482" s="21"/>
      <c r="C482" s="11"/>
      <c r="D482" s="11"/>
      <c r="E482" s="11"/>
      <c r="G482" s="7"/>
      <c r="I482" s="7"/>
      <c r="J482" s="11"/>
      <c r="K482" s="11"/>
      <c r="L482" s="58"/>
      <c r="M482" s="8"/>
      <c r="N482" s="7"/>
      <c r="O482" s="97"/>
    </row>
    <row r="483" spans="1:15" x14ac:dyDescent="0.25">
      <c r="A483" s="32"/>
      <c r="B483" s="21"/>
      <c r="C483" s="8"/>
      <c r="D483" s="8"/>
      <c r="E483" s="8"/>
      <c r="G483" s="7"/>
      <c r="I483" s="7"/>
      <c r="J483" s="11"/>
      <c r="K483" s="11"/>
      <c r="M483" s="8"/>
      <c r="O483" s="97"/>
    </row>
    <row r="484" spans="1:15" x14ac:dyDescent="0.25">
      <c r="A484" s="30"/>
      <c r="B484" s="21"/>
      <c r="C484" s="11"/>
      <c r="D484" s="11"/>
      <c r="E484" s="11"/>
      <c r="G484" s="7"/>
      <c r="I484" s="7"/>
      <c r="K484" s="7"/>
      <c r="L484" s="58"/>
      <c r="M484" s="8"/>
      <c r="N484" s="7"/>
      <c r="O484" s="97"/>
    </row>
    <row r="485" spans="1:15" x14ac:dyDescent="0.25">
      <c r="A485" s="30"/>
      <c r="B485" s="21"/>
      <c r="C485" s="11"/>
      <c r="D485" s="11"/>
      <c r="E485" s="11"/>
      <c r="G485" s="7"/>
      <c r="I485" s="7"/>
      <c r="K485" s="7"/>
      <c r="L485" s="58"/>
      <c r="M485" s="8"/>
      <c r="N485" s="7"/>
      <c r="O485" s="97"/>
    </row>
    <row r="486" spans="1:15" x14ac:dyDescent="0.25">
      <c r="A486" s="30"/>
      <c r="B486" s="21"/>
      <c r="C486" s="11"/>
      <c r="D486" s="11"/>
      <c r="E486" s="11"/>
      <c r="G486" s="7"/>
      <c r="I486" s="7"/>
      <c r="J486" s="11"/>
      <c r="K486" s="11"/>
      <c r="L486" s="58"/>
      <c r="M486" s="8"/>
      <c r="N486" s="7"/>
      <c r="O486" s="97"/>
    </row>
    <row r="487" spans="1:15" x14ac:dyDescent="0.25">
      <c r="A487" s="30"/>
      <c r="B487" s="21"/>
      <c r="C487" s="11"/>
      <c r="D487" s="11"/>
      <c r="E487" s="11"/>
      <c r="G487" s="7"/>
      <c r="I487" s="7"/>
      <c r="J487" s="11"/>
      <c r="K487" s="11"/>
      <c r="L487" s="58"/>
      <c r="M487" s="8"/>
      <c r="N487" s="7"/>
      <c r="O487" s="97"/>
    </row>
    <row r="488" spans="1:15" x14ac:dyDescent="0.25">
      <c r="A488" s="30"/>
      <c r="B488" s="21"/>
      <c r="C488" s="11"/>
      <c r="D488" s="11"/>
      <c r="E488" s="11"/>
      <c r="G488" s="7"/>
      <c r="I488" s="7"/>
      <c r="J488" s="11"/>
      <c r="K488" s="11"/>
      <c r="L488" s="58"/>
      <c r="M488" s="8"/>
      <c r="N488" s="7"/>
      <c r="O488" s="97"/>
    </row>
    <row r="489" spans="1:15" x14ac:dyDescent="0.25">
      <c r="A489" s="30"/>
      <c r="B489" s="21"/>
      <c r="C489" s="11"/>
      <c r="D489" s="11"/>
      <c r="E489" s="11"/>
      <c r="G489" s="7"/>
      <c r="I489" s="7"/>
      <c r="J489" s="11"/>
      <c r="K489" s="11"/>
      <c r="L489" s="58"/>
      <c r="M489" s="8"/>
      <c r="N489" s="7"/>
      <c r="O489" s="97"/>
    </row>
    <row r="490" spans="1:15" x14ac:dyDescent="0.25">
      <c r="A490" s="30"/>
      <c r="B490" s="21"/>
      <c r="C490" s="11"/>
      <c r="D490" s="11"/>
      <c r="E490" s="11"/>
      <c r="G490" s="7"/>
      <c r="I490" s="7"/>
      <c r="K490" s="7"/>
      <c r="L490" s="58"/>
      <c r="M490" s="8"/>
      <c r="N490" s="7"/>
      <c r="O490" s="97"/>
    </row>
    <row r="491" spans="1:15" x14ac:dyDescent="0.25">
      <c r="A491" s="30"/>
      <c r="B491" s="21"/>
      <c r="C491" s="11"/>
      <c r="D491" s="11"/>
      <c r="E491" s="11"/>
      <c r="G491" s="7"/>
      <c r="I491" s="7"/>
      <c r="J491" s="11"/>
      <c r="K491" s="11"/>
      <c r="L491" s="58"/>
      <c r="M491" s="8"/>
      <c r="N491" s="7"/>
      <c r="O491" s="97"/>
    </row>
    <row r="492" spans="1:15" x14ac:dyDescent="0.25">
      <c r="A492" s="32"/>
      <c r="B492" s="21"/>
      <c r="C492" s="8"/>
      <c r="D492" s="8"/>
      <c r="E492" s="8"/>
      <c r="G492" s="7"/>
      <c r="I492" s="7"/>
      <c r="J492" s="11"/>
      <c r="K492" s="11"/>
      <c r="M492" s="8"/>
      <c r="O492" s="97"/>
    </row>
    <row r="493" spans="1:15" x14ac:dyDescent="0.25">
      <c r="A493" s="30"/>
      <c r="B493" s="21"/>
      <c r="C493" s="11"/>
      <c r="D493" s="11"/>
      <c r="E493" s="11"/>
      <c r="G493" s="7"/>
      <c r="I493" s="7"/>
      <c r="J493" s="11"/>
      <c r="K493" s="11"/>
      <c r="L493" s="58"/>
      <c r="M493" s="8"/>
      <c r="N493" s="7"/>
      <c r="O493" s="97"/>
    </row>
    <row r="494" spans="1:15" x14ac:dyDescent="0.25">
      <c r="A494" s="30"/>
      <c r="B494" s="21"/>
      <c r="C494" s="11"/>
      <c r="D494" s="11"/>
      <c r="E494" s="11"/>
      <c r="G494" s="7"/>
      <c r="I494" s="7"/>
      <c r="K494" s="7"/>
      <c r="L494" s="58"/>
      <c r="M494" s="8"/>
      <c r="N494" s="7"/>
      <c r="O494" s="97"/>
    </row>
    <row r="495" spans="1:15" x14ac:dyDescent="0.25">
      <c r="A495" s="30"/>
      <c r="B495" s="21"/>
      <c r="C495" s="11"/>
      <c r="D495" s="11"/>
      <c r="E495" s="11"/>
      <c r="G495" s="7"/>
      <c r="I495" s="7"/>
      <c r="J495" s="11"/>
      <c r="K495" s="11"/>
      <c r="L495" s="58"/>
      <c r="M495" s="8"/>
      <c r="N495" s="7"/>
      <c r="O495" s="97"/>
    </row>
    <row r="496" spans="1:15" x14ac:dyDescent="0.25">
      <c r="A496" s="30"/>
      <c r="B496" s="21"/>
      <c r="C496" s="11"/>
      <c r="D496" s="11"/>
      <c r="E496" s="11"/>
      <c r="G496" s="7"/>
      <c r="I496" s="7"/>
      <c r="J496" s="11"/>
      <c r="K496" s="11"/>
      <c r="L496" s="58"/>
      <c r="M496" s="8"/>
      <c r="N496" s="7"/>
      <c r="O496" s="97"/>
    </row>
    <row r="497" spans="1:15" x14ac:dyDescent="0.25">
      <c r="A497" s="30"/>
      <c r="B497" s="21"/>
      <c r="C497" s="11"/>
      <c r="D497" s="11"/>
      <c r="E497" s="11"/>
      <c r="G497" s="7"/>
      <c r="I497" s="7"/>
      <c r="J497" s="11"/>
      <c r="K497" s="11"/>
      <c r="L497" s="58"/>
      <c r="M497" s="8"/>
      <c r="N497" s="7"/>
      <c r="O497" s="97"/>
    </row>
    <row r="498" spans="1:15" x14ac:dyDescent="0.25">
      <c r="A498" s="30"/>
      <c r="B498" s="21"/>
      <c r="C498" s="11"/>
      <c r="D498" s="11"/>
      <c r="E498" s="11"/>
      <c r="G498" s="7"/>
      <c r="I498" s="7"/>
      <c r="J498" s="11"/>
      <c r="K498" s="11"/>
      <c r="L498" s="58"/>
      <c r="M498" s="8"/>
      <c r="N498" s="7"/>
      <c r="O498" s="97"/>
    </row>
    <row r="499" spans="1:15" x14ac:dyDescent="0.25">
      <c r="A499" s="30"/>
      <c r="B499" s="21"/>
      <c r="C499" s="11"/>
      <c r="D499" s="11"/>
      <c r="E499" s="11"/>
      <c r="G499" s="7"/>
      <c r="I499" s="7"/>
      <c r="J499" s="11"/>
      <c r="K499" s="11"/>
      <c r="L499" s="58"/>
      <c r="M499" s="8"/>
      <c r="N499" s="7"/>
      <c r="O499" s="97"/>
    </row>
    <row r="500" spans="1:15" x14ac:dyDescent="0.25">
      <c r="A500" s="32"/>
      <c r="B500" s="21"/>
      <c r="C500" s="8"/>
      <c r="D500" s="8"/>
      <c r="E500" s="8"/>
      <c r="G500" s="7"/>
      <c r="I500" s="7"/>
      <c r="K500" s="7"/>
      <c r="L500" s="11"/>
      <c r="M500" s="8"/>
      <c r="O500" s="97"/>
    </row>
    <row r="501" spans="1:15" x14ac:dyDescent="0.25">
      <c r="A501" s="30"/>
      <c r="B501" s="21"/>
      <c r="C501" s="11"/>
      <c r="D501" s="11"/>
      <c r="E501" s="11"/>
      <c r="G501" s="7"/>
      <c r="I501" s="7"/>
      <c r="K501" s="7"/>
      <c r="L501" s="59"/>
      <c r="M501" s="8"/>
      <c r="N501" s="7"/>
      <c r="O501" s="97"/>
    </row>
    <row r="502" spans="1:15" x14ac:dyDescent="0.25">
      <c r="A502" s="30"/>
      <c r="B502" s="21"/>
      <c r="C502" s="11"/>
      <c r="D502" s="11"/>
      <c r="E502" s="11"/>
      <c r="G502" s="7"/>
      <c r="I502" s="7"/>
      <c r="K502" s="7"/>
      <c r="L502" s="59"/>
      <c r="M502" s="8"/>
      <c r="N502" s="7"/>
      <c r="O502" s="97"/>
    </row>
    <row r="503" spans="1:15" x14ac:dyDescent="0.25">
      <c r="A503" s="30"/>
      <c r="B503" s="21"/>
      <c r="C503" s="11"/>
      <c r="D503" s="11"/>
      <c r="E503" s="11"/>
      <c r="G503" s="7"/>
      <c r="I503" s="7"/>
      <c r="K503" s="7"/>
      <c r="L503" s="58"/>
      <c r="M503" s="8"/>
      <c r="N503" s="7"/>
      <c r="O503" s="97"/>
    </row>
    <row r="504" spans="1:15" x14ac:dyDescent="0.25">
      <c r="A504" s="30"/>
      <c r="B504" s="21"/>
      <c r="C504" s="11"/>
      <c r="D504" s="11"/>
      <c r="E504" s="11"/>
      <c r="G504" s="7"/>
      <c r="I504" s="7"/>
      <c r="J504" s="11"/>
      <c r="K504" s="11"/>
      <c r="L504" s="58"/>
      <c r="M504" s="8"/>
      <c r="N504" s="7"/>
      <c r="O504" s="97"/>
    </row>
    <row r="505" spans="1:15" x14ac:dyDescent="0.25">
      <c r="A505" s="30"/>
      <c r="B505" s="21"/>
      <c r="C505" s="11"/>
      <c r="D505" s="11"/>
      <c r="E505" s="11"/>
      <c r="G505" s="7"/>
      <c r="I505" s="7"/>
      <c r="J505" s="11"/>
      <c r="K505" s="11"/>
      <c r="L505" s="58"/>
      <c r="M505" s="8"/>
      <c r="N505" s="7"/>
      <c r="O505" s="97"/>
    </row>
    <row r="506" spans="1:15" x14ac:dyDescent="0.25">
      <c r="A506" s="30"/>
      <c r="B506" s="21"/>
      <c r="C506" s="11"/>
      <c r="D506" s="11"/>
      <c r="E506" s="11"/>
      <c r="G506" s="7"/>
      <c r="I506" s="7"/>
      <c r="J506" s="11"/>
      <c r="K506" s="11"/>
      <c r="L506" s="58"/>
      <c r="M506" s="8"/>
      <c r="N506" s="7"/>
      <c r="O506" s="97"/>
    </row>
    <row r="507" spans="1:15" x14ac:dyDescent="0.25">
      <c r="A507" s="30"/>
      <c r="B507" s="21"/>
      <c r="C507" s="11"/>
      <c r="D507" s="11"/>
      <c r="E507" s="11"/>
      <c r="G507" s="7"/>
      <c r="I507" s="7"/>
      <c r="J507" s="11"/>
      <c r="K507" s="11"/>
      <c r="L507" s="58"/>
      <c r="M507" s="8"/>
      <c r="N507" s="7"/>
      <c r="O507" s="97"/>
    </row>
    <row r="508" spans="1:15" x14ac:dyDescent="0.25">
      <c r="A508" s="30"/>
      <c r="B508" s="21"/>
      <c r="C508" s="11"/>
      <c r="D508" s="11"/>
      <c r="E508" s="11"/>
      <c r="G508" s="7"/>
      <c r="I508" s="7"/>
      <c r="J508" s="11"/>
      <c r="K508" s="11"/>
      <c r="L508" s="58"/>
      <c r="M508" s="8"/>
      <c r="N508" s="7"/>
      <c r="O508" s="97"/>
    </row>
    <row r="509" spans="1:15" x14ac:dyDescent="0.25">
      <c r="A509" s="30"/>
      <c r="B509" s="21"/>
      <c r="C509" s="11"/>
      <c r="D509" s="11"/>
      <c r="E509" s="11"/>
      <c r="G509" s="7"/>
      <c r="I509" s="7"/>
      <c r="J509" s="11"/>
      <c r="K509" s="11"/>
      <c r="L509" s="58"/>
      <c r="M509" s="8"/>
      <c r="N509" s="7"/>
      <c r="O509" s="97"/>
    </row>
    <row r="510" spans="1:15" x14ac:dyDescent="0.25">
      <c r="A510" s="32"/>
      <c r="B510" s="21"/>
      <c r="C510" s="8"/>
      <c r="D510" s="8"/>
      <c r="E510" s="8"/>
      <c r="G510" s="7"/>
      <c r="I510" s="7"/>
      <c r="J510" s="11"/>
      <c r="K510" s="11"/>
      <c r="M510" s="8"/>
      <c r="O510" s="97"/>
    </row>
    <row r="511" spans="1:15" x14ac:dyDescent="0.25">
      <c r="A511" s="30"/>
      <c r="B511" s="21"/>
      <c r="C511" s="11"/>
      <c r="D511" s="11"/>
      <c r="E511" s="11"/>
      <c r="G511" s="7"/>
      <c r="I511" s="7"/>
      <c r="J511" s="11"/>
      <c r="K511" s="11"/>
      <c r="L511" s="58"/>
      <c r="M511" s="8"/>
      <c r="N511" s="7"/>
      <c r="O511" s="97"/>
    </row>
    <row r="512" spans="1:15" x14ac:dyDescent="0.25">
      <c r="A512" s="30"/>
      <c r="B512" s="21"/>
      <c r="C512" s="11"/>
      <c r="D512" s="11"/>
      <c r="E512" s="11"/>
      <c r="G512" s="7"/>
      <c r="I512" s="7"/>
      <c r="J512" s="11"/>
      <c r="K512" s="11"/>
      <c r="L512" s="58"/>
      <c r="M512" s="8"/>
      <c r="N512" s="7"/>
      <c r="O512" s="97"/>
    </row>
    <row r="513" spans="1:15" x14ac:dyDescent="0.25">
      <c r="A513" s="30"/>
      <c r="B513" s="21"/>
      <c r="C513" s="11"/>
      <c r="D513" s="11"/>
      <c r="E513" s="11"/>
      <c r="G513" s="7"/>
      <c r="I513" s="7"/>
      <c r="J513" s="11"/>
      <c r="K513" s="11"/>
      <c r="L513" s="58"/>
      <c r="M513" s="8"/>
      <c r="N513" s="7"/>
      <c r="O513" s="97"/>
    </row>
    <row r="514" spans="1:15" x14ac:dyDescent="0.25">
      <c r="A514" s="30"/>
      <c r="B514" s="21"/>
      <c r="C514" s="11"/>
      <c r="D514" s="11"/>
      <c r="E514" s="11"/>
      <c r="G514" s="7"/>
      <c r="I514" s="7"/>
      <c r="J514" s="11"/>
      <c r="K514" s="11"/>
      <c r="L514" s="58"/>
      <c r="M514" s="8"/>
      <c r="N514" s="7"/>
      <c r="O514" s="97"/>
    </row>
    <row r="515" spans="1:15" x14ac:dyDescent="0.25">
      <c r="A515" s="30"/>
      <c r="B515" s="21"/>
      <c r="C515" s="11"/>
      <c r="D515" s="11"/>
      <c r="E515" s="11"/>
      <c r="G515" s="7"/>
      <c r="I515" s="7"/>
      <c r="J515" s="11"/>
      <c r="K515" s="11"/>
      <c r="L515" s="58"/>
      <c r="M515" s="8"/>
      <c r="N515" s="7"/>
      <c r="O515" s="97"/>
    </row>
    <row r="516" spans="1:15" x14ac:dyDescent="0.25">
      <c r="A516" s="32"/>
      <c r="B516" s="21"/>
      <c r="C516" s="8"/>
      <c r="D516" s="8"/>
      <c r="E516" s="8"/>
      <c r="G516" s="7"/>
      <c r="I516" s="7"/>
      <c r="J516" s="11"/>
      <c r="K516" s="11"/>
      <c r="M516" s="8"/>
      <c r="O516" s="97"/>
    </row>
    <row r="517" spans="1:15" x14ac:dyDescent="0.25">
      <c r="A517" s="30"/>
      <c r="B517" s="21"/>
      <c r="C517" s="11"/>
      <c r="D517" s="11"/>
      <c r="E517" s="11"/>
      <c r="G517" s="7"/>
      <c r="I517" s="7"/>
      <c r="J517" s="11"/>
      <c r="K517" s="11"/>
      <c r="L517" s="58"/>
      <c r="M517" s="8"/>
      <c r="N517" s="7"/>
      <c r="O517" s="97"/>
    </row>
    <row r="518" spans="1:15" x14ac:dyDescent="0.25">
      <c r="A518" s="32"/>
      <c r="B518" s="21"/>
      <c r="C518" s="8"/>
      <c r="D518" s="8"/>
      <c r="E518" s="8"/>
      <c r="G518" s="7"/>
      <c r="I518" s="7"/>
      <c r="K518" s="7"/>
      <c r="M518" s="8"/>
      <c r="O518" s="97"/>
    </row>
    <row r="519" spans="1:15" x14ac:dyDescent="0.25">
      <c r="A519" s="32"/>
      <c r="B519" s="21"/>
      <c r="C519" s="8"/>
      <c r="D519" s="8"/>
      <c r="E519" s="8"/>
      <c r="G519" s="7"/>
      <c r="I519" s="7"/>
      <c r="K519" s="7"/>
      <c r="M519" s="8"/>
      <c r="O519" s="97"/>
    </row>
    <row r="520" spans="1:15" x14ac:dyDescent="0.25">
      <c r="A520" s="30"/>
      <c r="B520" s="21"/>
      <c r="C520" s="11"/>
      <c r="D520" s="11"/>
      <c r="E520" s="11"/>
      <c r="G520" s="7"/>
      <c r="I520" s="7"/>
      <c r="J520" s="11"/>
      <c r="K520" s="11"/>
      <c r="L520" s="58"/>
      <c r="M520" s="8"/>
      <c r="N520" s="7"/>
      <c r="O520" s="97"/>
    </row>
    <row r="521" spans="1:15" x14ac:dyDescent="0.25">
      <c r="A521" s="30"/>
      <c r="B521" s="21"/>
      <c r="C521" s="11"/>
      <c r="D521" s="11"/>
      <c r="E521" s="11"/>
      <c r="G521" s="7"/>
      <c r="I521" s="7"/>
      <c r="J521" s="11"/>
      <c r="K521" s="11"/>
      <c r="L521" s="58"/>
      <c r="M521" s="8"/>
      <c r="N521" s="7"/>
      <c r="O521" s="97"/>
    </row>
    <row r="522" spans="1:15" x14ac:dyDescent="0.25">
      <c r="A522" s="32"/>
      <c r="B522" s="21"/>
      <c r="C522" s="8"/>
      <c r="D522" s="8"/>
      <c r="E522" s="8"/>
      <c r="G522" s="7"/>
      <c r="I522" s="7"/>
      <c r="J522" s="11"/>
      <c r="K522" s="11"/>
      <c r="M522" s="8"/>
      <c r="O522" s="97"/>
    </row>
    <row r="523" spans="1:15" x14ac:dyDescent="0.25">
      <c r="A523" s="30"/>
      <c r="B523" s="21"/>
      <c r="C523" s="11"/>
      <c r="D523" s="11"/>
      <c r="E523" s="11"/>
      <c r="G523" s="7"/>
      <c r="I523" s="7"/>
      <c r="J523" s="11"/>
      <c r="K523" s="11"/>
      <c r="L523" s="58"/>
      <c r="M523" s="8"/>
      <c r="N523" s="7"/>
      <c r="O523" s="97"/>
    </row>
    <row r="524" spans="1:15" x14ac:dyDescent="0.25">
      <c r="A524" s="32"/>
      <c r="B524" s="21"/>
      <c r="C524" s="8"/>
      <c r="D524" s="8"/>
      <c r="E524" s="8"/>
      <c r="G524" s="7"/>
      <c r="I524" s="7"/>
      <c r="J524" s="11"/>
      <c r="K524" s="11"/>
      <c r="M524" s="8"/>
      <c r="O524" s="97"/>
    </row>
    <row r="525" spans="1:15" x14ac:dyDescent="0.25">
      <c r="A525" s="30"/>
      <c r="B525" s="21"/>
      <c r="C525" s="11"/>
      <c r="D525" s="11"/>
      <c r="E525" s="11"/>
      <c r="G525" s="7"/>
      <c r="I525" s="7"/>
      <c r="J525" s="11"/>
      <c r="K525" s="11"/>
      <c r="L525" s="58"/>
      <c r="M525" s="8"/>
      <c r="N525" s="7"/>
      <c r="O525" s="97"/>
    </row>
    <row r="526" spans="1:15" x14ac:dyDescent="0.25">
      <c r="A526" s="30"/>
      <c r="B526" s="21"/>
      <c r="C526" s="11"/>
      <c r="D526" s="11"/>
      <c r="E526" s="11"/>
      <c r="G526" s="7"/>
      <c r="I526" s="7"/>
      <c r="K526" s="7"/>
      <c r="L526" s="59"/>
      <c r="M526" s="8"/>
      <c r="N526" s="7"/>
      <c r="O526" s="97"/>
    </row>
    <row r="527" spans="1:15" x14ac:dyDescent="0.25">
      <c r="A527" s="30"/>
      <c r="B527" s="21"/>
      <c r="C527" s="11"/>
      <c r="D527" s="11"/>
      <c r="E527" s="11"/>
      <c r="G527" s="7"/>
      <c r="I527" s="7"/>
      <c r="K527" s="7"/>
      <c r="L527" s="58"/>
      <c r="M527" s="8"/>
      <c r="N527" s="7"/>
      <c r="O527" s="97"/>
    </row>
    <row r="528" spans="1:15" x14ac:dyDescent="0.25">
      <c r="A528" s="30"/>
      <c r="B528" s="21"/>
      <c r="C528" s="11"/>
      <c r="D528" s="11"/>
      <c r="E528" s="11"/>
      <c r="G528" s="7"/>
      <c r="I528" s="7"/>
      <c r="K528" s="7"/>
      <c r="L528" s="58"/>
      <c r="M528" s="8"/>
      <c r="N528" s="7"/>
      <c r="O528" s="97"/>
    </row>
    <row r="529" spans="1:15" x14ac:dyDescent="0.25">
      <c r="A529" s="32"/>
      <c r="B529" s="21"/>
      <c r="C529" s="8"/>
      <c r="D529" s="8"/>
      <c r="E529" s="8"/>
      <c r="G529" s="7"/>
      <c r="I529" s="7"/>
      <c r="J529" s="11"/>
      <c r="K529" s="11"/>
      <c r="M529" s="8"/>
      <c r="O529" s="97"/>
    </row>
    <row r="530" spans="1:15" x14ac:dyDescent="0.25">
      <c r="A530" s="30"/>
      <c r="B530" s="21"/>
      <c r="C530" s="11"/>
      <c r="D530" s="11"/>
      <c r="E530" s="11"/>
      <c r="G530" s="7"/>
      <c r="I530" s="7"/>
      <c r="J530" s="11"/>
      <c r="K530" s="11"/>
      <c r="L530" s="58"/>
      <c r="M530" s="8"/>
      <c r="N530" s="7"/>
      <c r="O530" s="97"/>
    </row>
    <row r="531" spans="1:15" x14ac:dyDescent="0.25">
      <c r="A531" s="30"/>
      <c r="B531" s="21"/>
      <c r="C531" s="11"/>
      <c r="D531" s="11"/>
      <c r="E531" s="11"/>
      <c r="G531" s="7"/>
      <c r="I531" s="7"/>
      <c r="K531" s="7"/>
      <c r="L531" s="58"/>
      <c r="M531" s="8"/>
      <c r="N531" s="7"/>
      <c r="O531" s="97"/>
    </row>
    <row r="532" spans="1:15" x14ac:dyDescent="0.25">
      <c r="A532" s="30"/>
      <c r="B532" s="21"/>
      <c r="C532" s="11"/>
      <c r="D532" s="11"/>
      <c r="E532" s="11"/>
      <c r="G532" s="7"/>
      <c r="I532" s="7"/>
      <c r="J532" s="11"/>
      <c r="K532" s="11"/>
      <c r="L532" s="58"/>
      <c r="M532" s="8"/>
      <c r="N532" s="7"/>
      <c r="O532" s="97"/>
    </row>
    <row r="533" spans="1:15" x14ac:dyDescent="0.25">
      <c r="A533" s="30"/>
      <c r="B533" s="21"/>
      <c r="C533" s="11"/>
      <c r="D533" s="11"/>
      <c r="E533" s="11"/>
      <c r="G533" s="7"/>
      <c r="I533" s="7"/>
      <c r="J533" s="11"/>
      <c r="K533" s="11"/>
      <c r="L533" s="58"/>
      <c r="M533" s="8"/>
      <c r="N533" s="7"/>
      <c r="O533" s="97"/>
    </row>
    <row r="534" spans="1:15" x14ac:dyDescent="0.25">
      <c r="A534" s="30"/>
      <c r="B534" s="21"/>
      <c r="C534" s="11"/>
      <c r="D534" s="11"/>
      <c r="E534" s="11"/>
      <c r="G534" s="7"/>
      <c r="I534" s="7"/>
      <c r="J534" s="11"/>
      <c r="K534" s="11"/>
      <c r="L534" s="58"/>
      <c r="M534" s="8"/>
      <c r="N534" s="7"/>
      <c r="O534" s="97"/>
    </row>
    <row r="535" spans="1:15" x14ac:dyDescent="0.25">
      <c r="A535" s="30"/>
      <c r="B535" s="21"/>
      <c r="C535" s="11"/>
      <c r="D535" s="11"/>
      <c r="E535" s="11"/>
      <c r="G535" s="7"/>
      <c r="I535" s="7"/>
      <c r="J535" s="11"/>
      <c r="K535" s="11"/>
      <c r="L535" s="58"/>
      <c r="M535" s="8"/>
      <c r="N535" s="7"/>
      <c r="O535" s="97"/>
    </row>
    <row r="536" spans="1:15" x14ac:dyDescent="0.25">
      <c r="A536" s="30"/>
      <c r="B536" s="21"/>
      <c r="C536" s="11"/>
      <c r="D536" s="11"/>
      <c r="E536" s="11"/>
      <c r="G536" s="7"/>
      <c r="I536" s="7"/>
      <c r="J536" s="11"/>
      <c r="K536" s="11"/>
      <c r="L536" s="58"/>
      <c r="M536" s="8"/>
      <c r="N536" s="7"/>
      <c r="O536" s="97"/>
    </row>
    <row r="537" spans="1:15" x14ac:dyDescent="0.25">
      <c r="A537" s="30"/>
      <c r="B537" s="21"/>
      <c r="C537" s="11"/>
      <c r="D537" s="11"/>
      <c r="E537" s="11"/>
      <c r="G537" s="7"/>
      <c r="I537" s="7"/>
      <c r="J537" s="11"/>
      <c r="K537" s="11"/>
      <c r="L537" s="58"/>
      <c r="M537" s="8"/>
      <c r="N537" s="7"/>
      <c r="O537" s="97"/>
    </row>
    <row r="538" spans="1:15" x14ac:dyDescent="0.25">
      <c r="A538" s="30"/>
      <c r="B538" s="21"/>
      <c r="C538" s="11"/>
      <c r="D538" s="11"/>
      <c r="E538" s="11"/>
      <c r="G538" s="7"/>
      <c r="I538" s="7"/>
      <c r="J538" s="11"/>
      <c r="K538" s="11"/>
      <c r="L538" s="58"/>
      <c r="M538" s="8"/>
      <c r="N538" s="7"/>
      <c r="O538" s="97"/>
    </row>
    <row r="539" spans="1:15" x14ac:dyDescent="0.25">
      <c r="A539" s="30"/>
      <c r="B539" s="21"/>
      <c r="C539" s="11"/>
      <c r="D539" s="11"/>
      <c r="E539" s="11"/>
      <c r="G539" s="7"/>
      <c r="I539" s="7"/>
      <c r="J539" s="11"/>
      <c r="K539" s="11"/>
      <c r="L539" s="58"/>
      <c r="M539" s="8"/>
      <c r="N539" s="7"/>
      <c r="O539" s="97"/>
    </row>
    <row r="540" spans="1:15" x14ac:dyDescent="0.25">
      <c r="A540" s="30"/>
      <c r="B540" s="21"/>
      <c r="C540" s="11"/>
      <c r="D540" s="11"/>
      <c r="E540" s="11"/>
      <c r="G540" s="7"/>
      <c r="I540" s="7"/>
      <c r="K540" s="7"/>
      <c r="L540" s="59"/>
      <c r="M540" s="8"/>
      <c r="N540" s="7"/>
      <c r="O540" s="97"/>
    </row>
    <row r="541" spans="1:15" x14ac:dyDescent="0.25">
      <c r="A541" s="30"/>
      <c r="B541" s="21"/>
      <c r="C541" s="11"/>
      <c r="D541" s="11"/>
      <c r="E541" s="11"/>
      <c r="G541" s="7"/>
      <c r="I541" s="7"/>
      <c r="K541" s="7"/>
      <c r="L541" s="58"/>
      <c r="M541" s="8"/>
      <c r="N541" s="7"/>
      <c r="O541" s="97"/>
    </row>
    <row r="542" spans="1:15" x14ac:dyDescent="0.25">
      <c r="A542" s="30"/>
      <c r="B542" s="21"/>
      <c r="C542" s="11"/>
      <c r="D542" s="11"/>
      <c r="E542" s="11"/>
      <c r="G542" s="7"/>
      <c r="I542" s="7"/>
      <c r="J542" s="11"/>
      <c r="K542" s="11"/>
      <c r="L542" s="58"/>
      <c r="M542" s="8"/>
      <c r="N542" s="7"/>
      <c r="O542" s="97"/>
    </row>
    <row r="543" spans="1:15" x14ac:dyDescent="0.25">
      <c r="A543" s="30"/>
      <c r="B543" s="21"/>
      <c r="C543" s="11"/>
      <c r="D543" s="11"/>
      <c r="E543" s="11"/>
      <c r="G543" s="7"/>
      <c r="I543" s="7"/>
      <c r="K543" s="7"/>
      <c r="L543" s="58"/>
      <c r="M543" s="8"/>
      <c r="N543" s="7"/>
      <c r="O543" s="97"/>
    </row>
    <row r="544" spans="1:15" x14ac:dyDescent="0.25">
      <c r="A544" s="30"/>
      <c r="B544" s="21"/>
      <c r="C544" s="11"/>
      <c r="D544" s="11"/>
      <c r="E544" s="11"/>
      <c r="G544" s="7"/>
      <c r="I544" s="7"/>
      <c r="J544" s="11"/>
      <c r="K544" s="11"/>
      <c r="L544" s="58"/>
      <c r="M544" s="8"/>
      <c r="N544" s="7"/>
      <c r="O544" s="97"/>
    </row>
    <row r="545" spans="1:15" x14ac:dyDescent="0.25">
      <c r="A545" s="30"/>
      <c r="B545" s="21"/>
      <c r="C545" s="11"/>
      <c r="D545" s="11"/>
      <c r="E545" s="11"/>
      <c r="G545" s="7"/>
      <c r="I545" s="7"/>
      <c r="J545" s="11"/>
      <c r="K545" s="11"/>
      <c r="L545" s="58"/>
      <c r="M545" s="8"/>
      <c r="N545" s="7"/>
      <c r="O545" s="97"/>
    </row>
    <row r="546" spans="1:15" x14ac:dyDescent="0.25">
      <c r="A546" s="30"/>
      <c r="B546" s="21"/>
      <c r="C546" s="11"/>
      <c r="D546" s="11"/>
      <c r="E546" s="11"/>
      <c r="G546" s="7"/>
      <c r="I546" s="7"/>
      <c r="K546" s="7"/>
      <c r="L546" s="59"/>
      <c r="M546" s="8"/>
      <c r="N546" s="7"/>
      <c r="O546" s="97"/>
    </row>
    <row r="547" spans="1:15" x14ac:dyDescent="0.25">
      <c r="A547" s="32"/>
      <c r="B547" s="21"/>
      <c r="C547" s="8"/>
      <c r="D547" s="8"/>
      <c r="E547" s="8"/>
      <c r="G547" s="7"/>
      <c r="I547" s="7"/>
      <c r="K547" s="7"/>
      <c r="M547" s="8"/>
      <c r="O547" s="97"/>
    </row>
    <row r="548" spans="1:15" x14ac:dyDescent="0.25">
      <c r="A548" s="30"/>
      <c r="B548" s="21"/>
      <c r="C548" s="11"/>
      <c r="D548" s="11"/>
      <c r="E548" s="11"/>
      <c r="G548" s="7"/>
      <c r="I548" s="7"/>
      <c r="J548" s="11"/>
      <c r="K548" s="11"/>
      <c r="L548" s="58"/>
      <c r="M548" s="8"/>
      <c r="N548" s="7"/>
      <c r="O548" s="97"/>
    </row>
    <row r="549" spans="1:15" x14ac:dyDescent="0.25">
      <c r="A549" s="30"/>
      <c r="B549" s="21"/>
      <c r="C549" s="11"/>
      <c r="D549" s="11"/>
      <c r="E549" s="11"/>
      <c r="G549" s="7"/>
      <c r="I549" s="7"/>
      <c r="K549" s="7"/>
      <c r="L549" s="58"/>
      <c r="M549" s="8"/>
      <c r="N549" s="7"/>
      <c r="O549" s="97"/>
    </row>
    <row r="550" spans="1:15" x14ac:dyDescent="0.25">
      <c r="A550" s="32"/>
      <c r="B550" s="21"/>
      <c r="C550" s="8"/>
      <c r="D550" s="8"/>
      <c r="E550" s="8"/>
      <c r="G550" s="7"/>
      <c r="I550" s="7"/>
      <c r="J550" s="11"/>
      <c r="K550" s="11"/>
      <c r="M550" s="8"/>
      <c r="O550" s="97"/>
    </row>
    <row r="551" spans="1:15" x14ac:dyDescent="0.25">
      <c r="A551" s="30"/>
      <c r="B551" s="21"/>
      <c r="C551" s="11"/>
      <c r="D551" s="11"/>
      <c r="E551" s="11"/>
      <c r="G551" s="7"/>
      <c r="I551" s="7"/>
      <c r="J551" s="11"/>
      <c r="K551" s="11"/>
      <c r="L551" s="58"/>
      <c r="M551" s="8"/>
      <c r="N551" s="7"/>
      <c r="O551" s="97"/>
    </row>
    <row r="552" spans="1:15" x14ac:dyDescent="0.25">
      <c r="A552" s="32"/>
      <c r="B552" s="21"/>
      <c r="C552" s="8"/>
      <c r="D552" s="8"/>
      <c r="E552" s="8"/>
      <c r="G552" s="7"/>
      <c r="I552" s="7"/>
      <c r="K552" s="7"/>
      <c r="L552" s="11"/>
      <c r="M552" s="8"/>
      <c r="O552" s="97"/>
    </row>
    <row r="553" spans="1:15" x14ac:dyDescent="0.25">
      <c r="A553" s="30"/>
      <c r="B553" s="21"/>
      <c r="C553" s="11"/>
      <c r="D553" s="11"/>
      <c r="E553" s="11"/>
      <c r="G553" s="7"/>
      <c r="I553" s="7"/>
      <c r="J553" s="11"/>
      <c r="K553" s="11"/>
      <c r="L553" s="58"/>
      <c r="M553" s="8"/>
      <c r="N553" s="7"/>
      <c r="O553" s="97"/>
    </row>
    <row r="554" spans="1:15" x14ac:dyDescent="0.25">
      <c r="A554" s="30"/>
      <c r="B554" s="21"/>
      <c r="C554" s="11"/>
      <c r="D554" s="11"/>
      <c r="E554" s="11"/>
      <c r="G554" s="7"/>
      <c r="I554" s="7"/>
      <c r="J554" s="11"/>
      <c r="K554" s="11"/>
      <c r="L554" s="58"/>
      <c r="M554" s="8"/>
      <c r="N554" s="7"/>
      <c r="O554" s="97"/>
    </row>
    <row r="555" spans="1:15" x14ac:dyDescent="0.25">
      <c r="A555" s="32"/>
      <c r="B555" s="21"/>
      <c r="C555" s="8"/>
      <c r="D555" s="8"/>
      <c r="E555" s="8"/>
      <c r="G555" s="7"/>
      <c r="I555" s="7"/>
      <c r="J555" s="11"/>
      <c r="K555" s="11"/>
      <c r="M555" s="8"/>
      <c r="O555" s="97"/>
    </row>
    <row r="556" spans="1:15" x14ac:dyDescent="0.25">
      <c r="A556" s="30"/>
      <c r="B556" s="21"/>
      <c r="C556" s="11"/>
      <c r="D556" s="11"/>
      <c r="E556" s="11"/>
      <c r="G556" s="7"/>
      <c r="I556" s="7"/>
      <c r="J556" s="11"/>
      <c r="K556" s="11"/>
      <c r="L556" s="58"/>
      <c r="M556" s="8"/>
      <c r="N556" s="7"/>
      <c r="O556" s="97"/>
    </row>
    <row r="557" spans="1:15" x14ac:dyDescent="0.25">
      <c r="A557" s="30"/>
      <c r="B557" s="21"/>
      <c r="C557" s="11"/>
      <c r="D557" s="11"/>
      <c r="E557" s="11"/>
      <c r="G557" s="7"/>
      <c r="I557" s="7"/>
      <c r="J557" s="11"/>
      <c r="K557" s="11"/>
      <c r="L557" s="58"/>
      <c r="M557" s="8"/>
      <c r="N557" s="7"/>
      <c r="O557" s="97"/>
    </row>
    <row r="558" spans="1:15" x14ac:dyDescent="0.25">
      <c r="A558" s="30"/>
      <c r="B558" s="21"/>
      <c r="C558" s="11"/>
      <c r="D558" s="11"/>
      <c r="E558" s="11"/>
      <c r="G558" s="7"/>
      <c r="I558" s="7"/>
      <c r="J558" s="11"/>
      <c r="K558" s="11"/>
      <c r="L558" s="58"/>
      <c r="M558" s="8"/>
      <c r="N558" s="7"/>
      <c r="O558" s="97"/>
    </row>
    <row r="559" spans="1:15" x14ac:dyDescent="0.25">
      <c r="A559" s="30"/>
      <c r="B559" s="21"/>
      <c r="C559" s="11"/>
      <c r="D559" s="11"/>
      <c r="E559" s="11"/>
      <c r="G559" s="7"/>
      <c r="I559" s="7"/>
      <c r="J559" s="11"/>
      <c r="K559" s="11"/>
      <c r="L559" s="58"/>
      <c r="M559" s="8"/>
      <c r="N559" s="7"/>
      <c r="O559" s="97"/>
    </row>
    <row r="560" spans="1:15" x14ac:dyDescent="0.25">
      <c r="A560" s="30"/>
      <c r="B560" s="21"/>
      <c r="C560" s="11"/>
      <c r="D560" s="11"/>
      <c r="E560" s="11"/>
      <c r="G560" s="7"/>
      <c r="I560" s="7"/>
      <c r="J560" s="11"/>
      <c r="K560" s="11"/>
      <c r="L560" s="58"/>
      <c r="M560" s="8"/>
      <c r="N560" s="7"/>
      <c r="O560" s="97"/>
    </row>
    <row r="561" spans="1:15" x14ac:dyDescent="0.25">
      <c r="A561" s="30"/>
      <c r="B561" s="21"/>
      <c r="C561" s="11"/>
      <c r="D561" s="11"/>
      <c r="E561" s="11"/>
      <c r="G561" s="7"/>
      <c r="I561" s="7"/>
      <c r="K561" s="7"/>
      <c r="L561" s="58"/>
      <c r="M561" s="8"/>
      <c r="N561" s="7"/>
      <c r="O561" s="97"/>
    </row>
    <row r="562" spans="1:15" x14ac:dyDescent="0.25">
      <c r="A562" s="30"/>
      <c r="B562" s="21"/>
      <c r="C562" s="11"/>
      <c r="D562" s="11"/>
      <c r="E562" s="11"/>
      <c r="G562" s="7"/>
      <c r="I562" s="7"/>
      <c r="K562" s="7"/>
      <c r="L562" s="58"/>
      <c r="M562" s="8"/>
      <c r="N562" s="7"/>
      <c r="O562" s="97"/>
    </row>
    <row r="563" spans="1:15" x14ac:dyDescent="0.25">
      <c r="A563" s="30"/>
      <c r="B563" s="21"/>
      <c r="C563" s="11"/>
      <c r="D563" s="11"/>
      <c r="E563" s="11"/>
      <c r="G563" s="7"/>
      <c r="I563" s="7"/>
      <c r="K563" s="7"/>
      <c r="L563" s="59"/>
      <c r="M563" s="8"/>
      <c r="N563" s="7"/>
      <c r="O563" s="97"/>
    </row>
    <row r="564" spans="1:15" x14ac:dyDescent="0.25">
      <c r="A564" s="30"/>
      <c r="B564" s="21"/>
      <c r="C564" s="11"/>
      <c r="D564" s="11"/>
      <c r="E564" s="11"/>
      <c r="G564" s="7"/>
      <c r="I564" s="7"/>
      <c r="J564" s="11"/>
      <c r="K564" s="11"/>
      <c r="L564" s="58"/>
      <c r="M564" s="8"/>
      <c r="N564" s="7"/>
      <c r="O564" s="97"/>
    </row>
    <row r="565" spans="1:15" x14ac:dyDescent="0.25">
      <c r="A565" s="32"/>
      <c r="B565" s="21"/>
      <c r="C565" s="8"/>
      <c r="D565" s="8"/>
      <c r="E565" s="8"/>
      <c r="G565" s="7"/>
      <c r="I565" s="7"/>
      <c r="J565" s="11"/>
      <c r="K565" s="11"/>
      <c r="M565" s="8"/>
      <c r="O565" s="97"/>
    </row>
    <row r="566" spans="1:15" x14ac:dyDescent="0.25">
      <c r="A566" s="30"/>
      <c r="B566" s="21"/>
      <c r="C566" s="11"/>
      <c r="D566" s="11"/>
      <c r="E566" s="11"/>
      <c r="G566" s="7"/>
      <c r="I566" s="7"/>
      <c r="J566" s="11"/>
      <c r="K566" s="11"/>
      <c r="L566" s="58"/>
      <c r="M566" s="8"/>
      <c r="N566" s="7"/>
      <c r="O566" s="97"/>
    </row>
    <row r="567" spans="1:15" x14ac:dyDescent="0.25">
      <c r="A567" s="30"/>
      <c r="B567" s="21"/>
      <c r="C567" s="11"/>
      <c r="D567" s="11"/>
      <c r="E567" s="11"/>
      <c r="G567" s="7"/>
      <c r="I567" s="7"/>
      <c r="J567" s="11"/>
      <c r="K567" s="11"/>
      <c r="L567" s="58"/>
      <c r="M567" s="8"/>
      <c r="N567" s="7"/>
      <c r="O567" s="97"/>
    </row>
    <row r="568" spans="1:15" x14ac:dyDescent="0.25">
      <c r="A568" s="30"/>
      <c r="B568" s="21"/>
      <c r="C568" s="11"/>
      <c r="D568" s="11"/>
      <c r="E568" s="11"/>
      <c r="G568" s="7"/>
      <c r="I568" s="7"/>
      <c r="J568" s="11"/>
      <c r="K568" s="11"/>
      <c r="L568" s="58"/>
      <c r="M568" s="8"/>
      <c r="N568" s="7"/>
      <c r="O568" s="97"/>
    </row>
    <row r="569" spans="1:15" x14ac:dyDescent="0.25">
      <c r="A569" s="30"/>
      <c r="B569" s="21"/>
      <c r="C569" s="11"/>
      <c r="D569" s="11"/>
      <c r="E569" s="11"/>
      <c r="G569" s="7"/>
      <c r="I569" s="7"/>
      <c r="K569" s="7"/>
      <c r="L569" s="58"/>
      <c r="M569" s="8"/>
      <c r="N569" s="7"/>
      <c r="O569" s="97"/>
    </row>
    <row r="570" spans="1:15" x14ac:dyDescent="0.25">
      <c r="A570" s="30"/>
      <c r="B570" s="21"/>
      <c r="C570" s="11"/>
      <c r="D570" s="11"/>
      <c r="E570" s="11"/>
      <c r="G570" s="7"/>
      <c r="I570" s="7"/>
      <c r="K570" s="7"/>
      <c r="L570" s="59"/>
      <c r="M570" s="8"/>
      <c r="N570" s="7"/>
      <c r="O570" s="97"/>
    </row>
    <row r="571" spans="1:15" x14ac:dyDescent="0.25">
      <c r="A571" s="30"/>
      <c r="B571" s="21"/>
      <c r="C571" s="11"/>
      <c r="D571" s="11"/>
      <c r="E571" s="11"/>
      <c r="G571" s="7"/>
      <c r="I571" s="7"/>
      <c r="J571" s="11"/>
      <c r="K571" s="11"/>
      <c r="L571" s="58"/>
      <c r="M571" s="8"/>
      <c r="N571" s="7"/>
      <c r="O571" s="97"/>
    </row>
    <row r="572" spans="1:15" x14ac:dyDescent="0.25">
      <c r="A572" s="30"/>
      <c r="B572" s="21"/>
      <c r="C572" s="11"/>
      <c r="D572" s="11"/>
      <c r="E572" s="11"/>
      <c r="G572" s="7"/>
      <c r="I572" s="7"/>
      <c r="J572" s="11"/>
      <c r="K572" s="11"/>
      <c r="L572" s="58"/>
      <c r="M572" s="8"/>
      <c r="N572" s="7"/>
      <c r="O572" s="97"/>
    </row>
    <row r="573" spans="1:15" x14ac:dyDescent="0.25">
      <c r="A573" s="30"/>
      <c r="B573" s="21"/>
      <c r="C573" s="11"/>
      <c r="D573" s="11"/>
      <c r="E573" s="11"/>
      <c r="G573" s="7"/>
      <c r="I573" s="7"/>
      <c r="J573" s="11"/>
      <c r="K573" s="11"/>
      <c r="L573" s="58"/>
      <c r="M573" s="8"/>
      <c r="N573" s="7"/>
      <c r="O573" s="97"/>
    </row>
    <row r="574" spans="1:15" x14ac:dyDescent="0.25">
      <c r="A574" s="30"/>
      <c r="B574" s="21"/>
      <c r="C574" s="11"/>
      <c r="D574" s="11"/>
      <c r="E574" s="11"/>
      <c r="G574" s="7"/>
      <c r="I574" s="7"/>
      <c r="J574" s="11"/>
      <c r="K574" s="11"/>
      <c r="L574" s="58"/>
      <c r="M574" s="8"/>
      <c r="N574" s="7"/>
      <c r="O574" s="97"/>
    </row>
    <row r="575" spans="1:15" x14ac:dyDescent="0.25">
      <c r="A575" s="30"/>
      <c r="B575" s="21"/>
      <c r="C575" s="11"/>
      <c r="D575" s="11"/>
      <c r="E575" s="11"/>
      <c r="G575" s="7"/>
      <c r="I575" s="7"/>
      <c r="K575" s="7"/>
      <c r="L575" s="58"/>
      <c r="M575" s="8"/>
      <c r="N575" s="7"/>
      <c r="O575" s="97"/>
    </row>
    <row r="576" spans="1:15" x14ac:dyDescent="0.25">
      <c r="A576" s="30"/>
      <c r="B576" s="21"/>
      <c r="C576" s="11"/>
      <c r="D576" s="11"/>
      <c r="E576" s="11"/>
      <c r="G576" s="7"/>
      <c r="I576" s="7"/>
      <c r="K576" s="7"/>
      <c r="L576" s="59"/>
      <c r="M576" s="8"/>
      <c r="N576" s="7"/>
      <c r="O576" s="97"/>
    </row>
    <row r="577" spans="1:15" x14ac:dyDescent="0.25">
      <c r="A577" s="30"/>
      <c r="B577" s="21"/>
      <c r="C577" s="11"/>
      <c r="D577" s="11"/>
      <c r="E577" s="11"/>
      <c r="G577" s="7"/>
      <c r="I577" s="7"/>
      <c r="K577" s="7"/>
      <c r="L577" s="58"/>
      <c r="M577" s="8"/>
      <c r="N577" s="7"/>
      <c r="O577" s="97"/>
    </row>
    <row r="578" spans="1:15" x14ac:dyDescent="0.25">
      <c r="A578" s="30"/>
      <c r="B578" s="21"/>
      <c r="C578" s="11"/>
      <c r="D578" s="11"/>
      <c r="E578" s="11"/>
      <c r="G578" s="7"/>
      <c r="I578" s="7"/>
      <c r="K578" s="7"/>
      <c r="L578" s="59"/>
      <c r="M578" s="8"/>
      <c r="N578" s="7"/>
      <c r="O578" s="97"/>
    </row>
    <row r="579" spans="1:15" x14ac:dyDescent="0.25">
      <c r="A579" s="30"/>
      <c r="B579" s="21"/>
      <c r="C579" s="11"/>
      <c r="D579" s="11"/>
      <c r="E579" s="11"/>
      <c r="G579" s="7"/>
      <c r="I579" s="7"/>
      <c r="J579" s="11"/>
      <c r="K579" s="11"/>
      <c r="L579" s="58"/>
      <c r="M579" s="8"/>
      <c r="N579" s="7"/>
      <c r="O579" s="97"/>
    </row>
    <row r="580" spans="1:15" x14ac:dyDescent="0.25">
      <c r="A580" s="30"/>
      <c r="B580" s="21"/>
      <c r="C580" s="11"/>
      <c r="D580" s="11"/>
      <c r="E580" s="11"/>
      <c r="G580" s="7"/>
      <c r="I580" s="7"/>
      <c r="J580" s="11"/>
      <c r="K580" s="11"/>
      <c r="L580" s="58"/>
      <c r="M580" s="8"/>
      <c r="N580" s="7"/>
      <c r="O580" s="97"/>
    </row>
    <row r="581" spans="1:15" x14ac:dyDescent="0.25">
      <c r="A581" s="30"/>
      <c r="B581" s="21"/>
      <c r="C581" s="11"/>
      <c r="D581" s="11"/>
      <c r="E581" s="11"/>
      <c r="G581" s="7"/>
      <c r="I581" s="7"/>
      <c r="K581" s="7"/>
      <c r="L581" s="59"/>
      <c r="M581" s="8"/>
      <c r="N581" s="7"/>
      <c r="O581" s="97"/>
    </row>
    <row r="582" spans="1:15" x14ac:dyDescent="0.25">
      <c r="A582" s="30"/>
      <c r="B582" s="21"/>
      <c r="C582" s="11"/>
      <c r="D582" s="11"/>
      <c r="E582" s="11"/>
      <c r="G582" s="7"/>
      <c r="I582" s="7"/>
      <c r="J582" s="11"/>
      <c r="K582" s="11"/>
      <c r="L582" s="58"/>
      <c r="M582" s="8"/>
      <c r="N582" s="7"/>
      <c r="O582" s="97"/>
    </row>
    <row r="583" spans="1:15" x14ac:dyDescent="0.25">
      <c r="A583" s="30"/>
      <c r="B583" s="21"/>
      <c r="C583" s="11"/>
      <c r="D583" s="11"/>
      <c r="E583" s="11"/>
      <c r="G583" s="7"/>
      <c r="I583" s="7"/>
      <c r="J583" s="11"/>
      <c r="K583" s="11"/>
      <c r="L583" s="58"/>
      <c r="M583" s="8"/>
      <c r="N583" s="7"/>
      <c r="O583" s="97"/>
    </row>
    <row r="584" spans="1:15" x14ac:dyDescent="0.25">
      <c r="A584" s="30"/>
      <c r="B584" s="21"/>
      <c r="C584" s="11"/>
      <c r="D584" s="11"/>
      <c r="E584" s="11"/>
      <c r="G584" s="7"/>
      <c r="I584" s="7"/>
      <c r="J584" s="11"/>
      <c r="K584" s="11"/>
      <c r="L584" s="58"/>
      <c r="M584" s="8"/>
      <c r="N584" s="7"/>
      <c r="O584" s="97"/>
    </row>
    <row r="585" spans="1:15" x14ac:dyDescent="0.25">
      <c r="A585" s="32"/>
      <c r="B585" s="21"/>
      <c r="C585" s="8"/>
      <c r="D585" s="8"/>
      <c r="E585" s="8"/>
      <c r="G585" s="7"/>
      <c r="I585" s="7"/>
      <c r="J585" s="11"/>
      <c r="K585" s="11"/>
      <c r="M585" s="8"/>
      <c r="O585" s="97"/>
    </row>
    <row r="586" spans="1:15" x14ac:dyDescent="0.25">
      <c r="A586" s="30"/>
      <c r="B586" s="21"/>
      <c r="C586" s="11"/>
      <c r="D586" s="11"/>
      <c r="E586" s="11"/>
      <c r="G586" s="7"/>
      <c r="I586" s="7"/>
      <c r="J586" s="11"/>
      <c r="K586" s="11"/>
      <c r="L586" s="58"/>
      <c r="M586" s="8"/>
      <c r="N586" s="7"/>
      <c r="O586" s="97"/>
    </row>
    <row r="587" spans="1:15" x14ac:dyDescent="0.25">
      <c r="A587" s="30"/>
      <c r="B587" s="21"/>
      <c r="C587" s="11"/>
      <c r="D587" s="11"/>
      <c r="E587" s="11"/>
      <c r="G587" s="7"/>
      <c r="I587" s="7"/>
      <c r="J587" s="11"/>
      <c r="K587" s="11"/>
      <c r="L587" s="58"/>
      <c r="M587" s="8"/>
      <c r="N587" s="7"/>
      <c r="O587" s="97"/>
    </row>
    <row r="588" spans="1:15" x14ac:dyDescent="0.25">
      <c r="A588" s="30"/>
      <c r="B588" s="21"/>
      <c r="C588" s="11"/>
      <c r="D588" s="11"/>
      <c r="E588" s="11"/>
      <c r="G588" s="7"/>
      <c r="I588" s="7"/>
      <c r="J588" s="11"/>
      <c r="K588" s="11"/>
      <c r="L588" s="58"/>
      <c r="M588" s="8"/>
      <c r="N588" s="7"/>
      <c r="O588" s="97"/>
    </row>
    <row r="589" spans="1:15" x14ac:dyDescent="0.25">
      <c r="A589" s="32"/>
      <c r="B589" s="21"/>
      <c r="C589" s="8"/>
      <c r="D589" s="8"/>
      <c r="E589" s="8"/>
      <c r="G589" s="7"/>
      <c r="I589" s="7"/>
      <c r="J589" s="11"/>
      <c r="K589" s="11"/>
      <c r="M589" s="8"/>
      <c r="O589" s="97"/>
    </row>
    <row r="590" spans="1:15" x14ac:dyDescent="0.25">
      <c r="A590" s="30"/>
      <c r="B590" s="21"/>
      <c r="C590" s="11"/>
      <c r="D590" s="11"/>
      <c r="E590" s="11"/>
      <c r="G590" s="7"/>
      <c r="I590" s="7"/>
      <c r="K590" s="7"/>
      <c r="L590" s="58"/>
      <c r="M590" s="8"/>
      <c r="N590" s="7"/>
      <c r="O590" s="97"/>
    </row>
    <row r="591" spans="1:15" x14ac:dyDescent="0.25">
      <c r="A591" s="30"/>
      <c r="B591" s="21"/>
      <c r="C591" s="11"/>
      <c r="D591" s="11"/>
      <c r="E591" s="11"/>
      <c r="G591" s="7"/>
      <c r="I591" s="7"/>
      <c r="K591" s="7"/>
      <c r="L591" s="58"/>
      <c r="M591" s="8"/>
      <c r="N591" s="7"/>
      <c r="O591" s="97"/>
    </row>
    <row r="592" spans="1:15" x14ac:dyDescent="0.25">
      <c r="A592" s="30"/>
      <c r="B592" s="21"/>
      <c r="C592" s="11"/>
      <c r="D592" s="11"/>
      <c r="E592" s="11"/>
      <c r="G592" s="7"/>
      <c r="I592" s="7"/>
      <c r="J592" s="11"/>
      <c r="K592" s="11"/>
      <c r="L592" s="58"/>
      <c r="M592" s="8"/>
      <c r="N592" s="7"/>
      <c r="O592" s="97"/>
    </row>
    <row r="593" spans="1:15" x14ac:dyDescent="0.25">
      <c r="A593" s="30"/>
      <c r="B593" s="21"/>
      <c r="C593" s="11"/>
      <c r="D593" s="11"/>
      <c r="E593" s="11"/>
      <c r="G593" s="7"/>
      <c r="I593" s="7"/>
      <c r="K593" s="7"/>
      <c r="L593" s="58"/>
      <c r="M593" s="8"/>
      <c r="N593" s="7"/>
      <c r="O593" s="97"/>
    </row>
    <row r="594" spans="1:15" x14ac:dyDescent="0.25">
      <c r="A594" s="32"/>
      <c r="B594" s="21"/>
      <c r="C594" s="8"/>
      <c r="D594" s="8"/>
      <c r="E594" s="8"/>
      <c r="G594" s="7"/>
      <c r="I594" s="7"/>
      <c r="J594" s="11"/>
      <c r="K594" s="11"/>
      <c r="M594" s="8"/>
      <c r="O594" s="97"/>
    </row>
    <row r="595" spans="1:15" x14ac:dyDescent="0.25">
      <c r="A595" s="30"/>
      <c r="B595" s="21"/>
      <c r="C595" s="11"/>
      <c r="D595" s="11"/>
      <c r="E595" s="11"/>
      <c r="G595" s="7"/>
      <c r="I595" s="7"/>
      <c r="J595" s="11"/>
      <c r="K595" s="11"/>
      <c r="L595" s="58"/>
      <c r="M595" s="8"/>
      <c r="N595" s="7"/>
      <c r="O595" s="97"/>
    </row>
    <row r="596" spans="1:15" x14ac:dyDescent="0.25">
      <c r="A596" s="30"/>
      <c r="B596" s="21"/>
      <c r="C596" s="11"/>
      <c r="D596" s="11"/>
      <c r="E596" s="11"/>
      <c r="G596" s="7"/>
      <c r="I596" s="7"/>
      <c r="J596" s="11"/>
      <c r="K596" s="11"/>
      <c r="L596" s="58"/>
      <c r="M596" s="8"/>
      <c r="N596" s="7"/>
      <c r="O596" s="97"/>
    </row>
    <row r="597" spans="1:15" x14ac:dyDescent="0.25">
      <c r="A597" s="30"/>
      <c r="B597" s="21"/>
      <c r="C597" s="11"/>
      <c r="D597" s="11"/>
      <c r="E597" s="11"/>
      <c r="G597" s="7"/>
      <c r="I597" s="7"/>
      <c r="J597" s="11"/>
      <c r="K597" s="11"/>
      <c r="L597" s="58"/>
      <c r="M597" s="8"/>
      <c r="N597" s="7"/>
      <c r="O597" s="97"/>
    </row>
    <row r="598" spans="1:15" x14ac:dyDescent="0.25">
      <c r="A598" s="32"/>
      <c r="B598" s="21"/>
      <c r="C598" s="8"/>
      <c r="D598" s="8"/>
      <c r="E598" s="8"/>
      <c r="G598" s="7"/>
      <c r="I598" s="7"/>
      <c r="J598" s="11"/>
      <c r="K598" s="11"/>
      <c r="M598" s="8"/>
      <c r="O598" s="97"/>
    </row>
    <row r="599" spans="1:15" x14ac:dyDescent="0.25">
      <c r="A599" s="32"/>
      <c r="B599" s="21"/>
      <c r="C599" s="8"/>
      <c r="D599" s="8"/>
      <c r="E599" s="8"/>
      <c r="G599" s="7"/>
      <c r="I599" s="7"/>
      <c r="J599" s="11"/>
      <c r="K599" s="11"/>
      <c r="M599" s="8"/>
      <c r="O599" s="97"/>
    </row>
    <row r="600" spans="1:15" x14ac:dyDescent="0.25">
      <c r="A600" s="30"/>
      <c r="B600" s="21"/>
      <c r="C600" s="11"/>
      <c r="D600" s="11"/>
      <c r="E600" s="11"/>
      <c r="G600" s="7"/>
      <c r="I600" s="7"/>
      <c r="K600" s="7"/>
      <c r="L600" s="58"/>
      <c r="M600" s="8"/>
      <c r="N600" s="7"/>
      <c r="O600" s="97"/>
    </row>
    <row r="601" spans="1:15" x14ac:dyDescent="0.25">
      <c r="A601" s="30"/>
      <c r="B601" s="21"/>
      <c r="C601" s="11"/>
      <c r="D601" s="11"/>
      <c r="E601" s="11"/>
      <c r="G601" s="7"/>
      <c r="I601" s="7"/>
      <c r="J601" s="11"/>
      <c r="K601" s="11"/>
      <c r="L601" s="58"/>
      <c r="M601" s="8"/>
      <c r="N601" s="7"/>
      <c r="O601" s="97"/>
    </row>
    <row r="602" spans="1:15" x14ac:dyDescent="0.25">
      <c r="A602" s="30"/>
      <c r="B602" s="21"/>
      <c r="C602" s="11"/>
      <c r="D602" s="11"/>
      <c r="E602" s="11"/>
      <c r="G602" s="7"/>
      <c r="I602" s="7"/>
      <c r="K602" s="7"/>
      <c r="L602" s="58"/>
      <c r="M602" s="8"/>
      <c r="N602" s="7"/>
      <c r="O602" s="97"/>
    </row>
    <row r="603" spans="1:15" x14ac:dyDescent="0.25">
      <c r="A603" s="30"/>
      <c r="B603" s="21"/>
      <c r="C603" s="11"/>
      <c r="D603" s="11"/>
      <c r="E603" s="11"/>
      <c r="G603" s="7"/>
      <c r="I603" s="7"/>
      <c r="K603" s="7"/>
      <c r="L603" s="58"/>
      <c r="M603" s="8"/>
      <c r="N603" s="7"/>
      <c r="O603" s="97"/>
    </row>
    <row r="604" spans="1:15" x14ac:dyDescent="0.25">
      <c r="A604" s="32"/>
      <c r="B604" s="21"/>
      <c r="C604" s="8"/>
      <c r="D604" s="8"/>
      <c r="E604" s="8"/>
      <c r="G604" s="7"/>
      <c r="I604" s="7"/>
      <c r="J604" s="11"/>
      <c r="K604" s="11"/>
      <c r="M604" s="8"/>
      <c r="O604" s="97"/>
    </row>
    <row r="605" spans="1:15" x14ac:dyDescent="0.25">
      <c r="A605" s="30"/>
      <c r="B605" s="21"/>
      <c r="C605" s="11"/>
      <c r="D605" s="11"/>
      <c r="E605" s="11"/>
      <c r="G605" s="7"/>
      <c r="I605" s="7"/>
      <c r="J605" s="11"/>
      <c r="K605" s="11"/>
      <c r="L605" s="58"/>
      <c r="M605" s="8"/>
      <c r="N605" s="7"/>
      <c r="O605" s="97"/>
    </row>
    <row r="606" spans="1:15" x14ac:dyDescent="0.25">
      <c r="A606" s="30"/>
      <c r="B606" s="21"/>
      <c r="C606" s="11"/>
      <c r="D606" s="11"/>
      <c r="E606" s="11"/>
      <c r="G606" s="7"/>
      <c r="I606" s="7"/>
      <c r="J606" s="11"/>
      <c r="K606" s="11"/>
      <c r="L606" s="58"/>
      <c r="M606" s="8"/>
      <c r="N606" s="7"/>
      <c r="O606" s="97"/>
    </row>
    <row r="607" spans="1:15" x14ac:dyDescent="0.25">
      <c r="A607" s="30"/>
      <c r="B607" s="21"/>
      <c r="C607" s="11"/>
      <c r="D607" s="11"/>
      <c r="E607" s="11"/>
      <c r="G607" s="7"/>
      <c r="I607" s="7"/>
      <c r="J607" s="11"/>
      <c r="K607" s="11"/>
      <c r="L607" s="58"/>
      <c r="M607" s="8"/>
      <c r="N607" s="7"/>
      <c r="O607" s="97"/>
    </row>
    <row r="608" spans="1:15" x14ac:dyDescent="0.25">
      <c r="A608" s="30"/>
      <c r="B608" s="21"/>
      <c r="C608" s="11"/>
      <c r="D608" s="11"/>
      <c r="E608" s="11"/>
      <c r="G608" s="7"/>
      <c r="I608" s="7"/>
      <c r="J608" s="11"/>
      <c r="K608" s="11"/>
      <c r="L608" s="58"/>
      <c r="M608" s="8"/>
      <c r="N608" s="7"/>
      <c r="O608" s="97"/>
    </row>
    <row r="609" spans="1:15" x14ac:dyDescent="0.25">
      <c r="A609" s="30"/>
      <c r="B609" s="21"/>
      <c r="C609" s="11"/>
      <c r="D609" s="11"/>
      <c r="E609" s="11"/>
      <c r="G609" s="7"/>
      <c r="I609" s="7"/>
      <c r="J609" s="11"/>
      <c r="K609" s="11"/>
      <c r="L609" s="58"/>
      <c r="M609" s="8"/>
      <c r="N609" s="7"/>
      <c r="O609" s="97"/>
    </row>
    <row r="610" spans="1:15" x14ac:dyDescent="0.25">
      <c r="A610" s="30"/>
      <c r="B610" s="21"/>
      <c r="C610" s="11"/>
      <c r="D610" s="11"/>
      <c r="E610" s="11"/>
      <c r="G610" s="7"/>
      <c r="I610" s="7"/>
      <c r="J610" s="11"/>
      <c r="K610" s="11"/>
      <c r="L610" s="58"/>
      <c r="M610" s="8"/>
      <c r="N610" s="7"/>
      <c r="O610" s="97"/>
    </row>
    <row r="611" spans="1:15" x14ac:dyDescent="0.25">
      <c r="A611" s="32"/>
      <c r="B611" s="21"/>
      <c r="C611" s="8"/>
      <c r="D611" s="8"/>
      <c r="E611" s="8"/>
      <c r="G611" s="7"/>
      <c r="I611" s="7"/>
      <c r="J611" s="11"/>
      <c r="K611" s="11"/>
      <c r="M611" s="8"/>
      <c r="O611" s="97"/>
    </row>
    <row r="612" spans="1:15" x14ac:dyDescent="0.25">
      <c r="A612" s="32"/>
      <c r="B612" s="21"/>
      <c r="C612" s="8"/>
      <c r="D612" s="8"/>
      <c r="E612" s="8"/>
      <c r="G612" s="7"/>
      <c r="I612" s="7"/>
      <c r="J612" s="11"/>
      <c r="K612" s="11"/>
      <c r="M612" s="8"/>
      <c r="O612" s="97"/>
    </row>
    <row r="613" spans="1:15" x14ac:dyDescent="0.25">
      <c r="A613" s="32"/>
      <c r="B613" s="21"/>
      <c r="C613" s="8"/>
      <c r="D613" s="8"/>
      <c r="E613" s="8"/>
      <c r="G613" s="7"/>
      <c r="I613" s="7"/>
      <c r="J613" s="11"/>
      <c r="K613" s="11"/>
      <c r="M613" s="8"/>
      <c r="O613" s="97"/>
    </row>
    <row r="614" spans="1:15" x14ac:dyDescent="0.25">
      <c r="A614" s="32"/>
      <c r="B614" s="21"/>
      <c r="C614" s="8"/>
      <c r="D614" s="8"/>
      <c r="E614" s="8"/>
      <c r="G614" s="7"/>
      <c r="I614" s="7"/>
      <c r="J614" s="11"/>
      <c r="K614" s="11"/>
      <c r="M614" s="8"/>
      <c r="O614" s="97"/>
    </row>
    <row r="615" spans="1:15" x14ac:dyDescent="0.25">
      <c r="A615" s="32"/>
      <c r="B615" s="21"/>
      <c r="C615" s="8"/>
      <c r="D615" s="8"/>
      <c r="E615" s="8"/>
      <c r="G615" s="7"/>
      <c r="I615" s="7"/>
      <c r="J615" s="11"/>
      <c r="K615" s="11"/>
      <c r="M615" s="8"/>
      <c r="O615" s="97"/>
    </row>
    <row r="616" spans="1:15" x14ac:dyDescent="0.25">
      <c r="A616" s="30"/>
      <c r="B616" s="21"/>
      <c r="C616" s="11"/>
      <c r="D616" s="11"/>
      <c r="E616" s="11"/>
      <c r="G616" s="7"/>
      <c r="I616" s="7"/>
      <c r="J616" s="11"/>
      <c r="K616" s="11"/>
      <c r="L616" s="58"/>
      <c r="M616" s="8"/>
      <c r="N616" s="7"/>
      <c r="O616" s="97"/>
    </row>
    <row r="617" spans="1:15" x14ac:dyDescent="0.25">
      <c r="A617" s="32"/>
      <c r="B617" s="21"/>
      <c r="C617" s="8"/>
      <c r="D617" s="8"/>
      <c r="E617" s="8"/>
      <c r="G617" s="7"/>
      <c r="I617" s="7"/>
      <c r="J617" s="11"/>
      <c r="K617" s="11"/>
      <c r="M617" s="8"/>
      <c r="O617" s="97"/>
    </row>
    <row r="618" spans="1:15" x14ac:dyDescent="0.25">
      <c r="A618" s="32"/>
      <c r="B618" s="21"/>
      <c r="C618" s="8"/>
      <c r="D618" s="8"/>
      <c r="E618" s="8"/>
      <c r="G618" s="7"/>
      <c r="I618" s="7"/>
      <c r="J618" s="11"/>
      <c r="K618" s="11"/>
      <c r="M618" s="8"/>
      <c r="O618" s="97"/>
    </row>
    <row r="619" spans="1:15" x14ac:dyDescent="0.25">
      <c r="A619" s="30"/>
      <c r="B619" s="21"/>
      <c r="C619" s="11"/>
      <c r="D619" s="11"/>
      <c r="E619" s="11"/>
      <c r="G619" s="7"/>
      <c r="I619" s="7"/>
      <c r="K619" s="7"/>
      <c r="L619" s="59"/>
      <c r="M619" s="8"/>
      <c r="N619" s="7"/>
      <c r="O619" s="97"/>
    </row>
    <row r="620" spans="1:15" x14ac:dyDescent="0.25">
      <c r="A620" s="32"/>
      <c r="B620" s="21"/>
      <c r="C620" s="8"/>
      <c r="D620" s="8"/>
      <c r="E620" s="8"/>
      <c r="G620" s="7"/>
      <c r="I620" s="7"/>
      <c r="J620" s="11"/>
      <c r="K620" s="11"/>
      <c r="M620" s="8"/>
      <c r="O620" s="97"/>
    </row>
    <row r="621" spans="1:15" x14ac:dyDescent="0.25">
      <c r="A621" s="32"/>
      <c r="B621" s="21"/>
      <c r="C621" s="8"/>
      <c r="D621" s="8"/>
      <c r="E621" s="8"/>
      <c r="G621" s="7"/>
      <c r="I621" s="7"/>
      <c r="J621" s="11"/>
      <c r="K621" s="11"/>
      <c r="M621" s="8"/>
      <c r="O621" s="97"/>
    </row>
    <row r="622" spans="1:15" x14ac:dyDescent="0.25">
      <c r="A622" s="32"/>
      <c r="B622" s="21"/>
      <c r="C622" s="8"/>
      <c r="D622" s="8"/>
      <c r="E622" s="8"/>
      <c r="G622" s="7"/>
      <c r="I622" s="7"/>
      <c r="J622" s="11"/>
      <c r="K622" s="11"/>
      <c r="M622" s="8"/>
      <c r="O622" s="97"/>
    </row>
    <row r="623" spans="1:15" x14ac:dyDescent="0.25">
      <c r="A623" s="30"/>
      <c r="B623" s="21"/>
      <c r="C623" s="11"/>
      <c r="D623" s="11"/>
      <c r="E623" s="11"/>
      <c r="G623" s="7"/>
      <c r="I623" s="7"/>
      <c r="K623" s="7"/>
      <c r="L623" s="59"/>
      <c r="M623" s="8"/>
      <c r="N623" s="7"/>
      <c r="O623" s="97"/>
    </row>
    <row r="624" spans="1:15" x14ac:dyDescent="0.25">
      <c r="A624" s="30"/>
      <c r="B624" s="21"/>
      <c r="C624" s="11"/>
      <c r="D624" s="11"/>
      <c r="E624" s="11"/>
      <c r="G624" s="7"/>
      <c r="I624" s="7"/>
      <c r="J624" s="11"/>
      <c r="K624" s="11"/>
      <c r="L624" s="58"/>
      <c r="M624" s="8"/>
      <c r="N624" s="7"/>
      <c r="O624" s="97"/>
    </row>
    <row r="625" spans="1:15" x14ac:dyDescent="0.25">
      <c r="A625" s="32"/>
      <c r="B625" s="21"/>
      <c r="C625" s="8"/>
      <c r="D625" s="8"/>
      <c r="E625" s="8"/>
      <c r="G625" s="7"/>
      <c r="I625" s="7"/>
      <c r="J625" s="11"/>
      <c r="K625" s="11"/>
      <c r="M625" s="8"/>
      <c r="O625" s="97"/>
    </row>
    <row r="626" spans="1:15" x14ac:dyDescent="0.25">
      <c r="A626" s="30"/>
      <c r="B626" s="21"/>
      <c r="C626" s="11"/>
      <c r="D626" s="11"/>
      <c r="E626" s="11"/>
      <c r="G626" s="7"/>
      <c r="I626" s="7"/>
      <c r="K626" s="7"/>
      <c r="L626" s="58"/>
      <c r="M626" s="8"/>
      <c r="N626" s="7"/>
      <c r="O626" s="97"/>
    </row>
    <row r="627" spans="1:15" x14ac:dyDescent="0.25">
      <c r="A627" s="30"/>
      <c r="B627" s="21"/>
      <c r="C627" s="11"/>
      <c r="D627" s="11"/>
      <c r="E627" s="11"/>
      <c r="G627" s="7"/>
      <c r="I627" s="7"/>
      <c r="J627" s="11"/>
      <c r="K627" s="11"/>
      <c r="L627" s="58"/>
      <c r="M627" s="8"/>
      <c r="N627" s="7"/>
      <c r="O627" s="97"/>
    </row>
    <row r="628" spans="1:15" x14ac:dyDescent="0.25">
      <c r="A628" s="30"/>
      <c r="B628" s="21"/>
      <c r="C628" s="11"/>
      <c r="D628" s="11"/>
      <c r="E628" s="11"/>
      <c r="G628" s="7"/>
      <c r="I628" s="7"/>
      <c r="J628" s="11"/>
      <c r="K628" s="11"/>
      <c r="L628" s="58"/>
      <c r="M628" s="8"/>
      <c r="N628" s="7"/>
      <c r="O628" s="97"/>
    </row>
    <row r="629" spans="1:15" x14ac:dyDescent="0.25">
      <c r="A629" s="30"/>
      <c r="B629" s="21"/>
      <c r="C629" s="11"/>
      <c r="D629" s="11"/>
      <c r="E629" s="11"/>
      <c r="G629" s="7"/>
      <c r="I629" s="7"/>
      <c r="K629" s="7"/>
      <c r="L629" s="58"/>
      <c r="M629" s="8"/>
      <c r="N629" s="7"/>
      <c r="O629" s="97"/>
    </row>
    <row r="630" spans="1:15" x14ac:dyDescent="0.25">
      <c r="A630" s="32"/>
      <c r="B630" s="21"/>
      <c r="C630" s="8"/>
      <c r="D630" s="8"/>
      <c r="E630" s="8"/>
      <c r="G630" s="7"/>
      <c r="I630" s="7"/>
      <c r="J630" s="11"/>
      <c r="K630" s="11"/>
      <c r="M630" s="8"/>
      <c r="O630" s="97"/>
    </row>
    <row r="631" spans="1:15" x14ac:dyDescent="0.25">
      <c r="A631" s="30"/>
      <c r="B631" s="21"/>
      <c r="C631" s="11"/>
      <c r="D631" s="11"/>
      <c r="E631" s="11"/>
      <c r="G631" s="7"/>
      <c r="I631" s="7"/>
      <c r="K631" s="7"/>
      <c r="L631" s="58"/>
      <c r="M631" s="8"/>
      <c r="N631" s="7"/>
      <c r="O631" s="97"/>
    </row>
    <row r="632" spans="1:15" x14ac:dyDescent="0.25">
      <c r="A632" s="32"/>
      <c r="B632" s="21"/>
      <c r="C632" s="8"/>
      <c r="D632" s="8"/>
      <c r="E632" s="8"/>
      <c r="G632" s="7"/>
      <c r="I632" s="7"/>
      <c r="J632" s="11"/>
      <c r="K632" s="11"/>
      <c r="M632" s="8"/>
      <c r="O632" s="97"/>
    </row>
    <row r="633" spans="1:15" x14ac:dyDescent="0.25">
      <c r="A633" s="32"/>
      <c r="B633" s="21"/>
      <c r="C633" s="8"/>
      <c r="D633" s="8"/>
      <c r="E633" s="8"/>
      <c r="G633" s="7"/>
      <c r="I633" s="7"/>
      <c r="J633" s="11"/>
      <c r="K633" s="11"/>
      <c r="M633" s="8"/>
      <c r="O633" s="97"/>
    </row>
    <row r="634" spans="1:15" x14ac:dyDescent="0.25">
      <c r="A634" s="30"/>
      <c r="B634" s="21"/>
      <c r="C634" s="11"/>
      <c r="D634" s="11"/>
      <c r="E634" s="11"/>
      <c r="G634" s="7"/>
      <c r="I634" s="7"/>
      <c r="K634" s="7"/>
      <c r="L634" s="59"/>
      <c r="M634" s="8"/>
      <c r="N634" s="7"/>
      <c r="O634" s="97"/>
    </row>
    <row r="635" spans="1:15" x14ac:dyDescent="0.25">
      <c r="A635" s="30"/>
      <c r="B635" s="21"/>
      <c r="C635" s="11"/>
      <c r="D635" s="11"/>
      <c r="E635" s="11"/>
      <c r="G635" s="7"/>
      <c r="I635" s="7"/>
      <c r="J635" s="11"/>
      <c r="K635" s="11"/>
      <c r="L635" s="58"/>
      <c r="M635" s="8"/>
      <c r="N635" s="7"/>
      <c r="O635" s="97"/>
    </row>
    <row r="636" spans="1:15" x14ac:dyDescent="0.25">
      <c r="A636" s="32"/>
      <c r="B636" s="21"/>
      <c r="C636" s="8"/>
      <c r="D636" s="8"/>
      <c r="E636" s="8"/>
      <c r="G636" s="7"/>
      <c r="I636" s="7"/>
      <c r="J636" s="11"/>
      <c r="K636" s="11"/>
      <c r="M636" s="8"/>
      <c r="O636" s="97"/>
    </row>
    <row r="637" spans="1:15" x14ac:dyDescent="0.25">
      <c r="A637" s="32"/>
      <c r="B637" s="21"/>
      <c r="C637" s="8"/>
      <c r="D637" s="8"/>
      <c r="E637" s="8"/>
      <c r="G637" s="7"/>
      <c r="I637" s="7"/>
      <c r="J637" s="11"/>
      <c r="K637" s="11"/>
      <c r="M637" s="8"/>
      <c r="O637" s="97"/>
    </row>
    <row r="638" spans="1:15" x14ac:dyDescent="0.25">
      <c r="A638" s="30"/>
      <c r="B638" s="21"/>
      <c r="C638" s="11"/>
      <c r="D638" s="11"/>
      <c r="E638" s="11"/>
      <c r="G638" s="7"/>
      <c r="I638" s="7"/>
      <c r="K638" s="7"/>
      <c r="L638" s="58"/>
      <c r="M638" s="8"/>
      <c r="N638" s="7"/>
      <c r="O638" s="97"/>
    </row>
    <row r="639" spans="1:15" x14ac:dyDescent="0.25">
      <c r="A639" s="30"/>
      <c r="B639" s="21"/>
      <c r="C639" s="11"/>
      <c r="D639" s="11"/>
      <c r="E639" s="11"/>
      <c r="G639" s="7"/>
      <c r="I639" s="7"/>
      <c r="K639" s="7"/>
      <c r="L639" s="58"/>
      <c r="M639" s="8"/>
      <c r="N639" s="7"/>
      <c r="O639" s="97"/>
    </row>
    <row r="640" spans="1:15" x14ac:dyDescent="0.25">
      <c r="A640" s="30"/>
      <c r="B640" s="21"/>
      <c r="C640" s="11"/>
      <c r="D640" s="11"/>
      <c r="E640" s="11"/>
      <c r="G640" s="7"/>
      <c r="I640" s="7"/>
      <c r="J640" s="11"/>
      <c r="K640" s="11"/>
      <c r="L640" s="58"/>
      <c r="M640" s="8"/>
      <c r="N640" s="7"/>
      <c r="O640" s="97"/>
    </row>
    <row r="641" spans="1:15" x14ac:dyDescent="0.25">
      <c r="A641" s="30"/>
      <c r="B641" s="21"/>
      <c r="C641" s="11"/>
      <c r="D641" s="11"/>
      <c r="E641" s="11"/>
      <c r="G641" s="7"/>
      <c r="I641" s="7"/>
      <c r="J641" s="11"/>
      <c r="K641" s="11"/>
      <c r="L641" s="58"/>
      <c r="M641" s="8"/>
      <c r="N641" s="7"/>
      <c r="O641" s="97"/>
    </row>
    <row r="642" spans="1:15" x14ac:dyDescent="0.25">
      <c r="A642" s="32"/>
      <c r="B642" s="21"/>
      <c r="C642" s="8"/>
      <c r="D642" s="8"/>
      <c r="E642" s="8"/>
      <c r="G642" s="7"/>
      <c r="I642" s="7"/>
      <c r="J642" s="11"/>
      <c r="K642" s="11"/>
      <c r="M642" s="8"/>
      <c r="O642" s="97"/>
    </row>
    <row r="643" spans="1:15" x14ac:dyDescent="0.25">
      <c r="A643" s="30"/>
      <c r="B643" s="21"/>
      <c r="C643" s="11"/>
      <c r="D643" s="11"/>
      <c r="E643" s="11"/>
      <c r="G643" s="7"/>
      <c r="I643" s="7"/>
      <c r="J643" s="11"/>
      <c r="K643" s="11"/>
      <c r="L643" s="58"/>
      <c r="M643" s="8"/>
      <c r="N643" s="7"/>
      <c r="O643" s="97"/>
    </row>
    <row r="644" spans="1:15" x14ac:dyDescent="0.25">
      <c r="A644" s="30"/>
      <c r="B644" s="21"/>
      <c r="C644" s="11"/>
      <c r="D644" s="11"/>
      <c r="E644" s="11"/>
      <c r="G644" s="7"/>
      <c r="I644" s="7"/>
      <c r="J644" s="11"/>
      <c r="K644" s="11"/>
      <c r="L644" s="58"/>
      <c r="M644" s="8"/>
      <c r="N644" s="7"/>
      <c r="O644" s="97"/>
    </row>
    <row r="645" spans="1:15" x14ac:dyDescent="0.25">
      <c r="A645" s="30"/>
      <c r="B645" s="21"/>
      <c r="C645" s="11"/>
      <c r="D645" s="11"/>
      <c r="E645" s="11"/>
      <c r="G645" s="7"/>
      <c r="I645" s="7"/>
      <c r="J645" s="11"/>
      <c r="K645" s="11"/>
      <c r="L645" s="58"/>
      <c r="M645" s="8"/>
      <c r="N645" s="7"/>
      <c r="O645" s="97"/>
    </row>
    <row r="646" spans="1:15" x14ac:dyDescent="0.25">
      <c r="A646" s="30"/>
      <c r="B646" s="21"/>
      <c r="C646" s="11"/>
      <c r="D646" s="11"/>
      <c r="E646" s="11"/>
      <c r="G646" s="7"/>
      <c r="I646" s="7"/>
      <c r="J646" s="11"/>
      <c r="K646" s="11"/>
      <c r="L646" s="58"/>
      <c r="M646" s="8"/>
      <c r="N646" s="7"/>
      <c r="O646" s="97"/>
    </row>
    <row r="647" spans="1:15" x14ac:dyDescent="0.25">
      <c r="A647" s="30"/>
      <c r="B647" s="21"/>
      <c r="C647" s="11"/>
      <c r="D647" s="11"/>
      <c r="E647" s="11"/>
      <c r="G647" s="7"/>
      <c r="I647" s="7"/>
      <c r="J647" s="11"/>
      <c r="K647" s="11"/>
      <c r="L647" s="58"/>
      <c r="M647" s="8"/>
      <c r="N647" s="7"/>
      <c r="O647" s="97"/>
    </row>
    <row r="648" spans="1:15" x14ac:dyDescent="0.25">
      <c r="A648" s="30"/>
      <c r="B648" s="21"/>
      <c r="C648" s="11"/>
      <c r="D648" s="11"/>
      <c r="E648" s="11"/>
      <c r="G648" s="7"/>
      <c r="I648" s="7"/>
      <c r="K648" s="7"/>
      <c r="L648" s="59"/>
      <c r="M648" s="8"/>
      <c r="N648" s="7"/>
      <c r="O648" s="97"/>
    </row>
    <row r="649" spans="1:15" x14ac:dyDescent="0.25">
      <c r="A649" s="32"/>
      <c r="B649" s="21"/>
      <c r="C649" s="8"/>
      <c r="D649" s="8"/>
      <c r="E649" s="8"/>
      <c r="G649" s="7"/>
      <c r="I649" s="7"/>
      <c r="K649" s="7"/>
      <c r="L649" s="11"/>
      <c r="M649" s="8"/>
      <c r="O649" s="97"/>
    </row>
    <row r="650" spans="1:15" x14ac:dyDescent="0.25">
      <c r="A650" s="32"/>
      <c r="B650" s="21"/>
      <c r="C650" s="8"/>
      <c r="D650" s="8"/>
      <c r="E650" s="8"/>
      <c r="G650" s="7"/>
      <c r="I650" s="7"/>
      <c r="J650" s="11"/>
      <c r="K650" s="11"/>
      <c r="M650" s="8"/>
      <c r="O650" s="97"/>
    </row>
    <row r="651" spans="1:15" x14ac:dyDescent="0.25">
      <c r="A651" s="30"/>
      <c r="B651" s="21"/>
      <c r="C651" s="11"/>
      <c r="D651" s="11"/>
      <c r="E651" s="11"/>
      <c r="G651" s="7"/>
      <c r="I651" s="7"/>
      <c r="K651" s="7"/>
      <c r="L651" s="58"/>
      <c r="M651" s="8"/>
      <c r="N651" s="7"/>
      <c r="O651" s="97"/>
    </row>
    <row r="652" spans="1:15" x14ac:dyDescent="0.25">
      <c r="A652" s="32"/>
      <c r="B652" s="21"/>
      <c r="C652" s="8"/>
      <c r="D652" s="8"/>
      <c r="E652" s="8"/>
      <c r="G652" s="7"/>
      <c r="I652" s="7"/>
      <c r="K652" s="7"/>
      <c r="L652" s="11"/>
      <c r="M652" s="8"/>
      <c r="O652" s="97"/>
    </row>
    <row r="653" spans="1:15" x14ac:dyDescent="0.25">
      <c r="A653" s="30"/>
      <c r="B653" s="21"/>
      <c r="C653" s="11"/>
      <c r="D653" s="11"/>
      <c r="E653" s="11"/>
      <c r="G653" s="7"/>
      <c r="I653" s="7"/>
      <c r="J653" s="11"/>
      <c r="K653" s="11"/>
      <c r="L653" s="58"/>
      <c r="M653" s="8"/>
      <c r="N653" s="7"/>
      <c r="O653" s="97"/>
    </row>
    <row r="654" spans="1:15" x14ac:dyDescent="0.25">
      <c r="A654" s="32"/>
      <c r="B654" s="21"/>
      <c r="C654" s="8"/>
      <c r="D654" s="8"/>
      <c r="E654" s="8"/>
      <c r="G654" s="7"/>
      <c r="I654" s="7"/>
      <c r="J654" s="11"/>
      <c r="K654" s="11"/>
      <c r="M654" s="8"/>
      <c r="O654" s="97"/>
    </row>
    <row r="655" spans="1:15" x14ac:dyDescent="0.25">
      <c r="A655" s="30"/>
      <c r="B655" s="21"/>
      <c r="C655" s="11"/>
      <c r="D655" s="11"/>
      <c r="E655" s="11"/>
      <c r="G655" s="7"/>
      <c r="I655" s="7"/>
      <c r="K655" s="7"/>
      <c r="L655" s="59"/>
      <c r="M655" s="8"/>
      <c r="N655" s="7"/>
      <c r="O655" s="97"/>
    </row>
    <row r="656" spans="1:15" x14ac:dyDescent="0.25">
      <c r="A656" s="30"/>
      <c r="B656" s="21"/>
      <c r="C656" s="11"/>
      <c r="D656" s="11"/>
      <c r="E656" s="11"/>
      <c r="G656" s="7"/>
      <c r="I656" s="7"/>
      <c r="J656" s="11"/>
      <c r="K656" s="11"/>
      <c r="L656" s="58"/>
      <c r="M656" s="8"/>
      <c r="N656" s="7"/>
      <c r="O656" s="97"/>
    </row>
    <row r="657" spans="1:15" x14ac:dyDescent="0.25">
      <c r="A657" s="32"/>
      <c r="B657" s="21"/>
      <c r="C657" s="8"/>
      <c r="D657" s="8"/>
      <c r="E657" s="8"/>
      <c r="G657" s="7"/>
      <c r="I657" s="7"/>
      <c r="K657" s="7"/>
      <c r="L657" s="11"/>
      <c r="M657" s="8"/>
      <c r="O657" s="97"/>
    </row>
    <row r="658" spans="1:15" x14ac:dyDescent="0.25">
      <c r="A658" s="32"/>
      <c r="B658" s="21"/>
      <c r="C658" s="8"/>
      <c r="D658" s="8"/>
      <c r="E658" s="8"/>
      <c r="G658" s="7"/>
      <c r="I658" s="7"/>
      <c r="K658" s="7"/>
      <c r="L658" s="11"/>
      <c r="M658" s="8"/>
      <c r="O658" s="97"/>
    </row>
    <row r="659" spans="1:15" x14ac:dyDescent="0.25">
      <c r="A659" s="30"/>
      <c r="B659" s="21"/>
      <c r="C659" s="11"/>
      <c r="D659" s="11"/>
      <c r="E659" s="11"/>
      <c r="G659" s="7"/>
      <c r="I659" s="7"/>
      <c r="J659" s="11"/>
      <c r="K659" s="11"/>
      <c r="L659" s="58"/>
      <c r="M659" s="8"/>
      <c r="N659" s="7"/>
      <c r="O659" s="97"/>
    </row>
    <row r="660" spans="1:15" x14ac:dyDescent="0.25">
      <c r="A660" s="30"/>
      <c r="B660" s="21"/>
      <c r="C660" s="11"/>
      <c r="D660" s="11"/>
      <c r="E660" s="11"/>
      <c r="G660" s="7"/>
      <c r="I660" s="7"/>
      <c r="J660" s="11"/>
      <c r="K660" s="11"/>
      <c r="L660" s="58"/>
      <c r="M660" s="8"/>
      <c r="N660" s="7"/>
      <c r="O660" s="97"/>
    </row>
    <row r="661" spans="1:15" x14ac:dyDescent="0.25">
      <c r="A661" s="30"/>
      <c r="B661" s="21"/>
      <c r="C661" s="11"/>
      <c r="D661" s="11"/>
      <c r="E661" s="11"/>
      <c r="G661" s="7"/>
      <c r="I661" s="7"/>
      <c r="J661" s="11"/>
      <c r="K661" s="11"/>
      <c r="L661" s="58"/>
      <c r="M661" s="8"/>
      <c r="N661" s="7"/>
      <c r="O661" s="97"/>
    </row>
    <row r="662" spans="1:15" x14ac:dyDescent="0.25">
      <c r="A662" s="30"/>
      <c r="B662" s="21"/>
      <c r="C662" s="11"/>
      <c r="D662" s="11"/>
      <c r="E662" s="11"/>
      <c r="G662" s="7"/>
      <c r="I662" s="7"/>
      <c r="J662" s="11"/>
      <c r="K662" s="11"/>
      <c r="L662" s="58"/>
      <c r="M662" s="8"/>
      <c r="N662" s="7"/>
      <c r="O662" s="97"/>
    </row>
    <row r="663" spans="1:15" x14ac:dyDescent="0.25">
      <c r="A663" s="30"/>
      <c r="B663" s="21"/>
      <c r="C663" s="11"/>
      <c r="D663" s="11"/>
      <c r="E663" s="11"/>
      <c r="G663" s="7"/>
      <c r="I663" s="7"/>
      <c r="J663" s="11"/>
      <c r="K663" s="11"/>
      <c r="L663" s="58"/>
      <c r="M663" s="8"/>
      <c r="N663" s="7"/>
      <c r="O663" s="97"/>
    </row>
    <row r="664" spans="1:15" x14ac:dyDescent="0.25">
      <c r="A664" s="30"/>
      <c r="B664" s="21"/>
      <c r="C664" s="11"/>
      <c r="D664" s="11"/>
      <c r="E664" s="11"/>
      <c r="G664" s="7"/>
      <c r="I664" s="7"/>
      <c r="K664" s="7"/>
      <c r="L664" s="58"/>
      <c r="M664" s="8"/>
      <c r="N664" s="7"/>
      <c r="O664" s="97"/>
    </row>
    <row r="665" spans="1:15" x14ac:dyDescent="0.25">
      <c r="A665" s="32"/>
      <c r="B665" s="21"/>
      <c r="C665" s="8"/>
      <c r="D665" s="8"/>
      <c r="E665" s="8"/>
      <c r="G665" s="7"/>
      <c r="I665" s="7"/>
      <c r="J665" s="11"/>
      <c r="K665" s="11"/>
      <c r="M665" s="8"/>
      <c r="O665" s="97"/>
    </row>
    <row r="666" spans="1:15" x14ac:dyDescent="0.25">
      <c r="A666" s="30"/>
      <c r="B666" s="21"/>
      <c r="C666" s="11"/>
      <c r="D666" s="11"/>
      <c r="E666" s="11"/>
      <c r="G666" s="7"/>
      <c r="I666" s="7"/>
      <c r="J666" s="11"/>
      <c r="K666" s="11"/>
      <c r="L666" s="58"/>
      <c r="M666" s="8"/>
      <c r="N666" s="7"/>
      <c r="O666" s="97"/>
    </row>
    <row r="667" spans="1:15" x14ac:dyDescent="0.25">
      <c r="A667" s="30"/>
      <c r="B667" s="21"/>
      <c r="C667" s="11"/>
      <c r="D667" s="11"/>
      <c r="E667" s="11"/>
      <c r="G667" s="7"/>
      <c r="I667" s="7"/>
      <c r="J667" s="11"/>
      <c r="K667" s="11"/>
      <c r="L667" s="58"/>
      <c r="M667" s="8"/>
      <c r="N667" s="7"/>
      <c r="O667" s="97"/>
    </row>
    <row r="668" spans="1:15" x14ac:dyDescent="0.25">
      <c r="A668" s="32"/>
      <c r="B668" s="21"/>
      <c r="C668" s="8"/>
      <c r="D668" s="8"/>
      <c r="E668" s="8"/>
      <c r="G668" s="7"/>
      <c r="I668" s="7"/>
      <c r="J668" s="11"/>
      <c r="K668" s="11"/>
      <c r="M668" s="8"/>
      <c r="O668" s="97"/>
    </row>
    <row r="669" spans="1:15" x14ac:dyDescent="0.25">
      <c r="A669" s="30"/>
      <c r="B669" s="21"/>
      <c r="C669" s="11"/>
      <c r="D669" s="11"/>
      <c r="E669" s="11"/>
      <c r="G669" s="7"/>
      <c r="I669" s="7"/>
      <c r="J669" s="11"/>
      <c r="K669" s="11"/>
      <c r="L669" s="58"/>
      <c r="M669" s="8"/>
      <c r="N669" s="7"/>
      <c r="O669" s="97"/>
    </row>
    <row r="670" spans="1:15" x14ac:dyDescent="0.25">
      <c r="A670" s="30"/>
      <c r="B670" s="21"/>
      <c r="C670" s="11"/>
      <c r="D670" s="11"/>
      <c r="E670" s="11"/>
      <c r="G670" s="7"/>
      <c r="I670" s="7"/>
      <c r="J670" s="11"/>
      <c r="K670" s="11"/>
      <c r="L670" s="58"/>
      <c r="M670" s="8"/>
      <c r="N670" s="7"/>
      <c r="O670" s="97"/>
    </row>
    <row r="671" spans="1:15" x14ac:dyDescent="0.25">
      <c r="A671" s="30"/>
      <c r="B671" s="21"/>
      <c r="C671" s="11"/>
      <c r="D671" s="11"/>
      <c r="E671" s="11"/>
      <c r="G671" s="7"/>
      <c r="I671" s="7"/>
      <c r="K671" s="7"/>
      <c r="L671" s="58"/>
      <c r="M671" s="8"/>
      <c r="N671" s="7"/>
      <c r="O671" s="97"/>
    </row>
    <row r="672" spans="1:15" x14ac:dyDescent="0.25">
      <c r="A672" s="32"/>
      <c r="B672" s="21"/>
      <c r="C672" s="8"/>
      <c r="D672" s="8"/>
      <c r="E672" s="8"/>
      <c r="G672" s="7"/>
      <c r="I672" s="7"/>
      <c r="J672" s="11"/>
      <c r="K672" s="11"/>
      <c r="M672" s="8"/>
      <c r="O672" s="97"/>
    </row>
    <row r="673" spans="1:15" x14ac:dyDescent="0.25">
      <c r="A673" s="30"/>
      <c r="B673" s="21"/>
      <c r="C673" s="11"/>
      <c r="D673" s="11"/>
      <c r="E673" s="11"/>
      <c r="G673" s="7"/>
      <c r="I673" s="7"/>
      <c r="J673" s="11"/>
      <c r="K673" s="11"/>
      <c r="L673" s="58"/>
      <c r="M673" s="8"/>
      <c r="N673" s="7"/>
      <c r="O673" s="97"/>
    </row>
    <row r="674" spans="1:15" x14ac:dyDescent="0.25">
      <c r="A674" s="32"/>
      <c r="B674" s="21"/>
      <c r="C674" s="8"/>
      <c r="D674" s="8"/>
      <c r="E674" s="8"/>
      <c r="G674" s="7"/>
      <c r="I674" s="7"/>
      <c r="J674" s="11"/>
      <c r="K674" s="11"/>
      <c r="M674" s="8"/>
      <c r="O674" s="97"/>
    </row>
    <row r="675" spans="1:15" x14ac:dyDescent="0.25">
      <c r="A675" s="32"/>
      <c r="B675" s="21"/>
      <c r="C675" s="8"/>
      <c r="D675" s="8"/>
      <c r="E675" s="8"/>
      <c r="G675" s="7"/>
      <c r="I675" s="7"/>
      <c r="J675" s="11"/>
      <c r="K675" s="11"/>
      <c r="M675" s="8"/>
      <c r="O675" s="97"/>
    </row>
    <row r="676" spans="1:15" x14ac:dyDescent="0.25">
      <c r="A676" s="30"/>
      <c r="B676" s="21"/>
      <c r="C676" s="11"/>
      <c r="D676" s="11"/>
      <c r="E676" s="11"/>
      <c r="G676" s="7"/>
      <c r="I676" s="7"/>
      <c r="J676" s="11"/>
      <c r="K676" s="11"/>
      <c r="L676" s="58"/>
      <c r="M676" s="8"/>
      <c r="N676" s="7"/>
      <c r="O676" s="97"/>
    </row>
    <row r="677" spans="1:15" x14ac:dyDescent="0.25">
      <c r="A677" s="30"/>
      <c r="B677" s="21"/>
      <c r="C677" s="11"/>
      <c r="D677" s="11"/>
      <c r="E677" s="11"/>
      <c r="G677" s="7"/>
      <c r="I677" s="7"/>
      <c r="J677" s="11"/>
      <c r="K677" s="11"/>
      <c r="L677" s="58"/>
      <c r="M677" s="8"/>
      <c r="N677" s="7"/>
      <c r="O677" s="97"/>
    </row>
    <row r="678" spans="1:15" x14ac:dyDescent="0.25">
      <c r="A678" s="30"/>
      <c r="B678" s="21"/>
      <c r="C678" s="11"/>
      <c r="D678" s="11"/>
      <c r="E678" s="11"/>
      <c r="G678" s="7"/>
      <c r="I678" s="7"/>
      <c r="J678" s="11"/>
      <c r="K678" s="11"/>
      <c r="L678" s="58"/>
      <c r="M678" s="8"/>
      <c r="N678" s="7"/>
      <c r="O678" s="97"/>
    </row>
    <row r="679" spans="1:15" x14ac:dyDescent="0.25">
      <c r="A679" s="30"/>
      <c r="B679" s="21"/>
      <c r="C679" s="11"/>
      <c r="D679" s="11"/>
      <c r="E679" s="11"/>
      <c r="G679" s="7"/>
      <c r="I679" s="7"/>
      <c r="J679" s="11"/>
      <c r="K679" s="11"/>
      <c r="L679" s="58"/>
      <c r="M679" s="8"/>
      <c r="N679" s="7"/>
      <c r="O679" s="97"/>
    </row>
    <row r="680" spans="1:15" x14ac:dyDescent="0.25">
      <c r="A680" s="30"/>
      <c r="B680" s="21"/>
      <c r="C680" s="11"/>
      <c r="D680" s="11"/>
      <c r="E680" s="11"/>
      <c r="G680" s="7"/>
      <c r="I680" s="7"/>
      <c r="J680" s="11"/>
      <c r="K680" s="11"/>
      <c r="L680" s="58"/>
      <c r="M680" s="8"/>
      <c r="N680" s="7"/>
      <c r="O680" s="97"/>
    </row>
    <row r="681" spans="1:15" x14ac:dyDescent="0.25">
      <c r="A681" s="30"/>
      <c r="B681" s="21"/>
      <c r="C681" s="11"/>
      <c r="D681" s="11"/>
      <c r="E681" s="11"/>
      <c r="G681" s="7"/>
      <c r="I681" s="7"/>
      <c r="J681" s="11"/>
      <c r="K681" s="11"/>
      <c r="L681" s="58"/>
      <c r="M681" s="8"/>
      <c r="N681" s="7"/>
      <c r="O681" s="97"/>
    </row>
    <row r="682" spans="1:15" x14ac:dyDescent="0.25">
      <c r="A682" s="30"/>
      <c r="B682" s="21"/>
      <c r="C682" s="11"/>
      <c r="D682" s="11"/>
      <c r="E682" s="11"/>
      <c r="G682" s="7"/>
      <c r="I682" s="7"/>
      <c r="J682" s="11"/>
      <c r="K682" s="11"/>
      <c r="L682" s="58"/>
      <c r="M682" s="8"/>
      <c r="N682" s="7"/>
      <c r="O682" s="97"/>
    </row>
    <row r="683" spans="1:15" x14ac:dyDescent="0.25">
      <c r="A683" s="30"/>
      <c r="B683" s="21"/>
      <c r="C683" s="11"/>
      <c r="D683" s="11"/>
      <c r="E683" s="11"/>
      <c r="G683" s="7"/>
      <c r="I683" s="7"/>
      <c r="J683" s="11"/>
      <c r="K683" s="11"/>
      <c r="L683" s="58"/>
      <c r="M683" s="8"/>
      <c r="N683" s="7"/>
      <c r="O683" s="97"/>
    </row>
    <row r="684" spans="1:15" x14ac:dyDescent="0.25">
      <c r="A684" s="30"/>
      <c r="B684" s="21"/>
      <c r="C684" s="11"/>
      <c r="D684" s="11"/>
      <c r="E684" s="11"/>
      <c r="G684" s="7"/>
      <c r="I684" s="7"/>
      <c r="J684" s="11"/>
      <c r="K684" s="11"/>
      <c r="L684" s="58"/>
      <c r="M684" s="8"/>
      <c r="N684" s="7"/>
      <c r="O684" s="97"/>
    </row>
    <row r="685" spans="1:15" x14ac:dyDescent="0.25">
      <c r="A685" s="30"/>
      <c r="B685" s="21"/>
      <c r="C685" s="11"/>
      <c r="D685" s="11"/>
      <c r="E685" s="11"/>
      <c r="G685" s="7"/>
      <c r="I685" s="7"/>
      <c r="J685" s="11"/>
      <c r="K685" s="11"/>
      <c r="L685" s="58"/>
      <c r="M685" s="8"/>
      <c r="N685" s="7"/>
      <c r="O685" s="97"/>
    </row>
    <row r="686" spans="1:15" x14ac:dyDescent="0.25">
      <c r="A686" s="30"/>
      <c r="B686" s="21"/>
      <c r="C686" s="11"/>
      <c r="D686" s="11"/>
      <c r="E686" s="11"/>
      <c r="G686" s="7"/>
      <c r="I686" s="7"/>
      <c r="J686" s="11"/>
      <c r="K686" s="11"/>
      <c r="L686" s="58"/>
      <c r="M686" s="8"/>
      <c r="N686" s="7"/>
      <c r="O686" s="97"/>
    </row>
    <row r="687" spans="1:15" x14ac:dyDescent="0.25">
      <c r="A687" s="30"/>
      <c r="B687" s="21"/>
      <c r="C687" s="11"/>
      <c r="D687" s="11"/>
      <c r="E687" s="11"/>
      <c r="G687" s="7"/>
      <c r="I687" s="7"/>
      <c r="J687" s="11"/>
      <c r="K687" s="11"/>
      <c r="L687" s="58"/>
      <c r="M687" s="8"/>
      <c r="N687" s="7"/>
      <c r="O687" s="97"/>
    </row>
    <row r="688" spans="1:15" x14ac:dyDescent="0.25">
      <c r="A688" s="30"/>
      <c r="B688" s="21"/>
      <c r="C688" s="11"/>
      <c r="D688" s="11"/>
      <c r="E688" s="11"/>
      <c r="G688" s="7"/>
      <c r="I688" s="7"/>
      <c r="J688" s="11"/>
      <c r="K688" s="11"/>
      <c r="L688" s="58"/>
      <c r="M688" s="8"/>
      <c r="N688" s="7"/>
      <c r="O688" s="97"/>
    </row>
    <row r="689" spans="1:15" x14ac:dyDescent="0.25">
      <c r="A689" s="30"/>
      <c r="B689" s="21"/>
      <c r="C689" s="11"/>
      <c r="D689" s="11"/>
      <c r="E689" s="11"/>
      <c r="G689" s="7"/>
      <c r="I689" s="7"/>
      <c r="J689" s="11"/>
      <c r="K689" s="11"/>
      <c r="L689" s="58"/>
      <c r="M689" s="8"/>
      <c r="N689" s="7"/>
      <c r="O689" s="97"/>
    </row>
    <row r="690" spans="1:15" x14ac:dyDescent="0.25">
      <c r="A690" s="30"/>
      <c r="B690" s="21"/>
      <c r="C690" s="11"/>
      <c r="D690" s="11"/>
      <c r="E690" s="11"/>
      <c r="G690" s="7"/>
      <c r="I690" s="7"/>
      <c r="J690" s="11"/>
      <c r="K690" s="11"/>
      <c r="L690" s="58"/>
      <c r="M690" s="8"/>
      <c r="N690" s="7"/>
      <c r="O690" s="97"/>
    </row>
    <row r="691" spans="1:15" x14ac:dyDescent="0.25">
      <c r="A691" s="30"/>
      <c r="B691" s="21"/>
      <c r="C691" s="11"/>
      <c r="D691" s="11"/>
      <c r="E691" s="11"/>
      <c r="G691" s="7"/>
      <c r="I691" s="7"/>
      <c r="J691" s="11"/>
      <c r="K691" s="11"/>
      <c r="L691" s="58"/>
      <c r="M691" s="8"/>
      <c r="N691" s="7"/>
      <c r="O691" s="97"/>
    </row>
    <row r="692" spans="1:15" x14ac:dyDescent="0.25">
      <c r="A692" s="30"/>
      <c r="B692" s="21"/>
      <c r="C692" s="11"/>
      <c r="D692" s="11"/>
      <c r="E692" s="11"/>
      <c r="G692" s="7"/>
      <c r="I692" s="7"/>
      <c r="J692" s="11"/>
      <c r="K692" s="11"/>
      <c r="L692" s="58"/>
      <c r="M692" s="8"/>
      <c r="N692" s="7"/>
      <c r="O692" s="97"/>
    </row>
    <row r="693" spans="1:15" x14ac:dyDescent="0.25">
      <c r="A693" s="32"/>
      <c r="B693" s="21"/>
      <c r="C693" s="8"/>
      <c r="D693" s="8"/>
      <c r="E693" s="8"/>
      <c r="G693" s="7"/>
      <c r="I693" s="7"/>
      <c r="J693" s="11"/>
      <c r="K693" s="11"/>
      <c r="M693" s="8"/>
      <c r="O693" s="97"/>
    </row>
    <row r="694" spans="1:15" x14ac:dyDescent="0.25">
      <c r="A694" s="30"/>
      <c r="B694" s="21"/>
      <c r="C694" s="11"/>
      <c r="D694" s="11"/>
      <c r="E694" s="11"/>
      <c r="G694" s="7"/>
      <c r="I694" s="7"/>
      <c r="J694" s="11"/>
      <c r="K694" s="11"/>
      <c r="L694" s="58"/>
      <c r="M694" s="8"/>
      <c r="N694" s="7"/>
      <c r="O694" s="97"/>
    </row>
    <row r="695" spans="1:15" x14ac:dyDescent="0.25">
      <c r="A695" s="30"/>
      <c r="B695" s="21"/>
      <c r="C695" s="11"/>
      <c r="D695" s="11"/>
      <c r="E695" s="11"/>
      <c r="G695" s="7"/>
      <c r="I695" s="7"/>
      <c r="J695" s="11"/>
      <c r="K695" s="11"/>
      <c r="L695" s="58"/>
      <c r="M695" s="8"/>
      <c r="N695" s="7"/>
      <c r="O695" s="97"/>
    </row>
    <row r="696" spans="1:15" x14ac:dyDescent="0.25">
      <c r="A696" s="30"/>
      <c r="B696" s="21"/>
      <c r="C696" s="11"/>
      <c r="D696" s="11"/>
      <c r="E696" s="11"/>
      <c r="G696" s="7"/>
      <c r="I696" s="7"/>
      <c r="J696" s="11"/>
      <c r="K696" s="11"/>
      <c r="L696" s="58"/>
      <c r="M696" s="8"/>
      <c r="N696" s="7"/>
      <c r="O696" s="97"/>
    </row>
    <row r="697" spans="1:15" x14ac:dyDescent="0.25">
      <c r="A697" s="30"/>
      <c r="B697" s="21"/>
      <c r="C697" s="11"/>
      <c r="D697" s="11"/>
      <c r="E697" s="11"/>
      <c r="G697" s="7"/>
      <c r="I697" s="7"/>
      <c r="J697" s="11"/>
      <c r="K697" s="11"/>
      <c r="L697" s="58"/>
      <c r="M697" s="8"/>
      <c r="N697" s="7"/>
      <c r="O697" s="97"/>
    </row>
    <row r="698" spans="1:15" x14ac:dyDescent="0.25">
      <c r="A698" s="30"/>
      <c r="B698" s="21"/>
      <c r="C698" s="11"/>
      <c r="D698" s="11"/>
      <c r="E698" s="11"/>
      <c r="G698" s="7"/>
      <c r="I698" s="7"/>
      <c r="J698" s="11"/>
      <c r="K698" s="11"/>
      <c r="L698" s="58"/>
      <c r="M698" s="8"/>
      <c r="N698" s="7"/>
      <c r="O698" s="97"/>
    </row>
    <row r="699" spans="1:15" x14ac:dyDescent="0.25">
      <c r="A699" s="30"/>
      <c r="B699" s="21"/>
      <c r="C699" s="11"/>
      <c r="D699" s="11"/>
      <c r="E699" s="11"/>
      <c r="G699" s="7"/>
      <c r="I699" s="7"/>
      <c r="J699" s="11"/>
      <c r="K699" s="11"/>
      <c r="L699" s="58"/>
      <c r="M699" s="8"/>
      <c r="N699" s="7"/>
      <c r="O699" s="97"/>
    </row>
    <row r="700" spans="1:15" x14ac:dyDescent="0.25">
      <c r="A700" s="30"/>
      <c r="B700" s="21"/>
      <c r="C700" s="11"/>
      <c r="D700" s="11"/>
      <c r="E700" s="11"/>
      <c r="G700" s="7"/>
      <c r="I700" s="7"/>
      <c r="J700" s="11"/>
      <c r="K700" s="11"/>
      <c r="L700" s="58"/>
      <c r="M700" s="8"/>
      <c r="N700" s="7"/>
      <c r="O700" s="97"/>
    </row>
    <row r="701" spans="1:15" x14ac:dyDescent="0.25">
      <c r="A701" s="30"/>
      <c r="B701" s="21"/>
      <c r="C701" s="11"/>
      <c r="D701" s="11"/>
      <c r="E701" s="11"/>
      <c r="G701" s="7"/>
      <c r="I701" s="7"/>
      <c r="J701" s="11"/>
      <c r="K701" s="11"/>
      <c r="L701" s="58"/>
      <c r="M701" s="8"/>
      <c r="N701" s="7"/>
      <c r="O701" s="97"/>
    </row>
    <row r="702" spans="1:15" x14ac:dyDescent="0.25">
      <c r="A702" s="30"/>
      <c r="B702" s="21"/>
      <c r="C702" s="11"/>
      <c r="D702" s="11"/>
      <c r="E702" s="11"/>
      <c r="G702" s="7"/>
      <c r="I702" s="7"/>
      <c r="J702" s="11"/>
      <c r="K702" s="11"/>
      <c r="L702" s="58"/>
      <c r="M702" s="8"/>
      <c r="N702" s="7"/>
      <c r="O702" s="97"/>
    </row>
    <row r="703" spans="1:15" x14ac:dyDescent="0.25">
      <c r="A703" s="32"/>
      <c r="B703" s="21"/>
      <c r="C703" s="8"/>
      <c r="D703" s="8"/>
      <c r="E703" s="8"/>
      <c r="G703" s="7"/>
      <c r="I703" s="7"/>
      <c r="J703" s="11"/>
      <c r="K703" s="11"/>
      <c r="M703" s="8"/>
      <c r="O703" s="97"/>
    </row>
    <row r="704" spans="1:15" x14ac:dyDescent="0.25">
      <c r="A704" s="30"/>
      <c r="B704" s="21"/>
      <c r="C704" s="11"/>
      <c r="D704" s="11"/>
      <c r="E704" s="11"/>
      <c r="G704" s="7"/>
      <c r="I704" s="7"/>
      <c r="J704" s="11"/>
      <c r="K704" s="11"/>
      <c r="L704" s="58"/>
      <c r="M704" s="8"/>
      <c r="N704" s="7"/>
      <c r="O704" s="97"/>
    </row>
    <row r="705" spans="1:15" x14ac:dyDescent="0.25">
      <c r="A705" s="32"/>
      <c r="B705" s="21"/>
      <c r="C705" s="8"/>
      <c r="D705" s="8"/>
      <c r="E705" s="8"/>
      <c r="G705" s="7"/>
      <c r="I705" s="7"/>
      <c r="J705" s="11"/>
      <c r="K705" s="11"/>
      <c r="M705" s="8"/>
      <c r="O705" s="97"/>
    </row>
    <row r="706" spans="1:15" x14ac:dyDescent="0.25">
      <c r="A706" s="32"/>
      <c r="B706" s="21"/>
      <c r="C706" s="8"/>
      <c r="D706" s="8"/>
      <c r="E706" s="8"/>
      <c r="G706" s="7"/>
      <c r="I706" s="7"/>
      <c r="J706" s="11"/>
      <c r="K706" s="11"/>
      <c r="M706" s="8"/>
      <c r="O706" s="97"/>
    </row>
    <row r="707" spans="1:15" x14ac:dyDescent="0.25">
      <c r="A707" s="30"/>
      <c r="B707" s="21"/>
      <c r="C707" s="11"/>
      <c r="D707" s="11"/>
      <c r="E707" s="11"/>
      <c r="G707" s="7"/>
      <c r="I707" s="7"/>
      <c r="J707" s="11"/>
      <c r="K707" s="11"/>
      <c r="L707" s="58"/>
      <c r="M707" s="8"/>
      <c r="N707" s="7"/>
      <c r="O707" s="97"/>
    </row>
    <row r="708" spans="1:15" x14ac:dyDescent="0.25">
      <c r="A708" s="30"/>
      <c r="B708" s="21"/>
      <c r="C708" s="11"/>
      <c r="D708" s="11"/>
      <c r="E708" s="11"/>
      <c r="G708" s="7"/>
      <c r="I708" s="7"/>
      <c r="J708" s="11"/>
      <c r="K708" s="11"/>
      <c r="L708" s="58"/>
      <c r="M708" s="8"/>
      <c r="N708" s="7"/>
      <c r="O708" s="97"/>
    </row>
    <row r="709" spans="1:15" x14ac:dyDescent="0.25">
      <c r="A709" s="30"/>
      <c r="B709" s="21"/>
      <c r="C709" s="11"/>
      <c r="D709" s="11"/>
      <c r="E709" s="11"/>
      <c r="G709" s="7"/>
      <c r="I709" s="7"/>
      <c r="J709" s="11"/>
      <c r="K709" s="11"/>
      <c r="L709" s="58"/>
      <c r="M709" s="8"/>
      <c r="N709" s="7"/>
      <c r="O709" s="97"/>
    </row>
    <row r="710" spans="1:15" x14ac:dyDescent="0.25">
      <c r="A710" s="32"/>
      <c r="B710" s="21"/>
      <c r="C710" s="8"/>
      <c r="D710" s="8"/>
      <c r="E710" s="8"/>
      <c r="G710" s="7"/>
      <c r="I710" s="7"/>
      <c r="J710" s="11"/>
      <c r="K710" s="11"/>
      <c r="M710" s="8"/>
      <c r="O710" s="97"/>
    </row>
    <row r="711" spans="1:15" x14ac:dyDescent="0.25">
      <c r="A711" s="30"/>
      <c r="B711" s="21"/>
      <c r="C711" s="11"/>
      <c r="D711" s="11"/>
      <c r="E711" s="11"/>
      <c r="G711" s="7"/>
      <c r="I711" s="7"/>
      <c r="J711" s="11"/>
      <c r="K711" s="11"/>
      <c r="L711" s="58"/>
      <c r="M711" s="8"/>
      <c r="N711" s="7"/>
      <c r="O711" s="97"/>
    </row>
    <row r="712" spans="1:15" x14ac:dyDescent="0.25">
      <c r="A712" s="30"/>
      <c r="B712" s="21"/>
      <c r="C712" s="11"/>
      <c r="D712" s="11"/>
      <c r="E712" s="11"/>
      <c r="G712" s="7"/>
      <c r="I712" s="7"/>
      <c r="J712" s="11"/>
      <c r="K712" s="11"/>
      <c r="L712" s="58"/>
      <c r="M712" s="8"/>
      <c r="N712" s="7"/>
      <c r="O712" s="97"/>
    </row>
    <row r="713" spans="1:15" x14ac:dyDescent="0.25">
      <c r="A713" s="30"/>
      <c r="B713" s="21"/>
      <c r="C713" s="11"/>
      <c r="D713" s="11"/>
      <c r="E713" s="11"/>
      <c r="G713" s="7"/>
      <c r="I713" s="7"/>
      <c r="J713" s="11"/>
      <c r="K713" s="11"/>
      <c r="L713" s="58"/>
      <c r="M713" s="8"/>
      <c r="N713" s="7"/>
      <c r="O713" s="97"/>
    </row>
    <row r="714" spans="1:15" x14ac:dyDescent="0.25">
      <c r="A714" s="30"/>
      <c r="B714" s="21"/>
      <c r="C714" s="11"/>
      <c r="D714" s="11"/>
      <c r="E714" s="11"/>
      <c r="G714" s="7"/>
      <c r="I714" s="7"/>
      <c r="J714" s="11"/>
      <c r="K714" s="11"/>
      <c r="L714" s="58"/>
      <c r="M714" s="8"/>
      <c r="N714" s="7"/>
      <c r="O714" s="97"/>
    </row>
    <row r="715" spans="1:15" x14ac:dyDescent="0.25">
      <c r="A715" s="30"/>
      <c r="B715" s="21"/>
      <c r="C715" s="11"/>
      <c r="D715" s="11"/>
      <c r="E715" s="11"/>
      <c r="G715" s="7"/>
      <c r="I715" s="7"/>
      <c r="J715" s="11"/>
      <c r="K715" s="11"/>
      <c r="L715" s="58"/>
      <c r="M715" s="8"/>
      <c r="N715" s="7"/>
      <c r="O715" s="97"/>
    </row>
    <row r="716" spans="1:15" x14ac:dyDescent="0.25">
      <c r="A716" s="32"/>
      <c r="B716" s="21"/>
      <c r="C716" s="8"/>
      <c r="D716" s="8"/>
      <c r="E716" s="8"/>
      <c r="G716" s="7"/>
      <c r="I716" s="7"/>
      <c r="J716" s="11"/>
      <c r="K716" s="11"/>
      <c r="M716" s="8"/>
      <c r="O716" s="97"/>
    </row>
    <row r="717" spans="1:15" x14ac:dyDescent="0.25">
      <c r="A717" s="30"/>
      <c r="B717" s="21"/>
      <c r="C717" s="11"/>
      <c r="D717" s="11"/>
      <c r="E717" s="11"/>
      <c r="G717" s="7"/>
      <c r="I717" s="7"/>
      <c r="J717" s="11"/>
      <c r="K717" s="11"/>
      <c r="L717" s="58"/>
      <c r="M717" s="8"/>
      <c r="N717" s="7"/>
      <c r="O717" s="97"/>
    </row>
    <row r="718" spans="1:15" x14ac:dyDescent="0.25">
      <c r="A718" s="32"/>
      <c r="B718" s="21"/>
      <c r="C718" s="8"/>
      <c r="D718" s="8"/>
      <c r="E718" s="8"/>
      <c r="G718" s="7"/>
      <c r="I718" s="7"/>
      <c r="J718" s="11"/>
      <c r="K718" s="11"/>
      <c r="M718" s="8"/>
      <c r="O718" s="97"/>
    </row>
    <row r="719" spans="1:15" x14ac:dyDescent="0.25">
      <c r="A719" s="30"/>
      <c r="B719" s="21"/>
      <c r="C719" s="11"/>
      <c r="D719" s="11"/>
      <c r="E719" s="11"/>
      <c r="G719" s="7"/>
      <c r="I719" s="7"/>
      <c r="J719" s="11"/>
      <c r="K719" s="11"/>
      <c r="L719" s="58"/>
      <c r="M719" s="8"/>
      <c r="N719" s="7"/>
      <c r="O719" s="97"/>
    </row>
    <row r="720" spans="1:15" x14ac:dyDescent="0.25">
      <c r="A720" s="32"/>
      <c r="B720" s="21"/>
      <c r="C720" s="8"/>
      <c r="D720" s="8"/>
      <c r="E720" s="8"/>
      <c r="G720" s="7"/>
      <c r="I720" s="7"/>
      <c r="J720" s="11"/>
      <c r="K720" s="11"/>
      <c r="M720" s="8"/>
      <c r="O720" s="97"/>
    </row>
    <row r="721" spans="1:15" x14ac:dyDescent="0.25">
      <c r="A721" s="30"/>
      <c r="B721" s="21"/>
      <c r="C721" s="11"/>
      <c r="D721" s="11"/>
      <c r="E721" s="11"/>
      <c r="G721" s="7"/>
      <c r="I721" s="7"/>
      <c r="J721" s="11"/>
      <c r="K721" s="11"/>
      <c r="L721" s="58"/>
      <c r="M721" s="8"/>
      <c r="N721" s="7"/>
      <c r="O721" s="97"/>
    </row>
    <row r="722" spans="1:15" x14ac:dyDescent="0.25">
      <c r="A722" s="32"/>
      <c r="B722" s="21"/>
      <c r="C722" s="8"/>
      <c r="D722" s="8"/>
      <c r="E722" s="8"/>
      <c r="G722" s="7"/>
      <c r="I722" s="7"/>
      <c r="J722" s="11"/>
      <c r="K722" s="11"/>
      <c r="M722" s="8"/>
      <c r="O722" s="97"/>
    </row>
    <row r="723" spans="1:15" x14ac:dyDescent="0.25">
      <c r="A723" s="32"/>
      <c r="B723" s="21"/>
      <c r="C723" s="8"/>
      <c r="D723" s="8"/>
      <c r="E723" s="8"/>
      <c r="G723" s="7"/>
      <c r="I723" s="7"/>
      <c r="J723" s="11"/>
      <c r="K723" s="11"/>
      <c r="M723" s="8"/>
      <c r="O723" s="97"/>
    </row>
    <row r="724" spans="1:15" x14ac:dyDescent="0.25">
      <c r="A724" s="30"/>
      <c r="B724" s="21"/>
      <c r="C724" s="11"/>
      <c r="D724" s="11"/>
      <c r="E724" s="11"/>
      <c r="G724" s="7"/>
      <c r="I724" s="7"/>
      <c r="J724" s="11"/>
      <c r="K724" s="11"/>
      <c r="L724" s="58"/>
      <c r="M724" s="8"/>
      <c r="N724" s="7"/>
      <c r="O724" s="97"/>
    </row>
    <row r="725" spans="1:15" x14ac:dyDescent="0.25">
      <c r="A725" s="30"/>
      <c r="B725" s="21"/>
      <c r="C725" s="11"/>
      <c r="D725" s="11"/>
      <c r="E725" s="11"/>
      <c r="G725" s="7"/>
      <c r="I725" s="7"/>
      <c r="J725" s="11"/>
      <c r="K725" s="11"/>
      <c r="L725" s="58"/>
      <c r="M725" s="8"/>
      <c r="N725" s="7"/>
      <c r="O725" s="97"/>
    </row>
    <row r="726" spans="1:15" x14ac:dyDescent="0.25">
      <c r="A726" s="30"/>
      <c r="B726" s="21"/>
      <c r="C726" s="11"/>
      <c r="D726" s="11"/>
      <c r="E726" s="11"/>
      <c r="G726" s="7"/>
      <c r="I726" s="7"/>
      <c r="J726" s="11"/>
      <c r="K726" s="11"/>
      <c r="L726" s="58"/>
      <c r="M726" s="8"/>
      <c r="N726" s="7"/>
      <c r="O726" s="97"/>
    </row>
    <row r="727" spans="1:15" x14ac:dyDescent="0.25">
      <c r="A727" s="30"/>
      <c r="B727" s="21"/>
      <c r="C727" s="11"/>
      <c r="D727" s="11"/>
      <c r="E727" s="11"/>
      <c r="G727" s="7"/>
      <c r="I727" s="7"/>
      <c r="J727" s="11"/>
      <c r="K727" s="11"/>
      <c r="L727" s="58"/>
      <c r="M727" s="8"/>
      <c r="N727" s="7"/>
      <c r="O727" s="97"/>
    </row>
    <row r="728" spans="1:15" x14ac:dyDescent="0.25">
      <c r="A728" s="30"/>
      <c r="B728" s="21"/>
      <c r="C728" s="11"/>
      <c r="D728" s="11"/>
      <c r="E728" s="11"/>
      <c r="G728" s="7"/>
      <c r="I728" s="7"/>
      <c r="J728" s="11"/>
      <c r="K728" s="11"/>
      <c r="L728" s="58"/>
      <c r="M728" s="8"/>
      <c r="N728" s="7"/>
      <c r="O728" s="97"/>
    </row>
    <row r="729" spans="1:15" x14ac:dyDescent="0.25">
      <c r="A729" s="30"/>
      <c r="B729" s="21"/>
      <c r="C729" s="11"/>
      <c r="D729" s="11"/>
      <c r="E729" s="11"/>
      <c r="G729" s="7"/>
      <c r="I729" s="7"/>
      <c r="J729" s="11"/>
      <c r="K729" s="11"/>
      <c r="L729" s="58"/>
      <c r="M729" s="8"/>
      <c r="N729" s="7"/>
      <c r="O729" s="97"/>
    </row>
    <row r="730" spans="1:15" x14ac:dyDescent="0.25">
      <c r="A730" s="32"/>
      <c r="B730" s="21"/>
      <c r="C730" s="8"/>
      <c r="D730" s="8"/>
      <c r="E730" s="8"/>
      <c r="G730" s="7"/>
      <c r="I730" s="7"/>
      <c r="J730" s="11"/>
      <c r="K730" s="11"/>
      <c r="M730" s="8"/>
      <c r="O730" s="97"/>
    </row>
    <row r="731" spans="1:15" x14ac:dyDescent="0.25">
      <c r="A731" s="30"/>
      <c r="B731" s="21"/>
      <c r="C731" s="11"/>
      <c r="D731" s="11"/>
      <c r="E731" s="11"/>
      <c r="G731" s="7"/>
      <c r="I731" s="7"/>
      <c r="J731" s="11"/>
      <c r="K731" s="11"/>
      <c r="L731" s="58"/>
      <c r="M731" s="8"/>
      <c r="N731" s="7"/>
      <c r="O731" s="97"/>
    </row>
    <row r="732" spans="1:15" x14ac:dyDescent="0.25">
      <c r="A732" s="30"/>
      <c r="B732" s="21"/>
      <c r="C732" s="11"/>
      <c r="D732" s="11"/>
      <c r="E732" s="11"/>
      <c r="G732" s="7"/>
      <c r="I732" s="7"/>
      <c r="J732" s="11"/>
      <c r="K732" s="11"/>
      <c r="L732" s="58"/>
      <c r="M732" s="8"/>
      <c r="N732" s="7"/>
      <c r="O732" s="97"/>
    </row>
    <row r="733" spans="1:15" x14ac:dyDescent="0.25">
      <c r="A733" s="30"/>
      <c r="B733" s="21"/>
      <c r="C733" s="11"/>
      <c r="D733" s="11"/>
      <c r="E733" s="11"/>
      <c r="G733" s="7"/>
      <c r="I733" s="7"/>
      <c r="J733" s="11"/>
      <c r="K733" s="11"/>
      <c r="L733" s="58"/>
      <c r="M733" s="8"/>
      <c r="N733" s="7"/>
      <c r="O733" s="97"/>
    </row>
    <row r="734" spans="1:15" x14ac:dyDescent="0.25">
      <c r="A734" s="32"/>
      <c r="B734" s="21"/>
      <c r="C734" s="8"/>
      <c r="D734" s="8"/>
      <c r="E734" s="8"/>
      <c r="G734" s="7"/>
      <c r="I734" s="7"/>
      <c r="J734" s="11"/>
      <c r="K734" s="11"/>
      <c r="M734" s="8"/>
      <c r="O734" s="97"/>
    </row>
    <row r="735" spans="1:15" x14ac:dyDescent="0.25">
      <c r="A735" s="30"/>
      <c r="B735" s="21"/>
      <c r="C735" s="11"/>
      <c r="D735" s="11"/>
      <c r="E735" s="11"/>
      <c r="G735" s="7"/>
      <c r="I735" s="7"/>
      <c r="J735" s="11"/>
      <c r="K735" s="11"/>
      <c r="L735" s="58"/>
      <c r="M735" s="8"/>
      <c r="N735" s="7"/>
      <c r="O735" s="97"/>
    </row>
    <row r="736" spans="1:15" x14ac:dyDescent="0.25">
      <c r="A736" s="30"/>
      <c r="B736" s="21"/>
      <c r="C736" s="11"/>
      <c r="D736" s="11"/>
      <c r="E736" s="11"/>
      <c r="G736" s="7"/>
      <c r="I736" s="7"/>
      <c r="J736" s="11"/>
      <c r="K736" s="11"/>
      <c r="L736" s="58"/>
      <c r="M736" s="8"/>
      <c r="N736" s="7"/>
      <c r="O736" s="97"/>
    </row>
    <row r="737" spans="1:15" x14ac:dyDescent="0.25">
      <c r="A737" s="30"/>
      <c r="B737" s="21"/>
      <c r="C737" s="11"/>
      <c r="D737" s="11"/>
      <c r="E737" s="11"/>
      <c r="G737" s="7"/>
      <c r="I737" s="7"/>
      <c r="J737" s="11"/>
      <c r="K737" s="11"/>
      <c r="L737" s="58"/>
      <c r="M737" s="8"/>
      <c r="N737" s="7"/>
      <c r="O737" s="97"/>
    </row>
    <row r="738" spans="1:15" x14ac:dyDescent="0.25">
      <c r="A738" s="30"/>
      <c r="B738" s="21"/>
      <c r="C738" s="11"/>
      <c r="D738" s="11"/>
      <c r="E738" s="11"/>
      <c r="G738" s="7"/>
      <c r="I738" s="7"/>
      <c r="J738" s="11"/>
      <c r="K738" s="11"/>
      <c r="L738" s="58"/>
      <c r="M738" s="8"/>
      <c r="N738" s="7"/>
      <c r="O738" s="97"/>
    </row>
    <row r="739" spans="1:15" x14ac:dyDescent="0.25">
      <c r="A739" s="30"/>
      <c r="B739" s="21"/>
      <c r="C739" s="11"/>
      <c r="D739" s="11"/>
      <c r="E739" s="11"/>
      <c r="G739" s="7"/>
      <c r="I739" s="7"/>
      <c r="J739" s="11"/>
      <c r="K739" s="11"/>
      <c r="L739" s="58"/>
      <c r="M739" s="8"/>
      <c r="N739" s="7"/>
      <c r="O739" s="97"/>
    </row>
    <row r="740" spans="1:15" x14ac:dyDescent="0.25">
      <c r="A740" s="30"/>
      <c r="B740" s="21"/>
      <c r="C740" s="11"/>
      <c r="D740" s="11"/>
      <c r="E740" s="11"/>
      <c r="G740" s="7"/>
      <c r="I740" s="7"/>
      <c r="J740" s="11"/>
      <c r="K740" s="11"/>
      <c r="L740" s="58"/>
      <c r="M740" s="8"/>
      <c r="N740" s="7"/>
      <c r="O740" s="97"/>
    </row>
    <row r="741" spans="1:15" x14ac:dyDescent="0.25">
      <c r="A741" s="30"/>
      <c r="B741" s="21"/>
      <c r="C741" s="11"/>
      <c r="D741" s="11"/>
      <c r="E741" s="11"/>
      <c r="G741" s="7"/>
      <c r="I741" s="7"/>
      <c r="J741" s="11"/>
      <c r="K741" s="11"/>
      <c r="L741" s="58"/>
      <c r="M741" s="8"/>
      <c r="N741" s="7"/>
      <c r="O741" s="97"/>
    </row>
    <row r="742" spans="1:15" x14ac:dyDescent="0.25">
      <c r="A742" s="30"/>
      <c r="B742" s="21"/>
      <c r="C742" s="11"/>
      <c r="D742" s="11"/>
      <c r="E742" s="11"/>
      <c r="G742" s="7"/>
      <c r="I742" s="7"/>
      <c r="J742" s="11"/>
      <c r="K742" s="11"/>
      <c r="L742" s="58"/>
      <c r="M742" s="8"/>
      <c r="N742" s="7"/>
      <c r="O742" s="97"/>
    </row>
    <row r="743" spans="1:15" x14ac:dyDescent="0.25">
      <c r="A743" s="30"/>
      <c r="B743" s="21"/>
      <c r="C743" s="11"/>
      <c r="D743" s="11"/>
      <c r="E743" s="11"/>
      <c r="G743" s="7"/>
      <c r="I743" s="7"/>
      <c r="J743" s="11"/>
      <c r="K743" s="11"/>
      <c r="L743" s="58"/>
      <c r="M743" s="8"/>
      <c r="N743" s="7"/>
      <c r="O743" s="97"/>
    </row>
    <row r="744" spans="1:15" x14ac:dyDescent="0.25">
      <c r="A744" s="30"/>
      <c r="B744" s="21"/>
      <c r="C744" s="11"/>
      <c r="D744" s="11"/>
      <c r="E744" s="11"/>
      <c r="G744" s="7"/>
      <c r="I744" s="7"/>
      <c r="J744" s="11"/>
      <c r="K744" s="11"/>
      <c r="L744" s="58"/>
      <c r="M744" s="8"/>
      <c r="N744" s="7"/>
      <c r="O744" s="97"/>
    </row>
    <row r="745" spans="1:15" x14ac:dyDescent="0.25">
      <c r="A745" s="30"/>
      <c r="B745" s="21"/>
      <c r="C745" s="11"/>
      <c r="D745" s="11"/>
      <c r="E745" s="11"/>
      <c r="G745" s="7"/>
      <c r="I745" s="7"/>
      <c r="J745" s="11"/>
      <c r="K745" s="11"/>
      <c r="L745" s="58"/>
      <c r="M745" s="8"/>
      <c r="N745" s="7"/>
      <c r="O745" s="97"/>
    </row>
    <row r="746" spans="1:15" x14ac:dyDescent="0.25">
      <c r="A746" s="30"/>
      <c r="B746" s="21"/>
      <c r="C746" s="11"/>
      <c r="D746" s="11"/>
      <c r="E746" s="11"/>
      <c r="G746" s="7"/>
      <c r="I746" s="7"/>
      <c r="J746" s="11"/>
      <c r="K746" s="11"/>
      <c r="L746" s="58"/>
      <c r="M746" s="8"/>
      <c r="N746" s="7"/>
      <c r="O746" s="97"/>
    </row>
    <row r="747" spans="1:15" x14ac:dyDescent="0.25">
      <c r="A747" s="30"/>
      <c r="B747" s="21"/>
      <c r="C747" s="11"/>
      <c r="D747" s="11"/>
      <c r="E747" s="11"/>
      <c r="G747" s="7"/>
      <c r="I747" s="7"/>
      <c r="J747" s="11"/>
      <c r="K747" s="11"/>
      <c r="L747" s="58"/>
      <c r="M747" s="8"/>
      <c r="N747" s="7"/>
      <c r="O747" s="97"/>
    </row>
    <row r="748" spans="1:15" x14ac:dyDescent="0.25">
      <c r="A748" s="30"/>
      <c r="B748" s="21"/>
      <c r="C748" s="11"/>
      <c r="D748" s="11"/>
      <c r="E748" s="11"/>
      <c r="G748" s="7"/>
      <c r="I748" s="7"/>
      <c r="J748" s="11"/>
      <c r="K748" s="11"/>
      <c r="L748" s="58"/>
      <c r="M748" s="8"/>
      <c r="N748" s="7"/>
      <c r="O748" s="97"/>
    </row>
    <row r="749" spans="1:15" x14ac:dyDescent="0.25">
      <c r="A749" s="30"/>
      <c r="B749" s="21"/>
      <c r="C749" s="11"/>
      <c r="D749" s="11"/>
      <c r="E749" s="11"/>
      <c r="G749" s="7"/>
      <c r="I749" s="7"/>
      <c r="J749" s="11"/>
      <c r="K749" s="11"/>
      <c r="L749" s="58"/>
      <c r="M749" s="8"/>
      <c r="N749" s="7"/>
      <c r="O749" s="97"/>
    </row>
    <row r="750" spans="1:15" x14ac:dyDescent="0.25">
      <c r="A750" s="32"/>
      <c r="B750" s="21"/>
      <c r="C750" s="8"/>
      <c r="D750" s="8"/>
      <c r="E750" s="8"/>
      <c r="G750" s="7"/>
      <c r="I750" s="7"/>
      <c r="J750" s="11"/>
      <c r="K750" s="11"/>
      <c r="M750" s="8"/>
      <c r="O750" s="97"/>
    </row>
    <row r="751" spans="1:15" x14ac:dyDescent="0.25">
      <c r="A751" s="30"/>
      <c r="B751" s="21"/>
      <c r="C751" s="11"/>
      <c r="D751" s="11"/>
      <c r="E751" s="11"/>
      <c r="G751" s="7"/>
      <c r="I751" s="7"/>
      <c r="J751" s="11"/>
      <c r="K751" s="11"/>
      <c r="L751" s="58"/>
      <c r="M751" s="8"/>
      <c r="N751" s="7"/>
      <c r="O751" s="97"/>
    </row>
    <row r="752" spans="1:15" x14ac:dyDescent="0.25">
      <c r="A752" s="30"/>
      <c r="B752" s="21"/>
      <c r="C752" s="11"/>
      <c r="D752" s="11"/>
      <c r="E752" s="11"/>
      <c r="G752" s="7"/>
      <c r="I752" s="7"/>
      <c r="J752" s="11"/>
      <c r="K752" s="11"/>
      <c r="L752" s="58"/>
      <c r="M752" s="8"/>
      <c r="N752" s="7"/>
      <c r="O752" s="97"/>
    </row>
    <row r="753" spans="1:15" x14ac:dyDescent="0.25">
      <c r="A753" s="30"/>
      <c r="B753" s="21"/>
      <c r="C753" s="11"/>
      <c r="D753" s="11"/>
      <c r="E753" s="11"/>
      <c r="G753" s="7"/>
      <c r="I753" s="7"/>
      <c r="J753" s="11"/>
      <c r="K753" s="11"/>
      <c r="L753" s="58"/>
      <c r="M753" s="8"/>
      <c r="N753" s="7"/>
      <c r="O753" s="97"/>
    </row>
    <row r="754" spans="1:15" x14ac:dyDescent="0.25">
      <c r="A754" s="30"/>
      <c r="B754" s="21"/>
      <c r="C754" s="11"/>
      <c r="D754" s="11"/>
      <c r="E754" s="11"/>
      <c r="G754" s="7"/>
      <c r="I754" s="7"/>
      <c r="J754" s="11"/>
      <c r="K754" s="11"/>
      <c r="L754" s="58"/>
      <c r="M754" s="8"/>
      <c r="N754" s="7"/>
      <c r="O754" s="97"/>
    </row>
    <row r="755" spans="1:15" x14ac:dyDescent="0.25">
      <c r="A755" s="30"/>
      <c r="B755" s="21"/>
      <c r="C755" s="11"/>
      <c r="D755" s="11"/>
      <c r="E755" s="11"/>
      <c r="G755" s="7"/>
      <c r="I755" s="7"/>
      <c r="J755" s="11"/>
      <c r="K755" s="11"/>
      <c r="L755" s="58"/>
      <c r="M755" s="8"/>
      <c r="N755" s="7"/>
      <c r="O755" s="97"/>
    </row>
    <row r="756" spans="1:15" x14ac:dyDescent="0.25">
      <c r="A756" s="30"/>
      <c r="B756" s="21"/>
      <c r="C756" s="11"/>
      <c r="D756" s="11"/>
      <c r="E756" s="11"/>
      <c r="G756" s="7"/>
      <c r="I756" s="7"/>
      <c r="J756" s="11"/>
      <c r="K756" s="11"/>
      <c r="L756" s="58"/>
      <c r="M756" s="8"/>
      <c r="N756" s="7"/>
      <c r="O756" s="97"/>
    </row>
    <row r="757" spans="1:15" x14ac:dyDescent="0.25">
      <c r="A757" s="32"/>
      <c r="B757" s="21"/>
      <c r="C757" s="8"/>
      <c r="D757" s="8"/>
      <c r="E757" s="8"/>
      <c r="G757" s="7"/>
      <c r="I757" s="7"/>
      <c r="J757" s="11"/>
      <c r="K757" s="11"/>
      <c r="M757" s="8"/>
      <c r="O757" s="97"/>
    </row>
    <row r="758" spans="1:15" x14ac:dyDescent="0.25">
      <c r="A758" s="30"/>
      <c r="B758" s="21"/>
      <c r="C758" s="11"/>
      <c r="D758" s="11"/>
      <c r="E758" s="11"/>
      <c r="G758" s="7"/>
      <c r="I758" s="7"/>
      <c r="J758" s="11"/>
      <c r="K758" s="11"/>
      <c r="L758" s="58"/>
      <c r="M758" s="8"/>
      <c r="N758" s="7"/>
      <c r="O758" s="97"/>
    </row>
    <row r="759" spans="1:15" x14ac:dyDescent="0.25">
      <c r="A759" s="30"/>
      <c r="B759" s="21"/>
      <c r="C759" s="11"/>
      <c r="D759" s="11"/>
      <c r="E759" s="11"/>
      <c r="G759" s="7"/>
      <c r="I759" s="7"/>
      <c r="J759" s="11"/>
      <c r="K759" s="11"/>
      <c r="L759" s="58"/>
      <c r="M759" s="8"/>
      <c r="N759" s="7"/>
      <c r="O759" s="97"/>
    </row>
    <row r="760" spans="1:15" x14ac:dyDescent="0.25">
      <c r="A760" s="32"/>
      <c r="B760" s="21"/>
      <c r="C760" s="8"/>
      <c r="D760" s="8"/>
      <c r="E760" s="8"/>
      <c r="G760" s="7"/>
      <c r="I760" s="7"/>
      <c r="J760" s="11"/>
      <c r="K760" s="11"/>
      <c r="M760" s="8"/>
      <c r="O760" s="97"/>
    </row>
    <row r="761" spans="1:15" x14ac:dyDescent="0.25">
      <c r="A761" s="30"/>
      <c r="B761" s="21"/>
      <c r="C761" s="11"/>
      <c r="D761" s="11"/>
      <c r="E761" s="11"/>
      <c r="G761" s="7"/>
      <c r="I761" s="7"/>
      <c r="J761" s="11"/>
      <c r="K761" s="11"/>
      <c r="L761" s="58"/>
      <c r="M761" s="8"/>
      <c r="N761" s="7"/>
      <c r="O761" s="97"/>
    </row>
    <row r="762" spans="1:15" x14ac:dyDescent="0.25">
      <c r="A762" s="30"/>
      <c r="B762" s="21"/>
      <c r="C762" s="11"/>
      <c r="D762" s="11"/>
      <c r="E762" s="11"/>
      <c r="G762" s="7"/>
      <c r="I762" s="7"/>
      <c r="J762" s="11"/>
      <c r="K762" s="11"/>
      <c r="L762" s="58"/>
      <c r="M762" s="8"/>
      <c r="N762" s="7"/>
      <c r="O762" s="97"/>
    </row>
    <row r="763" spans="1:15" x14ac:dyDescent="0.25">
      <c r="A763" s="32"/>
      <c r="B763" s="21"/>
      <c r="C763" s="8"/>
      <c r="D763" s="8"/>
      <c r="E763" s="8"/>
      <c r="G763" s="7"/>
      <c r="I763" s="7"/>
      <c r="J763" s="11"/>
      <c r="K763" s="11"/>
      <c r="M763" s="8"/>
      <c r="O763" s="97"/>
    </row>
    <row r="764" spans="1:15" x14ac:dyDescent="0.25">
      <c r="A764" s="30"/>
      <c r="B764" s="21"/>
      <c r="C764" s="11"/>
      <c r="D764" s="11"/>
      <c r="E764" s="11"/>
      <c r="G764" s="7"/>
      <c r="I764" s="7"/>
      <c r="J764" s="11"/>
      <c r="K764" s="11"/>
      <c r="L764" s="58"/>
      <c r="M764" s="8"/>
      <c r="N764" s="7"/>
      <c r="O764" s="97"/>
    </row>
    <row r="765" spans="1:15" x14ac:dyDescent="0.25">
      <c r="A765" s="30"/>
      <c r="B765" s="21"/>
      <c r="C765" s="11"/>
      <c r="D765" s="11"/>
      <c r="E765" s="11"/>
      <c r="G765" s="7"/>
      <c r="I765" s="7"/>
      <c r="J765" s="11"/>
      <c r="K765" s="11"/>
      <c r="L765" s="58"/>
      <c r="M765" s="8"/>
      <c r="N765" s="7"/>
      <c r="O765" s="97"/>
    </row>
    <row r="766" spans="1:15" x14ac:dyDescent="0.25">
      <c r="A766" s="30"/>
      <c r="B766" s="21"/>
      <c r="C766" s="11"/>
      <c r="D766" s="11"/>
      <c r="E766" s="11"/>
      <c r="G766" s="7"/>
      <c r="I766" s="7"/>
      <c r="J766" s="11"/>
      <c r="K766" s="11"/>
      <c r="L766" s="58"/>
      <c r="M766" s="8"/>
      <c r="N766" s="7"/>
      <c r="O766" s="97"/>
    </row>
    <row r="767" spans="1:15" x14ac:dyDescent="0.25">
      <c r="A767" s="30"/>
      <c r="B767" s="21"/>
      <c r="C767" s="11"/>
      <c r="D767" s="11"/>
      <c r="E767" s="11"/>
      <c r="G767" s="7"/>
      <c r="I767" s="7"/>
      <c r="J767" s="11"/>
      <c r="K767" s="11"/>
      <c r="L767" s="58"/>
      <c r="M767" s="8"/>
      <c r="N767" s="7"/>
      <c r="O767" s="97"/>
    </row>
    <row r="768" spans="1:15" x14ac:dyDescent="0.25">
      <c r="A768" s="30"/>
      <c r="B768" s="21"/>
      <c r="C768" s="11"/>
      <c r="D768" s="11"/>
      <c r="E768" s="11"/>
      <c r="G768" s="7"/>
      <c r="I768" s="7"/>
      <c r="J768" s="11"/>
      <c r="K768" s="11"/>
      <c r="L768" s="58"/>
      <c r="M768" s="8"/>
      <c r="N768" s="7"/>
      <c r="O768" s="97"/>
    </row>
    <row r="769" spans="1:15" x14ac:dyDescent="0.25">
      <c r="A769" s="30"/>
      <c r="B769" s="21"/>
      <c r="C769" s="11"/>
      <c r="D769" s="11"/>
      <c r="E769" s="11"/>
      <c r="G769" s="7"/>
      <c r="I769" s="7"/>
      <c r="J769" s="11"/>
      <c r="K769" s="11"/>
      <c r="L769" s="58"/>
      <c r="M769" s="8"/>
      <c r="N769" s="7"/>
      <c r="O769" s="97"/>
    </row>
    <row r="770" spans="1:15" x14ac:dyDescent="0.25">
      <c r="A770" s="30"/>
      <c r="B770" s="21"/>
      <c r="C770" s="11"/>
      <c r="D770" s="11"/>
      <c r="E770" s="11"/>
      <c r="G770" s="7"/>
      <c r="I770" s="7"/>
      <c r="J770" s="11"/>
      <c r="K770" s="11"/>
      <c r="L770" s="58"/>
      <c r="M770" s="8"/>
      <c r="N770" s="7"/>
      <c r="O770" s="97"/>
    </row>
    <row r="771" spans="1:15" x14ac:dyDescent="0.25">
      <c r="A771" s="30"/>
      <c r="B771" s="21"/>
      <c r="C771" s="11"/>
      <c r="D771" s="11"/>
      <c r="E771" s="11"/>
      <c r="G771" s="7"/>
      <c r="I771" s="7"/>
      <c r="J771" s="11"/>
      <c r="K771" s="11"/>
      <c r="L771" s="58"/>
      <c r="M771" s="8"/>
      <c r="N771" s="7"/>
      <c r="O771" s="97"/>
    </row>
    <row r="772" spans="1:15" x14ac:dyDescent="0.25">
      <c r="A772" s="30"/>
      <c r="B772" s="21"/>
      <c r="C772" s="11"/>
      <c r="D772" s="11"/>
      <c r="E772" s="11"/>
      <c r="G772" s="7"/>
      <c r="I772" s="7"/>
      <c r="J772" s="11"/>
      <c r="K772" s="11"/>
      <c r="L772" s="58"/>
      <c r="M772" s="8"/>
      <c r="N772" s="7"/>
      <c r="O772" s="97"/>
    </row>
    <row r="773" spans="1:15" x14ac:dyDescent="0.25">
      <c r="A773" s="30"/>
      <c r="B773" s="21"/>
      <c r="C773" s="11"/>
      <c r="D773" s="11"/>
      <c r="E773" s="11"/>
      <c r="G773" s="7"/>
      <c r="I773" s="7"/>
      <c r="J773" s="11"/>
      <c r="K773" s="11"/>
      <c r="L773" s="58"/>
      <c r="M773" s="8"/>
      <c r="N773" s="7"/>
      <c r="O773" s="97"/>
    </row>
    <row r="774" spans="1:15" x14ac:dyDescent="0.25">
      <c r="A774" s="30"/>
      <c r="B774" s="21"/>
      <c r="C774" s="11"/>
      <c r="D774" s="11"/>
      <c r="E774" s="11"/>
      <c r="G774" s="7"/>
      <c r="I774" s="7"/>
      <c r="J774" s="11"/>
      <c r="K774" s="11"/>
      <c r="L774" s="58"/>
      <c r="M774" s="8"/>
      <c r="N774" s="7"/>
      <c r="O774" s="97"/>
    </row>
    <row r="775" spans="1:15" x14ac:dyDescent="0.25">
      <c r="A775" s="30"/>
      <c r="B775" s="21"/>
      <c r="C775" s="11"/>
      <c r="D775" s="11"/>
      <c r="E775" s="11"/>
      <c r="G775" s="7"/>
      <c r="I775" s="7"/>
      <c r="J775" s="11"/>
      <c r="K775" s="11"/>
      <c r="L775" s="58"/>
      <c r="M775" s="8"/>
      <c r="N775" s="7"/>
      <c r="O775" s="97"/>
    </row>
    <row r="776" spans="1:15" x14ac:dyDescent="0.25">
      <c r="A776" s="30"/>
      <c r="B776" s="21"/>
      <c r="C776" s="11"/>
      <c r="D776" s="11"/>
      <c r="E776" s="11"/>
      <c r="G776" s="7"/>
      <c r="I776" s="7"/>
      <c r="J776" s="11"/>
      <c r="K776" s="11"/>
      <c r="L776" s="58"/>
      <c r="M776" s="8"/>
      <c r="N776" s="7"/>
      <c r="O776" s="97"/>
    </row>
    <row r="777" spans="1:15" x14ac:dyDescent="0.25">
      <c r="A777" s="30"/>
      <c r="B777" s="21"/>
      <c r="C777" s="11"/>
      <c r="D777" s="11"/>
      <c r="E777" s="11"/>
      <c r="G777" s="7"/>
      <c r="I777" s="7"/>
      <c r="J777" s="11"/>
      <c r="K777" s="11"/>
      <c r="L777" s="58"/>
      <c r="M777" s="8"/>
      <c r="N777" s="7"/>
      <c r="O777" s="97"/>
    </row>
    <row r="778" spans="1:15" x14ac:dyDescent="0.25">
      <c r="A778" s="30"/>
      <c r="B778" s="21"/>
      <c r="C778" s="11"/>
      <c r="D778" s="11"/>
      <c r="E778" s="11"/>
      <c r="G778" s="7"/>
      <c r="I778" s="7"/>
      <c r="J778" s="11"/>
      <c r="K778" s="11"/>
      <c r="L778" s="58"/>
      <c r="M778" s="8"/>
      <c r="N778" s="7"/>
      <c r="O778" s="97"/>
    </row>
    <row r="779" spans="1:15" x14ac:dyDescent="0.25">
      <c r="A779" s="30"/>
      <c r="B779" s="21"/>
      <c r="C779" s="11"/>
      <c r="D779" s="11"/>
      <c r="E779" s="11"/>
      <c r="G779" s="7"/>
      <c r="I779" s="7"/>
      <c r="J779" s="11"/>
      <c r="K779" s="11"/>
      <c r="L779" s="58"/>
      <c r="M779" s="8"/>
      <c r="N779" s="7"/>
      <c r="O779" s="97"/>
    </row>
    <row r="780" spans="1:15" x14ac:dyDescent="0.25">
      <c r="A780" s="30"/>
      <c r="B780" s="21"/>
      <c r="C780" s="11"/>
      <c r="D780" s="11"/>
      <c r="E780" s="11"/>
      <c r="G780" s="7"/>
      <c r="I780" s="7"/>
      <c r="J780" s="11"/>
      <c r="K780" s="11"/>
      <c r="L780" s="58"/>
      <c r="M780" s="8"/>
      <c r="N780" s="7"/>
      <c r="O780" s="97"/>
    </row>
    <row r="781" spans="1:15" x14ac:dyDescent="0.25">
      <c r="A781" s="30"/>
      <c r="B781" s="21"/>
      <c r="C781" s="11"/>
      <c r="D781" s="11"/>
      <c r="E781" s="11"/>
      <c r="G781" s="7"/>
      <c r="I781" s="7"/>
      <c r="J781" s="11"/>
      <c r="K781" s="11"/>
      <c r="L781" s="58"/>
      <c r="M781" s="8"/>
      <c r="N781" s="7"/>
      <c r="O781" s="97"/>
    </row>
    <row r="782" spans="1:15" x14ac:dyDescent="0.25">
      <c r="A782" s="30"/>
      <c r="B782" s="21"/>
      <c r="C782" s="11"/>
      <c r="D782" s="11"/>
      <c r="E782" s="11"/>
      <c r="G782" s="7"/>
      <c r="I782" s="7"/>
      <c r="J782" s="11"/>
      <c r="K782" s="11"/>
      <c r="L782" s="58"/>
      <c r="M782" s="8"/>
      <c r="N782" s="7"/>
      <c r="O782" s="97"/>
    </row>
    <row r="783" spans="1:15" x14ac:dyDescent="0.25">
      <c r="A783" s="30"/>
      <c r="B783" s="21"/>
      <c r="C783" s="11"/>
      <c r="D783" s="11"/>
      <c r="E783" s="11"/>
      <c r="G783" s="7"/>
      <c r="I783" s="7"/>
      <c r="J783" s="11"/>
      <c r="K783" s="11"/>
      <c r="L783" s="58"/>
      <c r="M783" s="8"/>
      <c r="N783" s="7"/>
      <c r="O783" s="97"/>
    </row>
    <row r="784" spans="1:15" x14ac:dyDescent="0.25">
      <c r="A784" s="30"/>
      <c r="B784" s="21"/>
      <c r="C784" s="11"/>
      <c r="D784" s="11"/>
      <c r="E784" s="11"/>
      <c r="G784" s="7"/>
      <c r="I784" s="7"/>
      <c r="J784" s="11"/>
      <c r="K784" s="11"/>
      <c r="L784" s="58"/>
      <c r="M784" s="8"/>
      <c r="N784" s="7"/>
      <c r="O784" s="97"/>
    </row>
    <row r="785" spans="1:15" x14ac:dyDescent="0.25">
      <c r="A785" s="30"/>
      <c r="B785" s="21"/>
      <c r="C785" s="11"/>
      <c r="D785" s="11"/>
      <c r="E785" s="11"/>
      <c r="G785" s="7"/>
      <c r="I785" s="7"/>
      <c r="J785" s="11"/>
      <c r="K785" s="11"/>
      <c r="L785" s="58"/>
      <c r="M785" s="8"/>
      <c r="N785" s="7"/>
      <c r="O785" s="97"/>
    </row>
    <row r="786" spans="1:15" x14ac:dyDescent="0.25">
      <c r="A786" s="30"/>
      <c r="B786" s="21"/>
      <c r="C786" s="11"/>
      <c r="D786" s="11"/>
      <c r="E786" s="11"/>
      <c r="G786" s="7"/>
      <c r="I786" s="7"/>
      <c r="J786" s="11"/>
      <c r="K786" s="11"/>
      <c r="L786" s="58"/>
      <c r="M786" s="8"/>
      <c r="N786" s="7"/>
      <c r="O786" s="97"/>
    </row>
    <row r="787" spans="1:15" x14ac:dyDescent="0.25">
      <c r="A787" s="30"/>
      <c r="B787" s="21"/>
      <c r="C787" s="11"/>
      <c r="D787" s="11"/>
      <c r="E787" s="11"/>
      <c r="G787" s="7"/>
      <c r="I787" s="7"/>
      <c r="J787" s="11"/>
      <c r="K787" s="11"/>
      <c r="L787" s="58"/>
      <c r="M787" s="8"/>
      <c r="N787" s="7"/>
      <c r="O787" s="97"/>
    </row>
    <row r="788" spans="1:15" x14ac:dyDescent="0.25">
      <c r="A788" s="32"/>
      <c r="B788" s="21"/>
      <c r="C788" s="8"/>
      <c r="D788" s="8"/>
      <c r="E788" s="8"/>
      <c r="G788" s="7"/>
      <c r="I788" s="7"/>
      <c r="J788" s="11"/>
      <c r="K788" s="11"/>
      <c r="M788" s="8"/>
      <c r="O788" s="97"/>
    </row>
    <row r="789" spans="1:15" x14ac:dyDescent="0.25">
      <c r="A789" s="32"/>
      <c r="B789" s="21"/>
      <c r="C789" s="8"/>
      <c r="D789" s="8"/>
      <c r="E789" s="8"/>
      <c r="G789" s="7"/>
      <c r="I789" s="7"/>
      <c r="J789" s="11"/>
      <c r="K789" s="11"/>
      <c r="M789" s="8"/>
      <c r="O789" s="97"/>
    </row>
    <row r="790" spans="1:15" x14ac:dyDescent="0.25">
      <c r="A790" s="30"/>
      <c r="B790" s="21"/>
      <c r="C790" s="11"/>
      <c r="D790" s="11"/>
      <c r="E790" s="11"/>
      <c r="G790" s="7"/>
      <c r="I790" s="7"/>
      <c r="J790" s="11"/>
      <c r="K790" s="11"/>
      <c r="L790" s="58"/>
      <c r="M790" s="8"/>
      <c r="N790" s="7"/>
      <c r="O790" s="97"/>
    </row>
    <row r="791" spans="1:15" x14ac:dyDescent="0.25">
      <c r="A791" s="30"/>
      <c r="B791" s="21"/>
      <c r="C791" s="11"/>
      <c r="D791" s="11"/>
      <c r="E791" s="11"/>
      <c r="G791" s="7"/>
      <c r="I791" s="7"/>
      <c r="J791" s="11"/>
      <c r="K791" s="11"/>
      <c r="L791" s="58"/>
      <c r="M791" s="8"/>
      <c r="N791" s="7"/>
      <c r="O791" s="97"/>
    </row>
    <row r="792" spans="1:15" x14ac:dyDescent="0.25">
      <c r="A792" s="30"/>
      <c r="B792" s="21"/>
      <c r="C792" s="11"/>
      <c r="D792" s="11"/>
      <c r="E792" s="11"/>
      <c r="G792" s="7"/>
      <c r="I792" s="7"/>
      <c r="J792" s="11"/>
      <c r="K792" s="11"/>
      <c r="L792" s="58"/>
      <c r="M792" s="8"/>
      <c r="N792" s="7"/>
      <c r="O792" s="97"/>
    </row>
    <row r="793" spans="1:15" x14ac:dyDescent="0.25">
      <c r="A793" s="30"/>
      <c r="B793" s="21"/>
      <c r="C793" s="11"/>
      <c r="D793" s="11"/>
      <c r="E793" s="11"/>
      <c r="G793" s="7"/>
      <c r="I793" s="7"/>
      <c r="J793" s="11"/>
      <c r="K793" s="11"/>
      <c r="L793" s="58"/>
      <c r="M793" s="8"/>
      <c r="N793" s="7"/>
      <c r="O793" s="97"/>
    </row>
    <row r="794" spans="1:15" x14ac:dyDescent="0.25">
      <c r="A794" s="32"/>
      <c r="B794" s="21"/>
      <c r="C794" s="8"/>
      <c r="D794" s="8"/>
      <c r="E794" s="8"/>
      <c r="G794" s="7"/>
      <c r="I794" s="7"/>
      <c r="J794" s="11"/>
      <c r="K794" s="11"/>
      <c r="M794" s="8"/>
      <c r="O794" s="97"/>
    </row>
    <row r="795" spans="1:15" x14ac:dyDescent="0.25">
      <c r="A795" s="30"/>
      <c r="B795" s="21"/>
      <c r="C795" s="11"/>
      <c r="D795" s="11"/>
      <c r="E795" s="11"/>
      <c r="G795" s="7"/>
      <c r="I795" s="7"/>
      <c r="J795" s="11"/>
      <c r="K795" s="11"/>
      <c r="L795" s="58"/>
      <c r="M795" s="8"/>
      <c r="N795" s="7"/>
      <c r="O795" s="97"/>
    </row>
    <row r="796" spans="1:15" x14ac:dyDescent="0.25">
      <c r="A796" s="30"/>
      <c r="B796" s="21"/>
      <c r="C796" s="11"/>
      <c r="D796" s="11"/>
      <c r="E796" s="11"/>
      <c r="G796" s="7"/>
      <c r="I796" s="7"/>
      <c r="J796" s="11"/>
      <c r="K796" s="11"/>
      <c r="L796" s="58"/>
      <c r="M796" s="8"/>
      <c r="N796" s="7"/>
      <c r="O796" s="97"/>
    </row>
    <row r="797" spans="1:15" x14ac:dyDescent="0.25">
      <c r="A797" s="30"/>
      <c r="B797" s="21"/>
      <c r="C797" s="11"/>
      <c r="D797" s="11"/>
      <c r="E797" s="11"/>
      <c r="G797" s="7"/>
      <c r="I797" s="7"/>
      <c r="J797" s="11"/>
      <c r="K797" s="11"/>
      <c r="L797" s="58"/>
      <c r="M797" s="8"/>
      <c r="N797" s="7"/>
      <c r="O797" s="97"/>
    </row>
    <row r="798" spans="1:15" x14ac:dyDescent="0.25">
      <c r="A798" s="30"/>
      <c r="B798" s="21"/>
      <c r="C798" s="11"/>
      <c r="D798" s="11"/>
      <c r="E798" s="11"/>
      <c r="G798" s="7"/>
      <c r="I798" s="7"/>
      <c r="J798" s="11"/>
      <c r="K798" s="11"/>
      <c r="L798" s="58"/>
      <c r="M798" s="8"/>
      <c r="N798" s="7"/>
      <c r="O798" s="97"/>
    </row>
    <row r="799" spans="1:15" x14ac:dyDescent="0.25">
      <c r="A799" s="30"/>
      <c r="B799" s="21"/>
      <c r="C799" s="11"/>
      <c r="D799" s="11"/>
      <c r="E799" s="11"/>
      <c r="G799" s="7"/>
      <c r="I799" s="7"/>
      <c r="J799" s="11"/>
      <c r="K799" s="11"/>
      <c r="L799" s="58"/>
      <c r="M799" s="8"/>
      <c r="N799" s="7"/>
      <c r="O799" s="97"/>
    </row>
    <row r="800" spans="1:15" x14ac:dyDescent="0.25">
      <c r="A800" s="30"/>
      <c r="B800" s="21"/>
      <c r="C800" s="11"/>
      <c r="D800" s="11"/>
      <c r="E800" s="11"/>
      <c r="G800" s="7"/>
      <c r="I800" s="7"/>
      <c r="J800" s="11"/>
      <c r="K800" s="11"/>
      <c r="L800" s="58"/>
      <c r="M800" s="8"/>
      <c r="N800" s="7"/>
      <c r="O800" s="97"/>
    </row>
    <row r="801" spans="1:15" x14ac:dyDescent="0.25">
      <c r="A801" s="30"/>
      <c r="B801" s="21"/>
      <c r="C801" s="11"/>
      <c r="D801" s="11"/>
      <c r="E801" s="11"/>
      <c r="G801" s="7"/>
      <c r="I801" s="7"/>
      <c r="J801" s="11"/>
      <c r="K801" s="11"/>
      <c r="L801" s="58"/>
      <c r="M801" s="8"/>
      <c r="N801" s="7"/>
      <c r="O801" s="97"/>
    </row>
    <row r="802" spans="1:15" x14ac:dyDescent="0.25">
      <c r="A802" s="30"/>
      <c r="B802" s="21"/>
      <c r="C802" s="11"/>
      <c r="D802" s="11"/>
      <c r="E802" s="11"/>
      <c r="G802" s="7"/>
      <c r="I802" s="7"/>
      <c r="J802" s="11"/>
      <c r="K802" s="11"/>
      <c r="L802" s="58"/>
      <c r="M802" s="8"/>
      <c r="N802" s="7"/>
      <c r="O802" s="97"/>
    </row>
    <row r="803" spans="1:15" x14ac:dyDescent="0.25">
      <c r="A803" s="30"/>
      <c r="B803" s="21"/>
      <c r="C803" s="11"/>
      <c r="D803" s="11"/>
      <c r="E803" s="11"/>
      <c r="G803" s="7"/>
      <c r="I803" s="7"/>
      <c r="J803" s="11"/>
      <c r="K803" s="11"/>
      <c r="L803" s="58"/>
      <c r="M803" s="8"/>
      <c r="N803" s="7"/>
      <c r="O803" s="97"/>
    </row>
    <row r="804" spans="1:15" x14ac:dyDescent="0.25">
      <c r="A804" s="32"/>
      <c r="B804" s="21"/>
      <c r="C804" s="8"/>
      <c r="D804" s="8"/>
      <c r="E804" s="8"/>
      <c r="G804" s="7"/>
      <c r="I804" s="7"/>
      <c r="J804" s="11"/>
      <c r="K804" s="11"/>
      <c r="M804" s="8"/>
      <c r="O804" s="97"/>
    </row>
    <row r="805" spans="1:15" x14ac:dyDescent="0.25">
      <c r="A805" s="32"/>
      <c r="B805" s="21"/>
      <c r="C805" s="8"/>
      <c r="D805" s="8"/>
      <c r="E805" s="8"/>
      <c r="G805" s="7"/>
      <c r="I805" s="7"/>
      <c r="J805" s="11"/>
      <c r="K805" s="11"/>
      <c r="M805" s="8"/>
      <c r="O805" s="97"/>
    </row>
    <row r="806" spans="1:15" x14ac:dyDescent="0.25">
      <c r="A806" s="30"/>
      <c r="B806" s="21"/>
      <c r="C806" s="11"/>
      <c r="D806" s="11"/>
      <c r="E806" s="11"/>
      <c r="G806" s="7"/>
      <c r="I806" s="7"/>
      <c r="J806" s="11"/>
      <c r="K806" s="11"/>
      <c r="L806" s="58"/>
      <c r="M806" s="8"/>
      <c r="N806" s="7"/>
      <c r="O806" s="97"/>
    </row>
    <row r="807" spans="1:15" x14ac:dyDescent="0.25">
      <c r="A807" s="30"/>
      <c r="B807" s="21"/>
      <c r="C807" s="11"/>
      <c r="D807" s="11"/>
      <c r="E807" s="11"/>
      <c r="G807" s="7"/>
      <c r="I807" s="7"/>
      <c r="J807" s="11"/>
      <c r="K807" s="11"/>
      <c r="L807" s="58"/>
      <c r="M807" s="8"/>
      <c r="N807" s="7"/>
      <c r="O807" s="97"/>
    </row>
    <row r="808" spans="1:15" x14ac:dyDescent="0.25">
      <c r="A808" s="32"/>
      <c r="B808" s="21"/>
      <c r="C808" s="8"/>
      <c r="D808" s="8"/>
      <c r="E808" s="8"/>
      <c r="G808" s="7"/>
      <c r="I808" s="7"/>
      <c r="J808" s="11"/>
      <c r="K808" s="11"/>
      <c r="M808" s="8"/>
      <c r="O808" s="97"/>
    </row>
    <row r="809" spans="1:15" x14ac:dyDescent="0.25">
      <c r="A809" s="32"/>
      <c r="B809" s="21"/>
      <c r="C809" s="8"/>
      <c r="D809" s="8"/>
      <c r="E809" s="8"/>
      <c r="G809" s="7"/>
      <c r="I809" s="7"/>
      <c r="J809" s="11"/>
      <c r="K809" s="11"/>
      <c r="M809" s="8"/>
      <c r="O809" s="97"/>
    </row>
    <row r="810" spans="1:15" x14ac:dyDescent="0.25">
      <c r="A810" s="32"/>
      <c r="B810" s="21"/>
      <c r="C810" s="8"/>
      <c r="D810" s="8"/>
      <c r="E810" s="8"/>
      <c r="G810" s="7"/>
      <c r="I810" s="7"/>
      <c r="J810" s="11"/>
      <c r="K810" s="11"/>
      <c r="M810" s="8"/>
      <c r="O810" s="97"/>
    </row>
    <row r="811" spans="1:15" x14ac:dyDescent="0.25">
      <c r="A811" s="32"/>
      <c r="B811" s="21"/>
      <c r="C811" s="8"/>
      <c r="D811" s="8"/>
      <c r="E811" s="8"/>
      <c r="G811" s="7"/>
      <c r="I811" s="7"/>
      <c r="J811" s="11"/>
      <c r="K811" s="11"/>
      <c r="M811" s="8"/>
      <c r="O811" s="97"/>
    </row>
    <row r="812" spans="1:15" x14ac:dyDescent="0.25">
      <c r="A812" s="32"/>
      <c r="B812" s="21"/>
      <c r="C812" s="8"/>
      <c r="D812" s="8"/>
      <c r="E812" s="8"/>
      <c r="G812" s="7"/>
      <c r="I812" s="7"/>
      <c r="J812" s="11"/>
      <c r="K812" s="11"/>
      <c r="M812" s="8"/>
      <c r="O812" s="97"/>
    </row>
    <row r="813" spans="1:15" x14ac:dyDescent="0.25">
      <c r="A813" s="30"/>
      <c r="B813" s="21"/>
      <c r="C813" s="11"/>
      <c r="D813" s="11"/>
      <c r="E813" s="11"/>
      <c r="G813" s="7"/>
      <c r="I813" s="7"/>
      <c r="J813" s="11"/>
      <c r="K813" s="11"/>
      <c r="L813" s="58"/>
      <c r="M813" s="8"/>
      <c r="N813" s="7"/>
      <c r="O813" s="97"/>
    </row>
    <row r="814" spans="1:15" x14ac:dyDescent="0.25">
      <c r="A814" s="32"/>
      <c r="B814" s="21"/>
      <c r="C814" s="8"/>
      <c r="D814" s="8"/>
      <c r="E814" s="8"/>
      <c r="G814" s="7"/>
      <c r="I814" s="7"/>
      <c r="J814" s="11"/>
      <c r="K814" s="11"/>
      <c r="M814" s="8"/>
      <c r="O814" s="97"/>
    </row>
    <row r="815" spans="1:15" x14ac:dyDescent="0.25">
      <c r="A815" s="32"/>
      <c r="B815" s="21"/>
      <c r="C815" s="8"/>
      <c r="D815" s="8"/>
      <c r="E815" s="8"/>
      <c r="G815" s="7"/>
      <c r="I815" s="7"/>
      <c r="J815" s="11"/>
      <c r="K815" s="11"/>
      <c r="M815" s="8"/>
      <c r="O815" s="97"/>
    </row>
    <row r="816" spans="1:15" x14ac:dyDescent="0.25">
      <c r="A816" s="30"/>
      <c r="B816" s="21"/>
      <c r="C816" s="11"/>
      <c r="D816" s="11"/>
      <c r="E816" s="11"/>
      <c r="G816" s="7"/>
      <c r="I816" s="7"/>
      <c r="J816" s="11"/>
      <c r="K816" s="11"/>
      <c r="L816" s="58"/>
      <c r="M816" s="8"/>
      <c r="N816" s="7"/>
      <c r="O816" s="97"/>
    </row>
    <row r="817" spans="1:15" x14ac:dyDescent="0.25">
      <c r="A817" s="30"/>
      <c r="B817" s="21"/>
      <c r="C817" s="11"/>
      <c r="D817" s="11"/>
      <c r="E817" s="11"/>
      <c r="G817" s="7"/>
      <c r="I817" s="7"/>
      <c r="J817" s="11"/>
      <c r="K817" s="11"/>
      <c r="L817" s="58"/>
      <c r="M817" s="8"/>
      <c r="N817" s="7"/>
      <c r="O817" s="97"/>
    </row>
    <row r="818" spans="1:15" x14ac:dyDescent="0.25">
      <c r="A818" s="30"/>
      <c r="B818" s="21"/>
      <c r="C818" s="11"/>
      <c r="D818" s="11"/>
      <c r="E818" s="11"/>
      <c r="G818" s="7"/>
      <c r="I818" s="7"/>
      <c r="J818" s="11"/>
      <c r="K818" s="11"/>
      <c r="L818" s="58"/>
      <c r="M818" s="8"/>
      <c r="N818" s="7"/>
      <c r="O818" s="97"/>
    </row>
    <row r="819" spans="1:15" x14ac:dyDescent="0.25">
      <c r="A819" s="30"/>
      <c r="B819" s="21"/>
      <c r="C819" s="11"/>
      <c r="D819" s="11"/>
      <c r="E819" s="11"/>
      <c r="G819" s="7"/>
      <c r="I819" s="7"/>
      <c r="J819" s="11"/>
      <c r="K819" s="11"/>
      <c r="L819" s="58"/>
      <c r="M819" s="8"/>
      <c r="N819" s="7"/>
      <c r="O819" s="97"/>
    </row>
    <row r="820" spans="1:15" x14ac:dyDescent="0.25">
      <c r="A820" s="30"/>
      <c r="B820" s="21"/>
      <c r="C820" s="11"/>
      <c r="D820" s="11"/>
      <c r="E820" s="11"/>
      <c r="G820" s="7"/>
      <c r="I820" s="7"/>
      <c r="J820" s="11"/>
      <c r="K820" s="11"/>
      <c r="L820" s="58"/>
      <c r="M820" s="8"/>
      <c r="N820" s="7"/>
      <c r="O820" s="97"/>
    </row>
    <row r="821" spans="1:15" x14ac:dyDescent="0.25">
      <c r="A821" s="30"/>
      <c r="B821" s="21"/>
      <c r="C821" s="11"/>
      <c r="D821" s="11"/>
      <c r="E821" s="11"/>
      <c r="G821" s="7"/>
      <c r="I821" s="7"/>
      <c r="J821" s="11"/>
      <c r="K821" s="11"/>
      <c r="L821" s="58"/>
      <c r="M821" s="8"/>
      <c r="N821" s="7"/>
      <c r="O821" s="97"/>
    </row>
    <row r="822" spans="1:15" x14ac:dyDescent="0.25">
      <c r="A822" s="32"/>
      <c r="B822" s="21"/>
      <c r="C822" s="8"/>
      <c r="D822" s="8"/>
      <c r="E822" s="8"/>
      <c r="G822" s="7"/>
      <c r="I822" s="7"/>
      <c r="J822" s="11"/>
      <c r="K822" s="11"/>
      <c r="M822" s="8"/>
      <c r="O822" s="97"/>
    </row>
    <row r="823" spans="1:15" x14ac:dyDescent="0.25">
      <c r="A823" s="30"/>
      <c r="B823" s="21"/>
      <c r="C823" s="11"/>
      <c r="D823" s="11"/>
      <c r="E823" s="11"/>
      <c r="G823" s="7"/>
      <c r="I823" s="7"/>
      <c r="J823" s="11"/>
      <c r="K823" s="11"/>
      <c r="L823" s="58"/>
      <c r="M823" s="8"/>
      <c r="N823" s="7"/>
      <c r="O823" s="97"/>
    </row>
    <row r="824" spans="1:15" x14ac:dyDescent="0.25">
      <c r="A824" s="30"/>
      <c r="B824" s="21"/>
      <c r="C824" s="11"/>
      <c r="D824" s="11"/>
      <c r="E824" s="11"/>
      <c r="G824" s="7"/>
      <c r="I824" s="7"/>
      <c r="J824" s="11"/>
      <c r="K824" s="11"/>
      <c r="L824" s="58"/>
      <c r="M824" s="8"/>
      <c r="N824" s="7"/>
      <c r="O824" s="97"/>
    </row>
    <row r="825" spans="1:15" x14ac:dyDescent="0.25">
      <c r="A825" s="30"/>
      <c r="B825" s="21"/>
      <c r="C825" s="11"/>
      <c r="D825" s="11"/>
      <c r="E825" s="11"/>
      <c r="G825" s="7"/>
      <c r="I825" s="7"/>
      <c r="J825" s="11"/>
      <c r="K825" s="11"/>
      <c r="L825" s="58"/>
      <c r="M825" s="8"/>
      <c r="N825" s="7"/>
      <c r="O825" s="97"/>
    </row>
    <row r="826" spans="1:15" x14ac:dyDescent="0.25">
      <c r="A826" s="30"/>
      <c r="B826" s="21"/>
      <c r="C826" s="11"/>
      <c r="D826" s="11"/>
      <c r="E826" s="11"/>
      <c r="G826" s="7"/>
      <c r="I826" s="7"/>
      <c r="J826" s="11"/>
      <c r="K826" s="11"/>
      <c r="L826" s="58"/>
      <c r="M826" s="8"/>
      <c r="N826" s="7"/>
      <c r="O826" s="97"/>
    </row>
    <row r="827" spans="1:15" x14ac:dyDescent="0.25">
      <c r="A827" s="30"/>
      <c r="B827" s="21"/>
      <c r="C827" s="11"/>
      <c r="D827" s="11"/>
      <c r="E827" s="11"/>
      <c r="G827" s="7"/>
      <c r="I827" s="7"/>
      <c r="J827" s="11"/>
      <c r="K827" s="11"/>
      <c r="L827" s="58"/>
      <c r="M827" s="8"/>
      <c r="N827" s="7"/>
      <c r="O827" s="97"/>
    </row>
    <row r="828" spans="1:15" x14ac:dyDescent="0.25">
      <c r="A828" s="30"/>
      <c r="B828" s="21"/>
      <c r="C828" s="11"/>
      <c r="D828" s="11"/>
      <c r="E828" s="11"/>
      <c r="G828" s="7"/>
      <c r="I828" s="7"/>
      <c r="J828" s="11"/>
      <c r="K828" s="11"/>
      <c r="L828" s="58"/>
      <c r="M828" s="8"/>
      <c r="N828" s="7"/>
      <c r="O828" s="97"/>
    </row>
    <row r="829" spans="1:15" x14ac:dyDescent="0.25">
      <c r="A829" s="30"/>
      <c r="B829" s="21"/>
      <c r="C829" s="11"/>
      <c r="D829" s="11"/>
      <c r="E829" s="11"/>
      <c r="G829" s="7"/>
      <c r="I829" s="7"/>
      <c r="J829" s="11"/>
      <c r="K829" s="11"/>
      <c r="L829" s="58"/>
      <c r="M829" s="8"/>
      <c r="N829" s="7"/>
      <c r="O829" s="97"/>
    </row>
    <row r="830" spans="1:15" x14ac:dyDescent="0.25">
      <c r="A830" s="32"/>
      <c r="B830" s="21"/>
      <c r="C830" s="8"/>
      <c r="D830" s="8"/>
      <c r="E830" s="8"/>
      <c r="G830" s="7"/>
      <c r="I830" s="7"/>
      <c r="J830" s="11"/>
      <c r="K830" s="11"/>
      <c r="M830" s="8"/>
      <c r="O830" s="97"/>
    </row>
    <row r="831" spans="1:15" x14ac:dyDescent="0.25">
      <c r="A831" s="32"/>
      <c r="B831" s="21"/>
      <c r="C831" s="8"/>
      <c r="D831" s="8"/>
      <c r="E831" s="8"/>
      <c r="G831" s="7"/>
      <c r="I831" s="7"/>
      <c r="J831" s="11"/>
      <c r="K831" s="11"/>
      <c r="M831" s="8"/>
      <c r="O831" s="97"/>
    </row>
    <row r="832" spans="1:15" x14ac:dyDescent="0.25">
      <c r="A832" s="30"/>
      <c r="B832" s="21"/>
      <c r="C832" s="11"/>
      <c r="D832" s="11"/>
      <c r="E832" s="11"/>
      <c r="G832" s="7"/>
      <c r="I832" s="7"/>
      <c r="J832" s="11"/>
      <c r="K832" s="11"/>
      <c r="L832" s="58"/>
      <c r="M832" s="8"/>
      <c r="N832" s="7"/>
      <c r="O832" s="97"/>
    </row>
    <row r="833" spans="1:15" x14ac:dyDescent="0.25">
      <c r="A833" s="30"/>
      <c r="B833" s="21"/>
      <c r="C833" s="11"/>
      <c r="D833" s="11"/>
      <c r="E833" s="11"/>
      <c r="G833" s="7"/>
      <c r="I833" s="7"/>
      <c r="J833" s="11"/>
      <c r="K833" s="11"/>
      <c r="L833" s="58"/>
      <c r="M833" s="8"/>
      <c r="N833" s="7"/>
      <c r="O833" s="97"/>
    </row>
    <row r="834" spans="1:15" x14ac:dyDescent="0.25">
      <c r="A834" s="32"/>
      <c r="B834" s="21"/>
      <c r="C834" s="8"/>
      <c r="D834" s="8"/>
      <c r="E834" s="8"/>
      <c r="G834" s="7"/>
      <c r="I834" s="7"/>
      <c r="J834" s="11"/>
      <c r="K834" s="11"/>
      <c r="M834" s="8"/>
      <c r="O834" s="97"/>
    </row>
    <row r="835" spans="1:15" x14ac:dyDescent="0.25">
      <c r="A835" s="30"/>
      <c r="B835" s="21"/>
      <c r="C835" s="11"/>
      <c r="D835" s="11"/>
      <c r="E835" s="11"/>
      <c r="G835" s="7"/>
      <c r="I835" s="7"/>
      <c r="J835" s="11"/>
      <c r="K835" s="11"/>
      <c r="L835" s="58"/>
      <c r="M835" s="8"/>
      <c r="N835" s="7"/>
      <c r="O835" s="97"/>
    </row>
    <row r="836" spans="1:15" x14ac:dyDescent="0.25">
      <c r="A836" s="32"/>
      <c r="B836" s="21"/>
      <c r="C836" s="8"/>
      <c r="D836" s="8"/>
      <c r="E836" s="8"/>
      <c r="G836" s="7"/>
      <c r="I836" s="7"/>
      <c r="J836" s="11"/>
      <c r="K836" s="11"/>
      <c r="M836" s="8"/>
      <c r="O836" s="97"/>
    </row>
    <row r="837" spans="1:15" x14ac:dyDescent="0.25">
      <c r="A837" s="30"/>
      <c r="B837" s="21"/>
      <c r="C837" s="11"/>
      <c r="D837" s="11"/>
      <c r="E837" s="11"/>
      <c r="G837" s="7"/>
      <c r="I837" s="7"/>
      <c r="J837" s="11"/>
      <c r="K837" s="11"/>
      <c r="L837" s="58"/>
      <c r="M837" s="8"/>
      <c r="N837" s="7"/>
      <c r="O837" s="97"/>
    </row>
    <row r="838" spans="1:15" x14ac:dyDescent="0.25">
      <c r="A838" s="30"/>
      <c r="B838" s="21"/>
      <c r="C838" s="11"/>
      <c r="D838" s="11"/>
      <c r="E838" s="11"/>
      <c r="G838" s="7"/>
      <c r="I838" s="7"/>
      <c r="J838" s="11"/>
      <c r="K838" s="11"/>
      <c r="L838" s="58"/>
      <c r="M838" s="8"/>
      <c r="N838" s="7"/>
      <c r="O838" s="97"/>
    </row>
    <row r="839" spans="1:15" x14ac:dyDescent="0.25">
      <c r="A839" s="30"/>
      <c r="B839" s="21"/>
      <c r="C839" s="11"/>
      <c r="D839" s="11"/>
      <c r="E839" s="11"/>
      <c r="G839" s="7"/>
      <c r="I839" s="7"/>
      <c r="J839" s="11"/>
      <c r="K839" s="11"/>
      <c r="L839" s="58"/>
      <c r="M839" s="8"/>
      <c r="N839" s="7"/>
      <c r="O839" s="97"/>
    </row>
    <row r="840" spans="1:15" x14ac:dyDescent="0.25">
      <c r="A840" s="32"/>
      <c r="B840" s="21"/>
      <c r="C840" s="8"/>
      <c r="D840" s="8"/>
      <c r="E840" s="8"/>
      <c r="G840" s="7"/>
      <c r="I840" s="7"/>
      <c r="J840" s="11"/>
      <c r="K840" s="11"/>
      <c r="M840" s="8"/>
      <c r="O840" s="97"/>
    </row>
    <row r="841" spans="1:15" x14ac:dyDescent="0.25">
      <c r="A841" s="32"/>
      <c r="B841" s="21"/>
      <c r="C841" s="8"/>
      <c r="D841" s="8"/>
      <c r="E841" s="8"/>
      <c r="G841" s="7"/>
      <c r="I841" s="7"/>
      <c r="J841" s="11"/>
      <c r="K841" s="11"/>
      <c r="M841" s="8"/>
      <c r="O841" s="97"/>
    </row>
    <row r="842" spans="1:15" x14ac:dyDescent="0.25">
      <c r="A842" s="32"/>
      <c r="B842" s="21"/>
      <c r="C842" s="8"/>
      <c r="D842" s="8"/>
      <c r="E842" s="8"/>
      <c r="G842" s="7"/>
      <c r="I842" s="7"/>
      <c r="J842" s="11"/>
      <c r="K842" s="11"/>
      <c r="M842" s="8"/>
      <c r="O842" s="97"/>
    </row>
    <row r="843" spans="1:15" x14ac:dyDescent="0.25">
      <c r="A843" s="32"/>
      <c r="B843" s="21"/>
      <c r="C843" s="8"/>
      <c r="D843" s="8"/>
      <c r="E843" s="8"/>
      <c r="G843" s="7"/>
      <c r="I843" s="7"/>
      <c r="J843" s="11"/>
      <c r="K843" s="11"/>
      <c r="M843" s="8"/>
      <c r="O843" s="97"/>
    </row>
    <row r="844" spans="1:15" x14ac:dyDescent="0.25">
      <c r="A844" s="30"/>
      <c r="B844" s="21"/>
      <c r="C844" s="11"/>
      <c r="D844" s="11"/>
      <c r="E844" s="11"/>
      <c r="G844" s="7"/>
      <c r="I844" s="7"/>
      <c r="J844" s="11"/>
      <c r="K844" s="11"/>
      <c r="L844" s="58"/>
      <c r="M844" s="8"/>
      <c r="N844" s="7"/>
      <c r="O844" s="97"/>
    </row>
    <row r="845" spans="1:15" x14ac:dyDescent="0.25">
      <c r="A845" s="30"/>
      <c r="B845" s="21"/>
      <c r="C845" s="11"/>
      <c r="D845" s="11"/>
      <c r="E845" s="11"/>
      <c r="G845" s="7"/>
      <c r="I845" s="7"/>
      <c r="J845" s="11"/>
      <c r="K845" s="11"/>
      <c r="L845" s="58"/>
      <c r="M845" s="8"/>
      <c r="N845" s="7"/>
      <c r="O845" s="97"/>
    </row>
    <row r="846" spans="1:15" x14ac:dyDescent="0.25">
      <c r="A846" s="32"/>
      <c r="B846" s="21"/>
      <c r="C846" s="8"/>
      <c r="D846" s="8"/>
      <c r="E846" s="8"/>
      <c r="G846" s="7"/>
      <c r="I846" s="7"/>
      <c r="J846" s="11"/>
      <c r="K846" s="11"/>
      <c r="M846" s="8"/>
      <c r="O846" s="97"/>
    </row>
    <row r="847" spans="1:15" x14ac:dyDescent="0.25">
      <c r="A847" s="30"/>
      <c r="B847" s="21"/>
      <c r="C847" s="11"/>
      <c r="D847" s="11"/>
      <c r="E847" s="11"/>
      <c r="G847" s="7"/>
      <c r="I847" s="7"/>
      <c r="J847" s="11"/>
      <c r="K847" s="11"/>
      <c r="L847" s="58"/>
      <c r="M847" s="8"/>
      <c r="N847" s="7"/>
      <c r="O847" s="97"/>
    </row>
    <row r="848" spans="1:15" x14ac:dyDescent="0.25">
      <c r="A848" s="30"/>
      <c r="B848" s="21"/>
      <c r="C848" s="11"/>
      <c r="D848" s="11"/>
      <c r="E848" s="11"/>
      <c r="G848" s="7"/>
      <c r="I848" s="7"/>
      <c r="J848" s="11"/>
      <c r="K848" s="11"/>
      <c r="L848" s="58"/>
      <c r="M848" s="8"/>
      <c r="N848" s="7"/>
      <c r="O848" s="97"/>
    </row>
    <row r="849" spans="1:15" x14ac:dyDescent="0.25">
      <c r="A849" s="30"/>
      <c r="B849" s="21"/>
      <c r="C849" s="11"/>
      <c r="D849" s="11"/>
      <c r="E849" s="11"/>
      <c r="G849" s="7"/>
      <c r="I849" s="7"/>
      <c r="J849" s="11"/>
      <c r="K849" s="11"/>
      <c r="L849" s="58"/>
      <c r="M849" s="8"/>
      <c r="N849" s="7"/>
      <c r="O849" s="97"/>
    </row>
    <row r="850" spans="1:15" x14ac:dyDescent="0.25">
      <c r="A850" s="30"/>
      <c r="B850" s="21"/>
      <c r="C850" s="11"/>
      <c r="D850" s="11"/>
      <c r="E850" s="11"/>
      <c r="G850" s="7"/>
      <c r="I850" s="7"/>
      <c r="J850" s="11"/>
      <c r="K850" s="11"/>
      <c r="L850" s="58"/>
      <c r="M850" s="8"/>
      <c r="N850" s="7"/>
      <c r="O850" s="97"/>
    </row>
    <row r="851" spans="1:15" x14ac:dyDescent="0.25">
      <c r="A851" s="30"/>
      <c r="B851" s="21"/>
      <c r="C851" s="11"/>
      <c r="D851" s="11"/>
      <c r="E851" s="11"/>
      <c r="G851" s="7"/>
      <c r="I851" s="7"/>
      <c r="J851" s="11"/>
      <c r="K851" s="11"/>
      <c r="L851" s="58"/>
      <c r="M851" s="8"/>
      <c r="N851" s="7"/>
      <c r="O851" s="97"/>
    </row>
    <row r="852" spans="1:15" x14ac:dyDescent="0.25">
      <c r="A852" s="30"/>
      <c r="B852" s="21"/>
      <c r="C852" s="11"/>
      <c r="D852" s="11"/>
      <c r="E852" s="11"/>
      <c r="G852" s="7"/>
      <c r="I852" s="7"/>
      <c r="J852" s="11"/>
      <c r="K852" s="11"/>
      <c r="L852" s="58"/>
      <c r="M852" s="8"/>
      <c r="N852" s="7"/>
      <c r="O852" s="97"/>
    </row>
    <row r="853" spans="1:15" x14ac:dyDescent="0.25">
      <c r="A853" s="30"/>
      <c r="B853" s="21"/>
      <c r="C853" s="11"/>
      <c r="D853" s="11"/>
      <c r="E853" s="11"/>
      <c r="G853" s="7"/>
      <c r="I853" s="7"/>
      <c r="J853" s="11"/>
      <c r="K853" s="11"/>
      <c r="L853" s="58"/>
      <c r="M853" s="8"/>
      <c r="N853" s="7"/>
      <c r="O853" s="97"/>
    </row>
    <row r="854" spans="1:15" x14ac:dyDescent="0.25">
      <c r="A854" s="30"/>
      <c r="B854" s="21"/>
      <c r="C854" s="11"/>
      <c r="D854" s="11"/>
      <c r="E854" s="11"/>
      <c r="G854" s="7"/>
      <c r="I854" s="7"/>
      <c r="J854" s="11"/>
      <c r="K854" s="11"/>
      <c r="L854" s="58"/>
      <c r="M854" s="8"/>
      <c r="N854" s="7"/>
      <c r="O854" s="97"/>
    </row>
    <row r="855" spans="1:15" x14ac:dyDescent="0.25">
      <c r="A855" s="32"/>
      <c r="B855" s="21"/>
      <c r="C855" s="8"/>
      <c r="D855" s="8"/>
      <c r="E855" s="8"/>
      <c r="G855" s="7"/>
      <c r="I855" s="7"/>
      <c r="J855" s="11"/>
      <c r="K855" s="11"/>
      <c r="M855" s="8"/>
      <c r="O855" s="97"/>
    </row>
    <row r="856" spans="1:15" x14ac:dyDescent="0.25">
      <c r="A856" s="30"/>
      <c r="B856" s="21"/>
      <c r="C856" s="11"/>
      <c r="D856" s="11"/>
      <c r="E856" s="11"/>
      <c r="G856" s="7"/>
      <c r="I856" s="7"/>
      <c r="J856" s="11"/>
      <c r="K856" s="11"/>
      <c r="L856" s="58"/>
      <c r="M856" s="8"/>
      <c r="N856" s="7"/>
      <c r="O856" s="97"/>
    </row>
    <row r="857" spans="1:15" x14ac:dyDescent="0.25">
      <c r="A857" s="32"/>
      <c r="B857" s="21"/>
      <c r="C857" s="8"/>
      <c r="D857" s="8"/>
      <c r="E857" s="8"/>
      <c r="G857" s="7"/>
      <c r="I857" s="7"/>
      <c r="J857" s="11"/>
      <c r="K857" s="11"/>
      <c r="M857" s="8"/>
      <c r="O857" s="97"/>
    </row>
    <row r="858" spans="1:15" x14ac:dyDescent="0.25">
      <c r="A858" s="32"/>
      <c r="B858" s="21"/>
      <c r="C858" s="8"/>
      <c r="D858" s="8"/>
      <c r="E858" s="8"/>
      <c r="G858" s="7"/>
      <c r="I858" s="7"/>
      <c r="J858" s="11"/>
      <c r="K858" s="11"/>
      <c r="M858" s="8"/>
      <c r="O858" s="97"/>
    </row>
    <row r="859" spans="1:15" x14ac:dyDescent="0.25">
      <c r="A859" s="30"/>
      <c r="B859" s="21"/>
      <c r="C859" s="11"/>
      <c r="D859" s="11"/>
      <c r="E859" s="11"/>
      <c r="G859" s="7"/>
      <c r="I859" s="7"/>
      <c r="J859" s="11"/>
      <c r="K859" s="11"/>
      <c r="L859" s="58"/>
      <c r="M859" s="8"/>
      <c r="N859" s="7"/>
      <c r="O859" s="97"/>
    </row>
    <row r="860" spans="1:15" x14ac:dyDescent="0.25">
      <c r="A860" s="30"/>
      <c r="B860" s="21"/>
      <c r="C860" s="11"/>
      <c r="D860" s="11"/>
      <c r="E860" s="11"/>
      <c r="G860" s="7"/>
      <c r="I860" s="7"/>
      <c r="J860" s="11"/>
      <c r="K860" s="11"/>
      <c r="L860" s="58"/>
      <c r="M860" s="8"/>
      <c r="N860" s="7"/>
      <c r="O860" s="97"/>
    </row>
    <row r="861" spans="1:15" x14ac:dyDescent="0.25">
      <c r="A861" s="30"/>
      <c r="B861" s="21"/>
      <c r="C861" s="11"/>
      <c r="D861" s="11"/>
      <c r="E861" s="11"/>
      <c r="G861" s="7"/>
      <c r="I861" s="7"/>
      <c r="J861" s="11"/>
      <c r="K861" s="11"/>
      <c r="L861" s="58"/>
      <c r="M861" s="8"/>
      <c r="N861" s="7"/>
      <c r="O861" s="97"/>
    </row>
    <row r="862" spans="1:15" x14ac:dyDescent="0.25">
      <c r="A862" s="30"/>
      <c r="B862" s="21"/>
      <c r="C862" s="11"/>
      <c r="D862" s="11"/>
      <c r="E862" s="11"/>
      <c r="G862" s="7"/>
      <c r="I862" s="7"/>
      <c r="J862" s="11"/>
      <c r="K862" s="11"/>
      <c r="L862" s="58"/>
      <c r="M862" s="8"/>
      <c r="N862" s="7"/>
      <c r="O862" s="97"/>
    </row>
    <row r="863" spans="1:15" x14ac:dyDescent="0.25">
      <c r="A863" s="30"/>
      <c r="B863" s="21"/>
      <c r="C863" s="11"/>
      <c r="D863" s="11"/>
      <c r="E863" s="11"/>
      <c r="G863" s="7"/>
      <c r="I863" s="7"/>
      <c r="J863" s="11"/>
      <c r="K863" s="11"/>
      <c r="L863" s="58"/>
      <c r="M863" s="8"/>
      <c r="N863" s="7"/>
      <c r="O863" s="97"/>
    </row>
    <row r="864" spans="1:15" x14ac:dyDescent="0.25">
      <c r="A864" s="30"/>
      <c r="B864" s="21"/>
      <c r="C864" s="11"/>
      <c r="D864" s="11"/>
      <c r="E864" s="11"/>
      <c r="G864" s="7"/>
      <c r="I864" s="7"/>
      <c r="J864" s="11"/>
      <c r="K864" s="11"/>
      <c r="L864" s="58"/>
      <c r="M864" s="8"/>
      <c r="N864" s="7"/>
      <c r="O864" s="97"/>
    </row>
    <row r="865" spans="1:15" x14ac:dyDescent="0.25">
      <c r="A865" s="30"/>
      <c r="B865" s="21"/>
      <c r="C865" s="11"/>
      <c r="D865" s="11"/>
      <c r="E865" s="11"/>
      <c r="G865" s="7"/>
      <c r="I865" s="7"/>
      <c r="J865" s="11"/>
      <c r="K865" s="11"/>
      <c r="L865" s="58"/>
      <c r="M865" s="8"/>
      <c r="N865" s="7"/>
      <c r="O865" s="97"/>
    </row>
    <row r="866" spans="1:15" x14ac:dyDescent="0.25">
      <c r="A866" s="30"/>
      <c r="B866" s="21"/>
      <c r="C866" s="11"/>
      <c r="D866" s="11"/>
      <c r="E866" s="11"/>
      <c r="G866" s="7"/>
      <c r="I866" s="7"/>
      <c r="J866" s="11"/>
      <c r="K866" s="11"/>
      <c r="L866" s="58"/>
      <c r="M866" s="8"/>
      <c r="N866" s="7"/>
      <c r="O866" s="97"/>
    </row>
    <row r="867" spans="1:15" x14ac:dyDescent="0.25">
      <c r="A867" s="32"/>
      <c r="B867" s="21"/>
      <c r="C867" s="8"/>
      <c r="D867" s="8"/>
      <c r="E867" s="8"/>
      <c r="G867" s="7"/>
      <c r="I867" s="7"/>
      <c r="J867" s="11"/>
      <c r="K867" s="11"/>
      <c r="M867" s="8"/>
      <c r="O867" s="97"/>
    </row>
    <row r="868" spans="1:15" x14ac:dyDescent="0.25">
      <c r="A868" s="30"/>
      <c r="B868" s="21"/>
      <c r="C868" s="11"/>
      <c r="D868" s="11"/>
      <c r="E868" s="11"/>
      <c r="G868" s="7"/>
      <c r="I868" s="7"/>
      <c r="J868" s="11"/>
      <c r="K868" s="11"/>
      <c r="L868" s="58"/>
      <c r="M868" s="8"/>
      <c r="N868" s="7"/>
      <c r="O868" s="97"/>
    </row>
    <row r="869" spans="1:15" x14ac:dyDescent="0.25">
      <c r="A869" s="30"/>
      <c r="B869" s="21"/>
      <c r="C869" s="11"/>
      <c r="D869" s="11"/>
      <c r="E869" s="11"/>
      <c r="G869" s="7"/>
      <c r="I869" s="7"/>
      <c r="J869" s="11"/>
      <c r="K869" s="11"/>
      <c r="L869" s="58"/>
      <c r="M869" s="8"/>
      <c r="N869" s="7"/>
      <c r="O869" s="97"/>
    </row>
    <row r="870" spans="1:15" x14ac:dyDescent="0.25">
      <c r="A870" s="32"/>
      <c r="B870" s="21"/>
      <c r="C870" s="8"/>
      <c r="D870" s="8"/>
      <c r="E870" s="8"/>
      <c r="G870" s="7"/>
      <c r="I870" s="7"/>
      <c r="J870" s="11"/>
      <c r="K870" s="11"/>
      <c r="M870" s="8"/>
      <c r="O870" s="97"/>
    </row>
    <row r="871" spans="1:15" x14ac:dyDescent="0.25">
      <c r="A871" s="30"/>
      <c r="B871" s="21"/>
      <c r="C871" s="11"/>
      <c r="D871" s="11"/>
      <c r="E871" s="11"/>
      <c r="G871" s="7"/>
      <c r="I871" s="7"/>
      <c r="J871" s="11"/>
      <c r="K871" s="11"/>
      <c r="L871" s="58"/>
      <c r="M871" s="8"/>
      <c r="N871" s="7"/>
      <c r="O871" s="97"/>
    </row>
    <row r="872" spans="1:15" x14ac:dyDescent="0.25">
      <c r="A872" s="32"/>
      <c r="B872" s="21"/>
      <c r="C872" s="8"/>
      <c r="D872" s="8"/>
      <c r="E872" s="8"/>
      <c r="G872" s="7"/>
      <c r="I872" s="7"/>
      <c r="J872" s="11"/>
      <c r="K872" s="11"/>
      <c r="M872" s="8"/>
      <c r="O872" s="97"/>
    </row>
    <row r="873" spans="1:15" x14ac:dyDescent="0.25">
      <c r="A873" s="32"/>
      <c r="B873" s="21"/>
      <c r="C873" s="8"/>
      <c r="D873" s="8"/>
      <c r="E873" s="8"/>
      <c r="G873" s="7"/>
      <c r="I873" s="7"/>
      <c r="J873" s="11"/>
      <c r="K873" s="11"/>
      <c r="M873" s="8"/>
      <c r="O873" s="97"/>
    </row>
    <row r="874" spans="1:15" x14ac:dyDescent="0.25">
      <c r="A874" s="32"/>
      <c r="B874" s="21"/>
      <c r="C874" s="8"/>
      <c r="D874" s="8"/>
      <c r="E874" s="8"/>
      <c r="G874" s="7"/>
      <c r="I874" s="7"/>
      <c r="J874" s="11"/>
      <c r="K874" s="11"/>
      <c r="M874" s="8"/>
      <c r="O874" s="97"/>
    </row>
    <row r="875" spans="1:15" x14ac:dyDescent="0.25">
      <c r="A875" s="30"/>
      <c r="B875" s="21"/>
      <c r="C875" s="11"/>
      <c r="D875" s="11"/>
      <c r="E875" s="11"/>
      <c r="G875" s="7"/>
      <c r="I875" s="7"/>
      <c r="J875" s="11"/>
      <c r="K875" s="11"/>
      <c r="L875" s="58"/>
      <c r="M875" s="8"/>
      <c r="N875" s="7"/>
      <c r="O875" s="97"/>
    </row>
    <row r="876" spans="1:15" x14ac:dyDescent="0.25">
      <c r="A876" s="32"/>
      <c r="B876" s="21"/>
      <c r="C876" s="8"/>
      <c r="D876" s="8"/>
      <c r="E876" s="8"/>
      <c r="G876" s="7"/>
      <c r="I876" s="7"/>
      <c r="J876" s="11"/>
      <c r="K876" s="11"/>
      <c r="M876" s="8"/>
      <c r="O876" s="97"/>
    </row>
    <row r="877" spans="1:15" x14ac:dyDescent="0.25">
      <c r="A877" s="32"/>
      <c r="B877" s="21"/>
      <c r="C877" s="8"/>
      <c r="D877" s="8"/>
      <c r="E877" s="8"/>
      <c r="G877" s="7"/>
      <c r="I877" s="7"/>
      <c r="J877" s="11"/>
      <c r="K877" s="11"/>
      <c r="M877" s="8"/>
      <c r="O877" s="97"/>
    </row>
    <row r="878" spans="1:15" x14ac:dyDescent="0.25">
      <c r="A878" s="30"/>
      <c r="B878" s="21"/>
      <c r="C878" s="11"/>
      <c r="D878" s="11"/>
      <c r="E878" s="11"/>
      <c r="G878" s="7"/>
      <c r="I878" s="7"/>
      <c r="J878" s="11"/>
      <c r="K878" s="11"/>
      <c r="L878" s="58"/>
      <c r="M878" s="8"/>
      <c r="N878" s="7"/>
      <c r="O878" s="97"/>
    </row>
    <row r="879" spans="1:15" x14ac:dyDescent="0.25">
      <c r="A879" s="30"/>
      <c r="B879" s="21"/>
      <c r="C879" s="11"/>
      <c r="D879" s="11"/>
      <c r="E879" s="11"/>
      <c r="G879" s="7"/>
      <c r="I879" s="7"/>
      <c r="J879" s="11"/>
      <c r="K879" s="11"/>
      <c r="L879" s="58"/>
      <c r="M879" s="8"/>
      <c r="N879" s="7"/>
      <c r="O879" s="97"/>
    </row>
    <row r="880" spans="1:15" x14ac:dyDescent="0.25">
      <c r="A880" s="32"/>
      <c r="B880" s="21"/>
      <c r="C880" s="8"/>
      <c r="D880" s="8"/>
      <c r="E880" s="8"/>
      <c r="G880" s="7"/>
      <c r="I880" s="7"/>
      <c r="J880" s="11"/>
      <c r="K880" s="11"/>
      <c r="M880" s="8"/>
      <c r="O880" s="97"/>
    </row>
    <row r="881" spans="1:15" x14ac:dyDescent="0.25">
      <c r="A881" s="30"/>
      <c r="B881" s="21"/>
      <c r="C881" s="11"/>
      <c r="D881" s="11"/>
      <c r="E881" s="11"/>
      <c r="G881" s="7"/>
      <c r="I881" s="7"/>
      <c r="J881" s="11"/>
      <c r="K881" s="11"/>
      <c r="L881" s="58"/>
      <c r="M881" s="8"/>
      <c r="N881" s="7"/>
      <c r="O881" s="97"/>
    </row>
    <row r="882" spans="1:15" x14ac:dyDescent="0.25">
      <c r="A882" s="32"/>
      <c r="B882" s="21"/>
      <c r="C882" s="8"/>
      <c r="D882" s="8"/>
      <c r="E882" s="8"/>
      <c r="G882" s="7"/>
      <c r="I882" s="7"/>
      <c r="J882" s="11"/>
      <c r="K882" s="11"/>
      <c r="M882" s="8"/>
      <c r="O882" s="97"/>
    </row>
    <row r="883" spans="1:15" x14ac:dyDescent="0.25">
      <c r="A883" s="32"/>
      <c r="B883" s="21"/>
      <c r="C883" s="8"/>
      <c r="D883" s="8"/>
      <c r="E883" s="8"/>
      <c r="G883" s="7"/>
      <c r="I883" s="7"/>
      <c r="K883" s="7"/>
      <c r="L883" s="11"/>
      <c r="M883" s="8"/>
      <c r="O883" s="97"/>
    </row>
    <row r="884" spans="1:15" x14ac:dyDescent="0.25">
      <c r="A884" s="30"/>
      <c r="B884" s="21"/>
      <c r="C884" s="11"/>
      <c r="D884" s="11"/>
      <c r="E884" s="11"/>
      <c r="G884" s="7"/>
      <c r="I884" s="7"/>
      <c r="J884" s="11"/>
      <c r="K884" s="11"/>
      <c r="L884" s="58"/>
      <c r="M884" s="8"/>
      <c r="N884" s="7"/>
      <c r="O884" s="97"/>
    </row>
    <row r="885" spans="1:15" x14ac:dyDescent="0.25">
      <c r="A885" s="30"/>
      <c r="B885" s="21"/>
      <c r="C885" s="11"/>
      <c r="D885" s="11"/>
      <c r="E885" s="11"/>
      <c r="G885" s="7"/>
      <c r="I885" s="7"/>
      <c r="K885" s="7"/>
      <c r="L885" s="59"/>
      <c r="M885" s="8"/>
      <c r="N885" s="7"/>
      <c r="O885" s="97"/>
    </row>
    <row r="886" spans="1:15" x14ac:dyDescent="0.25">
      <c r="A886" s="30"/>
      <c r="B886" s="21"/>
      <c r="C886" s="11"/>
      <c r="D886" s="11"/>
      <c r="E886" s="11"/>
      <c r="G886" s="7"/>
      <c r="I886" s="7"/>
      <c r="K886" s="7"/>
      <c r="L886" s="59"/>
      <c r="M886" s="8"/>
      <c r="N886" s="7"/>
      <c r="O886" s="97"/>
    </row>
    <row r="887" spans="1:15" x14ac:dyDescent="0.25">
      <c r="A887" s="30"/>
      <c r="B887" s="21"/>
      <c r="C887" s="11"/>
      <c r="D887" s="11"/>
      <c r="E887" s="11"/>
      <c r="G887" s="7"/>
      <c r="I887" s="7"/>
      <c r="K887" s="7"/>
      <c r="L887" s="59"/>
      <c r="M887" s="8"/>
      <c r="N887" s="7"/>
      <c r="O887" s="97"/>
    </row>
    <row r="888" spans="1:15" x14ac:dyDescent="0.25">
      <c r="A888" s="32"/>
      <c r="B888" s="21"/>
      <c r="C888" s="8"/>
      <c r="D888" s="8"/>
      <c r="E888" s="8"/>
      <c r="G888" s="7"/>
      <c r="I888" s="7"/>
      <c r="K888" s="7"/>
      <c r="L888" s="11"/>
      <c r="M888" s="8"/>
      <c r="O888" s="97"/>
    </row>
    <row r="889" spans="1:15" x14ac:dyDescent="0.25">
      <c r="A889" s="32"/>
      <c r="B889" s="21"/>
      <c r="C889" s="8"/>
      <c r="D889" s="8"/>
      <c r="E889" s="8"/>
      <c r="G889" s="7"/>
      <c r="I889" s="7"/>
      <c r="K889" s="7"/>
      <c r="L889" s="11"/>
      <c r="M889" s="8"/>
      <c r="O889" s="97"/>
    </row>
    <row r="890" spans="1:15" x14ac:dyDescent="0.25">
      <c r="A890" s="32"/>
      <c r="B890" s="21"/>
      <c r="C890" s="8"/>
      <c r="D890" s="8"/>
      <c r="E890" s="8"/>
      <c r="G890" s="7"/>
      <c r="I890" s="7"/>
      <c r="K890" s="7"/>
      <c r="L890" s="11"/>
      <c r="M890" s="8"/>
      <c r="O890" s="97"/>
    </row>
    <row r="891" spans="1:15" x14ac:dyDescent="0.25">
      <c r="A891" s="30"/>
      <c r="B891" s="21"/>
      <c r="C891" s="11"/>
      <c r="D891" s="11"/>
      <c r="E891" s="11"/>
      <c r="G891" s="7"/>
      <c r="I891" s="7"/>
      <c r="K891" s="7"/>
      <c r="L891" s="59"/>
      <c r="M891" s="8"/>
      <c r="N891" s="7"/>
      <c r="O891" s="97"/>
    </row>
    <row r="892" spans="1:15" x14ac:dyDescent="0.25">
      <c r="A892" s="32"/>
      <c r="B892" s="21"/>
      <c r="C892" s="8"/>
      <c r="D892" s="8"/>
      <c r="E892" s="8"/>
      <c r="G892" s="7"/>
      <c r="I892" s="7"/>
      <c r="K892" s="7"/>
      <c r="L892" s="11"/>
      <c r="M892" s="8"/>
      <c r="O892" s="97"/>
    </row>
    <row r="893" spans="1:15" x14ac:dyDescent="0.25">
      <c r="A893" s="30"/>
      <c r="B893" s="21"/>
      <c r="C893" s="11"/>
      <c r="D893" s="11"/>
      <c r="E893" s="11"/>
      <c r="G893" s="7"/>
      <c r="I893" s="7"/>
      <c r="K893" s="7"/>
      <c r="L893" s="59"/>
      <c r="M893" s="8"/>
      <c r="N893" s="7"/>
      <c r="O893" s="97"/>
    </row>
    <row r="894" spans="1:15" x14ac:dyDescent="0.25">
      <c r="A894" s="30"/>
      <c r="B894" s="21"/>
      <c r="C894" s="11"/>
      <c r="D894" s="11"/>
      <c r="E894" s="11"/>
      <c r="G894" s="7"/>
      <c r="I894" s="7"/>
      <c r="K894" s="7"/>
      <c r="L894" s="59"/>
      <c r="M894" s="8"/>
      <c r="N894" s="7"/>
      <c r="O894" s="97"/>
    </row>
    <row r="895" spans="1:15" x14ac:dyDescent="0.25">
      <c r="A895" s="30"/>
      <c r="B895" s="21"/>
      <c r="C895" s="11"/>
      <c r="D895" s="11"/>
      <c r="E895" s="11"/>
      <c r="G895" s="7"/>
      <c r="I895" s="7"/>
      <c r="K895" s="7"/>
      <c r="L895" s="59"/>
      <c r="M895" s="8"/>
      <c r="N895" s="7"/>
      <c r="O895" s="97"/>
    </row>
    <row r="896" spans="1:15" x14ac:dyDescent="0.25">
      <c r="A896" s="32"/>
      <c r="B896" s="21"/>
      <c r="C896" s="8"/>
      <c r="D896" s="8"/>
      <c r="E896" s="8"/>
      <c r="G896" s="7"/>
      <c r="I896" s="7"/>
      <c r="K896" s="7"/>
      <c r="L896" s="11"/>
      <c r="M896" s="8"/>
      <c r="O896" s="97"/>
    </row>
    <row r="897" spans="1:15" x14ac:dyDescent="0.25">
      <c r="A897" s="30"/>
      <c r="B897" s="21"/>
      <c r="C897" s="11"/>
      <c r="D897" s="11"/>
      <c r="E897" s="11"/>
      <c r="G897" s="7"/>
      <c r="I897" s="7"/>
      <c r="K897" s="7"/>
      <c r="L897" s="59"/>
      <c r="M897" s="8"/>
      <c r="N897" s="7"/>
      <c r="O897" s="97"/>
    </row>
    <row r="898" spans="1:15" x14ac:dyDescent="0.25">
      <c r="A898" s="30"/>
      <c r="B898" s="21"/>
      <c r="C898" s="11"/>
      <c r="D898" s="11"/>
      <c r="E898" s="11"/>
      <c r="G898" s="7"/>
      <c r="I898" s="7"/>
      <c r="K898" s="7"/>
      <c r="L898" s="58"/>
      <c r="M898" s="8"/>
      <c r="N898" s="7"/>
      <c r="O898" s="97"/>
    </row>
    <row r="899" spans="1:15" x14ac:dyDescent="0.25">
      <c r="A899" s="30"/>
      <c r="B899" s="21"/>
      <c r="C899" s="11"/>
      <c r="D899" s="11"/>
      <c r="E899" s="11"/>
      <c r="G899" s="7"/>
      <c r="I899" s="7"/>
      <c r="K899" s="7"/>
      <c r="L899" s="58"/>
      <c r="M899" s="8"/>
      <c r="N899" s="7"/>
      <c r="O899" s="97"/>
    </row>
    <row r="900" spans="1:15" x14ac:dyDescent="0.25">
      <c r="A900" s="30"/>
      <c r="B900" s="21"/>
      <c r="C900" s="11"/>
      <c r="D900" s="11"/>
      <c r="E900" s="11"/>
      <c r="G900" s="7"/>
      <c r="I900" s="7"/>
      <c r="K900" s="7"/>
      <c r="L900" s="58"/>
      <c r="M900" s="8"/>
      <c r="N900" s="7"/>
      <c r="O900" s="97"/>
    </row>
    <row r="901" spans="1:15" x14ac:dyDescent="0.25">
      <c r="A901" s="32"/>
      <c r="B901" s="21"/>
      <c r="C901" s="8"/>
      <c r="D901" s="8"/>
      <c r="E901" s="8"/>
      <c r="G901" s="7"/>
      <c r="I901" s="7"/>
      <c r="K901" s="7"/>
      <c r="M901" s="8"/>
      <c r="O901" s="97"/>
    </row>
    <row r="902" spans="1:15" x14ac:dyDescent="0.25">
      <c r="A902" s="30"/>
      <c r="B902" s="21"/>
      <c r="C902" s="11"/>
      <c r="D902" s="11"/>
      <c r="E902" s="11"/>
      <c r="G902" s="7"/>
      <c r="I902" s="7"/>
      <c r="K902" s="7"/>
      <c r="L902" s="58"/>
      <c r="M902" s="8"/>
      <c r="N902" s="7"/>
      <c r="O902" s="97"/>
    </row>
    <row r="903" spans="1:15" x14ac:dyDescent="0.25">
      <c r="A903" s="32"/>
      <c r="B903" s="21"/>
      <c r="C903" s="8"/>
      <c r="D903" s="8"/>
      <c r="E903" s="8"/>
      <c r="G903" s="7"/>
      <c r="I903" s="7"/>
      <c r="K903" s="7"/>
      <c r="M903" s="8"/>
      <c r="O903" s="97"/>
    </row>
    <row r="904" spans="1:15" x14ac:dyDescent="0.25">
      <c r="A904" s="30"/>
      <c r="B904" s="21"/>
      <c r="C904" s="11"/>
      <c r="D904" s="11"/>
      <c r="E904" s="11"/>
      <c r="G904" s="7"/>
      <c r="I904" s="7"/>
      <c r="K904" s="7"/>
      <c r="L904" s="58"/>
      <c r="M904" s="8"/>
      <c r="N904" s="7"/>
      <c r="O904" s="97"/>
    </row>
    <row r="905" spans="1:15" x14ac:dyDescent="0.25">
      <c r="A905" s="30"/>
      <c r="B905" s="21"/>
      <c r="C905" s="11"/>
      <c r="D905" s="11"/>
      <c r="E905" s="11"/>
      <c r="G905" s="7"/>
      <c r="I905" s="7"/>
      <c r="K905" s="7"/>
      <c r="L905" s="58"/>
      <c r="M905" s="8"/>
      <c r="N905" s="7"/>
      <c r="O905" s="97"/>
    </row>
    <row r="906" spans="1:15" x14ac:dyDescent="0.25">
      <c r="A906" s="30"/>
      <c r="B906" s="21"/>
      <c r="C906" s="11"/>
      <c r="D906" s="11"/>
      <c r="E906" s="11"/>
      <c r="G906" s="7"/>
      <c r="I906" s="7"/>
      <c r="K906" s="7"/>
      <c r="L906" s="58"/>
      <c r="M906" s="8"/>
      <c r="N906" s="7"/>
      <c r="O906" s="97"/>
    </row>
    <row r="907" spans="1:15" x14ac:dyDescent="0.25">
      <c r="A907" s="30"/>
      <c r="B907" s="21"/>
      <c r="C907" s="11"/>
      <c r="D907" s="11"/>
      <c r="E907" s="11"/>
      <c r="G907" s="7"/>
      <c r="I907" s="7"/>
      <c r="K907" s="7"/>
      <c r="L907" s="58"/>
      <c r="M907" s="8"/>
      <c r="N907" s="7"/>
      <c r="O907" s="97"/>
    </row>
    <row r="908" spans="1:15" x14ac:dyDescent="0.25">
      <c r="A908" s="30"/>
      <c r="B908" s="21"/>
      <c r="C908" s="11"/>
      <c r="D908" s="11"/>
      <c r="E908" s="11"/>
      <c r="G908" s="7"/>
      <c r="I908" s="7"/>
      <c r="K908" s="7"/>
      <c r="L908" s="58"/>
      <c r="M908" s="8"/>
      <c r="N908" s="7"/>
      <c r="O908" s="97"/>
    </row>
    <row r="909" spans="1:15" x14ac:dyDescent="0.25">
      <c r="A909" s="30"/>
      <c r="B909" s="21"/>
      <c r="C909" s="11"/>
      <c r="D909" s="11"/>
      <c r="E909" s="11"/>
      <c r="G909" s="7"/>
      <c r="I909" s="7"/>
      <c r="K909" s="7"/>
      <c r="L909" s="58"/>
      <c r="M909" s="8"/>
      <c r="N909" s="7"/>
      <c r="O909" s="97"/>
    </row>
    <row r="910" spans="1:15" x14ac:dyDescent="0.25">
      <c r="A910" s="30"/>
      <c r="B910" s="21"/>
      <c r="C910" s="11"/>
      <c r="D910" s="11"/>
      <c r="E910" s="11"/>
      <c r="G910" s="7"/>
      <c r="I910" s="7"/>
      <c r="K910" s="7"/>
      <c r="L910" s="58"/>
      <c r="M910" s="8"/>
      <c r="N910" s="7"/>
      <c r="O910" s="97"/>
    </row>
    <row r="911" spans="1:15" x14ac:dyDescent="0.25">
      <c r="A911" s="30"/>
      <c r="B911" s="21"/>
      <c r="C911" s="11"/>
      <c r="D911" s="11"/>
      <c r="E911" s="11"/>
      <c r="G911" s="7"/>
      <c r="I911" s="7"/>
      <c r="K911" s="7"/>
      <c r="L911" s="58"/>
      <c r="M911" s="8"/>
      <c r="N911" s="7"/>
      <c r="O911" s="97"/>
    </row>
    <row r="912" spans="1:15" x14ac:dyDescent="0.25">
      <c r="A912" s="30"/>
      <c r="B912" s="21"/>
      <c r="C912" s="11"/>
      <c r="D912" s="11"/>
      <c r="E912" s="11"/>
      <c r="G912" s="7"/>
      <c r="I912" s="7"/>
      <c r="K912" s="7"/>
      <c r="L912" s="58"/>
      <c r="M912" s="8"/>
      <c r="N912" s="7"/>
      <c r="O912" s="97"/>
    </row>
    <row r="913" spans="1:15" x14ac:dyDescent="0.25">
      <c r="A913" s="30"/>
      <c r="B913" s="21"/>
      <c r="C913" s="11"/>
      <c r="D913" s="11"/>
      <c r="E913" s="11"/>
      <c r="G913" s="7"/>
      <c r="I913" s="7"/>
      <c r="K913" s="7"/>
      <c r="L913" s="58"/>
      <c r="M913" s="8"/>
      <c r="N913" s="7"/>
      <c r="O913" s="97"/>
    </row>
    <row r="914" spans="1:15" x14ac:dyDescent="0.25">
      <c r="A914" s="30"/>
      <c r="B914" s="21"/>
      <c r="C914" s="11"/>
      <c r="D914" s="11"/>
      <c r="E914" s="11"/>
      <c r="G914" s="7"/>
      <c r="I914" s="7"/>
      <c r="K914" s="7"/>
      <c r="L914" s="58"/>
      <c r="M914" s="8"/>
      <c r="N914" s="7"/>
      <c r="O914" s="97"/>
    </row>
    <row r="915" spans="1:15" x14ac:dyDescent="0.25">
      <c r="A915" s="30"/>
      <c r="B915" s="21"/>
      <c r="C915" s="11"/>
      <c r="D915" s="11"/>
      <c r="E915" s="11"/>
      <c r="G915" s="7"/>
      <c r="I915" s="7"/>
      <c r="K915" s="7"/>
      <c r="L915" s="58"/>
      <c r="M915" s="8"/>
      <c r="N915" s="7"/>
      <c r="O915" s="97"/>
    </row>
    <row r="916" spans="1:15" x14ac:dyDescent="0.25">
      <c r="A916" s="30"/>
      <c r="B916" s="21"/>
      <c r="C916" s="11"/>
      <c r="D916" s="11"/>
      <c r="E916" s="11"/>
      <c r="G916" s="7"/>
      <c r="I916" s="7"/>
      <c r="K916" s="7"/>
      <c r="L916" s="58"/>
      <c r="M916" s="8"/>
      <c r="N916" s="7"/>
      <c r="O916" s="97"/>
    </row>
    <row r="917" spans="1:15" x14ac:dyDescent="0.25">
      <c r="A917" s="32"/>
      <c r="B917" s="21"/>
      <c r="C917" s="8"/>
      <c r="D917" s="8"/>
      <c r="E917" s="8"/>
      <c r="G917" s="7"/>
      <c r="I917" s="7"/>
      <c r="K917" s="7"/>
      <c r="M917" s="8"/>
      <c r="O917" s="97"/>
    </row>
    <row r="918" spans="1:15" x14ac:dyDescent="0.25">
      <c r="A918" s="32"/>
      <c r="B918" s="21"/>
      <c r="C918" s="8"/>
      <c r="D918" s="8"/>
      <c r="E918" s="8"/>
      <c r="G918" s="7"/>
      <c r="I918" s="7"/>
      <c r="K918" s="7"/>
      <c r="M918" s="8"/>
      <c r="O918" s="97"/>
    </row>
    <row r="919" spans="1:15" x14ac:dyDescent="0.25">
      <c r="A919" s="32"/>
      <c r="B919" s="21"/>
      <c r="C919" s="8"/>
      <c r="D919" s="8"/>
      <c r="E919" s="8"/>
      <c r="G919" s="7"/>
      <c r="I919" s="7"/>
      <c r="K919" s="7"/>
      <c r="M919" s="8"/>
      <c r="O919" s="97"/>
    </row>
    <row r="920" spans="1:15" x14ac:dyDescent="0.25">
      <c r="A920" s="32"/>
      <c r="B920" s="21"/>
      <c r="C920" s="8"/>
      <c r="D920" s="8"/>
      <c r="E920" s="8"/>
      <c r="G920" s="7"/>
      <c r="I920" s="7"/>
      <c r="K920" s="7"/>
      <c r="M920" s="8"/>
      <c r="O920" s="97"/>
    </row>
    <row r="921" spans="1:15" x14ac:dyDescent="0.25">
      <c r="A921" s="32"/>
      <c r="B921" s="21"/>
      <c r="C921" s="8"/>
      <c r="D921" s="8"/>
      <c r="E921" s="8"/>
      <c r="G921" s="7"/>
      <c r="I921" s="7"/>
      <c r="K921" s="7"/>
      <c r="M921" s="8"/>
      <c r="O921" s="97"/>
    </row>
    <row r="922" spans="1:15" x14ac:dyDescent="0.25">
      <c r="A922" s="32"/>
      <c r="B922" s="21"/>
      <c r="C922" s="8"/>
      <c r="D922" s="8"/>
      <c r="E922" s="8"/>
      <c r="G922" s="7"/>
      <c r="I922" s="7"/>
      <c r="K922" s="7"/>
      <c r="M922" s="8"/>
      <c r="O922" s="97"/>
    </row>
    <row r="923" spans="1:15" x14ac:dyDescent="0.25">
      <c r="A923" s="32"/>
      <c r="B923" s="21"/>
      <c r="C923" s="8"/>
      <c r="D923" s="8"/>
      <c r="E923" s="8"/>
      <c r="G923" s="7"/>
      <c r="I923" s="7"/>
      <c r="K923" s="7"/>
      <c r="M923" s="8"/>
      <c r="O923" s="97"/>
    </row>
    <row r="924" spans="1:15" x14ac:dyDescent="0.25">
      <c r="A924" s="32"/>
      <c r="B924" s="21"/>
      <c r="C924" s="8"/>
      <c r="D924" s="8"/>
      <c r="E924" s="8"/>
      <c r="G924" s="7"/>
      <c r="I924" s="7"/>
      <c r="K924" s="7"/>
      <c r="M924" s="8"/>
      <c r="O924" s="97"/>
    </row>
    <row r="925" spans="1:15" x14ac:dyDescent="0.25">
      <c r="A925" s="32"/>
      <c r="B925" s="21"/>
      <c r="C925" s="8"/>
      <c r="D925" s="8"/>
      <c r="E925" s="8"/>
      <c r="G925" s="7"/>
      <c r="I925" s="7"/>
      <c r="K925" s="7"/>
      <c r="M925" s="8"/>
      <c r="O925" s="97"/>
    </row>
    <row r="926" spans="1:15" x14ac:dyDescent="0.25">
      <c r="A926" s="32"/>
      <c r="B926" s="21"/>
      <c r="C926" s="8"/>
      <c r="D926" s="8"/>
      <c r="E926" s="8"/>
      <c r="G926" s="7"/>
      <c r="I926" s="7"/>
      <c r="K926" s="7"/>
      <c r="M926" s="8"/>
      <c r="O926" s="97"/>
    </row>
    <row r="927" spans="1:15" x14ac:dyDescent="0.25">
      <c r="A927" s="32"/>
      <c r="B927" s="21"/>
      <c r="C927" s="8"/>
      <c r="D927" s="8"/>
      <c r="E927" s="8"/>
      <c r="G927" s="7"/>
      <c r="I927" s="7"/>
      <c r="K927" s="7"/>
      <c r="M927" s="8"/>
      <c r="O927" s="97"/>
    </row>
    <row r="928" spans="1:15" x14ac:dyDescent="0.25">
      <c r="A928" s="32"/>
      <c r="B928" s="21"/>
      <c r="C928" s="8"/>
      <c r="D928" s="8"/>
      <c r="E928" s="8"/>
      <c r="G928" s="7"/>
      <c r="I928" s="7"/>
      <c r="K928" s="7"/>
      <c r="M928" s="8"/>
      <c r="O928" s="97"/>
    </row>
    <row r="929" spans="1:15" x14ac:dyDescent="0.25">
      <c r="A929" s="32"/>
      <c r="B929" s="21"/>
      <c r="C929" s="8"/>
      <c r="D929" s="8"/>
      <c r="E929" s="8"/>
      <c r="G929" s="7"/>
      <c r="I929" s="7"/>
      <c r="K929" s="7"/>
      <c r="M929" s="8"/>
      <c r="O929" s="97"/>
    </row>
    <row r="930" spans="1:15" x14ac:dyDescent="0.25">
      <c r="A930" s="32"/>
      <c r="B930" s="21"/>
      <c r="C930" s="8"/>
      <c r="D930" s="8"/>
      <c r="E930" s="8"/>
      <c r="G930" s="7"/>
      <c r="I930" s="7"/>
      <c r="K930" s="7"/>
      <c r="M930" s="8"/>
      <c r="O930" s="97"/>
    </row>
    <row r="931" spans="1:15" x14ac:dyDescent="0.25">
      <c r="A931" s="32"/>
      <c r="B931" s="21"/>
      <c r="C931" s="8"/>
      <c r="D931" s="8"/>
      <c r="E931" s="8"/>
      <c r="G931" s="7"/>
      <c r="I931" s="7"/>
      <c r="K931" s="7"/>
      <c r="M931" s="8"/>
      <c r="O931" s="97"/>
    </row>
    <row r="932" spans="1:15" x14ac:dyDescent="0.25">
      <c r="A932" s="32"/>
      <c r="B932" s="21"/>
      <c r="C932" s="8"/>
      <c r="D932" s="8"/>
      <c r="E932" s="8"/>
      <c r="G932" s="7"/>
      <c r="I932" s="7"/>
      <c r="K932" s="7"/>
      <c r="M932" s="8"/>
      <c r="O932" s="97"/>
    </row>
    <row r="933" spans="1:15" x14ac:dyDescent="0.25">
      <c r="A933" s="32"/>
      <c r="B933" s="21"/>
      <c r="C933" s="8"/>
      <c r="D933" s="8"/>
      <c r="E933" s="8"/>
      <c r="G933" s="7"/>
      <c r="I933" s="7"/>
      <c r="K933" s="7"/>
      <c r="M933" s="8"/>
      <c r="O933" s="97"/>
    </row>
    <row r="934" spans="1:15" x14ac:dyDescent="0.25">
      <c r="A934" s="32"/>
      <c r="B934" s="21"/>
      <c r="C934" s="8"/>
      <c r="D934" s="8"/>
      <c r="E934" s="8"/>
      <c r="G934" s="7"/>
      <c r="I934" s="7"/>
      <c r="K934" s="7"/>
      <c r="M934" s="8"/>
      <c r="O934" s="97"/>
    </row>
    <row r="935" spans="1:15" x14ac:dyDescent="0.25">
      <c r="A935" s="32"/>
      <c r="B935" s="21"/>
      <c r="C935" s="8"/>
      <c r="D935" s="8"/>
      <c r="E935" s="8"/>
      <c r="G935" s="7"/>
      <c r="I935" s="7"/>
      <c r="K935" s="7"/>
      <c r="M935" s="8"/>
      <c r="O935" s="97"/>
    </row>
    <row r="936" spans="1:15" x14ac:dyDescent="0.25">
      <c r="A936" s="30"/>
      <c r="B936" s="21"/>
      <c r="C936" s="11"/>
      <c r="D936" s="11"/>
      <c r="E936" s="11"/>
      <c r="G936" s="7"/>
      <c r="I936" s="7"/>
      <c r="K936" s="7"/>
      <c r="L936" s="58"/>
      <c r="M936" s="8"/>
      <c r="N936" s="7"/>
      <c r="O936" s="97"/>
    </row>
    <row r="937" spans="1:15" x14ac:dyDescent="0.25">
      <c r="A937" s="30"/>
      <c r="B937" s="21"/>
      <c r="C937" s="11"/>
      <c r="D937" s="11"/>
      <c r="E937" s="11"/>
      <c r="G937" s="7"/>
      <c r="I937" s="7"/>
      <c r="K937" s="7"/>
      <c r="L937" s="58"/>
      <c r="M937" s="8"/>
      <c r="N937" s="7"/>
      <c r="O937" s="97"/>
    </row>
    <row r="938" spans="1:15" x14ac:dyDescent="0.25">
      <c r="A938" s="30"/>
      <c r="B938" s="21"/>
      <c r="C938" s="11"/>
      <c r="D938" s="11"/>
      <c r="E938" s="11"/>
      <c r="G938" s="7"/>
      <c r="I938" s="7"/>
      <c r="K938" s="7"/>
      <c r="L938" s="58"/>
      <c r="M938" s="8"/>
      <c r="N938" s="7"/>
      <c r="O938" s="97"/>
    </row>
    <row r="939" spans="1:15" x14ac:dyDescent="0.25">
      <c r="A939" s="30"/>
      <c r="B939" s="21"/>
      <c r="C939" s="11"/>
      <c r="D939" s="11"/>
      <c r="E939" s="11"/>
      <c r="G939" s="7"/>
      <c r="I939" s="7"/>
      <c r="K939" s="7"/>
      <c r="L939" s="58"/>
      <c r="M939" s="8"/>
      <c r="N939" s="7"/>
      <c r="O939" s="97"/>
    </row>
    <row r="940" spans="1:15" x14ac:dyDescent="0.25">
      <c r="A940" s="30"/>
      <c r="B940" s="21"/>
      <c r="C940" s="11"/>
      <c r="D940" s="11"/>
      <c r="E940" s="11"/>
      <c r="G940" s="7"/>
      <c r="I940" s="7"/>
      <c r="K940" s="7"/>
      <c r="L940" s="58"/>
      <c r="M940" s="8"/>
      <c r="N940" s="7"/>
      <c r="O940" s="97"/>
    </row>
    <row r="941" spans="1:15" x14ac:dyDescent="0.25">
      <c r="A941" s="35"/>
      <c r="B941" s="21"/>
      <c r="C941" s="8"/>
      <c r="D941" s="8"/>
      <c r="E941" s="8"/>
      <c r="G941" s="7"/>
      <c r="I941" s="7"/>
      <c r="K941" s="7"/>
      <c r="M941" s="8"/>
      <c r="O941" s="97"/>
    </row>
    <row r="942" spans="1:15" x14ac:dyDescent="0.25">
      <c r="A942" s="116"/>
      <c r="B942" s="21"/>
      <c r="E942" s="117"/>
      <c r="G942" s="117"/>
      <c r="I942" s="117"/>
      <c r="K942" s="47"/>
      <c r="M942" s="12"/>
      <c r="N942" s="7"/>
      <c r="O942" s="97"/>
    </row>
    <row r="943" spans="1:15" x14ac:dyDescent="0.25">
      <c r="M943" s="12"/>
      <c r="O943" s="97"/>
    </row>
    <row r="944" spans="1:15" x14ac:dyDescent="0.25">
      <c r="M944" s="12"/>
      <c r="O944" s="97"/>
    </row>
    <row r="945" spans="13:15" x14ac:dyDescent="0.25">
      <c r="M945" s="12"/>
      <c r="O945" s="97"/>
    </row>
    <row r="946" spans="13:15" x14ac:dyDescent="0.25">
      <c r="M946" s="12"/>
      <c r="O946" s="97"/>
    </row>
    <row r="947" spans="13:15" x14ac:dyDescent="0.25">
      <c r="M947" s="12"/>
      <c r="O947" s="97" t="str">
        <f>IFERROR(Table17[[#This Row],[Gas 23-24]]/Table17[[#This Row],[Gas 22-23]],"")</f>
        <v/>
      </c>
    </row>
    <row r="948" spans="13:15" x14ac:dyDescent="0.25">
      <c r="M948" s="12"/>
      <c r="O948" s="97" t="str">
        <f>IFERROR(Table17[[#This Row],[Gas 23-24]]/Table17[[#This Row],[Gas 22-23]],"")</f>
        <v/>
      </c>
    </row>
    <row r="949" spans="13:15" x14ac:dyDescent="0.25">
      <c r="M949" s="12"/>
      <c r="O949" s="97" t="str">
        <f>IFERROR(Table17[[#This Row],[Gas 23-24]]/Table17[[#This Row],[Gas 22-23]],"")</f>
        <v/>
      </c>
    </row>
    <row r="950" spans="13:15" x14ac:dyDescent="0.25">
      <c r="M950" s="12"/>
      <c r="O950" s="97" t="str">
        <f>IFERROR(Table17[[#This Row],[Gas 23-24]]/Table17[[#This Row],[Gas 22-23]],"")</f>
        <v/>
      </c>
    </row>
    <row r="951" spans="13:15" x14ac:dyDescent="0.25">
      <c r="M951" s="12"/>
      <c r="O951" s="97" t="str">
        <f>IFERROR(Table17[[#This Row],[Gas 23-24]]/Table17[[#This Row],[Gas 22-23]],"")</f>
        <v/>
      </c>
    </row>
    <row r="952" spans="13:15" x14ac:dyDescent="0.25">
      <c r="M952" s="12"/>
      <c r="O952" s="97" t="str">
        <f>IFERROR(Table17[[#This Row],[Gas 23-24]]/Table17[[#This Row],[Gas 22-23]],"")</f>
        <v/>
      </c>
    </row>
    <row r="953" spans="13:15" x14ac:dyDescent="0.25">
      <c r="M953" s="12"/>
      <c r="O953" s="97" t="str">
        <f>IFERROR(Table17[[#This Row],[Gas 23-24]]/Table17[[#This Row],[Gas 22-23]],"")</f>
        <v/>
      </c>
    </row>
    <row r="954" spans="13:15" x14ac:dyDescent="0.25">
      <c r="M954" s="12"/>
      <c r="O954" s="97" t="str">
        <f>IFERROR(Table17[[#This Row],[Gas 23-24]]/Table17[[#This Row],[Gas 22-23]],"")</f>
        <v/>
      </c>
    </row>
    <row r="955" spans="13:15" x14ac:dyDescent="0.25">
      <c r="M955" s="12"/>
      <c r="O955" s="97" t="str">
        <f>IFERROR(Table17[[#This Row],[Gas 23-24]]/Table17[[#This Row],[Gas 22-23]],"")</f>
        <v/>
      </c>
    </row>
    <row r="956" spans="13:15" x14ac:dyDescent="0.25">
      <c r="M956" s="12"/>
      <c r="O956" s="97" t="str">
        <f>IFERROR(Table17[[#This Row],[Gas 23-24]]/Table17[[#This Row],[Gas 22-23]],"")</f>
        <v/>
      </c>
    </row>
    <row r="957" spans="13:15" x14ac:dyDescent="0.25">
      <c r="M957" s="12"/>
      <c r="O957" s="97" t="str">
        <f>IFERROR(Table17[[#This Row],[Gas 23-24]]/Table17[[#This Row],[Gas 22-23]],"")</f>
        <v/>
      </c>
    </row>
    <row r="958" spans="13:15" x14ac:dyDescent="0.25">
      <c r="M958" s="12"/>
      <c r="O958" s="97" t="str">
        <f>IFERROR(Table17[[#This Row],[Gas 23-24]]/Table17[[#This Row],[Gas 22-23]],"")</f>
        <v/>
      </c>
    </row>
    <row r="959" spans="13:15" x14ac:dyDescent="0.25">
      <c r="M959" s="12"/>
      <c r="O959" s="97" t="str">
        <f>IFERROR(Table17[[#This Row],[Gas 23-24]]/Table17[[#This Row],[Gas 22-23]],"")</f>
        <v/>
      </c>
    </row>
    <row r="960" spans="13:15" x14ac:dyDescent="0.25">
      <c r="M960" s="12"/>
      <c r="O960" s="97" t="str">
        <f>IFERROR(Table17[[#This Row],[Gas 23-24]]/Table17[[#This Row],[Gas 22-23]],"")</f>
        <v/>
      </c>
    </row>
    <row r="961" spans="13:15" x14ac:dyDescent="0.25">
      <c r="M961" s="12"/>
      <c r="O961" s="97" t="str">
        <f>IFERROR(Table17[[#This Row],[Gas 23-24]]/Table17[[#This Row],[Gas 22-23]],"")</f>
        <v/>
      </c>
    </row>
    <row r="962" spans="13:15" x14ac:dyDescent="0.25">
      <c r="M962" s="12"/>
      <c r="O962" s="97" t="str">
        <f>IFERROR(Table17[[#This Row],[Gas 23-24]]/Table17[[#This Row],[Gas 22-23]],"")</f>
        <v/>
      </c>
    </row>
    <row r="963" spans="13:15" x14ac:dyDescent="0.25">
      <c r="M963" s="12"/>
      <c r="O963" s="97" t="str">
        <f>IFERROR(Table17[[#This Row],[Gas 23-24]]/Table17[[#This Row],[Gas 22-23]],"")</f>
        <v/>
      </c>
    </row>
    <row r="964" spans="13:15" x14ac:dyDescent="0.25">
      <c r="M964" s="12"/>
      <c r="O964" s="97" t="str">
        <f>IFERROR(Table17[[#This Row],[Gas 23-24]]/Table17[[#This Row],[Gas 22-23]],"")</f>
        <v/>
      </c>
    </row>
    <row r="965" spans="13:15" x14ac:dyDescent="0.25">
      <c r="M965" s="12"/>
      <c r="O965" s="97" t="str">
        <f>IFERROR(Table17[[#This Row],[Gas 23-24]]/Table17[[#This Row],[Gas 22-23]],"")</f>
        <v/>
      </c>
    </row>
    <row r="966" spans="13:15" x14ac:dyDescent="0.25">
      <c r="M966" s="12"/>
      <c r="O966" s="97" t="str">
        <f>IFERROR(Table17[[#This Row],[Gas 23-24]]/Table17[[#This Row],[Gas 22-23]],"")</f>
        <v/>
      </c>
    </row>
    <row r="967" spans="13:15" x14ac:dyDescent="0.25">
      <c r="M967" s="12"/>
      <c r="O967" s="97" t="str">
        <f>IFERROR(Table17[[#This Row],[Gas 23-24]]/Table17[[#This Row],[Gas 22-23]],"")</f>
        <v/>
      </c>
    </row>
    <row r="968" spans="13:15" x14ac:dyDescent="0.25">
      <c r="M968" s="12"/>
      <c r="O968" s="97" t="str">
        <f>IFERROR(Table17[[#This Row],[Gas 23-24]]/Table17[[#This Row],[Gas 22-23]],"")</f>
        <v/>
      </c>
    </row>
    <row r="969" spans="13:15" x14ac:dyDescent="0.25">
      <c r="M969" s="12"/>
      <c r="O969" s="97" t="str">
        <f>IFERROR(Table17[[#This Row],[Gas 23-24]]/Table17[[#This Row],[Gas 22-23]],"")</f>
        <v/>
      </c>
    </row>
    <row r="970" spans="13:15" x14ac:dyDescent="0.25">
      <c r="M970" s="12"/>
      <c r="O970" s="97" t="str">
        <f>IFERROR(Table17[[#This Row],[Gas 23-24]]/Table17[[#This Row],[Gas 22-23]],"")</f>
        <v/>
      </c>
    </row>
    <row r="971" spans="13:15" x14ac:dyDescent="0.25">
      <c r="M971" s="12"/>
      <c r="O971" s="97" t="str">
        <f>IFERROR(Table17[[#This Row],[Gas 23-24]]/Table17[[#This Row],[Gas 22-23]],"")</f>
        <v/>
      </c>
    </row>
    <row r="972" spans="13:15" x14ac:dyDescent="0.25">
      <c r="M972" s="12"/>
      <c r="O972" s="97" t="str">
        <f>IFERROR(Table17[[#This Row],[Gas 23-24]]/Table17[[#This Row],[Gas 22-23]],"")</f>
        <v/>
      </c>
    </row>
    <row r="973" spans="13:15" x14ac:dyDescent="0.25">
      <c r="M973" s="12"/>
      <c r="O973" s="97" t="str">
        <f>IFERROR(Table17[[#This Row],[Gas 23-24]]/Table17[[#This Row],[Gas 22-23]],"")</f>
        <v/>
      </c>
    </row>
    <row r="974" spans="13:15" x14ac:dyDescent="0.25">
      <c r="M974" s="12"/>
      <c r="O974" s="97" t="str">
        <f>IFERROR(Table17[[#This Row],[Gas 23-24]]/Table17[[#This Row],[Gas 22-23]],"")</f>
        <v/>
      </c>
    </row>
    <row r="975" spans="13:15" x14ac:dyDescent="0.25">
      <c r="M975" s="12"/>
      <c r="O975" s="97" t="str">
        <f>IFERROR(Table17[[#This Row],[Gas 23-24]]/Table17[[#This Row],[Gas 22-23]],"")</f>
        <v/>
      </c>
    </row>
    <row r="976" spans="13:15" x14ac:dyDescent="0.25">
      <c r="M976" s="12"/>
      <c r="O976" s="97" t="str">
        <f>IFERROR(Table17[[#This Row],[Gas 23-24]]/Table17[[#This Row],[Gas 22-23]],"")</f>
        <v/>
      </c>
    </row>
    <row r="977" spans="13:15" x14ac:dyDescent="0.25">
      <c r="M977" s="12"/>
      <c r="O977" s="97" t="str">
        <f>IFERROR(Table17[[#This Row],[Gas 23-24]]/Table17[[#This Row],[Gas 22-23]],"")</f>
        <v/>
      </c>
    </row>
    <row r="978" spans="13:15" x14ac:dyDescent="0.25">
      <c r="M978" s="12"/>
      <c r="O978" s="97" t="str">
        <f>IFERROR(Table17[[#This Row],[Gas 23-24]]/Table17[[#This Row],[Gas 22-23]],"")</f>
        <v/>
      </c>
    </row>
    <row r="979" spans="13:15" x14ac:dyDescent="0.25">
      <c r="M979" s="12"/>
      <c r="O979" s="97" t="str">
        <f>IFERROR(Table17[[#This Row],[Gas 23-24]]/Table17[[#This Row],[Gas 22-23]],"")</f>
        <v/>
      </c>
    </row>
    <row r="980" spans="13:15" x14ac:dyDescent="0.25">
      <c r="M980" s="12"/>
      <c r="O980" s="97" t="str">
        <f>IFERROR(Table17[[#This Row],[Gas 23-24]]/Table17[[#This Row],[Gas 22-23]],"")</f>
        <v/>
      </c>
    </row>
    <row r="981" spans="13:15" x14ac:dyDescent="0.25">
      <c r="M981" s="12"/>
      <c r="O981" s="97" t="str">
        <f>IFERROR(Table17[[#This Row],[Gas 23-24]]/Table17[[#This Row],[Gas 22-23]],"")</f>
        <v/>
      </c>
    </row>
    <row r="982" spans="13:15" x14ac:dyDescent="0.25">
      <c r="M982" s="12"/>
      <c r="O982" s="97" t="str">
        <f>IFERROR(Table17[[#This Row],[Gas 23-24]]/Table17[[#This Row],[Gas 22-23]],"")</f>
        <v/>
      </c>
    </row>
    <row r="983" spans="13:15" x14ac:dyDescent="0.25">
      <c r="M983" s="12"/>
      <c r="O983" s="97" t="str">
        <f>IFERROR(Table17[[#This Row],[Gas 23-24]]/Table17[[#This Row],[Gas 22-23]],"")</f>
        <v/>
      </c>
    </row>
    <row r="984" spans="13:15" x14ac:dyDescent="0.25">
      <c r="M984" s="12"/>
      <c r="O984" s="97" t="str">
        <f>IFERROR(Table17[[#This Row],[Gas 23-24]]/Table17[[#This Row],[Gas 22-23]],"")</f>
        <v/>
      </c>
    </row>
    <row r="985" spans="13:15" x14ac:dyDescent="0.25">
      <c r="M985" s="12"/>
      <c r="O985" s="97" t="str">
        <f>IFERROR(Table17[[#This Row],[Gas 23-24]]/Table17[[#This Row],[Gas 22-23]],"")</f>
        <v/>
      </c>
    </row>
    <row r="986" spans="13:15" x14ac:dyDescent="0.25">
      <c r="M986" s="12"/>
      <c r="O986" s="97" t="str">
        <f>IFERROR(Table17[[#This Row],[Gas 23-24]]/Table17[[#This Row],[Gas 22-23]],"")</f>
        <v/>
      </c>
    </row>
    <row r="987" spans="13:15" x14ac:dyDescent="0.25">
      <c r="M987" s="12"/>
      <c r="O987" s="97" t="str">
        <f>IFERROR(Table17[[#This Row],[Gas 23-24]]/Table17[[#This Row],[Gas 22-23]],"")</f>
        <v/>
      </c>
    </row>
    <row r="988" spans="13:15" x14ac:dyDescent="0.25">
      <c r="M988" s="12"/>
      <c r="O988" s="97" t="str">
        <f>IFERROR(Table17[[#This Row],[Gas 23-24]]/Table17[[#This Row],[Gas 22-23]],"")</f>
        <v/>
      </c>
    </row>
    <row r="989" spans="13:15" x14ac:dyDescent="0.25">
      <c r="M989" s="12"/>
      <c r="O989" s="97" t="str">
        <f>IFERROR(Table17[[#This Row],[Gas 23-24]]/Table17[[#This Row],[Gas 22-23]],"")</f>
        <v/>
      </c>
    </row>
    <row r="990" spans="13:15" x14ac:dyDescent="0.25">
      <c r="M990" s="12"/>
      <c r="O990" s="97" t="str">
        <f>IFERROR(Table17[[#This Row],[Gas 23-24]]/Table17[[#This Row],[Gas 22-23]],"")</f>
        <v/>
      </c>
    </row>
    <row r="991" spans="13:15" x14ac:dyDescent="0.25">
      <c r="M991" s="12"/>
      <c r="O991" s="97" t="str">
        <f>IFERROR(Table17[[#This Row],[Gas 23-24]]/Table17[[#This Row],[Gas 22-23]],"")</f>
        <v/>
      </c>
    </row>
    <row r="992" spans="13:15" x14ac:dyDescent="0.25">
      <c r="M992" s="12"/>
      <c r="O992" s="97" t="str">
        <f>IFERROR(Table17[[#This Row],[Gas 23-24]]/Table17[[#This Row],[Gas 22-23]],"")</f>
        <v/>
      </c>
    </row>
    <row r="993" spans="13:15" x14ac:dyDescent="0.25">
      <c r="M993" s="12"/>
      <c r="O993" s="97" t="str">
        <f>IFERROR(Table17[[#This Row],[Gas 23-24]]/Table17[[#This Row],[Gas 22-23]],"")</f>
        <v/>
      </c>
    </row>
    <row r="994" spans="13:15" x14ac:dyDescent="0.25">
      <c r="M994" s="12"/>
      <c r="O994" s="97" t="str">
        <f>IFERROR(Table17[[#This Row],[Gas 23-24]]/Table17[[#This Row],[Gas 22-23]],"")</f>
        <v/>
      </c>
    </row>
    <row r="995" spans="13:15" x14ac:dyDescent="0.25">
      <c r="M995" s="12"/>
      <c r="O995" s="97" t="str">
        <f>IFERROR(Table17[[#This Row],[Gas 23-24]]/Table17[[#This Row],[Gas 22-23]],"")</f>
        <v/>
      </c>
    </row>
    <row r="996" spans="13:15" x14ac:dyDescent="0.25">
      <c r="M996" s="12"/>
      <c r="O996" s="97" t="str">
        <f>IFERROR(Table17[[#This Row],[Gas 23-24]]/Table17[[#This Row],[Gas 22-23]],"")</f>
        <v/>
      </c>
    </row>
    <row r="997" spans="13:15" x14ac:dyDescent="0.25">
      <c r="M997" s="12"/>
      <c r="O997" s="97" t="str">
        <f>IFERROR(Table17[[#This Row],[Gas 23-24]]/Table17[[#This Row],[Gas 22-23]],"")</f>
        <v/>
      </c>
    </row>
    <row r="998" spans="13:15" x14ac:dyDescent="0.25">
      <c r="M998" s="12"/>
      <c r="O998" s="21"/>
    </row>
    <row r="999" spans="13:15" x14ac:dyDescent="0.25">
      <c r="M999" s="12"/>
      <c r="O999" s="21"/>
    </row>
    <row r="1000" spans="13:15" x14ac:dyDescent="0.25">
      <c r="M1000" s="12"/>
      <c r="O1000" s="21"/>
    </row>
    <row r="1001" spans="13:15" x14ac:dyDescent="0.25">
      <c r="M1001" s="12"/>
      <c r="O1001" s="21"/>
    </row>
    <row r="1002" spans="13:15" x14ac:dyDescent="0.25">
      <c r="M1002" s="12"/>
      <c r="O1002" s="21"/>
    </row>
    <row r="1003" spans="13:15" x14ac:dyDescent="0.25">
      <c r="M1003" s="12"/>
      <c r="O1003" s="21"/>
    </row>
    <row r="1004" spans="13:15" x14ac:dyDescent="0.25">
      <c r="M1004" s="12"/>
      <c r="O1004" s="21"/>
    </row>
    <row r="1005" spans="13:15" x14ac:dyDescent="0.25">
      <c r="M1005" s="12"/>
      <c r="O1005" s="21"/>
    </row>
    <row r="1006" spans="13:15" x14ac:dyDescent="0.25">
      <c r="M1006" s="12"/>
      <c r="O1006" s="21"/>
    </row>
    <row r="1007" spans="13:15" x14ac:dyDescent="0.25">
      <c r="M1007" s="12"/>
      <c r="O1007" s="21"/>
    </row>
    <row r="1008" spans="13:15" x14ac:dyDescent="0.25">
      <c r="M1008" s="12"/>
      <c r="O1008" s="21"/>
    </row>
    <row r="1009" spans="13:15" x14ac:dyDescent="0.25">
      <c r="M1009" s="12"/>
      <c r="O1009" s="21"/>
    </row>
    <row r="1010" spans="13:15" x14ac:dyDescent="0.25">
      <c r="M1010" s="12"/>
      <c r="O1010" s="21"/>
    </row>
    <row r="1011" spans="13:15" x14ac:dyDescent="0.25">
      <c r="M1011" s="12"/>
      <c r="O1011" s="21"/>
    </row>
    <row r="1012" spans="13:15" x14ac:dyDescent="0.25">
      <c r="M1012" s="12"/>
      <c r="O1012" s="21"/>
    </row>
    <row r="1013" spans="13:15" x14ac:dyDescent="0.25">
      <c r="M1013" s="12"/>
      <c r="O1013" s="21"/>
    </row>
    <row r="1014" spans="13:15" x14ac:dyDescent="0.25">
      <c r="M1014" s="12"/>
      <c r="O1014" s="21"/>
    </row>
    <row r="1015" spans="13:15" x14ac:dyDescent="0.25">
      <c r="M1015" s="12"/>
      <c r="O1015" s="21"/>
    </row>
    <row r="1016" spans="13:15" x14ac:dyDescent="0.25">
      <c r="M1016" s="12"/>
      <c r="O1016" s="21"/>
    </row>
    <row r="1017" spans="13:15" x14ac:dyDescent="0.25">
      <c r="M1017" s="12"/>
      <c r="O1017" s="21"/>
    </row>
    <row r="1018" spans="13:15" x14ac:dyDescent="0.25">
      <c r="M1018" s="12"/>
      <c r="O1018" s="21"/>
    </row>
    <row r="1019" spans="13:15" x14ac:dyDescent="0.25">
      <c r="M1019" s="12"/>
      <c r="O1019" s="21"/>
    </row>
    <row r="1020" spans="13:15" x14ac:dyDescent="0.25">
      <c r="M1020" s="12"/>
      <c r="O1020" s="21"/>
    </row>
    <row r="1021" spans="13:15" x14ac:dyDescent="0.25">
      <c r="M1021" s="12"/>
      <c r="O1021" s="21"/>
    </row>
    <row r="1022" spans="13:15" x14ac:dyDescent="0.25">
      <c r="M1022" s="12"/>
      <c r="O1022" s="21"/>
    </row>
    <row r="1023" spans="13:15" x14ac:dyDescent="0.25">
      <c r="M1023" s="12"/>
      <c r="O1023" s="21"/>
    </row>
    <row r="1024" spans="13:15" x14ac:dyDescent="0.25">
      <c r="M1024" s="12"/>
      <c r="O1024" s="21"/>
    </row>
    <row r="1025" spans="13:15" x14ac:dyDescent="0.25">
      <c r="M1025" s="12"/>
      <c r="O1025" s="21"/>
    </row>
    <row r="1026" spans="13:15" x14ac:dyDescent="0.25">
      <c r="M1026" s="12"/>
      <c r="O1026" s="21"/>
    </row>
    <row r="1027" spans="13:15" x14ac:dyDescent="0.25">
      <c r="M1027" s="12"/>
      <c r="O1027" s="21"/>
    </row>
    <row r="1028" spans="13:15" x14ac:dyDescent="0.25">
      <c r="M1028" s="12"/>
      <c r="O1028" s="21"/>
    </row>
    <row r="1029" spans="13:15" x14ac:dyDescent="0.25">
      <c r="M1029" s="12"/>
      <c r="O1029" s="21"/>
    </row>
    <row r="1030" spans="13:15" x14ac:dyDescent="0.25">
      <c r="M1030" s="12"/>
      <c r="O1030" s="21"/>
    </row>
    <row r="1031" spans="13:15" x14ac:dyDescent="0.25">
      <c r="M1031" s="12"/>
      <c r="O1031" s="21"/>
    </row>
    <row r="1032" spans="13:15" x14ac:dyDescent="0.25">
      <c r="M1032" s="12"/>
      <c r="O1032" s="21"/>
    </row>
    <row r="1033" spans="13:15" x14ac:dyDescent="0.25">
      <c r="M1033" s="12"/>
      <c r="O1033" s="21"/>
    </row>
    <row r="1034" spans="13:15" x14ac:dyDescent="0.25">
      <c r="M1034" s="12"/>
      <c r="O1034" s="21"/>
    </row>
    <row r="1035" spans="13:15" x14ac:dyDescent="0.25">
      <c r="M1035" s="12"/>
      <c r="O1035" s="21"/>
    </row>
    <row r="1036" spans="13:15" x14ac:dyDescent="0.25">
      <c r="M1036" s="12"/>
      <c r="O1036" s="21"/>
    </row>
    <row r="1037" spans="13:15" x14ac:dyDescent="0.25">
      <c r="M1037" s="12"/>
      <c r="O1037" s="21"/>
    </row>
    <row r="1038" spans="13:15" x14ac:dyDescent="0.25">
      <c r="M1038" s="12"/>
      <c r="O1038" s="21"/>
    </row>
    <row r="1039" spans="13:15" x14ac:dyDescent="0.25">
      <c r="M1039" s="12"/>
      <c r="O1039" s="21"/>
    </row>
    <row r="1040" spans="13:15" x14ac:dyDescent="0.25">
      <c r="M1040" s="12"/>
      <c r="O1040" s="21"/>
    </row>
    <row r="1041" spans="13:15" x14ac:dyDescent="0.25">
      <c r="M1041" s="12"/>
      <c r="O1041" s="21"/>
    </row>
    <row r="1042" spans="13:15" x14ac:dyDescent="0.25">
      <c r="M1042" s="12"/>
      <c r="O1042" s="21"/>
    </row>
    <row r="1043" spans="13:15" x14ac:dyDescent="0.25">
      <c r="M1043" s="12"/>
      <c r="O1043" s="21"/>
    </row>
    <row r="1044" spans="13:15" x14ac:dyDescent="0.25">
      <c r="M1044" s="12"/>
      <c r="O1044" s="21"/>
    </row>
    <row r="1045" spans="13:15" x14ac:dyDescent="0.25">
      <c r="M1045" s="12"/>
      <c r="O1045" s="21"/>
    </row>
    <row r="1046" spans="13:15" x14ac:dyDescent="0.25">
      <c r="M1046" s="12"/>
      <c r="O1046" s="21"/>
    </row>
    <row r="1047" spans="13:15" x14ac:dyDescent="0.25">
      <c r="M1047" s="12"/>
      <c r="O1047" s="21"/>
    </row>
    <row r="1048" spans="13:15" x14ac:dyDescent="0.25">
      <c r="M1048" s="12"/>
      <c r="O1048" s="21"/>
    </row>
    <row r="1049" spans="13:15" x14ac:dyDescent="0.25">
      <c r="M1049" s="12"/>
      <c r="O1049" s="21"/>
    </row>
    <row r="1050" spans="13:15" x14ac:dyDescent="0.25">
      <c r="M1050" s="12"/>
      <c r="O1050" s="21"/>
    </row>
    <row r="1051" spans="13:15" x14ac:dyDescent="0.25">
      <c r="M1051" s="12"/>
      <c r="O1051" s="21"/>
    </row>
    <row r="1052" spans="13:15" x14ac:dyDescent="0.25">
      <c r="M1052" s="12"/>
      <c r="O1052" s="21"/>
    </row>
    <row r="1053" spans="13:15" x14ac:dyDescent="0.25">
      <c r="M1053" s="12"/>
      <c r="O1053" s="21"/>
    </row>
    <row r="1054" spans="13:15" x14ac:dyDescent="0.25">
      <c r="M1054" s="12"/>
      <c r="O1054" s="21"/>
    </row>
    <row r="1055" spans="13:15" x14ac:dyDescent="0.25">
      <c r="M1055" s="12"/>
      <c r="O1055" s="21"/>
    </row>
    <row r="1056" spans="13:15" x14ac:dyDescent="0.25">
      <c r="M1056" s="12"/>
      <c r="O1056" s="21"/>
    </row>
    <row r="1057" spans="13:15" x14ac:dyDescent="0.25">
      <c r="M1057" s="12"/>
      <c r="O1057" s="21"/>
    </row>
    <row r="1058" spans="13:15" x14ac:dyDescent="0.25">
      <c r="M1058" s="12"/>
      <c r="O1058" s="21"/>
    </row>
    <row r="1059" spans="13:15" x14ac:dyDescent="0.25">
      <c r="M1059" s="12"/>
      <c r="O1059" s="21"/>
    </row>
    <row r="1060" spans="13:15" x14ac:dyDescent="0.25">
      <c r="M1060" s="12"/>
      <c r="O1060" s="21"/>
    </row>
    <row r="1061" spans="13:15" x14ac:dyDescent="0.25">
      <c r="M1061" s="12"/>
      <c r="O1061" s="21"/>
    </row>
    <row r="1062" spans="13:15" x14ac:dyDescent="0.25">
      <c r="M1062" s="12"/>
      <c r="O1062" s="21"/>
    </row>
    <row r="1063" spans="13:15" x14ac:dyDescent="0.25">
      <c r="M1063" s="12"/>
      <c r="O1063" s="21"/>
    </row>
    <row r="1064" spans="13:15" x14ac:dyDescent="0.25">
      <c r="M1064" s="12"/>
      <c r="O1064" s="21"/>
    </row>
    <row r="1065" spans="13:15" x14ac:dyDescent="0.25">
      <c r="M1065" s="12"/>
      <c r="O1065" s="21"/>
    </row>
    <row r="1066" spans="13:15" x14ac:dyDescent="0.25">
      <c r="M1066" s="12"/>
      <c r="O1066" s="21"/>
    </row>
    <row r="1067" spans="13:15" x14ac:dyDescent="0.25">
      <c r="M1067" s="12"/>
      <c r="O1067" s="21"/>
    </row>
    <row r="1068" spans="13:15" x14ac:dyDescent="0.25">
      <c r="M1068" s="12"/>
      <c r="O1068" s="21"/>
    </row>
    <row r="1069" spans="13:15" x14ac:dyDescent="0.25">
      <c r="M1069" s="12"/>
      <c r="O1069" s="21"/>
    </row>
    <row r="1070" spans="13:15" x14ac:dyDescent="0.25">
      <c r="M1070" s="12"/>
      <c r="O1070" s="21"/>
    </row>
    <row r="1071" spans="13:15" x14ac:dyDescent="0.25">
      <c r="M1071" s="12"/>
      <c r="O1071" s="21"/>
    </row>
    <row r="1072" spans="13:15" x14ac:dyDescent="0.25">
      <c r="M1072" s="12"/>
      <c r="O1072" s="21"/>
    </row>
    <row r="1073" spans="13:15" x14ac:dyDescent="0.25">
      <c r="M1073" s="12"/>
      <c r="O1073" s="21"/>
    </row>
    <row r="1074" spans="13:15" x14ac:dyDescent="0.25">
      <c r="M1074" s="12"/>
      <c r="O1074" s="21"/>
    </row>
    <row r="1075" spans="13:15" x14ac:dyDescent="0.25">
      <c r="M1075" s="12"/>
      <c r="O1075" s="21"/>
    </row>
    <row r="1076" spans="13:15" x14ac:dyDescent="0.25">
      <c r="M1076" s="12"/>
      <c r="O1076" s="21"/>
    </row>
    <row r="1077" spans="13:15" x14ac:dyDescent="0.25">
      <c r="M1077" s="12"/>
      <c r="O1077" s="21"/>
    </row>
    <row r="1078" spans="13:15" x14ac:dyDescent="0.25">
      <c r="M1078" s="12"/>
      <c r="O1078" s="21"/>
    </row>
    <row r="1079" spans="13:15" x14ac:dyDescent="0.25">
      <c r="M1079" s="12"/>
      <c r="O1079" s="21"/>
    </row>
    <row r="1080" spans="13:15" x14ac:dyDescent="0.25">
      <c r="M1080" s="12"/>
      <c r="O1080" s="21"/>
    </row>
    <row r="1081" spans="13:15" x14ac:dyDescent="0.25">
      <c r="M1081" s="12"/>
      <c r="O1081" s="21"/>
    </row>
    <row r="1082" spans="13:15" x14ac:dyDescent="0.25">
      <c r="M1082" s="12"/>
      <c r="O1082" s="21"/>
    </row>
    <row r="1083" spans="13:15" x14ac:dyDescent="0.25">
      <c r="M1083" s="12"/>
      <c r="O1083" s="21"/>
    </row>
    <row r="1084" spans="13:15" x14ac:dyDescent="0.25">
      <c r="M1084" s="12"/>
      <c r="O1084" s="21"/>
    </row>
    <row r="1085" spans="13:15" x14ac:dyDescent="0.25">
      <c r="M1085" s="12"/>
      <c r="O1085" s="21"/>
    </row>
    <row r="1086" spans="13:15" x14ac:dyDescent="0.25">
      <c r="M1086" s="12"/>
      <c r="O1086" s="21"/>
    </row>
    <row r="1087" spans="13:15" x14ac:dyDescent="0.25">
      <c r="M1087" s="12"/>
      <c r="O1087" s="21"/>
    </row>
    <row r="1088" spans="13:15" x14ac:dyDescent="0.25">
      <c r="M1088" s="12"/>
      <c r="O1088" s="21"/>
    </row>
    <row r="1089" spans="13:15" x14ac:dyDescent="0.25">
      <c r="M1089" s="12"/>
      <c r="O1089" s="21"/>
    </row>
    <row r="1090" spans="13:15" x14ac:dyDescent="0.25">
      <c r="M1090" s="12"/>
      <c r="O1090" s="21"/>
    </row>
    <row r="1091" spans="13:15" x14ac:dyDescent="0.25">
      <c r="M1091" s="12"/>
      <c r="O1091" s="21"/>
    </row>
    <row r="1092" spans="13:15" x14ac:dyDescent="0.25">
      <c r="M1092" s="12"/>
      <c r="O1092" s="21"/>
    </row>
    <row r="1093" spans="13:15" x14ac:dyDescent="0.25">
      <c r="M1093" s="12"/>
      <c r="O1093" s="21"/>
    </row>
    <row r="1094" spans="13:15" x14ac:dyDescent="0.25">
      <c r="M1094" s="12"/>
      <c r="O1094" s="21"/>
    </row>
    <row r="1095" spans="13:15" x14ac:dyDescent="0.25">
      <c r="M1095" s="12"/>
      <c r="O1095" s="21"/>
    </row>
    <row r="1096" spans="13:15" x14ac:dyDescent="0.25">
      <c r="M1096" s="12"/>
      <c r="O1096" s="21"/>
    </row>
    <row r="1097" spans="13:15" x14ac:dyDescent="0.25">
      <c r="M1097" s="12"/>
      <c r="O1097" s="21"/>
    </row>
    <row r="1098" spans="13:15" x14ac:dyDescent="0.25">
      <c r="M1098" s="12"/>
      <c r="O1098" s="21"/>
    </row>
    <row r="1099" spans="13:15" x14ac:dyDescent="0.25">
      <c r="M1099" s="12"/>
      <c r="O1099" s="21"/>
    </row>
    <row r="1100" spans="13:15" x14ac:dyDescent="0.25">
      <c r="M1100" s="12"/>
      <c r="O1100" s="21"/>
    </row>
    <row r="1101" spans="13:15" x14ac:dyDescent="0.25">
      <c r="M1101" s="12"/>
      <c r="O1101" s="21"/>
    </row>
    <row r="1102" spans="13:15" x14ac:dyDescent="0.25">
      <c r="M1102" s="12"/>
      <c r="O1102" s="21"/>
    </row>
    <row r="1103" spans="13:15" x14ac:dyDescent="0.25">
      <c r="M1103" s="12"/>
      <c r="O1103" s="21"/>
    </row>
    <row r="1104" spans="13:15" x14ac:dyDescent="0.25">
      <c r="M1104" s="12"/>
      <c r="O1104" s="21"/>
    </row>
    <row r="1105" spans="13:15" x14ac:dyDescent="0.25">
      <c r="M1105" s="12"/>
      <c r="O1105" s="21"/>
    </row>
    <row r="1106" spans="13:15" x14ac:dyDescent="0.25">
      <c r="M1106" s="12"/>
      <c r="O1106" s="21"/>
    </row>
    <row r="1107" spans="13:15" x14ac:dyDescent="0.25">
      <c r="M1107" s="12"/>
      <c r="O1107" s="21"/>
    </row>
    <row r="1108" spans="13:15" x14ac:dyDescent="0.25">
      <c r="M1108" s="12"/>
      <c r="O1108" s="21"/>
    </row>
    <row r="1109" spans="13:15" x14ac:dyDescent="0.25">
      <c r="M1109" s="12"/>
      <c r="O1109" s="21"/>
    </row>
    <row r="1110" spans="13:15" x14ac:dyDescent="0.25">
      <c r="M1110" s="12"/>
      <c r="O1110" s="21"/>
    </row>
    <row r="1111" spans="13:15" x14ac:dyDescent="0.25">
      <c r="M1111" s="12"/>
      <c r="O1111" s="21"/>
    </row>
    <row r="1112" spans="13:15" x14ac:dyDescent="0.25">
      <c r="M1112" s="12"/>
      <c r="O1112" s="21"/>
    </row>
    <row r="1113" spans="13:15" x14ac:dyDescent="0.25">
      <c r="M1113" s="12"/>
      <c r="O1113" s="21"/>
    </row>
    <row r="1114" spans="13:15" x14ac:dyDescent="0.25">
      <c r="M1114" s="12"/>
      <c r="O1114" s="21"/>
    </row>
    <row r="1115" spans="13:15" x14ac:dyDescent="0.25">
      <c r="M1115" s="12"/>
      <c r="O1115" s="21"/>
    </row>
    <row r="1116" spans="13:15" x14ac:dyDescent="0.25">
      <c r="M1116" s="12"/>
      <c r="O1116" s="21"/>
    </row>
    <row r="1117" spans="13:15" x14ac:dyDescent="0.25">
      <c r="M1117" s="12"/>
      <c r="O1117" s="21"/>
    </row>
    <row r="1118" spans="13:15" x14ac:dyDescent="0.25">
      <c r="M1118" s="12"/>
      <c r="O1118" s="21"/>
    </row>
    <row r="1119" spans="13:15" x14ac:dyDescent="0.25">
      <c r="M1119" s="12"/>
      <c r="O1119" s="21"/>
    </row>
    <row r="1120" spans="13:15" x14ac:dyDescent="0.25">
      <c r="M1120" s="12"/>
      <c r="O1120" s="21"/>
    </row>
    <row r="1121" spans="13:15" x14ac:dyDescent="0.25">
      <c r="M1121" s="12"/>
      <c r="O1121" s="21"/>
    </row>
    <row r="1122" spans="13:15" x14ac:dyDescent="0.25">
      <c r="M1122" s="12"/>
      <c r="O1122" s="21"/>
    </row>
    <row r="1123" spans="13:15" x14ac:dyDescent="0.25">
      <c r="M1123" s="12"/>
      <c r="O1123" s="21"/>
    </row>
    <row r="1124" spans="13:15" x14ac:dyDescent="0.25">
      <c r="M1124" s="12"/>
      <c r="O1124" s="21"/>
    </row>
    <row r="1125" spans="13:15" x14ac:dyDescent="0.25">
      <c r="M1125" s="12"/>
      <c r="O1125" s="21"/>
    </row>
    <row r="1126" spans="13:15" x14ac:dyDescent="0.25">
      <c r="M1126" s="12"/>
      <c r="O1126" s="21"/>
    </row>
    <row r="1127" spans="13:15" x14ac:dyDescent="0.25">
      <c r="M1127" s="12"/>
      <c r="O1127" s="21"/>
    </row>
    <row r="1128" spans="13:15" x14ac:dyDescent="0.25">
      <c r="M1128" s="12"/>
      <c r="O1128" s="21"/>
    </row>
    <row r="1129" spans="13:15" x14ac:dyDescent="0.25">
      <c r="M1129" s="12"/>
      <c r="O1129" s="21"/>
    </row>
    <row r="1130" spans="13:15" x14ac:dyDescent="0.25">
      <c r="M1130" s="12"/>
      <c r="O1130" s="21"/>
    </row>
    <row r="1131" spans="13:15" x14ac:dyDescent="0.25">
      <c r="M1131" s="12"/>
      <c r="O1131" s="21"/>
    </row>
    <row r="1132" spans="13:15" x14ac:dyDescent="0.25">
      <c r="M1132" s="12"/>
      <c r="O1132" s="21"/>
    </row>
    <row r="1133" spans="13:15" x14ac:dyDescent="0.25">
      <c r="M1133" s="12"/>
      <c r="O1133" s="21"/>
    </row>
    <row r="1134" spans="13:15" x14ac:dyDescent="0.25">
      <c r="M1134" s="12"/>
      <c r="O1134" s="21"/>
    </row>
    <row r="1135" spans="13:15" x14ac:dyDescent="0.25">
      <c r="M1135" s="12"/>
      <c r="O1135" s="21"/>
    </row>
    <row r="1136" spans="13:15" x14ac:dyDescent="0.25">
      <c r="M1136" s="12"/>
      <c r="O1136" s="21"/>
    </row>
    <row r="1137" spans="13:15" x14ac:dyDescent="0.25">
      <c r="M1137" s="12"/>
      <c r="O1137" s="21"/>
    </row>
    <row r="1138" spans="13:15" x14ac:dyDescent="0.25">
      <c r="M1138" s="12"/>
      <c r="O1138" s="21"/>
    </row>
    <row r="1139" spans="13:15" x14ac:dyDescent="0.25">
      <c r="M1139" s="12"/>
      <c r="O1139" s="21"/>
    </row>
    <row r="1140" spans="13:15" x14ac:dyDescent="0.25">
      <c r="M1140" s="12"/>
      <c r="O1140" s="21"/>
    </row>
    <row r="1141" spans="13:15" x14ac:dyDescent="0.25">
      <c r="M1141" s="12"/>
      <c r="O1141" s="21"/>
    </row>
    <row r="1142" spans="13:15" x14ac:dyDescent="0.25">
      <c r="M1142" s="12"/>
      <c r="O1142" s="21"/>
    </row>
    <row r="1143" spans="13:15" x14ac:dyDescent="0.25">
      <c r="M1143" s="12"/>
      <c r="O1143" s="21"/>
    </row>
    <row r="1144" spans="13:15" x14ac:dyDescent="0.25">
      <c r="M1144" s="12"/>
      <c r="O1144" s="21"/>
    </row>
    <row r="1145" spans="13:15" x14ac:dyDescent="0.25">
      <c r="M1145" s="12"/>
      <c r="O1145" s="21"/>
    </row>
    <row r="1146" spans="13:15" x14ac:dyDescent="0.25">
      <c r="M1146" s="12"/>
      <c r="O1146" s="21"/>
    </row>
    <row r="1147" spans="13:15" x14ac:dyDescent="0.25">
      <c r="M1147" s="12"/>
      <c r="O1147" s="21"/>
    </row>
    <row r="1148" spans="13:15" x14ac:dyDescent="0.25">
      <c r="M1148" s="12"/>
      <c r="O1148" s="21"/>
    </row>
    <row r="1149" spans="13:15" x14ac:dyDescent="0.25">
      <c r="M1149" s="12"/>
      <c r="O1149" s="21"/>
    </row>
    <row r="1150" spans="13:15" x14ac:dyDescent="0.25">
      <c r="M1150" s="12"/>
      <c r="O1150" s="21"/>
    </row>
    <row r="1151" spans="13:15" x14ac:dyDescent="0.25">
      <c r="M1151" s="12"/>
      <c r="O1151" s="21"/>
    </row>
    <row r="1152" spans="13:15" x14ac:dyDescent="0.25">
      <c r="M1152" s="12"/>
      <c r="O1152" s="21"/>
    </row>
    <row r="1153" spans="13:15" x14ac:dyDescent="0.25">
      <c r="M1153" s="12"/>
      <c r="O1153" s="21"/>
    </row>
    <row r="1154" spans="13:15" x14ac:dyDescent="0.25">
      <c r="M1154" s="12"/>
      <c r="O1154" s="21"/>
    </row>
    <row r="1155" spans="13:15" x14ac:dyDescent="0.25">
      <c r="M1155" s="12"/>
      <c r="O1155" s="21"/>
    </row>
    <row r="1156" spans="13:15" x14ac:dyDescent="0.25">
      <c r="M1156" s="12"/>
      <c r="O1156" s="21"/>
    </row>
    <row r="1157" spans="13:15" x14ac:dyDescent="0.25">
      <c r="M1157" s="12"/>
      <c r="O1157" s="21"/>
    </row>
    <row r="1158" spans="13:15" x14ac:dyDescent="0.25">
      <c r="M1158" s="12"/>
      <c r="O1158" s="21"/>
    </row>
    <row r="1159" spans="13:15" x14ac:dyDescent="0.25">
      <c r="M1159" s="12"/>
      <c r="O1159" s="21"/>
    </row>
    <row r="1160" spans="13:15" x14ac:dyDescent="0.25">
      <c r="M1160" s="12"/>
      <c r="O1160" s="21"/>
    </row>
    <row r="1161" spans="13:15" x14ac:dyDescent="0.25">
      <c r="M1161" s="12"/>
      <c r="O1161" s="21"/>
    </row>
    <row r="1162" spans="13:15" x14ac:dyDescent="0.25">
      <c r="M1162" s="12"/>
      <c r="O1162" s="21"/>
    </row>
    <row r="1163" spans="13:15" x14ac:dyDescent="0.25">
      <c r="M1163" s="12"/>
      <c r="O1163" s="21"/>
    </row>
    <row r="1164" spans="13:15" x14ac:dyDescent="0.25">
      <c r="M1164" s="12"/>
      <c r="O1164" s="21"/>
    </row>
    <row r="1165" spans="13:15" x14ac:dyDescent="0.25">
      <c r="M1165" s="12"/>
      <c r="O1165" s="21"/>
    </row>
    <row r="1166" spans="13:15" x14ac:dyDescent="0.25">
      <c r="M1166" s="12"/>
      <c r="O1166" s="21"/>
    </row>
    <row r="1167" spans="13:15" x14ac:dyDescent="0.25">
      <c r="M1167" s="12"/>
      <c r="O1167" s="21"/>
    </row>
    <row r="1168" spans="13:15" x14ac:dyDescent="0.25">
      <c r="M1168" s="12"/>
      <c r="O1168" s="21"/>
    </row>
    <row r="1169" spans="13:15" x14ac:dyDescent="0.25">
      <c r="M1169" s="12"/>
      <c r="O1169" s="21"/>
    </row>
    <row r="1170" spans="13:15" x14ac:dyDescent="0.25">
      <c r="M1170" s="12"/>
      <c r="O1170" s="21"/>
    </row>
    <row r="1171" spans="13:15" x14ac:dyDescent="0.25">
      <c r="M1171" s="12"/>
      <c r="O1171" s="21"/>
    </row>
    <row r="1172" spans="13:15" x14ac:dyDescent="0.25">
      <c r="M1172" s="12"/>
      <c r="O1172" s="21"/>
    </row>
    <row r="1173" spans="13:15" x14ac:dyDescent="0.25">
      <c r="M1173" s="12"/>
      <c r="O1173" s="21"/>
    </row>
    <row r="1174" spans="13:15" x14ac:dyDescent="0.25">
      <c r="M1174" s="12"/>
      <c r="O1174" s="21"/>
    </row>
    <row r="1175" spans="13:15" x14ac:dyDescent="0.25">
      <c r="M1175" s="12"/>
      <c r="O1175" s="21"/>
    </row>
    <row r="1176" spans="13:15" x14ac:dyDescent="0.25">
      <c r="M1176" s="12"/>
      <c r="O1176" s="21"/>
    </row>
    <row r="1177" spans="13:15" x14ac:dyDescent="0.25">
      <c r="M1177" s="12"/>
      <c r="O1177" s="21"/>
    </row>
    <row r="1178" spans="13:15" x14ac:dyDescent="0.25">
      <c r="M1178" s="12"/>
      <c r="O1178" s="21"/>
    </row>
    <row r="1179" spans="13:15" x14ac:dyDescent="0.25">
      <c r="M1179" s="12"/>
      <c r="O1179" s="21"/>
    </row>
    <row r="1180" spans="13:15" x14ac:dyDescent="0.25">
      <c r="M1180" s="12"/>
      <c r="O1180" s="21"/>
    </row>
    <row r="1181" spans="13:15" x14ac:dyDescent="0.25">
      <c r="M1181" s="12"/>
      <c r="O1181" s="21"/>
    </row>
    <row r="1182" spans="13:15" x14ac:dyDescent="0.25">
      <c r="M1182" s="12"/>
      <c r="O1182" s="21"/>
    </row>
    <row r="1183" spans="13:15" x14ac:dyDescent="0.25">
      <c r="M1183" s="12"/>
      <c r="O1183" s="21"/>
    </row>
    <row r="1184" spans="13:15" x14ac:dyDescent="0.25">
      <c r="M1184" s="12"/>
      <c r="O1184" s="21"/>
    </row>
    <row r="1185" spans="13:15" x14ac:dyDescent="0.25">
      <c r="M1185" s="12"/>
      <c r="O1185" s="21"/>
    </row>
    <row r="1186" spans="13:15" x14ac:dyDescent="0.25">
      <c r="M1186" s="12"/>
      <c r="O1186" s="21"/>
    </row>
    <row r="1187" spans="13:15" x14ac:dyDescent="0.25">
      <c r="M1187" s="12"/>
      <c r="O1187" s="21"/>
    </row>
    <row r="1188" spans="13:15" x14ac:dyDescent="0.25">
      <c r="M1188" s="12"/>
      <c r="O1188" s="21"/>
    </row>
    <row r="1189" spans="13:15" x14ac:dyDescent="0.25">
      <c r="M1189" s="12"/>
      <c r="O1189" s="21"/>
    </row>
    <row r="1190" spans="13:15" x14ac:dyDescent="0.25">
      <c r="M1190" s="12"/>
      <c r="O1190" s="21"/>
    </row>
    <row r="1191" spans="13:15" x14ac:dyDescent="0.25">
      <c r="M1191" s="12"/>
      <c r="O1191" s="21"/>
    </row>
    <row r="1192" spans="13:15" x14ac:dyDescent="0.25">
      <c r="M1192" s="12"/>
      <c r="O1192" s="21"/>
    </row>
    <row r="1193" spans="13:15" x14ac:dyDescent="0.25">
      <c r="M1193" s="12"/>
      <c r="O1193" s="21"/>
    </row>
    <row r="1194" spans="13:15" x14ac:dyDescent="0.25">
      <c r="M1194" s="12"/>
      <c r="O1194" s="21"/>
    </row>
    <row r="1195" spans="13:15" x14ac:dyDescent="0.25">
      <c r="M1195" s="12"/>
      <c r="O1195" s="21"/>
    </row>
    <row r="1196" spans="13:15" x14ac:dyDescent="0.25">
      <c r="M1196" s="12"/>
      <c r="O1196" s="21"/>
    </row>
    <row r="1197" spans="13:15" x14ac:dyDescent="0.25">
      <c r="M1197" s="12"/>
      <c r="O1197" s="21"/>
    </row>
    <row r="1198" spans="13:15" x14ac:dyDescent="0.25">
      <c r="M1198" s="12"/>
      <c r="O1198" s="21"/>
    </row>
    <row r="1199" spans="13:15" x14ac:dyDescent="0.25">
      <c r="M1199" s="12"/>
      <c r="O1199" s="21"/>
    </row>
    <row r="1200" spans="13:15" x14ac:dyDescent="0.25">
      <c r="M1200" s="12"/>
      <c r="O1200" s="21"/>
    </row>
    <row r="1201" spans="13:15" x14ac:dyDescent="0.25">
      <c r="M1201" s="12"/>
      <c r="O1201" s="21"/>
    </row>
    <row r="1202" spans="13:15" x14ac:dyDescent="0.25">
      <c r="M1202" s="12"/>
      <c r="O1202" s="21"/>
    </row>
    <row r="1203" spans="13:15" x14ac:dyDescent="0.25">
      <c r="M1203" s="12"/>
      <c r="O1203" s="21"/>
    </row>
    <row r="1204" spans="13:15" x14ac:dyDescent="0.25">
      <c r="M1204" s="12"/>
      <c r="O1204" s="21"/>
    </row>
    <row r="1205" spans="13:15" x14ac:dyDescent="0.25">
      <c r="M1205" s="12"/>
      <c r="O1205" s="21"/>
    </row>
    <row r="1206" spans="13:15" x14ac:dyDescent="0.25">
      <c r="M1206" s="12"/>
      <c r="O1206" s="21"/>
    </row>
    <row r="1207" spans="13:15" x14ac:dyDescent="0.25">
      <c r="M1207" s="12"/>
      <c r="O1207" s="21"/>
    </row>
    <row r="1208" spans="13:15" x14ac:dyDescent="0.25">
      <c r="M1208" s="12"/>
      <c r="O1208" s="21"/>
    </row>
    <row r="1209" spans="13:15" x14ac:dyDescent="0.25">
      <c r="M1209" s="12"/>
      <c r="O1209" s="21"/>
    </row>
    <row r="1210" spans="13:15" x14ac:dyDescent="0.25">
      <c r="M1210" s="12"/>
      <c r="O1210" s="21"/>
    </row>
    <row r="1211" spans="13:15" x14ac:dyDescent="0.25">
      <c r="M1211" s="12"/>
      <c r="O1211" s="21"/>
    </row>
    <row r="1212" spans="13:15" x14ac:dyDescent="0.25">
      <c r="M1212" s="12"/>
      <c r="O1212" s="21"/>
    </row>
    <row r="1213" spans="13:15" x14ac:dyDescent="0.25">
      <c r="M1213" s="12"/>
      <c r="O1213" s="21"/>
    </row>
    <row r="1214" spans="13:15" x14ac:dyDescent="0.25">
      <c r="M1214" s="12"/>
      <c r="O1214" s="21"/>
    </row>
    <row r="1215" spans="13:15" x14ac:dyDescent="0.25">
      <c r="M1215" s="12"/>
      <c r="O1215" s="21"/>
    </row>
    <row r="1216" spans="13:15" x14ac:dyDescent="0.25">
      <c r="M1216" s="12"/>
      <c r="O1216" s="21"/>
    </row>
    <row r="1217" spans="13:15" x14ac:dyDescent="0.25">
      <c r="M1217" s="12"/>
      <c r="O1217" s="21"/>
    </row>
    <row r="1218" spans="13:15" x14ac:dyDescent="0.25">
      <c r="M1218" s="12"/>
      <c r="O1218" s="21"/>
    </row>
    <row r="1219" spans="13:15" x14ac:dyDescent="0.25">
      <c r="M1219" s="12"/>
      <c r="O1219" s="21"/>
    </row>
    <row r="1220" spans="13:15" x14ac:dyDescent="0.25">
      <c r="M1220" s="12"/>
      <c r="O1220" s="21"/>
    </row>
    <row r="1221" spans="13:15" x14ac:dyDescent="0.25">
      <c r="M1221" s="12"/>
      <c r="O1221" s="21"/>
    </row>
    <row r="1222" spans="13:15" x14ac:dyDescent="0.25">
      <c r="M1222" s="12"/>
      <c r="O1222" s="21"/>
    </row>
    <row r="1223" spans="13:15" x14ac:dyDescent="0.25">
      <c r="M1223" s="12"/>
      <c r="O1223" s="21"/>
    </row>
    <row r="1224" spans="13:15" x14ac:dyDescent="0.25">
      <c r="M1224" s="12"/>
      <c r="O1224" s="21"/>
    </row>
    <row r="1225" spans="13:15" x14ac:dyDescent="0.25">
      <c r="M1225" s="12"/>
      <c r="O1225" s="21"/>
    </row>
    <row r="1226" spans="13:15" x14ac:dyDescent="0.25">
      <c r="M1226" s="12"/>
      <c r="O1226" s="21"/>
    </row>
    <row r="1227" spans="13:15" x14ac:dyDescent="0.25">
      <c r="M1227" s="12"/>
      <c r="O1227" s="21"/>
    </row>
    <row r="1228" spans="13:15" x14ac:dyDescent="0.25">
      <c r="M1228" s="12"/>
      <c r="O1228" s="21"/>
    </row>
    <row r="1229" spans="13:15" x14ac:dyDescent="0.25">
      <c r="M1229" s="12"/>
      <c r="O1229" s="21"/>
    </row>
    <row r="1230" spans="13:15" x14ac:dyDescent="0.25">
      <c r="M1230" s="12"/>
      <c r="O1230" s="21"/>
    </row>
    <row r="1231" spans="13:15" x14ac:dyDescent="0.25">
      <c r="M1231" s="12"/>
      <c r="O1231" s="21"/>
    </row>
    <row r="1232" spans="13:15" x14ac:dyDescent="0.25">
      <c r="M1232" s="12"/>
      <c r="O1232" s="21"/>
    </row>
    <row r="1233" spans="13:15" x14ac:dyDescent="0.25">
      <c r="M1233" s="12"/>
      <c r="O1233" s="21"/>
    </row>
    <row r="1234" spans="13:15" x14ac:dyDescent="0.25">
      <c r="M1234" s="12"/>
      <c r="O1234" s="21"/>
    </row>
    <row r="1235" spans="13:15" x14ac:dyDescent="0.25">
      <c r="M1235" s="12"/>
      <c r="O1235" s="21"/>
    </row>
    <row r="1236" spans="13:15" x14ac:dyDescent="0.25">
      <c r="M1236" s="12"/>
      <c r="O1236" s="21"/>
    </row>
    <row r="1237" spans="13:15" x14ac:dyDescent="0.25">
      <c r="M1237" s="12"/>
      <c r="O1237" s="21"/>
    </row>
    <row r="1238" spans="13:15" x14ac:dyDescent="0.25">
      <c r="M1238" s="12"/>
      <c r="O1238" s="21"/>
    </row>
    <row r="1239" spans="13:15" x14ac:dyDescent="0.25">
      <c r="M1239" s="12"/>
      <c r="O1239" s="21"/>
    </row>
    <row r="1240" spans="13:15" x14ac:dyDescent="0.25">
      <c r="M1240" s="12"/>
      <c r="O1240" s="21"/>
    </row>
    <row r="1241" spans="13:15" x14ac:dyDescent="0.25">
      <c r="M1241" s="12"/>
      <c r="O1241" s="21"/>
    </row>
    <row r="1242" spans="13:15" x14ac:dyDescent="0.25">
      <c r="M1242" s="12"/>
      <c r="O1242" s="21"/>
    </row>
    <row r="1243" spans="13:15" x14ac:dyDescent="0.25">
      <c r="M1243" s="12"/>
      <c r="O1243" s="21"/>
    </row>
    <row r="1244" spans="13:15" x14ac:dyDescent="0.25">
      <c r="M1244" s="12"/>
      <c r="O1244" s="21"/>
    </row>
    <row r="1245" spans="13:15" x14ac:dyDescent="0.25">
      <c r="M1245" s="12"/>
      <c r="O1245" s="21"/>
    </row>
    <row r="1246" spans="13:15" x14ac:dyDescent="0.25">
      <c r="M1246" s="12"/>
      <c r="O1246" s="21"/>
    </row>
    <row r="1247" spans="13:15" x14ac:dyDescent="0.25">
      <c r="M1247" s="12"/>
      <c r="O1247" s="21"/>
    </row>
    <row r="1248" spans="13:15" x14ac:dyDescent="0.25">
      <c r="M1248" s="12"/>
      <c r="O1248" s="21"/>
    </row>
    <row r="1249" spans="13:15" x14ac:dyDescent="0.25">
      <c r="M1249" s="12"/>
      <c r="O1249" s="21"/>
    </row>
    <row r="1250" spans="13:15" x14ac:dyDescent="0.25">
      <c r="M1250" s="12"/>
      <c r="O1250" s="21"/>
    </row>
    <row r="1251" spans="13:15" x14ac:dyDescent="0.25">
      <c r="M1251" s="12"/>
      <c r="O1251" s="21"/>
    </row>
    <row r="1252" spans="13:15" x14ac:dyDescent="0.25">
      <c r="M1252" s="12"/>
      <c r="O1252" s="21"/>
    </row>
    <row r="1253" spans="13:15" x14ac:dyDescent="0.25">
      <c r="M1253" s="12"/>
      <c r="O1253" s="21"/>
    </row>
    <row r="1254" spans="13:15" x14ac:dyDescent="0.25">
      <c r="M1254" s="12"/>
      <c r="O1254" s="21"/>
    </row>
    <row r="1255" spans="13:15" x14ac:dyDescent="0.25">
      <c r="M1255" s="12"/>
      <c r="O1255" s="21"/>
    </row>
    <row r="1256" spans="13:15" x14ac:dyDescent="0.25">
      <c r="M1256" s="12"/>
      <c r="O1256" s="21"/>
    </row>
    <row r="1257" spans="13:15" x14ac:dyDescent="0.25">
      <c r="M1257" s="12"/>
      <c r="O1257" s="21"/>
    </row>
    <row r="1258" spans="13:15" x14ac:dyDescent="0.25">
      <c r="M1258" s="12"/>
      <c r="O1258" s="21"/>
    </row>
    <row r="1259" spans="13:15" x14ac:dyDescent="0.25">
      <c r="M1259" s="12"/>
      <c r="O1259" s="21"/>
    </row>
    <row r="1260" spans="13:15" x14ac:dyDescent="0.25">
      <c r="M1260" s="12"/>
      <c r="O1260" s="21"/>
    </row>
    <row r="1261" spans="13:15" x14ac:dyDescent="0.25">
      <c r="M1261" s="12"/>
      <c r="O1261" s="21"/>
    </row>
    <row r="1262" spans="13:15" x14ac:dyDescent="0.25">
      <c r="M1262" s="12"/>
      <c r="O1262" s="21"/>
    </row>
    <row r="1263" spans="13:15" x14ac:dyDescent="0.25">
      <c r="M1263" s="12"/>
      <c r="O1263" s="21"/>
    </row>
    <row r="1264" spans="13:15" x14ac:dyDescent="0.25">
      <c r="M1264" s="12"/>
      <c r="O1264" s="21"/>
    </row>
    <row r="1265" spans="13:15" x14ac:dyDescent="0.25">
      <c r="M1265" s="12"/>
      <c r="O1265" s="21"/>
    </row>
    <row r="1266" spans="13:15" x14ac:dyDescent="0.25">
      <c r="M1266" s="12"/>
      <c r="O1266" s="21"/>
    </row>
    <row r="1267" spans="13:15" x14ac:dyDescent="0.25">
      <c r="M1267" s="12"/>
      <c r="O1267" s="21"/>
    </row>
    <row r="1268" spans="13:15" x14ac:dyDescent="0.25">
      <c r="M1268" s="12"/>
      <c r="O1268" s="21"/>
    </row>
    <row r="1269" spans="13:15" x14ac:dyDescent="0.25">
      <c r="M1269" s="12"/>
      <c r="O1269" s="21"/>
    </row>
    <row r="1270" spans="13:15" x14ac:dyDescent="0.25">
      <c r="M1270" s="12"/>
      <c r="O1270" s="21"/>
    </row>
    <row r="1271" spans="13:15" x14ac:dyDescent="0.25">
      <c r="M1271" s="12"/>
      <c r="O1271" s="21"/>
    </row>
    <row r="1272" spans="13:15" x14ac:dyDescent="0.25">
      <c r="M1272" s="12"/>
      <c r="O1272" s="21"/>
    </row>
    <row r="1273" spans="13:15" x14ac:dyDescent="0.25">
      <c r="M1273" s="12"/>
      <c r="O1273" s="21"/>
    </row>
    <row r="1274" spans="13:15" x14ac:dyDescent="0.25">
      <c r="M1274" s="12"/>
      <c r="O1274" s="21"/>
    </row>
    <row r="1275" spans="13:15" x14ac:dyDescent="0.25">
      <c r="M1275" s="12"/>
      <c r="O1275" s="21"/>
    </row>
    <row r="1276" spans="13:15" x14ac:dyDescent="0.25">
      <c r="M1276" s="12"/>
      <c r="O1276" s="21"/>
    </row>
    <row r="1277" spans="13:15" x14ac:dyDescent="0.25">
      <c r="M1277" s="12"/>
      <c r="O1277" s="21"/>
    </row>
    <row r="1278" spans="13:15" x14ac:dyDescent="0.25">
      <c r="M1278" s="12"/>
      <c r="O1278" s="21"/>
    </row>
    <row r="1279" spans="13:15" x14ac:dyDescent="0.25">
      <c r="M1279" s="12"/>
      <c r="O1279" s="21"/>
    </row>
    <row r="1280" spans="13:15" x14ac:dyDescent="0.25">
      <c r="M1280" s="12"/>
      <c r="O1280" s="21"/>
    </row>
    <row r="1281" spans="13:15" x14ac:dyDescent="0.25">
      <c r="M1281" s="12"/>
      <c r="O1281" s="21"/>
    </row>
    <row r="1282" spans="13:15" x14ac:dyDescent="0.25">
      <c r="M1282" s="12"/>
      <c r="O1282" s="21"/>
    </row>
    <row r="1283" spans="13:15" x14ac:dyDescent="0.25">
      <c r="M1283" s="12"/>
      <c r="O1283" s="21"/>
    </row>
    <row r="1284" spans="13:15" x14ac:dyDescent="0.25">
      <c r="M1284" s="12"/>
      <c r="O1284" s="21"/>
    </row>
    <row r="1285" spans="13:15" x14ac:dyDescent="0.25">
      <c r="M1285" s="12"/>
      <c r="O1285" s="21"/>
    </row>
    <row r="1286" spans="13:15" x14ac:dyDescent="0.25">
      <c r="M1286" s="12"/>
      <c r="O1286" s="21"/>
    </row>
    <row r="1287" spans="13:15" x14ac:dyDescent="0.25">
      <c r="M1287" s="12"/>
      <c r="O1287" s="21"/>
    </row>
    <row r="1288" spans="13:15" x14ac:dyDescent="0.25">
      <c r="M1288" s="12"/>
      <c r="O1288" s="21"/>
    </row>
    <row r="1289" spans="13:15" x14ac:dyDescent="0.25">
      <c r="M1289" s="12"/>
      <c r="O1289" s="21"/>
    </row>
    <row r="1290" spans="13:15" x14ac:dyDescent="0.25">
      <c r="M1290" s="12"/>
      <c r="O1290" s="21"/>
    </row>
    <row r="1291" spans="13:15" x14ac:dyDescent="0.25">
      <c r="M1291" s="12"/>
      <c r="O1291" s="21"/>
    </row>
    <row r="1292" spans="13:15" x14ac:dyDescent="0.25">
      <c r="M1292" s="12"/>
      <c r="O1292" s="21"/>
    </row>
    <row r="1293" spans="13:15" x14ac:dyDescent="0.25">
      <c r="M1293" s="12"/>
      <c r="O1293" s="21"/>
    </row>
    <row r="1294" spans="13:15" x14ac:dyDescent="0.25">
      <c r="M1294" s="12"/>
      <c r="O1294" s="21"/>
    </row>
    <row r="1295" spans="13:15" x14ac:dyDescent="0.25">
      <c r="M1295" s="12"/>
      <c r="O1295" s="21"/>
    </row>
    <row r="1296" spans="13:15" x14ac:dyDescent="0.25">
      <c r="M1296" s="12"/>
      <c r="O1296" s="21"/>
    </row>
    <row r="1297" spans="13:15" x14ac:dyDescent="0.25">
      <c r="M1297" s="12"/>
      <c r="O1297" s="21"/>
    </row>
    <row r="1298" spans="13:15" x14ac:dyDescent="0.25">
      <c r="M1298" s="12"/>
      <c r="O1298" s="21"/>
    </row>
    <row r="1299" spans="13:15" x14ac:dyDescent="0.25">
      <c r="M1299" s="12"/>
      <c r="O1299" s="21"/>
    </row>
    <row r="1300" spans="13:15" x14ac:dyDescent="0.25">
      <c r="M1300" s="12"/>
      <c r="O1300" s="21"/>
    </row>
    <row r="1301" spans="13:15" x14ac:dyDescent="0.25">
      <c r="M1301" s="12"/>
      <c r="O1301" s="21"/>
    </row>
    <row r="1302" spans="13:15" x14ac:dyDescent="0.25">
      <c r="M1302" s="12"/>
      <c r="O1302" s="21"/>
    </row>
    <row r="1303" spans="13:15" x14ac:dyDescent="0.25">
      <c r="M1303" s="12"/>
      <c r="O1303" s="21"/>
    </row>
    <row r="1304" spans="13:15" x14ac:dyDescent="0.25">
      <c r="M1304" s="12"/>
      <c r="O1304" s="21"/>
    </row>
    <row r="1305" spans="13:15" x14ac:dyDescent="0.25">
      <c r="M1305" s="12"/>
      <c r="O1305" s="21"/>
    </row>
    <row r="1306" spans="13:15" x14ac:dyDescent="0.25">
      <c r="M1306" s="12"/>
      <c r="O1306" s="21"/>
    </row>
    <row r="1307" spans="13:15" x14ac:dyDescent="0.25">
      <c r="M1307" s="12"/>
      <c r="O1307" s="21"/>
    </row>
    <row r="1308" spans="13:15" x14ac:dyDescent="0.25">
      <c r="M1308" s="12"/>
      <c r="O1308" s="21"/>
    </row>
    <row r="1309" spans="13:15" x14ac:dyDescent="0.25">
      <c r="M1309" s="12"/>
      <c r="O1309" s="21"/>
    </row>
    <row r="1310" spans="13:15" x14ac:dyDescent="0.25">
      <c r="M1310" s="12"/>
      <c r="O1310" s="21"/>
    </row>
    <row r="1311" spans="13:15" x14ac:dyDescent="0.25">
      <c r="M1311" s="12"/>
      <c r="O1311" s="21"/>
    </row>
    <row r="1312" spans="13:15" x14ac:dyDescent="0.25">
      <c r="M1312" s="12"/>
      <c r="O1312" s="21"/>
    </row>
    <row r="1313" spans="13:15" x14ac:dyDescent="0.25">
      <c r="M1313" s="12"/>
      <c r="O1313" s="21"/>
    </row>
    <row r="1314" spans="13:15" x14ac:dyDescent="0.25">
      <c r="M1314" s="12"/>
      <c r="O1314" s="21"/>
    </row>
    <row r="1315" spans="13:15" x14ac:dyDescent="0.25">
      <c r="M1315" s="12"/>
      <c r="O1315" s="21"/>
    </row>
    <row r="1316" spans="13:15" x14ac:dyDescent="0.25">
      <c r="M1316" s="12"/>
      <c r="O1316" s="21"/>
    </row>
    <row r="1317" spans="13:15" x14ac:dyDescent="0.25">
      <c r="M1317" s="12"/>
      <c r="O1317" s="21"/>
    </row>
    <row r="1318" spans="13:15" x14ac:dyDescent="0.25">
      <c r="M1318" s="12"/>
      <c r="O1318" s="21"/>
    </row>
    <row r="1319" spans="13:15" x14ac:dyDescent="0.25">
      <c r="M1319" s="12"/>
      <c r="O1319" s="21"/>
    </row>
    <row r="1320" spans="13:15" x14ac:dyDescent="0.25">
      <c r="M1320" s="12"/>
      <c r="O1320" s="21"/>
    </row>
    <row r="1321" spans="13:15" x14ac:dyDescent="0.25">
      <c r="M1321" s="12"/>
      <c r="O1321" s="21"/>
    </row>
    <row r="1322" spans="13:15" x14ac:dyDescent="0.25">
      <c r="M1322" s="12"/>
      <c r="O1322" s="21"/>
    </row>
    <row r="1323" spans="13:15" x14ac:dyDescent="0.25">
      <c r="M1323" s="12"/>
      <c r="O1323" s="21"/>
    </row>
    <row r="1324" spans="13:15" x14ac:dyDescent="0.25">
      <c r="M1324" s="12"/>
      <c r="O1324" s="21"/>
    </row>
    <row r="1325" spans="13:15" x14ac:dyDescent="0.25">
      <c r="M1325" s="12"/>
      <c r="O1325" s="21"/>
    </row>
    <row r="1326" spans="13:15" x14ac:dyDescent="0.25">
      <c r="M1326" s="12"/>
      <c r="O1326" s="21"/>
    </row>
    <row r="1327" spans="13:15" x14ac:dyDescent="0.25">
      <c r="M1327" s="12"/>
      <c r="O1327" s="21"/>
    </row>
    <row r="1328" spans="13:15" x14ac:dyDescent="0.25">
      <c r="M1328" s="12"/>
      <c r="O1328" s="21"/>
    </row>
    <row r="1329" spans="13:15" x14ac:dyDescent="0.25">
      <c r="M1329" s="12"/>
      <c r="O1329" s="21"/>
    </row>
    <row r="1330" spans="13:15" x14ac:dyDescent="0.25">
      <c r="M1330" s="12"/>
      <c r="O1330" s="21"/>
    </row>
    <row r="1331" spans="13:15" x14ac:dyDescent="0.25">
      <c r="M1331" s="12"/>
      <c r="O1331" s="21"/>
    </row>
    <row r="1332" spans="13:15" x14ac:dyDescent="0.25">
      <c r="M1332" s="12"/>
      <c r="O1332" s="21"/>
    </row>
    <row r="1333" spans="13:15" x14ac:dyDescent="0.25">
      <c r="M1333" s="12"/>
      <c r="O1333" s="21"/>
    </row>
    <row r="1334" spans="13:15" x14ac:dyDescent="0.25">
      <c r="M1334" s="12"/>
      <c r="O1334" s="21"/>
    </row>
    <row r="1335" spans="13:15" x14ac:dyDescent="0.25">
      <c r="M1335" s="12"/>
      <c r="O1335" s="21"/>
    </row>
    <row r="1336" spans="13:15" x14ac:dyDescent="0.25">
      <c r="M1336" s="12"/>
      <c r="O1336" s="21"/>
    </row>
    <row r="1337" spans="13:15" x14ac:dyDescent="0.25">
      <c r="M1337" s="12"/>
      <c r="O1337" s="21"/>
    </row>
    <row r="1338" spans="13:15" x14ac:dyDescent="0.25">
      <c r="M1338" s="12"/>
      <c r="O1338" s="21"/>
    </row>
    <row r="1339" spans="13:15" x14ac:dyDescent="0.25">
      <c r="M1339" s="12"/>
      <c r="O1339" s="21"/>
    </row>
    <row r="1340" spans="13:15" x14ac:dyDescent="0.25">
      <c r="M1340" s="12"/>
      <c r="O1340" s="21"/>
    </row>
    <row r="1341" spans="13:15" x14ac:dyDescent="0.25">
      <c r="M1341" s="12"/>
      <c r="O1341" s="21"/>
    </row>
    <row r="1342" spans="13:15" x14ac:dyDescent="0.25">
      <c r="M1342" s="12"/>
      <c r="O1342" s="21"/>
    </row>
    <row r="1343" spans="13:15" x14ac:dyDescent="0.25">
      <c r="M1343" s="12"/>
      <c r="O1343" s="21"/>
    </row>
    <row r="1344" spans="13:15" x14ac:dyDescent="0.25">
      <c r="M1344" s="12"/>
      <c r="O1344" s="21"/>
    </row>
    <row r="1345" spans="13:15" x14ac:dyDescent="0.25">
      <c r="M1345" s="12"/>
      <c r="O1345" s="21"/>
    </row>
    <row r="1346" spans="13:15" x14ac:dyDescent="0.25">
      <c r="M1346" s="12"/>
      <c r="O1346" s="21"/>
    </row>
    <row r="1347" spans="13:15" x14ac:dyDescent="0.25">
      <c r="M1347" s="12"/>
      <c r="O1347" s="21"/>
    </row>
    <row r="1348" spans="13:15" x14ac:dyDescent="0.25">
      <c r="M1348" s="12"/>
      <c r="O1348" s="21"/>
    </row>
    <row r="1349" spans="13:15" x14ac:dyDescent="0.25">
      <c r="M1349" s="12"/>
      <c r="O1349" s="21"/>
    </row>
    <row r="1350" spans="13:15" x14ac:dyDescent="0.25">
      <c r="M1350" s="12"/>
      <c r="O1350" s="21"/>
    </row>
    <row r="1351" spans="13:15" x14ac:dyDescent="0.25">
      <c r="M1351" s="12"/>
      <c r="O1351" s="21"/>
    </row>
    <row r="1352" spans="13:15" x14ac:dyDescent="0.25">
      <c r="M1352" s="12"/>
      <c r="O1352" s="21"/>
    </row>
    <row r="1353" spans="13:15" x14ac:dyDescent="0.25">
      <c r="M1353" s="12"/>
      <c r="O1353" s="21"/>
    </row>
    <row r="1354" spans="13:15" x14ac:dyDescent="0.25">
      <c r="M1354" s="12"/>
      <c r="O1354" s="21"/>
    </row>
    <row r="1355" spans="13:15" x14ac:dyDescent="0.25">
      <c r="M1355" s="12"/>
      <c r="O1355" s="21"/>
    </row>
    <row r="1356" spans="13:15" x14ac:dyDescent="0.25">
      <c r="M1356" s="12"/>
      <c r="O1356" s="21"/>
    </row>
    <row r="1357" spans="13:15" x14ac:dyDescent="0.25">
      <c r="M1357" s="12"/>
      <c r="O1357" s="21"/>
    </row>
    <row r="1358" spans="13:15" x14ac:dyDescent="0.25">
      <c r="M1358" s="12"/>
      <c r="O1358" s="21"/>
    </row>
    <row r="1359" spans="13:15" x14ac:dyDescent="0.25">
      <c r="M1359" s="12"/>
      <c r="O1359" s="21"/>
    </row>
    <row r="1360" spans="13:15" x14ac:dyDescent="0.25">
      <c r="M1360" s="12"/>
      <c r="O1360" s="21"/>
    </row>
    <row r="1361" spans="13:15" x14ac:dyDescent="0.25">
      <c r="M1361" s="12"/>
      <c r="O1361" s="21"/>
    </row>
    <row r="1362" spans="13:15" x14ac:dyDescent="0.25">
      <c r="M1362" s="12"/>
      <c r="O1362" s="21"/>
    </row>
    <row r="1363" spans="13:15" x14ac:dyDescent="0.25">
      <c r="M1363" s="12"/>
      <c r="O1363" s="21"/>
    </row>
    <row r="1364" spans="13:15" x14ac:dyDescent="0.25">
      <c r="M1364" s="12"/>
      <c r="O1364" s="21"/>
    </row>
    <row r="1365" spans="13:15" x14ac:dyDescent="0.25">
      <c r="M1365" s="12"/>
      <c r="O1365" s="21"/>
    </row>
    <row r="1366" spans="13:15" x14ac:dyDescent="0.25">
      <c r="M1366" s="12"/>
      <c r="O1366" s="21"/>
    </row>
    <row r="1367" spans="13:15" x14ac:dyDescent="0.25">
      <c r="M1367" s="12"/>
      <c r="O1367" s="21"/>
    </row>
    <row r="1368" spans="13:15" x14ac:dyDescent="0.25">
      <c r="M1368" s="12"/>
      <c r="O1368" s="21"/>
    </row>
    <row r="1369" spans="13:15" x14ac:dyDescent="0.25">
      <c r="M1369" s="12"/>
      <c r="O1369" s="21"/>
    </row>
    <row r="1370" spans="13:15" x14ac:dyDescent="0.25">
      <c r="M1370" s="12"/>
      <c r="O1370" s="21"/>
    </row>
    <row r="1371" spans="13:15" x14ac:dyDescent="0.25">
      <c r="M1371" s="12"/>
      <c r="O1371" s="21"/>
    </row>
    <row r="1372" spans="13:15" x14ac:dyDescent="0.25">
      <c r="M1372" s="12"/>
      <c r="O1372" s="21"/>
    </row>
    <row r="1373" spans="13:15" x14ac:dyDescent="0.25">
      <c r="M1373" s="12"/>
      <c r="O1373" s="21"/>
    </row>
    <row r="1374" spans="13:15" x14ac:dyDescent="0.25">
      <c r="M1374" s="12"/>
      <c r="O1374" s="21"/>
    </row>
    <row r="1375" spans="13:15" x14ac:dyDescent="0.25">
      <c r="M1375" s="12"/>
      <c r="O1375" s="21"/>
    </row>
    <row r="1376" spans="13:15" x14ac:dyDescent="0.25">
      <c r="M1376" s="12"/>
      <c r="O1376" s="21"/>
    </row>
    <row r="1377" spans="13:15" x14ac:dyDescent="0.25">
      <c r="M1377" s="12"/>
      <c r="O1377" s="21"/>
    </row>
    <row r="1378" spans="13:15" x14ac:dyDescent="0.25">
      <c r="M1378" s="12"/>
      <c r="O1378" s="21"/>
    </row>
    <row r="1379" spans="13:15" x14ac:dyDescent="0.25">
      <c r="M1379" s="12"/>
      <c r="O1379" s="21"/>
    </row>
    <row r="1380" spans="13:15" x14ac:dyDescent="0.25">
      <c r="M1380" s="12"/>
      <c r="O1380" s="21"/>
    </row>
    <row r="1381" spans="13:15" x14ac:dyDescent="0.25">
      <c r="M1381" s="12"/>
      <c r="O1381" s="21"/>
    </row>
    <row r="1382" spans="13:15" x14ac:dyDescent="0.25">
      <c r="M1382" s="12"/>
      <c r="O1382" s="21"/>
    </row>
    <row r="1383" spans="13:15" x14ac:dyDescent="0.25">
      <c r="M1383" s="12"/>
      <c r="O1383" s="21"/>
    </row>
    <row r="1384" spans="13:15" x14ac:dyDescent="0.25">
      <c r="M1384" s="12"/>
      <c r="O1384" s="21"/>
    </row>
    <row r="1385" spans="13:15" x14ac:dyDescent="0.25">
      <c r="M1385" s="12"/>
      <c r="O1385" s="21"/>
    </row>
    <row r="1386" spans="13:15" x14ac:dyDescent="0.25">
      <c r="M1386" s="12"/>
      <c r="O1386" s="21"/>
    </row>
    <row r="1387" spans="13:15" x14ac:dyDescent="0.25">
      <c r="M1387" s="12"/>
      <c r="O1387" s="21"/>
    </row>
    <row r="1388" spans="13:15" x14ac:dyDescent="0.25">
      <c r="M1388" s="12"/>
      <c r="O1388" s="21"/>
    </row>
    <row r="1389" spans="13:15" x14ac:dyDescent="0.25">
      <c r="M1389" s="12"/>
      <c r="O1389" s="21"/>
    </row>
    <row r="1390" spans="13:15" x14ac:dyDescent="0.25">
      <c r="M1390" s="12"/>
      <c r="O1390" s="21"/>
    </row>
    <row r="1391" spans="13:15" x14ac:dyDescent="0.25">
      <c r="M1391" s="12"/>
      <c r="O1391" s="21"/>
    </row>
    <row r="1392" spans="13:15" x14ac:dyDescent="0.25">
      <c r="M1392" s="12"/>
      <c r="O1392" s="21"/>
    </row>
    <row r="1393" spans="13:15" x14ac:dyDescent="0.25">
      <c r="M1393" s="12"/>
      <c r="O1393" s="21"/>
    </row>
    <row r="1394" spans="13:15" x14ac:dyDescent="0.25">
      <c r="M1394" s="12"/>
      <c r="O1394" s="21"/>
    </row>
    <row r="1395" spans="13:15" x14ac:dyDescent="0.25">
      <c r="M1395" s="12"/>
      <c r="O1395" s="21"/>
    </row>
    <row r="1396" spans="13:15" x14ac:dyDescent="0.25">
      <c r="M1396" s="12"/>
      <c r="O1396" s="21"/>
    </row>
    <row r="1397" spans="13:15" x14ac:dyDescent="0.25">
      <c r="M1397" s="12"/>
      <c r="O1397" s="21"/>
    </row>
    <row r="1398" spans="13:15" x14ac:dyDescent="0.25">
      <c r="M1398" s="12"/>
      <c r="O1398" s="21"/>
    </row>
    <row r="1399" spans="13:15" x14ac:dyDescent="0.25">
      <c r="M1399" s="12"/>
      <c r="O1399" s="21"/>
    </row>
    <row r="1400" spans="13:15" x14ac:dyDescent="0.25">
      <c r="M1400" s="12"/>
      <c r="O1400" s="21"/>
    </row>
    <row r="1401" spans="13:15" x14ac:dyDescent="0.25">
      <c r="M1401" s="12"/>
      <c r="O1401" s="21"/>
    </row>
    <row r="1402" spans="13:15" x14ac:dyDescent="0.25">
      <c r="M1402" s="12"/>
      <c r="O1402" s="21"/>
    </row>
    <row r="1403" spans="13:15" x14ac:dyDescent="0.25">
      <c r="M1403" s="12"/>
      <c r="O1403" s="21"/>
    </row>
    <row r="1404" spans="13:15" x14ac:dyDescent="0.25">
      <c r="M1404" s="12"/>
      <c r="O1404" s="21"/>
    </row>
    <row r="1405" spans="13:15" x14ac:dyDescent="0.25">
      <c r="M1405" s="12"/>
      <c r="O1405" s="21"/>
    </row>
    <row r="1406" spans="13:15" x14ac:dyDescent="0.25">
      <c r="M1406" s="12"/>
      <c r="O1406" s="21"/>
    </row>
    <row r="1407" spans="13:15" x14ac:dyDescent="0.25">
      <c r="M1407" s="12"/>
      <c r="O1407" s="21"/>
    </row>
    <row r="1408" spans="13:15" x14ac:dyDescent="0.25">
      <c r="M1408" s="12"/>
      <c r="O1408" s="21"/>
    </row>
    <row r="1409" spans="13:15" x14ac:dyDescent="0.25">
      <c r="M1409" s="12"/>
      <c r="O1409" s="21"/>
    </row>
    <row r="1410" spans="13:15" x14ac:dyDescent="0.25">
      <c r="M1410" s="12"/>
      <c r="O1410" s="21"/>
    </row>
    <row r="1411" spans="13:15" x14ac:dyDescent="0.25">
      <c r="M1411" s="12"/>
      <c r="O1411" s="21"/>
    </row>
    <row r="1412" spans="13:15" x14ac:dyDescent="0.25">
      <c r="M1412" s="12"/>
      <c r="O1412" s="21"/>
    </row>
    <row r="1413" spans="13:15" x14ac:dyDescent="0.25">
      <c r="M1413" s="12"/>
      <c r="O1413" s="21"/>
    </row>
    <row r="1414" spans="13:15" x14ac:dyDescent="0.25">
      <c r="M1414" s="12"/>
      <c r="O1414" s="21"/>
    </row>
    <row r="1415" spans="13:15" x14ac:dyDescent="0.25">
      <c r="M1415" s="12"/>
      <c r="O1415" s="21"/>
    </row>
    <row r="1416" spans="13:15" x14ac:dyDescent="0.25">
      <c r="M1416" s="12"/>
      <c r="O1416" s="21"/>
    </row>
    <row r="1417" spans="13:15" x14ac:dyDescent="0.25">
      <c r="M1417" s="12"/>
      <c r="O1417" s="21"/>
    </row>
    <row r="1418" spans="13:15" x14ac:dyDescent="0.25">
      <c r="M1418" s="12"/>
      <c r="O1418" s="21"/>
    </row>
    <row r="1419" spans="13:15" x14ac:dyDescent="0.25">
      <c r="M1419" s="12"/>
      <c r="O1419" s="21"/>
    </row>
    <row r="1420" spans="13:15" x14ac:dyDescent="0.25">
      <c r="M1420" s="12"/>
      <c r="O1420" s="21"/>
    </row>
    <row r="1421" spans="13:15" x14ac:dyDescent="0.25">
      <c r="M1421" s="12"/>
      <c r="O1421" s="21"/>
    </row>
    <row r="1422" spans="13:15" x14ac:dyDescent="0.25">
      <c r="M1422" s="12"/>
      <c r="O1422" s="21"/>
    </row>
    <row r="1423" spans="13:15" x14ac:dyDescent="0.25">
      <c r="M1423" s="12"/>
      <c r="O1423" s="21"/>
    </row>
    <row r="1424" spans="13:15" x14ac:dyDescent="0.25">
      <c r="M1424" s="12"/>
      <c r="O1424" s="21"/>
    </row>
    <row r="1425" spans="13:15" x14ac:dyDescent="0.25">
      <c r="M1425" s="12"/>
      <c r="O1425" s="21"/>
    </row>
    <row r="1426" spans="13:15" x14ac:dyDescent="0.25">
      <c r="M1426" s="12"/>
      <c r="O1426" s="21"/>
    </row>
    <row r="1427" spans="13:15" x14ac:dyDescent="0.25">
      <c r="M1427" s="12"/>
      <c r="O1427" s="21"/>
    </row>
    <row r="1428" spans="13:15" x14ac:dyDescent="0.25">
      <c r="M1428" s="12"/>
      <c r="O1428" s="21"/>
    </row>
    <row r="1429" spans="13:15" x14ac:dyDescent="0.25">
      <c r="M1429" s="12"/>
      <c r="O1429" s="21"/>
    </row>
    <row r="1430" spans="13:15" x14ac:dyDescent="0.25">
      <c r="M1430" s="12"/>
      <c r="O1430" s="21"/>
    </row>
    <row r="1431" spans="13:15" x14ac:dyDescent="0.25">
      <c r="M1431" s="12"/>
      <c r="O1431" s="21"/>
    </row>
    <row r="1432" spans="13:15" x14ac:dyDescent="0.25">
      <c r="M1432" s="12"/>
      <c r="O1432" s="21"/>
    </row>
    <row r="1433" spans="13:15" x14ac:dyDescent="0.25">
      <c r="M1433" s="12"/>
      <c r="O1433" s="21"/>
    </row>
    <row r="1434" spans="13:15" x14ac:dyDescent="0.25">
      <c r="M1434" s="12"/>
      <c r="O1434" s="21"/>
    </row>
    <row r="1435" spans="13:15" x14ac:dyDescent="0.25">
      <c r="M1435" s="12"/>
      <c r="O1435" s="21"/>
    </row>
    <row r="1436" spans="13:15" x14ac:dyDescent="0.25">
      <c r="M1436" s="12"/>
      <c r="O1436" s="21"/>
    </row>
    <row r="1437" spans="13:15" x14ac:dyDescent="0.25">
      <c r="M1437" s="12"/>
      <c r="O1437" s="21"/>
    </row>
    <row r="1438" spans="13:15" x14ac:dyDescent="0.25">
      <c r="M1438" s="12"/>
      <c r="O1438" s="21"/>
    </row>
    <row r="1439" spans="13:15" x14ac:dyDescent="0.25">
      <c r="M1439" s="12"/>
      <c r="O1439" s="21"/>
    </row>
    <row r="1440" spans="13:15" x14ac:dyDescent="0.25">
      <c r="M1440" s="12"/>
      <c r="O1440" s="21"/>
    </row>
    <row r="1441" spans="13:15" x14ac:dyDescent="0.25">
      <c r="M1441" s="12"/>
      <c r="O1441" s="21"/>
    </row>
    <row r="1442" spans="13:15" x14ac:dyDescent="0.25">
      <c r="M1442" s="12"/>
      <c r="O1442" s="21"/>
    </row>
    <row r="1443" spans="13:15" x14ac:dyDescent="0.25">
      <c r="M1443" s="12"/>
      <c r="O1443" s="21"/>
    </row>
    <row r="1444" spans="13:15" x14ac:dyDescent="0.25">
      <c r="M1444" s="12"/>
      <c r="O1444" s="21"/>
    </row>
    <row r="1445" spans="13:15" x14ac:dyDescent="0.25">
      <c r="M1445" s="12"/>
      <c r="O1445" s="21"/>
    </row>
    <row r="1446" spans="13:15" x14ac:dyDescent="0.25">
      <c r="M1446" s="12"/>
      <c r="O1446" s="21"/>
    </row>
    <row r="1447" spans="13:15" x14ac:dyDescent="0.25">
      <c r="M1447" s="12"/>
      <c r="O1447" s="21"/>
    </row>
    <row r="1448" spans="13:15" x14ac:dyDescent="0.25">
      <c r="M1448" s="12"/>
      <c r="O1448" s="21"/>
    </row>
    <row r="1449" spans="13:15" x14ac:dyDescent="0.25">
      <c r="M1449" s="12"/>
      <c r="O1449" s="21"/>
    </row>
    <row r="1450" spans="13:15" x14ac:dyDescent="0.25">
      <c r="M1450" s="12"/>
      <c r="O1450" s="21"/>
    </row>
    <row r="1451" spans="13:15" x14ac:dyDescent="0.25">
      <c r="M1451" s="12"/>
      <c r="O1451" s="21"/>
    </row>
    <row r="1452" spans="13:15" x14ac:dyDescent="0.25">
      <c r="M1452" s="12"/>
      <c r="O1452" s="21"/>
    </row>
    <row r="1453" spans="13:15" x14ac:dyDescent="0.25">
      <c r="M1453" s="12"/>
      <c r="O1453" s="21"/>
    </row>
    <row r="1454" spans="13:15" x14ac:dyDescent="0.25">
      <c r="M1454" s="12"/>
      <c r="O1454" s="21"/>
    </row>
    <row r="1455" spans="13:15" x14ac:dyDescent="0.25">
      <c r="M1455" s="12"/>
      <c r="O1455" s="21"/>
    </row>
    <row r="1456" spans="13:15" x14ac:dyDescent="0.25">
      <c r="M1456" s="12"/>
      <c r="O1456" s="21"/>
    </row>
    <row r="1457" spans="13:15" x14ac:dyDescent="0.25">
      <c r="M1457" s="12"/>
      <c r="O1457" s="21"/>
    </row>
    <row r="1458" spans="13:15" x14ac:dyDescent="0.25">
      <c r="M1458" s="12"/>
      <c r="O1458" s="21"/>
    </row>
    <row r="1459" spans="13:15" x14ac:dyDescent="0.25">
      <c r="M1459" s="12"/>
      <c r="O1459" s="21"/>
    </row>
    <row r="1460" spans="13:15" x14ac:dyDescent="0.25">
      <c r="M1460" s="12"/>
      <c r="O1460" s="21"/>
    </row>
    <row r="1461" spans="13:15" x14ac:dyDescent="0.25">
      <c r="M1461" s="12"/>
      <c r="O1461" s="21"/>
    </row>
    <row r="1462" spans="13:15" x14ac:dyDescent="0.25">
      <c r="M1462" s="12"/>
      <c r="O1462" s="21"/>
    </row>
    <row r="1463" spans="13:15" x14ac:dyDescent="0.25">
      <c r="M1463" s="12"/>
      <c r="O1463" s="21"/>
    </row>
    <row r="1464" spans="13:15" x14ac:dyDescent="0.25">
      <c r="M1464" s="12"/>
      <c r="O1464" s="21"/>
    </row>
    <row r="1465" spans="13:15" x14ac:dyDescent="0.25">
      <c r="M1465" s="12"/>
      <c r="O1465" s="21"/>
    </row>
    <row r="1466" spans="13:15" x14ac:dyDescent="0.25">
      <c r="M1466" s="12"/>
      <c r="O1466" s="21"/>
    </row>
    <row r="1467" spans="13:15" x14ac:dyDescent="0.25">
      <c r="M1467" s="12"/>
      <c r="O1467" s="21"/>
    </row>
    <row r="1468" spans="13:15" x14ac:dyDescent="0.25">
      <c r="M1468" s="12"/>
      <c r="O1468" s="21"/>
    </row>
    <row r="1469" spans="13:15" x14ac:dyDescent="0.25">
      <c r="M1469" s="12"/>
      <c r="O1469" s="21"/>
    </row>
    <row r="1470" spans="13:15" x14ac:dyDescent="0.25">
      <c r="M1470" s="12"/>
      <c r="O1470" s="21"/>
    </row>
    <row r="1471" spans="13:15" x14ac:dyDescent="0.25">
      <c r="M1471" s="12"/>
      <c r="O1471" s="21"/>
    </row>
    <row r="1472" spans="13:15" x14ac:dyDescent="0.25">
      <c r="M1472" s="12"/>
      <c r="O1472" s="21"/>
    </row>
    <row r="1473" spans="13:15" x14ac:dyDescent="0.25">
      <c r="M1473" s="12"/>
      <c r="O1473" s="21"/>
    </row>
    <row r="1474" spans="13:15" x14ac:dyDescent="0.25">
      <c r="M1474" s="12"/>
      <c r="O1474" s="21"/>
    </row>
    <row r="1475" spans="13:15" x14ac:dyDescent="0.25">
      <c r="M1475" s="12"/>
      <c r="O1475" s="21"/>
    </row>
    <row r="1476" spans="13:15" x14ac:dyDescent="0.25">
      <c r="M1476" s="12"/>
      <c r="O1476" s="21"/>
    </row>
    <row r="1477" spans="13:15" x14ac:dyDescent="0.25">
      <c r="M1477" s="12"/>
      <c r="O1477" s="21"/>
    </row>
    <row r="1478" spans="13:15" x14ac:dyDescent="0.25">
      <c r="M1478" s="12"/>
      <c r="O1478" s="21"/>
    </row>
    <row r="1479" spans="13:15" x14ac:dyDescent="0.25">
      <c r="M1479" s="12"/>
      <c r="O1479" s="21"/>
    </row>
    <row r="1480" spans="13:15" x14ac:dyDescent="0.25">
      <c r="M1480" s="12"/>
      <c r="O1480" s="21"/>
    </row>
    <row r="1481" spans="13:15" x14ac:dyDescent="0.25">
      <c r="M1481" s="12"/>
      <c r="O1481" s="21"/>
    </row>
    <row r="1482" spans="13:15" x14ac:dyDescent="0.25">
      <c r="M1482" s="12"/>
      <c r="O1482" s="21"/>
    </row>
    <row r="1483" spans="13:15" x14ac:dyDescent="0.25">
      <c r="M1483" s="12"/>
      <c r="O1483" s="21"/>
    </row>
    <row r="1484" spans="13:15" x14ac:dyDescent="0.25">
      <c r="M1484" s="12"/>
      <c r="O1484" s="21"/>
    </row>
    <row r="1485" spans="13:15" x14ac:dyDescent="0.25">
      <c r="M1485" s="12"/>
      <c r="O1485" s="21"/>
    </row>
    <row r="1486" spans="13:15" x14ac:dyDescent="0.25">
      <c r="M1486" s="12"/>
      <c r="O1486" s="21"/>
    </row>
    <row r="1487" spans="13:15" x14ac:dyDescent="0.25">
      <c r="M1487" s="12"/>
      <c r="O1487" s="21"/>
    </row>
    <row r="1488" spans="13:15" x14ac:dyDescent="0.25">
      <c r="M1488" s="12"/>
      <c r="O1488" s="21"/>
    </row>
    <row r="1489" spans="13:15" x14ac:dyDescent="0.25">
      <c r="M1489" s="12"/>
      <c r="O1489" s="21"/>
    </row>
    <row r="1490" spans="13:15" x14ac:dyDescent="0.25">
      <c r="M1490" s="12"/>
      <c r="O1490" s="21"/>
    </row>
    <row r="1491" spans="13:15" x14ac:dyDescent="0.25">
      <c r="M1491" s="12"/>
      <c r="O1491" s="21"/>
    </row>
    <row r="1492" spans="13:15" x14ac:dyDescent="0.25">
      <c r="M1492" s="12"/>
      <c r="O1492" s="21"/>
    </row>
    <row r="1493" spans="13:15" x14ac:dyDescent="0.25">
      <c r="M1493" s="12"/>
      <c r="O1493" s="21"/>
    </row>
    <row r="1494" spans="13:15" x14ac:dyDescent="0.25">
      <c r="M1494" s="12"/>
      <c r="O1494" s="21"/>
    </row>
    <row r="1495" spans="13:15" x14ac:dyDescent="0.25">
      <c r="M1495" s="12"/>
      <c r="O1495" s="21"/>
    </row>
    <row r="1496" spans="13:15" x14ac:dyDescent="0.25">
      <c r="M1496" s="12"/>
      <c r="O1496" s="21"/>
    </row>
    <row r="1497" spans="13:15" x14ac:dyDescent="0.25">
      <c r="M1497" s="12"/>
      <c r="O1497" s="21"/>
    </row>
    <row r="1498" spans="13:15" x14ac:dyDescent="0.25">
      <c r="M1498" s="12"/>
      <c r="O1498" s="21"/>
    </row>
    <row r="1499" spans="13:15" x14ac:dyDescent="0.25">
      <c r="M1499" s="12"/>
      <c r="O1499" s="21"/>
    </row>
    <row r="1500" spans="13:15" x14ac:dyDescent="0.25">
      <c r="M1500" s="12"/>
      <c r="O1500" s="21"/>
    </row>
    <row r="1501" spans="13:15" x14ac:dyDescent="0.25">
      <c r="M1501" s="12"/>
      <c r="O1501" s="21"/>
    </row>
    <row r="1502" spans="13:15" x14ac:dyDescent="0.25">
      <c r="M1502" s="12"/>
      <c r="O1502" s="21"/>
    </row>
    <row r="1503" spans="13:15" x14ac:dyDescent="0.25">
      <c r="M1503" s="12"/>
      <c r="O1503" s="21"/>
    </row>
    <row r="1504" spans="13:15" x14ac:dyDescent="0.25">
      <c r="M1504" s="12"/>
      <c r="O1504" s="21"/>
    </row>
    <row r="1505" spans="13:15" x14ac:dyDescent="0.25">
      <c r="M1505" s="12"/>
      <c r="O1505" s="21"/>
    </row>
    <row r="1506" spans="13:15" x14ac:dyDescent="0.25">
      <c r="M1506" s="12"/>
      <c r="O1506" s="21"/>
    </row>
    <row r="1507" spans="13:15" x14ac:dyDescent="0.25">
      <c r="M1507" s="12"/>
      <c r="O1507" s="21"/>
    </row>
    <row r="1508" spans="13:15" x14ac:dyDescent="0.25">
      <c r="M1508" s="12"/>
      <c r="O1508" s="21"/>
    </row>
    <row r="1509" spans="13:15" x14ac:dyDescent="0.25">
      <c r="M1509" s="12"/>
      <c r="O1509" s="21"/>
    </row>
    <row r="1510" spans="13:15" x14ac:dyDescent="0.25">
      <c r="M1510" s="12"/>
      <c r="O1510" s="21"/>
    </row>
    <row r="1511" spans="13:15" x14ac:dyDescent="0.25">
      <c r="M1511" s="12"/>
      <c r="O1511" s="21"/>
    </row>
    <row r="1512" spans="13:15" x14ac:dyDescent="0.25">
      <c r="M1512" s="12"/>
      <c r="O1512" s="21"/>
    </row>
    <row r="1513" spans="13:15" x14ac:dyDescent="0.25">
      <c r="M1513" s="12"/>
      <c r="O1513" s="21"/>
    </row>
    <row r="1514" spans="13:15" x14ac:dyDescent="0.25">
      <c r="M1514" s="12"/>
      <c r="O1514" s="21"/>
    </row>
    <row r="1515" spans="13:15" x14ac:dyDescent="0.25">
      <c r="M1515" s="12"/>
      <c r="O1515" s="21"/>
    </row>
    <row r="1516" spans="13:15" x14ac:dyDescent="0.25">
      <c r="M1516" s="12"/>
      <c r="O1516" s="21"/>
    </row>
    <row r="1517" spans="13:15" x14ac:dyDescent="0.25">
      <c r="M1517" s="12"/>
      <c r="O1517" s="21"/>
    </row>
    <row r="1518" spans="13:15" x14ac:dyDescent="0.25">
      <c r="M1518" s="12"/>
      <c r="O1518" s="21"/>
    </row>
    <row r="1519" spans="13:15" x14ac:dyDescent="0.25">
      <c r="M1519" s="12"/>
      <c r="O1519" s="21"/>
    </row>
    <row r="1520" spans="13:15" x14ac:dyDescent="0.25">
      <c r="M1520" s="12"/>
      <c r="O1520" s="21"/>
    </row>
    <row r="1521" spans="13:15" x14ac:dyDescent="0.25">
      <c r="M1521" s="12"/>
      <c r="O1521" s="21"/>
    </row>
    <row r="1522" spans="13:15" x14ac:dyDescent="0.25">
      <c r="M1522" s="12"/>
      <c r="O1522" s="21"/>
    </row>
    <row r="1523" spans="13:15" x14ac:dyDescent="0.25">
      <c r="M1523" s="12"/>
      <c r="O1523" s="21"/>
    </row>
    <row r="1524" spans="13:15" x14ac:dyDescent="0.25">
      <c r="M1524" s="12"/>
      <c r="O1524" s="21"/>
    </row>
    <row r="1525" spans="13:15" x14ac:dyDescent="0.25">
      <c r="M1525" s="12"/>
      <c r="O1525" s="21"/>
    </row>
    <row r="1526" spans="13:15" x14ac:dyDescent="0.25">
      <c r="M1526" s="12"/>
      <c r="O1526" s="21"/>
    </row>
    <row r="1527" spans="13:15" x14ac:dyDescent="0.25">
      <c r="M1527" s="12"/>
      <c r="O1527" s="21"/>
    </row>
    <row r="1528" spans="13:15" x14ac:dyDescent="0.25">
      <c r="M1528" s="12"/>
      <c r="O1528" s="21"/>
    </row>
    <row r="1529" spans="13:15" x14ac:dyDescent="0.25">
      <c r="M1529" s="12"/>
      <c r="O1529" s="21"/>
    </row>
    <row r="1530" spans="13:15" x14ac:dyDescent="0.25">
      <c r="M1530" s="12"/>
      <c r="O1530" s="21"/>
    </row>
    <row r="1531" spans="13:15" x14ac:dyDescent="0.25">
      <c r="M1531" s="12"/>
      <c r="O1531" s="21"/>
    </row>
    <row r="1532" spans="13:15" x14ac:dyDescent="0.25">
      <c r="M1532" s="12"/>
      <c r="O1532" s="21"/>
    </row>
    <row r="1533" spans="13:15" x14ac:dyDescent="0.25">
      <c r="M1533" s="12"/>
      <c r="O1533" s="21"/>
    </row>
    <row r="1534" spans="13:15" x14ac:dyDescent="0.25">
      <c r="M1534" s="12"/>
      <c r="O1534" s="21"/>
    </row>
    <row r="1535" spans="13:15" x14ac:dyDescent="0.25">
      <c r="M1535" s="12"/>
      <c r="O1535" s="21"/>
    </row>
    <row r="1536" spans="13:15" x14ac:dyDescent="0.25">
      <c r="M1536" s="12"/>
      <c r="O1536" s="21"/>
    </row>
    <row r="1537" spans="13:15" x14ac:dyDescent="0.25">
      <c r="M1537" s="12"/>
      <c r="O1537" s="21"/>
    </row>
    <row r="1538" spans="13:15" x14ac:dyDescent="0.25">
      <c r="M1538" s="12"/>
      <c r="O1538" s="21"/>
    </row>
    <row r="1539" spans="13:15" x14ac:dyDescent="0.25">
      <c r="M1539" s="12"/>
      <c r="O1539" s="21"/>
    </row>
    <row r="1540" spans="13:15" x14ac:dyDescent="0.25">
      <c r="M1540" s="12"/>
      <c r="O1540" s="21"/>
    </row>
    <row r="1541" spans="13:15" x14ac:dyDescent="0.25">
      <c r="M1541" s="12"/>
      <c r="O1541" s="21"/>
    </row>
    <row r="1542" spans="13:15" x14ac:dyDescent="0.25">
      <c r="M1542" s="12"/>
      <c r="O1542" s="21"/>
    </row>
    <row r="1543" spans="13:15" x14ac:dyDescent="0.25">
      <c r="M1543" s="12"/>
      <c r="O1543" s="21"/>
    </row>
    <row r="1544" spans="13:15" x14ac:dyDescent="0.25">
      <c r="M1544" s="12"/>
      <c r="O1544" s="21"/>
    </row>
    <row r="1545" spans="13:15" x14ac:dyDescent="0.25">
      <c r="M1545" s="12"/>
      <c r="O1545" s="21"/>
    </row>
    <row r="1546" spans="13:15" x14ac:dyDescent="0.25">
      <c r="M1546" s="12"/>
      <c r="O1546" s="21"/>
    </row>
    <row r="1547" spans="13:15" x14ac:dyDescent="0.25">
      <c r="M1547" s="12"/>
      <c r="O1547" s="21"/>
    </row>
    <row r="1548" spans="13:15" x14ac:dyDescent="0.25">
      <c r="M1548" s="12"/>
      <c r="O1548" s="21"/>
    </row>
    <row r="1549" spans="13:15" x14ac:dyDescent="0.25">
      <c r="M1549" s="12"/>
      <c r="O1549" s="21"/>
    </row>
    <row r="1550" spans="13:15" x14ac:dyDescent="0.25">
      <c r="M1550" s="12"/>
      <c r="O1550" s="21"/>
    </row>
    <row r="1551" spans="13:15" x14ac:dyDescent="0.25">
      <c r="M1551" s="12"/>
      <c r="O1551" s="21"/>
    </row>
    <row r="1552" spans="13:15" x14ac:dyDescent="0.25">
      <c r="M1552" s="12"/>
      <c r="O1552" s="21"/>
    </row>
    <row r="1553" spans="13:15" x14ac:dyDescent="0.25">
      <c r="M1553" s="12"/>
      <c r="O1553" s="21"/>
    </row>
    <row r="1554" spans="13:15" x14ac:dyDescent="0.25">
      <c r="M1554" s="12"/>
      <c r="O1554" s="21"/>
    </row>
    <row r="1555" spans="13:15" x14ac:dyDescent="0.25">
      <c r="M1555" s="12"/>
      <c r="O1555" s="21"/>
    </row>
    <row r="1556" spans="13:15" x14ac:dyDescent="0.25">
      <c r="M1556" s="12"/>
      <c r="O1556" s="21"/>
    </row>
    <row r="1557" spans="13:15" x14ac:dyDescent="0.25">
      <c r="M1557" s="12"/>
      <c r="O1557" s="21"/>
    </row>
    <row r="1558" spans="13:15" x14ac:dyDescent="0.25">
      <c r="M1558" s="12"/>
      <c r="O1558" s="21"/>
    </row>
    <row r="1559" spans="13:15" x14ac:dyDescent="0.25">
      <c r="M1559" s="12"/>
      <c r="O1559" s="21"/>
    </row>
    <row r="1560" spans="13:15" x14ac:dyDescent="0.25">
      <c r="M1560" s="12"/>
      <c r="O1560" s="21"/>
    </row>
    <row r="1561" spans="13:15" x14ac:dyDescent="0.25">
      <c r="M1561" s="12"/>
      <c r="O1561" s="21"/>
    </row>
    <row r="1562" spans="13:15" x14ac:dyDescent="0.25">
      <c r="M1562" s="12"/>
      <c r="O1562" s="21"/>
    </row>
    <row r="1563" spans="13:15" x14ac:dyDescent="0.25">
      <c r="M1563" s="12"/>
      <c r="O1563" s="21"/>
    </row>
    <row r="1564" spans="13:15" x14ac:dyDescent="0.25">
      <c r="M1564" s="12"/>
      <c r="O1564" s="21"/>
    </row>
    <row r="1565" spans="13:15" x14ac:dyDescent="0.25">
      <c r="M1565" s="12"/>
      <c r="O1565" s="21"/>
    </row>
    <row r="1566" spans="13:15" x14ac:dyDescent="0.25">
      <c r="M1566" s="12"/>
      <c r="O1566" s="21"/>
    </row>
    <row r="1567" spans="13:15" x14ac:dyDescent="0.25">
      <c r="M1567" s="12"/>
      <c r="O1567" s="21"/>
    </row>
    <row r="1568" spans="13:15" x14ac:dyDescent="0.25">
      <c r="M1568" s="12"/>
      <c r="O1568" s="21"/>
    </row>
    <row r="1569" spans="13:15" x14ac:dyDescent="0.25">
      <c r="M1569" s="12"/>
      <c r="O1569" s="21"/>
    </row>
    <row r="1570" spans="13:15" x14ac:dyDescent="0.25">
      <c r="M1570" s="12"/>
      <c r="O1570" s="21"/>
    </row>
    <row r="1571" spans="13:15" x14ac:dyDescent="0.25">
      <c r="M1571" s="12"/>
      <c r="O1571" s="21"/>
    </row>
    <row r="1572" spans="13:15" x14ac:dyDescent="0.25">
      <c r="M1572" s="12"/>
      <c r="O1572" s="21"/>
    </row>
    <row r="1573" spans="13:15" x14ac:dyDescent="0.25">
      <c r="M1573" s="12"/>
      <c r="O1573" s="21"/>
    </row>
    <row r="1574" spans="13:15" x14ac:dyDescent="0.25">
      <c r="M1574" s="12"/>
      <c r="O1574" s="21"/>
    </row>
    <row r="1575" spans="13:15" x14ac:dyDescent="0.25">
      <c r="M1575" s="12"/>
      <c r="O1575" s="21"/>
    </row>
    <row r="1576" spans="13:15" x14ac:dyDescent="0.25">
      <c r="M1576" s="12"/>
      <c r="O1576" s="21"/>
    </row>
    <row r="1577" spans="13:15" x14ac:dyDescent="0.25">
      <c r="M1577" s="12"/>
      <c r="O1577" s="21"/>
    </row>
    <row r="1578" spans="13:15" x14ac:dyDescent="0.25">
      <c r="M1578" s="12"/>
      <c r="O1578" s="21"/>
    </row>
    <row r="1579" spans="13:15" x14ac:dyDescent="0.25">
      <c r="M1579" s="12"/>
      <c r="O1579" s="21"/>
    </row>
    <row r="1580" spans="13:15" x14ac:dyDescent="0.25">
      <c r="M1580" s="12"/>
      <c r="O1580" s="21"/>
    </row>
    <row r="1581" spans="13:15" x14ac:dyDescent="0.25">
      <c r="M1581" s="12"/>
      <c r="O1581" s="21"/>
    </row>
    <row r="1582" spans="13:15" x14ac:dyDescent="0.25">
      <c r="M1582" s="12"/>
      <c r="O1582" s="21"/>
    </row>
    <row r="1583" spans="13:15" x14ac:dyDescent="0.25">
      <c r="M1583" s="12"/>
      <c r="O1583" s="21"/>
    </row>
    <row r="1584" spans="13:15" x14ac:dyDescent="0.25">
      <c r="M1584" s="12"/>
      <c r="O1584" s="21"/>
    </row>
    <row r="1585" spans="13:15" x14ac:dyDescent="0.25">
      <c r="M1585" s="12"/>
      <c r="O1585" s="21"/>
    </row>
    <row r="1586" spans="13:15" x14ac:dyDescent="0.25">
      <c r="M1586" s="12"/>
      <c r="O1586" s="21"/>
    </row>
    <row r="1587" spans="13:15" x14ac:dyDescent="0.25">
      <c r="M1587" s="12"/>
      <c r="O1587" s="21"/>
    </row>
    <row r="1588" spans="13:15" x14ac:dyDescent="0.25">
      <c r="M1588" s="12"/>
      <c r="O1588" s="21"/>
    </row>
    <row r="1589" spans="13:15" x14ac:dyDescent="0.25">
      <c r="M1589" s="12"/>
      <c r="O1589" s="21"/>
    </row>
    <row r="1590" spans="13:15" x14ac:dyDescent="0.25">
      <c r="M1590" s="12"/>
      <c r="O1590" s="21"/>
    </row>
    <row r="1591" spans="13:15" x14ac:dyDescent="0.25">
      <c r="M1591" s="12"/>
      <c r="O1591" s="21"/>
    </row>
    <row r="1592" spans="13:15" x14ac:dyDescent="0.25">
      <c r="M1592" s="12"/>
      <c r="O1592" s="21"/>
    </row>
    <row r="1593" spans="13:15" x14ac:dyDescent="0.25">
      <c r="M1593" s="12"/>
      <c r="O1593" s="21"/>
    </row>
    <row r="1594" spans="13:15" x14ac:dyDescent="0.25">
      <c r="M1594" s="12"/>
      <c r="O1594" s="21"/>
    </row>
    <row r="1595" spans="13:15" x14ac:dyDescent="0.25">
      <c r="M1595" s="12"/>
      <c r="O1595" s="21"/>
    </row>
    <row r="1596" spans="13:15" x14ac:dyDescent="0.25">
      <c r="M1596" s="12"/>
      <c r="O1596" s="21"/>
    </row>
    <row r="1597" spans="13:15" x14ac:dyDescent="0.25">
      <c r="M1597" s="12"/>
      <c r="O1597" s="21"/>
    </row>
    <row r="1598" spans="13:15" x14ac:dyDescent="0.25">
      <c r="M1598" s="12"/>
      <c r="O1598" s="21"/>
    </row>
    <row r="1599" spans="13:15" x14ac:dyDescent="0.25">
      <c r="M1599" s="12"/>
      <c r="O1599" s="21"/>
    </row>
    <row r="1600" spans="13:15" x14ac:dyDescent="0.25">
      <c r="M1600" s="12"/>
      <c r="O1600" s="21"/>
    </row>
    <row r="1601" spans="13:15" x14ac:dyDescent="0.25">
      <c r="M1601" s="12"/>
      <c r="O1601" s="21"/>
    </row>
    <row r="1602" spans="13:15" x14ac:dyDescent="0.25">
      <c r="M1602" s="12"/>
      <c r="O1602" s="21"/>
    </row>
    <row r="1603" spans="13:15" x14ac:dyDescent="0.25">
      <c r="M1603" s="12"/>
      <c r="O1603" s="21"/>
    </row>
    <row r="1604" spans="13:15" x14ac:dyDescent="0.25">
      <c r="M1604" s="12"/>
      <c r="O1604" s="21"/>
    </row>
    <row r="1605" spans="13:15" x14ac:dyDescent="0.25">
      <c r="M1605" s="12"/>
      <c r="O1605" s="21"/>
    </row>
    <row r="1606" spans="13:15" x14ac:dyDescent="0.25">
      <c r="M1606" s="12"/>
      <c r="O1606" s="21"/>
    </row>
    <row r="1607" spans="13:15" x14ac:dyDescent="0.25">
      <c r="M1607" s="12"/>
      <c r="O1607" s="21"/>
    </row>
    <row r="1608" spans="13:15" x14ac:dyDescent="0.25">
      <c r="M1608" s="12"/>
      <c r="O1608" s="21"/>
    </row>
    <row r="1609" spans="13:15" x14ac:dyDescent="0.25">
      <c r="M1609" s="12"/>
      <c r="O1609" s="21"/>
    </row>
    <row r="1610" spans="13:15" x14ac:dyDescent="0.25">
      <c r="M1610" s="12"/>
      <c r="O1610" s="21"/>
    </row>
    <row r="1611" spans="13:15" x14ac:dyDescent="0.25">
      <c r="M1611" s="12"/>
      <c r="O1611" s="21"/>
    </row>
    <row r="1612" spans="13:15" x14ac:dyDescent="0.25">
      <c r="M1612" s="12"/>
      <c r="O1612" s="21"/>
    </row>
    <row r="1613" spans="13:15" x14ac:dyDescent="0.25">
      <c r="M1613" s="12"/>
      <c r="O1613" s="21"/>
    </row>
    <row r="1614" spans="13:15" x14ac:dyDescent="0.25">
      <c r="M1614" s="12"/>
      <c r="O1614" s="21"/>
    </row>
    <row r="1615" spans="13:15" x14ac:dyDescent="0.25">
      <c r="M1615" s="12"/>
      <c r="O1615" s="21"/>
    </row>
    <row r="1616" spans="13:15" x14ac:dyDescent="0.25">
      <c r="M1616" s="12"/>
      <c r="O1616" s="21"/>
    </row>
    <row r="1617" spans="13:15" x14ac:dyDescent="0.25">
      <c r="M1617" s="12"/>
      <c r="O1617" s="21"/>
    </row>
    <row r="1618" spans="13:15" x14ac:dyDescent="0.25">
      <c r="M1618" s="12"/>
      <c r="O1618" s="21"/>
    </row>
    <row r="1619" spans="13:15" x14ac:dyDescent="0.25">
      <c r="M1619" s="12"/>
      <c r="O1619" s="21"/>
    </row>
    <row r="1620" spans="13:15" x14ac:dyDescent="0.25">
      <c r="M1620" s="12"/>
      <c r="O1620" s="21"/>
    </row>
    <row r="1621" spans="13:15" x14ac:dyDescent="0.25">
      <c r="M1621" s="12"/>
      <c r="O1621" s="21"/>
    </row>
    <row r="1622" spans="13:15" x14ac:dyDescent="0.25">
      <c r="M1622" s="12"/>
      <c r="O1622" s="21"/>
    </row>
    <row r="1623" spans="13:15" x14ac:dyDescent="0.25">
      <c r="M1623" s="12"/>
      <c r="O1623" s="21"/>
    </row>
    <row r="1624" spans="13:15" x14ac:dyDescent="0.25">
      <c r="M1624" s="12"/>
      <c r="O1624" s="21"/>
    </row>
    <row r="1625" spans="13:15" x14ac:dyDescent="0.25">
      <c r="M1625" s="12"/>
      <c r="O1625" s="21"/>
    </row>
    <row r="1626" spans="13:15" x14ac:dyDescent="0.25">
      <c r="M1626" s="12"/>
      <c r="O1626" s="21"/>
    </row>
    <row r="1627" spans="13:15" x14ac:dyDescent="0.25">
      <c r="M1627" s="12"/>
      <c r="O1627" s="21"/>
    </row>
    <row r="1628" spans="13:15" x14ac:dyDescent="0.25">
      <c r="M1628" s="12"/>
      <c r="O1628" s="21"/>
    </row>
    <row r="1629" spans="13:15" x14ac:dyDescent="0.25">
      <c r="M1629" s="12"/>
      <c r="O1629" s="21"/>
    </row>
    <row r="1630" spans="13:15" x14ac:dyDescent="0.25">
      <c r="M1630" s="12"/>
      <c r="O1630" s="21"/>
    </row>
    <row r="1631" spans="13:15" x14ac:dyDescent="0.25">
      <c r="M1631" s="12"/>
      <c r="O1631" s="21"/>
    </row>
    <row r="1632" spans="13:15" x14ac:dyDescent="0.25">
      <c r="M1632" s="12"/>
      <c r="O1632" s="21"/>
    </row>
    <row r="1633" spans="13:15" x14ac:dyDescent="0.25">
      <c r="M1633" s="12"/>
      <c r="O1633" s="21"/>
    </row>
    <row r="1634" spans="13:15" x14ac:dyDescent="0.25">
      <c r="M1634" s="12"/>
      <c r="O1634" s="21"/>
    </row>
    <row r="1635" spans="13:15" x14ac:dyDescent="0.25">
      <c r="M1635" s="12"/>
      <c r="O1635" s="21"/>
    </row>
    <row r="1636" spans="13:15" x14ac:dyDescent="0.25">
      <c r="M1636" s="12"/>
      <c r="O1636" s="21"/>
    </row>
    <row r="1637" spans="13:15" x14ac:dyDescent="0.25">
      <c r="M1637" s="12"/>
      <c r="O1637" s="21"/>
    </row>
    <row r="1638" spans="13:15" x14ac:dyDescent="0.25">
      <c r="M1638" s="12"/>
      <c r="O1638" s="21"/>
    </row>
    <row r="1639" spans="13:15" x14ac:dyDescent="0.25">
      <c r="M1639" s="12"/>
      <c r="O1639" s="21"/>
    </row>
    <row r="1640" spans="13:15" x14ac:dyDescent="0.25">
      <c r="M1640" s="12"/>
      <c r="O1640" s="21"/>
    </row>
    <row r="1641" spans="13:15" x14ac:dyDescent="0.25">
      <c r="M1641" s="12"/>
      <c r="O1641" s="21"/>
    </row>
    <row r="1642" spans="13:15" x14ac:dyDescent="0.25">
      <c r="M1642" s="12"/>
      <c r="O1642" s="21"/>
    </row>
    <row r="1643" spans="13:15" x14ac:dyDescent="0.25">
      <c r="M1643" s="12"/>
      <c r="O1643" s="21"/>
    </row>
    <row r="1644" spans="13:15" x14ac:dyDescent="0.25">
      <c r="M1644" s="12"/>
      <c r="O1644" s="21"/>
    </row>
    <row r="1645" spans="13:15" x14ac:dyDescent="0.25">
      <c r="M1645" s="12"/>
      <c r="O1645" s="21"/>
    </row>
    <row r="1646" spans="13:15" x14ac:dyDescent="0.25">
      <c r="M1646" s="12"/>
      <c r="O1646" s="21"/>
    </row>
    <row r="1647" spans="13:15" x14ac:dyDescent="0.25">
      <c r="M1647" s="12"/>
      <c r="O1647" s="21"/>
    </row>
    <row r="1648" spans="13:15" x14ac:dyDescent="0.25">
      <c r="M1648" s="12"/>
      <c r="O1648" s="21"/>
    </row>
    <row r="1649" spans="13:15" x14ac:dyDescent="0.25">
      <c r="M1649" s="12"/>
      <c r="O1649" s="21"/>
    </row>
    <row r="1650" spans="13:15" x14ac:dyDescent="0.25">
      <c r="M1650" s="12"/>
      <c r="O1650" s="21"/>
    </row>
    <row r="1651" spans="13:15" x14ac:dyDescent="0.25">
      <c r="M1651" s="12"/>
      <c r="O1651" s="21"/>
    </row>
    <row r="1652" spans="13:15" x14ac:dyDescent="0.25">
      <c r="M1652" s="12"/>
      <c r="O1652" s="21"/>
    </row>
    <row r="1653" spans="13:15" x14ac:dyDescent="0.25">
      <c r="M1653" s="12"/>
      <c r="O1653" s="21"/>
    </row>
    <row r="1654" spans="13:15" x14ac:dyDescent="0.25">
      <c r="M1654" s="12"/>
      <c r="O1654" s="21"/>
    </row>
    <row r="1655" spans="13:15" x14ac:dyDescent="0.25">
      <c r="M1655" s="12"/>
      <c r="O1655" s="21"/>
    </row>
    <row r="1656" spans="13:15" x14ac:dyDescent="0.25">
      <c r="M1656" s="12"/>
      <c r="O1656" s="21"/>
    </row>
    <row r="1657" spans="13:15" x14ac:dyDescent="0.25">
      <c r="M1657" s="12"/>
      <c r="O1657" s="21"/>
    </row>
    <row r="1658" spans="13:15" x14ac:dyDescent="0.25">
      <c r="M1658" s="12"/>
      <c r="O1658" s="21"/>
    </row>
    <row r="1659" spans="13:15" x14ac:dyDescent="0.25">
      <c r="M1659" s="12"/>
      <c r="O1659" s="21"/>
    </row>
    <row r="1660" spans="13:15" x14ac:dyDescent="0.25">
      <c r="M1660" s="12"/>
      <c r="O1660" s="21"/>
    </row>
    <row r="1661" spans="13:15" x14ac:dyDescent="0.25">
      <c r="M1661" s="12"/>
      <c r="O1661" s="21"/>
    </row>
    <row r="1662" spans="13:15" x14ac:dyDescent="0.25">
      <c r="M1662" s="12"/>
      <c r="O1662" s="21"/>
    </row>
    <row r="1663" spans="13:15" x14ac:dyDescent="0.25">
      <c r="M1663" s="12"/>
      <c r="O1663" s="21"/>
    </row>
    <row r="1664" spans="13:15" x14ac:dyDescent="0.25">
      <c r="M1664" s="12"/>
      <c r="O1664" s="21"/>
    </row>
    <row r="1665" spans="13:15" x14ac:dyDescent="0.25">
      <c r="M1665" s="12"/>
      <c r="O1665" s="21"/>
    </row>
    <row r="1666" spans="13:15" x14ac:dyDescent="0.25">
      <c r="M1666" s="12"/>
      <c r="O1666" s="21"/>
    </row>
    <row r="1667" spans="13:15" x14ac:dyDescent="0.25">
      <c r="M1667" s="12"/>
      <c r="O1667" s="21"/>
    </row>
    <row r="1668" spans="13:15" x14ac:dyDescent="0.25">
      <c r="M1668" s="12"/>
      <c r="O1668" s="21"/>
    </row>
    <row r="1669" spans="13:15" x14ac:dyDescent="0.25">
      <c r="M1669" s="12"/>
      <c r="O1669" s="21"/>
    </row>
    <row r="1670" spans="13:15" x14ac:dyDescent="0.25">
      <c r="M1670" s="12"/>
      <c r="O1670" s="21"/>
    </row>
    <row r="1671" spans="13:15" x14ac:dyDescent="0.25">
      <c r="M1671" s="12"/>
      <c r="O1671" s="21"/>
    </row>
    <row r="1672" spans="13:15" x14ac:dyDescent="0.25">
      <c r="M1672" s="12"/>
      <c r="O1672" s="21"/>
    </row>
    <row r="1673" spans="13:15" x14ac:dyDescent="0.25">
      <c r="M1673" s="12"/>
      <c r="O1673" s="21"/>
    </row>
    <row r="1674" spans="13:15" x14ac:dyDescent="0.25">
      <c r="M1674" s="12"/>
      <c r="O1674" s="21"/>
    </row>
    <row r="1675" spans="13:15" x14ac:dyDescent="0.25">
      <c r="M1675" s="12"/>
      <c r="O1675" s="21"/>
    </row>
    <row r="1676" spans="13:15" x14ac:dyDescent="0.25">
      <c r="M1676" s="12"/>
      <c r="O1676" s="21"/>
    </row>
    <row r="1677" spans="13:15" x14ac:dyDescent="0.25">
      <c r="M1677" s="12"/>
      <c r="O1677" s="21"/>
    </row>
    <row r="1678" spans="13:15" x14ac:dyDescent="0.25">
      <c r="M1678" s="12"/>
      <c r="O1678" s="21"/>
    </row>
    <row r="1679" spans="13:15" x14ac:dyDescent="0.25">
      <c r="M1679" s="12"/>
      <c r="O1679" s="21"/>
    </row>
    <row r="1680" spans="13:15" x14ac:dyDescent="0.25">
      <c r="M1680" s="12"/>
      <c r="O1680" s="21"/>
    </row>
    <row r="1681" spans="13:15" x14ac:dyDescent="0.25">
      <c r="M1681" s="12"/>
      <c r="O1681" s="21"/>
    </row>
    <row r="1682" spans="13:15" x14ac:dyDescent="0.25">
      <c r="M1682" s="12"/>
      <c r="O1682" s="21"/>
    </row>
    <row r="1683" spans="13:15" x14ac:dyDescent="0.25">
      <c r="M1683" s="12"/>
      <c r="O1683" s="21"/>
    </row>
    <row r="1684" spans="13:15" x14ac:dyDescent="0.25">
      <c r="M1684" s="12"/>
      <c r="O1684" s="21"/>
    </row>
    <row r="1685" spans="13:15" x14ac:dyDescent="0.25">
      <c r="M1685" s="12"/>
      <c r="O1685" s="21"/>
    </row>
    <row r="1686" spans="13:15" x14ac:dyDescent="0.25">
      <c r="M1686" s="12"/>
      <c r="O1686" s="21"/>
    </row>
    <row r="1687" spans="13:15" x14ac:dyDescent="0.25">
      <c r="M1687" s="12"/>
      <c r="O1687" s="21"/>
    </row>
    <row r="1688" spans="13:15" x14ac:dyDescent="0.25">
      <c r="M1688" s="12"/>
      <c r="O1688" s="21"/>
    </row>
    <row r="1689" spans="13:15" x14ac:dyDescent="0.25">
      <c r="M1689" s="12"/>
      <c r="O1689" s="21"/>
    </row>
    <row r="1690" spans="13:15" x14ac:dyDescent="0.25">
      <c r="M1690" s="12"/>
      <c r="O1690" s="21"/>
    </row>
    <row r="1691" spans="13:15" x14ac:dyDescent="0.25">
      <c r="M1691" s="12"/>
      <c r="O1691" s="21"/>
    </row>
    <row r="1692" spans="13:15" x14ac:dyDescent="0.25">
      <c r="M1692" s="12"/>
      <c r="O1692" s="21"/>
    </row>
    <row r="1693" spans="13:15" x14ac:dyDescent="0.25">
      <c r="M1693" s="12"/>
      <c r="O1693" s="21"/>
    </row>
    <row r="1694" spans="13:15" x14ac:dyDescent="0.25">
      <c r="M1694" s="12"/>
      <c r="O1694" s="21"/>
    </row>
    <row r="1695" spans="13:15" x14ac:dyDescent="0.25">
      <c r="M1695" s="12"/>
      <c r="O1695" s="21"/>
    </row>
    <row r="1696" spans="13:15" x14ac:dyDescent="0.25">
      <c r="M1696" s="12"/>
      <c r="O1696" s="21"/>
    </row>
    <row r="1697" spans="13:15" x14ac:dyDescent="0.25">
      <c r="M1697" s="12"/>
      <c r="O1697" s="21"/>
    </row>
    <row r="1698" spans="13:15" x14ac:dyDescent="0.25">
      <c r="M1698" s="12"/>
      <c r="O1698" s="21"/>
    </row>
    <row r="1699" spans="13:15" x14ac:dyDescent="0.25">
      <c r="M1699" s="12"/>
      <c r="O1699" s="21"/>
    </row>
    <row r="1700" spans="13:15" x14ac:dyDescent="0.25">
      <c r="M1700" s="12"/>
      <c r="O1700" s="21"/>
    </row>
    <row r="1701" spans="13:15" x14ac:dyDescent="0.25">
      <c r="M1701" s="12"/>
      <c r="O1701" s="21"/>
    </row>
    <row r="1702" spans="13:15" x14ac:dyDescent="0.25">
      <c r="M1702" s="12"/>
      <c r="O1702" s="21"/>
    </row>
    <row r="1703" spans="13:15" x14ac:dyDescent="0.25">
      <c r="M1703" s="12"/>
      <c r="O1703" s="21"/>
    </row>
    <row r="1704" spans="13:15" x14ac:dyDescent="0.25">
      <c r="M1704" s="12"/>
      <c r="O1704" s="21"/>
    </row>
    <row r="1705" spans="13:15" x14ac:dyDescent="0.25">
      <c r="M1705" s="12"/>
      <c r="O1705" s="21"/>
    </row>
    <row r="1706" spans="13:15" x14ac:dyDescent="0.25">
      <c r="M1706" s="12"/>
      <c r="O1706" s="21"/>
    </row>
    <row r="1707" spans="13:15" x14ac:dyDescent="0.25">
      <c r="M1707" s="12"/>
      <c r="O1707" s="21"/>
    </row>
    <row r="1708" spans="13:15" x14ac:dyDescent="0.25">
      <c r="M1708" s="12"/>
      <c r="O1708" s="21"/>
    </row>
    <row r="1709" spans="13:15" x14ac:dyDescent="0.25">
      <c r="M1709" s="12"/>
      <c r="O1709" s="21"/>
    </row>
    <row r="1710" spans="13:15" x14ac:dyDescent="0.25">
      <c r="M1710" s="12"/>
      <c r="O1710" s="21"/>
    </row>
    <row r="1711" spans="13:15" x14ac:dyDescent="0.25">
      <c r="M1711" s="12"/>
      <c r="O1711" s="21"/>
    </row>
    <row r="1712" spans="13:15" x14ac:dyDescent="0.25">
      <c r="M1712" s="12"/>
      <c r="O1712" s="21"/>
    </row>
    <row r="1713" spans="13:15" x14ac:dyDescent="0.25">
      <c r="M1713" s="12"/>
      <c r="O1713" s="21"/>
    </row>
    <row r="1714" spans="13:15" x14ac:dyDescent="0.25">
      <c r="M1714" s="12"/>
      <c r="O1714" s="21"/>
    </row>
    <row r="1715" spans="13:15" x14ac:dyDescent="0.25">
      <c r="M1715" s="12"/>
      <c r="O1715" s="21"/>
    </row>
    <row r="1716" spans="13:15" x14ac:dyDescent="0.25">
      <c r="M1716" s="12"/>
      <c r="O1716" s="21"/>
    </row>
    <row r="1717" spans="13:15" x14ac:dyDescent="0.25">
      <c r="M1717" s="12"/>
      <c r="O1717" s="21"/>
    </row>
    <row r="1718" spans="13:15" x14ac:dyDescent="0.25">
      <c r="M1718" s="12"/>
      <c r="O1718" s="21"/>
    </row>
    <row r="1719" spans="13:15" x14ac:dyDescent="0.25">
      <c r="M1719" s="12"/>
      <c r="O1719" s="21"/>
    </row>
    <row r="1720" spans="13:15" x14ac:dyDescent="0.25">
      <c r="M1720" s="12"/>
      <c r="O1720" s="21"/>
    </row>
    <row r="1721" spans="13:15" x14ac:dyDescent="0.25">
      <c r="M1721" s="12"/>
      <c r="O1721" s="21"/>
    </row>
    <row r="1722" spans="13:15" x14ac:dyDescent="0.25">
      <c r="M1722" s="12"/>
      <c r="O1722" s="21"/>
    </row>
    <row r="1723" spans="13:15" x14ac:dyDescent="0.25">
      <c r="M1723" s="12"/>
      <c r="O1723" s="21"/>
    </row>
    <row r="1724" spans="13:15" x14ac:dyDescent="0.25">
      <c r="M1724" s="12"/>
      <c r="O1724" s="21"/>
    </row>
    <row r="1725" spans="13:15" x14ac:dyDescent="0.25">
      <c r="M1725" s="12"/>
      <c r="O1725" s="21"/>
    </row>
    <row r="1726" spans="13:15" x14ac:dyDescent="0.25">
      <c r="M1726" s="12"/>
      <c r="O1726" s="21"/>
    </row>
    <row r="1727" spans="13:15" x14ac:dyDescent="0.25">
      <c r="M1727" s="12"/>
      <c r="O1727" s="21"/>
    </row>
    <row r="1728" spans="13:15" x14ac:dyDescent="0.25">
      <c r="M1728" s="12"/>
      <c r="O1728" s="21"/>
    </row>
    <row r="1729" spans="13:15" x14ac:dyDescent="0.25">
      <c r="M1729" s="12"/>
      <c r="O1729" s="21"/>
    </row>
    <row r="1730" spans="13:15" x14ac:dyDescent="0.25">
      <c r="M1730" s="12"/>
      <c r="O1730" s="21"/>
    </row>
    <row r="1731" spans="13:15" x14ac:dyDescent="0.25">
      <c r="M1731" s="12"/>
      <c r="O1731" s="21"/>
    </row>
    <row r="1732" spans="13:15" x14ac:dyDescent="0.25">
      <c r="M1732" s="12"/>
      <c r="O1732" s="21"/>
    </row>
    <row r="1733" spans="13:15" x14ac:dyDescent="0.25">
      <c r="M1733" s="12"/>
      <c r="O1733" s="21"/>
    </row>
    <row r="1734" spans="13:15" x14ac:dyDescent="0.25">
      <c r="M1734" s="12"/>
      <c r="O1734" s="21"/>
    </row>
    <row r="1735" spans="13:15" x14ac:dyDescent="0.25">
      <c r="M1735" s="12"/>
      <c r="O1735" s="21"/>
    </row>
    <row r="1736" spans="13:15" x14ac:dyDescent="0.25">
      <c r="M1736" s="12"/>
      <c r="O1736" s="21"/>
    </row>
    <row r="1737" spans="13:15" x14ac:dyDescent="0.25">
      <c r="M1737" s="12"/>
      <c r="O1737" s="21"/>
    </row>
    <row r="1738" spans="13:15" x14ac:dyDescent="0.25">
      <c r="M1738" s="12"/>
      <c r="O1738" s="21"/>
    </row>
    <row r="1739" spans="13:15" x14ac:dyDescent="0.25">
      <c r="M1739" s="12"/>
      <c r="O1739" s="21"/>
    </row>
    <row r="1740" spans="13:15" x14ac:dyDescent="0.25">
      <c r="M1740" s="12"/>
      <c r="O1740" s="21"/>
    </row>
    <row r="1741" spans="13:15" x14ac:dyDescent="0.25">
      <c r="M1741" s="12"/>
      <c r="O1741" s="21"/>
    </row>
    <row r="1742" spans="13:15" x14ac:dyDescent="0.25">
      <c r="M1742" s="12"/>
      <c r="O1742" s="21"/>
    </row>
    <row r="1743" spans="13:15" x14ac:dyDescent="0.25">
      <c r="M1743" s="12"/>
      <c r="O1743" s="21"/>
    </row>
    <row r="1744" spans="13:15" x14ac:dyDescent="0.25">
      <c r="M1744" s="12"/>
      <c r="O1744" s="21"/>
    </row>
    <row r="1745" spans="13:15" x14ac:dyDescent="0.25">
      <c r="M1745" s="12"/>
      <c r="O1745" s="21"/>
    </row>
    <row r="1746" spans="13:15" x14ac:dyDescent="0.25">
      <c r="M1746" s="12"/>
      <c r="O1746" s="21"/>
    </row>
    <row r="1747" spans="13:15" x14ac:dyDescent="0.25">
      <c r="M1747" s="12"/>
      <c r="O1747" s="21"/>
    </row>
    <row r="1748" spans="13:15" x14ac:dyDescent="0.25">
      <c r="M1748" s="12"/>
      <c r="O1748" s="21"/>
    </row>
    <row r="1749" spans="13:15" x14ac:dyDescent="0.25">
      <c r="M1749" s="12"/>
      <c r="O1749" s="21"/>
    </row>
    <row r="1750" spans="13:15" x14ac:dyDescent="0.25">
      <c r="M1750" s="12"/>
      <c r="O1750" s="21"/>
    </row>
    <row r="1751" spans="13:15" x14ac:dyDescent="0.25">
      <c r="M1751" s="12"/>
      <c r="O1751" s="21"/>
    </row>
    <row r="1752" spans="13:15" x14ac:dyDescent="0.25">
      <c r="M1752" s="12"/>
      <c r="O1752" s="21"/>
    </row>
    <row r="1753" spans="13:15" x14ac:dyDescent="0.25">
      <c r="M1753" s="12"/>
      <c r="O1753" s="21"/>
    </row>
    <row r="1754" spans="13:15" x14ac:dyDescent="0.25">
      <c r="M1754" s="12"/>
      <c r="O1754" s="21"/>
    </row>
    <row r="1755" spans="13:15" x14ac:dyDescent="0.25">
      <c r="M1755" s="12"/>
      <c r="O1755" s="21"/>
    </row>
    <row r="1756" spans="13:15" x14ac:dyDescent="0.25">
      <c r="M1756" s="12"/>
      <c r="O1756" s="21"/>
    </row>
    <row r="1757" spans="13:15" x14ac:dyDescent="0.25">
      <c r="M1757" s="12"/>
      <c r="O1757" s="21"/>
    </row>
    <row r="1758" spans="13:15" x14ac:dyDescent="0.25">
      <c r="M1758" s="12"/>
      <c r="O1758" s="21"/>
    </row>
    <row r="1759" spans="13:15" x14ac:dyDescent="0.25">
      <c r="M1759" s="12"/>
      <c r="O1759" s="21"/>
    </row>
    <row r="1760" spans="13:15" x14ac:dyDescent="0.25">
      <c r="M1760" s="12"/>
      <c r="O1760" s="21"/>
    </row>
    <row r="1761" spans="13:15" x14ac:dyDescent="0.25">
      <c r="M1761" s="12"/>
      <c r="O1761" s="21"/>
    </row>
    <row r="1762" spans="13:15" x14ac:dyDescent="0.25">
      <c r="M1762" s="12"/>
      <c r="O1762" s="21"/>
    </row>
    <row r="1763" spans="13:15" x14ac:dyDescent="0.25">
      <c r="M1763" s="12"/>
      <c r="O1763" s="21"/>
    </row>
    <row r="1764" spans="13:15" x14ac:dyDescent="0.25">
      <c r="M1764" s="12"/>
      <c r="O1764" s="21"/>
    </row>
    <row r="1765" spans="13:15" x14ac:dyDescent="0.25">
      <c r="M1765" s="12"/>
      <c r="O1765" s="21"/>
    </row>
    <row r="1766" spans="13:15" x14ac:dyDescent="0.25">
      <c r="M1766" s="12"/>
      <c r="O1766" s="21"/>
    </row>
    <row r="1767" spans="13:15" x14ac:dyDescent="0.25">
      <c r="M1767" s="12"/>
      <c r="O1767" s="21"/>
    </row>
    <row r="1768" spans="13:15" x14ac:dyDescent="0.25">
      <c r="M1768" s="12"/>
      <c r="O1768" s="21"/>
    </row>
    <row r="1769" spans="13:15" x14ac:dyDescent="0.25">
      <c r="M1769" s="12"/>
      <c r="O1769" s="21"/>
    </row>
    <row r="1770" spans="13:15" x14ac:dyDescent="0.25">
      <c r="M1770" s="12"/>
      <c r="O1770" s="21"/>
    </row>
    <row r="1771" spans="13:15" x14ac:dyDescent="0.25">
      <c r="M1771" s="12"/>
      <c r="O1771" s="21"/>
    </row>
    <row r="1772" spans="13:15" x14ac:dyDescent="0.25">
      <c r="M1772" s="12"/>
      <c r="O1772" s="21"/>
    </row>
    <row r="1773" spans="13:15" x14ac:dyDescent="0.25">
      <c r="M1773" s="12"/>
      <c r="O1773" s="21"/>
    </row>
    <row r="1774" spans="13:15" x14ac:dyDescent="0.25">
      <c r="M1774" s="12"/>
      <c r="O1774" s="21"/>
    </row>
    <row r="1775" spans="13:15" x14ac:dyDescent="0.25">
      <c r="M1775" s="12"/>
      <c r="O1775" s="21"/>
    </row>
    <row r="1776" spans="13:15" x14ac:dyDescent="0.25">
      <c r="M1776" s="12"/>
      <c r="O1776" s="21"/>
    </row>
    <row r="1777" spans="13:15" x14ac:dyDescent="0.25">
      <c r="M1777" s="12"/>
      <c r="O1777" s="21"/>
    </row>
    <row r="1778" spans="13:15" x14ac:dyDescent="0.25">
      <c r="M1778" s="12"/>
      <c r="O1778" s="21"/>
    </row>
    <row r="1779" spans="13:15" x14ac:dyDescent="0.25">
      <c r="M1779" s="12"/>
      <c r="O1779" s="21"/>
    </row>
    <row r="1780" spans="13:15" x14ac:dyDescent="0.25">
      <c r="M1780" s="12"/>
      <c r="O1780" s="21"/>
    </row>
    <row r="1781" spans="13:15" x14ac:dyDescent="0.25">
      <c r="M1781" s="12"/>
      <c r="O1781" s="21"/>
    </row>
    <row r="1782" spans="13:15" x14ac:dyDescent="0.25">
      <c r="M1782" s="12"/>
      <c r="O1782" s="21"/>
    </row>
    <row r="1783" spans="13:15" x14ac:dyDescent="0.25">
      <c r="M1783" s="12"/>
      <c r="O1783" s="21"/>
    </row>
    <row r="1784" spans="13:15" x14ac:dyDescent="0.25">
      <c r="M1784" s="12"/>
      <c r="O1784" s="21"/>
    </row>
    <row r="1785" spans="13:15" x14ac:dyDescent="0.25">
      <c r="M1785" s="12"/>
      <c r="O1785" s="21"/>
    </row>
    <row r="1786" spans="13:15" x14ac:dyDescent="0.25">
      <c r="M1786" s="12"/>
      <c r="O1786" s="21"/>
    </row>
    <row r="1787" spans="13:15" x14ac:dyDescent="0.25">
      <c r="M1787" s="12"/>
      <c r="O1787" s="21"/>
    </row>
    <row r="1788" spans="13:15" x14ac:dyDescent="0.25">
      <c r="M1788" s="12"/>
      <c r="O1788" s="21"/>
    </row>
    <row r="1789" spans="13:15" x14ac:dyDescent="0.25">
      <c r="M1789" s="12"/>
      <c r="O1789" s="21"/>
    </row>
    <row r="1790" spans="13:15" x14ac:dyDescent="0.25">
      <c r="M1790" s="12"/>
      <c r="O1790" s="21"/>
    </row>
    <row r="1791" spans="13:15" x14ac:dyDescent="0.25">
      <c r="M1791" s="12"/>
      <c r="O1791" s="21"/>
    </row>
    <row r="1792" spans="13:15" x14ac:dyDescent="0.25">
      <c r="M1792" s="12"/>
      <c r="O1792" s="21"/>
    </row>
    <row r="1793" spans="13:15" x14ac:dyDescent="0.25">
      <c r="M1793" s="12"/>
      <c r="O1793" s="21"/>
    </row>
    <row r="1794" spans="13:15" x14ac:dyDescent="0.25">
      <c r="M1794" s="12"/>
      <c r="O1794" s="21"/>
    </row>
    <row r="1795" spans="13:15" x14ac:dyDescent="0.25">
      <c r="M1795" s="12"/>
      <c r="O1795" s="21"/>
    </row>
    <row r="1796" spans="13:15" x14ac:dyDescent="0.25">
      <c r="M1796" s="12"/>
      <c r="O1796" s="21"/>
    </row>
    <row r="1797" spans="13:15" x14ac:dyDescent="0.25">
      <c r="M1797" s="12"/>
      <c r="O1797" s="21"/>
    </row>
    <row r="1798" spans="13:15" x14ac:dyDescent="0.25">
      <c r="M1798" s="12"/>
      <c r="O1798" s="21"/>
    </row>
    <row r="1799" spans="13:15" x14ac:dyDescent="0.25">
      <c r="M1799" s="12"/>
      <c r="O1799" s="21"/>
    </row>
    <row r="1800" spans="13:15" x14ac:dyDescent="0.25">
      <c r="M1800" s="12"/>
      <c r="O1800" s="21"/>
    </row>
    <row r="1801" spans="13:15" x14ac:dyDescent="0.25">
      <c r="M1801" s="12"/>
      <c r="O1801" s="21"/>
    </row>
    <row r="1802" spans="13:15" x14ac:dyDescent="0.25">
      <c r="M1802" s="12"/>
      <c r="O1802" s="21"/>
    </row>
    <row r="1803" spans="13:15" x14ac:dyDescent="0.25">
      <c r="M1803" s="12"/>
      <c r="O1803" s="21"/>
    </row>
    <row r="1804" spans="13:15" x14ac:dyDescent="0.25">
      <c r="M1804" s="12"/>
      <c r="O1804" s="21"/>
    </row>
    <row r="1805" spans="13:15" x14ac:dyDescent="0.25">
      <c r="M1805" s="12"/>
      <c r="O1805" s="21"/>
    </row>
    <row r="1806" spans="13:15" x14ac:dyDescent="0.25">
      <c r="M1806" s="12"/>
      <c r="O1806" s="21"/>
    </row>
    <row r="1807" spans="13:15" x14ac:dyDescent="0.25">
      <c r="M1807" s="12"/>
      <c r="O1807" s="21"/>
    </row>
    <row r="1808" spans="13:15" x14ac:dyDescent="0.25">
      <c r="M1808" s="12"/>
      <c r="O1808" s="21"/>
    </row>
    <row r="1809" spans="13:15" x14ac:dyDescent="0.25">
      <c r="M1809" s="12"/>
      <c r="O1809" s="21"/>
    </row>
    <row r="1810" spans="13:15" x14ac:dyDescent="0.25">
      <c r="M1810" s="12"/>
      <c r="O1810" s="21"/>
    </row>
    <row r="1811" spans="13:15" x14ac:dyDescent="0.25">
      <c r="M1811" s="12"/>
      <c r="O1811" s="21"/>
    </row>
    <row r="1812" spans="13:15" x14ac:dyDescent="0.25">
      <c r="M1812" s="12"/>
      <c r="O1812" s="21"/>
    </row>
    <row r="1813" spans="13:15" x14ac:dyDescent="0.25">
      <c r="M1813" s="12"/>
      <c r="O1813" s="21"/>
    </row>
    <row r="1814" spans="13:15" x14ac:dyDescent="0.25">
      <c r="M1814" s="12"/>
      <c r="O1814" s="21"/>
    </row>
    <row r="1815" spans="13:15" x14ac:dyDescent="0.25">
      <c r="M1815" s="12"/>
      <c r="O1815" s="21"/>
    </row>
    <row r="1816" spans="13:15" x14ac:dyDescent="0.25">
      <c r="M1816" s="12"/>
      <c r="O1816" s="21"/>
    </row>
    <row r="1817" spans="13:15" x14ac:dyDescent="0.25">
      <c r="M1817" s="12"/>
      <c r="O1817" s="21"/>
    </row>
    <row r="1818" spans="13:15" x14ac:dyDescent="0.25">
      <c r="M1818" s="12"/>
      <c r="O1818" s="21"/>
    </row>
    <row r="1819" spans="13:15" x14ac:dyDescent="0.25">
      <c r="M1819" s="12"/>
      <c r="O1819" s="21"/>
    </row>
    <row r="1820" spans="13:15" x14ac:dyDescent="0.25">
      <c r="M1820" s="12"/>
      <c r="O1820" s="21"/>
    </row>
    <row r="1821" spans="13:15" x14ac:dyDescent="0.25">
      <c r="M1821" s="12"/>
      <c r="O1821" s="21"/>
    </row>
    <row r="1822" spans="13:15" x14ac:dyDescent="0.25">
      <c r="M1822" s="12"/>
      <c r="O1822" s="21"/>
    </row>
    <row r="1823" spans="13:15" x14ac:dyDescent="0.25">
      <c r="M1823" s="12"/>
      <c r="O1823" s="21"/>
    </row>
    <row r="1824" spans="13:15" x14ac:dyDescent="0.25">
      <c r="M1824" s="12"/>
      <c r="O1824" s="21"/>
    </row>
    <row r="1825" spans="13:15" x14ac:dyDescent="0.25">
      <c r="M1825" s="12"/>
      <c r="O1825" s="21"/>
    </row>
    <row r="1826" spans="13:15" x14ac:dyDescent="0.25">
      <c r="M1826" s="12"/>
      <c r="O1826" s="21"/>
    </row>
    <row r="1827" spans="13:15" x14ac:dyDescent="0.25">
      <c r="M1827" s="12"/>
      <c r="O1827" s="21"/>
    </row>
    <row r="1828" spans="13:15" x14ac:dyDescent="0.25">
      <c r="M1828" s="12"/>
      <c r="O1828" s="21"/>
    </row>
    <row r="1829" spans="13:15" x14ac:dyDescent="0.25">
      <c r="M1829" s="12"/>
      <c r="O1829" s="21"/>
    </row>
    <row r="1830" spans="13:15" x14ac:dyDescent="0.25">
      <c r="M1830" s="12"/>
      <c r="O1830" s="21"/>
    </row>
    <row r="1831" spans="13:15" x14ac:dyDescent="0.25">
      <c r="M1831" s="12"/>
      <c r="O1831" s="21"/>
    </row>
    <row r="1832" spans="13:15" x14ac:dyDescent="0.25">
      <c r="M1832" s="12"/>
      <c r="O1832" s="21"/>
    </row>
    <row r="1833" spans="13:15" x14ac:dyDescent="0.25">
      <c r="M1833" s="12"/>
      <c r="O1833" s="21"/>
    </row>
    <row r="1834" spans="13:15" x14ac:dyDescent="0.25">
      <c r="M1834" s="12"/>
      <c r="O1834" s="21"/>
    </row>
    <row r="1835" spans="13:15" x14ac:dyDescent="0.25">
      <c r="M1835" s="12"/>
      <c r="O1835" s="21"/>
    </row>
    <row r="1836" spans="13:15" x14ac:dyDescent="0.25">
      <c r="M1836" s="12"/>
      <c r="O1836" s="21"/>
    </row>
    <row r="1837" spans="13:15" x14ac:dyDescent="0.25">
      <c r="M1837" s="12"/>
      <c r="O1837" s="21"/>
    </row>
    <row r="1838" spans="13:15" x14ac:dyDescent="0.25">
      <c r="M1838" s="12"/>
      <c r="O1838" s="21"/>
    </row>
    <row r="1839" spans="13:15" x14ac:dyDescent="0.25">
      <c r="M1839" s="12"/>
      <c r="O1839" s="21"/>
    </row>
    <row r="1840" spans="13:15" x14ac:dyDescent="0.25">
      <c r="M1840" s="12"/>
      <c r="O1840" s="21"/>
    </row>
    <row r="1841" spans="13:15" x14ac:dyDescent="0.25">
      <c r="M1841" s="12"/>
      <c r="O1841" s="21"/>
    </row>
    <row r="1842" spans="13:15" x14ac:dyDescent="0.25">
      <c r="M1842" s="12"/>
      <c r="O1842" s="21"/>
    </row>
    <row r="1843" spans="13:15" x14ac:dyDescent="0.25">
      <c r="M1843" s="12"/>
      <c r="O1843" s="21"/>
    </row>
    <row r="1844" spans="13:15" x14ac:dyDescent="0.25">
      <c r="M1844" s="12"/>
      <c r="O1844" s="21"/>
    </row>
    <row r="1845" spans="13:15" x14ac:dyDescent="0.25">
      <c r="M1845" s="12"/>
      <c r="O1845" s="21"/>
    </row>
    <row r="1846" spans="13:15" x14ac:dyDescent="0.25">
      <c r="M1846" s="12"/>
      <c r="O1846" s="21"/>
    </row>
    <row r="1847" spans="13:15" x14ac:dyDescent="0.25">
      <c r="M1847" s="12"/>
      <c r="O1847" s="21"/>
    </row>
    <row r="1848" spans="13:15" x14ac:dyDescent="0.25">
      <c r="M1848" s="12"/>
      <c r="O1848" s="21"/>
    </row>
    <row r="1849" spans="13:15" x14ac:dyDescent="0.25">
      <c r="M1849" s="12"/>
      <c r="O1849" s="21"/>
    </row>
    <row r="1850" spans="13:15" x14ac:dyDescent="0.25">
      <c r="M1850" s="12"/>
      <c r="O1850" s="21"/>
    </row>
    <row r="1851" spans="13:15" x14ac:dyDescent="0.25">
      <c r="M1851" s="12"/>
      <c r="O1851" s="21"/>
    </row>
    <row r="1852" spans="13:15" x14ac:dyDescent="0.25">
      <c r="M1852" s="12"/>
      <c r="O1852" s="21"/>
    </row>
    <row r="1853" spans="13:15" x14ac:dyDescent="0.25">
      <c r="M1853" s="12"/>
      <c r="O1853" s="21"/>
    </row>
    <row r="1854" spans="13:15" x14ac:dyDescent="0.25">
      <c r="M1854" s="12"/>
      <c r="O1854" s="21"/>
    </row>
    <row r="1855" spans="13:15" x14ac:dyDescent="0.25">
      <c r="M1855" s="12"/>
      <c r="O1855" s="21"/>
    </row>
    <row r="1856" spans="13:15" x14ac:dyDescent="0.25">
      <c r="M1856" s="12"/>
      <c r="O1856" s="21"/>
    </row>
    <row r="1857" spans="13:15" x14ac:dyDescent="0.25">
      <c r="M1857" s="12"/>
      <c r="O1857" s="21"/>
    </row>
    <row r="1858" spans="13:15" x14ac:dyDescent="0.25">
      <c r="M1858" s="12"/>
      <c r="O1858" s="21"/>
    </row>
    <row r="1859" spans="13:15" x14ac:dyDescent="0.25">
      <c r="M1859" s="12"/>
      <c r="O1859" s="21"/>
    </row>
    <row r="1860" spans="13:15" x14ac:dyDescent="0.25">
      <c r="M1860" s="12"/>
      <c r="O1860" s="21"/>
    </row>
    <row r="1861" spans="13:15" x14ac:dyDescent="0.25">
      <c r="M1861" s="12"/>
      <c r="O1861" s="21"/>
    </row>
    <row r="1862" spans="13:15" x14ac:dyDescent="0.25">
      <c r="M1862" s="12"/>
      <c r="O1862" s="21"/>
    </row>
    <row r="1863" spans="13:15" x14ac:dyDescent="0.25">
      <c r="M1863" s="12"/>
      <c r="O1863" s="21"/>
    </row>
    <row r="1864" spans="13:15" x14ac:dyDescent="0.25">
      <c r="M1864" s="12"/>
      <c r="O1864" s="21"/>
    </row>
    <row r="1865" spans="13:15" x14ac:dyDescent="0.25">
      <c r="M1865" s="12"/>
      <c r="O1865" s="21"/>
    </row>
    <row r="1866" spans="13:15" x14ac:dyDescent="0.25">
      <c r="M1866" s="12"/>
      <c r="O1866" s="21"/>
    </row>
    <row r="1867" spans="13:15" x14ac:dyDescent="0.25">
      <c r="M1867" s="12"/>
      <c r="O1867" s="21"/>
    </row>
    <row r="1868" spans="13:15" x14ac:dyDescent="0.25">
      <c r="M1868" s="12"/>
      <c r="O1868" s="21"/>
    </row>
    <row r="1869" spans="13:15" x14ac:dyDescent="0.25">
      <c r="M1869" s="12"/>
      <c r="O1869" s="21"/>
    </row>
    <row r="1870" spans="13:15" x14ac:dyDescent="0.25">
      <c r="M1870" s="12"/>
      <c r="O1870" s="21"/>
    </row>
    <row r="1871" spans="13:15" x14ac:dyDescent="0.25">
      <c r="M1871" s="12"/>
      <c r="O1871" s="21"/>
    </row>
    <row r="1872" spans="13:15" x14ac:dyDescent="0.25">
      <c r="M1872" s="12"/>
      <c r="O1872" s="21"/>
    </row>
    <row r="1873" spans="13:15" x14ac:dyDescent="0.25">
      <c r="M1873" s="12"/>
      <c r="O1873" s="21"/>
    </row>
    <row r="1874" spans="13:15" x14ac:dyDescent="0.25">
      <c r="M1874" s="12"/>
      <c r="O1874" s="21"/>
    </row>
    <row r="1875" spans="13:15" x14ac:dyDescent="0.25">
      <c r="M1875" s="12"/>
      <c r="O1875" s="21"/>
    </row>
    <row r="1876" spans="13:15" x14ac:dyDescent="0.25">
      <c r="M1876" s="12"/>
      <c r="O1876" s="21"/>
    </row>
    <row r="1877" spans="13:15" x14ac:dyDescent="0.25">
      <c r="M1877" s="12"/>
      <c r="O1877" s="21"/>
    </row>
    <row r="1878" spans="13:15" x14ac:dyDescent="0.25">
      <c r="M1878" s="12"/>
      <c r="O1878" s="21"/>
    </row>
    <row r="1879" spans="13:15" x14ac:dyDescent="0.25">
      <c r="M1879" s="12"/>
      <c r="O1879" s="21"/>
    </row>
    <row r="1880" spans="13:15" x14ac:dyDescent="0.25">
      <c r="M1880" s="12"/>
      <c r="O1880" s="21"/>
    </row>
    <row r="1881" spans="13:15" x14ac:dyDescent="0.25">
      <c r="M1881" s="12"/>
      <c r="O1881" s="21"/>
    </row>
    <row r="1882" spans="13:15" x14ac:dyDescent="0.25">
      <c r="M1882" s="12"/>
      <c r="O1882" s="21"/>
    </row>
    <row r="1883" spans="13:15" x14ac:dyDescent="0.25">
      <c r="M1883" s="12"/>
      <c r="O1883" s="21"/>
    </row>
    <row r="1884" spans="13:15" x14ac:dyDescent="0.25">
      <c r="M1884" s="12"/>
      <c r="O1884" s="21"/>
    </row>
    <row r="1885" spans="13:15" x14ac:dyDescent="0.25">
      <c r="M1885" s="12"/>
      <c r="O1885" s="21"/>
    </row>
    <row r="1886" spans="13:15" x14ac:dyDescent="0.25">
      <c r="M1886" s="12"/>
      <c r="O1886" s="21"/>
    </row>
    <row r="1887" spans="13:15" x14ac:dyDescent="0.25">
      <c r="M1887" s="12"/>
      <c r="O1887" s="21"/>
    </row>
    <row r="1888" spans="13:15" x14ac:dyDescent="0.25">
      <c r="M1888" s="12"/>
      <c r="O1888" s="21"/>
    </row>
    <row r="1889" spans="13:15" x14ac:dyDescent="0.25">
      <c r="M1889" s="12"/>
      <c r="O1889" s="21"/>
    </row>
    <row r="1890" spans="13:15" x14ac:dyDescent="0.25">
      <c r="M1890" s="12"/>
      <c r="O1890" s="21"/>
    </row>
    <row r="1891" spans="13:15" x14ac:dyDescent="0.25">
      <c r="M1891" s="12"/>
      <c r="O1891" s="21"/>
    </row>
    <row r="1892" spans="13:15" x14ac:dyDescent="0.25">
      <c r="M1892" s="12"/>
      <c r="O1892" s="21"/>
    </row>
    <row r="1893" spans="13:15" x14ac:dyDescent="0.25">
      <c r="M1893" s="12"/>
      <c r="O1893" s="21"/>
    </row>
    <row r="1894" spans="13:15" x14ac:dyDescent="0.25">
      <c r="M1894" s="12"/>
      <c r="O1894" s="21"/>
    </row>
    <row r="1895" spans="13:15" x14ac:dyDescent="0.25">
      <c r="M1895" s="12"/>
      <c r="O1895" s="21"/>
    </row>
    <row r="1896" spans="13:15" x14ac:dyDescent="0.25">
      <c r="M1896" s="12"/>
      <c r="O1896" s="21"/>
    </row>
    <row r="1897" spans="13:15" x14ac:dyDescent="0.25">
      <c r="M1897" s="12"/>
      <c r="O1897" s="21"/>
    </row>
    <row r="1898" spans="13:15" x14ac:dyDescent="0.25">
      <c r="M1898" s="12"/>
      <c r="O1898" s="21"/>
    </row>
    <row r="1899" spans="13:15" x14ac:dyDescent="0.25">
      <c r="M1899" s="12"/>
      <c r="O1899" s="21"/>
    </row>
    <row r="1900" spans="13:15" x14ac:dyDescent="0.25">
      <c r="M1900" s="12"/>
      <c r="O1900" s="21"/>
    </row>
    <row r="1901" spans="13:15" x14ac:dyDescent="0.25">
      <c r="M1901" s="12"/>
      <c r="O1901" s="21"/>
    </row>
    <row r="1902" spans="13:15" x14ac:dyDescent="0.25">
      <c r="M1902" s="12"/>
      <c r="O1902" s="21"/>
    </row>
    <row r="1903" spans="13:15" x14ac:dyDescent="0.25">
      <c r="M1903" s="12"/>
      <c r="O1903" s="21"/>
    </row>
    <row r="1904" spans="13:15" x14ac:dyDescent="0.25">
      <c r="M1904" s="12"/>
      <c r="O1904" s="21"/>
    </row>
    <row r="1905" spans="13:15" x14ac:dyDescent="0.25">
      <c r="M1905" s="12"/>
      <c r="O1905" s="21"/>
    </row>
    <row r="1906" spans="13:15" x14ac:dyDescent="0.25">
      <c r="M1906" s="12"/>
      <c r="O1906" s="21"/>
    </row>
    <row r="1907" spans="13:15" x14ac:dyDescent="0.25">
      <c r="M1907" s="12"/>
      <c r="O1907" s="21"/>
    </row>
    <row r="1908" spans="13:15" x14ac:dyDescent="0.25">
      <c r="M1908" s="12"/>
      <c r="O1908" s="21"/>
    </row>
    <row r="1909" spans="13:15" x14ac:dyDescent="0.25">
      <c r="M1909" s="12"/>
      <c r="O1909" s="21"/>
    </row>
    <row r="1910" spans="13:15" x14ac:dyDescent="0.25">
      <c r="M1910" s="12"/>
      <c r="O1910" s="21"/>
    </row>
    <row r="1911" spans="13:15" x14ac:dyDescent="0.25">
      <c r="M1911" s="12"/>
      <c r="O1911" s="21"/>
    </row>
    <row r="1912" spans="13:15" x14ac:dyDescent="0.25">
      <c r="M1912" s="12"/>
      <c r="O1912" s="21"/>
    </row>
    <row r="1913" spans="13:15" x14ac:dyDescent="0.25">
      <c r="M1913" s="12"/>
      <c r="O1913" s="21"/>
    </row>
    <row r="1914" spans="13:15" x14ac:dyDescent="0.25">
      <c r="M1914" s="12"/>
      <c r="O1914" s="21"/>
    </row>
    <row r="1915" spans="13:15" x14ac:dyDescent="0.25">
      <c r="M1915" s="12"/>
      <c r="O1915" s="21"/>
    </row>
    <row r="1916" spans="13:15" x14ac:dyDescent="0.25">
      <c r="M1916" s="12"/>
      <c r="O1916" s="21"/>
    </row>
    <row r="1917" spans="13:15" x14ac:dyDescent="0.25">
      <c r="M1917" s="12"/>
      <c r="O1917" s="21"/>
    </row>
    <row r="1918" spans="13:15" x14ac:dyDescent="0.25">
      <c r="M1918" s="12"/>
      <c r="O1918" s="21"/>
    </row>
    <row r="1919" spans="13:15" x14ac:dyDescent="0.25">
      <c r="M1919" s="12"/>
      <c r="O1919" s="21"/>
    </row>
    <row r="1920" spans="13:15" x14ac:dyDescent="0.25">
      <c r="M1920" s="12"/>
      <c r="O1920" s="21"/>
    </row>
    <row r="1921" spans="13:15" x14ac:dyDescent="0.25">
      <c r="M1921" s="12"/>
      <c r="O1921" s="21"/>
    </row>
    <row r="1922" spans="13:15" x14ac:dyDescent="0.25">
      <c r="M1922" s="12"/>
      <c r="O1922" s="21"/>
    </row>
    <row r="1923" spans="13:15" x14ac:dyDescent="0.25">
      <c r="M1923" s="12"/>
      <c r="O1923" s="21"/>
    </row>
    <row r="1924" spans="13:15" x14ac:dyDescent="0.25">
      <c r="M1924" s="12"/>
      <c r="O1924" s="21"/>
    </row>
    <row r="1925" spans="13:15" x14ac:dyDescent="0.25">
      <c r="M1925" s="12"/>
      <c r="O1925" s="21"/>
    </row>
    <row r="1926" spans="13:15" x14ac:dyDescent="0.25">
      <c r="M1926" s="12"/>
      <c r="O1926" s="21"/>
    </row>
    <row r="1927" spans="13:15" x14ac:dyDescent="0.25">
      <c r="M1927" s="12"/>
      <c r="O1927" s="21"/>
    </row>
    <row r="1928" spans="13:15" x14ac:dyDescent="0.25">
      <c r="M1928" s="12"/>
      <c r="O1928" s="21"/>
    </row>
    <row r="1929" spans="13:15" x14ac:dyDescent="0.25">
      <c r="M1929" s="12"/>
      <c r="O1929" s="21"/>
    </row>
    <row r="1930" spans="13:15" x14ac:dyDescent="0.25">
      <c r="M1930" s="12"/>
      <c r="O1930" s="21"/>
    </row>
    <row r="1931" spans="13:15" x14ac:dyDescent="0.25">
      <c r="M1931" s="12"/>
      <c r="O1931" s="21"/>
    </row>
    <row r="1932" spans="13:15" x14ac:dyDescent="0.25">
      <c r="M1932" s="12"/>
      <c r="O1932" s="21"/>
    </row>
    <row r="1933" spans="13:15" x14ac:dyDescent="0.25">
      <c r="M1933" s="12"/>
      <c r="O1933" s="21"/>
    </row>
    <row r="1934" spans="13:15" x14ac:dyDescent="0.25">
      <c r="M1934" s="12"/>
      <c r="O1934" s="21"/>
    </row>
    <row r="1935" spans="13:15" x14ac:dyDescent="0.25">
      <c r="M1935" s="12"/>
      <c r="O1935" s="21"/>
    </row>
    <row r="1936" spans="13:15" x14ac:dyDescent="0.25">
      <c r="M1936" s="12"/>
      <c r="O1936" s="21"/>
    </row>
    <row r="1937" spans="13:15" x14ac:dyDescent="0.25">
      <c r="M1937" s="12"/>
      <c r="O1937" s="21"/>
    </row>
    <row r="1938" spans="13:15" x14ac:dyDescent="0.25">
      <c r="M1938" s="12"/>
      <c r="O1938" s="21"/>
    </row>
    <row r="1939" spans="13:15" x14ac:dyDescent="0.25">
      <c r="M1939" s="12"/>
      <c r="O1939" s="21"/>
    </row>
    <row r="1940" spans="13:15" x14ac:dyDescent="0.25">
      <c r="M1940" s="12"/>
      <c r="O1940" s="21"/>
    </row>
    <row r="1941" spans="13:15" x14ac:dyDescent="0.25">
      <c r="M1941" s="12"/>
      <c r="O1941" s="21"/>
    </row>
    <row r="1942" spans="13:15" x14ac:dyDescent="0.25">
      <c r="M1942" s="12"/>
      <c r="O1942" s="21"/>
    </row>
    <row r="1943" spans="13:15" x14ac:dyDescent="0.25">
      <c r="M1943" s="12"/>
      <c r="O1943" s="21"/>
    </row>
    <row r="1944" spans="13:15" x14ac:dyDescent="0.25">
      <c r="M1944" s="12"/>
      <c r="O1944" s="21"/>
    </row>
    <row r="1945" spans="13:15" x14ac:dyDescent="0.25">
      <c r="M1945" s="12"/>
      <c r="O1945" s="21"/>
    </row>
    <row r="1946" spans="13:15" x14ac:dyDescent="0.25">
      <c r="M1946" s="12"/>
      <c r="O1946" s="21"/>
    </row>
    <row r="1947" spans="13:15" x14ac:dyDescent="0.25">
      <c r="M1947" s="12"/>
      <c r="O1947" s="21"/>
    </row>
    <row r="1948" spans="13:15" x14ac:dyDescent="0.25">
      <c r="M1948" s="12"/>
      <c r="O1948" s="21"/>
    </row>
    <row r="1949" spans="13:15" x14ac:dyDescent="0.25">
      <c r="M1949" s="12"/>
      <c r="O1949" s="21"/>
    </row>
    <row r="1950" spans="13:15" x14ac:dyDescent="0.25">
      <c r="M1950" s="12"/>
      <c r="O1950" s="21"/>
    </row>
    <row r="1951" spans="13:15" x14ac:dyDescent="0.25">
      <c r="M1951" s="12"/>
      <c r="O1951" s="21"/>
    </row>
    <row r="1952" spans="13:15" x14ac:dyDescent="0.25">
      <c r="M1952" s="12"/>
      <c r="O1952" s="21"/>
    </row>
    <row r="1953" spans="13:15" x14ac:dyDescent="0.25">
      <c r="M1953" s="12"/>
      <c r="O1953" s="21"/>
    </row>
    <row r="1954" spans="13:15" x14ac:dyDescent="0.25">
      <c r="M1954" s="12"/>
      <c r="O1954" s="21"/>
    </row>
    <row r="1955" spans="13:15" x14ac:dyDescent="0.25">
      <c r="M1955" s="12"/>
      <c r="O1955" s="21"/>
    </row>
    <row r="1956" spans="13:15" x14ac:dyDescent="0.25">
      <c r="M1956" s="12"/>
      <c r="O1956" s="21"/>
    </row>
    <row r="1957" spans="13:15" x14ac:dyDescent="0.25">
      <c r="M1957" s="12"/>
      <c r="O1957" s="21"/>
    </row>
    <row r="1958" spans="13:15" x14ac:dyDescent="0.25">
      <c r="M1958" s="12"/>
      <c r="O1958" s="21"/>
    </row>
    <row r="1959" spans="13:15" x14ac:dyDescent="0.25">
      <c r="M1959" s="12"/>
      <c r="O1959" s="21"/>
    </row>
    <row r="1960" spans="13:15" x14ac:dyDescent="0.25">
      <c r="M1960" s="12"/>
      <c r="O1960" s="21"/>
    </row>
    <row r="1961" spans="13:15" x14ac:dyDescent="0.25">
      <c r="M1961" s="12"/>
      <c r="O1961" s="21"/>
    </row>
    <row r="1962" spans="13:15" x14ac:dyDescent="0.25">
      <c r="M1962" s="12"/>
      <c r="O1962" s="21"/>
    </row>
    <row r="1963" spans="13:15" x14ac:dyDescent="0.25">
      <c r="M1963" s="12"/>
      <c r="O1963" s="21"/>
    </row>
    <row r="1964" spans="13:15" x14ac:dyDescent="0.25">
      <c r="M1964" s="12"/>
      <c r="O1964" s="21"/>
    </row>
    <row r="1965" spans="13:15" x14ac:dyDescent="0.25">
      <c r="M1965" s="12"/>
      <c r="O1965" s="21"/>
    </row>
    <row r="1966" spans="13:15" x14ac:dyDescent="0.25">
      <c r="M1966" s="12"/>
      <c r="O1966" s="21"/>
    </row>
    <row r="1967" spans="13:15" x14ac:dyDescent="0.25">
      <c r="M1967" s="12"/>
      <c r="O1967" s="21"/>
    </row>
    <row r="1968" spans="13:15" x14ac:dyDescent="0.25">
      <c r="M1968" s="12"/>
      <c r="O1968" s="21"/>
    </row>
    <row r="1969" spans="13:15" x14ac:dyDescent="0.25">
      <c r="M1969" s="12"/>
      <c r="O1969" s="21"/>
    </row>
    <row r="1970" spans="13:15" x14ac:dyDescent="0.25">
      <c r="M1970" s="12"/>
      <c r="O1970" s="21"/>
    </row>
    <row r="1971" spans="13:15" x14ac:dyDescent="0.25">
      <c r="M1971" s="12"/>
      <c r="O1971" s="21"/>
    </row>
    <row r="1972" spans="13:15" x14ac:dyDescent="0.25">
      <c r="M1972" s="12"/>
      <c r="O1972" s="21"/>
    </row>
    <row r="1973" spans="13:15" x14ac:dyDescent="0.25">
      <c r="M1973" s="12"/>
      <c r="O1973" s="21"/>
    </row>
    <row r="1974" spans="13:15" x14ac:dyDescent="0.25">
      <c r="M1974" s="12"/>
      <c r="O1974" s="21"/>
    </row>
    <row r="1975" spans="13:15" x14ac:dyDescent="0.25">
      <c r="M1975" s="12"/>
      <c r="O1975" s="21"/>
    </row>
    <row r="1976" spans="13:15" x14ac:dyDescent="0.25">
      <c r="M1976" s="12"/>
      <c r="O1976" s="21"/>
    </row>
    <row r="1977" spans="13:15" x14ac:dyDescent="0.25">
      <c r="M1977" s="12"/>
      <c r="O1977" s="21"/>
    </row>
    <row r="1978" spans="13:15" x14ac:dyDescent="0.25">
      <c r="M1978" s="12"/>
      <c r="O1978" s="21"/>
    </row>
    <row r="1979" spans="13:15" x14ac:dyDescent="0.25">
      <c r="M1979" s="12"/>
      <c r="O1979" s="21"/>
    </row>
    <row r="1980" spans="13:15" x14ac:dyDescent="0.25">
      <c r="M1980" s="12"/>
      <c r="O1980" s="21"/>
    </row>
    <row r="1981" spans="13:15" x14ac:dyDescent="0.25">
      <c r="M1981" s="12"/>
      <c r="O1981" s="21"/>
    </row>
    <row r="1982" spans="13:15" x14ac:dyDescent="0.25">
      <c r="M1982" s="12"/>
      <c r="O1982" s="21"/>
    </row>
    <row r="1983" spans="13:15" x14ac:dyDescent="0.25">
      <c r="M1983" s="12"/>
      <c r="O1983" s="21"/>
    </row>
    <row r="1984" spans="13:15" x14ac:dyDescent="0.25">
      <c r="M1984" s="12"/>
      <c r="O1984" s="21"/>
    </row>
    <row r="1985" spans="13:15" x14ac:dyDescent="0.25">
      <c r="M1985" s="12"/>
      <c r="O1985" s="21"/>
    </row>
    <row r="1986" spans="13:15" x14ac:dyDescent="0.25">
      <c r="M1986" s="12"/>
      <c r="O1986" s="21"/>
    </row>
    <row r="1987" spans="13:15" x14ac:dyDescent="0.25">
      <c r="M1987" s="12"/>
      <c r="O1987" s="21"/>
    </row>
    <row r="1988" spans="13:15" x14ac:dyDescent="0.25">
      <c r="M1988" s="12"/>
      <c r="O1988" s="21"/>
    </row>
    <row r="1989" spans="13:15" x14ac:dyDescent="0.25">
      <c r="M1989" s="12"/>
      <c r="O1989" s="21"/>
    </row>
    <row r="1990" spans="13:15" x14ac:dyDescent="0.25">
      <c r="M1990" s="12"/>
      <c r="O1990" s="21"/>
    </row>
    <row r="1991" spans="13:15" x14ac:dyDescent="0.25">
      <c r="M1991" s="12"/>
      <c r="O1991" s="21"/>
    </row>
    <row r="1992" spans="13:15" x14ac:dyDescent="0.25">
      <c r="M1992" s="12"/>
      <c r="O1992" s="21"/>
    </row>
    <row r="1993" spans="13:15" x14ac:dyDescent="0.25">
      <c r="M1993" s="12"/>
      <c r="O1993" s="21"/>
    </row>
    <row r="1994" spans="13:15" x14ac:dyDescent="0.25">
      <c r="M1994" s="12"/>
      <c r="O1994" s="21"/>
    </row>
    <row r="1995" spans="13:15" x14ac:dyDescent="0.25">
      <c r="M1995" s="12"/>
      <c r="O1995" s="21"/>
    </row>
    <row r="1996" spans="13:15" x14ac:dyDescent="0.25">
      <c r="M1996" s="12"/>
      <c r="O1996" s="21"/>
    </row>
    <row r="1997" spans="13:15" x14ac:dyDescent="0.25">
      <c r="M1997" s="12"/>
      <c r="O1997" s="21"/>
    </row>
    <row r="1998" spans="13:15" x14ac:dyDescent="0.25">
      <c r="M1998" s="12"/>
      <c r="O1998" s="21"/>
    </row>
    <row r="1999" spans="13:15" x14ac:dyDescent="0.25">
      <c r="M1999" s="12"/>
      <c r="O1999" s="21"/>
    </row>
    <row r="2000" spans="13:15" x14ac:dyDescent="0.25">
      <c r="M2000" s="12"/>
      <c r="O2000" s="21"/>
    </row>
    <row r="2001" spans="13:15" x14ac:dyDescent="0.25">
      <c r="M2001" s="12"/>
      <c r="O2001" s="21"/>
    </row>
    <row r="2002" spans="13:15" x14ac:dyDescent="0.25">
      <c r="M2002" s="12"/>
      <c r="O2002" s="21"/>
    </row>
    <row r="2003" spans="13:15" x14ac:dyDescent="0.25">
      <c r="M2003" s="12"/>
      <c r="O2003" s="21"/>
    </row>
    <row r="2004" spans="13:15" x14ac:dyDescent="0.25">
      <c r="M2004" s="12"/>
      <c r="O2004" s="21"/>
    </row>
    <row r="2005" spans="13:15" x14ac:dyDescent="0.25">
      <c r="M2005" s="12"/>
      <c r="O2005" s="21"/>
    </row>
    <row r="2006" spans="13:15" x14ac:dyDescent="0.25">
      <c r="M2006" s="12"/>
      <c r="O2006" s="21"/>
    </row>
    <row r="2007" spans="13:15" x14ac:dyDescent="0.25">
      <c r="M2007" s="12"/>
      <c r="O2007" s="21"/>
    </row>
    <row r="2008" spans="13:15" x14ac:dyDescent="0.25">
      <c r="M2008" s="12"/>
      <c r="O2008" s="21"/>
    </row>
    <row r="2009" spans="13:15" x14ac:dyDescent="0.25">
      <c r="M2009" s="12"/>
      <c r="O2009" s="21"/>
    </row>
    <row r="2010" spans="13:15" x14ac:dyDescent="0.25">
      <c r="M2010" s="12"/>
      <c r="O2010" s="21"/>
    </row>
    <row r="2011" spans="13:15" x14ac:dyDescent="0.25">
      <c r="M2011" s="12"/>
      <c r="O2011" s="21"/>
    </row>
    <row r="2012" spans="13:15" x14ac:dyDescent="0.25">
      <c r="M2012" s="12"/>
      <c r="O2012" s="21"/>
    </row>
    <row r="2013" spans="13:15" x14ac:dyDescent="0.25">
      <c r="M2013" s="12"/>
      <c r="O2013" s="21"/>
    </row>
    <row r="2014" spans="13:15" x14ac:dyDescent="0.25">
      <c r="M2014" s="12"/>
      <c r="O2014" s="21"/>
    </row>
    <row r="2015" spans="13:15" x14ac:dyDescent="0.25">
      <c r="M2015" s="12"/>
      <c r="O2015" s="21"/>
    </row>
    <row r="2016" spans="13:15" x14ac:dyDescent="0.25">
      <c r="M2016" s="12"/>
      <c r="O2016" s="21"/>
    </row>
    <row r="2017" spans="13:15" x14ac:dyDescent="0.25">
      <c r="M2017" s="12"/>
      <c r="O2017" s="21"/>
    </row>
    <row r="2018" spans="13:15" x14ac:dyDescent="0.25">
      <c r="M2018" s="12"/>
      <c r="O2018" s="21"/>
    </row>
    <row r="2019" spans="13:15" x14ac:dyDescent="0.25">
      <c r="M2019" s="12"/>
      <c r="O2019" s="21"/>
    </row>
    <row r="2020" spans="13:15" x14ac:dyDescent="0.25">
      <c r="M2020" s="12"/>
      <c r="O2020" s="21"/>
    </row>
    <row r="2021" spans="13:15" x14ac:dyDescent="0.25">
      <c r="M2021" s="12"/>
      <c r="O2021" s="21"/>
    </row>
    <row r="2022" spans="13:15" x14ac:dyDescent="0.25">
      <c r="M2022" s="12"/>
      <c r="O2022" s="21"/>
    </row>
    <row r="2023" spans="13:15" x14ac:dyDescent="0.25">
      <c r="M2023" s="12"/>
      <c r="O2023" s="21"/>
    </row>
    <row r="2024" spans="13:15" x14ac:dyDescent="0.25">
      <c r="M2024" s="12"/>
      <c r="O2024" s="21"/>
    </row>
    <row r="2025" spans="13:15" x14ac:dyDescent="0.25">
      <c r="M2025" s="12"/>
      <c r="O2025" s="21"/>
    </row>
    <row r="2026" spans="13:15" x14ac:dyDescent="0.25">
      <c r="M2026" s="12"/>
      <c r="O2026" s="21"/>
    </row>
    <row r="2027" spans="13:15" x14ac:dyDescent="0.25">
      <c r="M2027" s="12"/>
      <c r="O2027" s="21"/>
    </row>
    <row r="2028" spans="13:15" x14ac:dyDescent="0.25">
      <c r="M2028" s="12"/>
      <c r="O2028" s="21"/>
    </row>
    <row r="2029" spans="13:15" x14ac:dyDescent="0.25">
      <c r="M2029" s="12"/>
      <c r="O2029" s="21"/>
    </row>
    <row r="2030" spans="13:15" x14ac:dyDescent="0.25">
      <c r="M2030" s="12"/>
      <c r="O2030" s="21"/>
    </row>
    <row r="2031" spans="13:15" x14ac:dyDescent="0.25">
      <c r="M2031" s="12"/>
      <c r="O2031" s="21"/>
    </row>
    <row r="2032" spans="13:15" x14ac:dyDescent="0.25">
      <c r="M2032" s="12"/>
      <c r="O2032" s="21"/>
    </row>
    <row r="2033" spans="13:15" x14ac:dyDescent="0.25">
      <c r="M2033" s="12"/>
      <c r="O2033" s="21"/>
    </row>
    <row r="2034" spans="13:15" x14ac:dyDescent="0.25">
      <c r="M2034" s="12"/>
      <c r="O2034" s="21"/>
    </row>
    <row r="2035" spans="13:15" x14ac:dyDescent="0.25">
      <c r="M2035" s="12"/>
      <c r="O2035" s="21"/>
    </row>
    <row r="2036" spans="13:15" x14ac:dyDescent="0.25">
      <c r="M2036" s="12"/>
      <c r="O2036" s="21"/>
    </row>
    <row r="2037" spans="13:15" x14ac:dyDescent="0.25">
      <c r="M2037" s="12"/>
      <c r="O2037" s="21"/>
    </row>
    <row r="2038" spans="13:15" x14ac:dyDescent="0.25">
      <c r="M2038" s="12"/>
      <c r="O2038" s="21"/>
    </row>
    <row r="2039" spans="13:15" x14ac:dyDescent="0.25">
      <c r="M2039" s="12"/>
      <c r="O2039" s="21"/>
    </row>
    <row r="2040" spans="13:15" x14ac:dyDescent="0.25">
      <c r="M2040" s="12"/>
      <c r="O2040" s="21"/>
    </row>
    <row r="2041" spans="13:15" x14ac:dyDescent="0.25">
      <c r="M2041" s="12"/>
      <c r="O2041" s="21"/>
    </row>
    <row r="2042" spans="13:15" x14ac:dyDescent="0.25">
      <c r="M2042" s="12"/>
      <c r="O2042" s="21"/>
    </row>
    <row r="2043" spans="13:15" x14ac:dyDescent="0.25">
      <c r="M2043" s="12"/>
      <c r="O2043" s="21"/>
    </row>
    <row r="2044" spans="13:15" x14ac:dyDescent="0.25">
      <c r="M2044" s="12"/>
      <c r="O2044" s="21"/>
    </row>
    <row r="2045" spans="13:15" x14ac:dyDescent="0.25">
      <c r="M2045" s="12"/>
      <c r="O2045" s="21"/>
    </row>
    <row r="2046" spans="13:15" x14ac:dyDescent="0.25">
      <c r="M2046" s="12"/>
      <c r="O2046" s="21"/>
    </row>
    <row r="2047" spans="13:15" x14ac:dyDescent="0.25">
      <c r="M2047" s="12"/>
      <c r="O2047" s="21"/>
    </row>
    <row r="2048" spans="13:15" x14ac:dyDescent="0.25">
      <c r="M2048" s="12"/>
      <c r="O2048" s="21"/>
    </row>
    <row r="2049" spans="13:15" x14ac:dyDescent="0.25">
      <c r="M2049" s="12"/>
      <c r="O2049" s="21"/>
    </row>
    <row r="2050" spans="13:15" x14ac:dyDescent="0.25">
      <c r="M2050" s="12"/>
      <c r="O2050" s="21"/>
    </row>
    <row r="2051" spans="13:15" x14ac:dyDescent="0.25">
      <c r="M2051" s="12"/>
      <c r="O2051" s="21"/>
    </row>
    <row r="2052" spans="13:15" x14ac:dyDescent="0.25">
      <c r="M2052" s="12"/>
      <c r="O2052" s="21"/>
    </row>
    <row r="2053" spans="13:15" x14ac:dyDescent="0.25">
      <c r="M2053" s="12"/>
      <c r="O2053" s="21"/>
    </row>
    <row r="2054" spans="13:15" x14ac:dyDescent="0.25">
      <c r="M2054" s="12"/>
      <c r="O2054" s="21"/>
    </row>
    <row r="2055" spans="13:15" x14ac:dyDescent="0.25">
      <c r="M2055" s="12"/>
      <c r="O2055" s="21"/>
    </row>
    <row r="2056" spans="13:15" x14ac:dyDescent="0.25">
      <c r="M2056" s="12"/>
      <c r="O2056" s="21"/>
    </row>
    <row r="2057" spans="13:15" x14ac:dyDescent="0.25">
      <c r="M2057" s="12"/>
      <c r="O2057" s="21"/>
    </row>
    <row r="2058" spans="13:15" x14ac:dyDescent="0.25">
      <c r="M2058" s="12"/>
      <c r="O2058" s="21"/>
    </row>
    <row r="2059" spans="13:15" x14ac:dyDescent="0.25">
      <c r="M2059" s="12"/>
      <c r="O2059" s="21"/>
    </row>
    <row r="2060" spans="13:15" x14ac:dyDescent="0.25">
      <c r="M2060" s="12"/>
      <c r="O2060" s="21"/>
    </row>
    <row r="2061" spans="13:15" x14ac:dyDescent="0.25">
      <c r="M2061" s="12"/>
      <c r="O2061" s="21"/>
    </row>
    <row r="2062" spans="13:15" x14ac:dyDescent="0.25">
      <c r="M2062" s="12"/>
      <c r="O2062" s="21"/>
    </row>
    <row r="2063" spans="13:15" x14ac:dyDescent="0.25">
      <c r="M2063" s="12"/>
      <c r="O2063" s="21"/>
    </row>
    <row r="2064" spans="13:15" x14ac:dyDescent="0.25">
      <c r="M2064" s="12"/>
      <c r="O2064" s="21"/>
    </row>
    <row r="2065" spans="13:15" x14ac:dyDescent="0.25">
      <c r="M2065" s="12"/>
      <c r="O2065" s="21"/>
    </row>
    <row r="2066" spans="13:15" x14ac:dyDescent="0.25">
      <c r="M2066" s="12"/>
      <c r="O2066" s="21"/>
    </row>
    <row r="2067" spans="13:15" x14ac:dyDescent="0.25">
      <c r="M2067" s="12"/>
      <c r="O2067" s="21"/>
    </row>
    <row r="2068" spans="13:15" x14ac:dyDescent="0.25">
      <c r="M2068" s="12"/>
      <c r="O2068" s="21"/>
    </row>
    <row r="2069" spans="13:15" x14ac:dyDescent="0.25">
      <c r="M2069" s="12"/>
      <c r="O2069" s="21"/>
    </row>
    <row r="2070" spans="13:15" x14ac:dyDescent="0.25">
      <c r="M2070" s="12"/>
      <c r="O2070" s="21"/>
    </row>
    <row r="2071" spans="13:15" x14ac:dyDescent="0.25">
      <c r="M2071" s="12"/>
      <c r="O2071" s="21"/>
    </row>
    <row r="2072" spans="13:15" x14ac:dyDescent="0.25">
      <c r="M2072" s="12"/>
      <c r="O2072" s="21"/>
    </row>
    <row r="2073" spans="13:15" x14ac:dyDescent="0.25">
      <c r="M2073" s="12"/>
      <c r="O2073" s="21"/>
    </row>
    <row r="2074" spans="13:15" x14ac:dyDescent="0.25">
      <c r="M2074" s="12"/>
      <c r="O2074" s="21"/>
    </row>
    <row r="2075" spans="13:15" x14ac:dyDescent="0.25">
      <c r="M2075" s="12"/>
      <c r="O2075" s="21"/>
    </row>
    <row r="2076" spans="13:15" x14ac:dyDescent="0.25">
      <c r="M2076" s="12"/>
      <c r="O2076" s="21"/>
    </row>
    <row r="2077" spans="13:15" x14ac:dyDescent="0.25">
      <c r="M2077" s="12"/>
      <c r="O2077" s="21"/>
    </row>
    <row r="2078" spans="13:15" x14ac:dyDescent="0.25">
      <c r="M2078" s="12"/>
      <c r="O2078" s="21"/>
    </row>
    <row r="2079" spans="13:15" x14ac:dyDescent="0.25">
      <c r="M2079" s="12"/>
      <c r="O2079" s="21"/>
    </row>
    <row r="2080" spans="13:15" x14ac:dyDescent="0.25">
      <c r="M2080" s="12"/>
      <c r="O2080" s="21"/>
    </row>
    <row r="2081" spans="13:15" x14ac:dyDescent="0.25">
      <c r="M2081" s="12"/>
      <c r="O2081" s="21"/>
    </row>
    <row r="2082" spans="13:15" x14ac:dyDescent="0.25">
      <c r="M2082" s="12"/>
      <c r="O2082" s="21"/>
    </row>
    <row r="2083" spans="13:15" x14ac:dyDescent="0.25">
      <c r="M2083" s="12"/>
      <c r="O2083" s="21"/>
    </row>
    <row r="2084" spans="13:15" x14ac:dyDescent="0.25">
      <c r="M2084" s="12"/>
      <c r="O2084" s="21"/>
    </row>
    <row r="2085" spans="13:15" x14ac:dyDescent="0.25">
      <c r="M2085" s="12"/>
      <c r="O2085" s="21"/>
    </row>
    <row r="2086" spans="13:15" x14ac:dyDescent="0.25">
      <c r="M2086" s="12"/>
      <c r="O2086" s="21"/>
    </row>
    <row r="2087" spans="13:15" x14ac:dyDescent="0.25">
      <c r="M2087" s="12"/>
      <c r="O2087" s="21"/>
    </row>
    <row r="2088" spans="13:15" x14ac:dyDescent="0.25">
      <c r="M2088" s="12"/>
      <c r="O2088" s="21"/>
    </row>
    <row r="2089" spans="13:15" x14ac:dyDescent="0.25">
      <c r="M2089" s="12"/>
      <c r="O2089" s="21"/>
    </row>
    <row r="2090" spans="13:15" x14ac:dyDescent="0.25">
      <c r="M2090" s="12"/>
      <c r="O2090" s="21"/>
    </row>
    <row r="2091" spans="13:15" x14ac:dyDescent="0.25">
      <c r="M2091" s="12"/>
      <c r="O2091" s="21"/>
    </row>
    <row r="2092" spans="13:15" x14ac:dyDescent="0.25">
      <c r="M2092" s="12"/>
      <c r="O2092" s="21"/>
    </row>
    <row r="2093" spans="13:15" x14ac:dyDescent="0.25">
      <c r="M2093" s="12"/>
      <c r="O2093" s="21"/>
    </row>
    <row r="2094" spans="13:15" x14ac:dyDescent="0.25">
      <c r="M2094" s="12"/>
      <c r="O2094" s="21"/>
    </row>
    <row r="2095" spans="13:15" x14ac:dyDescent="0.25">
      <c r="M2095" s="12"/>
      <c r="O2095" s="21"/>
    </row>
    <row r="2096" spans="13:15" x14ac:dyDescent="0.25">
      <c r="M2096" s="12"/>
      <c r="O2096" s="21"/>
    </row>
    <row r="2097" spans="13:15" x14ac:dyDescent="0.25">
      <c r="M2097" s="12"/>
      <c r="O2097" s="21"/>
    </row>
    <row r="2098" spans="13:15" x14ac:dyDescent="0.25">
      <c r="M2098" s="12"/>
      <c r="O2098" s="21"/>
    </row>
    <row r="2099" spans="13:15" x14ac:dyDescent="0.25">
      <c r="M2099" s="12"/>
      <c r="O2099" s="21"/>
    </row>
    <row r="2100" spans="13:15" x14ac:dyDescent="0.25">
      <c r="M2100" s="12"/>
      <c r="O2100" s="21"/>
    </row>
    <row r="2101" spans="13:15" x14ac:dyDescent="0.25">
      <c r="M2101" s="12"/>
      <c r="O2101" s="21"/>
    </row>
    <row r="2102" spans="13:15" x14ac:dyDescent="0.25">
      <c r="M2102" s="12"/>
      <c r="O2102" s="21"/>
    </row>
    <row r="2103" spans="13:15" x14ac:dyDescent="0.25">
      <c r="M2103" s="12"/>
      <c r="O2103" s="21"/>
    </row>
    <row r="2104" spans="13:15" x14ac:dyDescent="0.25">
      <c r="M2104" s="12"/>
      <c r="O2104" s="21"/>
    </row>
    <row r="2105" spans="13:15" x14ac:dyDescent="0.25">
      <c r="M2105" s="12"/>
      <c r="O2105" s="21"/>
    </row>
    <row r="2106" spans="13:15" x14ac:dyDescent="0.25">
      <c r="M2106" s="12"/>
      <c r="O2106" s="21"/>
    </row>
    <row r="2107" spans="13:15" x14ac:dyDescent="0.25">
      <c r="M2107" s="12"/>
      <c r="O2107" s="21"/>
    </row>
    <row r="2108" spans="13:15" x14ac:dyDescent="0.25">
      <c r="M2108" s="12"/>
      <c r="O2108" s="21"/>
    </row>
    <row r="2109" spans="13:15" x14ac:dyDescent="0.25">
      <c r="M2109" s="12"/>
      <c r="O2109" s="21"/>
    </row>
    <row r="2110" spans="13:15" x14ac:dyDescent="0.25">
      <c r="M2110" s="12"/>
      <c r="O2110" s="21"/>
    </row>
    <row r="2111" spans="13:15" x14ac:dyDescent="0.25">
      <c r="M2111" s="12"/>
      <c r="O2111" s="21"/>
    </row>
    <row r="2112" spans="13:15" x14ac:dyDescent="0.25">
      <c r="M2112" s="12"/>
      <c r="O2112" s="21"/>
    </row>
    <row r="2113" spans="13:15" x14ac:dyDescent="0.25">
      <c r="M2113" s="12"/>
      <c r="O2113" s="21"/>
    </row>
    <row r="2114" spans="13:15" x14ac:dyDescent="0.25">
      <c r="M2114" s="12"/>
      <c r="O2114" s="21"/>
    </row>
    <row r="2115" spans="13:15" x14ac:dyDescent="0.25">
      <c r="M2115" s="12"/>
      <c r="O2115" s="21"/>
    </row>
    <row r="2116" spans="13:15" x14ac:dyDescent="0.25">
      <c r="M2116" s="12"/>
      <c r="O2116" s="21"/>
    </row>
    <row r="2117" spans="13:15" x14ac:dyDescent="0.25">
      <c r="M2117" s="12"/>
      <c r="O2117" s="21"/>
    </row>
    <row r="2118" spans="13:15" x14ac:dyDescent="0.25">
      <c r="M2118" s="12"/>
      <c r="O2118" s="21"/>
    </row>
    <row r="2119" spans="13:15" x14ac:dyDescent="0.25">
      <c r="M2119" s="12"/>
      <c r="O2119" s="21"/>
    </row>
    <row r="2120" spans="13:15" x14ac:dyDescent="0.25">
      <c r="M2120" s="12"/>
      <c r="O2120" s="21"/>
    </row>
    <row r="2121" spans="13:15" x14ac:dyDescent="0.25">
      <c r="M2121" s="12"/>
      <c r="O2121" s="21"/>
    </row>
    <row r="2122" spans="13:15" x14ac:dyDescent="0.25">
      <c r="M2122" s="12"/>
      <c r="O2122" s="21"/>
    </row>
    <row r="2123" spans="13:15" x14ac:dyDescent="0.25">
      <c r="M2123" s="12"/>
      <c r="O2123" s="21"/>
    </row>
    <row r="2124" spans="13:15" x14ac:dyDescent="0.25">
      <c r="M2124" s="12"/>
      <c r="O2124" s="21"/>
    </row>
    <row r="2125" spans="13:15" x14ac:dyDescent="0.25">
      <c r="M2125" s="12"/>
      <c r="O2125" s="21"/>
    </row>
    <row r="2126" spans="13:15" x14ac:dyDescent="0.25">
      <c r="M2126" s="12"/>
      <c r="O2126" s="21"/>
    </row>
    <row r="2127" spans="13:15" x14ac:dyDescent="0.25">
      <c r="M2127" s="12"/>
      <c r="O2127" s="21"/>
    </row>
    <row r="2128" spans="13:15" x14ac:dyDescent="0.25">
      <c r="M2128" s="12"/>
      <c r="O2128" s="21"/>
    </row>
    <row r="2129" spans="13:15" x14ac:dyDescent="0.25">
      <c r="M2129" s="12"/>
      <c r="O2129" s="21"/>
    </row>
    <row r="2130" spans="13:15" x14ac:dyDescent="0.25">
      <c r="M2130" s="12"/>
      <c r="O2130" s="21"/>
    </row>
    <row r="2131" spans="13:15" x14ac:dyDescent="0.25">
      <c r="M2131" s="12"/>
      <c r="O2131" s="21"/>
    </row>
    <row r="2132" spans="13:15" x14ac:dyDescent="0.25">
      <c r="M2132" s="12"/>
      <c r="O2132" s="21"/>
    </row>
    <row r="2133" spans="13:15" x14ac:dyDescent="0.25">
      <c r="M2133" s="12"/>
      <c r="O2133" s="21"/>
    </row>
    <row r="2134" spans="13:15" x14ac:dyDescent="0.25">
      <c r="M2134" s="12"/>
      <c r="O2134" s="21"/>
    </row>
    <row r="2135" spans="13:15" x14ac:dyDescent="0.25">
      <c r="M2135" s="12"/>
      <c r="O2135" s="21"/>
    </row>
    <row r="2136" spans="13:15" x14ac:dyDescent="0.25">
      <c r="M2136" s="12"/>
      <c r="O2136" s="21"/>
    </row>
    <row r="2137" spans="13:15" x14ac:dyDescent="0.25">
      <c r="M2137" s="12"/>
      <c r="O2137" s="21"/>
    </row>
    <row r="2138" spans="13:15" x14ac:dyDescent="0.25">
      <c r="M2138" s="12"/>
      <c r="O2138" s="21"/>
    </row>
    <row r="2139" spans="13:15" x14ac:dyDescent="0.25">
      <c r="M2139" s="12"/>
      <c r="O2139" s="21"/>
    </row>
    <row r="2140" spans="13:15" x14ac:dyDescent="0.25">
      <c r="M2140" s="12"/>
      <c r="O2140" s="21"/>
    </row>
    <row r="2141" spans="13:15" x14ac:dyDescent="0.25">
      <c r="M2141" s="12"/>
      <c r="O2141" s="21"/>
    </row>
    <row r="2142" spans="13:15" x14ac:dyDescent="0.25">
      <c r="M2142" s="12"/>
      <c r="O2142" s="21"/>
    </row>
    <row r="2143" spans="13:15" x14ac:dyDescent="0.25">
      <c r="M2143" s="12"/>
      <c r="O2143" s="21"/>
    </row>
    <row r="2144" spans="13:15" x14ac:dyDescent="0.25">
      <c r="M2144" s="12"/>
      <c r="O2144" s="21"/>
    </row>
    <row r="2145" spans="13:15" x14ac:dyDescent="0.25">
      <c r="M2145" s="12"/>
      <c r="O2145" s="21"/>
    </row>
    <row r="2146" spans="13:15" x14ac:dyDescent="0.25">
      <c r="M2146" s="12"/>
      <c r="O2146" s="21"/>
    </row>
    <row r="2147" spans="13:15" x14ac:dyDescent="0.25">
      <c r="M2147" s="12"/>
      <c r="O2147" s="21"/>
    </row>
    <row r="2148" spans="13:15" x14ac:dyDescent="0.25">
      <c r="M2148" s="12"/>
      <c r="O2148" s="21"/>
    </row>
    <row r="2149" spans="13:15" x14ac:dyDescent="0.25">
      <c r="M2149" s="12"/>
      <c r="O2149" s="21"/>
    </row>
    <row r="2150" spans="13:15" x14ac:dyDescent="0.25">
      <c r="M2150" s="12"/>
      <c r="O2150" s="21"/>
    </row>
    <row r="2151" spans="13:15" x14ac:dyDescent="0.25">
      <c r="M2151" s="12"/>
      <c r="O2151" s="21"/>
    </row>
    <row r="2152" spans="13:15" x14ac:dyDescent="0.25">
      <c r="M2152" s="12"/>
      <c r="O2152" s="21"/>
    </row>
    <row r="2153" spans="13:15" x14ac:dyDescent="0.25">
      <c r="M2153" s="12"/>
      <c r="O2153" s="21"/>
    </row>
    <row r="2154" spans="13:15" x14ac:dyDescent="0.25">
      <c r="M2154" s="12"/>
      <c r="O2154" s="21"/>
    </row>
    <row r="2155" spans="13:15" x14ac:dyDescent="0.25">
      <c r="M2155" s="12"/>
      <c r="O2155" s="21"/>
    </row>
    <row r="2156" spans="13:15" x14ac:dyDescent="0.25">
      <c r="M2156" s="12"/>
      <c r="O2156" s="21"/>
    </row>
    <row r="2157" spans="13:15" x14ac:dyDescent="0.25">
      <c r="M2157" s="12"/>
      <c r="O2157" s="21"/>
    </row>
    <row r="2158" spans="13:15" x14ac:dyDescent="0.25">
      <c r="M2158" s="12"/>
      <c r="O2158" s="21"/>
    </row>
    <row r="2159" spans="13:15" x14ac:dyDescent="0.25">
      <c r="M2159" s="12"/>
      <c r="O2159" s="21"/>
    </row>
    <row r="2160" spans="13:15" x14ac:dyDescent="0.25">
      <c r="M2160" s="12"/>
      <c r="O2160" s="21"/>
    </row>
    <row r="2161" spans="13:15" x14ac:dyDescent="0.25">
      <c r="M2161" s="12"/>
      <c r="O2161" s="21"/>
    </row>
    <row r="2162" spans="13:15" x14ac:dyDescent="0.25">
      <c r="M2162" s="12"/>
      <c r="O2162" s="21"/>
    </row>
    <row r="2163" spans="13:15" x14ac:dyDescent="0.25">
      <c r="M2163" s="12"/>
      <c r="O2163" s="21"/>
    </row>
    <row r="2164" spans="13:15" x14ac:dyDescent="0.25">
      <c r="M2164" s="12"/>
      <c r="O2164" s="21"/>
    </row>
    <row r="2165" spans="13:15" x14ac:dyDescent="0.25">
      <c r="M2165" s="12"/>
      <c r="O2165" s="21"/>
    </row>
    <row r="2166" spans="13:15" x14ac:dyDescent="0.25">
      <c r="M2166" s="12"/>
      <c r="O2166" s="21"/>
    </row>
    <row r="2167" spans="13:15" x14ac:dyDescent="0.25">
      <c r="M2167" s="12"/>
      <c r="O2167" s="21"/>
    </row>
    <row r="2168" spans="13:15" x14ac:dyDescent="0.25">
      <c r="M2168" s="12"/>
      <c r="O2168" s="21"/>
    </row>
    <row r="2169" spans="13:15" x14ac:dyDescent="0.25">
      <c r="M2169" s="12"/>
      <c r="O2169" s="21"/>
    </row>
    <row r="2170" spans="13:15" x14ac:dyDescent="0.25">
      <c r="M2170" s="12"/>
      <c r="O2170" s="21"/>
    </row>
    <row r="2171" spans="13:15" x14ac:dyDescent="0.25">
      <c r="M2171" s="12"/>
      <c r="O2171" s="21"/>
    </row>
    <row r="2172" spans="13:15" x14ac:dyDescent="0.25">
      <c r="M2172" s="12"/>
      <c r="O2172" s="21"/>
    </row>
    <row r="2173" spans="13:15" x14ac:dyDescent="0.25">
      <c r="M2173" s="12"/>
      <c r="O2173" s="21"/>
    </row>
    <row r="2174" spans="13:15" x14ac:dyDescent="0.25">
      <c r="M2174" s="12"/>
      <c r="O2174" s="21"/>
    </row>
    <row r="2175" spans="13:15" x14ac:dyDescent="0.25">
      <c r="O2175" s="21"/>
    </row>
    <row r="2176" spans="13:15" x14ac:dyDescent="0.25">
      <c r="O2176" s="21"/>
    </row>
    <row r="2177" spans="15:15" x14ac:dyDescent="0.25">
      <c r="O2177" s="21"/>
    </row>
    <row r="2178" spans="15:15" x14ac:dyDescent="0.25">
      <c r="O2178" s="21"/>
    </row>
    <row r="2179" spans="15:15" x14ac:dyDescent="0.25">
      <c r="O2179" s="21"/>
    </row>
    <row r="2180" spans="15:15" x14ac:dyDescent="0.25">
      <c r="O2180" s="21"/>
    </row>
    <row r="2181" spans="15:15" x14ac:dyDescent="0.25">
      <c r="O2181" s="21"/>
    </row>
    <row r="2182" spans="15:15" x14ac:dyDescent="0.25">
      <c r="O2182" s="21"/>
    </row>
    <row r="2183" spans="15:15" x14ac:dyDescent="0.25">
      <c r="O2183" s="21"/>
    </row>
    <row r="2184" spans="15:15" x14ac:dyDescent="0.25">
      <c r="O2184" s="21"/>
    </row>
    <row r="2185" spans="15:15" x14ac:dyDescent="0.25">
      <c r="O2185" s="21"/>
    </row>
    <row r="2186" spans="15:15" x14ac:dyDescent="0.25">
      <c r="O2186" s="21"/>
    </row>
    <row r="2187" spans="15:15" x14ac:dyDescent="0.25">
      <c r="O2187" s="21"/>
    </row>
    <row r="2188" spans="15:15" x14ac:dyDescent="0.25">
      <c r="O2188" s="21"/>
    </row>
    <row r="2189" spans="15:15" x14ac:dyDescent="0.25">
      <c r="O2189" s="21"/>
    </row>
    <row r="2190" spans="15:15" x14ac:dyDescent="0.25">
      <c r="O2190" s="21"/>
    </row>
    <row r="2191" spans="15:15" x14ac:dyDescent="0.25">
      <c r="O2191" s="21"/>
    </row>
    <row r="2192" spans="15:15" x14ac:dyDescent="0.25">
      <c r="O2192" s="21"/>
    </row>
    <row r="2193" spans="15:15" x14ac:dyDescent="0.25">
      <c r="O2193" s="21"/>
    </row>
    <row r="2194" spans="15:15" x14ac:dyDescent="0.25">
      <c r="O2194" s="21"/>
    </row>
    <row r="2195" spans="15:15" x14ac:dyDescent="0.25">
      <c r="O2195" s="21"/>
    </row>
    <row r="2196" spans="15:15" x14ac:dyDescent="0.25">
      <c r="O2196" s="21"/>
    </row>
    <row r="2197" spans="15:15" x14ac:dyDescent="0.25">
      <c r="O2197" s="21"/>
    </row>
    <row r="2198" spans="15:15" x14ac:dyDescent="0.25">
      <c r="O2198" s="21"/>
    </row>
    <row r="2199" spans="15:15" x14ac:dyDescent="0.25">
      <c r="O2199" s="21"/>
    </row>
    <row r="2200" spans="15:15" x14ac:dyDescent="0.25">
      <c r="O2200" s="21"/>
    </row>
    <row r="2201" spans="15:15" x14ac:dyDescent="0.25">
      <c r="O2201" s="21"/>
    </row>
    <row r="2202" spans="15:15" x14ac:dyDescent="0.25">
      <c r="O2202" s="21"/>
    </row>
    <row r="2203" spans="15:15" x14ac:dyDescent="0.25">
      <c r="O2203" s="21"/>
    </row>
    <row r="2204" spans="15:15" x14ac:dyDescent="0.25">
      <c r="O2204" s="21"/>
    </row>
    <row r="2205" spans="15:15" x14ac:dyDescent="0.25">
      <c r="O2205" s="21"/>
    </row>
    <row r="2206" spans="15:15" x14ac:dyDescent="0.25">
      <c r="O2206" s="21"/>
    </row>
    <row r="2207" spans="15:15" x14ac:dyDescent="0.25">
      <c r="O2207" s="21"/>
    </row>
    <row r="2208" spans="15:15" x14ac:dyDescent="0.25">
      <c r="O2208" s="21"/>
    </row>
    <row r="2209" spans="15:15" x14ac:dyDescent="0.25">
      <c r="O2209" s="21"/>
    </row>
    <row r="2210" spans="15:15" x14ac:dyDescent="0.25">
      <c r="O2210" s="21"/>
    </row>
    <row r="2211" spans="15:15" x14ac:dyDescent="0.25">
      <c r="O2211" s="21"/>
    </row>
    <row r="2212" spans="15:15" x14ac:dyDescent="0.25">
      <c r="O2212" s="21"/>
    </row>
    <row r="2213" spans="15:15" x14ac:dyDescent="0.25">
      <c r="O2213" s="21"/>
    </row>
    <row r="2214" spans="15:15" x14ac:dyDescent="0.25">
      <c r="O2214" s="21"/>
    </row>
    <row r="2215" spans="15:15" x14ac:dyDescent="0.25">
      <c r="O2215" s="21"/>
    </row>
    <row r="2216" spans="15:15" x14ac:dyDescent="0.25">
      <c r="O2216" s="21"/>
    </row>
    <row r="2217" spans="15:15" x14ac:dyDescent="0.25">
      <c r="O2217" s="21"/>
    </row>
    <row r="2218" spans="15:15" x14ac:dyDescent="0.25">
      <c r="O2218" s="21"/>
    </row>
    <row r="2219" spans="15:15" x14ac:dyDescent="0.25">
      <c r="O2219" s="21"/>
    </row>
    <row r="2220" spans="15:15" x14ac:dyDescent="0.25">
      <c r="O2220" s="21"/>
    </row>
    <row r="2221" spans="15:15" x14ac:dyDescent="0.25">
      <c r="O2221" s="21"/>
    </row>
    <row r="2222" spans="15:15" x14ac:dyDescent="0.25">
      <c r="O2222" s="21"/>
    </row>
    <row r="2223" spans="15:15" x14ac:dyDescent="0.25">
      <c r="O2223" s="21"/>
    </row>
    <row r="2224" spans="15:15" x14ac:dyDescent="0.25">
      <c r="O2224" s="21"/>
    </row>
    <row r="2225" spans="15:15" x14ac:dyDescent="0.25">
      <c r="O2225" s="21"/>
    </row>
    <row r="2226" spans="15:15" x14ac:dyDescent="0.25">
      <c r="O2226" s="21"/>
    </row>
    <row r="2227" spans="15:15" x14ac:dyDescent="0.25">
      <c r="O2227" s="21"/>
    </row>
    <row r="2228" spans="15:15" x14ac:dyDescent="0.25">
      <c r="O2228" s="21"/>
    </row>
    <row r="2229" spans="15:15" x14ac:dyDescent="0.25">
      <c r="O2229" s="21"/>
    </row>
    <row r="2230" spans="15:15" x14ac:dyDescent="0.25">
      <c r="O2230" s="21"/>
    </row>
    <row r="2231" spans="15:15" x14ac:dyDescent="0.25">
      <c r="O2231" s="21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ABD5-F2DA-4E82-A0B6-7DA321E38BEC}">
  <dimension ref="A1:S259"/>
  <sheetViews>
    <sheetView zoomScale="122" zoomScaleNormal="90" workbookViewId="0">
      <pane xSplit="1" topLeftCell="B1" activePane="topRight" state="frozen"/>
      <selection activeCell="A932" sqref="A932"/>
      <selection pane="topRight" activeCell="K2" sqref="K2"/>
    </sheetView>
  </sheetViews>
  <sheetFormatPr defaultColWidth="8.85546875" defaultRowHeight="15" x14ac:dyDescent="0.25"/>
  <cols>
    <col min="1" max="1" width="43.5703125" customWidth="1"/>
    <col min="2" max="2" width="36.42578125" customWidth="1"/>
    <col min="3" max="3" width="11.85546875" style="47" bestFit="1" customWidth="1"/>
    <col min="4" max="4" width="9.85546875" style="11" customWidth="1"/>
    <col min="5" max="5" width="9.85546875" style="12" customWidth="1"/>
    <col min="6" max="6" width="11.5703125" style="11" customWidth="1"/>
    <col min="7" max="7" width="11.5703125" style="18" customWidth="1"/>
    <col min="8" max="8" width="16.42578125" style="14" customWidth="1"/>
    <col min="9" max="9" width="12" style="12" bestFit="1" customWidth="1"/>
    <col min="10" max="10" width="10.42578125" customWidth="1"/>
    <col min="11" max="11" width="10.42578125" style="12" customWidth="1"/>
    <col min="12" max="12" width="10.42578125" customWidth="1"/>
    <col min="13" max="13" width="8.85546875" style="9"/>
    <col min="14" max="15" width="10.5703125" customWidth="1"/>
  </cols>
  <sheetData>
    <row r="1" spans="1:15" ht="60.75" thickBot="1" x14ac:dyDescent="0.3">
      <c r="A1" s="15" t="s">
        <v>0</v>
      </c>
      <c r="B1" s="16" t="s">
        <v>737</v>
      </c>
      <c r="C1" s="51" t="s">
        <v>935</v>
      </c>
      <c r="D1" s="17" t="s">
        <v>936</v>
      </c>
      <c r="E1" s="48" t="s">
        <v>934</v>
      </c>
      <c r="F1" s="17" t="s">
        <v>937</v>
      </c>
      <c r="G1" s="48" t="s">
        <v>945</v>
      </c>
      <c r="H1" s="53" t="s">
        <v>938</v>
      </c>
      <c r="I1" s="48" t="s">
        <v>944</v>
      </c>
      <c r="J1" s="54" t="s">
        <v>939</v>
      </c>
      <c r="K1" s="57" t="s">
        <v>943</v>
      </c>
      <c r="L1" s="54" t="s">
        <v>940</v>
      </c>
      <c r="M1" s="57" t="s">
        <v>942</v>
      </c>
      <c r="N1" s="101" t="s">
        <v>981</v>
      </c>
      <c r="O1" s="102" t="s">
        <v>982</v>
      </c>
    </row>
    <row r="2" spans="1:15" ht="15.75" thickTop="1" x14ac:dyDescent="0.25">
      <c r="A2" s="64" t="s">
        <v>14</v>
      </c>
      <c r="B2" s="21" t="str">
        <f>VLOOKUP(Table16[[#This Row],[Name]], 'Site Information'!$A$2:$D$46, 4, FALSE)</f>
        <v>Leisure and Culture - Libraries and Museums</v>
      </c>
      <c r="C2" s="47">
        <f>(VLOOKUP(Table16[[#This Row],[Name]], Gas!$A$1:$M$940, 3, FALSE))/'Annual HDD'!$O$4</f>
        <v>33.424946236559137</v>
      </c>
      <c r="D2" s="11">
        <f>(VLOOKUP(Table16[[#This Row],[Name]], Gas!$A$1:$M$940, 4, FALSE))/'Annual HDD'!$O$5</f>
        <v>31.831623134328357</v>
      </c>
      <c r="E2" s="12">
        <f>IFERROR(Table16[[#This Row],[kWh/HDD 18-19]]/Table16[[#This Row],[kWh/HDD 17-18]], "")</f>
        <v>0.95233131892107414</v>
      </c>
      <c r="F2" s="11">
        <f>(VLOOKUP(Table16[[#This Row],[Name]], Gas!$A$1:$M$940, 6, FALSE))/'Annual HDD'!$O$6</f>
        <v>35.88834154351396</v>
      </c>
      <c r="G2" s="18">
        <f>IFERROR(Table16[[#This Row],[kWh/HDD 19-20]]/Table16[[#This Row],[kWh/HDD 18-19]], "")</f>
        <v>1.1274430270824203</v>
      </c>
      <c r="H2" s="14">
        <f>(VLOOKUP(Table16[[#This Row],[Name]], Gas!$A$1:$M$940, 8, FALSE))/'Annual HDD'!$O$7</f>
        <v>26.738879736408567</v>
      </c>
      <c r="I2" s="12">
        <f>IFERROR(Table16[[#This Row],[kWh/HDD 20-21]]/Table16[[#This Row],[kWh/HDD 19-20]],"")</f>
        <v>0.74505754756006659</v>
      </c>
      <c r="J2" s="8">
        <f>(VLOOKUP(Table16[[#This Row],[Name]], Gas!$A$1:$M$940, 10, FALSE))/'Annual HDD'!$O$8</f>
        <v>24.139372822299652</v>
      </c>
      <c r="K2" s="12">
        <f>IFERROR(Table16[[#This Row],[kWh/HDD 21-22]]/Table16[[#This Row],[kWh/HDD 20-21]], "")</f>
        <v>0.90278175676263139</v>
      </c>
      <c r="L2" s="7">
        <f>(VLOOKUP(Table16[[#This Row],[Name]], Gas!$A$1:$M$940, 12, FALSE))/'Annual HDD'!$O$9</f>
        <v>16.376665135507579</v>
      </c>
      <c r="M2" s="12">
        <f>IFERROR(Table16[[#This Row],[kWh/HDD 22-23]]/Table16[[#This Row],[kWh/HDD 21-22]], "")</f>
        <v>0.67842131840223374</v>
      </c>
    </row>
    <row r="3" spans="1:15" x14ac:dyDescent="0.25">
      <c r="A3" s="64" t="s">
        <v>23</v>
      </c>
      <c r="B3" s="21" t="str">
        <f>VLOOKUP(Table16[[#This Row],[Name]], 'Site Information'!$A$2:$D$46, 4, FALSE)</f>
        <v>Leisure and Culture - Libraries and Museums</v>
      </c>
      <c r="C3" s="47">
        <f>(VLOOKUP(Table16[[#This Row],[Name]], Gas!$A$1:$M$940, 3, FALSE))/'Annual HDD'!$O$4</f>
        <v>0</v>
      </c>
      <c r="D3" s="11">
        <f>(VLOOKUP(Table16[[#This Row],[Name]], Gas!$A$1:$M$940, 4, FALSE))/'Annual HDD'!$O$5</f>
        <v>0</v>
      </c>
      <c r="E3" s="12" t="str">
        <f>IFERROR(Table16[[#This Row],[kWh/HDD 18-19]]/Table16[[#This Row],[kWh/HDD 17-18]], "")</f>
        <v/>
      </c>
      <c r="F3" s="11">
        <f>(VLOOKUP(Table16[[#This Row],[Name]], Gas!$A$1:$M$940, 6, FALSE))/'Annual HDD'!$O$6</f>
        <v>29.608784893267654</v>
      </c>
      <c r="G3" s="18" t="str">
        <f>IFERROR(Table16[[#This Row],[kWh/HDD 19-20]]/Table16[[#This Row],[kWh/HDD 18-19]], "")</f>
        <v/>
      </c>
      <c r="H3" s="14">
        <f>(VLOOKUP(Table16[[#This Row],[Name]], Gas!$A$1:$M$940, 8, FALSE))/'Annual HDD'!$O$7</f>
        <v>29.634266886326195</v>
      </c>
      <c r="I3" s="12">
        <f>IFERROR(Table16[[#This Row],[kWh/HDD 20-21]]/Table16[[#This Row],[kWh/HDD 19-20]],"")</f>
        <v>1.00086062272229</v>
      </c>
      <c r="J3" s="8">
        <f>(VLOOKUP(Table16[[#This Row],[Name]], Gas!$A$1:$M$940, 10, FALSE))/'Annual HDD'!$O$8</f>
        <v>28.078832752613241</v>
      </c>
      <c r="K3" s="12">
        <f>IFERROR(Table16[[#This Row],[kWh/HDD 21-22]]/Table16[[#This Row],[kWh/HDD 20-21]], "")</f>
        <v>0.94751231269936831</v>
      </c>
      <c r="L3" s="7">
        <f>(VLOOKUP(Table16[[#This Row],[Name]], Gas!$A$1:$M$940, 12, FALSE))/'Annual HDD'!$O$9</f>
        <v>28.491502067064769</v>
      </c>
      <c r="M3" s="12">
        <f>IFERROR(Table16[[#This Row],[kWh/HDD 22-23]]/Table16[[#This Row],[kWh/HDD 21-22]], "")</f>
        <v>1.0146968115835628</v>
      </c>
    </row>
    <row r="4" spans="1:15" x14ac:dyDescent="0.25">
      <c r="A4" s="64" t="s">
        <v>869</v>
      </c>
      <c r="B4" s="21" t="str">
        <f>VLOOKUP(Table16[[#This Row],[Name]], 'Site Information'!$A$2:$D$46, 4, FALSE)</f>
        <v>Leisure and Culture - Libraries and Museums</v>
      </c>
      <c r="C4" s="47">
        <f>(VLOOKUP(Table16[[#This Row],[Name]], Gas!$A$1:$M$940, 3, FALSE))/'Annual HDD'!$O$4</f>
        <v>0</v>
      </c>
      <c r="D4" s="11">
        <f>(VLOOKUP(Table16[[#This Row],[Name]], Gas!$A$1:$M$940, 4, FALSE))/'Annual HDD'!$O$5</f>
        <v>0</v>
      </c>
      <c r="E4" s="12" t="str">
        <f>IFERROR(Table16[[#This Row],[kWh/HDD 18-19]]/Table16[[#This Row],[kWh/HDD 17-18]], "")</f>
        <v/>
      </c>
      <c r="F4" s="11">
        <f>(VLOOKUP(Table16[[#This Row],[Name]], Gas!$A$1:$M$940, 6, FALSE))/'Annual HDD'!$O$6</f>
        <v>0</v>
      </c>
      <c r="G4" s="18" t="str">
        <f>IFERROR(Table16[[#This Row],[kWh/HDD 19-20]]/Table16[[#This Row],[kWh/HDD 18-19]], "")</f>
        <v/>
      </c>
      <c r="H4" s="14">
        <f>(VLOOKUP(Table16[[#This Row],[Name]], Gas!$A$1:$M$940, 8, FALSE))/'Annual HDD'!$O$7</f>
        <v>0</v>
      </c>
      <c r="I4" s="12" t="str">
        <f>IFERROR(Table16[[#This Row],[kWh/HDD 20-21]]/Table16[[#This Row],[kWh/HDD 19-20]],"")</f>
        <v/>
      </c>
      <c r="J4" s="8">
        <f>(VLOOKUP(Table16[[#This Row],[Name]], Gas!$A$1:$M$940, 10, FALSE))/'Annual HDD'!$O$8</f>
        <v>0</v>
      </c>
      <c r="K4" s="12" t="str">
        <f>IFERROR(Table16[[#This Row],[kWh/HDD 21-22]]/Table16[[#This Row],[kWh/HDD 20-21]], "")</f>
        <v/>
      </c>
      <c r="L4" s="7">
        <f>(VLOOKUP(Table16[[#This Row],[Name]], Gas!$A$1:$M$940, 12, FALSE))/'Annual HDD'!$O$9</f>
        <v>0</v>
      </c>
      <c r="M4" s="12" t="str">
        <f>IFERROR(Table16[[#This Row],[kWh/HDD 22-23]]/Table16[[#This Row],[kWh/HDD 21-22]], "")</f>
        <v/>
      </c>
    </row>
    <row r="5" spans="1:15" x14ac:dyDescent="0.25">
      <c r="A5" s="64" t="s">
        <v>35</v>
      </c>
      <c r="B5" s="21" t="str">
        <f>VLOOKUP(Table16[[#This Row],[Name]], 'Site Information'!$A$2:$D$46, 4, FALSE)</f>
        <v>Leisure and Culture - Libraries and Museums</v>
      </c>
      <c r="C5" s="47">
        <f>(VLOOKUP(Table16[[#This Row],[Name]], Gas!$A$1:$M$940, 3, FALSE))/'Annual HDD'!$O$4</f>
        <v>17.126021505376343</v>
      </c>
      <c r="D5" s="11">
        <f>(VLOOKUP(Table16[[#This Row],[Name]], Gas!$A$1:$M$940, 4, FALSE))/'Annual HDD'!$O$5</f>
        <v>17.666044776119403</v>
      </c>
      <c r="E5" s="12">
        <f>IFERROR(Table16[[#This Row],[kWh/HDD 18-19]]/Table16[[#This Row],[kWh/HDD 17-18]], "")</f>
        <v>1.0315323246892765</v>
      </c>
      <c r="F5" s="11">
        <f>(VLOOKUP(Table16[[#This Row],[Name]], Gas!$A$1:$M$940, 6, FALSE))/'Annual HDD'!$O$6</f>
        <v>15.443349753694582</v>
      </c>
      <c r="G5" s="18">
        <f>IFERROR(Table16[[#This Row],[kWh/HDD 19-20]]/Table16[[#This Row],[kWh/HDD 18-19]], "")</f>
        <v>0.87418264526141054</v>
      </c>
      <c r="H5" s="14">
        <f>(VLOOKUP(Table16[[#This Row],[Name]], Gas!$A$1:$M$940, 8, FALSE))/'Annual HDD'!$O$7</f>
        <v>9.7804777594728165</v>
      </c>
      <c r="I5" s="12">
        <f>IFERROR(Table16[[#This Row],[kWh/HDD 20-21]]/Table16[[#This Row],[kWh/HDD 19-20]],"")</f>
        <v>0.63331323291004205</v>
      </c>
      <c r="J5" s="8">
        <f>(VLOOKUP(Table16[[#This Row],[Name]], Gas!$A$1:$M$940, 10, FALSE))/'Annual HDD'!$O$8</f>
        <v>15.866289198606271</v>
      </c>
      <c r="K5" s="12">
        <f>IFERROR(Table16[[#This Row],[kWh/HDD 21-22]]/Table16[[#This Row],[kWh/HDD 20-21]], "")</f>
        <v>1.6222407114252759</v>
      </c>
      <c r="L5" s="7">
        <f>(VLOOKUP(Table16[[#This Row],[Name]], Gas!$A$1:$M$940, 12, FALSE))/'Annual HDD'!$O$9</f>
        <v>14.775378961874139</v>
      </c>
      <c r="M5" s="12">
        <f>IFERROR(Table16[[#This Row],[kWh/HDD 22-23]]/Table16[[#This Row],[kWh/HDD 21-22]], "")</f>
        <v>0.93124351743015255</v>
      </c>
    </row>
    <row r="6" spans="1:15" x14ac:dyDescent="0.25">
      <c r="A6" s="64" t="s">
        <v>39</v>
      </c>
      <c r="B6" s="21" t="str">
        <f>VLOOKUP(Table16[[#This Row],[Name]], 'Site Information'!$A$2:$D$46, 4, FALSE)</f>
        <v>Leisure and Culture - Libraries and Museums</v>
      </c>
      <c r="C6" s="47">
        <f>(VLOOKUP(Table16[[#This Row],[Name]], Gas!$A$1:$M$940, 3, FALSE))/'Annual HDD'!$O$4</f>
        <v>0</v>
      </c>
      <c r="D6" s="11">
        <f>(VLOOKUP(Table16[[#This Row],[Name]], Gas!$A$1:$M$940, 4, FALSE))/'Annual HDD'!$O$5</f>
        <v>0</v>
      </c>
      <c r="E6" s="12" t="str">
        <f>IFERROR(Table16[[#This Row],[kWh/HDD 18-19]]/Table16[[#This Row],[kWh/HDD 17-18]], "")</f>
        <v/>
      </c>
      <c r="F6" s="11">
        <f>(VLOOKUP(Table16[[#This Row],[Name]], Gas!$A$1:$M$940, 6, FALSE))/'Annual HDD'!$O$6</f>
        <v>0</v>
      </c>
      <c r="G6" s="18" t="str">
        <f>IFERROR(Table16[[#This Row],[kWh/HDD 19-20]]/Table16[[#This Row],[kWh/HDD 18-19]], "")</f>
        <v/>
      </c>
      <c r="H6" s="14">
        <f>(VLOOKUP(Table16[[#This Row],[Name]], Gas!$A$1:$M$940, 8, FALSE))/'Annual HDD'!$O$7</f>
        <v>0</v>
      </c>
      <c r="I6" s="12" t="str">
        <f>IFERROR(Table16[[#This Row],[kWh/HDD 20-21]]/Table16[[#This Row],[kWh/HDD 19-20]],"")</f>
        <v/>
      </c>
      <c r="J6" s="8">
        <f>(VLOOKUP(Table16[[#This Row],[Name]], Gas!$A$1:$M$940, 10, FALSE))/'Annual HDD'!$O$8</f>
        <v>0</v>
      </c>
      <c r="K6" s="12" t="str">
        <f>IFERROR(Table16[[#This Row],[kWh/HDD 21-22]]/Table16[[#This Row],[kWh/HDD 20-21]], "")</f>
        <v/>
      </c>
      <c r="L6" s="7">
        <f>(VLOOKUP(Table16[[#This Row],[Name]], Gas!$A$1:$M$940, 12, FALSE))/'Annual HDD'!$O$9</f>
        <v>0</v>
      </c>
      <c r="M6" s="12" t="str">
        <f>IFERROR(Table16[[#This Row],[kWh/HDD 22-23]]/Table16[[#This Row],[kWh/HDD 21-22]], "")</f>
        <v/>
      </c>
    </row>
    <row r="7" spans="1:15" x14ac:dyDescent="0.25">
      <c r="A7" s="64" t="s">
        <v>46</v>
      </c>
      <c r="B7" s="21" t="str">
        <f>VLOOKUP(Table16[[#This Row],[Name]], 'Site Information'!$A$2:$D$46, 4, FALSE)</f>
        <v>Leisure and Culture - Libraries and Museums</v>
      </c>
      <c r="C7" s="13">
        <f>(VLOOKUP(Table16[[#This Row],[Name]], Gas!$A$1:$M$940, 3, FALSE))/'Annual HDD'!$O$4</f>
        <v>0</v>
      </c>
      <c r="D7" s="55">
        <f>(VLOOKUP(Table16[[#This Row],[Name]], Gas!$A$1:$M$940, 4, FALSE))/'Annual HDD'!$O$5</f>
        <v>0</v>
      </c>
      <c r="E7" s="55" t="str">
        <f>IFERROR(Table16[[#This Row],[kWh/HDD 18-19]]/Table16[[#This Row],[kWh/HDD 17-18]], "")</f>
        <v/>
      </c>
      <c r="F7" s="52">
        <f>(VLOOKUP(Table16[[#This Row],[Name]], Gas!$A$1:$M$940, 6, FALSE))/'Annual HDD'!$O$6</f>
        <v>142.04556650246306</v>
      </c>
      <c r="G7" s="52" t="str">
        <f>IFERROR(Table16[[#This Row],[kWh/HDD 19-20]]/Table16[[#This Row],[kWh/HDD 18-19]], "")</f>
        <v/>
      </c>
      <c r="H7" s="52">
        <f>(VLOOKUP(Table16[[#This Row],[Name]], Gas!$A$1:$M$940, 8, FALSE))/'Annual HDD'!$O$7</f>
        <v>143.37108731466228</v>
      </c>
      <c r="I7" s="52">
        <f>IFERROR(Table16[[#This Row],[kWh/HDD 20-21]]/Table16[[#This Row],[kWh/HDD 19-20]],"")</f>
        <v>1.0093316591628803</v>
      </c>
      <c r="J7" s="55">
        <f>(VLOOKUP(Table16[[#This Row],[Name]], Gas!$A$1:$M$940, 10, FALSE))/'Annual HDD'!$O$8</f>
        <v>241.23127177700349</v>
      </c>
      <c r="K7" s="8">
        <f>IFERROR(Table16[[#This Row],[kWh/HDD 21-22]]/Table16[[#This Row],[kWh/HDD 20-21]], "")</f>
        <v>1.6825656852804884</v>
      </c>
      <c r="L7" s="56">
        <f>(VLOOKUP(Table16[[#This Row],[Name]], Gas!$A$1:$M$940, 12, FALSE))/'Annual HDD'!$O$9</f>
        <v>278.20211299954065</v>
      </c>
      <c r="M7" s="74">
        <f>IFERROR(Table16[[#This Row],[kWh/HDD 22-23]]/Table16[[#This Row],[kWh/HDD 21-22]], "")</f>
        <v>1.1532589077286521</v>
      </c>
    </row>
    <row r="8" spans="1:15" x14ac:dyDescent="0.25">
      <c r="A8" s="64" t="s">
        <v>52</v>
      </c>
      <c r="B8" s="21" t="str">
        <f>VLOOKUP(Table16[[#This Row],[Name]], 'Site Information'!$A$2:$D$46, 4, FALSE)</f>
        <v>Leisure and Culture - Libraries and Museums</v>
      </c>
      <c r="C8" s="47">
        <f>(VLOOKUP(Table16[[#This Row],[Name]], Gas!$A$1:$M$940, 3, FALSE))/'Annual HDD'!$O$4</f>
        <v>3.7466666666666666</v>
      </c>
      <c r="D8" s="11">
        <f>(VLOOKUP(Table16[[#This Row],[Name]], Gas!$A$1:$M$940, 4, FALSE))/'Annual HDD'!$O$5</f>
        <v>3.9193097014925371</v>
      </c>
      <c r="E8" s="12">
        <f>IFERROR(Table16[[#This Row],[kWh/HDD 18-19]]/Table16[[#This Row],[kWh/HDD 17-18]], "")</f>
        <v>1.0460791018218516</v>
      </c>
      <c r="F8" s="11">
        <f>(VLOOKUP(Table16[[#This Row],[Name]], Gas!$A$1:$M$940, 6, FALSE))/'Annual HDD'!$O$6</f>
        <v>3.6921182266009853</v>
      </c>
      <c r="G8" s="18">
        <f>IFERROR(Table16[[#This Row],[kWh/HDD 19-20]]/Table16[[#This Row],[kWh/HDD 18-19]], "")</f>
        <v>0.94203278327174977</v>
      </c>
      <c r="H8" s="14">
        <f>(VLOOKUP(Table16[[#This Row],[Name]], Gas!$A$1:$M$940, 8, FALSE))/'Annual HDD'!$O$7</f>
        <v>2.4411037891268532</v>
      </c>
      <c r="I8" s="12">
        <f>IFERROR(Table16[[#This Row],[kWh/HDD 20-21]]/Table16[[#This Row],[kWh/HDD 19-20]],"")</f>
        <v>0.66116620305904095</v>
      </c>
      <c r="J8" s="8">
        <f>(VLOOKUP(Table16[[#This Row],[Name]], Gas!$A$1:$M$940, 10, FALSE))/'Annual HDD'!$O$8</f>
        <v>4.8371080139372822</v>
      </c>
      <c r="K8" s="12">
        <f>IFERROR(Table16[[#This Row],[kWh/HDD 21-22]]/Table16[[#This Row],[kWh/HDD 20-21]], "")</f>
        <v>1.9815249296169599</v>
      </c>
      <c r="L8" s="7">
        <f>(VLOOKUP(Table16[[#This Row],[Name]], Gas!$A$1:$M$940, 12, FALSE))/'Annual HDD'!$O$9</f>
        <v>4.2342673403766655</v>
      </c>
      <c r="M8" s="12">
        <f>IFERROR(Table16[[#This Row],[kWh/HDD 22-23]]/Table16[[#This Row],[kWh/HDD 21-22]], "")</f>
        <v>0.8753716741855595</v>
      </c>
    </row>
    <row r="9" spans="1:15" x14ac:dyDescent="0.25">
      <c r="A9" s="64" t="s">
        <v>65</v>
      </c>
      <c r="B9" s="21" t="str">
        <f>VLOOKUP(Table16[[#This Row],[Name]], 'Site Information'!$A$2:$D$46, 4, FALSE)</f>
        <v>Leisure and Culture - Libraries and Museums</v>
      </c>
      <c r="C9" s="47">
        <f>(VLOOKUP(Table16[[#This Row],[Name]], Gas!$A$1:$M$940, 3, FALSE))/'Annual HDD'!$O$4</f>
        <v>6.5939784946236557</v>
      </c>
      <c r="D9" s="11">
        <f>(VLOOKUP(Table16[[#This Row],[Name]], Gas!$A$1:$M$940, 4, FALSE))/'Annual HDD'!$O$5</f>
        <v>6.1501865671641793</v>
      </c>
      <c r="E9" s="12">
        <f>IFERROR(Table16[[#This Row],[kWh/HDD 18-19]]/Table16[[#This Row],[kWh/HDD 17-18]], "")</f>
        <v>0.93269739538560548</v>
      </c>
      <c r="F9" s="11">
        <f>(VLOOKUP(Table16[[#This Row],[Name]], Gas!$A$1:$M$940, 6, FALSE))/'Annual HDD'!$O$6</f>
        <v>8.8362068965517242</v>
      </c>
      <c r="G9" s="18">
        <f>IFERROR(Table16[[#This Row],[kWh/HDD 19-20]]/Table16[[#This Row],[kWh/HDD 18-19]], "")</f>
        <v>1.4367380241321777</v>
      </c>
      <c r="H9" s="14">
        <f>(VLOOKUP(Table16[[#This Row],[Name]], Gas!$A$1:$M$940, 8, FALSE))/'Annual HDD'!$O$7</f>
        <v>6.3859143327841847</v>
      </c>
      <c r="I9" s="12">
        <f>IFERROR(Table16[[#This Row],[kWh/HDD 20-21]]/Table16[[#This Row],[kWh/HDD 19-20]],"")</f>
        <v>0.72269859766142963</v>
      </c>
      <c r="J9" s="8">
        <f>(VLOOKUP(Table16[[#This Row],[Name]], Gas!$A$1:$M$940, 10, FALSE))/'Annual HDD'!$O$8</f>
        <v>8.9664634146341466</v>
      </c>
      <c r="K9" s="12">
        <f>IFERROR(Table16[[#This Row],[kWh/HDD 21-22]]/Table16[[#This Row],[kWh/HDD 20-21]], "")</f>
        <v>1.4041001722497071</v>
      </c>
      <c r="L9" s="7">
        <f>(VLOOKUP(Table16[[#This Row],[Name]], Gas!$A$1:$M$940, 12, FALSE))/'Annual HDD'!$O$9</f>
        <v>7.2907671107028023</v>
      </c>
      <c r="M9" s="12">
        <f>IFERROR(Table16[[#This Row],[kWh/HDD 22-23]]/Table16[[#This Row],[kWh/HDD 21-22]], "")</f>
        <v>0.81311513509368205</v>
      </c>
    </row>
    <row r="10" spans="1:15" x14ac:dyDescent="0.25">
      <c r="A10" s="64" t="s">
        <v>77</v>
      </c>
      <c r="B10" s="21" t="str">
        <f>VLOOKUP(Table16[[#This Row],[Name]], 'Site Information'!$A$2:$D$46, 4, FALSE)</f>
        <v>Leisure and Culture - Libraries and Museums</v>
      </c>
      <c r="C10" s="47">
        <f>(VLOOKUP(Table16[[#This Row],[Name]], Gas!$A$1:$M$940, 3, FALSE))/'Annual HDD'!$O$4</f>
        <v>0</v>
      </c>
      <c r="D10" s="11">
        <f>(VLOOKUP(Table16[[#This Row],[Name]], Gas!$A$1:$M$940, 4, FALSE))/'Annual HDD'!$O$5</f>
        <v>0</v>
      </c>
      <c r="E10" s="12" t="str">
        <f>IFERROR(Table16[[#This Row],[kWh/HDD 18-19]]/Table16[[#This Row],[kWh/HDD 17-18]], "")</f>
        <v/>
      </c>
      <c r="F10" s="11">
        <f>(VLOOKUP(Table16[[#This Row],[Name]], Gas!$A$1:$M$940, 6, FALSE))/'Annual HDD'!$O$6</f>
        <v>0</v>
      </c>
      <c r="G10" s="18" t="str">
        <f>IFERROR(Table16[[#This Row],[kWh/HDD 19-20]]/Table16[[#This Row],[kWh/HDD 18-19]], "")</f>
        <v/>
      </c>
      <c r="H10" s="14">
        <f>(VLOOKUP(Table16[[#This Row],[Name]], Gas!$A$1:$M$940, 8, FALSE))/'Annual HDD'!$O$7</f>
        <v>0</v>
      </c>
      <c r="I10" s="12" t="str">
        <f>IFERROR(Table16[[#This Row],[kWh/HDD 20-21]]/Table16[[#This Row],[kWh/HDD 19-20]],"")</f>
        <v/>
      </c>
      <c r="J10" s="8">
        <f>(VLOOKUP(Table16[[#This Row],[Name]], Gas!$A$1:$M$940, 10, FALSE))/'Annual HDD'!$O$8</f>
        <v>0</v>
      </c>
      <c r="K10" s="12" t="str">
        <f>IFERROR(Table16[[#This Row],[kWh/HDD 21-22]]/Table16[[#This Row],[kWh/HDD 20-21]], "")</f>
        <v/>
      </c>
      <c r="L10" s="7">
        <f>(VLOOKUP(Table16[[#This Row],[Name]], Gas!$A$1:$M$940, 12, FALSE))/'Annual HDD'!$O$9</f>
        <v>0</v>
      </c>
      <c r="M10" s="12" t="str">
        <f>IFERROR(Table16[[#This Row],[kWh/HDD 22-23]]/Table16[[#This Row],[kWh/HDD 21-22]], "")</f>
        <v/>
      </c>
    </row>
    <row r="11" spans="1:15" x14ac:dyDescent="0.25">
      <c r="A11" s="64" t="s">
        <v>116</v>
      </c>
      <c r="B11" s="21" t="str">
        <f>VLOOKUP(Table16[[#This Row],[Name]], 'Site Information'!$A$2:$D$46, 4, FALSE)</f>
        <v>Leisure and Culture - Libraries and Museums</v>
      </c>
      <c r="C11" s="13">
        <f>(VLOOKUP(Table16[[#This Row],[Name]], Gas!$A$1:$M$940, 3, FALSE))/'Annual HDD'!$O$4</f>
        <v>29.122580645161289</v>
      </c>
      <c r="D11" s="8">
        <f>(VLOOKUP(Table16[[#This Row],[Name]], Gas!$A$1:$M$940, 4, FALSE))/'Annual HDD'!$O$5</f>
        <v>28.885727611940297</v>
      </c>
      <c r="E11" s="12">
        <f>IFERROR(Table16[[#This Row],[kWh/HDD 18-19]]/Table16[[#This Row],[kWh/HDD 17-18]], "")</f>
        <v>0.99186703142462251</v>
      </c>
      <c r="F11" s="11">
        <f>(VLOOKUP(Table16[[#This Row],[Name]], Gas!$A$1:$M$940, 6, FALSE))/'Annual HDD'!$O$6</f>
        <v>28.797208538587849</v>
      </c>
      <c r="G11" s="18">
        <f>IFERROR(Table16[[#This Row],[kWh/HDD 19-20]]/Table16[[#This Row],[kWh/HDD 18-19]], "")</f>
        <v>0.99693554289018993</v>
      </c>
      <c r="H11" s="14">
        <f>(VLOOKUP(Table16[[#This Row],[Name]], Gas!$A$1:$M$940, 8, FALSE))/'Annual HDD'!$O$7</f>
        <v>27.450576606260295</v>
      </c>
      <c r="I11" s="12">
        <f>IFERROR(Table16[[#This Row],[kWh/HDD 20-21]]/Table16[[#This Row],[kWh/HDD 19-20]],"")</f>
        <v>0.95323741429579589</v>
      </c>
      <c r="J11" s="8">
        <f>(VLOOKUP(Table16[[#This Row],[Name]], Gas!$A$1:$M$940, 10, FALSE))/'Annual HDD'!$O$8</f>
        <v>56.63501742160279</v>
      </c>
      <c r="K11" s="12">
        <f>IFERROR(Table16[[#This Row],[kWh/HDD 21-22]]/Table16[[#This Row],[kWh/HDD 20-21]], "")</f>
        <v>2.0631631252760929</v>
      </c>
      <c r="L11" s="7">
        <f>(VLOOKUP(Table16[[#This Row],[Name]], Gas!$A$1:$M$940, 12, FALSE))/'Annual HDD'!$O$9</f>
        <v>40.604960955443268</v>
      </c>
      <c r="M11" s="12">
        <f>IFERROR(Table16[[#This Row],[kWh/HDD 22-23]]/Table16[[#This Row],[kWh/HDD 21-22]], "")</f>
        <v>0.71695856740312336</v>
      </c>
    </row>
    <row r="12" spans="1:15" x14ac:dyDescent="0.25">
      <c r="A12" s="64" t="s">
        <v>874</v>
      </c>
      <c r="B12" s="21" t="str">
        <f>VLOOKUP(Table16[[#This Row],[Name]], 'Site Information'!$A$2:$D$46, 4, FALSE)</f>
        <v>Leisure and Culture - Libraries and Museums</v>
      </c>
      <c r="C12" s="47">
        <f>(VLOOKUP(Table16[[#This Row],[Name]], Gas!$A$1:$M$940, 3, FALSE))/'Annual HDD'!$O$4</f>
        <v>0</v>
      </c>
      <c r="D12" s="11">
        <f>(VLOOKUP(Table16[[#This Row],[Name]], Gas!$A$1:$M$940, 4, FALSE))/'Annual HDD'!$O$5</f>
        <v>0</v>
      </c>
      <c r="E12" s="12" t="str">
        <f>IFERROR(Table16[[#This Row],[kWh/HDD 18-19]]/Table16[[#This Row],[kWh/HDD 17-18]], "")</f>
        <v/>
      </c>
      <c r="F12" s="11">
        <f>(VLOOKUP(Table16[[#This Row],[Name]], Gas!$A$1:$M$940, 6, FALSE))/'Annual HDD'!$O$6</f>
        <v>0</v>
      </c>
      <c r="G12" s="18" t="str">
        <f>IFERROR(Table16[[#This Row],[kWh/HDD 19-20]]/Table16[[#This Row],[kWh/HDD 18-19]], "")</f>
        <v/>
      </c>
      <c r="H12" s="14">
        <f>(VLOOKUP(Table16[[#This Row],[Name]], Gas!$A$1:$M$940, 8, FALSE))/'Annual HDD'!$O$7</f>
        <v>0</v>
      </c>
      <c r="I12" s="12" t="str">
        <f>IFERROR(Table16[[#This Row],[kWh/HDD 20-21]]/Table16[[#This Row],[kWh/HDD 19-20]],"")</f>
        <v/>
      </c>
      <c r="J12" s="8">
        <f>(VLOOKUP(Table16[[#This Row],[Name]], Gas!$A$1:$M$940, 10, FALSE))/'Annual HDD'!$O$8</f>
        <v>0</v>
      </c>
      <c r="K12" s="12" t="str">
        <f>IFERROR(Table16[[#This Row],[kWh/HDD 21-22]]/Table16[[#This Row],[kWh/HDD 20-21]], "")</f>
        <v/>
      </c>
      <c r="L12" s="7">
        <f>(VLOOKUP(Table16[[#This Row],[Name]], Gas!$A$1:$M$940, 12, FALSE))/'Annual HDD'!$O$9</f>
        <v>0</v>
      </c>
      <c r="M12" s="12" t="str">
        <f>IFERROR(Table16[[#This Row],[kWh/HDD 22-23]]/Table16[[#This Row],[kWh/HDD 21-22]], "")</f>
        <v/>
      </c>
    </row>
    <row r="13" spans="1:15" x14ac:dyDescent="0.25">
      <c r="A13" s="64" t="s">
        <v>124</v>
      </c>
      <c r="B13" s="21" t="str">
        <f>VLOOKUP(Table16[[#This Row],[Name]], 'Site Information'!$A$2:$D$46, 4, FALSE)</f>
        <v>Leisure and Culture - Libraries and Museums</v>
      </c>
      <c r="C13" s="13">
        <f>(VLOOKUP(Table16[[#This Row],[Name]], Gas!$A$1:$M$940, 3, FALSE))/'Annual HDD'!$O$4</f>
        <v>4.623655913978495</v>
      </c>
      <c r="D13" s="55">
        <f>(VLOOKUP(Table16[[#This Row],[Name]], Gas!$A$1:$M$940, 4, FALSE))/'Annual HDD'!$O$5</f>
        <v>6.8684701492537314</v>
      </c>
      <c r="E13" s="55">
        <f>IFERROR(Table16[[#This Row],[kWh/HDD 18-19]]/Table16[[#This Row],[kWh/HDD 17-18]], "")</f>
        <v>1.4855063346060395</v>
      </c>
      <c r="F13" s="52">
        <f>(VLOOKUP(Table16[[#This Row],[Name]], Gas!$A$1:$M$940, 6, FALSE))/'Annual HDD'!$O$6</f>
        <v>6.1486042692939247</v>
      </c>
      <c r="G13" s="52">
        <f>IFERROR(Table16[[#This Row],[kWh/HDD 19-20]]/Table16[[#This Row],[kWh/HDD 18-19]], "")</f>
        <v>0.89519269002894031</v>
      </c>
      <c r="H13" s="52">
        <f>(VLOOKUP(Table16[[#This Row],[Name]], Gas!$A$1:$M$940, 8, FALSE))/'Annual HDD'!$O$7</f>
        <v>4.2483525535420101</v>
      </c>
      <c r="I13" s="52">
        <f>IFERROR(Table16[[#This Row],[kWh/HDD 20-21]]/Table16[[#This Row],[kWh/HDD 19-20]],"")</f>
        <v>0.69094584193005315</v>
      </c>
      <c r="J13" s="55">
        <f>(VLOOKUP(Table16[[#This Row],[Name]], Gas!$A$1:$M$940, 10, FALSE))/'Annual HDD'!$O$8</f>
        <v>9.1241289198606275</v>
      </c>
      <c r="K13" s="8">
        <f>IFERROR(Table16[[#This Row],[kWh/HDD 21-22]]/Table16[[#This Row],[kWh/HDD 20-21]], "")</f>
        <v>2.14768638074858</v>
      </c>
      <c r="L13" s="56">
        <f>(VLOOKUP(Table16[[#This Row],[Name]], Gas!$A$1:$M$940, 12, FALSE))/'Annual HDD'!$O$9</f>
        <v>13.858061552595315</v>
      </c>
      <c r="M13" s="74">
        <f>IFERROR(Table16[[#This Row],[kWh/HDD 22-23]]/Table16[[#This Row],[kWh/HDD 21-22]], "")</f>
        <v>1.5188366664164801</v>
      </c>
    </row>
    <row r="14" spans="1:15" x14ac:dyDescent="0.25">
      <c r="A14" s="64" t="s">
        <v>126</v>
      </c>
      <c r="B14" s="21" t="str">
        <f>VLOOKUP(Table16[[#This Row],[Name]], 'Site Information'!$A$2:$D$46, 4, FALSE)</f>
        <v>Leisure and Culture - Libraries and Museums</v>
      </c>
      <c r="C14" s="13">
        <f>(VLOOKUP(Table16[[#This Row],[Name]], Gas!$A$1:$M$940, 3, FALSE))/'Annual HDD'!$O$4</f>
        <v>74.792688172043015</v>
      </c>
      <c r="D14" s="55">
        <f>(VLOOKUP(Table16[[#This Row],[Name]], Gas!$A$1:$M$940, 4, FALSE))/'Annual HDD'!$O$5</f>
        <v>68.668376865671647</v>
      </c>
      <c r="E14" s="55">
        <f>IFERROR(Table16[[#This Row],[kWh/HDD 18-19]]/Table16[[#This Row],[kWh/HDD 17-18]], "")</f>
        <v>0.91811617611224472</v>
      </c>
      <c r="F14" s="52">
        <f>(VLOOKUP(Table16[[#This Row],[Name]], Gas!$A$1:$M$940, 6, FALSE))/'Annual HDD'!$O$6</f>
        <v>75.88834154351396</v>
      </c>
      <c r="G14" s="52">
        <f>IFERROR(Table16[[#This Row],[kWh/HDD 19-20]]/Table16[[#This Row],[kWh/HDD 18-19]], "")</f>
        <v>1.105142498008449</v>
      </c>
      <c r="H14" s="52">
        <f>(VLOOKUP(Table16[[#This Row],[Name]], Gas!$A$1:$M$940, 8, FALSE))/'Annual HDD'!$O$7</f>
        <v>40.792009884678748</v>
      </c>
      <c r="I14" s="52">
        <f>IFERROR(Table16[[#This Row],[kWh/HDD 20-21]]/Table16[[#This Row],[kWh/HDD 19-20]],"")</f>
        <v>0.53752670113747092</v>
      </c>
      <c r="J14" s="55">
        <f>(VLOOKUP(Table16[[#This Row],[Name]], Gas!$A$1:$M$940, 10, FALSE))/'Annual HDD'!$O$8</f>
        <v>60.609756097560975</v>
      </c>
      <c r="K14" s="8">
        <f>IFERROR(Table16[[#This Row],[kWh/HDD 21-22]]/Table16[[#This Row],[kWh/HDD 20-21]], "")</f>
        <v>1.4858242157939283</v>
      </c>
      <c r="L14" s="56">
        <f>(VLOOKUP(Table16[[#This Row],[Name]], Gas!$A$1:$M$940, 12, FALSE))/'Annual HDD'!$O$9</f>
        <v>59.463481855764812</v>
      </c>
      <c r="M14" s="74">
        <f>IFERROR(Table16[[#This Row],[kWh/HDD 22-23]]/Table16[[#This Row],[kWh/HDD 21-22]], "")</f>
        <v>0.98108762820376549</v>
      </c>
    </row>
    <row r="15" spans="1:15" x14ac:dyDescent="0.25">
      <c r="A15" s="64" t="s">
        <v>152</v>
      </c>
      <c r="B15" s="21" t="str">
        <f>VLOOKUP(Table16[[#This Row],[Name]], 'Site Information'!$A$2:$D$46, 4, FALSE)</f>
        <v>Leisure and Culture - Libraries and Museums</v>
      </c>
      <c r="C15" s="13">
        <f>(VLOOKUP(Table16[[#This Row],[Name]], Gas!$A$1:$M$940, 3, FALSE))/'Annual HDD'!$O$4</f>
        <v>3.2812903225806451</v>
      </c>
      <c r="D15" s="55">
        <f>(VLOOKUP(Table16[[#This Row],[Name]], Gas!$A$1:$M$940, 4, FALSE))/'Annual HDD'!$O$5</f>
        <v>26.134328358208954</v>
      </c>
      <c r="E15" s="55">
        <f>IFERROR(Table16[[#This Row],[kWh/HDD 18-19]]/Table16[[#This Row],[kWh/HDD 17-18]], "")</f>
        <v>7.9646498142398503</v>
      </c>
      <c r="F15" s="52">
        <f>(VLOOKUP(Table16[[#This Row],[Name]], Gas!$A$1:$M$940, 6, FALSE))/'Annual HDD'!$O$6</f>
        <v>24.451559934318556</v>
      </c>
      <c r="G15" s="52">
        <f>IFERROR(Table16[[#This Row],[kWh/HDD 19-20]]/Table16[[#This Row],[kWh/HDD 18-19]], "")</f>
        <v>0.93561080274091568</v>
      </c>
      <c r="H15" s="52">
        <f>(VLOOKUP(Table16[[#This Row],[Name]], Gas!$A$1:$M$940, 8, FALSE))/'Annual HDD'!$O$7</f>
        <v>15.995469522240526</v>
      </c>
      <c r="I15" s="52">
        <f>IFERROR(Table16[[#This Row],[kWh/HDD 20-21]]/Table16[[#This Row],[kWh/HDD 19-20]],"")</f>
        <v>0.65416969572523542</v>
      </c>
      <c r="J15" s="55">
        <f>(VLOOKUP(Table16[[#This Row],[Name]], Gas!$A$1:$M$940, 10, FALSE))/'Annual HDD'!$O$8</f>
        <v>19.969947735191639</v>
      </c>
      <c r="K15" s="8">
        <f>IFERROR(Table16[[#This Row],[kWh/HDD 21-22]]/Table16[[#This Row],[kWh/HDD 20-21]], "")</f>
        <v>1.2484752452827279</v>
      </c>
      <c r="L15" s="56">
        <f>(VLOOKUP(Table16[[#This Row],[Name]], Gas!$A$1:$M$940, 12, FALSE))/'Annual HDD'!$O$9</f>
        <v>22.932475884244372</v>
      </c>
      <c r="M15" s="74">
        <f>IFERROR(Table16[[#This Row],[kWh/HDD 22-23]]/Table16[[#This Row],[kWh/HDD 21-22]], "")</f>
        <v>1.1483493191037288</v>
      </c>
    </row>
    <row r="16" spans="1:15" x14ac:dyDescent="0.25">
      <c r="A16" s="64" t="s">
        <v>183</v>
      </c>
      <c r="B16" s="21" t="str">
        <f>VLOOKUP(Table16[[#This Row],[Name]], 'Site Information'!$A$2:$D$46, 4, FALSE)</f>
        <v>Leisure and Culture - Libraries and Museums</v>
      </c>
      <c r="C16" s="13">
        <f>(VLOOKUP(Table16[[#This Row],[Name]], Gas!$A$1:$M$940, 3, FALSE))/'Annual HDD'!$O$4</f>
        <v>0</v>
      </c>
      <c r="D16" s="55">
        <f>(VLOOKUP(Table16[[#This Row],[Name]], Gas!$A$1:$M$940, 4, FALSE))/'Annual HDD'!$O$5</f>
        <v>0</v>
      </c>
      <c r="E16" s="55" t="str">
        <f>IFERROR(Table16[[#This Row],[kWh/HDD 18-19]]/Table16[[#This Row],[kWh/HDD 17-18]], "")</f>
        <v/>
      </c>
      <c r="F16" s="52">
        <f>(VLOOKUP(Table16[[#This Row],[Name]], Gas!$A$1:$M$940, 6, FALSE))/'Annual HDD'!$O$6</f>
        <v>0</v>
      </c>
      <c r="G16" s="52" t="str">
        <f>IFERROR(Table16[[#This Row],[kWh/HDD 19-20]]/Table16[[#This Row],[kWh/HDD 18-19]], "")</f>
        <v/>
      </c>
      <c r="H16" s="52">
        <f>(VLOOKUP(Table16[[#This Row],[Name]], Gas!$A$1:$M$940, 8, FALSE))/'Annual HDD'!$O$7</f>
        <v>0</v>
      </c>
      <c r="I16" s="52" t="str">
        <f>IFERROR(Table16[[#This Row],[kWh/HDD 20-21]]/Table16[[#This Row],[kWh/HDD 19-20]],"")</f>
        <v/>
      </c>
      <c r="J16" s="55">
        <f>(VLOOKUP(Table16[[#This Row],[Name]], Gas!$A$1:$M$940, 10, FALSE))/'Annual HDD'!$O$8</f>
        <v>0</v>
      </c>
      <c r="K16" s="8" t="str">
        <f>IFERROR(Table16[[#This Row],[kWh/HDD 21-22]]/Table16[[#This Row],[kWh/HDD 20-21]], "")</f>
        <v/>
      </c>
      <c r="L16" s="56">
        <f>(VLOOKUP(Table16[[#This Row],[Name]], Gas!$A$1:$M$940, 12, FALSE))/'Annual HDD'!$O$9</f>
        <v>0</v>
      </c>
      <c r="M16" s="74" t="str">
        <f>IFERROR(Table16[[#This Row],[kWh/HDD 22-23]]/Table16[[#This Row],[kWh/HDD 21-22]], "")</f>
        <v/>
      </c>
    </row>
    <row r="17" spans="1:19" x14ac:dyDescent="0.25">
      <c r="A17" s="64" t="s">
        <v>216</v>
      </c>
      <c r="B17" s="21" t="str">
        <f>VLOOKUP(Table16[[#This Row],[Name]], 'Site Information'!$A$2:$D$46, 4, FALSE)</f>
        <v>Leisure and Culture - Libraries and Museums</v>
      </c>
      <c r="C17" s="13">
        <f>(VLOOKUP(Table16[[#This Row],[Name]], Gas!$A$1:$M$940, 3, FALSE))/'Annual HDD'!$O$4</f>
        <v>9.0374193548387094</v>
      </c>
      <c r="D17" s="55">
        <f>(VLOOKUP(Table16[[#This Row],[Name]], Gas!$A$1:$M$940, 4, FALSE))/'Annual HDD'!$O$5</f>
        <v>9.5872201492537314</v>
      </c>
      <c r="E17" s="55">
        <f>IFERROR(Table16[[#This Row],[kWh/HDD 18-19]]/Table16[[#This Row],[kWh/HDD 17-18]], "")</f>
        <v>1.06083603878807</v>
      </c>
      <c r="F17" s="52">
        <f>(VLOOKUP(Table16[[#This Row],[Name]], Gas!$A$1:$M$940, 6, FALSE))/'Annual HDD'!$O$6</f>
        <v>9.7159277504105095</v>
      </c>
      <c r="G17" s="52">
        <f>IFERROR(Table16[[#This Row],[kWh/HDD 19-20]]/Table16[[#This Row],[kWh/HDD 18-19]], "")</f>
        <v>1.0134249134945332</v>
      </c>
      <c r="H17" s="52">
        <f>(VLOOKUP(Table16[[#This Row],[Name]], Gas!$A$1:$M$940, 8, FALSE))/'Annual HDD'!$O$7</f>
        <v>8.4320428336079072</v>
      </c>
      <c r="I17" s="52">
        <f>IFERROR(Table16[[#This Row],[kWh/HDD 20-21]]/Table16[[#This Row],[kWh/HDD 19-20]],"")</f>
        <v>0.86785771263600053</v>
      </c>
      <c r="J17" s="55">
        <f>(VLOOKUP(Table16[[#This Row],[Name]], Gas!$A$1:$M$940, 10, FALSE))/'Annual HDD'!$O$8</f>
        <v>7.5400696864111501</v>
      </c>
      <c r="K17" s="8">
        <f>IFERROR(Table16[[#This Row],[kWh/HDD 21-22]]/Table16[[#This Row],[kWh/HDD 20-21]], "")</f>
        <v>0.894216245719058</v>
      </c>
      <c r="L17" s="56">
        <f>(VLOOKUP(Table16[[#This Row],[Name]], Gas!$A$1:$M$940, 12, FALSE))/'Annual HDD'!$O$9</f>
        <v>8.2677997243913648</v>
      </c>
      <c r="M17" s="74">
        <f>IFERROR(Table16[[#This Row],[kWh/HDD 22-23]]/Table16[[#This Row],[kWh/HDD 21-22]], "")</f>
        <v>1.0965150281424776</v>
      </c>
    </row>
    <row r="18" spans="1:19" x14ac:dyDescent="0.25">
      <c r="A18" s="64" t="s">
        <v>256</v>
      </c>
      <c r="B18" s="21" t="str">
        <f>VLOOKUP(Table16[[#This Row],[Name]], 'Site Information'!$A$2:$D$46, 4, FALSE)</f>
        <v>Leisure and Culture - Libraries and Museums</v>
      </c>
      <c r="C18" s="47">
        <f>(VLOOKUP(Table16[[#This Row],[Name]], Gas!$A$1:$M$940, 3, FALSE))/'Annual HDD'!$O$4</f>
        <v>4.8382795698924728</v>
      </c>
      <c r="D18" s="11">
        <f>(VLOOKUP(Table16[[#This Row],[Name]], Gas!$A$1:$M$940, 4, FALSE))/'Annual HDD'!$O$5</f>
        <v>10.305503731343284</v>
      </c>
      <c r="E18" s="12">
        <f>IFERROR(Table16[[#This Row],[kWh/HDD 18-19]]/Table16[[#This Row],[kWh/HDD 17-18]], "")</f>
        <v>2.1299934372275882</v>
      </c>
      <c r="F18" s="11">
        <f>(VLOOKUP(Table16[[#This Row],[Name]], Gas!$A$1:$M$940, 6, FALSE))/'Annual HDD'!$O$6</f>
        <v>10.523399014778326</v>
      </c>
      <c r="G18" s="18">
        <f>IFERROR(Table16[[#This Row],[kWh/HDD 19-20]]/Table16[[#This Row],[kWh/HDD 18-19]], "")</f>
        <v>1.0211435839640066</v>
      </c>
      <c r="H18" s="14">
        <f>(VLOOKUP(Table16[[#This Row],[Name]], Gas!$A$1:$M$940, 8, FALSE))/'Annual HDD'!$O$7</f>
        <v>2.8657331136738056</v>
      </c>
      <c r="I18" s="12">
        <f>IFERROR(Table16[[#This Row],[kWh/HDD 20-21]]/Table16[[#This Row],[kWh/HDD 19-20]],"")</f>
        <v>0.27232010395589584</v>
      </c>
      <c r="J18" s="8">
        <f>(VLOOKUP(Table16[[#This Row],[Name]], Gas!$A$1:$M$940, 10, FALSE))/'Annual HDD'!$O$8</f>
        <v>12.011324041811847</v>
      </c>
      <c r="K18" s="12">
        <f>IFERROR(Table16[[#This Row],[kWh/HDD 21-22]]/Table16[[#This Row],[kWh/HDD 20-21]], "")</f>
        <v>4.1913617093301472</v>
      </c>
      <c r="L18" s="7">
        <f>(VLOOKUP(Table16[[#This Row],[Name]], Gas!$A$1:$M$940, 12, FALSE))/'Annual HDD'!$O$9</f>
        <v>9.2820395039044552</v>
      </c>
      <c r="M18" s="12">
        <f>IFERROR(Table16[[#This Row],[kWh/HDD 22-23]]/Table16[[#This Row],[kWh/HDD 21-22]], "")</f>
        <v>0.77277404818930417</v>
      </c>
    </row>
    <row r="19" spans="1:19" x14ac:dyDescent="0.25">
      <c r="A19" s="64" t="s">
        <v>317</v>
      </c>
      <c r="B19" s="21" t="str">
        <f>VLOOKUP(Table16[[#This Row],[Name]], 'Site Information'!$A$2:$D$46, 4, FALSE)</f>
        <v>Leisure and Culture - Libraries and Museums</v>
      </c>
      <c r="C19" s="13">
        <f>(VLOOKUP(Table16[[#This Row],[Name]], Gas!$A$1:$M$940, 3, FALSE))/'Annual HDD'!$O$4</f>
        <v>6.8516129032258064</v>
      </c>
      <c r="D19" s="55">
        <f>(VLOOKUP(Table16[[#This Row],[Name]], Gas!$A$1:$M$940, 4, FALSE))/'Annual HDD'!$O$5</f>
        <v>6.7597947761194028</v>
      </c>
      <c r="E19" s="55">
        <f>IFERROR(Table16[[#This Row],[kWh/HDD 18-19]]/Table16[[#This Row],[kWh/HDD 17-18]], "")</f>
        <v>0.98659904924529895</v>
      </c>
      <c r="F19" s="52">
        <f>(VLOOKUP(Table16[[#This Row],[Name]], Gas!$A$1:$M$940, 6, FALSE))/'Annual HDD'!$O$6</f>
        <v>2.0993431855500821</v>
      </c>
      <c r="G19" s="52">
        <f>IFERROR(Table16[[#This Row],[kWh/HDD 19-20]]/Table16[[#This Row],[kWh/HDD 18-19]], "")</f>
        <v>0.31056315392392025</v>
      </c>
      <c r="H19" s="52">
        <f>(VLOOKUP(Table16[[#This Row],[Name]], Gas!$A$1:$M$940, 8, FALSE))/'Annual HDD'!$O$7</f>
        <v>0</v>
      </c>
      <c r="I19" s="52">
        <f>IFERROR(Table16[[#This Row],[kWh/HDD 20-21]]/Table16[[#This Row],[kWh/HDD 19-20]],"")</f>
        <v>0</v>
      </c>
      <c r="J19" s="55">
        <f>(VLOOKUP(Table16[[#This Row],[Name]], Gas!$A$1:$M$940, 10, FALSE))/'Annual HDD'!$O$8</f>
        <v>0</v>
      </c>
      <c r="K19" s="8" t="str">
        <f>IFERROR(Table16[[#This Row],[kWh/HDD 21-22]]/Table16[[#This Row],[kWh/HDD 20-21]], "")</f>
        <v/>
      </c>
      <c r="L19" s="56">
        <f>(VLOOKUP(Table16[[#This Row],[Name]], Gas!$A$1:$M$940, 12, FALSE))/'Annual HDD'!$O$9</f>
        <v>0</v>
      </c>
      <c r="M19" s="74" t="str">
        <f>IFERROR(Table16[[#This Row],[kWh/HDD 22-23]]/Table16[[#This Row],[kWh/HDD 21-22]], "")</f>
        <v/>
      </c>
    </row>
    <row r="20" spans="1:19" x14ac:dyDescent="0.25">
      <c r="A20" s="64" t="s">
        <v>879</v>
      </c>
      <c r="B20" s="21" t="str">
        <f>VLOOKUP(Table16[[#This Row],[Name]], 'Site Information'!$A$2:$D$46, 4, FALSE)</f>
        <v>Leisure and Culture - Libraries and Museums</v>
      </c>
      <c r="C20" s="13">
        <f>(VLOOKUP(Table16[[#This Row],[Name]], Gas!$A$1:$M$940, 3, FALSE))/'Annual HDD'!$O$4</f>
        <v>0</v>
      </c>
      <c r="D20" s="55">
        <f>(VLOOKUP(Table16[[#This Row],[Name]], Gas!$A$1:$M$940, 4, FALSE))/'Annual HDD'!$O$5</f>
        <v>0</v>
      </c>
      <c r="E20" s="55" t="str">
        <f>IFERROR(Table16[[#This Row],[kWh/HDD 18-19]]/Table16[[#This Row],[kWh/HDD 17-18]], "")</f>
        <v/>
      </c>
      <c r="F20" s="52">
        <f>(VLOOKUP(Table16[[#This Row],[Name]], Gas!$A$1:$M$940, 6, FALSE))/'Annual HDD'!$O$6</f>
        <v>0</v>
      </c>
      <c r="G20" s="52" t="str">
        <f>IFERROR(Table16[[#This Row],[kWh/HDD 19-20]]/Table16[[#This Row],[kWh/HDD 18-19]], "")</f>
        <v/>
      </c>
      <c r="H20" s="52">
        <f>(VLOOKUP(Table16[[#This Row],[Name]], Gas!$A$1:$M$940, 8, FALSE))/'Annual HDD'!$O$7</f>
        <v>0</v>
      </c>
      <c r="I20" s="52" t="str">
        <f>IFERROR(Table16[[#This Row],[kWh/HDD 20-21]]/Table16[[#This Row],[kWh/HDD 19-20]],"")</f>
        <v/>
      </c>
      <c r="J20" s="55">
        <f>(VLOOKUP(Table16[[#This Row],[Name]], Gas!$A$1:$M$940, 10, FALSE))/'Annual HDD'!$O$8</f>
        <v>0</v>
      </c>
      <c r="K20" s="8" t="str">
        <f>IFERROR(Table16[[#This Row],[kWh/HDD 21-22]]/Table16[[#This Row],[kWh/HDD 20-21]], "")</f>
        <v/>
      </c>
      <c r="L20" s="56">
        <f>(VLOOKUP(Table16[[#This Row],[Name]], Gas!$A$1:$M$940, 12, FALSE))/'Annual HDD'!$O$9</f>
        <v>0</v>
      </c>
      <c r="M20" s="74" t="str">
        <f>IFERROR(Table16[[#This Row],[kWh/HDD 22-23]]/Table16[[#This Row],[kWh/HDD 21-22]], "")</f>
        <v/>
      </c>
    </row>
    <row r="21" spans="1:19" x14ac:dyDescent="0.25">
      <c r="A21" s="64" t="s">
        <v>323</v>
      </c>
      <c r="B21" s="21" t="str">
        <f>VLOOKUP(Table16[[#This Row],[Name]], 'Site Information'!$A$2:$D$46, 4, FALSE)</f>
        <v>Leisure and Culture - Libraries and Museums</v>
      </c>
      <c r="C21" s="13">
        <f>(VLOOKUP(Table16[[#This Row],[Name]], Gas!$A$1:$M$940, 3, FALSE))/'Annual HDD'!$O$4</f>
        <v>0</v>
      </c>
      <c r="D21" s="55">
        <f>(VLOOKUP(Table16[[#This Row],[Name]], Gas!$A$1:$M$940, 4, FALSE))/'Annual HDD'!$O$5</f>
        <v>0</v>
      </c>
      <c r="E21" s="55" t="str">
        <f>IFERROR(Table16[[#This Row],[kWh/HDD 18-19]]/Table16[[#This Row],[kWh/HDD 17-18]], "")</f>
        <v/>
      </c>
      <c r="F21" s="52">
        <f>(VLOOKUP(Table16[[#This Row],[Name]], Gas!$A$1:$M$940, 6, FALSE))/'Annual HDD'!$O$6</f>
        <v>0</v>
      </c>
      <c r="G21" s="52" t="str">
        <f>IFERROR(Table16[[#This Row],[kWh/HDD 19-20]]/Table16[[#This Row],[kWh/HDD 18-19]], "")</f>
        <v/>
      </c>
      <c r="H21" s="52">
        <f>(VLOOKUP(Table16[[#This Row],[Name]], Gas!$A$1:$M$940, 8, FALSE))/'Annual HDD'!$O$7</f>
        <v>0</v>
      </c>
      <c r="I21" s="52" t="str">
        <f>IFERROR(Table16[[#This Row],[kWh/HDD 20-21]]/Table16[[#This Row],[kWh/HDD 19-20]],"")</f>
        <v/>
      </c>
      <c r="J21" s="55">
        <f>(VLOOKUP(Table16[[#This Row],[Name]], Gas!$A$1:$M$940, 10, FALSE))/'Annual HDD'!$O$8</f>
        <v>0</v>
      </c>
      <c r="K21" s="8" t="str">
        <f>IFERROR(Table16[[#This Row],[kWh/HDD 21-22]]/Table16[[#This Row],[kWh/HDD 20-21]], "")</f>
        <v/>
      </c>
      <c r="L21" s="56">
        <f>(VLOOKUP(Table16[[#This Row],[Name]], Gas!$A$1:$M$940, 12, FALSE))/'Annual HDD'!$O$9</f>
        <v>0</v>
      </c>
      <c r="M21" s="74" t="str">
        <f>IFERROR(Table16[[#This Row],[kWh/HDD 22-23]]/Table16[[#This Row],[kWh/HDD 21-22]], "")</f>
        <v/>
      </c>
    </row>
    <row r="22" spans="1:19" x14ac:dyDescent="0.25">
      <c r="A22" s="64" t="s">
        <v>336</v>
      </c>
      <c r="B22" s="21" t="str">
        <f>VLOOKUP(Table16[[#This Row],[Name]], 'Site Information'!$A$2:$D$46, 4, FALSE)</f>
        <v>Leisure and Culture - Libraries and Museums</v>
      </c>
      <c r="C22" s="47">
        <f>(VLOOKUP(Table16[[#This Row],[Name]], Gas!$A$1:$M$940, 3, FALSE))/'Annual HDD'!$O$4</f>
        <v>12.54752688172043</v>
      </c>
      <c r="D22" s="11">
        <f>(VLOOKUP(Table16[[#This Row],[Name]], Gas!$A$1:$M$940, 4, FALSE))/'Annual HDD'!$O$5</f>
        <v>12.029850746268657</v>
      </c>
      <c r="E22" s="12">
        <f>IFERROR(Table16[[#This Row],[kWh/HDD 18-19]]/Table16[[#This Row],[kWh/HDD 17-18]], "")</f>
        <v>0.95874277534276997</v>
      </c>
      <c r="F22" s="11">
        <f>(VLOOKUP(Table16[[#This Row],[Name]], Gas!$A$1:$M$940, 6, FALSE))/'Annual HDD'!$O$6</f>
        <v>11.179802955665025</v>
      </c>
      <c r="G22" s="18">
        <f>IFERROR(Table16[[#This Row],[kWh/HDD 19-20]]/Table16[[#This Row],[kWh/HDD 18-19]], "")</f>
        <v>0.92933845909374269</v>
      </c>
      <c r="H22" s="14">
        <f>(VLOOKUP(Table16[[#This Row],[Name]], Gas!$A$1:$M$940, 8, FALSE))/'Annual HDD'!$O$7</f>
        <v>5.3002471169686984</v>
      </c>
      <c r="I22" s="12">
        <f>IFERROR(Table16[[#This Row],[kWh/HDD 20-21]]/Table16[[#This Row],[kWh/HDD 19-20]],"")</f>
        <v>0.47409128210823781</v>
      </c>
      <c r="J22" s="8">
        <f>(VLOOKUP(Table16[[#This Row],[Name]], Gas!$A$1:$M$940, 10, FALSE))/'Annual HDD'!$O$8</f>
        <v>11.065766550522648</v>
      </c>
      <c r="K22" s="12">
        <f>IFERROR(Table16[[#This Row],[kWh/HDD 21-22]]/Table16[[#This Row],[kWh/HDD 20-21]], "")</f>
        <v>2.0877831365816295</v>
      </c>
      <c r="L22" s="7">
        <f>(VLOOKUP(Table16[[#This Row],[Name]], Gas!$A$1:$M$940, 12, FALSE))/'Annual HDD'!$O$9</f>
        <v>9.1428571428571423</v>
      </c>
      <c r="M22" s="12">
        <f>IFERROR(Table16[[#This Row],[kWh/HDD 22-23]]/Table16[[#This Row],[kWh/HDD 21-22]], "")</f>
        <v>0.82622899201007594</v>
      </c>
    </row>
    <row r="23" spans="1:19" x14ac:dyDescent="0.25">
      <c r="A23" s="64" t="s">
        <v>351</v>
      </c>
      <c r="B23" s="21" t="str">
        <f>VLOOKUP(Table16[[#This Row],[Name]], 'Site Information'!$A$2:$D$46, 4, FALSE)</f>
        <v>Leisure and Culture - Libraries and Museums</v>
      </c>
      <c r="C23" s="47">
        <f>(VLOOKUP(Table16[[#This Row],[Name]], Gas!$A$1:$M$940, 3, FALSE))/'Annual HDD'!$O$4</f>
        <v>0</v>
      </c>
      <c r="D23" s="11">
        <f>(VLOOKUP(Table16[[#This Row],[Name]], Gas!$A$1:$M$940, 4, FALSE))/'Annual HDD'!$O$5</f>
        <v>0</v>
      </c>
      <c r="E23" s="12" t="str">
        <f>IFERROR(Table16[[#This Row],[kWh/HDD 18-19]]/Table16[[#This Row],[kWh/HDD 17-18]], "")</f>
        <v/>
      </c>
      <c r="F23" s="11">
        <f>(VLOOKUP(Table16[[#This Row],[Name]], Gas!$A$1:$M$940, 6, FALSE))/'Annual HDD'!$O$6</f>
        <v>0</v>
      </c>
      <c r="G23" s="18" t="str">
        <f>IFERROR(Table16[[#This Row],[kWh/HDD 19-20]]/Table16[[#This Row],[kWh/HDD 18-19]], "")</f>
        <v/>
      </c>
      <c r="H23" s="14">
        <f>(VLOOKUP(Table16[[#This Row],[Name]], Gas!$A$1:$M$940, 8, FALSE))/'Annual HDD'!$O$7</f>
        <v>0</v>
      </c>
      <c r="I23" s="12" t="str">
        <f>IFERROR(Table16[[#This Row],[kWh/HDD 20-21]]/Table16[[#This Row],[kWh/HDD 19-20]],"")</f>
        <v/>
      </c>
      <c r="J23" s="8">
        <f>(VLOOKUP(Table16[[#This Row],[Name]], Gas!$A$1:$M$940, 10, FALSE))/'Annual HDD'!$O$8</f>
        <v>0</v>
      </c>
      <c r="K23" s="12" t="str">
        <f>IFERROR(Table16[[#This Row],[kWh/HDD 21-22]]/Table16[[#This Row],[kWh/HDD 20-21]], "")</f>
        <v/>
      </c>
      <c r="L23" s="7">
        <f>(VLOOKUP(Table16[[#This Row],[Name]], Gas!$A$1:$M$940, 12, FALSE))/'Annual HDD'!$O$9</f>
        <v>0</v>
      </c>
      <c r="M23" s="12" t="str">
        <f>IFERROR(Table16[[#This Row],[kWh/HDD 22-23]]/Table16[[#This Row],[kWh/HDD 21-22]], "")</f>
        <v/>
      </c>
    </row>
    <row r="24" spans="1:19" x14ac:dyDescent="0.25">
      <c r="A24" s="64" t="s">
        <v>361</v>
      </c>
      <c r="B24" s="21" t="str">
        <f>VLOOKUP(Table16[[#This Row],[Name]], 'Site Information'!$A$2:$D$46, 4, FALSE)</f>
        <v>Leisure and Culture - Libraries and Museums</v>
      </c>
      <c r="C24" s="47">
        <f>(VLOOKUP(Table16[[#This Row],[Name]], Gas!$A$1:$M$940, 3, FALSE))/'Annual HDD'!$O$4</f>
        <v>0</v>
      </c>
      <c r="D24" s="11">
        <f>(VLOOKUP(Table16[[#This Row],[Name]], Gas!$A$1:$M$940, 4, FALSE))/'Annual HDD'!$O$5</f>
        <v>0</v>
      </c>
      <c r="E24" s="12" t="str">
        <f>IFERROR(Table16[[#This Row],[kWh/HDD 18-19]]/Table16[[#This Row],[kWh/HDD 17-18]], "")</f>
        <v/>
      </c>
      <c r="F24" s="11">
        <f>(VLOOKUP(Table16[[#This Row],[Name]], Gas!$A$1:$M$940, 6, FALSE))/'Annual HDD'!$O$6</f>
        <v>0</v>
      </c>
      <c r="G24" s="18" t="str">
        <f>IFERROR(Table16[[#This Row],[kWh/HDD 19-20]]/Table16[[#This Row],[kWh/HDD 18-19]], "")</f>
        <v/>
      </c>
      <c r="H24" s="14">
        <f>(VLOOKUP(Table16[[#This Row],[Name]], Gas!$A$1:$M$940, 8, FALSE))/'Annual HDD'!$O$7</f>
        <v>0</v>
      </c>
      <c r="I24" s="12" t="str">
        <f>IFERROR(Table16[[#This Row],[kWh/HDD 20-21]]/Table16[[#This Row],[kWh/HDD 19-20]],"")</f>
        <v/>
      </c>
      <c r="J24" s="8">
        <f>(VLOOKUP(Table16[[#This Row],[Name]], Gas!$A$1:$M$940, 10, FALSE))/'Annual HDD'!$O$8</f>
        <v>0</v>
      </c>
      <c r="K24" s="12" t="str">
        <f>IFERROR(Table16[[#This Row],[kWh/HDD 21-22]]/Table16[[#This Row],[kWh/HDD 20-21]], "")</f>
        <v/>
      </c>
      <c r="L24" s="7">
        <f>(VLOOKUP(Table16[[#This Row],[Name]], Gas!$A$1:$M$940, 12, FALSE))/'Annual HDD'!$O$9</f>
        <v>0</v>
      </c>
      <c r="M24" s="12" t="str">
        <f>IFERROR(Table16[[#This Row],[kWh/HDD 22-23]]/Table16[[#This Row],[kWh/HDD 21-22]], "")</f>
        <v/>
      </c>
      <c r="S24" t="s">
        <v>980</v>
      </c>
    </row>
    <row r="25" spans="1:19" x14ac:dyDescent="0.25">
      <c r="A25" s="64" t="s">
        <v>390</v>
      </c>
      <c r="B25" s="21" t="str">
        <f>VLOOKUP(Table16[[#This Row],[Name]], 'Site Information'!$A$2:$D$46, 4, FALSE)</f>
        <v>Leisure and Culture - Libraries and Museums</v>
      </c>
      <c r="C25" s="47">
        <f>(VLOOKUP(Table16[[#This Row],[Name]], Gas!$A$1:$M$940, 3, FALSE))/'Annual HDD'!$O$4</f>
        <v>9.5772043010752697</v>
      </c>
      <c r="D25" s="11">
        <f>(VLOOKUP(Table16[[#This Row],[Name]], Gas!$A$1:$M$940, 4, FALSE))/'Annual HDD'!$O$5</f>
        <v>9.7201492537313428</v>
      </c>
      <c r="E25" s="12">
        <f>IFERROR(Table16[[#This Row],[kWh/HDD 18-19]]/Table16[[#This Row],[kWh/HDD 17-18]], "")</f>
        <v>1.0149255407071167</v>
      </c>
      <c r="F25" s="11">
        <f>(VLOOKUP(Table16[[#This Row],[Name]], Gas!$A$1:$M$940, 6, FALSE))/'Annual HDD'!$O$6</f>
        <v>10.830459770114942</v>
      </c>
      <c r="G25" s="18">
        <f>IFERROR(Table16[[#This Row],[kWh/HDD 19-20]]/Table16[[#This Row],[kWh/HDD 18-19]], "")</f>
        <v>1.1142277229907118</v>
      </c>
      <c r="H25" s="14">
        <f>(VLOOKUP(Table16[[#This Row],[Name]], Gas!$A$1:$M$940, 8, FALSE))/'Annual HDD'!$O$7</f>
        <v>6.0374794069192754</v>
      </c>
      <c r="I25" s="12">
        <f>IFERROR(Table16[[#This Row],[kWh/HDD 20-21]]/Table16[[#This Row],[kWh/HDD 19-20]],"")</f>
        <v>0.55745365709947148</v>
      </c>
      <c r="J25" s="8">
        <f>(VLOOKUP(Table16[[#This Row],[Name]], Gas!$A$1:$M$940, 10, FALSE))/'Annual HDD'!$O$8</f>
        <v>12.054006968641115</v>
      </c>
      <c r="K25" s="12">
        <f>IFERROR(Table16[[#This Row],[kWh/HDD 21-22]]/Table16[[#This Row],[kWh/HDD 20-21]], "")</f>
        <v>1.996529703244466</v>
      </c>
      <c r="L25" s="7">
        <f>(VLOOKUP(Table16[[#This Row],[Name]], Gas!$A$1:$M$940, 12, FALSE))/'Annual HDD'!$O$9</f>
        <v>10.527790537436839</v>
      </c>
      <c r="M25" s="12">
        <f>IFERROR(Table16[[#This Row],[kWh/HDD 22-23]]/Table16[[#This Row],[kWh/HDD 21-22]], "")</f>
        <v>0.87338513780730531</v>
      </c>
    </row>
    <row r="26" spans="1:19" x14ac:dyDescent="0.25">
      <c r="A26" s="64" t="s">
        <v>884</v>
      </c>
      <c r="B26" s="21" t="str">
        <f>VLOOKUP(Table16[[#This Row],[Name]], 'Site Information'!$A$2:$D$46, 4, FALSE)</f>
        <v>Leisure and Culture - Libraries and Museums</v>
      </c>
      <c r="C26" s="47">
        <f>(VLOOKUP(Table16[[#This Row],[Name]], Gas!$A$1:$M$940, 3, FALSE))/'Annual HDD'!$O$4</f>
        <v>0</v>
      </c>
      <c r="D26" s="11">
        <f>(VLOOKUP(Table16[[#This Row],[Name]], Gas!$A$1:$M$940, 4, FALSE))/'Annual HDD'!$O$5</f>
        <v>0</v>
      </c>
      <c r="E26" s="12" t="str">
        <f>IFERROR(Table16[[#This Row],[kWh/HDD 18-19]]/Table16[[#This Row],[kWh/HDD 17-18]], "")</f>
        <v/>
      </c>
      <c r="F26" s="11">
        <f>(VLOOKUP(Table16[[#This Row],[Name]], Gas!$A$1:$M$940, 6, FALSE))/'Annual HDD'!$O$6</f>
        <v>0</v>
      </c>
      <c r="G26" s="18" t="str">
        <f>IFERROR(Table16[[#This Row],[kWh/HDD 19-20]]/Table16[[#This Row],[kWh/HDD 18-19]], "")</f>
        <v/>
      </c>
      <c r="H26" s="14">
        <f>(VLOOKUP(Table16[[#This Row],[Name]], Gas!$A$1:$M$940, 8, FALSE))/'Annual HDD'!$O$7</f>
        <v>0</v>
      </c>
      <c r="I26" s="12" t="str">
        <f>IFERROR(Table16[[#This Row],[kWh/HDD 20-21]]/Table16[[#This Row],[kWh/HDD 19-20]],"")</f>
        <v/>
      </c>
      <c r="J26" s="8">
        <f>(VLOOKUP(Table16[[#This Row],[Name]], Gas!$A$1:$M$940, 10, FALSE))/'Annual HDD'!$O$8</f>
        <v>0</v>
      </c>
      <c r="K26" s="12" t="str">
        <f>IFERROR(Table16[[#This Row],[kWh/HDD 21-22]]/Table16[[#This Row],[kWh/HDD 20-21]], "")</f>
        <v/>
      </c>
      <c r="L26" s="7">
        <f>(VLOOKUP(Table16[[#This Row],[Name]], Gas!$A$1:$M$940, 12, FALSE))/'Annual HDD'!$O$9</f>
        <v>0</v>
      </c>
      <c r="M26" s="12" t="str">
        <f>IFERROR(Table16[[#This Row],[kWh/HDD 22-23]]/Table16[[#This Row],[kWh/HDD 21-22]], "")</f>
        <v/>
      </c>
    </row>
    <row r="27" spans="1:19" x14ac:dyDescent="0.25">
      <c r="A27" s="64" t="s">
        <v>409</v>
      </c>
      <c r="B27" s="21" t="str">
        <f>VLOOKUP(Table16[[#This Row],[Name]], 'Site Information'!$A$2:$D$46, 4, FALSE)</f>
        <v>Leisure and Culture - Libraries and Museums</v>
      </c>
      <c r="C27" s="13">
        <f>(VLOOKUP(Table16[[#This Row],[Name]], Gas!$A$1:$M$940, 3, FALSE))/'Annual HDD'!$O$4</f>
        <v>6.4516129032258061</v>
      </c>
      <c r="D27" s="55">
        <f>(VLOOKUP(Table16[[#This Row],[Name]], Gas!$A$1:$M$940, 4, FALSE))/'Annual HDD'!$O$5</f>
        <v>8.7723880597014929</v>
      </c>
      <c r="E27" s="55">
        <f>IFERROR(Table16[[#This Row],[kWh/HDD 18-19]]/Table16[[#This Row],[kWh/HDD 17-18]], "")</f>
        <v>1.3597201492537314</v>
      </c>
      <c r="F27" s="52">
        <f>(VLOOKUP(Table16[[#This Row],[Name]], Gas!$A$1:$M$940, 6, FALSE))/'Annual HDD'!$O$6</f>
        <v>7.44376026272578</v>
      </c>
      <c r="G27" s="52">
        <f>IFERROR(Table16[[#This Row],[kWh/HDD 19-20]]/Table16[[#This Row],[kWh/HDD 18-19]], "")</f>
        <v>0.84854434300744741</v>
      </c>
      <c r="H27" s="52">
        <f>(VLOOKUP(Table16[[#This Row],[Name]], Gas!$A$1:$M$940, 8, FALSE))/'Annual HDD'!$O$7</f>
        <v>2.5201812191103787</v>
      </c>
      <c r="I27" s="52">
        <f>IFERROR(Table16[[#This Row],[kWh/HDD 20-21]]/Table16[[#This Row],[kWh/HDD 19-20]],"")</f>
        <v>0.33856292117977627</v>
      </c>
      <c r="J27" s="55">
        <f>(VLOOKUP(Table16[[#This Row],[Name]], Gas!$A$1:$M$940, 10, FALSE))/'Annual HDD'!$O$8</f>
        <v>9.2077526132404177</v>
      </c>
      <c r="K27" s="8">
        <f>IFERROR(Table16[[#This Row],[kWh/HDD 21-22]]/Table16[[#This Row],[kWh/HDD 20-21]], "")</f>
        <v>3.6536073451458959</v>
      </c>
      <c r="L27" s="56">
        <f>(VLOOKUP(Table16[[#This Row],[Name]], Gas!$A$1:$M$940, 12, FALSE))/'Annual HDD'!$O$9</f>
        <v>11.644464859898944</v>
      </c>
      <c r="M27" s="74">
        <f>IFERROR(Table16[[#This Row],[kWh/HDD 22-23]]/Table16[[#This Row],[kWh/HDD 21-22]], "")</f>
        <v>1.2646370237135414</v>
      </c>
    </row>
    <row r="28" spans="1:19" x14ac:dyDescent="0.25">
      <c r="A28" s="64" t="s">
        <v>426</v>
      </c>
      <c r="B28" s="21" t="str">
        <f>VLOOKUP(Table16[[#This Row],[Name]], 'Site Information'!$A$2:$D$46, 4, FALSE)</f>
        <v>Leisure and Culture - Libraries and Museums</v>
      </c>
      <c r="C28" s="13">
        <f>(VLOOKUP(Table16[[#This Row],[Name]], Gas!$A$1:$M$940, 3, FALSE))/'Annual HDD'!$O$4</f>
        <v>0</v>
      </c>
      <c r="D28" s="55">
        <f>(VLOOKUP(Table16[[#This Row],[Name]], Gas!$A$1:$M$940, 4, FALSE))/'Annual HDD'!$O$5</f>
        <v>3.0531716417910446</v>
      </c>
      <c r="E28" s="55" t="str">
        <f>IFERROR(Table16[[#This Row],[kWh/HDD 18-19]]/Table16[[#This Row],[kWh/HDD 17-18]], "")</f>
        <v/>
      </c>
      <c r="F28" s="52">
        <f>(VLOOKUP(Table16[[#This Row],[Name]], Gas!$A$1:$M$940, 6, FALSE))/'Annual HDD'!$O$6</f>
        <v>7.194581280788177</v>
      </c>
      <c r="G28" s="52">
        <f>IFERROR(Table16[[#This Row],[kWh/HDD 19-20]]/Table16[[#This Row],[kWh/HDD 18-19]], "")</f>
        <v>2.356428699359892</v>
      </c>
      <c r="H28" s="52">
        <f>(VLOOKUP(Table16[[#This Row],[Name]], Gas!$A$1:$M$940, 8, FALSE))/'Annual HDD'!$O$7</f>
        <v>6.7718286655683686</v>
      </c>
      <c r="I28" s="52">
        <f>IFERROR(Table16[[#This Row],[kWh/HDD 20-21]]/Table16[[#This Row],[kWh/HDD 19-20]],"")</f>
        <v>0.94124013633028336</v>
      </c>
      <c r="J28" s="55">
        <f>(VLOOKUP(Table16[[#This Row],[Name]], Gas!$A$1:$M$940, 10, FALSE))/'Annual HDD'!$O$8</f>
        <v>7.9799651567944254</v>
      </c>
      <c r="K28" s="8">
        <f>IFERROR(Table16[[#This Row],[kWh/HDD 21-22]]/Table16[[#This Row],[kWh/HDD 20-21]], "")</f>
        <v>1.1784062401591575</v>
      </c>
      <c r="L28" s="56">
        <f>(VLOOKUP(Table16[[#This Row],[Name]], Gas!$A$1:$M$940, 12, FALSE))/'Annual HDD'!$O$9</f>
        <v>5.0124023886081766</v>
      </c>
      <c r="M28" s="74">
        <f>IFERROR(Table16[[#This Row],[kWh/HDD 22-23]]/Table16[[#This Row],[kWh/HDD 21-22]], "")</f>
        <v>0.62812334266152015</v>
      </c>
    </row>
    <row r="29" spans="1:19" x14ac:dyDescent="0.25">
      <c r="A29" s="64" t="s">
        <v>434</v>
      </c>
      <c r="B29" s="21" t="str">
        <f>VLOOKUP(Table16[[#This Row],[Name]], 'Site Information'!$A$2:$D$46, 4, FALSE)</f>
        <v>Leisure and Culture - Libraries and Museums</v>
      </c>
      <c r="C29" s="13">
        <f>(VLOOKUP(Table16[[#This Row],[Name]], Gas!$A$1:$M$940, 3, FALSE))/'Annual HDD'!$O$4</f>
        <v>0</v>
      </c>
      <c r="D29" s="55">
        <f>(VLOOKUP(Table16[[#This Row],[Name]], Gas!$A$1:$M$940, 4, FALSE))/'Annual HDD'!$O$5</f>
        <v>0</v>
      </c>
      <c r="E29" s="55" t="str">
        <f>IFERROR(Table16[[#This Row],[kWh/HDD 18-19]]/Table16[[#This Row],[kWh/HDD 17-18]], "")</f>
        <v/>
      </c>
      <c r="F29" s="52">
        <f>(VLOOKUP(Table16[[#This Row],[Name]], Gas!$A$1:$M$940, 6, FALSE))/'Annual HDD'!$O$6</f>
        <v>0</v>
      </c>
      <c r="G29" s="52" t="str">
        <f>IFERROR(Table16[[#This Row],[kWh/HDD 19-20]]/Table16[[#This Row],[kWh/HDD 18-19]], "")</f>
        <v/>
      </c>
      <c r="H29" s="52">
        <f>(VLOOKUP(Table16[[#This Row],[Name]], Gas!$A$1:$M$940, 8, FALSE))/'Annual HDD'!$O$7</f>
        <v>4.5304777594728169E-3</v>
      </c>
      <c r="I29" s="52" t="str">
        <f>IFERROR(Table16[[#This Row],[kWh/HDD 20-21]]/Table16[[#This Row],[kWh/HDD 19-20]],"")</f>
        <v/>
      </c>
      <c r="J29" s="55">
        <f>(VLOOKUP(Table16[[#This Row],[Name]], Gas!$A$1:$M$940, 10, FALSE))/'Annual HDD'!$O$8</f>
        <v>6.0718641114982574</v>
      </c>
      <c r="K29" s="8">
        <f>IFERROR(Table16[[#This Row],[kWh/HDD 21-22]]/Table16[[#This Row],[kWh/HDD 20-21]], "")</f>
        <v>1340.2260057016153</v>
      </c>
      <c r="L29" s="56">
        <f>(VLOOKUP(Table16[[#This Row],[Name]], Gas!$A$1:$M$940, 12, FALSE))/'Annual HDD'!$O$9</f>
        <v>11.846118511713367</v>
      </c>
      <c r="M29" s="74">
        <f>IFERROR(Table16[[#This Row],[kWh/HDD 22-23]]/Table16[[#This Row],[kWh/HDD 21-22]], "")</f>
        <v>1.9509854460149123</v>
      </c>
    </row>
    <row r="30" spans="1:19" x14ac:dyDescent="0.25">
      <c r="A30" s="64" t="s">
        <v>887</v>
      </c>
      <c r="B30" s="21" t="str">
        <f>VLOOKUP(Table16[[#This Row],[Name]], 'Site Information'!$A$2:$D$46, 4, FALSE)</f>
        <v>Leisure and Culture - Libraries and Museums</v>
      </c>
      <c r="C30" s="13">
        <f>(VLOOKUP(Table16[[#This Row],[Name]], Gas!$A$1:$M$940, 3, FALSE))/'Annual HDD'!$O$4</f>
        <v>0</v>
      </c>
      <c r="D30" s="55">
        <f>(VLOOKUP(Table16[[#This Row],[Name]], Gas!$A$1:$M$940, 4, FALSE))/'Annual HDD'!$O$5</f>
        <v>0</v>
      </c>
      <c r="E30" s="55" t="str">
        <f>IFERROR(Table16[[#This Row],[kWh/HDD 18-19]]/Table16[[#This Row],[kWh/HDD 17-18]], "")</f>
        <v/>
      </c>
      <c r="F30" s="52">
        <f>(VLOOKUP(Table16[[#This Row],[Name]], Gas!$A$1:$M$940, 6, FALSE))/'Annual HDD'!$O$6</f>
        <v>0</v>
      </c>
      <c r="G30" s="52" t="str">
        <f>IFERROR(Table16[[#This Row],[kWh/HDD 19-20]]/Table16[[#This Row],[kWh/HDD 18-19]], "")</f>
        <v/>
      </c>
      <c r="H30" s="52">
        <f>(VLOOKUP(Table16[[#This Row],[Name]], Gas!$A$1:$M$940, 8, FALSE))/'Annual HDD'!$O$7</f>
        <v>0</v>
      </c>
      <c r="I30" s="52" t="str">
        <f>IFERROR(Table16[[#This Row],[kWh/HDD 20-21]]/Table16[[#This Row],[kWh/HDD 19-20]],"")</f>
        <v/>
      </c>
      <c r="J30" s="55">
        <f>(VLOOKUP(Table16[[#This Row],[Name]], Gas!$A$1:$M$940, 10, FALSE))/'Annual HDD'!$O$8</f>
        <v>0</v>
      </c>
      <c r="K30" s="8" t="str">
        <f>IFERROR(Table16[[#This Row],[kWh/HDD 21-22]]/Table16[[#This Row],[kWh/HDD 20-21]], "")</f>
        <v/>
      </c>
      <c r="L30" s="56">
        <f>(VLOOKUP(Table16[[#This Row],[Name]], Gas!$A$1:$M$940, 12, FALSE))/'Annual HDD'!$O$9</f>
        <v>0</v>
      </c>
      <c r="M30" s="74" t="str">
        <f>IFERROR(Table16[[#This Row],[kWh/HDD 22-23]]/Table16[[#This Row],[kWh/HDD 21-22]], "")</f>
        <v/>
      </c>
    </row>
    <row r="31" spans="1:19" x14ac:dyDescent="0.25">
      <c r="A31" s="64" t="s">
        <v>484</v>
      </c>
      <c r="B31" s="21" t="str">
        <f>VLOOKUP(Table16[[#This Row],[Name]], 'Site Information'!$A$2:$D$46, 4, FALSE)</f>
        <v>Leisure and Culture - Libraries and Museums</v>
      </c>
      <c r="C31" s="13">
        <f>(VLOOKUP(Table16[[#This Row],[Name]], Gas!$A$1:$M$940, 3, FALSE))/'Annual HDD'!$O$4</f>
        <v>7.5849462365591398</v>
      </c>
      <c r="D31" s="55">
        <f>(VLOOKUP(Table16[[#This Row],[Name]], Gas!$A$1:$M$940, 4, FALSE))/'Annual HDD'!$O$5</f>
        <v>6.6772388059701493</v>
      </c>
      <c r="E31" s="55">
        <f>IFERROR(Table16[[#This Row],[kWh/HDD 18-19]]/Table16[[#This Row],[kWh/HDD 17-18]], "")</f>
        <v>0.88032776999606444</v>
      </c>
      <c r="F31" s="52">
        <f>(VLOOKUP(Table16[[#This Row],[Name]], Gas!$A$1:$M$940, 6, FALSE))/'Annual HDD'!$O$6</f>
        <v>7.3407224958949095</v>
      </c>
      <c r="G31" s="52">
        <f>IFERROR(Table16[[#This Row],[kWh/HDD 19-20]]/Table16[[#This Row],[kWh/HDD 18-19]], "")</f>
        <v>1.0993649784296371</v>
      </c>
      <c r="H31" s="52">
        <f>(VLOOKUP(Table16[[#This Row],[Name]], Gas!$A$1:$M$940, 8, FALSE))/'Annual HDD'!$O$7</f>
        <v>4.4814662273476111</v>
      </c>
      <c r="I31" s="52">
        <f>IFERROR(Table16[[#This Row],[kWh/HDD 20-21]]/Table16[[#This Row],[kWh/HDD 19-20]],"")</f>
        <v>0.61049388937584059</v>
      </c>
      <c r="J31" s="55">
        <f>(VLOOKUP(Table16[[#This Row],[Name]], Gas!$A$1:$M$940, 10, FALSE))/'Annual HDD'!$O$8</f>
        <v>5.9917247386759582</v>
      </c>
      <c r="K31" s="8">
        <f>IFERROR(Table16[[#This Row],[kWh/HDD 21-22]]/Table16[[#This Row],[kWh/HDD 20-21]], "")</f>
        <v>1.3370009801953153</v>
      </c>
      <c r="L31" s="56">
        <f>(VLOOKUP(Table16[[#This Row],[Name]], Gas!$A$1:$M$940, 12, FALSE))/'Annual HDD'!$O$9</f>
        <v>6.9288011024345426</v>
      </c>
      <c r="M31" s="74">
        <f>IFERROR(Table16[[#This Row],[kWh/HDD 22-23]]/Table16[[#This Row],[kWh/HDD 21-22]], "")</f>
        <v>1.1563950956741811</v>
      </c>
    </row>
    <row r="32" spans="1:19" x14ac:dyDescent="0.25">
      <c r="A32" s="64" t="s">
        <v>502</v>
      </c>
      <c r="B32" s="21" t="str">
        <f>VLOOKUP(Table16[[#This Row],[Name]], 'Site Information'!$A$2:$D$46, 4, FALSE)</f>
        <v>Leisure and Culture - Libraries and Museums</v>
      </c>
      <c r="C32" s="47">
        <f>(VLOOKUP(Table16[[#This Row],[Name]], Gas!$A$1:$M$940, 3, FALSE))/'Annual HDD'!$O$4</f>
        <v>11.852903225806452</v>
      </c>
      <c r="D32" s="11">
        <f>(VLOOKUP(Table16[[#This Row],[Name]], Gas!$A$1:$M$940, 4, FALSE))/'Annual HDD'!$O$5</f>
        <v>9.52705223880597</v>
      </c>
      <c r="E32" s="12">
        <f>IFERROR(Table16[[#This Row],[kWh/HDD 18-19]]/Table16[[#This Row],[kWh/HDD 17-18]], "")</f>
        <v>0.80377373014093467</v>
      </c>
      <c r="F32" s="11">
        <f>(VLOOKUP(Table16[[#This Row],[Name]], Gas!$A$1:$M$940, 6, FALSE))/'Annual HDD'!$O$6</f>
        <v>8.4236453201970445</v>
      </c>
      <c r="G32" s="18">
        <f>IFERROR(Table16[[#This Row],[kWh/HDD 19-20]]/Table16[[#This Row],[kWh/HDD 18-19]], "")</f>
        <v>0.88418170794587603</v>
      </c>
      <c r="H32" s="14">
        <f>(VLOOKUP(Table16[[#This Row],[Name]], Gas!$A$1:$M$940, 8, FALSE))/'Annual HDD'!$O$7</f>
        <v>9.6832784184514011</v>
      </c>
      <c r="I32" s="12">
        <f>IFERROR(Table16[[#This Row],[kWh/HDD 20-21]]/Table16[[#This Row],[kWh/HDD 19-20]],"")</f>
        <v>1.1495353911962773</v>
      </c>
      <c r="J32" s="8">
        <f>(VLOOKUP(Table16[[#This Row],[Name]], Gas!$A$1:$M$940, 10, FALSE))/'Annual HDD'!$O$8</f>
        <v>11.431184668989546</v>
      </c>
      <c r="K32" s="12">
        <f>IFERROR(Table16[[#This Row],[kWh/HDD 21-22]]/Table16[[#This Row],[kWh/HDD 20-21]], "")</f>
        <v>1.1805076932630094</v>
      </c>
      <c r="L32" s="7">
        <f>(VLOOKUP(Table16[[#This Row],[Name]], Gas!$A$1:$M$940, 12, FALSE))/'Annual HDD'!$O$9</f>
        <v>10.830960036747818</v>
      </c>
      <c r="M32" s="12">
        <f>IFERROR(Table16[[#This Row],[kWh/HDD 22-23]]/Table16[[#This Row],[kWh/HDD 21-22]], "")</f>
        <v>0.94749235100102847</v>
      </c>
    </row>
    <row r="33" spans="1:13" x14ac:dyDescent="0.25">
      <c r="A33" s="64" t="s">
        <v>504</v>
      </c>
      <c r="B33" s="21" t="str">
        <f>VLOOKUP(Table16[[#This Row],[Name]], 'Site Information'!$A$2:$D$46, 4, FALSE)</f>
        <v>Leisure and Culture - Libraries and Museums</v>
      </c>
      <c r="C33" s="13">
        <f>(VLOOKUP(Table16[[#This Row],[Name]], Gas!$A$1:$M$940, 3, FALSE))/'Annual HDD'!$O$4</f>
        <v>0</v>
      </c>
      <c r="D33" s="55">
        <f>(VLOOKUP(Table16[[#This Row],[Name]], Gas!$A$1:$M$940, 4, FALSE))/'Annual HDD'!$O$5</f>
        <v>0</v>
      </c>
      <c r="E33" s="55" t="str">
        <f>IFERROR(Table16[[#This Row],[kWh/HDD 18-19]]/Table16[[#This Row],[kWh/HDD 17-18]], "")</f>
        <v/>
      </c>
      <c r="F33" s="52">
        <f>(VLOOKUP(Table16[[#This Row],[Name]], Gas!$A$1:$M$940, 6, FALSE))/'Annual HDD'!$O$6</f>
        <v>0</v>
      </c>
      <c r="G33" s="52" t="str">
        <f>IFERROR(Table16[[#This Row],[kWh/HDD 19-20]]/Table16[[#This Row],[kWh/HDD 18-19]], "")</f>
        <v/>
      </c>
      <c r="H33" s="52">
        <f>(VLOOKUP(Table16[[#This Row],[Name]], Gas!$A$1:$M$940, 8, FALSE))/'Annual HDD'!$O$7</f>
        <v>0</v>
      </c>
      <c r="I33" s="52" t="str">
        <f>IFERROR(Table16[[#This Row],[kWh/HDD 20-21]]/Table16[[#This Row],[kWh/HDD 19-20]],"")</f>
        <v/>
      </c>
      <c r="J33" s="55">
        <f>(VLOOKUP(Table16[[#This Row],[Name]], Gas!$A$1:$M$940, 10, FALSE))/'Annual HDD'!$O$8</f>
        <v>0</v>
      </c>
      <c r="K33" s="8" t="str">
        <f>IFERROR(Table16[[#This Row],[kWh/HDD 21-22]]/Table16[[#This Row],[kWh/HDD 20-21]], "")</f>
        <v/>
      </c>
      <c r="L33" s="56">
        <f>(VLOOKUP(Table16[[#This Row],[Name]], Gas!$A$1:$M$940, 12, FALSE))/'Annual HDD'!$O$9</f>
        <v>0</v>
      </c>
      <c r="M33" s="74" t="str">
        <f>IFERROR(Table16[[#This Row],[kWh/HDD 22-23]]/Table16[[#This Row],[kWh/HDD 21-22]], "")</f>
        <v/>
      </c>
    </row>
    <row r="34" spans="1:13" x14ac:dyDescent="0.25">
      <c r="A34" s="64" t="s">
        <v>522</v>
      </c>
      <c r="B34" s="21" t="str">
        <f>VLOOKUP(Table16[[#This Row],[Name]], 'Site Information'!$A$2:$D$46, 4, FALSE)</f>
        <v>Leisure and Culture - Libraries and Museums</v>
      </c>
      <c r="C34" s="47">
        <f>(VLOOKUP(Table16[[#This Row],[Name]], Gas!$A$1:$M$940, 3, FALSE))/'Annual HDD'!$O$4</f>
        <v>7.0804301075268814</v>
      </c>
      <c r="D34" s="11">
        <f>(VLOOKUP(Table16[[#This Row],[Name]], Gas!$A$1:$M$940, 4, FALSE))/'Annual HDD'!$O$5</f>
        <v>17.378731343283583</v>
      </c>
      <c r="E34" s="12">
        <f>IFERROR(Table16[[#This Row],[kWh/HDD 18-19]]/Table16[[#This Row],[kWh/HDD 17-18]], "")</f>
        <v>2.4544739626493945</v>
      </c>
      <c r="F34" s="11">
        <f>(VLOOKUP(Table16[[#This Row],[Name]], Gas!$A$1:$M$940, 6, FALSE))/'Annual HDD'!$O$6</f>
        <v>17.473316912972084</v>
      </c>
      <c r="G34" s="18">
        <f>IFERROR(Table16[[#This Row],[kWh/HDD 19-20]]/Table16[[#This Row],[kWh/HDD 18-19]], "")</f>
        <v>1.0054426049761713</v>
      </c>
      <c r="H34" s="14">
        <f>(VLOOKUP(Table16[[#This Row],[Name]], Gas!$A$1:$M$940, 8, FALSE))/'Annual HDD'!$O$7</f>
        <v>9.8451400329489296</v>
      </c>
      <c r="I34" s="12">
        <f>IFERROR(Table16[[#This Row],[kWh/HDD 20-21]]/Table16[[#This Row],[kWh/HDD 19-20]],"")</f>
        <v>0.56343853213352746</v>
      </c>
      <c r="J34" s="8">
        <f>(VLOOKUP(Table16[[#This Row],[Name]], Gas!$A$1:$M$940, 10, FALSE))/'Annual HDD'!$O$8</f>
        <v>20.131968641114984</v>
      </c>
      <c r="K34" s="12">
        <f>IFERROR(Table16[[#This Row],[kWh/HDD 21-22]]/Table16[[#This Row],[kWh/HDD 20-21]], "")</f>
        <v>2.0448636153207489</v>
      </c>
      <c r="L34" s="7">
        <f>(VLOOKUP(Table16[[#This Row],[Name]], Gas!$A$1:$M$940, 12, FALSE))/'Annual HDD'!$O$9</f>
        <v>15.740468534680753</v>
      </c>
      <c r="M34" s="12">
        <f>IFERROR(Table16[[#This Row],[kWh/HDD 22-23]]/Table16[[#This Row],[kWh/HDD 21-22]], "")</f>
        <v>0.78186434795722926</v>
      </c>
    </row>
    <row r="35" spans="1:13" x14ac:dyDescent="0.25">
      <c r="A35" s="64" t="s">
        <v>541</v>
      </c>
      <c r="B35" s="21" t="str">
        <f>VLOOKUP(Table16[[#This Row],[Name]], 'Site Information'!$A$2:$D$46, 4, FALSE)</f>
        <v>Leisure and Culture - Libraries and Museums</v>
      </c>
      <c r="C35" s="13">
        <f>(VLOOKUP(Table16[[#This Row],[Name]], Gas!$A$1:$M$940, 3, FALSE))/'Annual HDD'!$O$4</f>
        <v>2.0812903225806449</v>
      </c>
      <c r="D35" s="55">
        <f>(VLOOKUP(Table16[[#This Row],[Name]], Gas!$A$1:$M$940, 4, FALSE))/'Annual HDD'!$O$5</f>
        <v>6.9734141791044779</v>
      </c>
      <c r="E35" s="55">
        <f>IFERROR(Table16[[#This Row],[kWh/HDD 18-19]]/Table16[[#This Row],[kWh/HDD 17-18]], "")</f>
        <v>3.3505244815908064</v>
      </c>
      <c r="F35" s="52">
        <f>(VLOOKUP(Table16[[#This Row],[Name]], Gas!$A$1:$M$940, 6, FALSE))/'Annual HDD'!$O$6</f>
        <v>10.256978653530378</v>
      </c>
      <c r="G35" s="52">
        <f>IFERROR(Table16[[#This Row],[kWh/HDD 19-20]]/Table16[[#This Row],[kWh/HDD 18-19]], "")</f>
        <v>1.4708689875706729</v>
      </c>
      <c r="H35" s="52">
        <f>(VLOOKUP(Table16[[#This Row],[Name]], Gas!$A$1:$M$940, 8, FALSE))/'Annual HDD'!$O$7</f>
        <v>7.2689456342668866</v>
      </c>
      <c r="I35" s="52">
        <f>IFERROR(Table16[[#This Row],[kWh/HDD 20-21]]/Table16[[#This Row],[kWh/HDD 19-20]],"")</f>
        <v>0.70868292504098829</v>
      </c>
      <c r="J35" s="55">
        <f>(VLOOKUP(Table16[[#This Row],[Name]], Gas!$A$1:$M$940, 10, FALSE))/'Annual HDD'!$O$8</f>
        <v>12.959930313588851</v>
      </c>
      <c r="K35" s="8">
        <f>IFERROR(Table16[[#This Row],[kWh/HDD 21-22]]/Table16[[#This Row],[kWh/HDD 20-21]], "")</f>
        <v>1.782917491154951</v>
      </c>
      <c r="L35" s="56">
        <f>(VLOOKUP(Table16[[#This Row],[Name]], Gas!$A$1:$M$940, 12, FALSE))/'Annual HDD'!$O$9</f>
        <v>11.413872301332109</v>
      </c>
      <c r="M35" s="74">
        <f>IFERROR(Table16[[#This Row],[kWh/HDD 22-23]]/Table16[[#This Row],[kWh/HDD 21-22]], "")</f>
        <v>0.88070475883379895</v>
      </c>
    </row>
    <row r="36" spans="1:13" x14ac:dyDescent="0.25">
      <c r="A36" s="64" t="s">
        <v>550</v>
      </c>
      <c r="B36" s="21" t="str">
        <f>VLOOKUP(Table16[[#This Row],[Name]], 'Site Information'!$A$2:$D$46, 4, FALSE)</f>
        <v>Leisure and Culture - Libraries and Museums</v>
      </c>
      <c r="C36" s="13">
        <f>(VLOOKUP(Table16[[#This Row],[Name]], Gas!$A$1:$M$940, 3, FALSE))/'Annual HDD'!$O$4</f>
        <v>9.0232258064516131</v>
      </c>
      <c r="D36" s="55">
        <f>(VLOOKUP(Table16[[#This Row],[Name]], Gas!$A$1:$M$940, 4, FALSE))/'Annual HDD'!$O$5</f>
        <v>9.2028917910447756</v>
      </c>
      <c r="E36" s="55">
        <f>IFERROR(Table16[[#This Row],[kWh/HDD 18-19]]/Table16[[#This Row],[kWh/HDD 17-18]], "")</f>
        <v>1.01991150265404</v>
      </c>
      <c r="F36" s="52">
        <f>(VLOOKUP(Table16[[#This Row],[Name]], Gas!$A$1:$M$940, 6, FALSE))/'Annual HDD'!$O$6</f>
        <v>8.7672413793103452</v>
      </c>
      <c r="G36" s="52">
        <f>IFERROR(Table16[[#This Row],[kWh/HDD 19-20]]/Table16[[#This Row],[kWh/HDD 18-19]], "")</f>
        <v>0.95266157403281038</v>
      </c>
      <c r="H36" s="52">
        <f>(VLOOKUP(Table16[[#This Row],[Name]], Gas!$A$1:$M$940, 8, FALSE))/'Annual HDD'!$O$7</f>
        <v>6.5700164744645795</v>
      </c>
      <c r="I36" s="52">
        <f>IFERROR(Table16[[#This Row],[kWh/HDD 20-21]]/Table16[[#This Row],[kWh/HDD 19-20]],"")</f>
        <v>0.74938241006675632</v>
      </c>
      <c r="J36" s="55">
        <f>(VLOOKUP(Table16[[#This Row],[Name]], Gas!$A$1:$M$940, 10, FALSE))/'Annual HDD'!$O$8</f>
        <v>8.7386759581881535</v>
      </c>
      <c r="K36" s="8">
        <f>IFERROR(Table16[[#This Row],[kWh/HDD 21-22]]/Table16[[#This Row],[kWh/HDD 20-21]], "")</f>
        <v>1.3300843296439844</v>
      </c>
      <c r="L36" s="56">
        <f>(VLOOKUP(Table16[[#This Row],[Name]], Gas!$A$1:$M$940, 12, FALSE))/'Annual HDD'!$O$9</f>
        <v>8.2425355994487823</v>
      </c>
      <c r="M36" s="74">
        <f>IFERROR(Table16[[#This Row],[kWh/HDD 22-23]]/Table16[[#This Row],[kWh/HDD 21-22]], "")</f>
        <v>0.94322476756052653</v>
      </c>
    </row>
    <row r="37" spans="1:13" x14ac:dyDescent="0.25">
      <c r="A37" s="64" t="s">
        <v>557</v>
      </c>
      <c r="B37" s="21" t="str">
        <f>VLOOKUP(Table16[[#This Row],[Name]], 'Site Information'!$A$2:$D$46, 4, FALSE)</f>
        <v>Leisure and Culture - Libraries and Museums</v>
      </c>
      <c r="C37" s="47">
        <f>(VLOOKUP(Table16[[#This Row],[Name]], Gas!$A$1:$M$940, 3, FALSE))/'Annual HDD'!$O$4</f>
        <v>26.970752688172045</v>
      </c>
      <c r="D37" s="11">
        <f>(VLOOKUP(Table16[[#This Row],[Name]], Gas!$A$1:$M$940, 4, FALSE))/'Annual HDD'!$O$5</f>
        <v>5.8563432835820892</v>
      </c>
      <c r="E37" s="12">
        <f>IFERROR(Table16[[#This Row],[kWh/HDD 18-19]]/Table16[[#This Row],[kWh/HDD 17-18]], "")</f>
        <v>0.21713681302451651</v>
      </c>
      <c r="F37" s="11">
        <f>(VLOOKUP(Table16[[#This Row],[Name]], Gas!$A$1:$M$940, 6, FALSE))/'Annual HDD'!$O$6</f>
        <v>34.141215106732346</v>
      </c>
      <c r="G37" s="18">
        <f>IFERROR(Table16[[#This Row],[kWh/HDD 19-20]]/Table16[[#This Row],[kWh/HDD 18-19]], "")</f>
        <v>5.8297837837555075</v>
      </c>
      <c r="H37" s="14">
        <f>(VLOOKUP(Table16[[#This Row],[Name]], Gas!$A$1:$M$940, 8, FALSE))/'Annual HDD'!$O$7</f>
        <v>23.86985172981878</v>
      </c>
      <c r="I37" s="12">
        <f>IFERROR(Table16[[#This Row],[kWh/HDD 20-21]]/Table16[[#This Row],[kWh/HDD 19-20]],"")</f>
        <v>0.69915062059732769</v>
      </c>
      <c r="J37" s="8">
        <f>(VLOOKUP(Table16[[#This Row],[Name]], Gas!$A$1:$M$940, 10, FALSE))/'Annual HDD'!$O$8</f>
        <v>27.638937282229964</v>
      </c>
      <c r="K37" s="12">
        <f>IFERROR(Table16[[#This Row],[kWh/HDD 21-22]]/Table16[[#This Row],[kWh/HDD 20-21]], "")</f>
        <v>1.1579015066818683</v>
      </c>
      <c r="L37" s="7">
        <f>(VLOOKUP(Table16[[#This Row],[Name]], Gas!$A$1:$M$940, 12, FALSE))/'Annual HDD'!$O$9</f>
        <v>30.03399173174093</v>
      </c>
      <c r="M37" s="12">
        <f>IFERROR(Table16[[#This Row],[kWh/HDD 22-23]]/Table16[[#This Row],[kWh/HDD 21-22]], "")</f>
        <v>1.086655084638541</v>
      </c>
    </row>
    <row r="38" spans="1:13" x14ac:dyDescent="0.25">
      <c r="A38" s="64" t="s">
        <v>645</v>
      </c>
      <c r="B38" s="21" t="str">
        <f>VLOOKUP(Table16[[#This Row],[Name]], 'Site Information'!$A$2:$D$46, 4, FALSE)</f>
        <v>Leisure and Culture - Libraries and Museums</v>
      </c>
      <c r="C38" s="13">
        <f>(VLOOKUP(Table16[[#This Row],[Name]], Gas!$A$1:$M$940, 3, FALSE))/'Annual HDD'!$O$4</f>
        <v>3.6980645161290324</v>
      </c>
      <c r="D38" s="55">
        <f>(VLOOKUP(Table16[[#This Row],[Name]], Gas!$A$1:$M$940, 4, FALSE))/'Annual HDD'!$O$5</f>
        <v>7.6935634328358207</v>
      </c>
      <c r="E38" s="55">
        <f>IFERROR(Table16[[#This Row],[kWh/HDD 18-19]]/Table16[[#This Row],[kWh/HDD 17-18]], "")</f>
        <v>2.0804297489350176</v>
      </c>
      <c r="F38" s="52">
        <f>(VLOOKUP(Table16[[#This Row],[Name]], Gas!$A$1:$M$940, 6, FALSE))/'Annual HDD'!$O$6</f>
        <v>9.1038587848932675</v>
      </c>
      <c r="G38" s="52">
        <f>IFERROR(Table16[[#This Row],[kWh/HDD 19-20]]/Table16[[#This Row],[kWh/HDD 18-19]], "")</f>
        <v>1.183308471343508</v>
      </c>
      <c r="H38" s="52">
        <f>(VLOOKUP(Table16[[#This Row],[Name]], Gas!$A$1:$M$940, 8, FALSE))/'Annual HDD'!$O$7</f>
        <v>6.5333607907742994</v>
      </c>
      <c r="I38" s="52">
        <f>IFERROR(Table16[[#This Row],[kWh/HDD 20-21]]/Table16[[#This Row],[kWh/HDD 19-20]],"")</f>
        <v>0.71764742238924084</v>
      </c>
      <c r="J38" s="55">
        <f>(VLOOKUP(Table16[[#This Row],[Name]], Gas!$A$1:$M$940, 10, FALSE))/'Annual HDD'!$O$8</f>
        <v>9.3414634146341466</v>
      </c>
      <c r="K38" s="8">
        <f>IFERROR(Table16[[#This Row],[kWh/HDD 21-22]]/Table16[[#This Row],[kWh/HDD 20-21]], "")</f>
        <v>1.4298098197523614</v>
      </c>
      <c r="L38" s="56">
        <f>(VLOOKUP(Table16[[#This Row],[Name]], Gas!$A$1:$M$940, 12, FALSE))/'Annual HDD'!$O$9</f>
        <v>8.1915480018373916</v>
      </c>
      <c r="M38" s="74">
        <f>IFERROR(Table16[[#This Row],[kWh/HDD 22-23]]/Table16[[#This Row],[kWh/HDD 21-22]], "")</f>
        <v>0.87690200541862418</v>
      </c>
    </row>
    <row r="39" spans="1:13" x14ac:dyDescent="0.25">
      <c r="A39" s="64" t="s">
        <v>668</v>
      </c>
      <c r="B39" s="21" t="str">
        <f>VLOOKUP(Table16[[#This Row],[Name]], 'Site Information'!$A$2:$D$46, 4, FALSE)</f>
        <v>Leisure and Culture - Libraries and Museums</v>
      </c>
      <c r="C39" s="13">
        <f>(VLOOKUP(Table16[[#This Row],[Name]], Gas!$A$1:$M$940, 3, FALSE))/'Annual HDD'!$O$4</f>
        <v>67.760000000000005</v>
      </c>
      <c r="D39" s="55">
        <f>(VLOOKUP(Table16[[#This Row],[Name]], Gas!$A$1:$M$940, 4, FALSE))/'Annual HDD'!$O$5</f>
        <v>92.395988805970148</v>
      </c>
      <c r="E39" s="55">
        <f>IFERROR(Table16[[#This Row],[kWh/HDD 18-19]]/Table16[[#This Row],[kWh/HDD 17-18]], "")</f>
        <v>1.363577166558001</v>
      </c>
      <c r="F39" s="52">
        <f>(VLOOKUP(Table16[[#This Row],[Name]], Gas!$A$1:$M$940, 6, FALSE))/'Annual HDD'!$O$6</f>
        <v>102.70484400656814</v>
      </c>
      <c r="G39" s="52">
        <f>IFERROR(Table16[[#This Row],[kWh/HDD 19-20]]/Table16[[#This Row],[kWh/HDD 18-19]], "")</f>
        <v>1.1115725404730112</v>
      </c>
      <c r="H39" s="52">
        <f>(VLOOKUP(Table16[[#This Row],[Name]], Gas!$A$1:$M$940, 8, FALSE))/'Annual HDD'!$O$7</f>
        <v>80.243410214168037</v>
      </c>
      <c r="I39" s="52">
        <f>IFERROR(Table16[[#This Row],[kWh/HDD 20-21]]/Table16[[#This Row],[kWh/HDD 19-20]],"")</f>
        <v>0.78130112547599351</v>
      </c>
      <c r="J39" s="55">
        <f>(VLOOKUP(Table16[[#This Row],[Name]], Gas!$A$1:$M$940, 10, FALSE))/'Annual HDD'!$O$8</f>
        <v>103.08449477351917</v>
      </c>
      <c r="K39" s="8">
        <f>IFERROR(Table16[[#This Row],[kWh/HDD 21-22]]/Table16[[#This Row],[kWh/HDD 20-21]], "")</f>
        <v>1.2846474806889281</v>
      </c>
      <c r="L39" s="56">
        <f>(VLOOKUP(Table16[[#This Row],[Name]], Gas!$A$1:$M$940, 12, FALSE))/'Annual HDD'!$O$9</f>
        <v>116.97887000459347</v>
      </c>
      <c r="M39" s="74">
        <f>IFERROR(Table16[[#This Row],[kWh/HDD 22-23]]/Table16[[#This Row],[kWh/HDD 21-22]], "")</f>
        <v>1.1347862766519914</v>
      </c>
    </row>
    <row r="40" spans="1:13" x14ac:dyDescent="0.25">
      <c r="A40" s="64" t="s">
        <v>670</v>
      </c>
      <c r="B40" s="21" t="str">
        <f>VLOOKUP(Table16[[#This Row],[Name]], 'Site Information'!$A$2:$D$46, 4, FALSE)</f>
        <v>Leisure and Culture - Libraries and Museums</v>
      </c>
      <c r="C40" s="13">
        <f>(VLOOKUP(Table16[[#This Row],[Name]], Gas!$A$1:$M$940, 3, FALSE))/'Annual HDD'!$O$4</f>
        <v>15.646021505376345</v>
      </c>
      <c r="D40" s="55">
        <f>(VLOOKUP(Table16[[#This Row],[Name]], Gas!$A$1:$M$940, 4, FALSE))/'Annual HDD'!$O$5</f>
        <v>13.786380597014926</v>
      </c>
      <c r="E40" s="55">
        <f>IFERROR(Table16[[#This Row],[kWh/HDD 18-19]]/Table16[[#This Row],[kWh/HDD 17-18]], "")</f>
        <v>0.88114288940978369</v>
      </c>
      <c r="F40" s="52">
        <f>(VLOOKUP(Table16[[#This Row],[Name]], Gas!$A$1:$M$940, 6, FALSE))/'Annual HDD'!$O$6</f>
        <v>14.832922824302134</v>
      </c>
      <c r="G40" s="52">
        <f>IFERROR(Table16[[#This Row],[kWh/HDD 19-20]]/Table16[[#This Row],[kWh/HDD 18-19]], "")</f>
        <v>1.0759113111612346</v>
      </c>
      <c r="H40" s="52">
        <f>(VLOOKUP(Table16[[#This Row],[Name]], Gas!$A$1:$M$940, 8, FALSE))/'Annual HDD'!$O$7</f>
        <v>10.567133443163097</v>
      </c>
      <c r="I40" s="52">
        <f>IFERROR(Table16[[#This Row],[kWh/HDD 20-21]]/Table16[[#This Row],[kWh/HDD 19-20]],"")</f>
        <v>0.71241073444068592</v>
      </c>
      <c r="J40" s="55">
        <f>(VLOOKUP(Table16[[#This Row],[Name]], Gas!$A$1:$M$940, 10, FALSE))/'Annual HDD'!$O$8</f>
        <v>18.763937282229964</v>
      </c>
      <c r="K40" s="8">
        <f>IFERROR(Table16[[#This Row],[kWh/HDD 21-22]]/Table16[[#This Row],[kWh/HDD 20-21]], "")</f>
        <v>1.7756884951964123</v>
      </c>
      <c r="L40" s="56">
        <f>(VLOOKUP(Table16[[#This Row],[Name]], Gas!$A$1:$M$940, 12, FALSE))/'Annual HDD'!$O$9</f>
        <v>14.429490124023886</v>
      </c>
      <c r="M40" s="74">
        <f>IFERROR(Table16[[#This Row],[kWh/HDD 22-23]]/Table16[[#This Row],[kWh/HDD 21-22]], "")</f>
        <v>0.76900119132720957</v>
      </c>
    </row>
    <row r="41" spans="1:13" x14ac:dyDescent="0.25">
      <c r="A41" s="64" t="s">
        <v>697</v>
      </c>
      <c r="B41" s="21" t="str">
        <f>VLOOKUP(Table16[[#This Row],[Name]], 'Site Information'!$A$2:$D$46, 4, FALSE)</f>
        <v>Leisure and Culture - Libraries and Museums</v>
      </c>
      <c r="C41" s="13">
        <f>(VLOOKUP(Table16[[#This Row],[Name]], Gas!$A$1:$M$940, 3, FALSE))/'Annual HDD'!$O$4</f>
        <v>3.1797849462365591</v>
      </c>
      <c r="D41" s="55">
        <f>(VLOOKUP(Table16[[#This Row],[Name]], Gas!$A$1:$M$940, 4, FALSE))/'Annual HDD'!$O$5</f>
        <v>8.5298507462686572</v>
      </c>
      <c r="E41" s="55">
        <f>IFERROR(Table16[[#This Row],[kWh/HDD 18-19]]/Table16[[#This Row],[kWh/HDD 17-18]], "")</f>
        <v>2.6825244129682981</v>
      </c>
      <c r="F41" s="52">
        <f>(VLOOKUP(Table16[[#This Row],[Name]], Gas!$A$1:$M$940, 6, FALSE))/'Annual HDD'!$O$6</f>
        <v>10.990147783251231</v>
      </c>
      <c r="G41" s="52">
        <f>IFERROR(Table16[[#This Row],[kWh/HDD 19-20]]/Table16[[#This Row],[kWh/HDD 18-19]], "")</f>
        <v>1.2884337733645361</v>
      </c>
      <c r="H41" s="52">
        <f>(VLOOKUP(Table16[[#This Row],[Name]], Gas!$A$1:$M$940, 8, FALSE))/'Annual HDD'!$O$7</f>
        <v>8.5510708401976938</v>
      </c>
      <c r="I41" s="52">
        <f>IFERROR(Table16[[#This Row],[kWh/HDD 20-21]]/Table16[[#This Row],[kWh/HDD 19-20]],"")</f>
        <v>0.77806695677280679</v>
      </c>
      <c r="J41" s="55">
        <f>(VLOOKUP(Table16[[#This Row],[Name]], Gas!$A$1:$M$940, 10, FALSE))/'Annual HDD'!$O$8</f>
        <v>10.855836236933797</v>
      </c>
      <c r="K41" s="8">
        <f>IFERROR(Table16[[#This Row],[kWh/HDD 21-22]]/Table16[[#This Row],[kWh/HDD 20-21]], "")</f>
        <v>1.2695294472245091</v>
      </c>
      <c r="L41" s="56">
        <f>(VLOOKUP(Table16[[#This Row],[Name]], Gas!$A$1:$M$940, 12, FALSE))/'Annual HDD'!$O$9</f>
        <v>10.571428571428571</v>
      </c>
      <c r="M41" s="74">
        <f>IFERROR(Table16[[#This Row],[kWh/HDD 22-23]]/Table16[[#This Row],[kWh/HDD 21-22]], "")</f>
        <v>0.97380140421263794</v>
      </c>
    </row>
    <row r="42" spans="1:13" x14ac:dyDescent="0.25">
      <c r="A42" s="64" t="s">
        <v>704</v>
      </c>
      <c r="B42" s="21" t="str">
        <f>VLOOKUP(Table16[[#This Row],[Name]], 'Site Information'!$A$2:$D$46, 4, FALSE)</f>
        <v>Leisure and Culture - Libraries and Museums</v>
      </c>
      <c r="C42" s="47">
        <f>(VLOOKUP(Table16[[#This Row],[Name]], Gas!$A$1:$M$940, 3, FALSE))/'Annual HDD'!$O$4</f>
        <v>0</v>
      </c>
      <c r="D42" s="11">
        <f>(VLOOKUP(Table16[[#This Row],[Name]], Gas!$A$1:$M$940, 4, FALSE))/'Annual HDD'!$O$5</f>
        <v>0</v>
      </c>
      <c r="E42" s="12" t="str">
        <f>IFERROR(Table16[[#This Row],[kWh/HDD 18-19]]/Table16[[#This Row],[kWh/HDD 17-18]], "")</f>
        <v/>
      </c>
      <c r="F42" s="11">
        <f>(VLOOKUP(Table16[[#This Row],[Name]], Gas!$A$1:$M$940, 6, FALSE))/'Annual HDD'!$O$6</f>
        <v>0</v>
      </c>
      <c r="G42" s="18" t="str">
        <f>IFERROR(Table16[[#This Row],[kWh/HDD 19-20]]/Table16[[#This Row],[kWh/HDD 18-19]], "")</f>
        <v/>
      </c>
      <c r="H42" s="14">
        <f>(VLOOKUP(Table16[[#This Row],[Name]], Gas!$A$1:$M$940, 8, FALSE))/'Annual HDD'!$O$7</f>
        <v>0</v>
      </c>
      <c r="I42" s="12" t="str">
        <f>IFERROR(Table16[[#This Row],[kWh/HDD 20-21]]/Table16[[#This Row],[kWh/HDD 19-20]],"")</f>
        <v/>
      </c>
      <c r="J42" s="8">
        <f>(VLOOKUP(Table16[[#This Row],[Name]], Gas!$A$1:$M$940, 10, FALSE))/'Annual HDD'!$O$8</f>
        <v>0</v>
      </c>
      <c r="K42" s="12" t="str">
        <f>IFERROR(Table16[[#This Row],[kWh/HDD 21-22]]/Table16[[#This Row],[kWh/HDD 20-21]], "")</f>
        <v/>
      </c>
      <c r="L42" s="7">
        <f>(VLOOKUP(Table16[[#This Row],[Name]], Gas!$A$1:$M$940, 12, FALSE))/'Annual HDD'!$O$9</f>
        <v>0</v>
      </c>
      <c r="M42" s="12" t="str">
        <f>IFERROR(Table16[[#This Row],[kWh/HDD 22-23]]/Table16[[#This Row],[kWh/HDD 21-22]], "")</f>
        <v/>
      </c>
    </row>
    <row r="43" spans="1:13" x14ac:dyDescent="0.25">
      <c r="A43" s="64" t="s">
        <v>713</v>
      </c>
      <c r="B43" s="21" t="str">
        <f>VLOOKUP(Table16[[#This Row],[Name]], 'Site Information'!$A$2:$D$46, 4, FALSE)</f>
        <v>Leisure and Culture - Libraries and Museums</v>
      </c>
      <c r="C43" s="13">
        <f>(VLOOKUP(Table16[[#This Row],[Name]], Gas!$A$1:$M$940, 3, FALSE))/'Annual HDD'!$O$4</f>
        <v>18.075698924731181</v>
      </c>
      <c r="D43" s="55">
        <f>(VLOOKUP(Table16[[#This Row],[Name]], Gas!$A$1:$M$940, 4, FALSE))/'Annual HDD'!$O$5</f>
        <v>17.499067164179106</v>
      </c>
      <c r="E43" s="55">
        <f>IFERROR(Table16[[#This Row],[kWh/HDD 18-19]]/Table16[[#This Row],[kWh/HDD 17-18]], "")</f>
        <v>0.96809906145520452</v>
      </c>
      <c r="F43" s="52">
        <f>(VLOOKUP(Table16[[#This Row],[Name]], Gas!$A$1:$M$940, 6, FALSE))/'Annual HDD'!$O$6</f>
        <v>19.066912972085387</v>
      </c>
      <c r="G43" s="52">
        <f>IFERROR(Table16[[#This Row],[kWh/HDD 19-20]]/Table16[[#This Row],[kWh/HDD 18-19]], "")</f>
        <v>1.08959596492753</v>
      </c>
      <c r="H43" s="52">
        <f>(VLOOKUP(Table16[[#This Row],[Name]], Gas!$A$1:$M$940, 8, FALSE))/'Annual HDD'!$O$7</f>
        <v>13.105024711696871</v>
      </c>
      <c r="I43" s="52">
        <f>IFERROR(Table16[[#This Row],[kWh/HDD 20-21]]/Table16[[#This Row],[kWh/HDD 19-20]],"")</f>
        <v>0.68731759204455778</v>
      </c>
      <c r="J43" s="55">
        <f>(VLOOKUP(Table16[[#This Row],[Name]], Gas!$A$1:$M$940, 10, FALSE))/'Annual HDD'!$O$8</f>
        <v>21.629790940766551</v>
      </c>
      <c r="K43" s="8">
        <f>IFERROR(Table16[[#This Row],[kWh/HDD 21-22]]/Table16[[#This Row],[kWh/HDD 20-21]], "")</f>
        <v>1.6504960056626916</v>
      </c>
      <c r="L43" s="56">
        <f>(VLOOKUP(Table16[[#This Row],[Name]], Gas!$A$1:$M$940, 12, FALSE))/'Annual HDD'!$O$9</f>
        <v>19.547083141938447</v>
      </c>
      <c r="M43" s="74">
        <f>IFERROR(Table16[[#This Row],[kWh/HDD 22-23]]/Table16[[#This Row],[kWh/HDD 21-22]], "")</f>
        <v>0.90371114521949725</v>
      </c>
    </row>
    <row r="44" spans="1:13" x14ac:dyDescent="0.25">
      <c r="A44" s="64" t="s">
        <v>716</v>
      </c>
      <c r="B44" s="21" t="str">
        <f>VLOOKUP(Table16[[#This Row],[Name]], 'Site Information'!$A$2:$D$46, 4, FALSE)</f>
        <v>Leisure and Culture - Libraries and Museums</v>
      </c>
      <c r="C44" s="13">
        <f>(VLOOKUP(Table16[[#This Row],[Name]], Gas!$A$1:$M$940, 3, FALSE))/'Annual HDD'!$O$4</f>
        <v>10.432688172043012</v>
      </c>
      <c r="D44" s="55">
        <f>(VLOOKUP(Table16[[#This Row],[Name]], Gas!$A$1:$M$940, 4, FALSE))/'Annual HDD'!$O$5</f>
        <v>10.697294776119403</v>
      </c>
      <c r="E44" s="55">
        <f>IFERROR(Table16[[#This Row],[kWh/HDD 18-19]]/Table16[[#This Row],[kWh/HDD 17-18]], "")</f>
        <v>1.0253632237169199</v>
      </c>
      <c r="F44" s="52">
        <f>(VLOOKUP(Table16[[#This Row],[Name]], Gas!$A$1:$M$940, 6, FALSE))/'Annual HDD'!$O$6</f>
        <v>10.930623973727421</v>
      </c>
      <c r="G44" s="52">
        <f>IFERROR(Table16[[#This Row],[kWh/HDD 19-20]]/Table16[[#This Row],[kWh/HDD 18-19]], "")</f>
        <v>1.0218119816730582</v>
      </c>
      <c r="H44" s="52">
        <f>(VLOOKUP(Table16[[#This Row],[Name]], Gas!$A$1:$M$940, 8, FALSE))/'Annual HDD'!$O$7</f>
        <v>8.8513179571663922</v>
      </c>
      <c r="I44" s="52">
        <f>IFERROR(Table16[[#This Row],[kWh/HDD 20-21]]/Table16[[#This Row],[kWh/HDD 19-20]],"")</f>
        <v>0.80977243187957082</v>
      </c>
      <c r="J44" s="55">
        <f>(VLOOKUP(Table16[[#This Row],[Name]], Gas!$A$1:$M$940, 10, FALSE))/'Annual HDD'!$O$8</f>
        <v>9.6154181184668985</v>
      </c>
      <c r="K44" s="8">
        <f>IFERROR(Table16[[#This Row],[kWh/HDD 21-22]]/Table16[[#This Row],[kWh/HDD 20-21]], "")</f>
        <v>1.086326145439376</v>
      </c>
      <c r="L44" s="56">
        <f>(VLOOKUP(Table16[[#This Row],[Name]], Gas!$A$1:$M$940, 12, FALSE))/'Annual HDD'!$O$9</f>
        <v>11.788700045934773</v>
      </c>
      <c r="M44" s="74">
        <f>IFERROR(Table16[[#This Row],[kWh/HDD 22-23]]/Table16[[#This Row],[kWh/HDD 21-22]], "")</f>
        <v>1.2260205329286697</v>
      </c>
    </row>
    <row r="45" spans="1:13" x14ac:dyDescent="0.25">
      <c r="A45" s="64" t="s">
        <v>724</v>
      </c>
      <c r="B45" s="21" t="str">
        <f>VLOOKUP(Table16[[#This Row],[Name]], 'Site Information'!$A$2:$D$46, 4, FALSE)</f>
        <v>Leisure and Culture - Libraries and Museums</v>
      </c>
      <c r="C45" s="13">
        <f>(VLOOKUP(Table16[[#This Row],[Name]], Gas!$A$1:$M$940, 3, FALSE))/'Annual HDD'!$O$4</f>
        <v>0</v>
      </c>
      <c r="D45" s="55">
        <f>(VLOOKUP(Table16[[#This Row],[Name]], Gas!$A$1:$M$940, 4, FALSE))/'Annual HDD'!$O$5</f>
        <v>4.2905783582089549</v>
      </c>
      <c r="E45" s="55" t="str">
        <f>IFERROR(Table16[[#This Row],[kWh/HDD 18-19]]/Table16[[#This Row],[kWh/HDD 17-18]], "")</f>
        <v/>
      </c>
      <c r="F45" s="52">
        <f>(VLOOKUP(Table16[[#This Row],[Name]], Gas!$A$1:$M$940, 6, FALSE))/'Annual HDD'!$O$6</f>
        <v>7.1884236453201966</v>
      </c>
      <c r="G45" s="52">
        <f>IFERROR(Table16[[#This Row],[kWh/HDD 19-20]]/Table16[[#This Row],[kWh/HDD 18-19]], "")</f>
        <v>1.6753973579265684</v>
      </c>
      <c r="H45" s="52">
        <f>(VLOOKUP(Table16[[#This Row],[Name]], Gas!$A$1:$M$940, 8, FALSE))/'Annual HDD'!$O$7</f>
        <v>16.341021416803954</v>
      </c>
      <c r="I45" s="52">
        <f>IFERROR(Table16[[#This Row],[kWh/HDD 20-21]]/Table16[[#This Row],[kWh/HDD 19-20]],"")</f>
        <v>2.2732412866960443</v>
      </c>
      <c r="J45" s="55">
        <f>(VLOOKUP(Table16[[#This Row],[Name]], Gas!$A$1:$M$940, 10, FALSE))/'Annual HDD'!$O$8</f>
        <v>20.907229965156795</v>
      </c>
      <c r="K45" s="8">
        <f>IFERROR(Table16[[#This Row],[kWh/HDD 21-22]]/Table16[[#This Row],[kWh/HDD 20-21]], "")</f>
        <v>1.2794322601925772</v>
      </c>
      <c r="L45" s="56">
        <f>(VLOOKUP(Table16[[#This Row],[Name]], Gas!$A$1:$M$940, 12, FALSE))/'Annual HDD'!$O$9</f>
        <v>22.605420303169499</v>
      </c>
      <c r="M45" s="74">
        <f>IFERROR(Table16[[#This Row],[kWh/HDD 22-23]]/Table16[[#This Row],[kWh/HDD 21-22]], "")</f>
        <v>1.0812250279373616</v>
      </c>
    </row>
    <row r="46" spans="1:13" x14ac:dyDescent="0.25">
      <c r="A46" s="64" t="s">
        <v>731</v>
      </c>
      <c r="B46" s="21" t="str">
        <f>VLOOKUP(Table16[[#This Row],[Name]], 'Site Information'!$A$2:$D$46, 4, FALSE)</f>
        <v>Leisure and Culture - Libraries and Museums</v>
      </c>
      <c r="C46" s="47">
        <f>(VLOOKUP(Table16[[#This Row],[Name]], Gas!$A$1:$M$940, 3, FALSE))/'Annual HDD'!$O$4</f>
        <v>8.5096774193548388</v>
      </c>
      <c r="D46" s="11">
        <f>(VLOOKUP(Table16[[#This Row],[Name]], Gas!$A$1:$M$940, 4, FALSE))/'Annual HDD'!$O$5</f>
        <v>18.301772388059703</v>
      </c>
      <c r="E46" s="12">
        <f>IFERROR(Table16[[#This Row],[kWh/HDD 18-19]]/Table16[[#This Row],[kWh/HDD 17-18]], "")</f>
        <v>2.1507010766863184</v>
      </c>
      <c r="F46" s="11">
        <f>(VLOOKUP(Table16[[#This Row],[Name]], Gas!$A$1:$M$940, 6, FALSE))/'Annual HDD'!$O$6</f>
        <v>21.225369458128078</v>
      </c>
      <c r="G46" s="18">
        <f>IFERROR(Table16[[#This Row],[kWh/HDD 19-20]]/Table16[[#This Row],[kWh/HDD 18-19]], "")</f>
        <v>1.1597439312476514</v>
      </c>
      <c r="H46" s="14">
        <f>(VLOOKUP(Table16[[#This Row],[Name]], Gas!$A$1:$M$940, 8, FALSE))/'Annual HDD'!$O$7</f>
        <v>12.613261943986821</v>
      </c>
      <c r="I46" s="12">
        <f>IFERROR(Table16[[#This Row],[kWh/HDD 20-21]]/Table16[[#This Row],[kWh/HDD 19-20]],"")</f>
        <v>0.59425405851565416</v>
      </c>
      <c r="J46" s="8">
        <f>(VLOOKUP(Table16[[#This Row],[Name]], Gas!$A$1:$M$940, 10, FALSE))/'Annual HDD'!$O$8</f>
        <v>13.764372822299652</v>
      </c>
      <c r="K46" s="12">
        <f>IFERROR(Table16[[#This Row],[kWh/HDD 21-22]]/Table16[[#This Row],[kWh/HDD 20-21]], "")</f>
        <v>1.0912619497973406</v>
      </c>
      <c r="L46" s="7">
        <f>(VLOOKUP(Table16[[#This Row],[Name]], Gas!$A$1:$M$940, 12, FALSE))/'Annual HDD'!$O$9</f>
        <v>11.873220027560864</v>
      </c>
      <c r="M46" s="12">
        <f>IFERROR(Table16[[#This Row],[kWh/HDD 22-23]]/Table16[[#This Row],[kWh/HDD 21-22]], "")</f>
        <v>0.86260523315127491</v>
      </c>
    </row>
    <row r="47" spans="1:13" x14ac:dyDescent="0.25">
      <c r="M47" s="12"/>
    </row>
    <row r="48" spans="1:13" x14ac:dyDescent="0.25">
      <c r="M48" s="12"/>
    </row>
    <row r="49" spans="13:13" x14ac:dyDescent="0.25">
      <c r="M49" s="12"/>
    </row>
    <row r="50" spans="13:13" x14ac:dyDescent="0.25">
      <c r="M50" s="12"/>
    </row>
    <row r="51" spans="13:13" x14ac:dyDescent="0.25">
      <c r="M51" s="12"/>
    </row>
    <row r="52" spans="13:13" x14ac:dyDescent="0.25">
      <c r="M52" s="12"/>
    </row>
    <row r="53" spans="13:13" x14ac:dyDescent="0.25">
      <c r="M53" s="12"/>
    </row>
    <row r="54" spans="13:13" x14ac:dyDescent="0.25">
      <c r="M54" s="12"/>
    </row>
    <row r="55" spans="13:13" x14ac:dyDescent="0.25">
      <c r="M55" s="12"/>
    </row>
    <row r="56" spans="13:13" x14ac:dyDescent="0.25">
      <c r="M56" s="12"/>
    </row>
    <row r="57" spans="13:13" x14ac:dyDescent="0.25">
      <c r="M57" s="12"/>
    </row>
    <row r="58" spans="13:13" x14ac:dyDescent="0.25">
      <c r="M58" s="12"/>
    </row>
    <row r="59" spans="13:13" x14ac:dyDescent="0.25">
      <c r="M59" s="12"/>
    </row>
    <row r="60" spans="13:13" x14ac:dyDescent="0.25">
      <c r="M60" s="12"/>
    </row>
    <row r="61" spans="13:13" x14ac:dyDescent="0.25">
      <c r="M61" s="12"/>
    </row>
    <row r="62" spans="13:13" x14ac:dyDescent="0.25">
      <c r="M62" s="12"/>
    </row>
    <row r="63" spans="13:13" x14ac:dyDescent="0.25">
      <c r="M63" s="12"/>
    </row>
    <row r="64" spans="13:13" x14ac:dyDescent="0.25">
      <c r="M64" s="12"/>
    </row>
    <row r="65" spans="13:13" x14ac:dyDescent="0.25">
      <c r="M65" s="12"/>
    </row>
    <row r="66" spans="13:13" x14ac:dyDescent="0.25">
      <c r="M66" s="12"/>
    </row>
    <row r="67" spans="13:13" x14ac:dyDescent="0.25">
      <c r="M67" s="12"/>
    </row>
    <row r="68" spans="13:13" x14ac:dyDescent="0.25">
      <c r="M68" s="12"/>
    </row>
    <row r="69" spans="13:13" x14ac:dyDescent="0.25">
      <c r="M69" s="12"/>
    </row>
    <row r="70" spans="13:13" x14ac:dyDescent="0.25">
      <c r="M70" s="12"/>
    </row>
    <row r="71" spans="13:13" x14ac:dyDescent="0.25">
      <c r="M71" s="12"/>
    </row>
    <row r="72" spans="13:13" x14ac:dyDescent="0.25">
      <c r="M72" s="12"/>
    </row>
    <row r="73" spans="13:13" x14ac:dyDescent="0.25">
      <c r="M73" s="12"/>
    </row>
    <row r="74" spans="13:13" x14ac:dyDescent="0.25">
      <c r="M74" s="12"/>
    </row>
    <row r="75" spans="13:13" x14ac:dyDescent="0.25">
      <c r="M75" s="12"/>
    </row>
    <row r="76" spans="13:13" x14ac:dyDescent="0.25">
      <c r="M76" s="12"/>
    </row>
    <row r="77" spans="13:13" x14ac:dyDescent="0.25">
      <c r="M77" s="12"/>
    </row>
    <row r="78" spans="13:13" x14ac:dyDescent="0.25">
      <c r="M78" s="12"/>
    </row>
    <row r="79" spans="13:13" x14ac:dyDescent="0.25">
      <c r="M79" s="12"/>
    </row>
    <row r="80" spans="13:13" x14ac:dyDescent="0.25">
      <c r="M80" s="12"/>
    </row>
    <row r="81" spans="13:13" x14ac:dyDescent="0.25">
      <c r="M81" s="12"/>
    </row>
    <row r="82" spans="13:13" x14ac:dyDescent="0.25">
      <c r="M82" s="12"/>
    </row>
    <row r="83" spans="13:13" x14ac:dyDescent="0.25">
      <c r="M83" s="12"/>
    </row>
    <row r="84" spans="13:13" x14ac:dyDescent="0.25">
      <c r="M84" s="12"/>
    </row>
    <row r="85" spans="13:13" x14ac:dyDescent="0.25">
      <c r="M85" s="12"/>
    </row>
    <row r="86" spans="13:13" x14ac:dyDescent="0.25">
      <c r="M86" s="12"/>
    </row>
    <row r="87" spans="13:13" x14ac:dyDescent="0.25">
      <c r="M87" s="12"/>
    </row>
    <row r="88" spans="13:13" x14ac:dyDescent="0.25">
      <c r="M88" s="12"/>
    </row>
    <row r="89" spans="13:13" x14ac:dyDescent="0.25">
      <c r="M89" s="12"/>
    </row>
    <row r="90" spans="13:13" x14ac:dyDescent="0.25">
      <c r="M90" s="12"/>
    </row>
    <row r="91" spans="13:13" x14ac:dyDescent="0.25">
      <c r="M91" s="12"/>
    </row>
    <row r="92" spans="13:13" x14ac:dyDescent="0.25">
      <c r="M92" s="12"/>
    </row>
    <row r="93" spans="13:13" x14ac:dyDescent="0.25">
      <c r="M93" s="12"/>
    </row>
    <row r="94" spans="13:13" x14ac:dyDescent="0.25">
      <c r="M94" s="12"/>
    </row>
    <row r="95" spans="13:13" x14ac:dyDescent="0.25">
      <c r="M95" s="12"/>
    </row>
    <row r="96" spans="13:13" x14ac:dyDescent="0.25">
      <c r="M96" s="12"/>
    </row>
    <row r="97" spans="13:13" x14ac:dyDescent="0.25">
      <c r="M97" s="12"/>
    </row>
    <row r="98" spans="13:13" x14ac:dyDescent="0.25">
      <c r="M98" s="12"/>
    </row>
    <row r="99" spans="13:13" x14ac:dyDescent="0.25">
      <c r="M99" s="12"/>
    </row>
    <row r="100" spans="13:13" x14ac:dyDescent="0.25">
      <c r="M100" s="12"/>
    </row>
    <row r="101" spans="13:13" x14ac:dyDescent="0.25">
      <c r="M101" s="12"/>
    </row>
    <row r="102" spans="13:13" x14ac:dyDescent="0.25">
      <c r="M102" s="12"/>
    </row>
    <row r="103" spans="13:13" x14ac:dyDescent="0.25">
      <c r="M103" s="12"/>
    </row>
    <row r="104" spans="13:13" x14ac:dyDescent="0.25">
      <c r="M104" s="12"/>
    </row>
    <row r="105" spans="13:13" x14ac:dyDescent="0.25">
      <c r="M105" s="12"/>
    </row>
    <row r="106" spans="13:13" x14ac:dyDescent="0.25">
      <c r="M106" s="12"/>
    </row>
    <row r="107" spans="13:13" x14ac:dyDescent="0.25">
      <c r="M107" s="12"/>
    </row>
    <row r="108" spans="13:13" x14ac:dyDescent="0.25">
      <c r="M108" s="12"/>
    </row>
    <row r="109" spans="13:13" x14ac:dyDescent="0.25">
      <c r="M109" s="12"/>
    </row>
    <row r="110" spans="13:13" x14ac:dyDescent="0.25">
      <c r="M110" s="12"/>
    </row>
    <row r="111" spans="13:13" x14ac:dyDescent="0.25">
      <c r="M111" s="12"/>
    </row>
    <row r="112" spans="13:13" x14ac:dyDescent="0.25">
      <c r="M112" s="12"/>
    </row>
    <row r="113" spans="13:13" x14ac:dyDescent="0.25">
      <c r="M113" s="12"/>
    </row>
    <row r="114" spans="13:13" x14ac:dyDescent="0.25">
      <c r="M114" s="12"/>
    </row>
    <row r="115" spans="13:13" x14ac:dyDescent="0.25">
      <c r="M115" s="12"/>
    </row>
    <row r="116" spans="13:13" x14ac:dyDescent="0.25">
      <c r="M116" s="12"/>
    </row>
    <row r="117" spans="13:13" x14ac:dyDescent="0.25">
      <c r="M117" s="12"/>
    </row>
    <row r="118" spans="13:13" x14ac:dyDescent="0.25">
      <c r="M118" s="12"/>
    </row>
    <row r="119" spans="13:13" x14ac:dyDescent="0.25">
      <c r="M119" s="12"/>
    </row>
    <row r="120" spans="13:13" x14ac:dyDescent="0.25">
      <c r="M120" s="12"/>
    </row>
    <row r="121" spans="13:13" x14ac:dyDescent="0.25">
      <c r="M121" s="12"/>
    </row>
    <row r="122" spans="13:13" x14ac:dyDescent="0.25">
      <c r="M122" s="12"/>
    </row>
    <row r="123" spans="13:13" x14ac:dyDescent="0.25">
      <c r="M123" s="12"/>
    </row>
    <row r="124" spans="13:13" x14ac:dyDescent="0.25">
      <c r="M124" s="12"/>
    </row>
    <row r="125" spans="13:13" x14ac:dyDescent="0.25">
      <c r="M125" s="12"/>
    </row>
    <row r="126" spans="13:13" x14ac:dyDescent="0.25">
      <c r="M126" s="12"/>
    </row>
    <row r="127" spans="13:13" x14ac:dyDescent="0.25">
      <c r="M127" s="12"/>
    </row>
    <row r="128" spans="13:13" x14ac:dyDescent="0.25">
      <c r="M128" s="12"/>
    </row>
    <row r="129" spans="13:13" x14ac:dyDescent="0.25">
      <c r="M129" s="12"/>
    </row>
    <row r="130" spans="13:13" x14ac:dyDescent="0.25">
      <c r="M130" s="12"/>
    </row>
    <row r="131" spans="13:13" x14ac:dyDescent="0.25">
      <c r="M131" s="12"/>
    </row>
    <row r="132" spans="13:13" x14ac:dyDescent="0.25">
      <c r="M132" s="12"/>
    </row>
    <row r="133" spans="13:13" x14ac:dyDescent="0.25">
      <c r="M133" s="12"/>
    </row>
    <row r="134" spans="13:13" x14ac:dyDescent="0.25">
      <c r="M134" s="12"/>
    </row>
    <row r="135" spans="13:13" x14ac:dyDescent="0.25">
      <c r="M135" s="12"/>
    </row>
    <row r="136" spans="13:13" x14ac:dyDescent="0.25">
      <c r="M136" s="12"/>
    </row>
    <row r="137" spans="13:13" x14ac:dyDescent="0.25">
      <c r="M137" s="12"/>
    </row>
    <row r="138" spans="13:13" x14ac:dyDescent="0.25">
      <c r="M138" s="12"/>
    </row>
    <row r="139" spans="13:13" x14ac:dyDescent="0.25">
      <c r="M139" s="12"/>
    </row>
    <row r="140" spans="13:13" x14ac:dyDescent="0.25">
      <c r="M140" s="12"/>
    </row>
    <row r="141" spans="13:13" x14ac:dyDescent="0.25">
      <c r="M141" s="12"/>
    </row>
    <row r="142" spans="13:13" x14ac:dyDescent="0.25">
      <c r="M142" s="12"/>
    </row>
    <row r="143" spans="13:13" x14ac:dyDescent="0.25">
      <c r="M143" s="12"/>
    </row>
    <row r="144" spans="13:13" x14ac:dyDescent="0.25">
      <c r="M144" s="12"/>
    </row>
    <row r="145" spans="13:13" x14ac:dyDescent="0.25">
      <c r="M145" s="12"/>
    </row>
    <row r="146" spans="13:13" x14ac:dyDescent="0.25">
      <c r="M146" s="12"/>
    </row>
    <row r="147" spans="13:13" x14ac:dyDescent="0.25">
      <c r="M147" s="12"/>
    </row>
    <row r="148" spans="13:13" x14ac:dyDescent="0.25">
      <c r="M148" s="12"/>
    </row>
    <row r="149" spans="13:13" x14ac:dyDescent="0.25">
      <c r="M149" s="12"/>
    </row>
    <row r="150" spans="13:13" x14ac:dyDescent="0.25">
      <c r="M150" s="12"/>
    </row>
    <row r="151" spans="13:13" x14ac:dyDescent="0.25">
      <c r="M151" s="12"/>
    </row>
    <row r="152" spans="13:13" x14ac:dyDescent="0.25">
      <c r="M152" s="12"/>
    </row>
    <row r="153" spans="13:13" x14ac:dyDescent="0.25">
      <c r="M153" s="12"/>
    </row>
    <row r="154" spans="13:13" x14ac:dyDescent="0.25">
      <c r="M154" s="12"/>
    </row>
    <row r="155" spans="13:13" x14ac:dyDescent="0.25">
      <c r="M155" s="12"/>
    </row>
    <row r="156" spans="13:13" x14ac:dyDescent="0.25">
      <c r="M156" s="12"/>
    </row>
    <row r="157" spans="13:13" x14ac:dyDescent="0.25">
      <c r="M157" s="12"/>
    </row>
    <row r="158" spans="13:13" x14ac:dyDescent="0.25">
      <c r="M158" s="12"/>
    </row>
    <row r="159" spans="13:13" x14ac:dyDescent="0.25">
      <c r="M159" s="12"/>
    </row>
    <row r="160" spans="13:13" x14ac:dyDescent="0.25">
      <c r="M160" s="12"/>
    </row>
    <row r="161" spans="13:13" x14ac:dyDescent="0.25">
      <c r="M161" s="12"/>
    </row>
    <row r="162" spans="13:13" x14ac:dyDescent="0.25">
      <c r="M162" s="12"/>
    </row>
    <row r="163" spans="13:13" x14ac:dyDescent="0.25">
      <c r="M163" s="12"/>
    </row>
    <row r="164" spans="13:13" x14ac:dyDescent="0.25">
      <c r="M164" s="12"/>
    </row>
    <row r="165" spans="13:13" x14ac:dyDescent="0.25">
      <c r="M165" s="12"/>
    </row>
    <row r="166" spans="13:13" x14ac:dyDescent="0.25">
      <c r="M166" s="12"/>
    </row>
    <row r="167" spans="13:13" x14ac:dyDescent="0.25">
      <c r="M167" s="12"/>
    </row>
    <row r="168" spans="13:13" x14ac:dyDescent="0.25">
      <c r="M168" s="12"/>
    </row>
    <row r="169" spans="13:13" x14ac:dyDescent="0.25">
      <c r="M169" s="12"/>
    </row>
    <row r="170" spans="13:13" x14ac:dyDescent="0.25">
      <c r="M170" s="12"/>
    </row>
    <row r="171" spans="13:13" x14ac:dyDescent="0.25">
      <c r="M171" s="12"/>
    </row>
    <row r="172" spans="13:13" x14ac:dyDescent="0.25">
      <c r="M172" s="12"/>
    </row>
    <row r="173" spans="13:13" x14ac:dyDescent="0.25">
      <c r="M173" s="12"/>
    </row>
    <row r="174" spans="13:13" x14ac:dyDescent="0.25">
      <c r="M174" s="12"/>
    </row>
    <row r="175" spans="13:13" x14ac:dyDescent="0.25">
      <c r="M175" s="12"/>
    </row>
    <row r="176" spans="13:13" x14ac:dyDescent="0.25">
      <c r="M176" s="12"/>
    </row>
    <row r="177" spans="13:13" x14ac:dyDescent="0.25">
      <c r="M177" s="12"/>
    </row>
    <row r="178" spans="13:13" x14ac:dyDescent="0.25">
      <c r="M178" s="12"/>
    </row>
    <row r="179" spans="13:13" x14ac:dyDescent="0.25">
      <c r="M179" s="12"/>
    </row>
    <row r="180" spans="13:13" x14ac:dyDescent="0.25">
      <c r="M180" s="12"/>
    </row>
    <row r="181" spans="13:13" x14ac:dyDescent="0.25">
      <c r="M181" s="12"/>
    </row>
    <row r="182" spans="13:13" x14ac:dyDescent="0.25">
      <c r="M182" s="12"/>
    </row>
    <row r="183" spans="13:13" x14ac:dyDescent="0.25">
      <c r="M183" s="12"/>
    </row>
    <row r="184" spans="13:13" x14ac:dyDescent="0.25">
      <c r="M184" s="12"/>
    </row>
    <row r="185" spans="13:13" x14ac:dyDescent="0.25">
      <c r="M185" s="12"/>
    </row>
    <row r="186" spans="13:13" x14ac:dyDescent="0.25">
      <c r="M186" s="12"/>
    </row>
    <row r="187" spans="13:13" x14ac:dyDescent="0.25">
      <c r="M187" s="12"/>
    </row>
    <row r="188" spans="13:13" x14ac:dyDescent="0.25">
      <c r="M188" s="12"/>
    </row>
    <row r="189" spans="13:13" x14ac:dyDescent="0.25">
      <c r="M189" s="12"/>
    </row>
    <row r="190" spans="13:13" x14ac:dyDescent="0.25">
      <c r="M190" s="12"/>
    </row>
    <row r="191" spans="13:13" x14ac:dyDescent="0.25">
      <c r="M191" s="12"/>
    </row>
    <row r="192" spans="13:13" x14ac:dyDescent="0.25">
      <c r="M192" s="12"/>
    </row>
    <row r="193" spans="13:13" x14ac:dyDescent="0.25">
      <c r="M193" s="12"/>
    </row>
    <row r="194" spans="13:13" x14ac:dyDescent="0.25">
      <c r="M194" s="12"/>
    </row>
    <row r="195" spans="13:13" x14ac:dyDescent="0.25">
      <c r="M195" s="12"/>
    </row>
    <row r="196" spans="13:13" x14ac:dyDescent="0.25">
      <c r="M196" s="12"/>
    </row>
    <row r="197" spans="13:13" x14ac:dyDescent="0.25">
      <c r="M197" s="12"/>
    </row>
    <row r="198" spans="13:13" x14ac:dyDescent="0.25">
      <c r="M198" s="12"/>
    </row>
    <row r="199" spans="13:13" x14ac:dyDescent="0.25">
      <c r="M199" s="12"/>
    </row>
    <row r="200" spans="13:13" x14ac:dyDescent="0.25">
      <c r="M200" s="12"/>
    </row>
    <row r="201" spans="13:13" x14ac:dyDescent="0.25">
      <c r="M201" s="12"/>
    </row>
    <row r="202" spans="13:13" x14ac:dyDescent="0.25">
      <c r="M202" s="12"/>
    </row>
    <row r="203" spans="13:13" x14ac:dyDescent="0.25">
      <c r="M203" s="12"/>
    </row>
    <row r="204" spans="13:13" x14ac:dyDescent="0.25">
      <c r="M204" s="12"/>
    </row>
    <row r="205" spans="13:13" x14ac:dyDescent="0.25">
      <c r="M205" s="12"/>
    </row>
    <row r="206" spans="13:13" x14ac:dyDescent="0.25">
      <c r="M206" s="12"/>
    </row>
    <row r="207" spans="13:13" x14ac:dyDescent="0.25">
      <c r="M207" s="12"/>
    </row>
    <row r="208" spans="13:13" x14ac:dyDescent="0.25">
      <c r="M208" s="12"/>
    </row>
    <row r="209" spans="13:13" x14ac:dyDescent="0.25">
      <c r="M209" s="12"/>
    </row>
    <row r="210" spans="13:13" x14ac:dyDescent="0.25">
      <c r="M210" s="12"/>
    </row>
    <row r="211" spans="13:13" x14ac:dyDescent="0.25">
      <c r="M211" s="12"/>
    </row>
    <row r="212" spans="13:13" x14ac:dyDescent="0.25">
      <c r="M212" s="12"/>
    </row>
    <row r="213" spans="13:13" x14ac:dyDescent="0.25">
      <c r="M213" s="12"/>
    </row>
    <row r="214" spans="13:13" x14ac:dyDescent="0.25">
      <c r="M214" s="12"/>
    </row>
    <row r="215" spans="13:13" x14ac:dyDescent="0.25">
      <c r="M215" s="12"/>
    </row>
    <row r="216" spans="13:13" x14ac:dyDescent="0.25">
      <c r="M216" s="12"/>
    </row>
    <row r="217" spans="13:13" x14ac:dyDescent="0.25">
      <c r="M217" s="12"/>
    </row>
    <row r="218" spans="13:13" x14ac:dyDescent="0.25">
      <c r="M218" s="12"/>
    </row>
    <row r="219" spans="13:13" x14ac:dyDescent="0.25">
      <c r="M219" s="12"/>
    </row>
    <row r="220" spans="13:13" x14ac:dyDescent="0.25">
      <c r="M220" s="12"/>
    </row>
    <row r="221" spans="13:13" x14ac:dyDescent="0.25">
      <c r="M221" s="12"/>
    </row>
    <row r="222" spans="13:13" x14ac:dyDescent="0.25">
      <c r="M222" s="12"/>
    </row>
    <row r="223" spans="13:13" x14ac:dyDescent="0.25">
      <c r="M223" s="12"/>
    </row>
    <row r="224" spans="13:13" x14ac:dyDescent="0.25">
      <c r="M224" s="12"/>
    </row>
    <row r="225" spans="13:13" x14ac:dyDescent="0.25">
      <c r="M225" s="12"/>
    </row>
    <row r="226" spans="13:13" x14ac:dyDescent="0.25">
      <c r="M226" s="12"/>
    </row>
    <row r="227" spans="13:13" x14ac:dyDescent="0.25">
      <c r="M227" s="12"/>
    </row>
    <row r="228" spans="13:13" x14ac:dyDescent="0.25">
      <c r="M228" s="12"/>
    </row>
    <row r="229" spans="13:13" x14ac:dyDescent="0.25">
      <c r="M229" s="12"/>
    </row>
    <row r="230" spans="13:13" x14ac:dyDescent="0.25">
      <c r="M230" s="12"/>
    </row>
    <row r="231" spans="13:13" x14ac:dyDescent="0.25">
      <c r="M231" s="12"/>
    </row>
    <row r="232" spans="13:13" x14ac:dyDescent="0.25">
      <c r="M232" s="12"/>
    </row>
    <row r="233" spans="13:13" x14ac:dyDescent="0.25">
      <c r="M233" s="12"/>
    </row>
    <row r="234" spans="13:13" x14ac:dyDescent="0.25">
      <c r="M234" s="12"/>
    </row>
    <row r="235" spans="13:13" x14ac:dyDescent="0.25">
      <c r="M235" s="12"/>
    </row>
    <row r="236" spans="13:13" x14ac:dyDescent="0.25">
      <c r="M236" s="12"/>
    </row>
    <row r="237" spans="13:13" x14ac:dyDescent="0.25">
      <c r="M237" s="12"/>
    </row>
    <row r="238" spans="13:13" x14ac:dyDescent="0.25">
      <c r="M238" s="12"/>
    </row>
    <row r="239" spans="13:13" x14ac:dyDescent="0.25">
      <c r="M239" s="12"/>
    </row>
    <row r="240" spans="13:13" x14ac:dyDescent="0.25">
      <c r="M240" s="12"/>
    </row>
    <row r="241" spans="13:13" x14ac:dyDescent="0.25">
      <c r="M241" s="12"/>
    </row>
    <row r="242" spans="13:13" x14ac:dyDescent="0.25">
      <c r="M242" s="12"/>
    </row>
    <row r="243" spans="13:13" x14ac:dyDescent="0.25">
      <c r="M243" s="12"/>
    </row>
    <row r="244" spans="13:13" x14ac:dyDescent="0.25">
      <c r="M244" s="12"/>
    </row>
    <row r="245" spans="13:13" x14ac:dyDescent="0.25">
      <c r="M245" s="12"/>
    </row>
    <row r="246" spans="13:13" x14ac:dyDescent="0.25">
      <c r="M246" s="12"/>
    </row>
    <row r="247" spans="13:13" x14ac:dyDescent="0.25">
      <c r="M247" s="12"/>
    </row>
    <row r="248" spans="13:13" x14ac:dyDescent="0.25">
      <c r="M248" s="12"/>
    </row>
    <row r="249" spans="13:13" x14ac:dyDescent="0.25">
      <c r="M249" s="12"/>
    </row>
    <row r="250" spans="13:13" x14ac:dyDescent="0.25">
      <c r="M250" s="12"/>
    </row>
    <row r="251" spans="13:13" x14ac:dyDescent="0.25">
      <c r="M251" s="12"/>
    </row>
    <row r="252" spans="13:13" x14ac:dyDescent="0.25">
      <c r="M252" s="12"/>
    </row>
    <row r="253" spans="13:13" x14ac:dyDescent="0.25">
      <c r="M253" s="12"/>
    </row>
    <row r="254" spans="13:13" x14ac:dyDescent="0.25">
      <c r="M254" s="12"/>
    </row>
    <row r="255" spans="13:13" x14ac:dyDescent="0.25">
      <c r="M255" s="12"/>
    </row>
    <row r="256" spans="13:13" x14ac:dyDescent="0.25">
      <c r="M256" s="12"/>
    </row>
    <row r="257" spans="13:13" x14ac:dyDescent="0.25">
      <c r="M257" s="12"/>
    </row>
    <row r="258" spans="13:13" x14ac:dyDescent="0.25">
      <c r="M258" s="12"/>
    </row>
    <row r="259" spans="13:13" x14ac:dyDescent="0.25">
      <c r="M259" s="12"/>
    </row>
  </sheetData>
  <phoneticPr fontId="4" type="noConversion"/>
  <conditionalFormatting sqref="K2:K46 M2:M46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Site Information</vt:lpstr>
      <vt:lpstr>Gas 17-18</vt:lpstr>
      <vt:lpstr>Gas 18-19</vt:lpstr>
      <vt:lpstr>Gas 19-20</vt:lpstr>
      <vt:lpstr>Gas 20-21</vt:lpstr>
      <vt:lpstr>Gas 21-22</vt:lpstr>
      <vt:lpstr>Gas 22-23</vt:lpstr>
      <vt:lpstr>Gas 23-24</vt:lpstr>
      <vt:lpstr>Elec 17-18</vt:lpstr>
      <vt:lpstr>Elec 18-19</vt:lpstr>
      <vt:lpstr>Elec 19-20</vt:lpstr>
      <vt:lpstr>Elec 20-21</vt:lpstr>
      <vt:lpstr>Elec 21-22</vt:lpstr>
      <vt:lpstr>Elec 22-23</vt:lpstr>
      <vt:lpstr>Electricity 23-24</vt:lpstr>
      <vt:lpstr>Electricity</vt:lpstr>
      <vt:lpstr>Emissions Factors</vt:lpstr>
      <vt:lpstr>Carbon Emissions</vt:lpstr>
      <vt:lpstr>Carbon as a percentage</vt:lpstr>
      <vt:lpstr>Gas sites as a percentage</vt:lpstr>
      <vt:lpstr>Elec as a percentage</vt:lpstr>
      <vt:lpstr>Annual HDD</vt:lpstr>
      <vt:lpstr>Gas</vt:lpstr>
      <vt:lpstr>kWh per 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Austin</dc:creator>
  <cp:lastModifiedBy>Sion Willington</cp:lastModifiedBy>
  <dcterms:created xsi:type="dcterms:W3CDTF">2023-08-02T14:55:00Z</dcterms:created>
  <dcterms:modified xsi:type="dcterms:W3CDTF">2024-11-15T12:05:38Z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